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drawings/drawing1.xml" ContentType="application/vnd.openxmlformats-officedocument.drawing+xml"/>
  <Override PartName="/xl/drawings/charts/chart1.xml" ContentType="application/vnd.openxmlformats-officedocument.drawingml.char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3b983a5ca44d412c" /></Relationships>
</file>

<file path=xl/workbook.xml><?xml version="1.0" encoding="utf-8"?>
<x:workbook xmlns:x="http://schemas.openxmlformats.org/spreadsheetml/2006/main">
  <x:sheets>
    <x:sheet xmlns:r="http://schemas.openxmlformats.org/officeDocument/2006/relationships" name="VISÃO FILIPE 2025" sheetId="1" r:id="R60c92505f0da4865"/>
    <x:sheet xmlns:r="http://schemas.openxmlformats.org/officeDocument/2006/relationships" name="Caderno de Serviços 2026" sheetId="2" r:id="R40dde6155b7141fa"/>
    <x:sheet xmlns:r="http://schemas.openxmlformats.org/officeDocument/2006/relationships" name="BASE EXECUTADA 2025" sheetId="3" r:id="R951d51a6e66e4ddf"/>
    <x:sheet xmlns:r="http://schemas.openxmlformats.org/officeDocument/2006/relationships" name="K MENSAL 2025" sheetId="4" r:id="R29423543b1c44234"/>
    <x:sheet xmlns:r="http://schemas.openxmlformats.org/officeDocument/2006/relationships" name="VOLUMETRIA EQTL x SETUP" sheetId="5" r:id="R0b2f946c4faf4352"/>
    <x:sheet xmlns:r="http://schemas.openxmlformats.org/officeDocument/2006/relationships" name="TOP DIVERGÊNCIAS" sheetId="6" r:id="R72c28673d9084b99"/>
    <x:sheet xmlns:r="http://schemas.openxmlformats.org/officeDocument/2006/relationships" name="FORA DO K" sheetId="7" r:id="R6dc5ab58e772425a"/>
    <x:sheet xmlns:r="http://schemas.openxmlformats.org/officeDocument/2006/relationships" name="FONTES E CRITÉRIOS" sheetId="8" r:id="R100b9e2d6ff94c20"/>
  </x:sheets>
</x:workbook>
</file>

<file path=xl/sharedStrings.xml><?xml version="1.0" encoding="utf-8"?>
<x:sst xmlns:x="http://schemas.openxmlformats.org/spreadsheetml/2006/main"/>
</file>

<file path=xl/styles.xml><?xml version="1.0" encoding="utf-8"?>
<x:styleSheet xmlns:x="http://schemas.openxmlformats.org/spreadsheetml/2006/main">
  <x:numFmts count="8">
    <x:numFmt numFmtId="200" formatCode="0.000x"/>
    <x:numFmt numFmtId="201" formatCode="0.000000x"/>
    <x:numFmt numFmtId="202" formatCode="&quot;R$&quot; #,##0.00;[Red](&quot;R$&quot; #,##0.00);-"/>
    <x:numFmt numFmtId="203" formatCode="0.0%;[Red](0.0%);-"/>
    <x:numFmt numFmtId="204" formatCode="&quot;R$&quot; #,##0;[Red](&quot;R$&quot; #,##0);-"/>
    <x:numFmt numFmtId="205" formatCode=";;;"/>
    <x:numFmt numFmtId="206" formatCode="#,##0.00;[Red](#,##0.00);-"/>
    <x:numFmt numFmtId="207" formatCode="#,##0;[Red](#,##0);-"/>
  </x:numFmts>
  <x:fonts count="29">
    <x:font>
      <x:sz val="11"/>
      <x:name val="Carlito"/>
    </x:font>
    <x:font>
      <x:b/>
      <x:sz val="18"/>
      <x:color rgb="FFFFFFFF"/>
      <x:name val="Carlito"/>
    </x:font>
    <x:font>
      <x:sz val="10"/>
      <x:color rgb="FF6C7975"/>
      <x:name val="Carlito"/>
    </x:font>
    <x:font>
      <x:b/>
      <x:sz val="9"/>
      <x:color rgb="FFFFFFFF"/>
      <x:name val="Carlito"/>
    </x:font>
    <x:font>
      <x:b/>
      <x:sz val="11"/>
      <x:color rgb="FF293136"/>
      <x:name val="Carlito"/>
    </x:font>
    <x:font>
      <x:b/>
      <x:sz val="8"/>
      <x:color rgb="FF6C7975"/>
      <x:name val="Carlito"/>
    </x:font>
    <x:font>
      <x:b/>
      <x:sz val="8"/>
      <x:color rgb="FF006F5B"/>
      <x:name val="Carlito"/>
    </x:font>
    <x:font>
      <x:b/>
      <x:sz val="9"/>
      <x:color rgb="FF6C7975"/>
      <x:name val="Carlito"/>
    </x:font>
    <x:font>
      <x:b/>
      <x:sz val="16"/>
      <x:color rgb="FF293136"/>
      <x:name val="Carlito"/>
    </x:font>
    <x:font>
      <x:b/>
      <x:sz val="15"/>
      <x:color rgb="FFB42318"/>
      <x:name val="Carlito"/>
    </x:font>
    <x:font>
      <x:b/>
      <x:sz val="15"/>
      <x:color rgb="FFB77912"/>
      <x:name val="Carlito"/>
    </x:font>
    <x:font>
      <x:b/>
      <x:sz val="15"/>
      <x:color rgb="FF006F5B"/>
      <x:name val="Carlito"/>
    </x:font>
    <x:font>
      <x:b/>
      <x:sz val="15"/>
      <x:color rgb="FF087D96"/>
      <x:name val="Carlito"/>
    </x:font>
    <x:font>
      <x:b/>
      <x:sz val="15"/>
      <x:color rgb="FF293136"/>
      <x:name val="Carlito"/>
    </x:font>
    <x:font>
      <x:b/>
      <x:sz val="10"/>
      <x:color rgb="FF006F5B"/>
      <x:name val="Carlito"/>
    </x:font>
    <x:font>
      <x:sz val="9"/>
      <x:color rgb="FF293136"/>
      <x:name val="Carlito"/>
    </x:font>
    <x:font>
      <x:sz val="9"/>
      <x:color rgb="FF45534F"/>
      <x:name val="Carlito"/>
    </x:font>
    <x:font>
      <x:b/>
      <x:sz val="8"/>
      <x:color rgb="FFFFFFFF"/>
      <x:name val="Carlito"/>
    </x:font>
    <x:font>
      <x:sz val="8"/>
      <x:color rgb="FF293136"/>
      <x:name val="Carlito"/>
    </x:font>
    <x:font>
      <x:b/>
      <x:sz val="9"/>
      <x:color rgb="FF293136"/>
      <x:name val="Carlito"/>
    </x:font>
    <x:font>
      <x:b/>
      <x:sz val="10"/>
      <x:color rgb="FF293136"/>
      <x:name val="Carlito"/>
    </x:font>
    <x:font>
      <x:b/>
      <x:sz val="8"/>
      <x:color rgb="FF293136"/>
      <x:name val="Carlito"/>
    </x:font>
    <x:font>
      <x:b/>
      <x:sz val="8"/>
      <x:color rgb="FF45534F"/>
      <x:name val="Carlito"/>
    </x:font>
    <x:font>
      <x:b/>
      <x:sz val="10"/>
      <x:color rgb="FF087D96"/>
      <x:name val="Carlito"/>
    </x:font>
    <x:font>
      <x:b/>
      <x:sz val="9"/>
      <x:color rgb="FF087D96"/>
      <x:name val="Carlito"/>
    </x:font>
    <x:font>
      <x:b/>
      <x:sz val="10"/>
      <x:color rgb="FFB77912"/>
      <x:name val="Carlito"/>
    </x:font>
    <x:font>
      <x:b/>
      <x:sz val="9"/>
      <x:color rgb="FFB77912"/>
      <x:name val="Carlito"/>
    </x:font>
    <x:font>
      <x:sz val="10"/>
      <x:color rgb="FF45534F"/>
      <x:name val="Carlito"/>
    </x:font>
    <x:font>
      <x:b/>
      <x:sz val="9"/>
      <x:color rgb="FF45534F"/>
      <x:name val="Carlito"/>
    </x:font>
  </x:fonts>
  <x:fills count="18">
    <x:fill>
      <x:patternFill patternType="none"/>
    </x:fill>
    <x:fill>
      <x:patternFill patternType="gray125"/>
    </x:fill>
    <x:fill>
      <x:patternFill patternType="solid">
        <x:fgColor rgb="FF293136"/>
      </x:patternFill>
    </x:fill>
    <x:fill>
      <x:patternFill patternType="solid">
        <x:fgColor rgb="FFF5F8F6"/>
      </x:patternFill>
    </x:fill>
    <x:fill>
      <x:patternFill patternType="solid">
        <x:fgColor rgb="FF45534F"/>
      </x:patternFill>
    </x:fill>
    <x:fill>
      <x:patternFill patternType="solid">
        <x:fgColor rgb="FFFFFFFF"/>
      </x:patternFill>
    </x:fill>
    <x:fill>
      <x:patternFill patternType="solid">
        <x:fgColor rgb="FFFFF1A8"/>
      </x:patternFill>
    </x:fill>
    <x:fill>
      <x:patternFill patternType="solid">
        <x:fgColor rgb="FFE8F5F7"/>
      </x:patternFill>
    </x:fill>
    <x:fill>
      <x:patternFill patternType="solid">
        <x:fgColor rgb="FFE7F7F1"/>
      </x:patternFill>
    </x:fill>
    <x:fill>
      <x:patternFill patternType="solid">
        <x:fgColor rgb="FFFFF0EE"/>
      </x:patternFill>
    </x:fill>
    <x:fill>
      <x:patternFill patternType="solid">
        <x:fgColor rgb="FFFFF4DF"/>
      </x:patternFill>
    </x:fill>
    <x:fill>
      <x:patternFill patternType="solid">
        <x:fgColor rgb="FFFFF0EB"/>
      </x:patternFill>
    </x:fill>
    <x:fill>
      <x:patternFill patternType="solid">
        <x:fgColor rgb="FFDBE9F7"/>
      </x:patternFill>
    </x:fill>
    <x:fill>
      <x:patternFill patternType="solid">
        <x:fgColor rgb="FFE3E6E8"/>
      </x:patternFill>
    </x:fill>
    <x:fill>
      <x:patternFill patternType="solid">
        <x:fgColor rgb="FFF1F7FB"/>
      </x:patternFill>
    </x:fill>
    <x:fill>
      <x:patternFill patternType="solid">
        <x:fgColor rgb="FF002060"/>
      </x:patternFill>
    </x:fill>
    <x:fill>
      <x:patternFill patternType="solid">
        <x:fgColor rgb="FFDDEBF7"/>
      </x:patternFill>
    </x:fill>
    <x:fill>
      <x:patternFill patternType="solid">
        <x:fgColor rgb="FF072C6C"/>
      </x:patternFill>
    </x:fill>
  </x:fills>
  <x:borders count="25">
    <x:border/>
    <x:border>
      <x:left style="thin">
        <x:color rgb="FFDCE4E1"/>
      </x:left>
      <x:top style="thin">
        <x:color rgb="FFDCE4E1"/>
      </x:top>
      <x:bottom style="thin">
        <x:color rgb="FFDCE4E1"/>
      </x:bottom>
    </x:border>
    <x:border>
      <x:top style="thin">
        <x:color rgb="FFDCE4E1"/>
      </x:top>
      <x:bottom style="thin">
        <x:color rgb="FFDCE4E1"/>
      </x:bottom>
    </x:border>
    <x:border>
      <x:right style="thin">
        <x:color rgb="FFDCE4E1"/>
      </x:right>
      <x:top style="thin">
        <x:color rgb="FFDCE4E1"/>
      </x:top>
      <x:bottom style="thin">
        <x:color rgb="FFDCE4E1"/>
      </x:bottom>
    </x:border>
    <x:border>
      <x:left style="thin">
        <x:color rgb="FFBDCBC6"/>
      </x:left>
      <x:top style="thin">
        <x:color rgb="FFBDCBC6"/>
      </x:top>
      <x:bottom style="thin">
        <x:color rgb="FFBDCBC6"/>
      </x:bottom>
    </x:border>
    <x:border>
      <x:top style="thin">
        <x:color rgb="FFBDCBC6"/>
      </x:top>
      <x:bottom style="thin">
        <x:color rgb="FFBDCBC6"/>
      </x:bottom>
    </x:border>
    <x:border>
      <x:right style="thin">
        <x:color rgb="FFBDCBC6"/>
      </x:right>
      <x:top style="thin">
        <x:color rgb="FFBDCBC6"/>
      </x:top>
      <x:bottom style="thin">
        <x:color rgb="FFBDCBC6"/>
      </x:bottom>
    </x:border>
    <x:border>
      <x:left style="thin">
        <x:color rgb="FFBDCBC6"/>
      </x:left>
      <x:top style="thin">
        <x:color rgb="FFBDCBC6"/>
      </x:top>
    </x:border>
    <x:border>
      <x:top style="thin">
        <x:color rgb="FFBDCBC6"/>
      </x:top>
    </x:border>
    <x:border>
      <x:right style="thin">
        <x:color rgb="FFBDCBC6"/>
      </x:right>
      <x:top style="thin">
        <x:color rgb="FFBDCBC6"/>
      </x:top>
    </x:border>
    <x:border>
      <x:left style="thin">
        <x:color rgb="FFBDCBC6"/>
      </x:left>
    </x:border>
    <x:border>
      <x:right style="thin">
        <x:color rgb="FFBDCBC6"/>
      </x:right>
    </x:border>
    <x:border>
      <x:left style="thin">
        <x:color rgb="FFBDCBC6"/>
      </x:left>
      <x:bottom style="thin">
        <x:color rgb="FFBDCBC6"/>
      </x:bottom>
    </x:border>
    <x:border>
      <x:bottom style="thin">
        <x:color rgb="FFBDCBC6"/>
      </x:bottom>
    </x:border>
    <x:border>
      <x:right style="thin">
        <x:color rgb="FFBDCBC6"/>
      </x:right>
      <x:bottom style="thin">
        <x:color rgb="FFBDCBC6"/>
      </x:bottom>
    </x:border>
    <x:border>
      <x:bottom style="thin">
        <x:color rgb="FFDCE4E1"/>
      </x:bottom>
    </x:border>
    <x:border>
      <x:top style="thin">
        <x:color rgb="FFDCE4E1"/>
      </x:top>
    </x:border>
    <x:border>
      <x:bottom style="thin">
        <x:color rgb="FF8BA7C3"/>
      </x:bottom>
    </x:border>
    <x:border>
      <x:bottom style="double">
        <x:color rgb="FFFFFFFF"/>
      </x:bottom>
    </x:border>
    <x:border>
      <x:bottom style="thin">
        <x:color rgb="FFC8DCEB"/>
      </x:bottom>
    </x:border>
    <x:border>
      <x:top style="thin">
        <x:color rgb="FFC8DCEB"/>
      </x:top>
      <x:bottom style="thin">
        <x:color rgb="FFC8DCEB"/>
      </x:bottom>
    </x:border>
    <x:border>
      <x:top style="thin">
        <x:color rgb="FFC8DCEB"/>
      </x:top>
    </x:border>
    <x:border>
      <x:left style="thin">
        <x:color rgb="FF8BA7C3"/>
      </x:left>
      <x:right style="thin">
        <x:color rgb="FF8BA7C3"/>
      </x:right>
      <x:top style="thin">
        <x:color rgb="FF8BA7C3"/>
      </x:top>
    </x:border>
    <x:border>
      <x:left style="thin">
        <x:color rgb="FF8BA7C3"/>
      </x:left>
      <x:right style="thin">
        <x:color rgb="FF8BA7C3"/>
      </x:right>
    </x:border>
    <x:border>
      <x:left style="thin">
        <x:color rgb="FF8BA7C3"/>
      </x:left>
      <x:right style="thin">
        <x:color rgb="FF8BA7C3"/>
      </x:right>
      <x:bottom style="thin">
        <x:color rgb="FF8BA7C3"/>
      </x:bottom>
    </x:border>
  </x:borders>
  <x:cellStyleXfs count="1">
    <x:xf numFmtId="0" fontId="0" fillId="0" borderId="0"/>
  </x:cellStyleXfs>
  <x:cellXfs count="765">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horizontal="left"/>
    </x:xf>
    <x:xf numFmtId="0" fontId="1" fillId="2" borderId="0" xfId="0" applyNumberFormat="1" applyFont="1" applyFill="1" applyBorder="1" applyAlignment="1">
      <x:alignment horizontal="left" vertical="center"/>
    </x:xf>
    <x:xf numFmtId="0" fontId="0" fillId="3" borderId="0" xfId="0" applyNumberFormat="1" applyFont="1" applyFill="1" applyBorder="1"/>
    <x:xf numFmtId="0" fontId="2" fillId="3" borderId="0" xfId="0" applyNumberFormat="1" applyFont="1" applyFill="1" applyBorder="1"/>
    <x:xf numFmtId="0" fontId="2" fillId="3" borderId="1" xfId="0" applyNumberFormat="1" applyFont="1" applyFill="1" applyBorder="1"/>
    <x:xf numFmtId="0" fontId="2" fillId="3" borderId="2" xfId="0" applyNumberFormat="1" applyFont="1" applyFill="1" applyBorder="1"/>
    <x:xf numFmtId="0" fontId="2" fillId="3" borderId="3" xfId="0" applyNumberFormat="1" applyFont="1" applyFill="1" applyBorder="1"/>
    <x:xf numFmtId="0" fontId="2" fillId="3" borderId="1" xfId="0" applyNumberFormat="1" applyFont="1" applyFill="1" applyBorder="1" applyAlignment="1">
      <x:alignment wrapText="1"/>
    </x:xf>
    <x:xf numFmtId="0" fontId="2" fillId="3" borderId="2" xfId="0" applyNumberFormat="1" applyFont="1" applyFill="1" applyBorder="1" applyAlignment="1">
      <x:alignment wrapText="1"/>
    </x:xf>
    <x:xf numFmtId="0" fontId="2" fillId="3" borderId="3" xfId="0" applyNumberFormat="1" applyFont="1" applyFill="1" applyBorder="1" applyAlignment="1">
      <x:alignment wrapText="1"/>
    </x:xf>
    <x:xf numFmtId="0" fontId="2" fillId="3" borderId="1" xfId="0" applyNumberFormat="1" applyFont="1" applyFill="1" applyBorder="1" applyAlignment="1">
      <x:alignment vertical="center" wrapText="1"/>
    </x:xf>
    <x:xf numFmtId="0" fontId="2" fillId="3" borderId="2" xfId="0" applyNumberFormat="1" applyFont="1" applyFill="1" applyBorder="1" applyAlignment="1">
      <x:alignment vertical="center" wrapText="1"/>
    </x:xf>
    <x:xf numFmtId="0" fontId="2" fillId="3" borderId="3" xfId="0" applyNumberFormat="1" applyFont="1" applyFill="1" applyBorder="1" applyAlignment="1">
      <x:alignment vertical="center" wrapText="1"/>
    </x:xf>
    <x:xf numFmtId="0" fontId="0" fillId="4" borderId="0" xfId="0" applyNumberFormat="1" applyFont="1" applyFill="1" applyBorder="1"/>
    <x:xf numFmtId="0" fontId="3" fillId="4" borderId="0" xfId="0" applyNumberFormat="1" applyFont="1" applyFill="1" applyBorder="1"/>
    <x:xf numFmtId="0" fontId="3" fillId="4" borderId="4" xfId="0" applyNumberFormat="1" applyFont="1" applyFill="1" applyBorder="1"/>
    <x:xf numFmtId="0" fontId="3" fillId="4" borderId="5" xfId="0" applyNumberFormat="1" applyFont="1" applyFill="1" applyBorder="1"/>
    <x:xf numFmtId="0" fontId="3" fillId="4" borderId="6" xfId="0" applyNumberFormat="1" applyFont="1" applyFill="1" applyBorder="1"/>
    <x:xf numFmtId="0" fontId="3" fillId="4" borderId="4" xfId="0" applyNumberFormat="1" applyFont="1" applyFill="1" applyBorder="1" applyAlignment="1">
      <x:alignment wrapText="1"/>
    </x:xf>
    <x:xf numFmtId="0" fontId="3" fillId="4" borderId="5" xfId="0" applyNumberFormat="1" applyFont="1" applyFill="1" applyBorder="1" applyAlignment="1">
      <x:alignment wrapText="1"/>
    </x:xf>
    <x:xf numFmtId="0" fontId="3" fillId="4" borderId="6" xfId="0" applyNumberFormat="1" applyFont="1" applyFill="1" applyBorder="1" applyAlignment="1">
      <x:alignment wrapText="1"/>
    </x:xf>
    <x:xf numFmtId="0" fontId="3" fillId="4" borderId="4" xfId="0" applyNumberFormat="1" applyFont="1" applyFill="1" applyBorder="1" applyAlignment="1">
      <x:alignment horizontal="center" wrapText="1"/>
    </x:xf>
    <x:xf numFmtId="0" fontId="3" fillId="4" borderId="5" xfId="0" applyNumberFormat="1" applyFont="1" applyFill="1" applyBorder="1" applyAlignment="1">
      <x:alignment horizontal="center" wrapText="1"/>
    </x:xf>
    <x:xf numFmtId="0" fontId="3" fillId="4" borderId="6" xfId="0" applyNumberFormat="1" applyFont="1" applyFill="1" applyBorder="1" applyAlignment="1">
      <x:alignment horizontal="center" wrapText="1"/>
    </x:xf>
    <x:xf numFmtId="0" fontId="3" fillId="4" borderId="4" xfId="0" applyNumberFormat="1" applyFont="1" applyFill="1" applyBorder="1" applyAlignment="1">
      <x:alignment horizontal="center" vertical="center" wrapText="1"/>
    </x:xf>
    <x:xf numFmtId="0" fontId="3" fillId="4" borderId="5" xfId="0" applyNumberFormat="1" applyFont="1" applyFill="1" applyBorder="1" applyAlignment="1">
      <x:alignment horizontal="center" vertical="center" wrapText="1"/>
    </x:xf>
    <x:xf numFmtId="0" fontId="3" fillId="4" borderId="6" xfId="0" applyNumberFormat="1" applyFont="1" applyFill="1" applyBorder="1" applyAlignment="1">
      <x:alignment horizontal="center" vertical="center" wrapText="1"/>
    </x:xf>
    <x:xf numFmtId="0" fontId="0" fillId="5" borderId="0" xfId="0" applyNumberFormat="1" applyFont="1" applyFill="1" applyBorder="1"/>
    <x:xf numFmtId="0" fontId="4" fillId="5" borderId="0" xfId="0" applyNumberFormat="1" applyFont="1" applyFill="1" applyBorder="1"/>
    <x:xf numFmtId="0" fontId="4" fillId="5" borderId="4" xfId="0" applyNumberFormat="1" applyFont="1" applyFill="1" applyBorder="1"/>
    <x:xf numFmtId="0" fontId="4" fillId="5" borderId="5" xfId="0" applyNumberFormat="1" applyFont="1" applyFill="1" applyBorder="1"/>
    <x:xf numFmtId="0" fontId="4" fillId="5" borderId="6" xfId="0" applyNumberFormat="1" applyFont="1" applyFill="1" applyBorder="1"/>
    <x:xf numFmtId="0" fontId="4" fillId="5" borderId="4" xfId="0" applyNumberFormat="1" applyFont="1" applyFill="1" applyBorder="1" applyAlignment="1">
      <x:alignment horizontal="center"/>
    </x:xf>
    <x:xf numFmtId="0" fontId="4" fillId="5" borderId="5" xfId="0" applyNumberFormat="1" applyFont="1" applyFill="1" applyBorder="1" applyAlignment="1">
      <x:alignment horizontal="center"/>
    </x:xf>
    <x:xf numFmtId="0" fontId="4" fillId="5" borderId="6" xfId="0" applyNumberFormat="1" applyFont="1" applyFill="1" applyBorder="1" applyAlignment="1">
      <x:alignment horizontal="center"/>
    </x:xf>
    <x:xf numFmtId="0" fontId="4" fillId="5" borderId="4" xfId="0" applyNumberFormat="1" applyFont="1" applyFill="1" applyBorder="1" applyAlignment="1">
      <x:alignment horizontal="center" vertical="center"/>
    </x:xf>
    <x:xf numFmtId="0" fontId="4" fillId="5" borderId="5" xfId="0" applyNumberFormat="1" applyFont="1" applyFill="1" applyBorder="1" applyAlignment="1">
      <x:alignment horizontal="center" vertical="center"/>
    </x:xf>
    <x:xf numFmtId="0" fontId="4" fillId="5" borderId="6" xfId="0" applyNumberFormat="1" applyFont="1" applyFill="1" applyBorder="1" applyAlignment="1">
      <x:alignment horizontal="center" vertical="center"/>
    </x:xf>
    <x:xf numFmtId="0" fontId="0" fillId="6" borderId="0" xfId="0" applyNumberFormat="1" applyFont="1" applyFill="1" applyBorder="1"/>
    <x:xf numFmtId="0" fontId="4" fillId="6" borderId="0" xfId="0" applyNumberFormat="1" applyFont="1" applyFill="1" applyBorder="1"/>
    <x:xf numFmtId="0" fontId="4" fillId="6" borderId="4" xfId="0" applyNumberFormat="1" applyFont="1" applyFill="1" applyBorder="1"/>
    <x:xf numFmtId="0" fontId="4" fillId="6" borderId="6" xfId="0" applyNumberFormat="1" applyFont="1" applyFill="1" applyBorder="1"/>
    <x:xf numFmtId="0" fontId="4" fillId="6" borderId="4" xfId="0" applyNumberFormat="1" applyFont="1" applyFill="1" applyBorder="1" applyAlignment="1">
      <x:alignment horizontal="center"/>
    </x:xf>
    <x:xf numFmtId="0" fontId="4" fillId="6" borderId="6" xfId="0" applyNumberFormat="1" applyFont="1" applyFill="1" applyBorder="1" applyAlignment="1">
      <x:alignment horizontal="center"/>
    </x:xf>
    <x:xf numFmtId="0" fontId="4" fillId="6" borderId="4" xfId="0" applyNumberFormat="1" applyFont="1" applyFill="1" applyBorder="1" applyAlignment="1">
      <x:alignment horizontal="center" vertical="center"/>
    </x:xf>
    <x:xf numFmtId="0" fontId="4" fillId="6" borderId="6" xfId="0" applyNumberFormat="1" applyFont="1" applyFill="1" applyBorder="1" applyAlignment="1">
      <x:alignment horizontal="center" vertical="center"/>
    </x:xf>
    <x:xf numFmtId="200" fontId="4" fillId="6" borderId="4" xfId="0" applyNumberFormat="1" applyFont="1" applyFill="1" applyBorder="1" applyAlignment="1">
      <x:alignment horizontal="center" vertical="center"/>
    </x:xf>
    <x:xf numFmtId="0" fontId="5" fillId="3" borderId="0" xfId="0" applyNumberFormat="1" applyFont="1" applyFill="1" applyBorder="1"/>
    <x:xf numFmtId="0" fontId="5" fillId="3" borderId="4" xfId="0" applyNumberFormat="1" applyFont="1" applyFill="1" applyBorder="1"/>
    <x:xf numFmtId="0" fontId="5" fillId="3" borderId="6" xfId="0" applyNumberFormat="1" applyFont="1" applyFill="1" applyBorder="1"/>
    <x:xf numFmtId="0" fontId="5" fillId="3" borderId="4" xfId="0" applyNumberFormat="1" applyFont="1" applyFill="1" applyBorder="1" applyAlignment="1">
      <x:alignment vertical="center"/>
    </x:xf>
    <x:xf numFmtId="0" fontId="5" fillId="3" borderId="6" xfId="0" applyNumberFormat="1" applyFont="1" applyFill="1" applyBorder="1" applyAlignment="1">
      <x:alignment vertical="center"/>
    </x:xf>
    <x:xf numFmtId="0" fontId="5" fillId="3" borderId="4" xfId="0" applyNumberFormat="1" applyFont="1" applyFill="1" applyBorder="1" applyAlignment="1">
      <x:alignment horizontal="left" vertical="center"/>
    </x:xf>
    <x:xf numFmtId="0" fontId="5" fillId="3" borderId="6" xfId="0" applyNumberFormat="1" applyFont="1" applyFill="1" applyBorder="1" applyAlignment="1">
      <x:alignment horizontal="right" vertical="center"/>
    </x:xf>
    <x:xf numFmtId="0" fontId="6" fillId="3" borderId="6" xfId="0" applyNumberFormat="1" applyFont="1" applyFill="1" applyBorder="1" applyAlignment="1">
      <x:alignment horizontal="right" vertical="center"/>
    </x:xf>
    <x:xf numFmtId="201" fontId="6" fillId="3" borderId="6" xfId="0" applyNumberFormat="1" applyFont="1" applyFill="1" applyBorder="1" applyAlignment="1">
      <x:alignment horizontal="right" vertical="center"/>
    </x:xf>
    <x:xf numFmtId="0" fontId="7" fillId="3" borderId="0" xfId="0" applyNumberFormat="1" applyFont="1" applyFill="1" applyBorder="1"/>
    <x:xf numFmtId="0" fontId="7" fillId="3" borderId="4" xfId="0" applyNumberFormat="1" applyFont="1" applyFill="1" applyBorder="1"/>
    <x:xf numFmtId="0" fontId="7" fillId="3" borderId="5" xfId="0" applyNumberFormat="1" applyFont="1" applyFill="1" applyBorder="1"/>
    <x:xf numFmtId="0" fontId="7" fillId="3" borderId="6" xfId="0" applyNumberFormat="1" applyFont="1" applyFill="1" applyBorder="1"/>
    <x:xf numFmtId="0" fontId="7" fillId="3" borderId="4" xfId="0" applyNumberFormat="1" applyFont="1" applyFill="1" applyBorder="1" applyAlignment="1">
      <x:alignment vertical="center"/>
    </x:xf>
    <x:xf numFmtId="0" fontId="7" fillId="3" borderId="5" xfId="0" applyNumberFormat="1" applyFont="1" applyFill="1" applyBorder="1" applyAlignment="1">
      <x:alignment vertical="center"/>
    </x:xf>
    <x:xf numFmtId="0" fontId="7" fillId="3" borderId="6" xfId="0" applyNumberFormat="1" applyFont="1" applyFill="1" applyBorder="1" applyAlignment="1">
      <x:alignment vertical="center"/>
    </x:xf>
    <x:xf numFmtId="0" fontId="8" fillId="3" borderId="0" xfId="0" applyNumberFormat="1" applyFont="1" applyFill="1" applyBorder="1"/>
    <x:xf numFmtId="0" fontId="8" fillId="3" borderId="7" xfId="0" applyNumberFormat="1" applyFont="1" applyFill="1" applyBorder="1"/>
    <x:xf numFmtId="0" fontId="8" fillId="3" borderId="8" xfId="0" applyNumberFormat="1" applyFont="1" applyFill="1" applyBorder="1"/>
    <x:xf numFmtId="0" fontId="8" fillId="3" borderId="9" xfId="0" applyNumberFormat="1" applyFont="1" applyFill="1" applyBorder="1"/>
    <x:xf numFmtId="0" fontId="8" fillId="3" borderId="10" xfId="0" applyNumberFormat="1" applyFont="1" applyFill="1" applyBorder="1"/>
    <x:xf numFmtId="0" fontId="8" fillId="3" borderId="11" xfId="0" applyNumberFormat="1" applyFont="1" applyFill="1" applyBorder="1"/>
    <x:xf numFmtId="0" fontId="8" fillId="3" borderId="12" xfId="0" applyNumberFormat="1" applyFont="1" applyFill="1" applyBorder="1"/>
    <x:xf numFmtId="0" fontId="8" fillId="3" borderId="13" xfId="0" applyNumberFormat="1" applyFont="1" applyFill="1" applyBorder="1"/>
    <x:xf numFmtId="0" fontId="8" fillId="3" borderId="14" xfId="0" applyNumberFormat="1" applyFont="1" applyFill="1" applyBorder="1"/>
    <x:xf numFmtId="0" fontId="8" fillId="3" borderId="7" xfId="0" applyNumberFormat="1" applyFont="1" applyFill="1" applyBorder="1" applyAlignment="1">
      <x:alignment horizontal="left"/>
    </x:xf>
    <x:xf numFmtId="0" fontId="8" fillId="3" borderId="8" xfId="0" applyNumberFormat="1" applyFont="1" applyFill="1" applyBorder="1" applyAlignment="1">
      <x:alignment horizontal="left"/>
    </x:xf>
    <x:xf numFmtId="0" fontId="8" fillId="3" borderId="9" xfId="0" applyNumberFormat="1" applyFont="1" applyFill="1" applyBorder="1" applyAlignment="1">
      <x:alignment horizontal="left"/>
    </x:xf>
    <x:xf numFmtId="0" fontId="8" fillId="3" borderId="10" xfId="0" applyNumberFormat="1" applyFont="1" applyFill="1" applyBorder="1" applyAlignment="1">
      <x:alignment horizontal="left"/>
    </x:xf>
    <x:xf numFmtId="0" fontId="8" fillId="3" borderId="0" xfId="0" applyNumberFormat="1" applyFont="1" applyFill="1" applyBorder="1" applyAlignment="1">
      <x:alignment horizontal="left"/>
    </x:xf>
    <x:xf numFmtId="0" fontId="8" fillId="3" borderId="11" xfId="0" applyNumberFormat="1" applyFont="1" applyFill="1" applyBorder="1" applyAlignment="1">
      <x:alignment horizontal="left"/>
    </x:xf>
    <x:xf numFmtId="0" fontId="8" fillId="3" borderId="12" xfId="0" applyNumberFormat="1" applyFont="1" applyFill="1" applyBorder="1" applyAlignment="1">
      <x:alignment horizontal="left"/>
    </x:xf>
    <x:xf numFmtId="0" fontId="8" fillId="3" borderId="13" xfId="0" applyNumberFormat="1" applyFont="1" applyFill="1" applyBorder="1" applyAlignment="1">
      <x:alignment horizontal="left"/>
    </x:xf>
    <x:xf numFmtId="0" fontId="8" fillId="3" borderId="14" xfId="0" applyNumberFormat="1" applyFont="1" applyFill="1" applyBorder="1" applyAlignment="1">
      <x:alignment horizontal="left"/>
    </x:xf>
    <x:xf numFmtId="0" fontId="8" fillId="3" borderId="7" xfId="0" applyNumberFormat="1" applyFont="1" applyFill="1" applyBorder="1" applyAlignment="1">
      <x:alignment horizontal="left" vertical="center"/>
    </x:xf>
    <x:xf numFmtId="0" fontId="8" fillId="3" borderId="8" xfId="0" applyNumberFormat="1" applyFont="1" applyFill="1" applyBorder="1" applyAlignment="1">
      <x:alignment horizontal="left" vertical="center"/>
    </x:xf>
    <x:xf numFmtId="0" fontId="8" fillId="3" borderId="9" xfId="0" applyNumberFormat="1" applyFont="1" applyFill="1" applyBorder="1" applyAlignment="1">
      <x:alignment horizontal="left" vertical="center"/>
    </x:xf>
    <x:xf numFmtId="0" fontId="8" fillId="3" borderId="10" xfId="0" applyNumberFormat="1" applyFont="1" applyFill="1" applyBorder="1" applyAlignment="1">
      <x:alignment horizontal="left" vertical="center"/>
    </x:xf>
    <x:xf numFmtId="0" fontId="8" fillId="3" borderId="0" xfId="0" applyNumberFormat="1" applyFont="1" applyFill="1" applyBorder="1" applyAlignment="1">
      <x:alignment horizontal="left" vertical="center"/>
    </x:xf>
    <x:xf numFmtId="0" fontId="8" fillId="3" borderId="11" xfId="0" applyNumberFormat="1" applyFont="1" applyFill="1" applyBorder="1" applyAlignment="1">
      <x:alignment horizontal="left" vertical="center"/>
    </x:xf>
    <x:xf numFmtId="0" fontId="8" fillId="3" borderId="12" xfId="0" applyNumberFormat="1" applyFont="1" applyFill="1" applyBorder="1" applyAlignment="1">
      <x:alignment horizontal="left" vertical="center"/>
    </x:xf>
    <x:xf numFmtId="0" fontId="8" fillId="3" borderId="13" xfId="0" applyNumberFormat="1" applyFont="1" applyFill="1" applyBorder="1" applyAlignment="1">
      <x:alignment horizontal="left" vertical="center"/>
    </x:xf>
    <x:xf numFmtId="0" fontId="8" fillId="3" borderId="14" xfId="0" applyNumberFormat="1" applyFont="1" applyFill="1" applyBorder="1" applyAlignment="1">
      <x:alignment horizontal="left" vertical="center"/>
    </x:xf>
    <x:xf numFmtId="202" fontId="8" fillId="3" borderId="7" xfId="0" applyNumberFormat="1" applyFont="1" applyFill="1" applyBorder="1" applyAlignment="1">
      <x:alignment horizontal="left" vertical="center"/>
    </x:xf>
    <x:xf numFmtId="202" fontId="8" fillId="3" borderId="8" xfId="0" applyNumberFormat="1" applyFont="1" applyFill="1" applyBorder="1" applyAlignment="1">
      <x:alignment horizontal="left" vertical="center"/>
    </x:xf>
    <x:xf numFmtId="202" fontId="8" fillId="3" borderId="9" xfId="0" applyNumberFormat="1" applyFont="1" applyFill="1" applyBorder="1" applyAlignment="1">
      <x:alignment horizontal="left" vertical="center"/>
    </x:xf>
    <x:xf numFmtId="202" fontId="8" fillId="3" borderId="10" xfId="0" applyNumberFormat="1" applyFont="1" applyFill="1" applyBorder="1" applyAlignment="1">
      <x:alignment horizontal="left" vertical="center"/>
    </x:xf>
    <x:xf numFmtId="202" fontId="8" fillId="3" borderId="0" xfId="0" applyNumberFormat="1" applyFont="1" applyFill="1" applyBorder="1" applyAlignment="1">
      <x:alignment horizontal="left" vertical="center"/>
    </x:xf>
    <x:xf numFmtId="202" fontId="8" fillId="3" borderId="11" xfId="0" applyNumberFormat="1" applyFont="1" applyFill="1" applyBorder="1" applyAlignment="1">
      <x:alignment horizontal="left" vertical="center"/>
    </x:xf>
    <x:xf numFmtId="202" fontId="8" fillId="3" borderId="12" xfId="0" applyNumberFormat="1" applyFont="1" applyFill="1" applyBorder="1" applyAlignment="1">
      <x:alignment horizontal="left" vertical="center"/>
    </x:xf>
    <x:xf numFmtId="202" fontId="8" fillId="3" borderId="13" xfId="0" applyNumberFormat="1" applyFont="1" applyFill="1" applyBorder="1" applyAlignment="1">
      <x:alignment horizontal="left" vertical="center"/>
    </x:xf>
    <x:xf numFmtId="202" fontId="8" fillId="3" borderId="14" xfId="0" applyNumberFormat="1" applyFont="1" applyFill="1" applyBorder="1" applyAlignment="1">
      <x:alignment horizontal="left" vertical="center"/>
    </x:xf>
    <x:xf numFmtId="0" fontId="0" fillId="7" borderId="0" xfId="0" applyNumberFormat="1" applyFont="1" applyFill="1" applyBorder="1"/>
    <x:xf numFmtId="0" fontId="7" fillId="7" borderId="0" xfId="0" applyNumberFormat="1" applyFont="1" applyFill="1" applyBorder="1"/>
    <x:xf numFmtId="0" fontId="7" fillId="7" borderId="4" xfId="0" applyNumberFormat="1" applyFont="1" applyFill="1" applyBorder="1"/>
    <x:xf numFmtId="0" fontId="7" fillId="7" borderId="5" xfId="0" applyNumberFormat="1" applyFont="1" applyFill="1" applyBorder="1"/>
    <x:xf numFmtId="0" fontId="7" fillId="7" borderId="6" xfId="0" applyNumberFormat="1" applyFont="1" applyFill="1" applyBorder="1"/>
    <x:xf numFmtId="0" fontId="7" fillId="7" borderId="4" xfId="0" applyNumberFormat="1" applyFont="1" applyFill="1" applyBorder="1" applyAlignment="1">
      <x:alignment vertical="center"/>
    </x:xf>
    <x:xf numFmtId="0" fontId="7" fillId="7" borderId="5" xfId="0" applyNumberFormat="1" applyFont="1" applyFill="1" applyBorder="1" applyAlignment="1">
      <x:alignment vertical="center"/>
    </x:xf>
    <x:xf numFmtId="0" fontId="7" fillId="7" borderId="6" xfId="0" applyNumberFormat="1" applyFont="1" applyFill="1" applyBorder="1" applyAlignment="1">
      <x:alignment vertical="center"/>
    </x:xf>
    <x:xf numFmtId="0" fontId="8" fillId="7" borderId="0" xfId="0" applyNumberFormat="1" applyFont="1" applyFill="1" applyBorder="1"/>
    <x:xf numFmtId="0" fontId="8" fillId="7" borderId="7" xfId="0" applyNumberFormat="1" applyFont="1" applyFill="1" applyBorder="1"/>
    <x:xf numFmtId="0" fontId="8" fillId="7" borderId="8" xfId="0" applyNumberFormat="1" applyFont="1" applyFill="1" applyBorder="1"/>
    <x:xf numFmtId="0" fontId="8" fillId="7" borderId="9" xfId="0" applyNumberFormat="1" applyFont="1" applyFill="1" applyBorder="1"/>
    <x:xf numFmtId="0" fontId="8" fillId="7" borderId="10" xfId="0" applyNumberFormat="1" applyFont="1" applyFill="1" applyBorder="1"/>
    <x:xf numFmtId="0" fontId="8" fillId="7" borderId="11" xfId="0" applyNumberFormat="1" applyFont="1" applyFill="1" applyBorder="1"/>
    <x:xf numFmtId="0" fontId="8" fillId="7" borderId="12" xfId="0" applyNumberFormat="1" applyFont="1" applyFill="1" applyBorder="1"/>
    <x:xf numFmtId="0" fontId="8" fillId="7" borderId="13" xfId="0" applyNumberFormat="1" applyFont="1" applyFill="1" applyBorder="1"/>
    <x:xf numFmtId="0" fontId="8" fillId="7" borderId="14" xfId="0" applyNumberFormat="1" applyFont="1" applyFill="1" applyBorder="1"/>
    <x:xf numFmtId="0" fontId="8" fillId="7" borderId="7" xfId="0" applyNumberFormat="1" applyFont="1" applyFill="1" applyBorder="1" applyAlignment="1">
      <x:alignment horizontal="left"/>
    </x:xf>
    <x:xf numFmtId="0" fontId="8" fillId="7" borderId="8" xfId="0" applyNumberFormat="1" applyFont="1" applyFill="1" applyBorder="1" applyAlignment="1">
      <x:alignment horizontal="left"/>
    </x:xf>
    <x:xf numFmtId="0" fontId="8" fillId="7" borderId="9" xfId="0" applyNumberFormat="1" applyFont="1" applyFill="1" applyBorder="1" applyAlignment="1">
      <x:alignment horizontal="left"/>
    </x:xf>
    <x:xf numFmtId="0" fontId="8" fillId="7" borderId="10" xfId="0" applyNumberFormat="1" applyFont="1" applyFill="1" applyBorder="1" applyAlignment="1">
      <x:alignment horizontal="left"/>
    </x:xf>
    <x:xf numFmtId="0" fontId="8" fillId="7" borderId="0" xfId="0" applyNumberFormat="1" applyFont="1" applyFill="1" applyBorder="1" applyAlignment="1">
      <x:alignment horizontal="left"/>
    </x:xf>
    <x:xf numFmtId="0" fontId="8" fillId="7" borderId="11" xfId="0" applyNumberFormat="1" applyFont="1" applyFill="1" applyBorder="1" applyAlignment="1">
      <x:alignment horizontal="left"/>
    </x:xf>
    <x:xf numFmtId="0" fontId="8" fillId="7" borderId="12" xfId="0" applyNumberFormat="1" applyFont="1" applyFill="1" applyBorder="1" applyAlignment="1">
      <x:alignment horizontal="left"/>
    </x:xf>
    <x:xf numFmtId="0" fontId="8" fillId="7" borderId="13" xfId="0" applyNumberFormat="1" applyFont="1" applyFill="1" applyBorder="1" applyAlignment="1">
      <x:alignment horizontal="left"/>
    </x:xf>
    <x:xf numFmtId="0" fontId="8" fillId="7" borderId="14" xfId="0" applyNumberFormat="1" applyFont="1" applyFill="1" applyBorder="1" applyAlignment="1">
      <x:alignment horizontal="left"/>
    </x:xf>
    <x:xf numFmtId="0" fontId="8" fillId="7" borderId="7" xfId="0" applyNumberFormat="1" applyFont="1" applyFill="1" applyBorder="1" applyAlignment="1">
      <x:alignment horizontal="left" vertical="center"/>
    </x:xf>
    <x:xf numFmtId="0" fontId="8" fillId="7" borderId="8" xfId="0" applyNumberFormat="1" applyFont="1" applyFill="1" applyBorder="1" applyAlignment="1">
      <x:alignment horizontal="left" vertical="center"/>
    </x:xf>
    <x:xf numFmtId="0" fontId="8" fillId="7" borderId="9" xfId="0" applyNumberFormat="1" applyFont="1" applyFill="1" applyBorder="1" applyAlignment="1">
      <x:alignment horizontal="left" vertical="center"/>
    </x:xf>
    <x:xf numFmtId="0" fontId="8" fillId="7" borderId="10" xfId="0" applyNumberFormat="1" applyFont="1" applyFill="1" applyBorder="1" applyAlignment="1">
      <x:alignment horizontal="left" vertical="center"/>
    </x:xf>
    <x:xf numFmtId="0" fontId="8" fillId="7" borderId="0" xfId="0" applyNumberFormat="1" applyFont="1" applyFill="1" applyBorder="1" applyAlignment="1">
      <x:alignment horizontal="left" vertical="center"/>
    </x:xf>
    <x:xf numFmtId="0" fontId="8" fillId="7" borderId="11" xfId="0" applyNumberFormat="1" applyFont="1" applyFill="1" applyBorder="1" applyAlignment="1">
      <x:alignment horizontal="left" vertical="center"/>
    </x:xf>
    <x:xf numFmtId="0" fontId="8" fillId="7" borderId="12" xfId="0" applyNumberFormat="1" applyFont="1" applyFill="1" applyBorder="1" applyAlignment="1">
      <x:alignment horizontal="left" vertical="center"/>
    </x:xf>
    <x:xf numFmtId="0" fontId="8" fillId="7" borderId="13" xfId="0" applyNumberFormat="1" applyFont="1" applyFill="1" applyBorder="1" applyAlignment="1">
      <x:alignment horizontal="left" vertical="center"/>
    </x:xf>
    <x:xf numFmtId="0" fontId="8" fillId="7" borderId="14" xfId="0" applyNumberFormat="1" applyFont="1" applyFill="1" applyBorder="1" applyAlignment="1">
      <x:alignment horizontal="left" vertical="center"/>
    </x:xf>
    <x:xf numFmtId="202" fontId="8" fillId="7" borderId="7" xfId="0" applyNumberFormat="1" applyFont="1" applyFill="1" applyBorder="1" applyAlignment="1">
      <x:alignment horizontal="left" vertical="center"/>
    </x:xf>
    <x:xf numFmtId="202" fontId="8" fillId="7" borderId="8" xfId="0" applyNumberFormat="1" applyFont="1" applyFill="1" applyBorder="1" applyAlignment="1">
      <x:alignment horizontal="left" vertical="center"/>
    </x:xf>
    <x:xf numFmtId="202" fontId="8" fillId="7" borderId="9" xfId="0" applyNumberFormat="1" applyFont="1" applyFill="1" applyBorder="1" applyAlignment="1">
      <x:alignment horizontal="left" vertical="center"/>
    </x:xf>
    <x:xf numFmtId="202" fontId="8" fillId="7" borderId="10" xfId="0" applyNumberFormat="1" applyFont="1" applyFill="1" applyBorder="1" applyAlignment="1">
      <x:alignment horizontal="left" vertical="center"/>
    </x:xf>
    <x:xf numFmtId="202" fontId="8" fillId="7" borderId="0" xfId="0" applyNumberFormat="1" applyFont="1" applyFill="1" applyBorder="1" applyAlignment="1">
      <x:alignment horizontal="left" vertical="center"/>
    </x:xf>
    <x:xf numFmtId="202" fontId="8" fillId="7" borderId="11" xfId="0" applyNumberFormat="1" applyFont="1" applyFill="1" applyBorder="1" applyAlignment="1">
      <x:alignment horizontal="left" vertical="center"/>
    </x:xf>
    <x:xf numFmtId="202" fontId="8" fillId="7" borderId="12" xfId="0" applyNumberFormat="1" applyFont="1" applyFill="1" applyBorder="1" applyAlignment="1">
      <x:alignment horizontal="left" vertical="center"/>
    </x:xf>
    <x:xf numFmtId="202" fontId="8" fillId="7" borderId="13" xfId="0" applyNumberFormat="1" applyFont="1" applyFill="1" applyBorder="1" applyAlignment="1">
      <x:alignment horizontal="left" vertical="center"/>
    </x:xf>
    <x:xf numFmtId="202" fontId="8" fillId="7" borderId="14" xfId="0" applyNumberFormat="1" applyFont="1" applyFill="1" applyBorder="1" applyAlignment="1">
      <x:alignment horizontal="left" vertical="center"/>
    </x:xf>
    <x:xf numFmtId="0" fontId="0" fillId="8" borderId="0" xfId="0" applyNumberFormat="1" applyFont="1" applyFill="1" applyBorder="1"/>
    <x:xf numFmtId="0" fontId="7" fillId="8" borderId="0" xfId="0" applyNumberFormat="1" applyFont="1" applyFill="1" applyBorder="1"/>
    <x:xf numFmtId="0" fontId="7" fillId="8" borderId="4" xfId="0" applyNumberFormat="1" applyFont="1" applyFill="1" applyBorder="1"/>
    <x:xf numFmtId="0" fontId="7" fillId="8" borderId="5" xfId="0" applyNumberFormat="1" applyFont="1" applyFill="1" applyBorder="1"/>
    <x:xf numFmtId="0" fontId="7" fillId="8" borderId="6" xfId="0" applyNumberFormat="1" applyFont="1" applyFill="1" applyBorder="1"/>
    <x:xf numFmtId="0" fontId="7" fillId="8" borderId="4" xfId="0" applyNumberFormat="1" applyFont="1" applyFill="1" applyBorder="1" applyAlignment="1">
      <x:alignment vertical="center"/>
    </x:xf>
    <x:xf numFmtId="0" fontId="7" fillId="8" borderId="5" xfId="0" applyNumberFormat="1" applyFont="1" applyFill="1" applyBorder="1" applyAlignment="1">
      <x:alignment vertical="center"/>
    </x:xf>
    <x:xf numFmtId="0" fontId="7" fillId="8" borderId="6" xfId="0" applyNumberFormat="1" applyFont="1" applyFill="1" applyBorder="1" applyAlignment="1">
      <x:alignment vertical="center"/>
    </x:xf>
    <x:xf numFmtId="0" fontId="8" fillId="8" borderId="0" xfId="0" applyNumberFormat="1" applyFont="1" applyFill="1" applyBorder="1"/>
    <x:xf numFmtId="0" fontId="8" fillId="8" borderId="7" xfId="0" applyNumberFormat="1" applyFont="1" applyFill="1" applyBorder="1"/>
    <x:xf numFmtId="0" fontId="8" fillId="8" borderId="8" xfId="0" applyNumberFormat="1" applyFont="1" applyFill="1" applyBorder="1"/>
    <x:xf numFmtId="0" fontId="8" fillId="8" borderId="9" xfId="0" applyNumberFormat="1" applyFont="1" applyFill="1" applyBorder="1"/>
    <x:xf numFmtId="0" fontId="8" fillId="8" borderId="10" xfId="0" applyNumberFormat="1" applyFont="1" applyFill="1" applyBorder="1"/>
    <x:xf numFmtId="0" fontId="8" fillId="8" borderId="11" xfId="0" applyNumberFormat="1" applyFont="1" applyFill="1" applyBorder="1"/>
    <x:xf numFmtId="0" fontId="8" fillId="8" borderId="12" xfId="0" applyNumberFormat="1" applyFont="1" applyFill="1" applyBorder="1"/>
    <x:xf numFmtId="0" fontId="8" fillId="8" borderId="13" xfId="0" applyNumberFormat="1" applyFont="1" applyFill="1" applyBorder="1"/>
    <x:xf numFmtId="0" fontId="8" fillId="8" borderId="14" xfId="0" applyNumberFormat="1" applyFont="1" applyFill="1" applyBorder="1"/>
    <x:xf numFmtId="0" fontId="8" fillId="8" borderId="7" xfId="0" applyNumberFormat="1" applyFont="1" applyFill="1" applyBorder="1" applyAlignment="1">
      <x:alignment horizontal="left"/>
    </x:xf>
    <x:xf numFmtId="0" fontId="8" fillId="8" borderId="8" xfId="0" applyNumberFormat="1" applyFont="1" applyFill="1" applyBorder="1" applyAlignment="1">
      <x:alignment horizontal="left"/>
    </x:xf>
    <x:xf numFmtId="0" fontId="8" fillId="8" borderId="9" xfId="0" applyNumberFormat="1" applyFont="1" applyFill="1" applyBorder="1" applyAlignment="1">
      <x:alignment horizontal="left"/>
    </x:xf>
    <x:xf numFmtId="0" fontId="8" fillId="8" borderId="10" xfId="0" applyNumberFormat="1" applyFont="1" applyFill="1" applyBorder="1" applyAlignment="1">
      <x:alignment horizontal="left"/>
    </x:xf>
    <x:xf numFmtId="0" fontId="8" fillId="8" borderId="0" xfId="0" applyNumberFormat="1" applyFont="1" applyFill="1" applyBorder="1" applyAlignment="1">
      <x:alignment horizontal="left"/>
    </x:xf>
    <x:xf numFmtId="0" fontId="8" fillId="8" borderId="11" xfId="0" applyNumberFormat="1" applyFont="1" applyFill="1" applyBorder="1" applyAlignment="1">
      <x:alignment horizontal="left"/>
    </x:xf>
    <x:xf numFmtId="0" fontId="8" fillId="8" borderId="12" xfId="0" applyNumberFormat="1" applyFont="1" applyFill="1" applyBorder="1" applyAlignment="1">
      <x:alignment horizontal="left"/>
    </x:xf>
    <x:xf numFmtId="0" fontId="8" fillId="8" borderId="13" xfId="0" applyNumberFormat="1" applyFont="1" applyFill="1" applyBorder="1" applyAlignment="1">
      <x:alignment horizontal="left"/>
    </x:xf>
    <x:xf numFmtId="0" fontId="8" fillId="8" borderId="14" xfId="0" applyNumberFormat="1" applyFont="1" applyFill="1" applyBorder="1" applyAlignment="1">
      <x:alignment horizontal="left"/>
    </x:xf>
    <x:xf numFmtId="0" fontId="8" fillId="8" borderId="7" xfId="0" applyNumberFormat="1" applyFont="1" applyFill="1" applyBorder="1" applyAlignment="1">
      <x:alignment horizontal="left" vertical="center"/>
    </x:xf>
    <x:xf numFmtId="0" fontId="8" fillId="8" borderId="8" xfId="0" applyNumberFormat="1" applyFont="1" applyFill="1" applyBorder="1" applyAlignment="1">
      <x:alignment horizontal="left" vertical="center"/>
    </x:xf>
    <x:xf numFmtId="0" fontId="8" fillId="8" borderId="9" xfId="0" applyNumberFormat="1" applyFont="1" applyFill="1" applyBorder="1" applyAlignment="1">
      <x:alignment horizontal="left" vertical="center"/>
    </x:xf>
    <x:xf numFmtId="0" fontId="8" fillId="8" borderId="10" xfId="0" applyNumberFormat="1" applyFont="1" applyFill="1" applyBorder="1" applyAlignment="1">
      <x:alignment horizontal="left" vertical="center"/>
    </x:xf>
    <x:xf numFmtId="0" fontId="8" fillId="8" borderId="0" xfId="0" applyNumberFormat="1" applyFont="1" applyFill="1" applyBorder="1" applyAlignment="1">
      <x:alignment horizontal="left" vertical="center"/>
    </x:xf>
    <x:xf numFmtId="0" fontId="8" fillId="8" borderId="11" xfId="0" applyNumberFormat="1" applyFont="1" applyFill="1" applyBorder="1" applyAlignment="1">
      <x:alignment horizontal="left" vertical="center"/>
    </x:xf>
    <x:xf numFmtId="0" fontId="8" fillId="8" borderId="12" xfId="0" applyNumberFormat="1" applyFont="1" applyFill="1" applyBorder="1" applyAlignment="1">
      <x:alignment horizontal="left" vertical="center"/>
    </x:xf>
    <x:xf numFmtId="0" fontId="8" fillId="8" borderId="13" xfId="0" applyNumberFormat="1" applyFont="1" applyFill="1" applyBorder="1" applyAlignment="1">
      <x:alignment horizontal="left" vertical="center"/>
    </x:xf>
    <x:xf numFmtId="0" fontId="8" fillId="8" borderId="14" xfId="0" applyNumberFormat="1" applyFont="1" applyFill="1" applyBorder="1" applyAlignment="1">
      <x:alignment horizontal="left" vertical="center"/>
    </x:xf>
    <x:xf numFmtId="202" fontId="8" fillId="8" borderId="7" xfId="0" applyNumberFormat="1" applyFont="1" applyFill="1" applyBorder="1" applyAlignment="1">
      <x:alignment horizontal="left" vertical="center"/>
    </x:xf>
    <x:xf numFmtId="202" fontId="8" fillId="8" borderId="8" xfId="0" applyNumberFormat="1" applyFont="1" applyFill="1" applyBorder="1" applyAlignment="1">
      <x:alignment horizontal="left" vertical="center"/>
    </x:xf>
    <x:xf numFmtId="202" fontId="8" fillId="8" borderId="9" xfId="0" applyNumberFormat="1" applyFont="1" applyFill="1" applyBorder="1" applyAlignment="1">
      <x:alignment horizontal="left" vertical="center"/>
    </x:xf>
    <x:xf numFmtId="202" fontId="8" fillId="8" borderId="10" xfId="0" applyNumberFormat="1" applyFont="1" applyFill="1" applyBorder="1" applyAlignment="1">
      <x:alignment horizontal="left" vertical="center"/>
    </x:xf>
    <x:xf numFmtId="202" fontId="8" fillId="8" borderId="0" xfId="0" applyNumberFormat="1" applyFont="1" applyFill="1" applyBorder="1" applyAlignment="1">
      <x:alignment horizontal="left" vertical="center"/>
    </x:xf>
    <x:xf numFmtId="202" fontId="8" fillId="8" borderId="11" xfId="0" applyNumberFormat="1" applyFont="1" applyFill="1" applyBorder="1" applyAlignment="1">
      <x:alignment horizontal="left" vertical="center"/>
    </x:xf>
    <x:xf numFmtId="202" fontId="8" fillId="8" borderId="12" xfId="0" applyNumberFormat="1" applyFont="1" applyFill="1" applyBorder="1" applyAlignment="1">
      <x:alignment horizontal="left" vertical="center"/>
    </x:xf>
    <x:xf numFmtId="202" fontId="8" fillId="8" borderId="13" xfId="0" applyNumberFormat="1" applyFont="1" applyFill="1" applyBorder="1" applyAlignment="1">
      <x:alignment horizontal="left" vertical="center"/>
    </x:xf>
    <x:xf numFmtId="202" fontId="8" fillId="8" borderId="14" xfId="0" applyNumberFormat="1" applyFont="1" applyFill="1" applyBorder="1" applyAlignment="1">
      <x:alignment horizontal="left" vertical="center"/>
    </x:xf>
    <x:xf numFmtId="0" fontId="0" fillId="9" borderId="0" xfId="0" applyNumberFormat="1" applyFont="1" applyFill="1" applyBorder="1"/>
    <x:xf numFmtId="0" fontId="7" fillId="9" borderId="0" xfId="0" applyNumberFormat="1" applyFont="1" applyFill="1" applyBorder="1"/>
    <x:xf numFmtId="0" fontId="7" fillId="9" borderId="4" xfId="0" applyNumberFormat="1" applyFont="1" applyFill="1" applyBorder="1"/>
    <x:xf numFmtId="0" fontId="7" fillId="9" borderId="5" xfId="0" applyNumberFormat="1" applyFont="1" applyFill="1" applyBorder="1"/>
    <x:xf numFmtId="0" fontId="7" fillId="9" borderId="6" xfId="0" applyNumberFormat="1" applyFont="1" applyFill="1" applyBorder="1"/>
    <x:xf numFmtId="0" fontId="7" fillId="9" borderId="4" xfId="0" applyNumberFormat="1" applyFont="1" applyFill="1" applyBorder="1" applyAlignment="1">
      <x:alignment vertical="center"/>
    </x:xf>
    <x:xf numFmtId="0" fontId="7" fillId="9" borderId="5" xfId="0" applyNumberFormat="1" applyFont="1" applyFill="1" applyBorder="1" applyAlignment="1">
      <x:alignment vertical="center"/>
    </x:xf>
    <x:xf numFmtId="0" fontId="7" fillId="9" borderId="6" xfId="0" applyNumberFormat="1" applyFont="1" applyFill="1" applyBorder="1" applyAlignment="1">
      <x:alignment vertical="center"/>
    </x:xf>
    <x:xf numFmtId="0" fontId="8" fillId="9" borderId="0" xfId="0" applyNumberFormat="1" applyFont="1" applyFill="1" applyBorder="1"/>
    <x:xf numFmtId="0" fontId="8" fillId="9" borderId="7" xfId="0" applyNumberFormat="1" applyFont="1" applyFill="1" applyBorder="1"/>
    <x:xf numFmtId="0" fontId="8" fillId="9" borderId="8" xfId="0" applyNumberFormat="1" applyFont="1" applyFill="1" applyBorder="1"/>
    <x:xf numFmtId="0" fontId="8" fillId="9" borderId="9" xfId="0" applyNumberFormat="1" applyFont="1" applyFill="1" applyBorder="1"/>
    <x:xf numFmtId="0" fontId="8" fillId="9" borderId="10" xfId="0" applyNumberFormat="1" applyFont="1" applyFill="1" applyBorder="1"/>
    <x:xf numFmtId="0" fontId="8" fillId="9" borderId="11" xfId="0" applyNumberFormat="1" applyFont="1" applyFill="1" applyBorder="1"/>
    <x:xf numFmtId="0" fontId="8" fillId="9" borderId="12" xfId="0" applyNumberFormat="1" applyFont="1" applyFill="1" applyBorder="1"/>
    <x:xf numFmtId="0" fontId="8" fillId="9" borderId="13" xfId="0" applyNumberFormat="1" applyFont="1" applyFill="1" applyBorder="1"/>
    <x:xf numFmtId="0" fontId="8" fillId="9" borderId="14" xfId="0" applyNumberFormat="1" applyFont="1" applyFill="1" applyBorder="1"/>
    <x:xf numFmtId="0" fontId="8" fillId="9" borderId="7" xfId="0" applyNumberFormat="1" applyFont="1" applyFill="1" applyBorder="1" applyAlignment="1">
      <x:alignment horizontal="left"/>
    </x:xf>
    <x:xf numFmtId="0" fontId="8" fillId="9" borderId="8" xfId="0" applyNumberFormat="1" applyFont="1" applyFill="1" applyBorder="1" applyAlignment="1">
      <x:alignment horizontal="left"/>
    </x:xf>
    <x:xf numFmtId="0" fontId="8" fillId="9" borderId="9" xfId="0" applyNumberFormat="1" applyFont="1" applyFill="1" applyBorder="1" applyAlignment="1">
      <x:alignment horizontal="left"/>
    </x:xf>
    <x:xf numFmtId="0" fontId="8" fillId="9" borderId="10" xfId="0" applyNumberFormat="1" applyFont="1" applyFill="1" applyBorder="1" applyAlignment="1">
      <x:alignment horizontal="left"/>
    </x:xf>
    <x:xf numFmtId="0" fontId="8" fillId="9" borderId="0" xfId="0" applyNumberFormat="1" applyFont="1" applyFill="1" applyBorder="1" applyAlignment="1">
      <x:alignment horizontal="left"/>
    </x:xf>
    <x:xf numFmtId="0" fontId="8" fillId="9" borderId="11" xfId="0" applyNumberFormat="1" applyFont="1" applyFill="1" applyBorder="1" applyAlignment="1">
      <x:alignment horizontal="left"/>
    </x:xf>
    <x:xf numFmtId="0" fontId="8" fillId="9" borderId="12" xfId="0" applyNumberFormat="1" applyFont="1" applyFill="1" applyBorder="1" applyAlignment="1">
      <x:alignment horizontal="left"/>
    </x:xf>
    <x:xf numFmtId="0" fontId="8" fillId="9" borderId="13" xfId="0" applyNumberFormat="1" applyFont="1" applyFill="1" applyBorder="1" applyAlignment="1">
      <x:alignment horizontal="left"/>
    </x:xf>
    <x:xf numFmtId="0" fontId="8" fillId="9" borderId="14" xfId="0" applyNumberFormat="1" applyFont="1" applyFill="1" applyBorder="1" applyAlignment="1">
      <x:alignment horizontal="left"/>
    </x:xf>
    <x:xf numFmtId="0" fontId="8" fillId="9" borderId="7" xfId="0" applyNumberFormat="1" applyFont="1" applyFill="1" applyBorder="1" applyAlignment="1">
      <x:alignment horizontal="left" vertical="center"/>
    </x:xf>
    <x:xf numFmtId="0" fontId="8" fillId="9" borderId="8" xfId="0" applyNumberFormat="1" applyFont="1" applyFill="1" applyBorder="1" applyAlignment="1">
      <x:alignment horizontal="left" vertical="center"/>
    </x:xf>
    <x:xf numFmtId="0" fontId="8" fillId="9" borderId="9" xfId="0" applyNumberFormat="1" applyFont="1" applyFill="1" applyBorder="1" applyAlignment="1">
      <x:alignment horizontal="left" vertical="center"/>
    </x:xf>
    <x:xf numFmtId="0" fontId="8" fillId="9" borderId="10" xfId="0" applyNumberFormat="1" applyFont="1" applyFill="1" applyBorder="1" applyAlignment="1">
      <x:alignment horizontal="left" vertical="center"/>
    </x:xf>
    <x:xf numFmtId="0" fontId="8" fillId="9" borderId="0" xfId="0" applyNumberFormat="1" applyFont="1" applyFill="1" applyBorder="1" applyAlignment="1">
      <x:alignment horizontal="left" vertical="center"/>
    </x:xf>
    <x:xf numFmtId="0" fontId="8" fillId="9" borderId="11" xfId="0" applyNumberFormat="1" applyFont="1" applyFill="1" applyBorder="1" applyAlignment="1">
      <x:alignment horizontal="left" vertical="center"/>
    </x:xf>
    <x:xf numFmtId="0" fontId="8" fillId="9" borderId="12" xfId="0" applyNumberFormat="1" applyFont="1" applyFill="1" applyBorder="1" applyAlignment="1">
      <x:alignment horizontal="left" vertical="center"/>
    </x:xf>
    <x:xf numFmtId="0" fontId="8" fillId="9" borderId="13" xfId="0" applyNumberFormat="1" applyFont="1" applyFill="1" applyBorder="1" applyAlignment="1">
      <x:alignment horizontal="left" vertical="center"/>
    </x:xf>
    <x:xf numFmtId="0" fontId="8" fillId="9" borderId="14" xfId="0" applyNumberFormat="1" applyFont="1" applyFill="1" applyBorder="1" applyAlignment="1">
      <x:alignment horizontal="left" vertical="center"/>
    </x:xf>
    <x:xf numFmtId="202" fontId="8" fillId="9" borderId="7" xfId="0" applyNumberFormat="1" applyFont="1" applyFill="1" applyBorder="1" applyAlignment="1">
      <x:alignment horizontal="left" vertical="center"/>
    </x:xf>
    <x:xf numFmtId="202" fontId="8" fillId="9" borderId="8" xfId="0" applyNumberFormat="1" applyFont="1" applyFill="1" applyBorder="1" applyAlignment="1">
      <x:alignment horizontal="left" vertical="center"/>
    </x:xf>
    <x:xf numFmtId="202" fontId="8" fillId="9" borderId="9" xfId="0" applyNumberFormat="1" applyFont="1" applyFill="1" applyBorder="1" applyAlignment="1">
      <x:alignment horizontal="left" vertical="center"/>
    </x:xf>
    <x:xf numFmtId="202" fontId="8" fillId="9" borderId="10" xfId="0" applyNumberFormat="1" applyFont="1" applyFill="1" applyBorder="1" applyAlignment="1">
      <x:alignment horizontal="left" vertical="center"/>
    </x:xf>
    <x:xf numFmtId="202" fontId="8" fillId="9" borderId="0" xfId="0" applyNumberFormat="1" applyFont="1" applyFill="1" applyBorder="1" applyAlignment="1">
      <x:alignment horizontal="left" vertical="center"/>
    </x:xf>
    <x:xf numFmtId="202" fontId="8" fillId="9" borderId="11" xfId="0" applyNumberFormat="1" applyFont="1" applyFill="1" applyBorder="1" applyAlignment="1">
      <x:alignment horizontal="left" vertical="center"/>
    </x:xf>
    <x:xf numFmtId="202" fontId="8" fillId="9" borderId="12" xfId="0" applyNumberFormat="1" applyFont="1" applyFill="1" applyBorder="1" applyAlignment="1">
      <x:alignment horizontal="left" vertical="center"/>
    </x:xf>
    <x:xf numFmtId="202" fontId="8" fillId="9" borderId="13" xfId="0" applyNumberFormat="1" applyFont="1" applyFill="1" applyBorder="1" applyAlignment="1">
      <x:alignment horizontal="left" vertical="center"/>
    </x:xf>
    <x:xf numFmtId="202" fontId="8" fillId="9" borderId="14" xfId="0" applyNumberFormat="1" applyFont="1" applyFill="1" applyBorder="1" applyAlignment="1">
      <x:alignment horizontal="left" vertical="center"/>
    </x:xf>
    <x:xf numFmtId="0" fontId="0" fillId="10" borderId="0" xfId="0" applyNumberFormat="1" applyFont="1" applyFill="1" applyBorder="1"/>
    <x:xf numFmtId="0" fontId="7" fillId="10" borderId="0" xfId="0" applyNumberFormat="1" applyFont="1" applyFill="1" applyBorder="1"/>
    <x:xf numFmtId="0" fontId="7" fillId="10" borderId="4" xfId="0" applyNumberFormat="1" applyFont="1" applyFill="1" applyBorder="1"/>
    <x:xf numFmtId="0" fontId="7" fillId="10" borderId="6" xfId="0" applyNumberFormat="1" applyFont="1" applyFill="1" applyBorder="1"/>
    <x:xf numFmtId="0" fontId="7" fillId="10" borderId="4" xfId="0" applyNumberFormat="1" applyFont="1" applyFill="1" applyBorder="1" applyAlignment="1">
      <x:alignment vertical="center"/>
    </x:xf>
    <x:xf numFmtId="0" fontId="7" fillId="10" borderId="6" xfId="0" applyNumberFormat="1" applyFont="1" applyFill="1" applyBorder="1" applyAlignment="1">
      <x:alignment vertical="center"/>
    </x:xf>
    <x:xf numFmtId="0" fontId="8" fillId="10" borderId="0" xfId="0" applyNumberFormat="1" applyFont="1" applyFill="1" applyBorder="1"/>
    <x:xf numFmtId="0" fontId="8" fillId="10" borderId="7" xfId="0" applyNumberFormat="1" applyFont="1" applyFill="1" applyBorder="1"/>
    <x:xf numFmtId="0" fontId="8" fillId="10" borderId="9" xfId="0" applyNumberFormat="1" applyFont="1" applyFill="1" applyBorder="1"/>
    <x:xf numFmtId="0" fontId="8" fillId="10" borderId="10" xfId="0" applyNumberFormat="1" applyFont="1" applyFill="1" applyBorder="1"/>
    <x:xf numFmtId="0" fontId="8" fillId="10" borderId="11" xfId="0" applyNumberFormat="1" applyFont="1" applyFill="1" applyBorder="1"/>
    <x:xf numFmtId="0" fontId="8" fillId="10" borderId="12" xfId="0" applyNumberFormat="1" applyFont="1" applyFill="1" applyBorder="1"/>
    <x:xf numFmtId="0" fontId="8" fillId="10" borderId="14" xfId="0" applyNumberFormat="1" applyFont="1" applyFill="1" applyBorder="1"/>
    <x:xf numFmtId="0" fontId="8" fillId="10" borderId="7" xfId="0" applyNumberFormat="1" applyFont="1" applyFill="1" applyBorder="1" applyAlignment="1">
      <x:alignment horizontal="left"/>
    </x:xf>
    <x:xf numFmtId="0" fontId="8" fillId="10" borderId="9" xfId="0" applyNumberFormat="1" applyFont="1" applyFill="1" applyBorder="1" applyAlignment="1">
      <x:alignment horizontal="left"/>
    </x:xf>
    <x:xf numFmtId="0" fontId="8" fillId="10" borderId="10" xfId="0" applyNumberFormat="1" applyFont="1" applyFill="1" applyBorder="1" applyAlignment="1">
      <x:alignment horizontal="left"/>
    </x:xf>
    <x:xf numFmtId="0" fontId="8" fillId="10" borderId="11" xfId="0" applyNumberFormat="1" applyFont="1" applyFill="1" applyBorder="1" applyAlignment="1">
      <x:alignment horizontal="left"/>
    </x:xf>
    <x:xf numFmtId="0" fontId="8" fillId="10" borderId="12" xfId="0" applyNumberFormat="1" applyFont="1" applyFill="1" applyBorder="1" applyAlignment="1">
      <x:alignment horizontal="left"/>
    </x:xf>
    <x:xf numFmtId="0" fontId="8" fillId="10" borderId="14" xfId="0" applyNumberFormat="1" applyFont="1" applyFill="1" applyBorder="1" applyAlignment="1">
      <x:alignment horizontal="left"/>
    </x:xf>
    <x:xf numFmtId="0" fontId="8" fillId="10" borderId="7" xfId="0" applyNumberFormat="1" applyFont="1" applyFill="1" applyBorder="1" applyAlignment="1">
      <x:alignment horizontal="left" vertical="center"/>
    </x:xf>
    <x:xf numFmtId="0" fontId="8" fillId="10" borderId="9" xfId="0" applyNumberFormat="1" applyFont="1" applyFill="1" applyBorder="1" applyAlignment="1">
      <x:alignment horizontal="left" vertical="center"/>
    </x:xf>
    <x:xf numFmtId="0" fontId="8" fillId="10" borderId="10" xfId="0" applyNumberFormat="1" applyFont="1" applyFill="1" applyBorder="1" applyAlignment="1">
      <x:alignment horizontal="left" vertical="center"/>
    </x:xf>
    <x:xf numFmtId="0" fontId="8" fillId="10" borderId="11" xfId="0" applyNumberFormat="1" applyFont="1" applyFill="1" applyBorder="1" applyAlignment="1">
      <x:alignment horizontal="left" vertical="center"/>
    </x:xf>
    <x:xf numFmtId="0" fontId="8" fillId="10" borderId="12" xfId="0" applyNumberFormat="1" applyFont="1" applyFill="1" applyBorder="1" applyAlignment="1">
      <x:alignment horizontal="left" vertical="center"/>
    </x:xf>
    <x:xf numFmtId="0" fontId="8" fillId="10" borderId="14" xfId="0" applyNumberFormat="1" applyFont="1" applyFill="1" applyBorder="1" applyAlignment="1">
      <x:alignment horizontal="left" vertical="center"/>
    </x:xf>
    <x:xf numFmtId="202" fontId="8" fillId="10" borderId="7" xfId="0" applyNumberFormat="1" applyFont="1" applyFill="1" applyBorder="1" applyAlignment="1">
      <x:alignment horizontal="left" vertical="center"/>
    </x:xf>
    <x:xf numFmtId="202" fontId="8" fillId="10" borderId="9" xfId="0" applyNumberFormat="1" applyFont="1" applyFill="1" applyBorder="1" applyAlignment="1">
      <x:alignment horizontal="left" vertical="center"/>
    </x:xf>
    <x:xf numFmtId="202" fontId="8" fillId="10" borderId="10" xfId="0" applyNumberFormat="1" applyFont="1" applyFill="1" applyBorder="1" applyAlignment="1">
      <x:alignment horizontal="left" vertical="center"/>
    </x:xf>
    <x:xf numFmtId="202" fontId="8" fillId="10" borderId="11" xfId="0" applyNumberFormat="1" applyFont="1" applyFill="1" applyBorder="1" applyAlignment="1">
      <x:alignment horizontal="left" vertical="center"/>
    </x:xf>
    <x:xf numFmtId="202" fontId="8" fillId="10" borderId="12" xfId="0" applyNumberFormat="1" applyFont="1" applyFill="1" applyBorder="1" applyAlignment="1">
      <x:alignment horizontal="left" vertical="center"/>
    </x:xf>
    <x:xf numFmtId="202" fontId="8" fillId="10" borderId="14" xfId="0" applyNumberFormat="1" applyFont="1" applyFill="1" applyBorder="1" applyAlignment="1">
      <x:alignment horizontal="left" vertical="center"/>
    </x:xf>
    <x:xf numFmtId="0" fontId="7" fillId="3" borderId="4" xfId="0" applyNumberFormat="1" applyFont="1" applyFill="1" applyBorder="1" applyAlignment="1">
      <x:alignment horizontal="center"/>
    </x:xf>
    <x:xf numFmtId="0" fontId="7" fillId="3" borderId="5" xfId="0" applyNumberFormat="1" applyFont="1" applyFill="1" applyBorder="1" applyAlignment="1">
      <x:alignment horizontal="center"/>
    </x:xf>
    <x:xf numFmtId="0" fontId="7" fillId="3" borderId="6" xfId="0" applyNumberFormat="1" applyFont="1" applyFill="1" applyBorder="1" applyAlignment="1">
      <x:alignment horizontal="center"/>
    </x:xf>
    <x:xf numFmtId="0" fontId="7" fillId="3" borderId="4" xfId="0" applyNumberFormat="1" applyFont="1" applyFill="1" applyBorder="1" applyAlignment="1">
      <x:alignment horizontal="center" vertical="center"/>
    </x:xf>
    <x:xf numFmtId="0" fontId="7" fillId="3" borderId="5" xfId="0" applyNumberFormat="1" applyFont="1" applyFill="1" applyBorder="1" applyAlignment="1">
      <x:alignment horizontal="center" vertical="center"/>
    </x:xf>
    <x:xf numFmtId="0" fontId="7" fillId="3" borderId="6" xfId="0" applyNumberFormat="1" applyFont="1" applyFill="1" applyBorder="1" applyAlignment="1">
      <x:alignment horizontal="center" vertical="center"/>
    </x:xf>
    <x:xf numFmtId="0" fontId="0" fillId="11" borderId="0" xfId="0" applyNumberFormat="1" applyFont="1" applyFill="1" applyBorder="1"/>
    <x:xf numFmtId="0" fontId="9" fillId="11" borderId="0" xfId="0" applyNumberFormat="1" applyFont="1" applyFill="1" applyBorder="1"/>
    <x:xf numFmtId="0" fontId="9" fillId="11" borderId="7" xfId="0" applyNumberFormat="1" applyFont="1" applyFill="1" applyBorder="1"/>
    <x:xf numFmtId="0" fontId="9" fillId="11" borderId="8" xfId="0" applyNumberFormat="1" applyFont="1" applyFill="1" applyBorder="1"/>
    <x:xf numFmtId="0" fontId="9" fillId="11" borderId="9" xfId="0" applyNumberFormat="1" applyFont="1" applyFill="1" applyBorder="1"/>
    <x:xf numFmtId="0" fontId="9" fillId="11" borderId="10" xfId="0" applyNumberFormat="1" applyFont="1" applyFill="1" applyBorder="1"/>
    <x:xf numFmtId="0" fontId="9" fillId="11" borderId="11" xfId="0" applyNumberFormat="1" applyFont="1" applyFill="1" applyBorder="1"/>
    <x:xf numFmtId="0" fontId="9" fillId="11" borderId="12" xfId="0" applyNumberFormat="1" applyFont="1" applyFill="1" applyBorder="1"/>
    <x:xf numFmtId="0" fontId="9" fillId="11" borderId="13" xfId="0" applyNumberFormat="1" applyFont="1" applyFill="1" applyBorder="1"/>
    <x:xf numFmtId="0" fontId="9" fillId="11" borderId="14" xfId="0" applyNumberFormat="1" applyFont="1" applyFill="1" applyBorder="1"/>
    <x:xf numFmtId="0" fontId="9" fillId="11" borderId="7" xfId="0" applyNumberFormat="1" applyFont="1" applyFill="1" applyBorder="1" applyAlignment="1">
      <x:alignment horizontal="center"/>
    </x:xf>
    <x:xf numFmtId="0" fontId="9" fillId="11" borderId="8" xfId="0" applyNumberFormat="1" applyFont="1" applyFill="1" applyBorder="1" applyAlignment="1">
      <x:alignment horizontal="center"/>
    </x:xf>
    <x:xf numFmtId="0" fontId="9" fillId="11" borderId="9" xfId="0" applyNumberFormat="1" applyFont="1" applyFill="1" applyBorder="1" applyAlignment="1">
      <x:alignment horizontal="center"/>
    </x:xf>
    <x:xf numFmtId="0" fontId="9" fillId="11" borderId="10" xfId="0" applyNumberFormat="1" applyFont="1" applyFill="1" applyBorder="1" applyAlignment="1">
      <x:alignment horizontal="center"/>
    </x:xf>
    <x:xf numFmtId="0" fontId="9" fillId="11" borderId="0" xfId="0" applyNumberFormat="1" applyFont="1" applyFill="1" applyBorder="1" applyAlignment="1">
      <x:alignment horizontal="center"/>
    </x:xf>
    <x:xf numFmtId="0" fontId="9" fillId="11" borderId="11" xfId="0" applyNumberFormat="1" applyFont="1" applyFill="1" applyBorder="1" applyAlignment="1">
      <x:alignment horizontal="center"/>
    </x:xf>
    <x:xf numFmtId="0" fontId="9" fillId="11" borderId="12" xfId="0" applyNumberFormat="1" applyFont="1" applyFill="1" applyBorder="1" applyAlignment="1">
      <x:alignment horizontal="center"/>
    </x:xf>
    <x:xf numFmtId="0" fontId="9" fillId="11" borderId="13" xfId="0" applyNumberFormat="1" applyFont="1" applyFill="1" applyBorder="1" applyAlignment="1">
      <x:alignment horizontal="center"/>
    </x:xf>
    <x:xf numFmtId="0" fontId="9" fillId="11" borderId="14" xfId="0" applyNumberFormat="1" applyFont="1" applyFill="1" applyBorder="1" applyAlignment="1">
      <x:alignment horizontal="center"/>
    </x:xf>
    <x:xf numFmtId="0" fontId="9" fillId="11" borderId="7" xfId="0" applyNumberFormat="1" applyFont="1" applyFill="1" applyBorder="1" applyAlignment="1">
      <x:alignment horizontal="center" vertical="center"/>
    </x:xf>
    <x:xf numFmtId="0" fontId="9" fillId="11" borderId="8" xfId="0" applyNumberFormat="1" applyFont="1" applyFill="1" applyBorder="1" applyAlignment="1">
      <x:alignment horizontal="center" vertical="center"/>
    </x:xf>
    <x:xf numFmtId="0" fontId="9" fillId="11" borderId="9" xfId="0" applyNumberFormat="1" applyFont="1" applyFill="1" applyBorder="1" applyAlignment="1">
      <x:alignment horizontal="center" vertical="center"/>
    </x:xf>
    <x:xf numFmtId="0" fontId="9" fillId="11" borderId="10" xfId="0" applyNumberFormat="1" applyFont="1" applyFill="1" applyBorder="1" applyAlignment="1">
      <x:alignment horizontal="center" vertical="center"/>
    </x:xf>
    <x:xf numFmtId="0" fontId="9" fillId="11" borderId="0" xfId="0" applyNumberFormat="1" applyFont="1" applyFill="1" applyBorder="1" applyAlignment="1">
      <x:alignment horizontal="center" vertical="center"/>
    </x:xf>
    <x:xf numFmtId="0" fontId="9" fillId="11" borderId="11" xfId="0" applyNumberFormat="1" applyFont="1" applyFill="1" applyBorder="1" applyAlignment="1">
      <x:alignment horizontal="center" vertical="center"/>
    </x:xf>
    <x:xf numFmtId="0" fontId="9" fillId="11" borderId="12" xfId="0" applyNumberFormat="1" applyFont="1" applyFill="1" applyBorder="1" applyAlignment="1">
      <x:alignment horizontal="center" vertical="center"/>
    </x:xf>
    <x:xf numFmtId="0" fontId="9" fillId="11" borderId="13" xfId="0" applyNumberFormat="1" applyFont="1" applyFill="1" applyBorder="1" applyAlignment="1">
      <x:alignment horizontal="center" vertical="center"/>
    </x:xf>
    <x:xf numFmtId="0" fontId="9" fillId="11" borderId="14" xfId="0" applyNumberFormat="1" applyFont="1" applyFill="1" applyBorder="1" applyAlignment="1">
      <x:alignment horizontal="center" vertical="center"/>
    </x:xf>
    <x:xf numFmtId="200" fontId="9" fillId="11" borderId="7" xfId="0" applyNumberFormat="1" applyFont="1" applyFill="1" applyBorder="1" applyAlignment="1">
      <x:alignment horizontal="center" vertical="center"/>
    </x:xf>
    <x:xf numFmtId="200" fontId="9" fillId="11" borderId="8" xfId="0" applyNumberFormat="1" applyFont="1" applyFill="1" applyBorder="1" applyAlignment="1">
      <x:alignment horizontal="center" vertical="center"/>
    </x:xf>
    <x:xf numFmtId="200" fontId="9" fillId="11" borderId="9" xfId="0" applyNumberFormat="1" applyFont="1" applyFill="1" applyBorder="1" applyAlignment="1">
      <x:alignment horizontal="center" vertical="center"/>
    </x:xf>
    <x:xf numFmtId="200" fontId="9" fillId="11" borderId="10" xfId="0" applyNumberFormat="1" applyFont="1" applyFill="1" applyBorder="1" applyAlignment="1">
      <x:alignment horizontal="center" vertical="center"/>
    </x:xf>
    <x:xf numFmtId="200" fontId="9" fillId="11" borderId="0" xfId="0" applyNumberFormat="1" applyFont="1" applyFill="1" applyBorder="1" applyAlignment="1">
      <x:alignment horizontal="center" vertical="center"/>
    </x:xf>
    <x:xf numFmtId="200" fontId="9" fillId="11" borderId="11" xfId="0" applyNumberFormat="1" applyFont="1" applyFill="1" applyBorder="1" applyAlignment="1">
      <x:alignment horizontal="center" vertical="center"/>
    </x:xf>
    <x:xf numFmtId="200" fontId="9" fillId="11" borderId="12" xfId="0" applyNumberFormat="1" applyFont="1" applyFill="1" applyBorder="1" applyAlignment="1">
      <x:alignment horizontal="center" vertical="center"/>
    </x:xf>
    <x:xf numFmtId="200" fontId="9" fillId="11" borderId="13" xfId="0" applyNumberFormat="1" applyFont="1" applyFill="1" applyBorder="1" applyAlignment="1">
      <x:alignment horizontal="center" vertical="center"/>
    </x:xf>
    <x:xf numFmtId="200" fontId="9" fillId="11" borderId="14" xfId="0" applyNumberFormat="1" applyFont="1" applyFill="1" applyBorder="1" applyAlignment="1">
      <x:alignment horizontal="center" vertical="center"/>
    </x:xf>
    <x:xf numFmtId="0" fontId="10" fillId="10" borderId="0" xfId="0" applyNumberFormat="1" applyFont="1" applyFill="1" applyBorder="1"/>
    <x:xf numFmtId="0" fontId="10" fillId="10" borderId="7" xfId="0" applyNumberFormat="1" applyFont="1" applyFill="1" applyBorder="1"/>
    <x:xf numFmtId="0" fontId="10" fillId="10" borderId="8" xfId="0" applyNumberFormat="1" applyFont="1" applyFill="1" applyBorder="1"/>
    <x:xf numFmtId="0" fontId="10" fillId="10" borderId="9" xfId="0" applyNumberFormat="1" applyFont="1" applyFill="1" applyBorder="1"/>
    <x:xf numFmtId="0" fontId="10" fillId="10" borderId="10" xfId="0" applyNumberFormat="1" applyFont="1" applyFill="1" applyBorder="1"/>
    <x:xf numFmtId="0" fontId="10" fillId="10" borderId="11" xfId="0" applyNumberFormat="1" applyFont="1" applyFill="1" applyBorder="1"/>
    <x:xf numFmtId="0" fontId="10" fillId="10" borderId="12" xfId="0" applyNumberFormat="1" applyFont="1" applyFill="1" applyBorder="1"/>
    <x:xf numFmtId="0" fontId="10" fillId="10" borderId="13" xfId="0" applyNumberFormat="1" applyFont="1" applyFill="1" applyBorder="1"/>
    <x:xf numFmtId="0" fontId="10" fillId="10" borderId="14" xfId="0" applyNumberFormat="1" applyFont="1" applyFill="1" applyBorder="1"/>
    <x:xf numFmtId="0" fontId="10" fillId="10" borderId="7" xfId="0" applyNumberFormat="1" applyFont="1" applyFill="1" applyBorder="1" applyAlignment="1">
      <x:alignment horizontal="center"/>
    </x:xf>
    <x:xf numFmtId="0" fontId="10" fillId="10" borderId="8" xfId="0" applyNumberFormat="1" applyFont="1" applyFill="1" applyBorder="1" applyAlignment="1">
      <x:alignment horizontal="center"/>
    </x:xf>
    <x:xf numFmtId="0" fontId="10" fillId="10" borderId="9" xfId="0" applyNumberFormat="1" applyFont="1" applyFill="1" applyBorder="1" applyAlignment="1">
      <x:alignment horizontal="center"/>
    </x:xf>
    <x:xf numFmtId="0" fontId="10" fillId="10" borderId="10" xfId="0" applyNumberFormat="1" applyFont="1" applyFill="1" applyBorder="1" applyAlignment="1">
      <x:alignment horizontal="center"/>
    </x:xf>
    <x:xf numFmtId="0" fontId="10" fillId="10" borderId="0" xfId="0" applyNumberFormat="1" applyFont="1" applyFill="1" applyBorder="1" applyAlignment="1">
      <x:alignment horizontal="center"/>
    </x:xf>
    <x:xf numFmtId="0" fontId="10" fillId="10" borderId="11" xfId="0" applyNumberFormat="1" applyFont="1" applyFill="1" applyBorder="1" applyAlignment="1">
      <x:alignment horizontal="center"/>
    </x:xf>
    <x:xf numFmtId="0" fontId="10" fillId="10" borderId="12" xfId="0" applyNumberFormat="1" applyFont="1" applyFill="1" applyBorder="1" applyAlignment="1">
      <x:alignment horizontal="center"/>
    </x:xf>
    <x:xf numFmtId="0" fontId="10" fillId="10" borderId="13" xfId="0" applyNumberFormat="1" applyFont="1" applyFill="1" applyBorder="1" applyAlignment="1">
      <x:alignment horizontal="center"/>
    </x:xf>
    <x:xf numFmtId="0" fontId="10" fillId="10" borderId="14" xfId="0" applyNumberFormat="1" applyFont="1" applyFill="1" applyBorder="1" applyAlignment="1">
      <x:alignment horizontal="center"/>
    </x:xf>
    <x:xf numFmtId="0" fontId="10" fillId="10" borderId="7" xfId="0" applyNumberFormat="1" applyFont="1" applyFill="1" applyBorder="1" applyAlignment="1">
      <x:alignment horizontal="center" vertical="center"/>
    </x:xf>
    <x:xf numFmtId="0" fontId="10" fillId="10" borderId="8" xfId="0" applyNumberFormat="1" applyFont="1" applyFill="1" applyBorder="1" applyAlignment="1">
      <x:alignment horizontal="center" vertical="center"/>
    </x:xf>
    <x:xf numFmtId="0" fontId="10" fillId="10" borderId="9" xfId="0" applyNumberFormat="1" applyFont="1" applyFill="1" applyBorder="1" applyAlignment="1">
      <x:alignment horizontal="center" vertical="center"/>
    </x:xf>
    <x:xf numFmtId="0" fontId="10" fillId="10" borderId="10" xfId="0" applyNumberFormat="1" applyFont="1" applyFill="1" applyBorder="1" applyAlignment="1">
      <x:alignment horizontal="center" vertical="center"/>
    </x:xf>
    <x:xf numFmtId="0" fontId="10" fillId="10" borderId="0" xfId="0" applyNumberFormat="1" applyFont="1" applyFill="1" applyBorder="1" applyAlignment="1">
      <x:alignment horizontal="center" vertical="center"/>
    </x:xf>
    <x:xf numFmtId="0" fontId="10" fillId="10" borderId="11" xfId="0" applyNumberFormat="1" applyFont="1" applyFill="1" applyBorder="1" applyAlignment="1">
      <x:alignment horizontal="center" vertical="center"/>
    </x:xf>
    <x:xf numFmtId="0" fontId="10" fillId="10" borderId="12" xfId="0" applyNumberFormat="1" applyFont="1" applyFill="1" applyBorder="1" applyAlignment="1">
      <x:alignment horizontal="center" vertical="center"/>
    </x:xf>
    <x:xf numFmtId="0" fontId="10" fillId="10" borderId="13" xfId="0" applyNumberFormat="1" applyFont="1" applyFill="1" applyBorder="1" applyAlignment="1">
      <x:alignment horizontal="center" vertical="center"/>
    </x:xf>
    <x:xf numFmtId="0" fontId="10" fillId="10" borderId="14" xfId="0" applyNumberFormat="1" applyFont="1" applyFill="1" applyBorder="1" applyAlignment="1">
      <x:alignment horizontal="center" vertical="center"/>
    </x:xf>
    <x:xf numFmtId="200" fontId="10" fillId="10" borderId="7" xfId="0" applyNumberFormat="1" applyFont="1" applyFill="1" applyBorder="1" applyAlignment="1">
      <x:alignment horizontal="center" vertical="center"/>
    </x:xf>
    <x:xf numFmtId="200" fontId="10" fillId="10" borderId="8" xfId="0" applyNumberFormat="1" applyFont="1" applyFill="1" applyBorder="1" applyAlignment="1">
      <x:alignment horizontal="center" vertical="center"/>
    </x:xf>
    <x:xf numFmtId="200" fontId="10" fillId="10" borderId="9" xfId="0" applyNumberFormat="1" applyFont="1" applyFill="1" applyBorder="1" applyAlignment="1">
      <x:alignment horizontal="center" vertical="center"/>
    </x:xf>
    <x:xf numFmtId="200" fontId="10" fillId="10" borderId="10" xfId="0" applyNumberFormat="1" applyFont="1" applyFill="1" applyBorder="1" applyAlignment="1">
      <x:alignment horizontal="center" vertical="center"/>
    </x:xf>
    <x:xf numFmtId="200" fontId="10" fillId="10" borderId="0" xfId="0" applyNumberFormat="1" applyFont="1" applyFill="1" applyBorder="1" applyAlignment="1">
      <x:alignment horizontal="center" vertical="center"/>
    </x:xf>
    <x:xf numFmtId="200" fontId="10" fillId="10" borderId="11" xfId="0" applyNumberFormat="1" applyFont="1" applyFill="1" applyBorder="1" applyAlignment="1">
      <x:alignment horizontal="center" vertical="center"/>
    </x:xf>
    <x:xf numFmtId="200" fontId="10" fillId="10" borderId="12" xfId="0" applyNumberFormat="1" applyFont="1" applyFill="1" applyBorder="1" applyAlignment="1">
      <x:alignment horizontal="center" vertical="center"/>
    </x:xf>
    <x:xf numFmtId="200" fontId="10" fillId="10" borderId="13" xfId="0" applyNumberFormat="1" applyFont="1" applyFill="1" applyBorder="1" applyAlignment="1">
      <x:alignment horizontal="center" vertical="center"/>
    </x:xf>
    <x:xf numFmtId="200" fontId="10" fillId="10" borderId="14" xfId="0" applyNumberFormat="1" applyFont="1" applyFill="1" applyBorder="1" applyAlignment="1">
      <x:alignment horizontal="center" vertical="center"/>
    </x:xf>
    <x:xf numFmtId="0" fontId="11" fillId="8" borderId="0" xfId="0" applyNumberFormat="1" applyFont="1" applyFill="1" applyBorder="1"/>
    <x:xf numFmtId="0" fontId="11" fillId="8" borderId="7" xfId="0" applyNumberFormat="1" applyFont="1" applyFill="1" applyBorder="1"/>
    <x:xf numFmtId="0" fontId="11" fillId="8" borderId="8" xfId="0" applyNumberFormat="1" applyFont="1" applyFill="1" applyBorder="1"/>
    <x:xf numFmtId="0" fontId="11" fillId="8" borderId="9" xfId="0" applyNumberFormat="1" applyFont="1" applyFill="1" applyBorder="1"/>
    <x:xf numFmtId="0" fontId="11" fillId="8" borderId="10" xfId="0" applyNumberFormat="1" applyFont="1" applyFill="1" applyBorder="1"/>
    <x:xf numFmtId="0" fontId="11" fillId="8" borderId="11" xfId="0" applyNumberFormat="1" applyFont="1" applyFill="1" applyBorder="1"/>
    <x:xf numFmtId="0" fontId="11" fillId="8" borderId="12" xfId="0" applyNumberFormat="1" applyFont="1" applyFill="1" applyBorder="1"/>
    <x:xf numFmtId="0" fontId="11" fillId="8" borderId="13" xfId="0" applyNumberFormat="1" applyFont="1" applyFill="1" applyBorder="1"/>
    <x:xf numFmtId="0" fontId="11" fillId="8" borderId="14" xfId="0" applyNumberFormat="1" applyFont="1" applyFill="1" applyBorder="1"/>
    <x:xf numFmtId="0" fontId="11" fillId="8" borderId="7" xfId="0" applyNumberFormat="1" applyFont="1" applyFill="1" applyBorder="1" applyAlignment="1">
      <x:alignment horizontal="center"/>
    </x:xf>
    <x:xf numFmtId="0" fontId="11" fillId="8" borderId="8" xfId="0" applyNumberFormat="1" applyFont="1" applyFill="1" applyBorder="1" applyAlignment="1">
      <x:alignment horizontal="center"/>
    </x:xf>
    <x:xf numFmtId="0" fontId="11" fillId="8" borderId="9" xfId="0" applyNumberFormat="1" applyFont="1" applyFill="1" applyBorder="1" applyAlignment="1">
      <x:alignment horizontal="center"/>
    </x:xf>
    <x:xf numFmtId="0" fontId="11" fillId="8" borderId="10" xfId="0" applyNumberFormat="1" applyFont="1" applyFill="1" applyBorder="1" applyAlignment="1">
      <x:alignment horizontal="center"/>
    </x:xf>
    <x:xf numFmtId="0" fontId="11" fillId="8" borderId="0" xfId="0" applyNumberFormat="1" applyFont="1" applyFill="1" applyBorder="1" applyAlignment="1">
      <x:alignment horizontal="center"/>
    </x:xf>
    <x:xf numFmtId="0" fontId="11" fillId="8" borderId="11" xfId="0" applyNumberFormat="1" applyFont="1" applyFill="1" applyBorder="1" applyAlignment="1">
      <x:alignment horizontal="center"/>
    </x:xf>
    <x:xf numFmtId="0" fontId="11" fillId="8" borderId="12" xfId="0" applyNumberFormat="1" applyFont="1" applyFill="1" applyBorder="1" applyAlignment="1">
      <x:alignment horizontal="center"/>
    </x:xf>
    <x:xf numFmtId="0" fontId="11" fillId="8" borderId="13" xfId="0" applyNumberFormat="1" applyFont="1" applyFill="1" applyBorder="1" applyAlignment="1">
      <x:alignment horizontal="center"/>
    </x:xf>
    <x:xf numFmtId="0" fontId="11" fillId="8" borderId="14" xfId="0" applyNumberFormat="1" applyFont="1" applyFill="1" applyBorder="1" applyAlignment="1">
      <x:alignment horizontal="center"/>
    </x:xf>
    <x:xf numFmtId="0" fontId="11" fillId="8" borderId="7" xfId="0" applyNumberFormat="1" applyFont="1" applyFill="1" applyBorder="1" applyAlignment="1">
      <x:alignment horizontal="center" vertical="center"/>
    </x:xf>
    <x:xf numFmtId="0" fontId="11" fillId="8" borderId="8" xfId="0" applyNumberFormat="1" applyFont="1" applyFill="1" applyBorder="1" applyAlignment="1">
      <x:alignment horizontal="center" vertical="center"/>
    </x:xf>
    <x:xf numFmtId="0" fontId="11" fillId="8" borderId="9" xfId="0" applyNumberFormat="1" applyFont="1" applyFill="1" applyBorder="1" applyAlignment="1">
      <x:alignment horizontal="center" vertical="center"/>
    </x:xf>
    <x:xf numFmtId="0" fontId="11" fillId="8" borderId="10" xfId="0" applyNumberFormat="1" applyFont="1" applyFill="1" applyBorder="1" applyAlignment="1">
      <x:alignment horizontal="center" vertical="center"/>
    </x:xf>
    <x:xf numFmtId="0" fontId="11" fillId="8" borderId="0" xfId="0" applyNumberFormat="1" applyFont="1" applyFill="1" applyBorder="1" applyAlignment="1">
      <x:alignment horizontal="center" vertical="center"/>
    </x:xf>
    <x:xf numFmtId="0" fontId="11" fillId="8" borderId="11" xfId="0" applyNumberFormat="1" applyFont="1" applyFill="1" applyBorder="1" applyAlignment="1">
      <x:alignment horizontal="center" vertical="center"/>
    </x:xf>
    <x:xf numFmtId="0" fontId="11" fillId="8" borderId="12" xfId="0" applyNumberFormat="1" applyFont="1" applyFill="1" applyBorder="1" applyAlignment="1">
      <x:alignment horizontal="center" vertical="center"/>
    </x:xf>
    <x:xf numFmtId="0" fontId="11" fillId="8" borderId="13" xfId="0" applyNumberFormat="1" applyFont="1" applyFill="1" applyBorder="1" applyAlignment="1">
      <x:alignment horizontal="center" vertical="center"/>
    </x:xf>
    <x:xf numFmtId="0" fontId="11" fillId="8" borderId="14" xfId="0" applyNumberFormat="1" applyFont="1" applyFill="1" applyBorder="1" applyAlignment="1">
      <x:alignment horizontal="center" vertical="center"/>
    </x:xf>
    <x:xf numFmtId="200" fontId="11" fillId="8" borderId="7" xfId="0" applyNumberFormat="1" applyFont="1" applyFill="1" applyBorder="1" applyAlignment="1">
      <x:alignment horizontal="center" vertical="center"/>
    </x:xf>
    <x:xf numFmtId="200" fontId="11" fillId="8" borderId="8" xfId="0" applyNumberFormat="1" applyFont="1" applyFill="1" applyBorder="1" applyAlignment="1">
      <x:alignment horizontal="center" vertical="center"/>
    </x:xf>
    <x:xf numFmtId="200" fontId="11" fillId="8" borderId="9" xfId="0" applyNumberFormat="1" applyFont="1" applyFill="1" applyBorder="1" applyAlignment="1">
      <x:alignment horizontal="center" vertical="center"/>
    </x:xf>
    <x:xf numFmtId="200" fontId="11" fillId="8" borderId="10" xfId="0" applyNumberFormat="1" applyFont="1" applyFill="1" applyBorder="1" applyAlignment="1">
      <x:alignment horizontal="center" vertical="center"/>
    </x:xf>
    <x:xf numFmtId="200" fontId="11" fillId="8" borderId="0" xfId="0" applyNumberFormat="1" applyFont="1" applyFill="1" applyBorder="1" applyAlignment="1">
      <x:alignment horizontal="center" vertical="center"/>
    </x:xf>
    <x:xf numFmtId="200" fontId="11" fillId="8" borderId="11" xfId="0" applyNumberFormat="1" applyFont="1" applyFill="1" applyBorder="1" applyAlignment="1">
      <x:alignment horizontal="center" vertical="center"/>
    </x:xf>
    <x:xf numFmtId="200" fontId="11" fillId="8" borderId="12" xfId="0" applyNumberFormat="1" applyFont="1" applyFill="1" applyBorder="1" applyAlignment="1">
      <x:alignment horizontal="center" vertical="center"/>
    </x:xf>
    <x:xf numFmtId="200" fontId="11" fillId="8" borderId="13" xfId="0" applyNumberFormat="1" applyFont="1" applyFill="1" applyBorder="1" applyAlignment="1">
      <x:alignment horizontal="center" vertical="center"/>
    </x:xf>
    <x:xf numFmtId="200" fontId="11" fillId="8" borderId="14" xfId="0" applyNumberFormat="1" applyFont="1" applyFill="1" applyBorder="1" applyAlignment="1">
      <x:alignment horizontal="center" vertical="center"/>
    </x:xf>
    <x:xf numFmtId="0" fontId="12" fillId="7" borderId="0" xfId="0" applyNumberFormat="1" applyFont="1" applyFill="1" applyBorder="1"/>
    <x:xf numFmtId="0" fontId="12" fillId="7" borderId="7" xfId="0" applyNumberFormat="1" applyFont="1" applyFill="1" applyBorder="1"/>
    <x:xf numFmtId="0" fontId="12" fillId="7" borderId="8" xfId="0" applyNumberFormat="1" applyFont="1" applyFill="1" applyBorder="1"/>
    <x:xf numFmtId="0" fontId="12" fillId="7" borderId="9" xfId="0" applyNumberFormat="1" applyFont="1" applyFill="1" applyBorder="1"/>
    <x:xf numFmtId="0" fontId="12" fillId="7" borderId="10" xfId="0" applyNumberFormat="1" applyFont="1" applyFill="1" applyBorder="1"/>
    <x:xf numFmtId="0" fontId="12" fillId="7" borderId="11" xfId="0" applyNumberFormat="1" applyFont="1" applyFill="1" applyBorder="1"/>
    <x:xf numFmtId="0" fontId="12" fillId="7" borderId="12" xfId="0" applyNumberFormat="1" applyFont="1" applyFill="1" applyBorder="1"/>
    <x:xf numFmtId="0" fontId="12" fillId="7" borderId="13" xfId="0" applyNumberFormat="1" applyFont="1" applyFill="1" applyBorder="1"/>
    <x:xf numFmtId="0" fontId="12" fillId="7" borderId="14" xfId="0" applyNumberFormat="1" applyFont="1" applyFill="1" applyBorder="1"/>
    <x:xf numFmtId="0" fontId="12" fillId="7" borderId="7" xfId="0" applyNumberFormat="1" applyFont="1" applyFill="1" applyBorder="1" applyAlignment="1">
      <x:alignment horizontal="center"/>
    </x:xf>
    <x:xf numFmtId="0" fontId="12" fillId="7" borderId="8" xfId="0" applyNumberFormat="1" applyFont="1" applyFill="1" applyBorder="1" applyAlignment="1">
      <x:alignment horizontal="center"/>
    </x:xf>
    <x:xf numFmtId="0" fontId="12" fillId="7" borderId="9" xfId="0" applyNumberFormat="1" applyFont="1" applyFill="1" applyBorder="1" applyAlignment="1">
      <x:alignment horizontal="center"/>
    </x:xf>
    <x:xf numFmtId="0" fontId="12" fillId="7" borderId="10" xfId="0" applyNumberFormat="1" applyFont="1" applyFill="1" applyBorder="1" applyAlignment="1">
      <x:alignment horizontal="center"/>
    </x:xf>
    <x:xf numFmtId="0" fontId="12" fillId="7" borderId="0" xfId="0" applyNumberFormat="1" applyFont="1" applyFill="1" applyBorder="1" applyAlignment="1">
      <x:alignment horizontal="center"/>
    </x:xf>
    <x:xf numFmtId="0" fontId="12" fillId="7" borderId="11" xfId="0" applyNumberFormat="1" applyFont="1" applyFill="1" applyBorder="1" applyAlignment="1">
      <x:alignment horizontal="center"/>
    </x:xf>
    <x:xf numFmtId="0" fontId="12" fillId="7" borderId="12" xfId="0" applyNumberFormat="1" applyFont="1" applyFill="1" applyBorder="1" applyAlignment="1">
      <x:alignment horizontal="center"/>
    </x:xf>
    <x:xf numFmtId="0" fontId="12" fillId="7" borderId="13" xfId="0" applyNumberFormat="1" applyFont="1" applyFill="1" applyBorder="1" applyAlignment="1">
      <x:alignment horizontal="center"/>
    </x:xf>
    <x:xf numFmtId="0" fontId="12" fillId="7" borderId="14" xfId="0" applyNumberFormat="1" applyFont="1" applyFill="1" applyBorder="1" applyAlignment="1">
      <x:alignment horizontal="center"/>
    </x:xf>
    <x:xf numFmtId="0" fontId="12" fillId="7" borderId="7" xfId="0" applyNumberFormat="1" applyFont="1" applyFill="1" applyBorder="1" applyAlignment="1">
      <x:alignment horizontal="center" vertical="center"/>
    </x:xf>
    <x:xf numFmtId="0" fontId="12" fillId="7" borderId="8" xfId="0" applyNumberFormat="1" applyFont="1" applyFill="1" applyBorder="1" applyAlignment="1">
      <x:alignment horizontal="center" vertical="center"/>
    </x:xf>
    <x:xf numFmtId="0" fontId="12" fillId="7" borderId="9" xfId="0" applyNumberFormat="1" applyFont="1" applyFill="1" applyBorder="1" applyAlignment="1">
      <x:alignment horizontal="center" vertical="center"/>
    </x:xf>
    <x:xf numFmtId="0" fontId="12" fillId="7" borderId="10" xfId="0" applyNumberFormat="1" applyFont="1" applyFill="1" applyBorder="1" applyAlignment="1">
      <x:alignment horizontal="center" vertical="center"/>
    </x:xf>
    <x:xf numFmtId="0" fontId="12" fillId="7" borderId="0" xfId="0" applyNumberFormat="1" applyFont="1" applyFill="1" applyBorder="1" applyAlignment="1">
      <x:alignment horizontal="center" vertical="center"/>
    </x:xf>
    <x:xf numFmtId="0" fontId="12" fillId="7" borderId="11" xfId="0" applyNumberFormat="1" applyFont="1" applyFill="1" applyBorder="1" applyAlignment="1">
      <x:alignment horizontal="center" vertical="center"/>
    </x:xf>
    <x:xf numFmtId="0" fontId="12" fillId="7" borderId="12" xfId="0" applyNumberFormat="1" applyFont="1" applyFill="1" applyBorder="1" applyAlignment="1">
      <x:alignment horizontal="center" vertical="center"/>
    </x:xf>
    <x:xf numFmtId="0" fontId="12" fillId="7" borderId="13" xfId="0" applyNumberFormat="1" applyFont="1" applyFill="1" applyBorder="1" applyAlignment="1">
      <x:alignment horizontal="center" vertical="center"/>
    </x:xf>
    <x:xf numFmtId="0" fontId="12" fillId="7" borderId="14" xfId="0" applyNumberFormat="1" applyFont="1" applyFill="1" applyBorder="1" applyAlignment="1">
      <x:alignment horizontal="center" vertical="center"/>
    </x:xf>
    <x:xf numFmtId="200" fontId="12" fillId="7" borderId="7" xfId="0" applyNumberFormat="1" applyFont="1" applyFill="1" applyBorder="1" applyAlignment="1">
      <x:alignment horizontal="center" vertical="center"/>
    </x:xf>
    <x:xf numFmtId="200" fontId="12" fillId="7" borderId="8" xfId="0" applyNumberFormat="1" applyFont="1" applyFill="1" applyBorder="1" applyAlignment="1">
      <x:alignment horizontal="center" vertical="center"/>
    </x:xf>
    <x:xf numFmtId="200" fontId="12" fillId="7" borderId="9" xfId="0" applyNumberFormat="1" applyFont="1" applyFill="1" applyBorder="1" applyAlignment="1">
      <x:alignment horizontal="center" vertical="center"/>
    </x:xf>
    <x:xf numFmtId="200" fontId="12" fillId="7" borderId="10" xfId="0" applyNumberFormat="1" applyFont="1" applyFill="1" applyBorder="1" applyAlignment="1">
      <x:alignment horizontal="center" vertical="center"/>
    </x:xf>
    <x:xf numFmtId="200" fontId="12" fillId="7" borderId="0" xfId="0" applyNumberFormat="1" applyFont="1" applyFill="1" applyBorder="1" applyAlignment="1">
      <x:alignment horizontal="center" vertical="center"/>
    </x:xf>
    <x:xf numFmtId="200" fontId="12" fillId="7" borderId="11" xfId="0" applyNumberFormat="1" applyFont="1" applyFill="1" applyBorder="1" applyAlignment="1">
      <x:alignment horizontal="center" vertical="center"/>
    </x:xf>
    <x:xf numFmtId="200" fontId="12" fillId="7" borderId="12" xfId="0" applyNumberFormat="1" applyFont="1" applyFill="1" applyBorder="1" applyAlignment="1">
      <x:alignment horizontal="center" vertical="center"/>
    </x:xf>
    <x:xf numFmtId="200" fontId="12" fillId="7" borderId="13" xfId="0" applyNumberFormat="1" applyFont="1" applyFill="1" applyBorder="1" applyAlignment="1">
      <x:alignment horizontal="center" vertical="center"/>
    </x:xf>
    <x:xf numFmtId="200" fontId="12" fillId="7" borderId="14" xfId="0" applyNumberFormat="1" applyFont="1" applyFill="1" applyBorder="1" applyAlignment="1">
      <x:alignment horizontal="center" vertical="center"/>
    </x:xf>
    <x:xf numFmtId="0" fontId="13" fillId="3" borderId="0" xfId="0" applyNumberFormat="1" applyFont="1" applyFill="1" applyBorder="1"/>
    <x:xf numFmtId="0" fontId="13" fillId="3" borderId="7" xfId="0" applyNumberFormat="1" applyFont="1" applyFill="1" applyBorder="1"/>
    <x:xf numFmtId="0" fontId="13" fillId="3" borderId="9" xfId="0" applyNumberFormat="1" applyFont="1" applyFill="1" applyBorder="1"/>
    <x:xf numFmtId="0" fontId="13" fillId="3" borderId="10" xfId="0" applyNumberFormat="1" applyFont="1" applyFill="1" applyBorder="1"/>
    <x:xf numFmtId="0" fontId="13" fillId="3" borderId="11" xfId="0" applyNumberFormat="1" applyFont="1" applyFill="1" applyBorder="1"/>
    <x:xf numFmtId="0" fontId="13" fillId="3" borderId="12" xfId="0" applyNumberFormat="1" applyFont="1" applyFill="1" applyBorder="1"/>
    <x:xf numFmtId="0" fontId="13" fillId="3" borderId="14" xfId="0" applyNumberFormat="1" applyFont="1" applyFill="1" applyBorder="1"/>
    <x:xf numFmtId="0" fontId="13" fillId="3" borderId="7" xfId="0" applyNumberFormat="1" applyFont="1" applyFill="1" applyBorder="1" applyAlignment="1">
      <x:alignment horizontal="center"/>
    </x:xf>
    <x:xf numFmtId="0" fontId="13" fillId="3" borderId="9" xfId="0" applyNumberFormat="1" applyFont="1" applyFill="1" applyBorder="1" applyAlignment="1">
      <x:alignment horizontal="center"/>
    </x:xf>
    <x:xf numFmtId="0" fontId="13" fillId="3" borderId="10" xfId="0" applyNumberFormat="1" applyFont="1" applyFill="1" applyBorder="1" applyAlignment="1">
      <x:alignment horizontal="center"/>
    </x:xf>
    <x:xf numFmtId="0" fontId="13" fillId="3" borderId="11" xfId="0" applyNumberFormat="1" applyFont="1" applyFill="1" applyBorder="1" applyAlignment="1">
      <x:alignment horizontal="center"/>
    </x:xf>
    <x:xf numFmtId="0" fontId="13" fillId="3" borderId="12" xfId="0" applyNumberFormat="1" applyFont="1" applyFill="1" applyBorder="1" applyAlignment="1">
      <x:alignment horizontal="center"/>
    </x:xf>
    <x:xf numFmtId="0" fontId="13" fillId="3" borderId="14" xfId="0" applyNumberFormat="1" applyFont="1" applyFill="1" applyBorder="1" applyAlignment="1">
      <x:alignment horizontal="center"/>
    </x:xf>
    <x:xf numFmtId="0" fontId="13" fillId="3" borderId="7" xfId="0" applyNumberFormat="1" applyFont="1" applyFill="1" applyBorder="1" applyAlignment="1">
      <x:alignment horizontal="center" vertical="center"/>
    </x:xf>
    <x:xf numFmtId="0" fontId="13" fillId="3" borderId="9" xfId="0" applyNumberFormat="1" applyFont="1" applyFill="1" applyBorder="1" applyAlignment="1">
      <x:alignment horizontal="center" vertical="center"/>
    </x:xf>
    <x:xf numFmtId="0" fontId="13" fillId="3" borderId="10" xfId="0" applyNumberFormat="1" applyFont="1" applyFill="1" applyBorder="1" applyAlignment="1">
      <x:alignment horizontal="center" vertical="center"/>
    </x:xf>
    <x:xf numFmtId="0" fontId="13" fillId="3" borderId="11" xfId="0" applyNumberFormat="1" applyFont="1" applyFill="1" applyBorder="1" applyAlignment="1">
      <x:alignment horizontal="center" vertical="center"/>
    </x:xf>
    <x:xf numFmtId="0" fontId="13" fillId="3" borderId="12" xfId="0" applyNumberFormat="1" applyFont="1" applyFill="1" applyBorder="1" applyAlignment="1">
      <x:alignment horizontal="center" vertical="center"/>
    </x:xf>
    <x:xf numFmtId="0" fontId="13" fillId="3" borderId="14" xfId="0" applyNumberFormat="1" applyFont="1" applyFill="1" applyBorder="1" applyAlignment="1">
      <x:alignment horizontal="center" vertical="center"/>
    </x:xf>
    <x:xf numFmtId="203" fontId="13" fillId="3" borderId="7" xfId="0" applyNumberFormat="1" applyFont="1" applyFill="1" applyBorder="1" applyAlignment="1">
      <x:alignment horizontal="center" vertical="center"/>
    </x:xf>
    <x:xf numFmtId="203" fontId="13" fillId="3" borderId="9" xfId="0" applyNumberFormat="1" applyFont="1" applyFill="1" applyBorder="1" applyAlignment="1">
      <x:alignment horizontal="center" vertical="center"/>
    </x:xf>
    <x:xf numFmtId="203" fontId="13" fillId="3" borderId="10" xfId="0" applyNumberFormat="1" applyFont="1" applyFill="1" applyBorder="1" applyAlignment="1">
      <x:alignment horizontal="center" vertical="center"/>
    </x:xf>
    <x:xf numFmtId="203" fontId="13" fillId="3" borderId="11" xfId="0" applyNumberFormat="1" applyFont="1" applyFill="1" applyBorder="1" applyAlignment="1">
      <x:alignment horizontal="center" vertical="center"/>
    </x:xf>
    <x:xf numFmtId="203" fontId="13" fillId="3" borderId="12" xfId="0" applyNumberFormat="1" applyFont="1" applyFill="1" applyBorder="1" applyAlignment="1">
      <x:alignment horizontal="center" vertical="center"/>
    </x:xf>
    <x:xf numFmtId="203" fontId="13" fillId="3" borderId="14" xfId="0" applyNumberFormat="1" applyFont="1" applyFill="1" applyBorder="1" applyAlignment="1">
      <x:alignment horizontal="center" vertical="center"/>
    </x:xf>
    <x:xf numFmtId="0" fontId="14" fillId="8" borderId="0" xfId="0" applyNumberFormat="1" applyFont="1" applyFill="1" applyBorder="1"/>
    <x:xf numFmtId="0" fontId="14" fillId="8" borderId="4" xfId="0" applyNumberFormat="1" applyFont="1" applyFill="1" applyBorder="1"/>
    <x:xf numFmtId="0" fontId="14" fillId="8" borderId="5" xfId="0" applyNumberFormat="1" applyFont="1" applyFill="1" applyBorder="1"/>
    <x:xf numFmtId="0" fontId="14" fillId="8" borderId="6" xfId="0" applyNumberFormat="1" applyFont="1" applyFill="1" applyBorder="1"/>
    <x:xf numFmtId="0" fontId="14" fillId="8" borderId="4" xfId="0" applyNumberFormat="1" applyFont="1" applyFill="1" applyBorder="1" applyAlignment="1">
      <x:alignment vertical="center"/>
    </x:xf>
    <x:xf numFmtId="0" fontId="14" fillId="8" borderId="5" xfId="0" applyNumberFormat="1" applyFont="1" applyFill="1" applyBorder="1" applyAlignment="1">
      <x:alignment vertical="center"/>
    </x:xf>
    <x:xf numFmtId="0" fontId="14" fillId="8" borderId="6" xfId="0" applyNumberFormat="1" applyFont="1" applyFill="1" applyBorder="1" applyAlignment="1">
      <x:alignment vertical="center"/>
    </x:xf>
    <x:xf numFmtId="0" fontId="15" fillId="0" borderId="0" xfId="0" applyNumberFormat="1" applyFont="1" applyFill="1" applyBorder="1"/>
    <x:xf numFmtId="0" fontId="15" fillId="0" borderId="15" xfId="0" applyNumberFormat="1" applyFont="1" applyFill="1" applyBorder="1"/>
    <x:xf numFmtId="0" fontId="15" fillId="0" borderId="2" xfId="0" applyNumberFormat="1" applyFont="1" applyFill="1" applyBorder="1"/>
    <x:xf numFmtId="0" fontId="15" fillId="0" borderId="16" xfId="0" applyNumberFormat="1" applyFont="1" applyFill="1" applyBorder="1"/>
    <x:xf numFmtId="0" fontId="15" fillId="0" borderId="15" xfId="0" applyNumberFormat="1" applyFont="1" applyFill="1" applyBorder="1" applyAlignment="1">
      <x:alignment vertical="center"/>
    </x:xf>
    <x:xf numFmtId="0" fontId="15" fillId="0" borderId="2" xfId="0" applyNumberFormat="1" applyFont="1" applyFill="1" applyBorder="1" applyAlignment="1">
      <x:alignment vertical="center"/>
    </x:xf>
    <x:xf numFmtId="0" fontId="15" fillId="0" borderId="16" xfId="0" applyNumberFormat="1" applyFont="1" applyFill="1" applyBorder="1" applyAlignment="1">
      <x:alignment vertical="center"/>
    </x:xf>
    <x:xf numFmtId="204" fontId="15" fillId="0" borderId="15" xfId="0" applyNumberFormat="1" applyFont="1" applyFill="1" applyBorder="1" applyAlignment="1">
      <x:alignment vertical="center"/>
    </x:xf>
    <x:xf numFmtId="204" fontId="15" fillId="0" borderId="2" xfId="0" applyNumberFormat="1" applyFont="1" applyFill="1" applyBorder="1" applyAlignment="1">
      <x:alignment vertical="center"/>
    </x:xf>
    <x:xf numFmtId="204" fontId="15" fillId="0" borderId="16" xfId="0" applyNumberFormat="1" applyFont="1" applyFill="1" applyBorder="1" applyAlignment="1">
      <x:alignment vertical="center"/>
    </x:xf>
    <x:xf numFmtId="200" fontId="15" fillId="0" borderId="15" xfId="0" applyNumberFormat="1" applyFont="1" applyFill="1" applyBorder="1" applyAlignment="1">
      <x:alignment vertical="center"/>
    </x:xf>
    <x:xf numFmtId="200" fontId="15" fillId="0" borderId="2" xfId="0" applyNumberFormat="1" applyFont="1" applyFill="1" applyBorder="1" applyAlignment="1">
      <x:alignment vertical="center"/>
    </x:xf>
    <x:xf numFmtId="200" fontId="15" fillId="0" borderId="16" xfId="0" applyNumberFormat="1" applyFont="1" applyFill="1" applyBorder="1" applyAlignment="1">
      <x:alignment vertical="center"/>
    </x:xf>
    <x:xf numFmtId="0" fontId="16" fillId="10" borderId="0" xfId="0" applyNumberFormat="1" applyFont="1" applyFill="1" applyBorder="1"/>
    <x:xf numFmtId="0" fontId="16" fillId="10" borderId="7" xfId="0" applyNumberFormat="1" applyFont="1" applyFill="1" applyBorder="1"/>
    <x:xf numFmtId="0" fontId="16" fillId="10" borderId="8" xfId="0" applyNumberFormat="1" applyFont="1" applyFill="1" applyBorder="1"/>
    <x:xf numFmtId="0" fontId="16" fillId="10" borderId="9" xfId="0" applyNumberFormat="1" applyFont="1" applyFill="1" applyBorder="1"/>
    <x:xf numFmtId="0" fontId="16" fillId="10" borderId="10" xfId="0" applyNumberFormat="1" applyFont="1" applyFill="1" applyBorder="1"/>
    <x:xf numFmtId="0" fontId="16" fillId="10" borderId="11" xfId="0" applyNumberFormat="1" applyFont="1" applyFill="1" applyBorder="1"/>
    <x:xf numFmtId="0" fontId="16" fillId="10" borderId="12" xfId="0" applyNumberFormat="1" applyFont="1" applyFill="1" applyBorder="1"/>
    <x:xf numFmtId="0" fontId="16" fillId="10" borderId="13" xfId="0" applyNumberFormat="1" applyFont="1" applyFill="1" applyBorder="1"/>
    <x:xf numFmtId="0" fontId="16" fillId="10" borderId="14" xfId="0" applyNumberFormat="1" applyFont="1" applyFill="1" applyBorder="1"/>
    <x:xf numFmtId="0" fontId="16" fillId="10" borderId="7" xfId="0" applyNumberFormat="1" applyFont="1" applyFill="1" applyBorder="1" applyAlignment="1">
      <x:alignment wrapText="1"/>
    </x:xf>
    <x:xf numFmtId="0" fontId="16" fillId="10" borderId="8" xfId="0" applyNumberFormat="1" applyFont="1" applyFill="1" applyBorder="1" applyAlignment="1">
      <x:alignment wrapText="1"/>
    </x:xf>
    <x:xf numFmtId="0" fontId="16" fillId="10" borderId="9" xfId="0" applyNumberFormat="1" applyFont="1" applyFill="1" applyBorder="1" applyAlignment="1">
      <x:alignment wrapText="1"/>
    </x:xf>
    <x:xf numFmtId="0" fontId="16" fillId="10" borderId="10" xfId="0" applyNumberFormat="1" applyFont="1" applyFill="1" applyBorder="1" applyAlignment="1">
      <x:alignment wrapText="1"/>
    </x:xf>
    <x:xf numFmtId="0" fontId="16" fillId="10" borderId="0" xfId="0" applyNumberFormat="1" applyFont="1" applyFill="1" applyBorder="1" applyAlignment="1">
      <x:alignment wrapText="1"/>
    </x:xf>
    <x:xf numFmtId="0" fontId="16" fillId="10" borderId="11" xfId="0" applyNumberFormat="1" applyFont="1" applyFill="1" applyBorder="1" applyAlignment="1">
      <x:alignment wrapText="1"/>
    </x:xf>
    <x:xf numFmtId="0" fontId="16" fillId="10" borderId="12" xfId="0" applyNumberFormat="1" applyFont="1" applyFill="1" applyBorder="1" applyAlignment="1">
      <x:alignment wrapText="1"/>
    </x:xf>
    <x:xf numFmtId="0" fontId="16" fillId="10" borderId="13" xfId="0" applyNumberFormat="1" applyFont="1" applyFill="1" applyBorder="1" applyAlignment="1">
      <x:alignment wrapText="1"/>
    </x:xf>
    <x:xf numFmtId="0" fontId="16" fillId="10" borderId="14" xfId="0" applyNumberFormat="1" applyFont="1" applyFill="1" applyBorder="1" applyAlignment="1">
      <x:alignment wrapText="1"/>
    </x:xf>
    <x:xf numFmtId="0" fontId="16" fillId="10" borderId="7" xfId="0" applyNumberFormat="1" applyFont="1" applyFill="1" applyBorder="1" applyAlignment="1">
      <x:alignment vertical="center" wrapText="1"/>
    </x:xf>
    <x:xf numFmtId="0" fontId="16" fillId="10" borderId="8" xfId="0" applyNumberFormat="1" applyFont="1" applyFill="1" applyBorder="1" applyAlignment="1">
      <x:alignment vertical="center" wrapText="1"/>
    </x:xf>
    <x:xf numFmtId="0" fontId="16" fillId="10" borderId="9" xfId="0" applyNumberFormat="1" applyFont="1" applyFill="1" applyBorder="1" applyAlignment="1">
      <x:alignment vertical="center" wrapText="1"/>
    </x:xf>
    <x:xf numFmtId="0" fontId="16" fillId="10" borderId="10" xfId="0" applyNumberFormat="1" applyFont="1" applyFill="1" applyBorder="1" applyAlignment="1">
      <x:alignment vertical="center" wrapText="1"/>
    </x:xf>
    <x:xf numFmtId="0" fontId="16" fillId="10" borderId="0" xfId="0" applyNumberFormat="1" applyFont="1" applyFill="1" applyBorder="1" applyAlignment="1">
      <x:alignment vertical="center" wrapText="1"/>
    </x:xf>
    <x:xf numFmtId="0" fontId="16" fillId="10" borderId="11" xfId="0" applyNumberFormat="1" applyFont="1" applyFill="1" applyBorder="1" applyAlignment="1">
      <x:alignment vertical="center" wrapText="1"/>
    </x:xf>
    <x:xf numFmtId="0" fontId="16" fillId="10" borderId="12" xfId="0" applyNumberFormat="1" applyFont="1" applyFill="1" applyBorder="1" applyAlignment="1">
      <x:alignment vertical="center" wrapText="1"/>
    </x:xf>
    <x:xf numFmtId="0" fontId="16" fillId="10" borderId="13" xfId="0" applyNumberFormat="1" applyFont="1" applyFill="1" applyBorder="1" applyAlignment="1">
      <x:alignment vertical="center" wrapText="1"/>
    </x:xf>
    <x:xf numFmtId="0" fontId="16" fillId="10" borderId="14" xfId="0" applyNumberFormat="1" applyFont="1" applyFill="1" applyBorder="1" applyAlignment="1">
      <x:alignment vertical="center" wrapText="1"/>
    </x:xf>
    <x:xf numFmtId="0" fontId="0" fillId="12" borderId="0" xfId="0" applyNumberFormat="1" applyFont="1" applyFill="1" applyBorder="1"/>
    <x:xf numFmtId="0" fontId="4" fillId="12" borderId="0" xfId="0" applyNumberFormat="1" applyFont="1" applyFill="1" applyBorder="1"/>
    <x:xf numFmtId="0" fontId="4" fillId="12" borderId="17" xfId="0" applyNumberFormat="1" applyFont="1" applyFill="1" applyBorder="1"/>
    <x:xf numFmtId="0" fontId="4" fillId="12" borderId="17" xfId="0" applyNumberFormat="1" applyFont="1" applyFill="1" applyBorder="1" applyAlignment="1">
      <x:alignment horizontal="center"/>
    </x:xf>
    <x:xf numFmtId="0" fontId="4" fillId="12" borderId="17" xfId="0" applyNumberFormat="1" applyFont="1" applyFill="1" applyBorder="1" applyAlignment="1">
      <x:alignment horizontal="center" vertical="center"/>
    </x:xf>
    <x:xf numFmtId="0" fontId="0" fillId="13" borderId="0" xfId="0" applyNumberFormat="1" applyFont="1" applyFill="1" applyBorder="1"/>
    <x:xf numFmtId="205" fontId="0" fillId="13" borderId="0" xfId="0" applyNumberFormat="1" applyFont="1" applyFill="1" applyBorder="1"/>
    <x:xf numFmtId="0" fontId="0" fillId="14" borderId="0" xfId="0" applyNumberFormat="1" applyFont="1" applyFill="1" applyBorder="1"/>
    <x:xf numFmtId="0" fontId="0" fillId="15" borderId="0" xfId="0" applyNumberFormat="1" applyFont="1" applyFill="1" applyBorder="1"/>
    <x:xf numFmtId="0" fontId="17" fillId="15" borderId="0" xfId="0" applyNumberFormat="1" applyFont="1" applyFill="1" applyBorder="1"/>
    <x:xf numFmtId="0" fontId="17" fillId="15" borderId="18" xfId="0" applyNumberFormat="1" applyFont="1" applyFill="1" applyBorder="1"/>
    <x:xf numFmtId="0" fontId="17" fillId="15" borderId="18" xfId="0" applyNumberFormat="1" applyFont="1" applyFill="1" applyBorder="1" applyAlignment="1">
      <x:alignment wrapText="1"/>
    </x:xf>
    <x:xf numFmtId="0" fontId="17" fillId="15" borderId="18" xfId="0" applyNumberFormat="1" applyFont="1" applyFill="1" applyBorder="1" applyAlignment="1">
      <x:alignment horizontal="center" wrapText="1"/>
    </x:xf>
    <x:xf numFmtId="0" fontId="17" fillId="15" borderId="18" xfId="0" applyNumberFormat="1" applyFont="1" applyFill="1" applyBorder="1" applyAlignment="1">
      <x:alignment horizontal="center" vertical="center" wrapText="1"/>
    </x:xf>
    <x:xf numFmtId="0" fontId="18" fillId="0" borderId="0" xfId="0" applyNumberFormat="1" applyFont="1" applyFill="1" applyBorder="1"/>
    <x:xf numFmtId="205" fontId="18" fillId="13" borderId="0" xfId="0" applyNumberFormat="1" applyFont="1" applyFill="1" applyBorder="1"/>
    <x:xf numFmtId="0" fontId="18" fillId="14" borderId="0" xfId="0" applyNumberFormat="1" applyFont="1" applyFill="1" applyBorder="1"/>
    <x:xf numFmtId="0" fontId="18" fillId="13" borderId="0" xfId="0" applyNumberFormat="1" applyFont="1" applyFill="1" applyBorder="1"/>
    <x:xf numFmtId="0" fontId="18" fillId="0" borderId="19" xfId="0" applyNumberFormat="1" applyFont="1" applyFill="1" applyBorder="1"/>
    <x:xf numFmtId="205" fontId="18" fillId="13" borderId="19" xfId="0" applyNumberFormat="1" applyFont="1" applyFill="1" applyBorder="1"/>
    <x:xf numFmtId="0" fontId="18" fillId="14" borderId="19" xfId="0" applyNumberFormat="1" applyFont="1" applyFill="1" applyBorder="1"/>
    <x:xf numFmtId="0" fontId="18" fillId="13" borderId="19" xfId="0" applyNumberFormat="1" applyFont="1" applyFill="1" applyBorder="1"/>
    <x:xf numFmtId="0" fontId="18" fillId="0" borderId="20" xfId="0" applyNumberFormat="1" applyFont="1" applyFill="1" applyBorder="1"/>
    <x:xf numFmtId="205" fontId="18" fillId="13" borderId="20" xfId="0" applyNumberFormat="1" applyFont="1" applyFill="1" applyBorder="1"/>
    <x:xf numFmtId="0" fontId="18" fillId="14" borderId="20" xfId="0" applyNumberFormat="1" applyFont="1" applyFill="1" applyBorder="1"/>
    <x:xf numFmtId="0" fontId="18" fillId="13" borderId="20" xfId="0" applyNumberFormat="1" applyFont="1" applyFill="1" applyBorder="1"/>
    <x:xf numFmtId="0" fontId="18" fillId="0" borderId="21" xfId="0" applyNumberFormat="1" applyFont="1" applyFill="1" applyBorder="1"/>
    <x:xf numFmtId="205" fontId="18" fillId="13" borderId="21" xfId="0" applyNumberFormat="1" applyFont="1" applyFill="1" applyBorder="1"/>
    <x:xf numFmtId="0" fontId="18" fillId="14" borderId="21" xfId="0" applyNumberFormat="1" applyFont="1" applyFill="1" applyBorder="1"/>
    <x:xf numFmtId="0" fontId="18" fillId="13" borderId="21" xfId="0" applyNumberFormat="1" applyFont="1" applyFill="1" applyBorder="1"/>
    <x:xf numFmtId="0" fontId="18" fillId="0" borderId="19" xfId="0" applyNumberFormat="1" applyFont="1" applyFill="1" applyBorder="1" applyAlignment="1">
      <x:alignment vertical="center"/>
    </x:xf>
    <x:xf numFmtId="205" fontId="18" fillId="13" borderId="19" xfId="0" applyNumberFormat="1" applyFont="1" applyFill="1" applyBorder="1" applyAlignment="1">
      <x:alignment vertical="center"/>
    </x:xf>
    <x:xf numFmtId="0" fontId="18" fillId="14" borderId="19" xfId="0" applyNumberFormat="1" applyFont="1" applyFill="1" applyBorder="1" applyAlignment="1">
      <x:alignment vertical="center"/>
    </x:xf>
    <x:xf numFmtId="0" fontId="18" fillId="13" borderId="19" xfId="0" applyNumberFormat="1" applyFont="1" applyFill="1" applyBorder="1" applyAlignment="1">
      <x:alignment vertical="center"/>
    </x:xf>
    <x:xf numFmtId="0" fontId="18" fillId="0" borderId="20" xfId="0" applyNumberFormat="1" applyFont="1" applyFill="1" applyBorder="1" applyAlignment="1">
      <x:alignment vertical="center"/>
    </x:xf>
    <x:xf numFmtId="205" fontId="18" fillId="13" borderId="20" xfId="0" applyNumberFormat="1" applyFont="1" applyFill="1" applyBorder="1" applyAlignment="1">
      <x:alignment vertical="center"/>
    </x:xf>
    <x:xf numFmtId="0" fontId="18" fillId="14" borderId="20" xfId="0" applyNumberFormat="1" applyFont="1" applyFill="1" applyBorder="1" applyAlignment="1">
      <x:alignment vertical="center"/>
    </x:xf>
    <x:xf numFmtId="0" fontId="18" fillId="13" borderId="20" xfId="0" applyNumberFormat="1" applyFont="1" applyFill="1" applyBorder="1" applyAlignment="1">
      <x:alignment vertical="center"/>
    </x:xf>
    <x:xf numFmtId="0" fontId="18" fillId="0" borderId="21" xfId="0" applyNumberFormat="1" applyFont="1" applyFill="1" applyBorder="1" applyAlignment="1">
      <x:alignment vertical="center"/>
    </x:xf>
    <x:xf numFmtId="205" fontId="18" fillId="13" borderId="21" xfId="0" applyNumberFormat="1" applyFont="1" applyFill="1" applyBorder="1" applyAlignment="1">
      <x:alignment vertical="center"/>
    </x:xf>
    <x:xf numFmtId="0" fontId="18" fillId="14" borderId="21" xfId="0" applyNumberFormat="1" applyFont="1" applyFill="1" applyBorder="1" applyAlignment="1">
      <x:alignment vertical="center"/>
    </x:xf>
    <x:xf numFmtId="0" fontId="18" fillId="13" borderId="21" xfId="0" applyNumberFormat="1" applyFont="1" applyFill="1" applyBorder="1" applyAlignment="1">
      <x:alignment vertical="center"/>
    </x:xf>
    <x:xf numFmtId="0" fontId="18" fillId="16" borderId="19" xfId="0" applyNumberFormat="1" applyFont="1" applyFill="1" applyBorder="1" applyAlignment="1">
      <x:alignment vertical="center"/>
    </x:xf>
    <x:xf numFmtId="0" fontId="18" fillId="16" borderId="20" xfId="0" applyNumberFormat="1" applyFont="1" applyFill="1" applyBorder="1" applyAlignment="1">
      <x:alignment vertical="center"/>
    </x:xf>
    <x:xf numFmtId="0" fontId="18" fillId="16" borderId="21" xfId="0" applyNumberFormat="1" applyFont="1" applyFill="1" applyBorder="1" applyAlignment="1">
      <x:alignment vertical="center"/>
    </x:xf>
    <x:xf numFmtId="0" fontId="18" fillId="16" borderId="19" xfId="0" applyNumberFormat="1" applyFont="1" applyFill="1" applyBorder="1" applyAlignment="1">
      <x:alignment vertical="center" wrapText="1"/>
    </x:xf>
    <x:xf numFmtId="0" fontId="18" fillId="16" borderId="20" xfId="0" applyNumberFormat="1" applyFont="1" applyFill="1" applyBorder="1" applyAlignment="1">
      <x:alignment vertical="center" wrapText="1"/>
    </x:xf>
    <x:xf numFmtId="0" fontId="18" fillId="16" borderId="21" xfId="0" applyNumberFormat="1" applyFont="1" applyFill="1" applyBorder="1" applyAlignment="1">
      <x:alignment vertical="center" wrapText="1"/>
    </x:xf>
    <x:xf numFmtId="0" fontId="19" fillId="0" borderId="0" xfId="0" applyNumberFormat="1" applyFont="1" applyFill="1" applyBorder="1"/>
    <x:xf numFmtId="0" fontId="19" fillId="0" borderId="0" xfId="0" applyNumberFormat="1" applyFont="1" applyFill="1" applyBorder="1" applyAlignment="1">
      <x:alignment horizontal="right"/>
    </x:xf>
    <x:xf numFmtId="0" fontId="19" fillId="0" borderId="0" xfId="0" applyNumberFormat="1" applyFont="1" applyFill="1" applyBorder="1" applyAlignment="1">
      <x:alignment horizontal="right" vertical="center"/>
    </x:xf>
    <x:xf numFmtId="0" fontId="20" fillId="6" borderId="0" xfId="0" applyNumberFormat="1" applyFont="1" applyFill="1" applyBorder="1"/>
    <x:xf numFmtId="0" fontId="20" fillId="6" borderId="22" xfId="0" applyNumberFormat="1" applyFont="1" applyFill="1" applyBorder="1"/>
    <x:xf numFmtId="0" fontId="20" fillId="6" borderId="23" xfId="0" applyNumberFormat="1" applyFont="1" applyFill="1" applyBorder="1"/>
    <x:xf numFmtId="0" fontId="20" fillId="6" borderId="24" xfId="0" applyNumberFormat="1" applyFont="1" applyFill="1" applyBorder="1"/>
    <x:xf numFmtId="0" fontId="20" fillId="6" borderId="22" xfId="0" applyNumberFormat="1" applyFont="1" applyFill="1" applyBorder="1" applyAlignment="1">
      <x:alignment horizontal="center"/>
    </x:xf>
    <x:xf numFmtId="0" fontId="20" fillId="6" borderId="23" xfId="0" applyNumberFormat="1" applyFont="1" applyFill="1" applyBorder="1" applyAlignment="1">
      <x:alignment horizontal="center"/>
    </x:xf>
    <x:xf numFmtId="0" fontId="20" fillId="6" borderId="24" xfId="0" applyNumberFormat="1" applyFont="1" applyFill="1" applyBorder="1" applyAlignment="1">
      <x:alignment horizontal="center"/>
    </x:xf>
    <x:xf numFmtId="0" fontId="20" fillId="6" borderId="22" xfId="0" applyNumberFormat="1" applyFont="1" applyFill="1" applyBorder="1" applyAlignment="1">
      <x:alignment horizontal="center" vertical="center"/>
    </x:xf>
    <x:xf numFmtId="0" fontId="20" fillId="6" borderId="23" xfId="0" applyNumberFormat="1" applyFont="1" applyFill="1" applyBorder="1" applyAlignment="1">
      <x:alignment horizontal="center" vertical="center"/>
    </x:xf>
    <x:xf numFmtId="0" fontId="20" fillId="6" borderId="24" xfId="0" applyNumberFormat="1" applyFont="1" applyFill="1" applyBorder="1" applyAlignment="1">
      <x:alignment horizontal="center" vertical="center"/>
    </x:xf>
    <x:xf numFmtId="0" fontId="21" fillId="6" borderId="23" xfId="0" applyNumberFormat="1" applyFont="1" applyFill="1" applyBorder="1" applyAlignment="1">
      <x:alignment horizontal="center" vertical="center"/>
    </x:xf>
    <x:xf numFmtId="200" fontId="20" fillId="6" borderId="24" xfId="0" applyNumberFormat="1" applyFont="1" applyFill="1" applyBorder="1" applyAlignment="1">
      <x:alignment horizontal="center" vertical="center"/>
    </x:xf>
    <x:xf numFmtId="202" fontId="0" fillId="0" borderId="0" xfId="0" applyNumberFormat="1" applyFont="1" applyFill="1" applyBorder="1"/>
    <x:xf numFmtId="202" fontId="0" fillId="13" borderId="0" xfId="0" applyNumberFormat="1" applyFont="1" applyFill="1" applyBorder="1"/>
    <x:xf numFmtId="202" fontId="4" fillId="0" borderId="0" xfId="0" applyNumberFormat="1" applyFont="1" applyFill="1" applyBorder="1"/>
    <x:xf numFmtId="202" fontId="4" fillId="13" borderId="0" xfId="0" applyNumberFormat="1" applyFont="1" applyFill="1" applyBorder="1"/>
    <x:xf numFmtId="0" fontId="22" fillId="3" borderId="0" xfId="0" applyNumberFormat="1" applyFont="1" applyFill="1" applyBorder="1"/>
    <x:xf numFmtId="0" fontId="22" fillId="3" borderId="4" xfId="0" applyNumberFormat="1" applyFont="1" applyFill="1" applyBorder="1"/>
    <x:xf numFmtId="0" fontId="22" fillId="3" borderId="5" xfId="0" applyNumberFormat="1" applyFont="1" applyFill="1" applyBorder="1"/>
    <x:xf numFmtId="0" fontId="22" fillId="3" borderId="6" xfId="0" applyNumberFormat="1" applyFont="1" applyFill="1" applyBorder="1"/>
    <x:xf numFmtId="0" fontId="22" fillId="3" borderId="4" xfId="0" applyNumberFormat="1" applyFont="1" applyFill="1" applyBorder="1" applyAlignment="1">
      <x:alignment horizontal="center"/>
    </x:xf>
    <x:xf numFmtId="0" fontId="22" fillId="3" borderId="5" xfId="0" applyNumberFormat="1" applyFont="1" applyFill="1" applyBorder="1" applyAlignment="1">
      <x:alignment horizontal="center"/>
    </x:xf>
    <x:xf numFmtId="0" fontId="22" fillId="3" borderId="6" xfId="0" applyNumberFormat="1" applyFont="1" applyFill="1" applyBorder="1" applyAlignment="1">
      <x:alignment horizontal="center"/>
    </x:xf>
    <x:xf numFmtId="0" fontId="22" fillId="3" borderId="4" xfId="0" applyNumberFormat="1" applyFont="1" applyFill="1" applyBorder="1" applyAlignment="1">
      <x:alignment horizontal="center" vertical="center"/>
    </x:xf>
    <x:xf numFmtId="0" fontId="22" fillId="3" borderId="5" xfId="0" applyNumberFormat="1" applyFont="1" applyFill="1" applyBorder="1" applyAlignment="1">
      <x:alignment horizontal="center" vertical="center"/>
    </x:xf>
    <x:xf numFmtId="0" fontId="22" fillId="3" borderId="6" xfId="0" applyNumberFormat="1" applyFont="1" applyFill="1" applyBorder="1" applyAlignment="1">
      <x:alignment horizontal="center" vertical="center"/>
    </x:xf>
    <x:xf numFmtId="200" fontId="22" fillId="3" borderId="4" xfId="0" applyNumberFormat="1" applyFont="1" applyFill="1" applyBorder="1" applyAlignment="1">
      <x:alignment horizontal="center" vertical="center"/>
    </x:xf>
    <x:xf numFmtId="200" fontId="22" fillId="3" borderId="5" xfId="0" applyNumberFormat="1" applyFont="1" applyFill="1" applyBorder="1" applyAlignment="1">
      <x:alignment horizontal="center" vertical="center"/>
    </x:xf>
    <x:xf numFmtId="203" fontId="22" fillId="3" borderId="6" xfId="0" applyNumberFormat="1" applyFont="1" applyFill="1" applyBorder="1" applyAlignment="1">
      <x:alignment horizontal="center" vertical="center"/>
    </x:xf>
    <x:xf numFmtId="0" fontId="0" fillId="17" borderId="0" xfId="0" applyNumberFormat="1" applyFont="1" applyFill="1" applyBorder="1"/>
    <x:xf numFmtId="0" fontId="3" fillId="17" borderId="0" xfId="0" applyNumberFormat="1" applyFont="1" applyFill="1" applyBorder="1"/>
    <x:xf numFmtId="0" fontId="3" fillId="17" borderId="0" xfId="0" applyNumberFormat="1" applyFont="1" applyFill="1" applyBorder="1" applyAlignment="1">
      <x:alignment horizontal="center"/>
    </x:xf>
    <x:xf numFmtId="0" fontId="3" fillId="17" borderId="0" xfId="0" applyNumberFormat="1" applyFont="1" applyFill="1" applyBorder="1" applyAlignment="1">
      <x:alignment horizontal="center" vertical="center"/>
    </x:xf>
    <x:xf numFmtId="206" fontId="18" fillId="16" borderId="19" xfId="0" applyNumberFormat="1" applyFont="1" applyFill="1" applyBorder="1" applyAlignment="1">
      <x:alignment vertical="center"/>
    </x:xf>
    <x:xf numFmtId="206" fontId="18" fillId="16" borderId="20" xfId="0" applyNumberFormat="1" applyFont="1" applyFill="1" applyBorder="1" applyAlignment="1">
      <x:alignment vertical="center"/>
    </x:xf>
    <x:xf numFmtId="206" fontId="18" fillId="16" borderId="21" xfId="0" applyNumberFormat="1" applyFont="1" applyFill="1" applyBorder="1" applyAlignment="1">
      <x:alignment vertical="center"/>
    </x:xf>
    <x:xf numFmtId="202" fontId="18" fillId="16" borderId="19" xfId="0" applyNumberFormat="1" applyFont="1" applyFill="1" applyBorder="1" applyAlignment="1">
      <x:alignment vertical="center"/>
    </x:xf>
    <x:xf numFmtId="202" fontId="18" fillId="16" borderId="20" xfId="0" applyNumberFormat="1" applyFont="1" applyFill="1" applyBorder="1" applyAlignment="1">
      <x:alignment vertical="center"/>
    </x:xf>
    <x:xf numFmtId="202" fontId="18" fillId="16" borderId="21" xfId="0" applyNumberFormat="1" applyFont="1" applyFill="1" applyBorder="1" applyAlignment="1">
      <x:alignment vertical="center"/>
    </x:xf>
    <x:xf numFmtId="206" fontId="18" fillId="0" borderId="19" xfId="0" applyNumberFormat="1" applyFont="1" applyFill="1" applyBorder="1" applyAlignment="1">
      <x:alignment vertical="center"/>
    </x:xf>
    <x:xf numFmtId="206" fontId="18" fillId="0" borderId="20" xfId="0" applyNumberFormat="1" applyFont="1" applyFill="1" applyBorder="1" applyAlignment="1">
      <x:alignment vertical="center"/>
    </x:xf>
    <x:xf numFmtId="206" fontId="18" fillId="0" borderId="21" xfId="0" applyNumberFormat="1" applyFont="1" applyFill="1" applyBorder="1" applyAlignment="1">
      <x:alignment vertical="center"/>
    </x:xf>
    <x:xf numFmtId="202" fontId="18" fillId="0" borderId="19" xfId="0" applyNumberFormat="1" applyFont="1" applyFill="1" applyBorder="1" applyAlignment="1">
      <x:alignment vertical="center"/>
    </x:xf>
    <x:xf numFmtId="202" fontId="18" fillId="0" borderId="20" xfId="0" applyNumberFormat="1" applyFont="1" applyFill="1" applyBorder="1" applyAlignment="1">
      <x:alignment vertical="center"/>
    </x:xf>
    <x:xf numFmtId="202" fontId="18" fillId="0" borderId="21" xfId="0" applyNumberFormat="1" applyFont="1" applyFill="1" applyBorder="1" applyAlignment="1">
      <x:alignment vertical="center"/>
    </x:xf>
    <x:xf numFmtId="206" fontId="18" fillId="14" borderId="19" xfId="0" applyNumberFormat="1" applyFont="1" applyFill="1" applyBorder="1" applyAlignment="1">
      <x:alignment vertical="center"/>
    </x:xf>
    <x:xf numFmtId="206" fontId="18" fillId="14" borderId="20" xfId="0" applyNumberFormat="1" applyFont="1" applyFill="1" applyBorder="1" applyAlignment="1">
      <x:alignment vertical="center"/>
    </x:xf>
    <x:xf numFmtId="206" fontId="18" fillId="14" borderId="21" xfId="0" applyNumberFormat="1" applyFont="1" applyFill="1" applyBorder="1" applyAlignment="1">
      <x:alignment vertical="center"/>
    </x:xf>
    <x:xf numFmtId="202" fontId="18" fillId="14" borderId="19" xfId="0" applyNumberFormat="1" applyFont="1" applyFill="1" applyBorder="1" applyAlignment="1">
      <x:alignment vertical="center"/>
    </x:xf>
    <x:xf numFmtId="202" fontId="18" fillId="14" borderId="20" xfId="0" applyNumberFormat="1" applyFont="1" applyFill="1" applyBorder="1" applyAlignment="1">
      <x:alignment vertical="center"/>
    </x:xf>
    <x:xf numFmtId="202" fontId="18" fillId="14" borderId="21" xfId="0" applyNumberFormat="1" applyFont="1" applyFill="1" applyBorder="1" applyAlignment="1">
      <x:alignment vertical="center"/>
    </x:xf>
    <x:xf numFmtId="0" fontId="18" fillId="10" borderId="20" xfId="0" applyNumberFormat="1" applyFont="1" applyFill="1" applyBorder="1" applyAlignment="1">
      <x:alignment vertical="center"/>
    </x:xf>
    <x:xf numFmtId="0" fontId="18" fillId="10" borderId="20" xfId="0" applyNumberFormat="1" applyFont="1" applyFill="1" applyBorder="1" applyAlignment="1">
      <x:alignment vertical="center" wrapText="1"/>
    </x:xf>
    <x:xf numFmtId="206" fontId="18" fillId="10" borderId="20" xfId="0" applyNumberFormat="1" applyFont="1" applyFill="1" applyBorder="1" applyAlignment="1">
      <x:alignment vertical="center"/>
    </x:xf>
    <x:xf numFmtId="202" fontId="18" fillId="10" borderId="20" xfId="0" applyNumberFormat="1" applyFont="1" applyFill="1" applyBorder="1" applyAlignment="1">
      <x:alignment vertical="center"/>
    </x:xf>
    <x:xf numFmtId="205" fontId="18" fillId="10" borderId="20" xfId="0" applyNumberFormat="1" applyFont="1" applyFill="1" applyBorder="1" applyAlignment="1">
      <x:alignment vertical="center"/>
    </x:xf>
    <x:xf numFmtId="0" fontId="18" fillId="10" borderId="21" xfId="0" applyNumberFormat="1" applyFont="1" applyFill="1" applyBorder="1" applyAlignment="1">
      <x:alignment vertical="center"/>
    </x:xf>
    <x:xf numFmtId="0" fontId="18" fillId="10" borderId="21" xfId="0" applyNumberFormat="1" applyFont="1" applyFill="1" applyBorder="1" applyAlignment="1">
      <x:alignment vertical="center" wrapText="1"/>
    </x:xf>
    <x:xf numFmtId="206" fontId="18" fillId="10" borderId="21" xfId="0" applyNumberFormat="1" applyFont="1" applyFill="1" applyBorder="1" applyAlignment="1">
      <x:alignment vertical="center"/>
    </x:xf>
    <x:xf numFmtId="202" fontId="18" fillId="10" borderId="21" xfId="0" applyNumberFormat="1" applyFont="1" applyFill="1" applyBorder="1" applyAlignment="1">
      <x:alignment vertical="center"/>
    </x:xf>
    <x:xf numFmtId="205" fontId="18" fillId="10" borderId="21" xfId="0" applyNumberFormat="1" applyFont="1" applyFill="1" applyBorder="1" applyAlignment="1">
      <x:alignment vertical="center"/>
    </x:xf>
    <x:xf numFmtId="0" fontId="15" fillId="0" borderId="15" xfId="0" applyNumberFormat="1" applyFont="1" applyFill="1" applyBorder="1" applyAlignment="1">
      <x:alignment vertical="center" wrapText="1"/>
    </x:xf>
    <x:xf numFmtId="0" fontId="15" fillId="0" borderId="2" xfId="0" applyNumberFormat="1" applyFont="1" applyFill="1" applyBorder="1" applyAlignment="1">
      <x:alignment vertical="center" wrapText="1"/>
    </x:xf>
    <x:xf numFmtId="0" fontId="15" fillId="0" borderId="16" xfId="0" applyNumberFormat="1" applyFont="1" applyFill="1" applyBorder="1" applyAlignment="1">
      <x:alignment vertical="center" wrapText="1"/>
    </x:xf>
    <x:xf numFmtId="206" fontId="15" fillId="0" borderId="15" xfId="0" applyNumberFormat="1" applyFont="1" applyFill="1" applyBorder="1" applyAlignment="1">
      <x:alignment vertical="center"/>
    </x:xf>
    <x:xf numFmtId="206" fontId="15" fillId="0" borderId="2" xfId="0" applyNumberFormat="1" applyFont="1" applyFill="1" applyBorder="1" applyAlignment="1">
      <x:alignment vertical="center"/>
    </x:xf>
    <x:xf numFmtId="206" fontId="15" fillId="0" borderId="16" xfId="0" applyNumberFormat="1" applyFont="1" applyFill="1" applyBorder="1" applyAlignment="1">
      <x:alignment vertical="center"/>
    </x:xf>
    <x:xf numFmtId="202" fontId="15" fillId="0" borderId="15" xfId="0" applyNumberFormat="1" applyFont="1" applyFill="1" applyBorder="1" applyAlignment="1">
      <x:alignment vertical="center"/>
    </x:xf>
    <x:xf numFmtId="202" fontId="15" fillId="0" borderId="2" xfId="0" applyNumberFormat="1" applyFont="1" applyFill="1" applyBorder="1" applyAlignment="1">
      <x:alignment vertical="center"/>
    </x:xf>
    <x:xf numFmtId="202" fontId="15" fillId="0" borderId="16" xfId="0" applyNumberFormat="1" applyFont="1" applyFill="1" applyBorder="1" applyAlignment="1">
      <x:alignment vertical="center"/>
    </x:xf>
    <x:xf numFmtId="203" fontId="15" fillId="0" borderId="15" xfId="0" applyNumberFormat="1" applyFont="1" applyFill="1" applyBorder="1" applyAlignment="1">
      <x:alignment vertical="center"/>
    </x:xf>
    <x:xf numFmtId="203" fontId="15" fillId="0" borderId="2" xfId="0" applyNumberFormat="1" applyFont="1" applyFill="1" applyBorder="1" applyAlignment="1">
      <x:alignment vertical="center"/>
    </x:xf>
    <x:xf numFmtId="203" fontId="15" fillId="0" borderId="16" xfId="0" applyNumberFormat="1" applyFont="1" applyFill="1" applyBorder="1" applyAlignment="1">
      <x:alignment vertical="center"/>
    </x:xf>
    <x:xf numFmtId="207" fontId="15" fillId="0" borderId="15" xfId="0" applyNumberFormat="1" applyFont="1" applyFill="1" applyBorder="1" applyAlignment="1">
      <x:alignment vertical="center"/>
    </x:xf>
    <x:xf numFmtId="207" fontId="15" fillId="0" borderId="2" xfId="0" applyNumberFormat="1" applyFont="1" applyFill="1" applyBorder="1" applyAlignment="1">
      <x:alignment vertical="center"/>
    </x:xf>
    <x:xf numFmtId="207" fontId="15" fillId="0" borderId="16" xfId="0" applyNumberFormat="1" applyFont="1" applyFill="1" applyBorder="1" applyAlignment="1">
      <x:alignment vertical="center"/>
    </x:xf>
    <x:xf numFmtId="202" fontId="12" fillId="7" borderId="7" xfId="0" applyNumberFormat="1" applyFont="1" applyFill="1" applyBorder="1" applyAlignment="1">
      <x:alignment horizontal="center" vertical="center"/>
    </x:xf>
    <x:xf numFmtId="202" fontId="12" fillId="7" borderId="8" xfId="0" applyNumberFormat="1" applyFont="1" applyFill="1" applyBorder="1" applyAlignment="1">
      <x:alignment horizontal="center" vertical="center"/>
    </x:xf>
    <x:xf numFmtId="202" fontId="12" fillId="7" borderId="9" xfId="0" applyNumberFormat="1" applyFont="1" applyFill="1" applyBorder="1" applyAlignment="1">
      <x:alignment horizontal="center" vertical="center"/>
    </x:xf>
    <x:xf numFmtId="202" fontId="12" fillId="7" borderId="12" xfId="0" applyNumberFormat="1" applyFont="1" applyFill="1" applyBorder="1" applyAlignment="1">
      <x:alignment horizontal="center" vertical="center"/>
    </x:xf>
    <x:xf numFmtId="202" fontId="12" fillId="7" borderId="13" xfId="0" applyNumberFormat="1" applyFont="1" applyFill="1" applyBorder="1" applyAlignment="1">
      <x:alignment horizontal="center" vertical="center"/>
    </x:xf>
    <x:xf numFmtId="202" fontId="12" fillId="7" borderId="14" xfId="0" applyNumberFormat="1" applyFont="1" applyFill="1" applyBorder="1" applyAlignment="1">
      <x:alignment horizontal="center" vertical="center"/>
    </x:xf>
    <x:xf numFmtId="0" fontId="12" fillId="3" borderId="0" xfId="0" applyNumberFormat="1" applyFont="1" applyFill="1" applyBorder="1"/>
    <x:xf numFmtId="0" fontId="12" fillId="3" borderId="7" xfId="0" applyNumberFormat="1" applyFont="1" applyFill="1" applyBorder="1"/>
    <x:xf numFmtId="0" fontId="12" fillId="3" borderId="8" xfId="0" applyNumberFormat="1" applyFont="1" applyFill="1" applyBorder="1"/>
    <x:xf numFmtId="0" fontId="12" fillId="3" borderId="9" xfId="0" applyNumberFormat="1" applyFont="1" applyFill="1" applyBorder="1"/>
    <x:xf numFmtId="0" fontId="12" fillId="3" borderId="12" xfId="0" applyNumberFormat="1" applyFont="1" applyFill="1" applyBorder="1"/>
    <x:xf numFmtId="0" fontId="12" fillId="3" borderId="13" xfId="0" applyNumberFormat="1" applyFont="1" applyFill="1" applyBorder="1"/>
    <x:xf numFmtId="0" fontId="12" fillId="3" borderId="14" xfId="0" applyNumberFormat="1" applyFont="1" applyFill="1" applyBorder="1"/>
    <x:xf numFmtId="0" fontId="12" fillId="3" borderId="7" xfId="0" applyNumberFormat="1" applyFont="1" applyFill="1" applyBorder="1" applyAlignment="1">
      <x:alignment horizontal="center"/>
    </x:xf>
    <x:xf numFmtId="0" fontId="12" fillId="3" borderId="8" xfId="0" applyNumberFormat="1" applyFont="1" applyFill="1" applyBorder="1" applyAlignment="1">
      <x:alignment horizontal="center"/>
    </x:xf>
    <x:xf numFmtId="0" fontId="12" fillId="3" borderId="9" xfId="0" applyNumberFormat="1" applyFont="1" applyFill="1" applyBorder="1" applyAlignment="1">
      <x:alignment horizontal="center"/>
    </x:xf>
    <x:xf numFmtId="0" fontId="12" fillId="3" borderId="12" xfId="0" applyNumberFormat="1" applyFont="1" applyFill="1" applyBorder="1" applyAlignment="1">
      <x:alignment horizontal="center"/>
    </x:xf>
    <x:xf numFmtId="0" fontId="12" fillId="3" borderId="13" xfId="0" applyNumberFormat="1" applyFont="1" applyFill="1" applyBorder="1" applyAlignment="1">
      <x:alignment horizontal="center"/>
    </x:xf>
    <x:xf numFmtId="0" fontId="12" fillId="3" borderId="14" xfId="0" applyNumberFormat="1" applyFont="1" applyFill="1" applyBorder="1" applyAlignment="1">
      <x:alignment horizontal="center"/>
    </x:xf>
    <x:xf numFmtId="0" fontId="12" fillId="3" borderId="7" xfId="0" applyNumberFormat="1" applyFont="1" applyFill="1" applyBorder="1" applyAlignment="1">
      <x:alignment horizontal="center" vertical="center"/>
    </x:xf>
    <x:xf numFmtId="0" fontId="12" fillId="3" borderId="8" xfId="0" applyNumberFormat="1" applyFont="1" applyFill="1" applyBorder="1" applyAlignment="1">
      <x:alignment horizontal="center" vertical="center"/>
    </x:xf>
    <x:xf numFmtId="0" fontId="12" fillId="3" borderId="9" xfId="0" applyNumberFormat="1" applyFont="1" applyFill="1" applyBorder="1" applyAlignment="1">
      <x:alignment horizontal="center" vertical="center"/>
    </x:xf>
    <x:xf numFmtId="0" fontId="12" fillId="3" borderId="12" xfId="0" applyNumberFormat="1" applyFont="1" applyFill="1" applyBorder="1" applyAlignment="1">
      <x:alignment horizontal="center" vertical="center"/>
    </x:xf>
    <x:xf numFmtId="0" fontId="12" fillId="3" borderId="13" xfId="0" applyNumberFormat="1" applyFont="1" applyFill="1" applyBorder="1" applyAlignment="1">
      <x:alignment horizontal="center" vertical="center"/>
    </x:xf>
    <x:xf numFmtId="0" fontId="12" fillId="3" borderId="14" xfId="0" applyNumberFormat="1" applyFont="1" applyFill="1" applyBorder="1" applyAlignment="1">
      <x:alignment horizontal="center" vertical="center"/>
    </x:xf>
    <x:xf numFmtId="203" fontId="12" fillId="3" borderId="7" xfId="0" applyNumberFormat="1" applyFont="1" applyFill="1" applyBorder="1" applyAlignment="1">
      <x:alignment horizontal="center" vertical="center"/>
    </x:xf>
    <x:xf numFmtId="203" fontId="12" fillId="3" borderId="8" xfId="0" applyNumberFormat="1" applyFont="1" applyFill="1" applyBorder="1" applyAlignment="1">
      <x:alignment horizontal="center" vertical="center"/>
    </x:xf>
    <x:xf numFmtId="203" fontId="12" fillId="3" borderId="9" xfId="0" applyNumberFormat="1" applyFont="1" applyFill="1" applyBorder="1" applyAlignment="1">
      <x:alignment horizontal="center" vertical="center"/>
    </x:xf>
    <x:xf numFmtId="203" fontId="12" fillId="3" borderId="12" xfId="0" applyNumberFormat="1" applyFont="1" applyFill="1" applyBorder="1" applyAlignment="1">
      <x:alignment horizontal="center" vertical="center"/>
    </x:xf>
    <x:xf numFmtId="203" fontId="12" fillId="3" borderId="13" xfId="0" applyNumberFormat="1" applyFont="1" applyFill="1" applyBorder="1" applyAlignment="1">
      <x:alignment horizontal="center" vertical="center"/>
    </x:xf>
    <x:xf numFmtId="203" fontId="12" fillId="3" borderId="14" xfId="0" applyNumberFormat="1" applyFont="1" applyFill="1" applyBorder="1" applyAlignment="1">
      <x:alignment horizontal="center" vertical="center"/>
    </x:xf>
    <x:xf numFmtId="202" fontId="10" fillId="10" borderId="7" xfId="0" applyNumberFormat="1" applyFont="1" applyFill="1" applyBorder="1" applyAlignment="1">
      <x:alignment horizontal="center" vertical="center"/>
    </x:xf>
    <x:xf numFmtId="202" fontId="10" fillId="10" borderId="8" xfId="0" applyNumberFormat="1" applyFont="1" applyFill="1" applyBorder="1" applyAlignment="1">
      <x:alignment horizontal="center" vertical="center"/>
    </x:xf>
    <x:xf numFmtId="202" fontId="10" fillId="10" borderId="9" xfId="0" applyNumberFormat="1" applyFont="1" applyFill="1" applyBorder="1" applyAlignment="1">
      <x:alignment horizontal="center" vertical="center"/>
    </x:xf>
    <x:xf numFmtId="202" fontId="10" fillId="10" borderId="12" xfId="0" applyNumberFormat="1" applyFont="1" applyFill="1" applyBorder="1" applyAlignment="1">
      <x:alignment horizontal="center" vertical="center"/>
    </x:xf>
    <x:xf numFmtId="202" fontId="10" fillId="10" borderId="13" xfId="0" applyNumberFormat="1" applyFont="1" applyFill="1" applyBorder="1" applyAlignment="1">
      <x:alignment horizontal="center" vertical="center"/>
    </x:xf>
    <x:xf numFmtId="202" fontId="10" fillId="10" borderId="14" xfId="0" applyNumberFormat="1" applyFont="1" applyFill="1" applyBorder="1" applyAlignment="1">
      <x:alignment horizontal="center" vertical="center"/>
    </x:xf>
    <x:xf numFmtId="0" fontId="10" fillId="3" borderId="0" xfId="0" applyNumberFormat="1" applyFont="1" applyFill="1" applyBorder="1"/>
    <x:xf numFmtId="0" fontId="10" fillId="3" borderId="7" xfId="0" applyNumberFormat="1" applyFont="1" applyFill="1" applyBorder="1"/>
    <x:xf numFmtId="0" fontId="10" fillId="3" borderId="9" xfId="0" applyNumberFormat="1" applyFont="1" applyFill="1" applyBorder="1"/>
    <x:xf numFmtId="0" fontId="10" fillId="3" borderId="12" xfId="0" applyNumberFormat="1" applyFont="1" applyFill="1" applyBorder="1"/>
    <x:xf numFmtId="0" fontId="10" fillId="3" borderId="14" xfId="0" applyNumberFormat="1" applyFont="1" applyFill="1" applyBorder="1"/>
    <x:xf numFmtId="0" fontId="10" fillId="3" borderId="7" xfId="0" applyNumberFormat="1" applyFont="1" applyFill="1" applyBorder="1" applyAlignment="1">
      <x:alignment horizontal="center"/>
    </x:xf>
    <x:xf numFmtId="0" fontId="10" fillId="3" borderId="9" xfId="0" applyNumberFormat="1" applyFont="1" applyFill="1" applyBorder="1" applyAlignment="1">
      <x:alignment horizontal="center"/>
    </x:xf>
    <x:xf numFmtId="0" fontId="10" fillId="3" borderId="12" xfId="0" applyNumberFormat="1" applyFont="1" applyFill="1" applyBorder="1" applyAlignment="1">
      <x:alignment horizontal="center"/>
    </x:xf>
    <x:xf numFmtId="0" fontId="10" fillId="3" borderId="14" xfId="0" applyNumberFormat="1" applyFont="1" applyFill="1" applyBorder="1" applyAlignment="1">
      <x:alignment horizontal="center"/>
    </x:xf>
    <x:xf numFmtId="0" fontId="10" fillId="3" borderId="7" xfId="0" applyNumberFormat="1" applyFont="1" applyFill="1" applyBorder="1" applyAlignment="1">
      <x:alignment horizontal="center" vertical="center"/>
    </x:xf>
    <x:xf numFmtId="0" fontId="10" fillId="3" borderId="9" xfId="0" applyNumberFormat="1" applyFont="1" applyFill="1" applyBorder="1" applyAlignment="1">
      <x:alignment horizontal="center" vertical="center"/>
    </x:xf>
    <x:xf numFmtId="0" fontId="10" fillId="3" borderId="12" xfId="0" applyNumberFormat="1" applyFont="1" applyFill="1" applyBorder="1" applyAlignment="1">
      <x:alignment horizontal="center" vertical="center"/>
    </x:xf>
    <x:xf numFmtId="0" fontId="10" fillId="3" borderId="14" xfId="0" applyNumberFormat="1" applyFont="1" applyFill="1" applyBorder="1" applyAlignment="1">
      <x:alignment horizontal="center" vertical="center"/>
    </x:xf>
    <x:xf numFmtId="203" fontId="10" fillId="3" borderId="7" xfId="0" applyNumberFormat="1" applyFont="1" applyFill="1" applyBorder="1" applyAlignment="1">
      <x:alignment horizontal="center" vertical="center"/>
    </x:xf>
    <x:xf numFmtId="203" fontId="10" fillId="3" borderId="9" xfId="0" applyNumberFormat="1" applyFont="1" applyFill="1" applyBorder="1" applyAlignment="1">
      <x:alignment horizontal="center" vertical="center"/>
    </x:xf>
    <x:xf numFmtId="203" fontId="10" fillId="3" borderId="12" xfId="0" applyNumberFormat="1" applyFont="1" applyFill="1" applyBorder="1" applyAlignment="1">
      <x:alignment horizontal="center" vertical="center"/>
    </x:xf>
    <x:xf numFmtId="203" fontId="10" fillId="3" borderId="14" xfId="0" applyNumberFormat="1" applyFont="1" applyFill="1" applyBorder="1" applyAlignment="1">
      <x:alignment horizontal="center" vertical="center"/>
    </x:xf>
    <x:xf numFmtId="0" fontId="23" fillId="7" borderId="0" xfId="0" applyNumberFormat="1" applyFont="1" applyFill="1" applyBorder="1"/>
    <x:xf numFmtId="0" fontId="23" fillId="7" borderId="4" xfId="0" applyNumberFormat="1" applyFont="1" applyFill="1" applyBorder="1"/>
    <x:xf numFmtId="0" fontId="23" fillId="7" borderId="5" xfId="0" applyNumberFormat="1" applyFont="1" applyFill="1" applyBorder="1"/>
    <x:xf numFmtId="0" fontId="23" fillId="7" borderId="6" xfId="0" applyNumberFormat="1" applyFont="1" applyFill="1" applyBorder="1"/>
    <x:xf numFmtId="0" fontId="23" fillId="7" borderId="4" xfId="0" applyNumberFormat="1" applyFont="1" applyFill="1" applyBorder="1" applyAlignment="1">
      <x:alignment vertical="center"/>
    </x:xf>
    <x:xf numFmtId="0" fontId="23" fillId="7" borderId="5" xfId="0" applyNumberFormat="1" applyFont="1" applyFill="1" applyBorder="1" applyAlignment="1">
      <x:alignment vertical="center"/>
    </x:xf>
    <x:xf numFmtId="0" fontId="23" fillId="7" borderId="6" xfId="0" applyNumberFormat="1" applyFont="1" applyFill="1" applyBorder="1" applyAlignment="1">
      <x:alignment vertical="center"/>
    </x:xf>
    <x:xf numFmtId="0" fontId="15" fillId="7" borderId="15" xfId="0" applyNumberFormat="1" applyFont="1" applyFill="1" applyBorder="1" applyAlignment="1">
      <x:alignment vertical="center"/>
    </x:xf>
    <x:xf numFmtId="0" fontId="15" fillId="7" borderId="2" xfId="0" applyNumberFormat="1" applyFont="1" applyFill="1" applyBorder="1" applyAlignment="1">
      <x:alignment vertical="center"/>
    </x:xf>
    <x:xf numFmtId="0" fontId="15" fillId="7" borderId="16" xfId="0" applyNumberFormat="1" applyFont="1" applyFill="1" applyBorder="1" applyAlignment="1">
      <x:alignment vertical="center"/>
    </x:xf>
    <x:xf numFmtId="0" fontId="24" fillId="7" borderId="15" xfId="0" applyNumberFormat="1" applyFont="1" applyFill="1" applyBorder="1" applyAlignment="1">
      <x:alignment vertical="center"/>
    </x:xf>
    <x:xf numFmtId="0" fontId="24" fillId="7" borderId="2" xfId="0" applyNumberFormat="1" applyFont="1" applyFill="1" applyBorder="1" applyAlignment="1">
      <x:alignment vertical="center"/>
    </x:xf>
    <x:xf numFmtId="0" fontId="24" fillId="7" borderId="16" xfId="0" applyNumberFormat="1" applyFont="1" applyFill="1" applyBorder="1" applyAlignment="1">
      <x:alignment vertical="center"/>
    </x:xf>
    <x:xf numFmtId="0" fontId="24" fillId="7" borderId="15" xfId="0" applyNumberFormat="1" applyFont="1" applyFill="1" applyBorder="1" applyAlignment="1">
      <x:alignment horizontal="center" vertical="center"/>
    </x:xf>
    <x:xf numFmtId="0" fontId="24" fillId="7" borderId="2" xfId="0" applyNumberFormat="1" applyFont="1" applyFill="1" applyBorder="1" applyAlignment="1">
      <x:alignment horizontal="center" vertical="center"/>
    </x:xf>
    <x:xf numFmtId="0" fontId="24" fillId="7" borderId="16" xfId="0" applyNumberFormat="1" applyFont="1" applyFill="1" applyBorder="1" applyAlignment="1">
      <x:alignment horizontal="center" vertical="center"/>
    </x:xf>
    <x:xf numFmtId="0" fontId="25" fillId="10" borderId="0" xfId="0" applyNumberFormat="1" applyFont="1" applyFill="1" applyBorder="1"/>
    <x:xf numFmtId="0" fontId="25" fillId="10" borderId="4" xfId="0" applyNumberFormat="1" applyFont="1" applyFill="1" applyBorder="1"/>
    <x:xf numFmtId="0" fontId="25" fillId="10" borderId="5" xfId="0" applyNumberFormat="1" applyFont="1" applyFill="1" applyBorder="1"/>
    <x:xf numFmtId="0" fontId="25" fillId="10" borderId="6" xfId="0" applyNumberFormat="1" applyFont="1" applyFill="1" applyBorder="1"/>
    <x:xf numFmtId="0" fontId="25" fillId="10" borderId="4" xfId="0" applyNumberFormat="1" applyFont="1" applyFill="1" applyBorder="1" applyAlignment="1">
      <x:alignment vertical="center"/>
    </x:xf>
    <x:xf numFmtId="0" fontId="25" fillId="10" borderId="5" xfId="0" applyNumberFormat="1" applyFont="1" applyFill="1" applyBorder="1" applyAlignment="1">
      <x:alignment vertical="center"/>
    </x:xf>
    <x:xf numFmtId="0" fontId="25" fillId="10" borderId="6" xfId="0" applyNumberFormat="1" applyFont="1" applyFill="1" applyBorder="1" applyAlignment="1">
      <x:alignment vertical="center"/>
    </x:xf>
    <x:xf numFmtId="0" fontId="15" fillId="10" borderId="15" xfId="0" applyNumberFormat="1" applyFont="1" applyFill="1" applyBorder="1" applyAlignment="1">
      <x:alignment vertical="center"/>
    </x:xf>
    <x:xf numFmtId="0" fontId="15" fillId="10" borderId="2" xfId="0" applyNumberFormat="1" applyFont="1" applyFill="1" applyBorder="1" applyAlignment="1">
      <x:alignment vertical="center"/>
    </x:xf>
    <x:xf numFmtId="0" fontId="15" fillId="10" borderId="16" xfId="0" applyNumberFormat="1" applyFont="1" applyFill="1" applyBorder="1" applyAlignment="1">
      <x:alignment vertical="center"/>
    </x:xf>
    <x:xf numFmtId="0" fontId="26" fillId="10" borderId="15" xfId="0" applyNumberFormat="1" applyFont="1" applyFill="1" applyBorder="1" applyAlignment="1">
      <x:alignment vertical="center"/>
    </x:xf>
    <x:xf numFmtId="0" fontId="26" fillId="10" borderId="2" xfId="0" applyNumberFormat="1" applyFont="1" applyFill="1" applyBorder="1" applyAlignment="1">
      <x:alignment vertical="center"/>
    </x:xf>
    <x:xf numFmtId="0" fontId="26" fillId="10" borderId="16" xfId="0" applyNumberFormat="1" applyFont="1" applyFill="1" applyBorder="1" applyAlignment="1">
      <x:alignment vertical="center"/>
    </x:xf>
    <x:xf numFmtId="0" fontId="26" fillId="10" borderId="15" xfId="0" applyNumberFormat="1" applyFont="1" applyFill="1" applyBorder="1" applyAlignment="1">
      <x:alignment horizontal="center" vertical="center"/>
    </x:xf>
    <x:xf numFmtId="0" fontId="26" fillId="10" borderId="2" xfId="0" applyNumberFormat="1" applyFont="1" applyFill="1" applyBorder="1" applyAlignment="1">
      <x:alignment horizontal="center" vertical="center"/>
    </x:xf>
    <x:xf numFmtId="0" fontId="26" fillId="10" borderId="16" xfId="0" applyNumberFormat="1" applyFont="1" applyFill="1" applyBorder="1" applyAlignment="1">
      <x:alignment horizontal="center" vertical="center"/>
    </x:xf>
    <x:xf numFmtId="0" fontId="16" fillId="8" borderId="0" xfId="0" applyNumberFormat="1" applyFont="1" applyFill="1" applyBorder="1"/>
    <x:xf numFmtId="0" fontId="16" fillId="8" borderId="7" xfId="0" applyNumberFormat="1" applyFont="1" applyFill="1" applyBorder="1"/>
    <x:xf numFmtId="0" fontId="16" fillId="8" borderId="8" xfId="0" applyNumberFormat="1" applyFont="1" applyFill="1" applyBorder="1"/>
    <x:xf numFmtId="0" fontId="16" fillId="8" borderId="9" xfId="0" applyNumberFormat="1" applyFont="1" applyFill="1" applyBorder="1"/>
    <x:xf numFmtId="0" fontId="16" fillId="8" borderId="12" xfId="0" applyNumberFormat="1" applyFont="1" applyFill="1" applyBorder="1"/>
    <x:xf numFmtId="0" fontId="16" fillId="8" borderId="13" xfId="0" applyNumberFormat="1" applyFont="1" applyFill="1" applyBorder="1"/>
    <x:xf numFmtId="0" fontId="16" fillId="8" borderId="14" xfId="0" applyNumberFormat="1" applyFont="1" applyFill="1" applyBorder="1"/>
    <x:xf numFmtId="0" fontId="16" fillId="8" borderId="7" xfId="0" applyNumberFormat="1" applyFont="1" applyFill="1" applyBorder="1" applyAlignment="1">
      <x:alignment wrapText="1"/>
    </x:xf>
    <x:xf numFmtId="0" fontId="16" fillId="8" borderId="8" xfId="0" applyNumberFormat="1" applyFont="1" applyFill="1" applyBorder="1" applyAlignment="1">
      <x:alignment wrapText="1"/>
    </x:xf>
    <x:xf numFmtId="0" fontId="16" fillId="8" borderId="9" xfId="0" applyNumberFormat="1" applyFont="1" applyFill="1" applyBorder="1" applyAlignment="1">
      <x:alignment wrapText="1"/>
    </x:xf>
    <x:xf numFmtId="0" fontId="16" fillId="8" borderId="12" xfId="0" applyNumberFormat="1" applyFont="1" applyFill="1" applyBorder="1" applyAlignment="1">
      <x:alignment wrapText="1"/>
    </x:xf>
    <x:xf numFmtId="0" fontId="16" fillId="8" borderId="13" xfId="0" applyNumberFormat="1" applyFont="1" applyFill="1" applyBorder="1" applyAlignment="1">
      <x:alignment wrapText="1"/>
    </x:xf>
    <x:xf numFmtId="0" fontId="16" fillId="8" borderId="14" xfId="0" applyNumberFormat="1" applyFont="1" applyFill="1" applyBorder="1" applyAlignment="1">
      <x:alignment wrapText="1"/>
    </x:xf>
    <x:xf numFmtId="0" fontId="16" fillId="8" borderId="7" xfId="0" applyNumberFormat="1" applyFont="1" applyFill="1" applyBorder="1" applyAlignment="1">
      <x:alignment vertical="center" wrapText="1"/>
    </x:xf>
    <x:xf numFmtId="0" fontId="16" fillId="8" borderId="8" xfId="0" applyNumberFormat="1" applyFont="1" applyFill="1" applyBorder="1" applyAlignment="1">
      <x:alignment vertical="center" wrapText="1"/>
    </x:xf>
    <x:xf numFmtId="0" fontId="16" fillId="8" borderId="9" xfId="0" applyNumberFormat="1" applyFont="1" applyFill="1" applyBorder="1" applyAlignment="1">
      <x:alignment vertical="center" wrapText="1"/>
    </x:xf>
    <x:xf numFmtId="0" fontId="16" fillId="8" borderId="12" xfId="0" applyNumberFormat="1" applyFont="1" applyFill="1" applyBorder="1" applyAlignment="1">
      <x:alignment vertical="center" wrapText="1"/>
    </x:xf>
    <x:xf numFmtId="0" fontId="16" fillId="8" borderId="13" xfId="0" applyNumberFormat="1" applyFont="1" applyFill="1" applyBorder="1" applyAlignment="1">
      <x:alignment vertical="center" wrapText="1"/>
    </x:xf>
    <x:xf numFmtId="0" fontId="16" fillId="8" borderId="14" xfId="0" applyNumberFormat="1" applyFont="1" applyFill="1" applyBorder="1" applyAlignment="1">
      <x:alignment vertical="center" wrapText="1"/>
    </x:xf>
    <x:xf numFmtId="202" fontId="15" fillId="10" borderId="15" xfId="0" applyNumberFormat="1" applyFont="1" applyFill="1" applyBorder="1" applyAlignment="1">
      <x:alignment vertical="center"/>
    </x:xf>
    <x:xf numFmtId="207" fontId="15" fillId="10" borderId="15" xfId="0" applyNumberFormat="1" applyFont="1" applyFill="1" applyBorder="1" applyAlignment="1">
      <x:alignment vertical="center"/>
    </x:xf>
    <x:xf numFmtId="0" fontId="15" fillId="11" borderId="2" xfId="0" applyNumberFormat="1" applyFont="1" applyFill="1" applyBorder="1" applyAlignment="1">
      <x:alignment vertical="center"/>
    </x:xf>
    <x:xf numFmtId="202" fontId="15" fillId="11" borderId="2" xfId="0" applyNumberFormat="1" applyFont="1" applyFill="1" applyBorder="1" applyAlignment="1">
      <x:alignment vertical="center"/>
    </x:xf>
    <x:xf numFmtId="207" fontId="15" fillId="11" borderId="2" xfId="0" applyNumberFormat="1" applyFont="1" applyFill="1" applyBorder="1" applyAlignment="1">
      <x:alignment vertical="center"/>
    </x:xf>
    <x:xf numFmtId="202" fontId="15" fillId="7" borderId="16" xfId="0" applyNumberFormat="1" applyFont="1" applyFill="1" applyBorder="1" applyAlignment="1">
      <x:alignment vertical="center"/>
    </x:xf>
    <x:xf numFmtId="207" fontId="15" fillId="7" borderId="16" xfId="0" applyNumberFormat="1" applyFont="1" applyFill="1" applyBorder="1" applyAlignment="1">
      <x:alignment vertical="center"/>
    </x:xf>
    <x:xf numFmtId="0" fontId="15" fillId="0" borderId="0" xfId="0" applyNumberFormat="1" applyFont="1" applyFill="1" applyBorder="1" applyAlignment="1">
      <x:alignment vertical="center"/>
    </x:xf>
    <x:xf numFmtId="202" fontId="15" fillId="0" borderId="0" xfId="0" applyNumberFormat="1" applyFont="1" applyFill="1" applyBorder="1" applyAlignment="1">
      <x:alignment vertical="center"/>
    </x:xf>
    <x:xf numFmtId="0" fontId="27" fillId="3" borderId="0" xfId="0" applyNumberFormat="1" applyFont="1" applyFill="1" applyBorder="1"/>
    <x:xf numFmtId="0" fontId="27" fillId="3" borderId="7" xfId="0" applyNumberFormat="1" applyFont="1" applyFill="1" applyBorder="1"/>
    <x:xf numFmtId="0" fontId="27" fillId="3" borderId="8" xfId="0" applyNumberFormat="1" applyFont="1" applyFill="1" applyBorder="1"/>
    <x:xf numFmtId="0" fontId="27" fillId="3" borderId="9" xfId="0" applyNumberFormat="1" applyFont="1" applyFill="1" applyBorder="1"/>
    <x:xf numFmtId="0" fontId="27" fillId="3" borderId="10" xfId="0" applyNumberFormat="1" applyFont="1" applyFill="1" applyBorder="1"/>
    <x:xf numFmtId="0" fontId="27" fillId="3" borderId="11" xfId="0" applyNumberFormat="1" applyFont="1" applyFill="1" applyBorder="1"/>
    <x:xf numFmtId="0" fontId="27" fillId="3" borderId="12" xfId="0" applyNumberFormat="1" applyFont="1" applyFill="1" applyBorder="1"/>
    <x:xf numFmtId="0" fontId="27" fillId="3" borderId="13" xfId="0" applyNumberFormat="1" applyFont="1" applyFill="1" applyBorder="1"/>
    <x:xf numFmtId="0" fontId="27" fillId="3" borderId="14" xfId="0" applyNumberFormat="1" applyFont="1" applyFill="1" applyBorder="1"/>
    <x:xf numFmtId="0" fontId="27" fillId="3" borderId="7" xfId="0" applyNumberFormat="1" applyFont="1" applyFill="1" applyBorder="1" applyAlignment="1">
      <x:alignment wrapText="1"/>
    </x:xf>
    <x:xf numFmtId="0" fontId="27" fillId="3" borderId="8" xfId="0" applyNumberFormat="1" applyFont="1" applyFill="1" applyBorder="1" applyAlignment="1">
      <x:alignment wrapText="1"/>
    </x:xf>
    <x:xf numFmtId="0" fontId="27" fillId="3" borderId="9" xfId="0" applyNumberFormat="1" applyFont="1" applyFill="1" applyBorder="1" applyAlignment="1">
      <x:alignment wrapText="1"/>
    </x:xf>
    <x:xf numFmtId="0" fontId="27" fillId="3" borderId="10" xfId="0" applyNumberFormat="1" applyFont="1" applyFill="1" applyBorder="1" applyAlignment="1">
      <x:alignment wrapText="1"/>
    </x:xf>
    <x:xf numFmtId="0" fontId="27" fillId="3" borderId="0" xfId="0" applyNumberFormat="1" applyFont="1" applyFill="1" applyBorder="1" applyAlignment="1">
      <x:alignment wrapText="1"/>
    </x:xf>
    <x:xf numFmtId="0" fontId="27" fillId="3" borderId="11" xfId="0" applyNumberFormat="1" applyFont="1" applyFill="1" applyBorder="1" applyAlignment="1">
      <x:alignment wrapText="1"/>
    </x:xf>
    <x:xf numFmtId="0" fontId="27" fillId="3" borderId="12" xfId="0" applyNumberFormat="1" applyFont="1" applyFill="1" applyBorder="1" applyAlignment="1">
      <x:alignment wrapText="1"/>
    </x:xf>
    <x:xf numFmtId="0" fontId="27" fillId="3" borderId="13" xfId="0" applyNumberFormat="1" applyFont="1" applyFill="1" applyBorder="1" applyAlignment="1">
      <x:alignment wrapText="1"/>
    </x:xf>
    <x:xf numFmtId="0" fontId="27" fillId="3" borderId="14" xfId="0" applyNumberFormat="1" applyFont="1" applyFill="1" applyBorder="1" applyAlignment="1">
      <x:alignment wrapText="1"/>
    </x:xf>
    <x:xf numFmtId="0" fontId="27" fillId="3" borderId="7" xfId="0" applyNumberFormat="1" applyFont="1" applyFill="1" applyBorder="1" applyAlignment="1">
      <x:alignment vertical="center" wrapText="1"/>
    </x:xf>
    <x:xf numFmtId="0" fontId="27" fillId="3" borderId="8" xfId="0" applyNumberFormat="1" applyFont="1" applyFill="1" applyBorder="1" applyAlignment="1">
      <x:alignment vertical="center" wrapText="1"/>
    </x:xf>
    <x:xf numFmtId="0" fontId="27" fillId="3" borderId="9" xfId="0" applyNumberFormat="1" applyFont="1" applyFill="1" applyBorder="1" applyAlignment="1">
      <x:alignment vertical="center" wrapText="1"/>
    </x:xf>
    <x:xf numFmtId="0" fontId="27" fillId="3" borderId="10" xfId="0" applyNumberFormat="1" applyFont="1" applyFill="1" applyBorder="1" applyAlignment="1">
      <x:alignment vertical="center" wrapText="1"/>
    </x:xf>
    <x:xf numFmtId="0" fontId="27" fillId="3" borderId="0" xfId="0" applyNumberFormat="1" applyFont="1" applyFill="1" applyBorder="1" applyAlignment="1">
      <x:alignment vertical="center" wrapText="1"/>
    </x:xf>
    <x:xf numFmtId="0" fontId="27" fillId="3" borderId="11" xfId="0" applyNumberFormat="1" applyFont="1" applyFill="1" applyBorder="1" applyAlignment="1">
      <x:alignment vertical="center" wrapText="1"/>
    </x:xf>
    <x:xf numFmtId="0" fontId="27" fillId="3" borderId="12" xfId="0" applyNumberFormat="1" applyFont="1" applyFill="1" applyBorder="1" applyAlignment="1">
      <x:alignment vertical="center" wrapText="1"/>
    </x:xf>
    <x:xf numFmtId="0" fontId="27" fillId="3" borderId="13" xfId="0" applyNumberFormat="1" applyFont="1" applyFill="1" applyBorder="1" applyAlignment="1">
      <x:alignment vertical="center" wrapText="1"/>
    </x:xf>
    <x:xf numFmtId="0" fontId="27" fillId="3" borderId="14" xfId="0" applyNumberFormat="1" applyFont="1" applyFill="1" applyBorder="1" applyAlignment="1">
      <x:alignment vertical="center" wrapText="1"/>
    </x:xf>
    <x:xf numFmtId="0" fontId="15" fillId="3" borderId="15" xfId="0" applyNumberFormat="1" applyFont="1" applyFill="1" applyBorder="1" applyAlignment="1">
      <x:alignment vertical="center"/>
    </x:xf>
    <x:xf numFmtId="0" fontId="15" fillId="3" borderId="2" xfId="0" applyNumberFormat="1" applyFont="1" applyFill="1" applyBorder="1" applyAlignment="1">
      <x:alignment vertical="center"/>
    </x:xf>
    <x:xf numFmtId="0" fontId="15" fillId="3" borderId="16" xfId="0" applyNumberFormat="1" applyFont="1" applyFill="1" applyBorder="1" applyAlignment="1">
      <x:alignment vertical="center"/>
    </x:xf>
    <x:xf numFmtId="0" fontId="28" fillId="3" borderId="15" xfId="0" applyNumberFormat="1" applyFont="1" applyFill="1" applyBorder="1" applyAlignment="1">
      <x:alignment vertical="center"/>
    </x:xf>
    <x:xf numFmtId="0" fontId="28" fillId="3" borderId="2" xfId="0" applyNumberFormat="1" applyFont="1" applyFill="1" applyBorder="1" applyAlignment="1">
      <x:alignment vertical="center"/>
    </x:xf>
    <x:xf numFmtId="0" fontId="28" fillId="3" borderId="16" xfId="0" applyNumberFormat="1" applyFont="1" applyFill="1" applyBorder="1" applyAlignment="1">
      <x:alignment vertical="center"/>
    </x:xf>
    <x:xf numFmtId="0" fontId="28" fillId="3" borderId="15" xfId="0" applyNumberFormat="1" applyFont="1" applyFill="1" applyBorder="1" applyAlignment="1">
      <x:alignment vertical="top"/>
    </x:xf>
    <x:xf numFmtId="0" fontId="28" fillId="3" borderId="2" xfId="0" applyNumberFormat="1" applyFont="1" applyFill="1" applyBorder="1" applyAlignment="1">
      <x:alignment vertical="top"/>
    </x:xf>
    <x:xf numFmtId="0" fontId="28" fillId="3" borderId="16" xfId="0" applyNumberFormat="1" applyFont="1" applyFill="1" applyBorder="1" applyAlignment="1">
      <x:alignment vertical="top"/>
    </x:xf>
  </x:cellXfs>
  <x:cellStyles count="1">
    <x:cellStyle name="Normal" xfId="0"/>
  </x:cellStyles>
  <x:dxfs count="30">
    <x:dxf>
      <x:font>
        <x:b/>
        <x:color rgb="FF006F5B"/>
      </x:font>
      <x:fill>
        <x:patternFill patternType="solid">
          <x:bgColor rgb="FFE7F7F1"/>
        </x:patternFill>
      </x:fill>
    </x:dxf>
    <x:dxf>
      <x:font>
        <x:b/>
        <x:color rgb="FFB42318"/>
      </x:font>
      <x:fill>
        <x:patternFill patternType="solid">
          <x:bgColor rgb="FFFFF0EE"/>
        </x:patternFill>
      </x:fill>
    </x:dxf>
    <x:dxf>
      <x:font>
        <x:b/>
        <x:color rgb="FF006F5B"/>
      </x:font>
      <x:fill>
        <x:patternFill patternType="solid">
          <x:bgColor rgb="FFE7F7F1"/>
        </x:patternFill>
      </x:fill>
    </x:dxf>
    <x:dxf>
      <x:font>
        <x:b/>
        <x:color rgb="FFB42318"/>
      </x:font>
      <x:fill>
        <x:patternFill patternType="solid">
          <x:bgColor rgb="FFFFF0EE"/>
        </x:patternFill>
      </x:fill>
    </x:dxf>
    <x:dxf>
      <x:font>
        <x:b/>
        <x:color rgb="FF006F5B"/>
      </x:font>
      <x:fill>
        <x:patternFill patternType="solid">
          <x:bgColor rgb="FFE7F7F1"/>
        </x:patternFill>
      </x:fill>
    </x:dxf>
    <x:dxf>
      <x:font>
        <x:b/>
        <x:color rgb="FFB42318"/>
      </x:font>
      <x:fill>
        <x:patternFill patternType="solid">
          <x:bgColor rgb="FFFFF0EE"/>
        </x:patternFill>
      </x:fill>
    </x:dxf>
    <x:dxf>
      <x:font>
        <x:b/>
        <x:color rgb="FF006F5B"/>
      </x:font>
      <x:fill>
        <x:patternFill patternType="solid">
          <x:bgColor rgb="FFE7F7F1"/>
        </x:patternFill>
      </x:fill>
    </x:dxf>
    <x:dxf>
      <x:font>
        <x:b/>
        <x:color rgb="FFB77912"/>
      </x:font>
      <x:fill>
        <x:patternFill patternType="solid">
          <x:bgColor rgb="FFFFF4DF"/>
        </x:patternFill>
      </x:fill>
    </x:dxf>
    <x:dxf>
      <x:font>
        <x:b/>
        <x:color rgb="FF006F5B"/>
      </x:font>
      <x:fill>
        <x:patternFill patternType="solid">
          <x:bgColor rgb="FFE7F7F1"/>
        </x:patternFill>
      </x:fill>
    </x:dxf>
    <x:dxf>
      <x:font>
        <x:b/>
        <x:color rgb="FFB77912"/>
      </x:font>
      <x:fill>
        <x:patternFill patternType="solid">
          <x:bgColor rgb="FFFFF4DF"/>
        </x:patternFill>
      </x:fill>
    </x:dxf>
    <x:dxf>
      <x:font>
        <x:b/>
        <x:color rgb="FF006F5B"/>
      </x:font>
      <x:fill>
        <x:patternFill patternType="solid">
          <x:bgColor rgb="FFE7F7F1"/>
        </x:patternFill>
      </x:fill>
    </x:dxf>
    <x:dxf>
      <x:font>
        <x:b/>
        <x:color rgb="FFB42318"/>
      </x:font>
      <x:fill>
        <x:patternFill patternType="solid">
          <x:bgColor rgb="FFFFF0EE"/>
        </x:patternFill>
      </x:fill>
    </x:dxf>
    <x:dxf>
      <x:font>
        <x:b/>
        <x:color rgb="FF006F5B"/>
      </x:font>
      <x:fill>
        <x:patternFill patternType="solid">
          <x:bgColor rgb="FFE7F7F1"/>
        </x:patternFill>
      </x:fill>
    </x:dxf>
    <x:dxf>
      <x:font>
        <x:b/>
        <x:color rgb="FFB42318"/>
      </x:font>
      <x:fill>
        <x:patternFill patternType="solid">
          <x:bgColor rgb="FFFFF0EE"/>
        </x:patternFill>
      </x:fill>
    </x:dxf>
    <x:dxf>
      <x:font>
        <x:b/>
        <x:color rgb="FF006F5B"/>
      </x:font>
      <x:fill>
        <x:patternFill patternType="solid">
          <x:bgColor rgb="FFE7F7F1"/>
        </x:patternFill>
      </x:fill>
    </x:dxf>
    <x:dxf>
      <x:font>
        <x:b/>
        <x:color rgb="FFB42318"/>
      </x:font>
      <x:fill>
        <x:patternFill patternType="solid">
          <x:bgColor rgb="FFFFF0EE"/>
        </x:patternFill>
      </x:fill>
    </x:dxf>
    <x:dxf>
      <x:font>
        <x:b/>
        <x:color rgb="FF006F5B"/>
      </x:font>
      <x:fill>
        <x:patternFill patternType="solid">
          <x:bgColor rgb="FFE7F7F1"/>
        </x:patternFill>
      </x:fill>
    </x:dxf>
    <x:dxf>
      <x:font>
        <x:b/>
        <x:color rgb="FFB42318"/>
      </x:font>
      <x:fill>
        <x:patternFill patternType="solid">
          <x:bgColor rgb="FFFFF0EE"/>
        </x:patternFill>
      </x:fill>
    </x:dxf>
    <x:dxf>
      <x:font>
        <x:b/>
        <x:color rgb="FF006F5B"/>
      </x:font>
      <x:fill>
        <x:patternFill patternType="solid">
          <x:bgColor rgb="FFE7F7F1"/>
        </x:patternFill>
      </x:fill>
    </x:dxf>
    <x:dxf>
      <x:font>
        <x:b/>
        <x:color rgb="FFB42318"/>
      </x:font>
      <x:fill>
        <x:patternFill patternType="solid">
          <x:bgColor rgb="FFFFF0EE"/>
        </x:patternFill>
      </x:fill>
    </x:dxf>
    <x:dxf>
      <x:font>
        <x:b/>
        <x:color rgb="FFB42318"/>
      </x:font>
      <x:fill>
        <x:patternFill patternType="solid">
          <x:bgColor rgb="FFFFF0EE"/>
        </x:patternFill>
      </x:fill>
    </x:dxf>
    <x:dxf>
      <x:font>
        <x:b/>
        <x:color rgb="FF087D96"/>
      </x:font>
      <x:fill>
        <x:patternFill patternType="solid">
          <x:bgColor rgb="FFE8F5F7"/>
        </x:patternFill>
      </x:fill>
    </x:dxf>
    <x:dxf>
      <x:font>
        <x:b/>
        <x:color rgb="FFB42318"/>
      </x:font>
      <x:fill>
        <x:patternFill patternType="solid">
          <x:bgColor rgb="FFFFF0EE"/>
        </x:patternFill>
      </x:fill>
    </x:dxf>
    <x:dxf>
      <x:font>
        <x:b/>
        <x:color rgb="FF087D96"/>
      </x:font>
      <x:fill>
        <x:patternFill patternType="solid">
          <x:bgColor rgb="FFE8F5F7"/>
        </x:patternFill>
      </x:fill>
    </x:dxf>
    <x:dxf>
      <x:font>
        <x:b/>
        <x:color rgb="FFB42318"/>
      </x:font>
      <x:fill>
        <x:patternFill patternType="solid">
          <x:bgColor rgb="FFFFF0EE"/>
        </x:patternFill>
      </x:fill>
    </x:dxf>
    <x:dxf>
      <x:font>
        <x:b/>
        <x:color rgb="FF087D96"/>
      </x:font>
      <x:fill>
        <x:patternFill patternType="solid">
          <x:bgColor rgb="FFE8F5F7"/>
        </x:patternFill>
      </x:fill>
    </x:dxf>
    <x:dxf>
      <x:font>
        <x:b/>
        <x:color rgb="FFB42318"/>
      </x:font>
      <x:fill>
        <x:patternFill patternType="solid">
          <x:bgColor rgb="FFFFF0EE"/>
        </x:patternFill>
      </x:fill>
    </x:dxf>
    <x:dxf>
      <x:font>
        <x:b/>
        <x:color rgb="FF087D96"/>
      </x:font>
      <x:fill>
        <x:patternFill patternType="solid">
          <x:bgColor rgb="FFE8F5F7"/>
        </x:patternFill>
      </x:fill>
    </x:dxf>
    <x:dxf>
      <x:font>
        <x:b/>
        <x:color rgb="FF006F5B"/>
      </x:font>
      <x:fill>
        <x:patternFill patternType="solid">
          <x:bgColor rgb="FFE7F7F1"/>
        </x:patternFill>
      </x:fill>
    </x:dxf>
    <x:dxf>
      <x:font>
        <x:b/>
        <x:color rgb="FFB42318"/>
      </x:font>
      <x:fill>
        <x:patternFill patternType="solid">
          <x:bgColor rgb="FFFFF0EE"/>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ecafc5c2566347a1" /><Relationship Type="http://schemas.openxmlformats.org/officeDocument/2006/relationships/theme" Target="/xl/theme/theme1.xml" Id="Rc28c592887b04253" /><Relationship Type="http://schemas.openxmlformats.org/officeDocument/2006/relationships/sharedStrings" Target="/xl/sharedStrings.xml" Id="Rc0e1bf84a6234e79" /><Relationship Type="http://schemas.openxmlformats.org/officeDocument/2006/relationships/worksheet" Target="/xl/worksheets/sheet1.xml" Id="R60c92505f0da4865" /><Relationship Type="http://schemas.openxmlformats.org/officeDocument/2006/relationships/worksheet" Target="/xl/worksheets/sheet2.xml" Id="R40dde6155b7141fa" /><Relationship Type="http://schemas.openxmlformats.org/officeDocument/2006/relationships/worksheet" Target="/xl/worksheets/sheet3.xml" Id="R951d51a6e66e4ddf" /><Relationship Type="http://schemas.openxmlformats.org/officeDocument/2006/relationships/worksheet" Target="/xl/worksheets/sheet4.xml" Id="R29423543b1c44234" /><Relationship Type="http://schemas.openxmlformats.org/officeDocument/2006/relationships/worksheet" Target="/xl/worksheets/sheet5.xml" Id="R0b2f946c4faf4352" /><Relationship Type="http://schemas.openxmlformats.org/officeDocument/2006/relationships/worksheet" Target="/xl/worksheets/sheet6.xml" Id="R72c28673d9084b99" /><Relationship Type="http://schemas.openxmlformats.org/officeDocument/2006/relationships/worksheet" Target="/xl/worksheets/sheet7.xml" Id="R6dc5ab58e772425a" /><Relationship Type="http://schemas.openxmlformats.org/officeDocument/2006/relationships/worksheet" Target="/xl/worksheets/sheet8.xml" Id="R100b9e2d6ff94c20" /></Relationships>
</file>

<file path=xl/drawings/_rels/drawing1.xml.rels>&#65279;<?xml version="1.0" encoding="utf-8"?><Relationships xmlns="http://schemas.openxmlformats.org/package/2006/relationships"><Relationship Type="http://schemas.openxmlformats.org/officeDocument/2006/relationships/chart" Target="/xl/drawings/charts/chart1.xml" Id="Rac47af90cf414e39" /></Relationships>
</file>

<file path=xl/drawings/charts/chart1.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K necessário por mês</a:t>
            </a:r>
          </a:p>
        </c:rich>
      </c:tx>
      <c:overlay val="0"/>
    </c:title>
    <c:plotArea>
      <c:lineChart>
        <c:grouping val="standard"/>
        <c:varyColors val="0"/>
        <c:ser>
          <c:idx val="0"/>
          <c:order val="0"/>
          <c:tx>
            <c:v>K 073</c:v>
          </c:tx>
          <c:marker>
            <c:symbol val="none"/>
          </c:marker>
          <c:cat>
            <c:strRef>
              <c:f>'VISÃO FILIPE 2025'!$J$21:$J$32</c:f>
              <c:strCache>
                <c:ptCount val="0"/>
              </c:strCache>
            </c:strRef>
          </c:cat>
          <c:val>
            <c:numRef>
              <c:f>'VISÃO FILIPE 2025'!$K$21:$K$32</c:f>
              <c:numCache>
                <c:formatCode>0.00x</c:formatCode>
                <c:ptCount val="0"/>
              </c:numCache>
            </c:numRef>
          </c:val>
          <c:smooth val="0"/>
        </c:ser>
        <c:ser>
          <c:idx val="1"/>
          <c:order val="1"/>
          <c:tx>
            <c:v>K EQTL</c:v>
          </c:tx>
          <c:marker>
            <c:symbol val="none"/>
          </c:marker>
          <c:cat>
            <c:strRef>
              <c:f>'VISÃO FILIPE 2025'!$J$21:$J$32</c:f>
              <c:strCache>
                <c:ptCount val="0"/>
              </c:strCache>
            </c:strRef>
          </c:cat>
          <c:val>
            <c:numRef>
              <c:f>'VISÃO FILIPE 2025'!$L$21:$L$32</c:f>
              <c:numCache>
                <c:formatCode>0.00x</c:formatCode>
                <c:ptCount val="0"/>
              </c:numCache>
            </c:numRef>
          </c:val>
          <c:smooth val="0"/>
        </c:ser>
        <c:smooth val="0"/>
        <c:axId val="48650112"/>
        <c:axId val="48672768"/>
      </c:line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txPr>
          <a:bodyPr xmlns:a="http://schemas.openxmlformats.org/drawingml/2006/main" anchorCtr="1"/>
          <a:lstStyle xmlns:a="http://schemas.openxmlformats.org/drawingml/2006/main"/>
          <a:p xmlns:a="http://schemas.openxmlformats.org/drawingml/2006/main">
            <a:pPr>
              <a:defRPr sz="675"/>
            </a:pPr>
          </a:p>
        </c:txPr>
        <c:crossAx val="48672768"/>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0.00x"/>
        <c:majorTickMark val="none"/>
        <c:minorTickMark val="none"/>
        <c:crossAx val="48650112"/>
        <c:crossBetween val="between"/>
      </c:valAx>
    </c:plotArea>
    <c:legend>
      <c:legendPos val="b"/>
      <c:overlay val="0"/>
    </c:legend>
    <c:plotVisOnly val="1"/>
  </c:chart>
  <c:spPr>
    <a:ln xmlns:a="http://schemas.openxmlformats.org/drawingml/2006/main" w="9525">
      <a:solidFill>
        <a:srgbClr val="D9D9D9"/>
      </a:solidFill>
      <a:prstDash val="solid"/>
    </a:ln>
  </c:spPr>
</c:chartSpace>
</file>

<file path=xl/drawings/drawing1.xml><?xml version="1.0" encoding="utf-8"?>
<xdr:wsDr xmlns:xdr="http://schemas.openxmlformats.org/drawingml/2006/spreadsheetDrawing">
  <xdr:twoCellAnchor>
    <xdr:from>
      <xdr:col>9</xdr:col>
      <xdr:colOff>0</xdr:colOff>
      <xdr:row>19</xdr:row>
      <xdr:rowOff>0</xdr:rowOff>
    </xdr:from>
    <xdr:to>
      <xdr:col>14</xdr:col>
      <xdr:colOff>0</xdr:colOff>
      <xdr:row>33</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ac47af90cf414e39"/>
        </a:graphicData>
      </a:graphic>
    </xdr:graphicFrame>
    <xdr:clientData/>
  </xdr:two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drawing" Target="/xl/drawings/drawing1.xml" Id="Raaf0decdc7fd4352" /></Relationships>
</file>

<file path=xl/worksheets/sheet1.xml><?xml version="1.0" encoding="utf-8"?>
<x:worksheet xmlns:x="http://schemas.openxmlformats.org/spreadsheetml/2006/main">
  <x:sheetViews>
    <x:sheetView showGridLines="0" workbookViewId="0"/>
  </x:sheetViews>
  <x:sheetFormatPr defaultRowHeight="15"/>
  <x:cols>
    <x:col min="1" max="1" width="14" hidden="0" customWidth="1"/>
    <x:col min="2" max="2" width="17" hidden="0" customWidth="1"/>
    <x:col min="3" max="3" width="17" hidden="0" customWidth="1"/>
    <x:col min="4" max="4" width="14" hidden="0" customWidth="1"/>
    <x:col min="5" max="5" width="14" hidden="0" customWidth="1"/>
    <x:col min="6" max="6" width="14" hidden="0" customWidth="1"/>
    <x:col min="7" max="7" width="14" hidden="0" customWidth="1"/>
    <x:col min="8" max="8" width="14" hidden="0" customWidth="1"/>
    <x:col min="9" max="9" width="14" hidden="0" customWidth="1"/>
    <x:col min="10" max="10" width="14" hidden="0" customWidth="1"/>
    <x:col min="11" max="11" width="14" hidden="0" customWidth="1"/>
    <x:col min="12" max="12" width="14" hidden="0" customWidth="1"/>
    <x:col min="13" max="13" width="15" hidden="0" customWidth="1"/>
    <x:col min="14" max="14" width="15" hidden="0" customWidth="1"/>
  </x:cols>
  <x:sheetData>
    <x:row r="1" ht="36" customHeight="1">
      <x:c r="A1" s="4" t="str">
        <x:v>SETUP | Estudo de Volumetria 2025 para decisão</x:v>
      </x:c>
      <x:c r="B1" s="4" t="str">
        <x:v>SETUP | Estudo de Volumetria 2025 para decisão</x:v>
      </x:c>
      <x:c r="C1" s="4" t="str">
        <x:v>SETUP | Estudo de Volumetria 2025 para decisão</x:v>
      </x:c>
      <x:c r="D1" s="4" t="str">
        <x:v>SETUP | Estudo de Volumetria 2025 para decisão</x:v>
      </x:c>
      <x:c r="E1" s="4" t="str">
        <x:v>SETUP | Estudo de Volumetria 2025 para decisão</x:v>
      </x:c>
      <x:c r="F1" s="4" t="str">
        <x:v>SETUP | Estudo de Volumetria 2025 para decisão</x:v>
      </x:c>
      <x:c r="G1" s="4" t="str">
        <x:v>SETUP | Estudo de Volumetria 2025 para decisão</x:v>
      </x:c>
      <x:c r="H1" s="4" t="str">
        <x:v>SETUP | Estudo de Volumetria 2025 para decisão</x:v>
      </x:c>
      <x:c r="I1" s="4" t="str">
        <x:v>SETUP | Estudo de Volumetria 2025 para decisão</x:v>
      </x:c>
      <x:c r="J1" s="4" t="str">
        <x:v>SETUP | Estudo de Volumetria 2025 para decisão</x:v>
      </x:c>
      <x:c r="K1" s="4" t="str">
        <x:v>SETUP | Estudo de Volumetria 2025 para decisão</x:v>
      </x:c>
      <x:c r="L1" s="4" t="str">
        <x:v>SETUP | Estudo de Volumetria 2025 para decisão</x:v>
      </x:c>
      <x:c r="M1" s="4" t="str">
        <x:v>SETUP | Estudo de Volumetria 2025 para decisão</x:v>
      </x:c>
      <x:c r="N1" s="4" t="str">
        <x:v>SETUP | Estudo de Volumetria 2025 para decisão</x:v>
      </x:c>
    </x:row>
    <x:row r="2" ht="34" customHeight="1">
      <x:c r="A2" s="13" t="str">
        <x:v>Selecione área, regional e período. O K simulado é editável. A produção histórica de janeiro a dezembro de 2025 foi convertida para o caderno novo; disponibilidade e perdas ficam fora do fator.</x:v>
      </x:c>
      <x:c r="B2" s="14" t="str">
        <x:v>Selecione área, regional e período. O K simulado é editável. A produção histórica de janeiro a dezembro de 2025 foi convertida para o caderno novo; disponibilidade e perdas ficam fora do fator.</x:v>
      </x:c>
      <x:c r="C2" s="14" t="str">
        <x:v>Selecione área, regional e período. O K simulado é editável. A produção histórica de janeiro a dezembro de 2025 foi convertida para o caderno novo; disponibilidade e perdas ficam fora do fator.</x:v>
      </x:c>
      <x:c r="D2" s="14" t="str">
        <x:v>Selecione área, regional e período. O K simulado é editável. A produção histórica de janeiro a dezembro de 2025 foi convertida para o caderno novo; disponibilidade e perdas ficam fora do fator.</x:v>
      </x:c>
      <x:c r="E2" s="14" t="str">
        <x:v>Selecione área, regional e período. O K simulado é editável. A produção histórica de janeiro a dezembro de 2025 foi convertida para o caderno novo; disponibilidade e perdas ficam fora do fator.</x:v>
      </x:c>
      <x:c r="F2" s="14" t="str">
        <x:v>Selecione área, regional e período. O K simulado é editável. A produção histórica de janeiro a dezembro de 2025 foi convertida para o caderno novo; disponibilidade e perdas ficam fora do fator.</x:v>
      </x:c>
      <x:c r="G2" s="14" t="str">
        <x:v>Selecione área, regional e período. O K simulado é editável. A produção histórica de janeiro a dezembro de 2025 foi convertida para o caderno novo; disponibilidade e perdas ficam fora do fator.</x:v>
      </x:c>
      <x:c r="H2" s="14" t="str">
        <x:v>Selecione área, regional e período. O K simulado é editável. A produção histórica de janeiro a dezembro de 2025 foi convertida para o caderno novo; disponibilidade e perdas ficam fora do fator.</x:v>
      </x:c>
      <x:c r="I2" s="14" t="str">
        <x:v>Selecione área, regional e período. O K simulado é editável. A produção histórica de janeiro a dezembro de 2025 foi convertida para o caderno novo; disponibilidade e perdas ficam fora do fator.</x:v>
      </x:c>
      <x:c r="J2" s="14" t="str">
        <x:v>Selecione área, regional e período. O K simulado é editável. A produção histórica de janeiro a dezembro de 2025 foi convertida para o caderno novo; disponibilidade e perdas ficam fora do fator.</x:v>
      </x:c>
      <x:c r="K2" s="14" t="str">
        <x:v>Selecione área, regional e período. O K simulado é editável. A produção histórica de janeiro a dezembro de 2025 foi convertida para o caderno novo; disponibilidade e perdas ficam fora do fator.</x:v>
      </x:c>
      <x:c r="L2" s="14" t="str">
        <x:v>Selecione área, regional e período. O K simulado é editável. A produção histórica de janeiro a dezembro de 2025 foi convertida para o caderno novo; disponibilidade e perdas ficam fora do fator.</x:v>
      </x:c>
      <x:c r="M2" s="14" t="str">
        <x:v>Selecione área, regional e período. O K simulado é editável. A produção histórica de janeiro a dezembro de 2025 foi convertida para o caderno novo; disponibilidade e perdas ficam fora do fator.</x:v>
      </x:c>
      <x:c r="N2" s="15" t="str">
        <x:v>Selecione área, regional e período. O K simulado é editável. A produção histórica de janeiro a dezembro de 2025 foi convertida para o caderno novo; disponibilidade e perdas ficam fora do fator.</x:v>
      </x:c>
    </x:row>
    <x:row r="4" ht="30" customHeight="1">
      <x:c r="A4" s="27" t="str">
        <x:v>ÁREA</x:v>
      </x:c>
      <x:c r="B4" s="28"/>
      <x:c r="C4" s="29"/>
      <x:c r="E4" s="27" t="str">
        <x:v>REGIONAL</x:v>
      </x:c>
      <x:c r="F4" s="28"/>
      <x:c r="G4" s="29"/>
      <x:c r="I4" s="27" t="str">
        <x:v>PERÍODO</x:v>
      </x:c>
      <x:c r="J4" s="28"/>
      <x:c r="K4" s="29"/>
      <x:c r="M4" s="27" t="str">
        <x:v>FATOR K SIMULADO</x:v>
      </x:c>
      <x:c r="N4" s="29"/>
    </x:row>
    <x:row r="5" ht="28" customHeight="1">
      <x:c r="A5" s="38" t="str">
        <x:v>GERAL</x:v>
      </x:c>
      <x:c r="B5" s="39"/>
      <x:c r="C5" s="40"/>
      <x:c r="E5" s="38" t="str">
        <x:v>TOTAL</x:v>
      </x:c>
      <x:c r="F5" s="39"/>
      <x:c r="G5" s="40"/>
      <x:c r="I5" s="38" t="str">
        <x:v>TOTAL 2025</x:v>
      </x:c>
      <x:c r="J5" s="39"/>
      <x:c r="K5" s="40"/>
      <x:c r="M5" s="49" t="n">
        <x:v>1</x:v>
      </x:c>
      <x:c r="N5" s="48"/>
    </x:row>
    <x:row r="6" ht="18" customHeight="1">
      <x:c r="M6" s="55" t="str">
        <x:v>K APLICADO</x:v>
      </x:c>
      <x:c r="N6" s="58" t="n">
        <x:f>IF(ROUND(M5,3)=ROUND(IFERROR(A9/D9,0),3),IFERROR(A9/D9,0),IF(ROUND(M5,3)=ROUND(IFERROR(A9*1.05/D9,0),3),IFERROR(A9*1.05/D9,0),IF(ROUND(M5,3)=ROUND(IFERROR(A9*1.12/D9,0),3),IFERROR(A9*1.12/D9,0),IF(ROUND(M5,3)=ROUND(IFERROR(M9/D9,0),3),IFERROR(M9/D9,0),M5))))</x:f>
        <x:v>1</x:v>
      </x:c>
    </x:row>
    <x:row r="8">
      <x:c r="A8" s="63" t="str">
        <x:v>REFERÊNCIA HISTÓRICA 073</x:v>
      </x:c>
      <x:c r="B8" s="64"/>
      <x:c r="C8" s="65"/>
      <x:c r="D8" s="107" t="str">
        <x:v>VOLUME SETUP CONVERTIDO K1</x:v>
      </x:c>
      <x:c r="E8" s="108"/>
      <x:c r="F8" s="109"/>
      <x:c r="G8" s="151" t="str">
        <x:v>VOLUME NO K SIMULADO</x:v>
      </x:c>
      <x:c r="H8" s="152"/>
      <x:c r="I8" s="153"/>
      <x:c r="J8" s="195" t="str">
        <x:v>DIFERENÇA VS 073</x:v>
      </x:c>
      <x:c r="K8" s="196"/>
      <x:c r="L8" s="197"/>
      <x:c r="M8" s="238" t="str">
        <x:v>REFERÊNCIA EQTL</x:v>
      </x:c>
      <x:c r="N8" s="239"/>
    </x:row>
    <x:row r="9">
      <x:c r="A9" s="93" t="n">
        <x:f>SUMIFS('K MENSAL 2025'!$D$5:$D$121,'K MENSAL 2025'!$A$5:$A$121,$A$5,'K MENSAL 2025'!$B$5:$B$121,$E$5,'K MENSAL 2025'!$C$5:$C$121,$I$5)</x:f>
        <x:v>282536621.19</x:v>
      </x:c>
      <x:c r="B9" s="94"/>
      <x:c r="C9" s="95"/>
      <x:c r="D9" s="137" t="n">
        <x:f>SUMIFS('K MENSAL 2025'!$E$5:$E$121,'K MENSAL 2025'!$A$5:$A$121,$A$5,'K MENSAL 2025'!$B$5:$B$121,$E$5,'K MENSAL 2025'!$C$5:$C$121,$I$5)</x:f>
        <x:v>210776173.6</x:v>
      </x:c>
      <x:c r="E9" s="138"/>
      <x:c r="F9" s="139"/>
      <x:c r="G9" s="181" t="n">
        <x:f>D9*$N$6</x:f>
        <x:v>210776173.6</x:v>
      </x:c>
      <x:c r="H9" s="182"/>
      <x:c r="I9" s="183"/>
      <x:c r="J9" s="225" t="n">
        <x:f>G9-A9</x:f>
        <x:v>-71760447.59</x:v>
      </x:c>
      <x:c r="K9" s="226"/>
      <x:c r="L9" s="227"/>
      <x:c r="M9" s="259" t="n">
        <x:f>SUMIFS('K MENSAL 2025'!$K$5:$K$121,'K MENSAL 2025'!$A$5:$A$121,$A$5,'K MENSAL 2025'!$B$5:$B$121,$E$5,'K MENSAL 2025'!$C$5:$C$121,$I$5)</x:f>
        <x:v>307724750.36</x:v>
      </x:c>
      <x:c r="N9" s="260"/>
    </x:row>
    <x:row r="10">
      <x:c r="A10" s="96"/>
      <x:c r="B10" s="97"/>
      <x:c r="C10" s="98"/>
      <x:c r="D10" s="140"/>
      <x:c r="E10" s="141"/>
      <x:c r="F10" s="142"/>
      <x:c r="G10" s="184"/>
      <x:c r="H10" s="185"/>
      <x:c r="I10" s="186"/>
      <x:c r="J10" s="228"/>
      <x:c r="K10" s="229"/>
      <x:c r="L10" s="230"/>
      <x:c r="M10" s="261"/>
      <x:c r="N10" s="262"/>
    </x:row>
    <x:row r="11">
      <x:c r="A11" s="99"/>
      <x:c r="B11" s="100"/>
      <x:c r="C11" s="101"/>
      <x:c r="D11" s="143"/>
      <x:c r="E11" s="144"/>
      <x:c r="F11" s="145"/>
      <x:c r="G11" s="187"/>
      <x:c r="H11" s="188"/>
      <x:c r="I11" s="189"/>
      <x:c r="J11" s="231"/>
      <x:c r="K11" s="232"/>
      <x:c r="L11" s="233"/>
      <x:c r="M11" s="263"/>
      <x:c r="N11" s="264"/>
    </x:row>
    <x:row r="14">
      <x:c r="A14" s="268" t="str">
        <x:v>K DE EQUIVALÊNCIA 073</x:v>
      </x:c>
      <x:c r="B14" s="269"/>
      <x:c r="C14" s="270"/>
      <x:c r="D14" s="268" t="str">
        <x:v>K PARA +5%</x:v>
      </x:c>
      <x:c r="E14" s="269"/>
      <x:c r="F14" s="270"/>
      <x:c r="G14" s="268" t="str">
        <x:v>K PARA +12%</x:v>
      </x:c>
      <x:c r="H14" s="269"/>
      <x:c r="I14" s="270"/>
      <x:c r="J14" s="268" t="str">
        <x:v>K PARA REFERÊNCIA EQTL</x:v>
      </x:c>
      <x:c r="K14" s="269"/>
      <x:c r="L14" s="270"/>
      <x:c r="M14" s="268" t="str">
        <x:v>ATINGIMENTO SIMULADO</x:v>
      </x:c>
      <x:c r="N14" s="270"/>
    </x:row>
    <x:row r="15">
      <x:c r="A15" s="299" t="n">
        <x:f>IFERROR(A9/D9,"")</x:f>
        <x:v>1.3404580620491917</x:v>
      </x:c>
      <x:c r="B15" s="300"/>
      <x:c r="C15" s="301"/>
      <x:c r="D15" s="335" t="n">
        <x:f>IFERROR(A9*1.05/D9,"")</x:f>
        <x:v>1.4074809651516516</x:v>
      </x:c>
      <x:c r="E15" s="336"/>
      <x:c r="F15" s="337"/>
      <x:c r="G15" s="371" t="n">
        <x:f>IFERROR(A9*1.12/D9,"")</x:f>
        <x:v>1.5013130294950947</x:v>
      </x:c>
      <x:c r="H15" s="372"/>
      <x:c r="I15" s="373"/>
      <x:c r="J15" s="407" t="n">
        <x:f>IFERROR(M9/D9,"")</x:f>
        <x:v>1.4599598479474438</x:v>
      </x:c>
      <x:c r="K15" s="408"/>
      <x:c r="L15" s="409"/>
      <x:c r="M15" s="435" t="n">
        <x:f>IFERROR(G9/A9,0)</x:f>
        <x:v>0.7460136413900745</x:v>
      </x:c>
      <x:c r="N15" s="436"/>
    </x:row>
    <x:row r="16">
      <x:c r="A16" s="302"/>
      <x:c r="B16" s="303"/>
      <x:c r="C16" s="304"/>
      <x:c r="D16" s="338"/>
      <x:c r="E16" s="339"/>
      <x:c r="F16" s="340"/>
      <x:c r="G16" s="374"/>
      <x:c r="H16" s="375"/>
      <x:c r="I16" s="376"/>
      <x:c r="J16" s="410"/>
      <x:c r="K16" s="411"/>
      <x:c r="L16" s="412"/>
      <x:c r="M16" s="437"/>
      <x:c r="N16" s="438"/>
    </x:row>
    <x:row r="17">
      <x:c r="A17" s="305"/>
      <x:c r="B17" s="306"/>
      <x:c r="C17" s="307"/>
      <x:c r="D17" s="341"/>
      <x:c r="E17" s="342"/>
      <x:c r="F17" s="343"/>
      <x:c r="G17" s="377"/>
      <x:c r="H17" s="378"/>
      <x:c r="I17" s="379"/>
      <x:c r="J17" s="413"/>
      <x:c r="K17" s="414"/>
      <x:c r="L17" s="415"/>
      <x:c r="M17" s="439"/>
      <x:c r="N17" s="440"/>
    </x:row>
    <x:row r="20" ht="25" customHeight="1">
      <x:c r="A20" s="445" t="str">
        <x:v>LEITURA MÊS A MÊS DO ESCOPO SELECIONADO</x:v>
      </x:c>
      <x:c r="B20" s="446" t="str">
        <x:v>LEITURA MÊS A MÊS DO ESCOPO SELECIONADO</x:v>
      </x:c>
      <x:c r="C20" s="446" t="str">
        <x:v>LEITURA MÊS A MÊS DO ESCOPO SELECIONADO</x:v>
      </x:c>
      <x:c r="D20" s="446" t="str">
        <x:v>LEITURA MÊS A MÊS DO ESCOPO SELECIONADO</x:v>
      </x:c>
      <x:c r="E20" s="446" t="str">
        <x:v>LEITURA MÊS A MÊS DO ESCOPO SELECIONADO</x:v>
      </x:c>
      <x:c r="F20" s="446" t="str">
        <x:v>LEITURA MÊS A MÊS DO ESCOPO SELECIONADO</x:v>
      </x:c>
      <x:c r="G20" s="446" t="str">
        <x:v>LEITURA MÊS A MÊS DO ESCOPO SELECIONADO</x:v>
      </x:c>
      <x:c r="H20" s="446" t="str">
        <x:v>LEITURA MÊS A MÊS DO ESCOPO SELECIONADO</x:v>
      </x:c>
      <x:c r="I20" s="446" t="str">
        <x:v>LEITURA MÊS A MÊS DO ESCOPO SELECIONADO</x:v>
      </x:c>
      <x:c r="J20" s="446" t="str">
        <x:v>MÊS</x:v>
      </x:c>
      <x:c r="K20" s="446" t="str">
        <x:v>K 073</x:v>
      </x:c>
      <x:c r="L20" s="446" t="str">
        <x:v>K EQTL</x:v>
      </x:c>
      <x:c r="M20" s="446" t="str">
        <x:v>LEITURA MÊS A MÊS DO ESCOPO SELECIONADO</x:v>
      </x:c>
      <x:c r="N20" s="447" t="str">
        <x:v>LEITURA MÊS A MÊS DO ESCOPO SELECIONADO</x:v>
      </x:c>
    </x:row>
    <x:row r="21" ht="30" customHeight="1">
      <x:c r="A21" s="27" t="str">
        <x:v>MÊS</x:v>
      </x:c>
      <x:c r="B21" s="28" t="str">
        <x:v>REFERÊNCIA 073</x:v>
      </x:c>
      <x:c r="C21" s="28" t="str">
        <x:v>SETUP K1</x:v>
      </x:c>
      <x:c r="D21" s="28" t="str">
        <x:v>SETUP NO K</x:v>
      </x:c>
      <x:c r="E21" s="28" t="str">
        <x:v>K 073</x:v>
      </x:c>
      <x:c r="F21" s="28" t="str">
        <x:v>K EQTL</x:v>
      </x:c>
      <x:c r="G21" s="28" t="str">
        <x:v>GAP VS 073</x:v>
      </x:c>
      <x:c r="H21" s="29" t="str">
        <x:v>STATUS</x:v>
      </x:c>
      <x:c r="J21" t="str">
        <x:v>Janeiro</x:v>
      </x:c>
      <x:c r="K21" t="n">
        <x:f>E22</x:f>
        <x:v>1.362611306098017</x:v>
      </x:c>
      <x:c r="L21" t="n">
        <x:f>F22</x:f>
        <x:v>1.6104892051035593</x:v>
      </x:c>
    </x:row>
    <x:row r="22">
      <x:c r="A22" s="452" t="str">
        <x:v>Janeiro</x:v>
      </x:c>
      <x:c r="B22" s="455" t="n">
        <x:f>SUMIFS('K MENSAL 2025'!$D$5:$D$121,'K MENSAL 2025'!$A$5:$A$121,$A$5,'K MENSAL 2025'!$B$5:$B$121,$E$5,'K MENSAL 2025'!$C$5:$C$121,"JANEIRO 2025")</x:f>
        <x:v>21696783.33</x:v>
      </x:c>
      <x:c r="C22" s="455" t="n">
        <x:f>SUMIFS('K MENSAL 2025'!$E$5:$E$121,'K MENSAL 2025'!$A$5:$A$121,$A$5,'K MENSAL 2025'!$B$5:$B$121,$E$5,'K MENSAL 2025'!$C$5:$C$121,"JANEIRO 2025")</x:f>
        <x:v>15922943.86</x:v>
      </x:c>
      <x:c r="D22" s="455" t="n">
        <x:f>C22*$N$6</x:f>
        <x:v>15922943.86</x:v>
      </x:c>
      <x:c r="E22" s="458" t="n">
        <x:f>IFERROR(B22/C22,"")</x:f>
        <x:v>1.362611306098017</x:v>
      </x:c>
      <x:c r="F22" s="458" t="n">
        <x:f>IFERROR(SUMIFS('K MENSAL 2025'!$K$5:$K$121,'K MENSAL 2025'!$A$5:$A$121,$A$5,'K MENSAL 2025'!$B$5:$B$121,$E$5,'K MENSAL 2025'!$C$5:$C$121,"JANEIRO 2025")/C22,"")</x:f>
        <x:v>1.6104892051035593</x:v>
      </x:c>
      <x:c r="G22" s="455" t="n">
        <x:f>D22-B22</x:f>
        <x:v>-5773839.469999999</x:v>
      </x:c>
      <x:c r="H22" s="452" t="str">
        <x:f>IF(D22&gt;=B22,"ATINGIU","ABAIXO")</x:f>
        <x:v>ABAIXO</x:v>
      </x:c>
      <x:c r="J22" t="str">
        <x:v>Fevereiro</x:v>
      </x:c>
      <x:c r="K22" t="n">
        <x:f>E23</x:f>
        <x:v>1.3016235530733309</x:v>
      </x:c>
      <x:c r="L22" t="n">
        <x:f>F23</x:f>
        <x:v>1.6756592287421077</x:v>
      </x:c>
    </x:row>
    <x:row r="23">
      <x:c r="A23" s="453" t="str">
        <x:v>Fevereiro</x:v>
      </x:c>
      <x:c r="B23" s="456" t="n">
        <x:f>SUMIFS('K MENSAL 2025'!$D$5:$D$121,'K MENSAL 2025'!$A$5:$A$121,$A$5,'K MENSAL 2025'!$B$5:$B$121,$E$5,'K MENSAL 2025'!$C$5:$C$121,"FEVEREIRO 2025")</x:f>
        <x:v>19919612.14</x:v>
      </x:c>
      <x:c r="C23" s="456" t="n">
        <x:f>SUMIFS('K MENSAL 2025'!$E$5:$E$121,'K MENSAL 2025'!$A$5:$A$121,$A$5,'K MENSAL 2025'!$B$5:$B$121,$E$5,'K MENSAL 2025'!$C$5:$C$121,"FEVEREIRO 2025")</x:f>
        <x:v>15303666.02</x:v>
      </x:c>
      <x:c r="D23" s="456" t="n">
        <x:f>C23*$N$6</x:f>
        <x:v>15303666.02</x:v>
      </x:c>
      <x:c r="E23" s="459" t="n">
        <x:f>IFERROR(B23/C23,"")</x:f>
        <x:v>1.3016235530733309</x:v>
      </x:c>
      <x:c r="F23" s="459" t="n">
        <x:f>IFERROR(SUMIFS('K MENSAL 2025'!$K$5:$K$121,'K MENSAL 2025'!$A$5:$A$121,$A$5,'K MENSAL 2025'!$B$5:$B$121,$E$5,'K MENSAL 2025'!$C$5:$C$121,"FEVEREIRO 2025")/C23,"")</x:f>
        <x:v>1.6756592287421077</x:v>
      </x:c>
      <x:c r="G23" s="456" t="n">
        <x:f>D23-B23</x:f>
        <x:v>-4615946.120000001</x:v>
      </x:c>
      <x:c r="H23" s="453" t="str">
        <x:f>IF(D23&gt;=B23,"ATINGIU","ABAIXO")</x:f>
        <x:v>ABAIXO</x:v>
      </x:c>
      <x:c r="J23" t="str">
        <x:v>Março</x:v>
      </x:c>
      <x:c r="K23" t="n">
        <x:f>E24</x:f>
        <x:v>1.3678097038947181</x:v>
      </x:c>
      <x:c r="L23" t="n">
        <x:f>F24</x:f>
        <x:v>1.6901745790359544</x:v>
      </x:c>
    </x:row>
    <x:row r="24">
      <x:c r="A24" s="453" t="str">
        <x:v>Março</x:v>
      </x:c>
      <x:c r="B24" s="456" t="n">
        <x:f>SUMIFS('K MENSAL 2025'!$D$5:$D$121,'K MENSAL 2025'!$A$5:$A$121,$A$5,'K MENSAL 2025'!$B$5:$B$121,$E$5,'K MENSAL 2025'!$C$5:$C$121,"MARÇO 2025")</x:f>
        <x:v>20752732.93</x:v>
      </x:c>
      <x:c r="C24" s="456" t="n">
        <x:f>SUMIFS('K MENSAL 2025'!$E$5:$E$121,'K MENSAL 2025'!$A$5:$A$121,$A$5,'K MENSAL 2025'!$B$5:$B$121,$E$5,'K MENSAL 2025'!$C$5:$C$121,"MARÇO 2025")</x:f>
        <x:v>15172236.95</x:v>
      </x:c>
      <x:c r="D24" s="456" t="n">
        <x:f>C24*$N$6</x:f>
        <x:v>15172236.95</x:v>
      </x:c>
      <x:c r="E24" s="459" t="n">
        <x:f>IFERROR(B24/C24,"")</x:f>
        <x:v>1.3678097038947181</x:v>
      </x:c>
      <x:c r="F24" s="459" t="n">
        <x:f>IFERROR(SUMIFS('K MENSAL 2025'!$K$5:$K$121,'K MENSAL 2025'!$A$5:$A$121,$A$5,'K MENSAL 2025'!$B$5:$B$121,$E$5,'K MENSAL 2025'!$C$5:$C$121,"MARÇO 2025")/C24,"")</x:f>
        <x:v>1.6901745790359544</x:v>
      </x:c>
      <x:c r="G24" s="456" t="n">
        <x:f>D24-B24</x:f>
        <x:v>-5580495.98</x:v>
      </x:c>
      <x:c r="H24" s="453" t="str">
        <x:f>IF(D24&gt;=B24,"ATINGIU","ABAIXO")</x:f>
        <x:v>ABAIXO</x:v>
      </x:c>
      <x:c r="J24" t="str">
        <x:v>Abril</x:v>
      </x:c>
      <x:c r="K24" t="n">
        <x:f>E25</x:f>
        <x:v>1.2234178479317797</x:v>
      </x:c>
      <x:c r="L24" t="n">
        <x:f>F25</x:f>
        <x:v>1.6750646750711626</x:v>
      </x:c>
    </x:row>
    <x:row r="25">
      <x:c r="A25" s="453" t="str">
        <x:v>Abril</x:v>
      </x:c>
      <x:c r="B25" s="456" t="n">
        <x:f>SUMIFS('K MENSAL 2025'!$D$5:$D$121,'K MENSAL 2025'!$A$5:$A$121,$A$5,'K MENSAL 2025'!$B$5:$B$121,$E$5,'K MENSAL 2025'!$C$5:$C$121,"ABRIL 2025")</x:f>
        <x:v>18729423.68</x:v>
      </x:c>
      <x:c r="C25" s="456" t="n">
        <x:f>SUMIFS('K MENSAL 2025'!$E$5:$E$121,'K MENSAL 2025'!$A$5:$A$121,$A$5,'K MENSAL 2025'!$B$5:$B$121,$E$5,'K MENSAL 2025'!$C$5:$C$121,"ABRIL 2025")</x:f>
        <x:v>15309097.96</x:v>
      </x:c>
      <x:c r="D25" s="456" t="n">
        <x:f>C25*$N$6</x:f>
        <x:v>15309097.96</x:v>
      </x:c>
      <x:c r="E25" s="459" t="n">
        <x:f>IFERROR(B25/C25,"")</x:f>
        <x:v>1.2234178479317797</x:v>
      </x:c>
      <x:c r="F25" s="459" t="n">
        <x:f>IFERROR(SUMIFS('K MENSAL 2025'!$K$5:$K$121,'K MENSAL 2025'!$A$5:$A$121,$A$5,'K MENSAL 2025'!$B$5:$B$121,$E$5,'K MENSAL 2025'!$C$5:$C$121,"ABRIL 2025")/C25,"")</x:f>
        <x:v>1.6750646750711626</x:v>
      </x:c>
      <x:c r="G25" s="456" t="n">
        <x:f>D25-B25</x:f>
        <x:v>-3420325.719999999</x:v>
      </x:c>
      <x:c r="H25" s="453" t="str">
        <x:f>IF(D25&gt;=B25,"ATINGIU","ABAIXO")</x:f>
        <x:v>ABAIXO</x:v>
      </x:c>
      <x:c r="J25" t="str">
        <x:v>Maio</x:v>
      </x:c>
      <x:c r="K25" t="n">
        <x:f>E26</x:f>
        <x:v>1.3082503039083142</x:v>
      </x:c>
      <x:c r="L25" t="n">
        <x:f>F26</x:f>
        <x:v>1.5697169543896592</x:v>
      </x:c>
    </x:row>
    <x:row r="26">
      <x:c r="A26" s="453" t="str">
        <x:v>Maio</x:v>
      </x:c>
      <x:c r="B26" s="456" t="n">
        <x:f>SUMIFS('K MENSAL 2025'!$D$5:$D$121,'K MENSAL 2025'!$A$5:$A$121,$A$5,'K MENSAL 2025'!$B$5:$B$121,$E$5,'K MENSAL 2025'!$C$5:$C$121,"MAIO 2025")</x:f>
        <x:v>21372271.240000002</x:v>
      </x:c>
      <x:c r="C26" s="456" t="n">
        <x:f>SUMIFS('K MENSAL 2025'!$E$5:$E$121,'K MENSAL 2025'!$A$5:$A$121,$A$5,'K MENSAL 2025'!$B$5:$B$121,$E$5,'K MENSAL 2025'!$C$5:$C$121,"MAIO 2025")</x:f>
        <x:v>16336530.690000001</x:v>
      </x:c>
      <x:c r="D26" s="456" t="n">
        <x:f>C26*$N$6</x:f>
        <x:v>16336530.690000001</x:v>
      </x:c>
      <x:c r="E26" s="459" t="n">
        <x:f>IFERROR(B26/C26,"")</x:f>
        <x:v>1.3082503039083142</x:v>
      </x:c>
      <x:c r="F26" s="459" t="n">
        <x:f>IFERROR(SUMIFS('K MENSAL 2025'!$K$5:$K$121,'K MENSAL 2025'!$A$5:$A$121,$A$5,'K MENSAL 2025'!$B$5:$B$121,$E$5,'K MENSAL 2025'!$C$5:$C$121,"MAIO 2025")/C26,"")</x:f>
        <x:v>1.5697169543896592</x:v>
      </x:c>
      <x:c r="G26" s="456" t="n">
        <x:f>D26-B26</x:f>
        <x:v>-5035740.550000001</x:v>
      </x:c>
      <x:c r="H26" s="453" t="str">
        <x:f>IF(D26&gt;=B26,"ATINGIU","ABAIXO")</x:f>
        <x:v>ABAIXO</x:v>
      </x:c>
      <x:c r="J26" t="str">
        <x:v>Junho</x:v>
      </x:c>
      <x:c r="K26" t="n">
        <x:f>E27</x:f>
        <x:v>1.31493695607862</x:v>
      </x:c>
      <x:c r="L26" t="n">
        <x:f>F27</x:f>
        <x:v>1.5669661136883193</x:v>
      </x:c>
    </x:row>
    <x:row r="27">
      <x:c r="A27" s="453" t="str">
        <x:v>Junho</x:v>
      </x:c>
      <x:c r="B27" s="456" t="n">
        <x:f>SUMIFS('K MENSAL 2025'!$D$5:$D$121,'K MENSAL 2025'!$A$5:$A$121,$A$5,'K MENSAL 2025'!$B$5:$B$121,$E$5,'K MENSAL 2025'!$C$5:$C$121,"JUNHO 2025")</x:f>
        <x:v>21519219.16</x:v>
      </x:c>
      <x:c r="C27" s="456" t="n">
        <x:f>SUMIFS('K MENSAL 2025'!$E$5:$E$121,'K MENSAL 2025'!$A$5:$A$121,$A$5,'K MENSAL 2025'!$B$5:$B$121,$E$5,'K MENSAL 2025'!$C$5:$C$121,"JUNHO 2025")</x:f>
        <x:v>16365209.8</x:v>
      </x:c>
      <x:c r="D27" s="456" t="n">
        <x:f>C27*$N$6</x:f>
        <x:v>16365209.8</x:v>
      </x:c>
      <x:c r="E27" s="459" t="n">
        <x:f>IFERROR(B27/C27,"")</x:f>
        <x:v>1.31493695607862</x:v>
      </x:c>
      <x:c r="F27" s="459" t="n">
        <x:f>IFERROR(SUMIFS('K MENSAL 2025'!$K$5:$K$121,'K MENSAL 2025'!$A$5:$A$121,$A$5,'K MENSAL 2025'!$B$5:$B$121,$E$5,'K MENSAL 2025'!$C$5:$C$121,"JUNHO 2025")/C27,"")</x:f>
        <x:v>1.5669661136883193</x:v>
      </x:c>
      <x:c r="G27" s="456" t="n">
        <x:f>D27-B27</x:f>
        <x:v>-5154009.359999999</x:v>
      </x:c>
      <x:c r="H27" s="453" t="str">
        <x:f>IF(D27&gt;=B27,"ATINGIU","ABAIXO")</x:f>
        <x:v>ABAIXO</x:v>
      </x:c>
      <x:c r="J27" t="str">
        <x:v>Julho</x:v>
      </x:c>
      <x:c r="K27" t="n">
        <x:f>E28</x:f>
        <x:v>1.3354127389050923</x:v>
      </x:c>
      <x:c r="L27" t="n">
        <x:f>F28</x:f>
        <x:v>1.5423828805635031</x:v>
      </x:c>
    </x:row>
    <x:row r="28">
      <x:c r="A28" s="453" t="str">
        <x:v>Julho</x:v>
      </x:c>
      <x:c r="B28" s="456" t="n">
        <x:f>SUMIFS('K MENSAL 2025'!$D$5:$D$121,'K MENSAL 2025'!$A$5:$A$121,$A$5,'K MENSAL 2025'!$B$5:$B$121,$E$5,'K MENSAL 2025'!$C$5:$C$121,"JULHO 2025")</x:f>
        <x:v>22202634.04</x:v>
      </x:c>
      <x:c r="C28" s="456" t="n">
        <x:f>SUMIFS('K MENSAL 2025'!$E$5:$E$121,'K MENSAL 2025'!$A$5:$A$121,$A$5,'K MENSAL 2025'!$B$5:$B$121,$E$5,'K MENSAL 2025'!$C$5:$C$121,"JULHO 2025")</x:f>
        <x:v>16626046.309999999</x:v>
      </x:c>
      <x:c r="D28" s="456" t="n">
        <x:f>C28*$N$6</x:f>
        <x:v>16626046.309999999</x:v>
      </x:c>
      <x:c r="E28" s="459" t="n">
        <x:f>IFERROR(B28/C28,"")</x:f>
        <x:v>1.3354127389050923</x:v>
      </x:c>
      <x:c r="F28" s="459" t="n">
        <x:f>IFERROR(SUMIFS('K MENSAL 2025'!$K$5:$K$121,'K MENSAL 2025'!$A$5:$A$121,$A$5,'K MENSAL 2025'!$B$5:$B$121,$E$5,'K MENSAL 2025'!$C$5:$C$121,"JULHO 2025")/C28,"")</x:f>
        <x:v>1.5423828805635031</x:v>
      </x:c>
      <x:c r="G28" s="456" t="n">
        <x:f>D28-B28</x:f>
        <x:v>-5576587.73</x:v>
      </x:c>
      <x:c r="H28" s="453" t="str">
        <x:f>IF(D28&gt;=B28,"ATINGIU","ABAIXO")</x:f>
        <x:v>ABAIXO</x:v>
      </x:c>
      <x:c r="J28" t="str">
        <x:v>Agosto</x:v>
      </x:c>
      <x:c r="K28" t="n">
        <x:f>E29</x:f>
        <x:v>1.295416613454366</x:v>
      </x:c>
      <x:c r="L28" t="n">
        <x:f>F29</x:f>
        <x:v>1.277564979197125</x:v>
      </x:c>
    </x:row>
    <x:row r="29">
      <x:c r="A29" s="453" t="str">
        <x:v>Agosto</x:v>
      </x:c>
      <x:c r="B29" s="456" t="n">
        <x:f>SUMIFS('K MENSAL 2025'!$D$5:$D$121,'K MENSAL 2025'!$A$5:$A$121,$A$5,'K MENSAL 2025'!$B$5:$B$121,$E$5,'K MENSAL 2025'!$C$5:$C$121,"AGOSTO 2025")</x:f>
        <x:v>26002053.42</x:v>
      </x:c>
      <x:c r="C29" s="456" t="n">
        <x:f>SUMIFS('K MENSAL 2025'!$E$5:$E$121,'K MENSAL 2025'!$A$5:$A$121,$A$5,'K MENSAL 2025'!$B$5:$B$121,$E$5,'K MENSAL 2025'!$C$5:$C$121,"AGOSTO 2025")</x:f>
        <x:v>20072348.27</x:v>
      </x:c>
      <x:c r="D29" s="456" t="n">
        <x:f>C29*$N$6</x:f>
        <x:v>20072348.27</x:v>
      </x:c>
      <x:c r="E29" s="459" t="n">
        <x:f>IFERROR(B29/C29,"")</x:f>
        <x:v>1.295416613454366</x:v>
      </x:c>
      <x:c r="F29" s="459" t="n">
        <x:f>IFERROR(SUMIFS('K MENSAL 2025'!$K$5:$K$121,'K MENSAL 2025'!$A$5:$A$121,$A$5,'K MENSAL 2025'!$B$5:$B$121,$E$5,'K MENSAL 2025'!$C$5:$C$121,"AGOSTO 2025")/C29,"")</x:f>
        <x:v>1.277564979197125</x:v>
      </x:c>
      <x:c r="G29" s="456" t="n">
        <x:f>D29-B29</x:f>
        <x:v>-5929705.150000002</x:v>
      </x:c>
      <x:c r="H29" s="453" t="str">
        <x:f>IF(D29&gt;=B29,"ATINGIU","ABAIXO")</x:f>
        <x:v>ABAIXO</x:v>
      </x:c>
      <x:c r="J29" t="str">
        <x:v>Setembro</x:v>
      </x:c>
      <x:c r="K29" t="n">
        <x:f>E30</x:f>
        <x:v>1.4053272304356625</x:v>
      </x:c>
      <x:c r="L29" t="n">
        <x:f>F30</x:f>
        <x:v>1.2615523712754344</x:v>
      </x:c>
    </x:row>
    <x:row r="30">
      <x:c r="A30" s="453" t="str">
        <x:v>Setembro</x:v>
      </x:c>
      <x:c r="B30" s="456" t="n">
        <x:f>SUMIFS('K MENSAL 2025'!$D$5:$D$121,'K MENSAL 2025'!$A$5:$A$121,$A$5,'K MENSAL 2025'!$B$5:$B$121,$E$5,'K MENSAL 2025'!$C$5:$C$121,"SETEMBRO 2025")</x:f>
        <x:v>28566258.33</x:v>
      </x:c>
      <x:c r="C30" s="456" t="n">
        <x:f>SUMIFS('K MENSAL 2025'!$E$5:$E$121,'K MENSAL 2025'!$A$5:$A$121,$A$5,'K MENSAL 2025'!$B$5:$B$121,$E$5,'K MENSAL 2025'!$C$5:$C$121,"SETEMBRO 2025")</x:f>
        <x:v>20327122.189999998</x:v>
      </x:c>
      <x:c r="D30" s="456" t="n">
        <x:f>C30*$N$6</x:f>
        <x:v>20327122.189999998</x:v>
      </x:c>
      <x:c r="E30" s="459" t="n">
        <x:f>IFERROR(B30/C30,"")</x:f>
        <x:v>1.4053272304356625</x:v>
      </x:c>
      <x:c r="F30" s="459" t="n">
        <x:f>IFERROR(SUMIFS('K MENSAL 2025'!$K$5:$K$121,'K MENSAL 2025'!$A$5:$A$121,$A$5,'K MENSAL 2025'!$B$5:$B$121,$E$5,'K MENSAL 2025'!$C$5:$C$121,"SETEMBRO 2025")/C30,"")</x:f>
        <x:v>1.2615523712754344</x:v>
      </x:c>
      <x:c r="G30" s="456" t="n">
        <x:f>D30-B30</x:f>
        <x:v>-8239136.140000001</x:v>
      </x:c>
      <x:c r="H30" s="453" t="str">
        <x:f>IF(D30&gt;=B30,"ATINGIU","ABAIXO")</x:f>
        <x:v>ABAIXO</x:v>
      </x:c>
      <x:c r="J30" t="str">
        <x:v>Outubro</x:v>
      </x:c>
      <x:c r="K30" t="n">
        <x:f>E31</x:f>
        <x:v>1.3749412835018398</x:v>
      </x:c>
      <x:c r="L30" t="n">
        <x:f>F31</x:f>
        <x:v>1.4084742013225837</x:v>
      </x:c>
    </x:row>
    <x:row r="31">
      <x:c r="A31" s="453" t="str">
        <x:v>Outubro</x:v>
      </x:c>
      <x:c r="B31" s="456" t="n">
        <x:f>SUMIFS('K MENSAL 2025'!$D$5:$D$121,'K MENSAL 2025'!$A$5:$A$121,$A$5,'K MENSAL 2025'!$B$5:$B$121,$E$5,'K MENSAL 2025'!$C$5:$C$121,"OUTUBRO 2025")</x:f>
        <x:v>25033203.950000003</x:v>
      </x:c>
      <x:c r="C31" s="456" t="n">
        <x:f>SUMIFS('K MENSAL 2025'!$E$5:$E$121,'K MENSAL 2025'!$A$5:$A$121,$A$5,'K MENSAL 2025'!$B$5:$B$121,$E$5,'K MENSAL 2025'!$C$5:$C$121,"OUTUBRO 2025")</x:f>
        <x:v>18206743.99</x:v>
      </x:c>
      <x:c r="D31" s="456" t="n">
        <x:f>C31*$N$6</x:f>
        <x:v>18206743.99</x:v>
      </x:c>
      <x:c r="E31" s="459" t="n">
        <x:f>IFERROR(B31/C31,"")</x:f>
        <x:v>1.3749412835018398</x:v>
      </x:c>
      <x:c r="F31" s="459" t="n">
        <x:f>IFERROR(SUMIFS('K MENSAL 2025'!$K$5:$K$121,'K MENSAL 2025'!$A$5:$A$121,$A$5,'K MENSAL 2025'!$B$5:$B$121,$E$5,'K MENSAL 2025'!$C$5:$C$121,"OUTUBRO 2025")/C31,"")</x:f>
        <x:v>1.4084742013225837</x:v>
      </x:c>
      <x:c r="G31" s="456" t="n">
        <x:f>D31-B31</x:f>
        <x:v>-6826459.960000005</x:v>
      </x:c>
      <x:c r="H31" s="453" t="str">
        <x:f>IF(D31&gt;=B31,"ATINGIU","ABAIXO")</x:f>
        <x:v>ABAIXO</x:v>
      </x:c>
      <x:c r="J31" t="str">
        <x:v>Novembro</x:v>
      </x:c>
      <x:c r="K31" t="n">
        <x:f>E32</x:f>
        <x:v>1.3884064129857292</x:v>
      </x:c>
      <x:c r="L31" t="n">
        <x:f>F32</x:f>
        <x:v>1.1932491977796877</x:v>
      </x:c>
    </x:row>
    <x:row r="32">
      <x:c r="A32" s="453" t="str">
        <x:v>Novembro</x:v>
      </x:c>
      <x:c r="B32" s="456" t="n">
        <x:f>SUMIFS('K MENSAL 2025'!$D$5:$D$121,'K MENSAL 2025'!$A$5:$A$121,$A$5,'K MENSAL 2025'!$B$5:$B$121,$E$5,'K MENSAL 2025'!$C$5:$C$121,"NOVEMBRO 2025")</x:f>
        <x:v>29837789.240000002</x:v>
      </x:c>
      <x:c r="C32" s="456" t="n">
        <x:f>SUMIFS('K MENSAL 2025'!$E$5:$E$121,'K MENSAL 2025'!$A$5:$A$121,$A$5,'K MENSAL 2025'!$B$5:$B$121,$E$5,'K MENSAL 2025'!$C$5:$C$121,"NOVEMBRO 2025")</x:f>
        <x:v>21490673.74</x:v>
      </x:c>
      <x:c r="D32" s="456" t="n">
        <x:f>C32*$N$6</x:f>
        <x:v>21490673.74</x:v>
      </x:c>
      <x:c r="E32" s="459" t="n">
        <x:f>IFERROR(B32/C32,"")</x:f>
        <x:v>1.3884064129857292</x:v>
      </x:c>
      <x:c r="F32" s="459" t="n">
        <x:f>IFERROR(SUMIFS('K MENSAL 2025'!$K$5:$K$121,'K MENSAL 2025'!$A$5:$A$121,$A$5,'K MENSAL 2025'!$B$5:$B$121,$E$5,'K MENSAL 2025'!$C$5:$C$121,"NOVEMBRO 2025")/C32,"")</x:f>
        <x:v>1.1932491977796877</x:v>
      </x:c>
      <x:c r="G32" s="456" t="n">
        <x:f>D32-B32</x:f>
        <x:v>-8347115.500000004</x:v>
      </x:c>
      <x:c r="H32" s="453" t="str">
        <x:f>IF(D32&gt;=B32,"ATINGIU","ABAIXO")</x:f>
        <x:v>ABAIXO</x:v>
      </x:c>
      <x:c r="J32" t="str">
        <x:v>Dezembro</x:v>
      </x:c>
      <x:c r="K32" t="n">
        <x:f>E33</x:f>
        <x:v>1.3696421725180479</x:v>
      </x:c>
      <x:c r="L32" t="n">
        <x:f>F33</x:f>
        <x:v>1.3054526403410236</x:v>
      </x:c>
    </x:row>
    <x:row r="33">
      <x:c r="A33" s="454" t="str">
        <x:v>Dezembro</x:v>
      </x:c>
      <x:c r="B33" s="457" t="n">
        <x:f>SUMIFS('K MENSAL 2025'!$D$5:$D$121,'K MENSAL 2025'!$A$5:$A$121,$A$5,'K MENSAL 2025'!$B$5:$B$121,$E$5,'K MENSAL 2025'!$C$5:$C$121,"DEZEMBRO 2025")</x:f>
        <x:v>26904639.729999997</x:v>
      </x:c>
      <x:c r="C33" s="457" t="n">
        <x:f>SUMIFS('K MENSAL 2025'!$E$5:$E$121,'K MENSAL 2025'!$A$5:$A$121,$A$5,'K MENSAL 2025'!$B$5:$B$121,$E$5,'K MENSAL 2025'!$C$5:$C$121,"DEZEMBRO 2025")</x:f>
        <x:v>19643553.82</x:v>
      </x:c>
      <x:c r="D33" s="457" t="n">
        <x:f>C33*$N$6</x:f>
        <x:v>19643553.82</x:v>
      </x:c>
      <x:c r="E33" s="460" t="n">
        <x:f>IFERROR(B33/C33,"")</x:f>
        <x:v>1.3696421725180479</x:v>
      </x:c>
      <x:c r="F33" s="460" t="n">
        <x:f>IFERROR(SUMIFS('K MENSAL 2025'!$K$5:$K$121,'K MENSAL 2025'!$A$5:$A$121,$A$5,'K MENSAL 2025'!$B$5:$B$121,$E$5,'K MENSAL 2025'!$C$5:$C$121,"DEZEMBRO 2025")/C33,"")</x:f>
        <x:v>1.3054526403410236</x:v>
      </x:c>
      <x:c r="G33" s="457" t="n">
        <x:f>D33-B33</x:f>
        <x:v>-7261085.909999996</x:v>
      </x:c>
      <x:c r="H33" s="454" t="str">
        <x:f>IF(D33&gt;=B33,"ATINGIU","ABAIXO")</x:f>
        <x:v>ABAIXO</x:v>
      </x:c>
    </x:row>
    <x:row r="36">
      <x:c r="A36" s="479" t="str">
        <x:v>Como ler: K de equivalência 073 = valor histórico faturado no caderno antigo ÷ valor equivalente no novo a K1. Quando o K digitado com 3 casas coincide com um dos cenários exibidos, o campo K aplicado preserva a precisão integral e zera corretamente o equilíbrio. K para referência EQTL = valor mensal da volumetria apresentada ÷ volume histórico convertido. Para Norte e Sul, a referência EQTL é uma leitura gerencial rateada pela participação anual da regional no volume SETUP; o Anexo IX não informa meta regional oficial.</x:v>
      </x:c>
      <x:c r="B36" s="480"/>
      <x:c r="C36" s="480"/>
      <x:c r="D36" s="480"/>
      <x:c r="E36" s="480"/>
      <x:c r="F36" s="480"/>
      <x:c r="G36" s="480"/>
      <x:c r="H36" s="480"/>
      <x:c r="I36" s="480"/>
      <x:c r="J36" s="480"/>
      <x:c r="K36" s="480"/>
      <x:c r="L36" s="480"/>
      <x:c r="M36" s="480"/>
      <x:c r="N36" s="481"/>
    </x:row>
    <x:row r="37">
      <x:c r="A37" s="482"/>
      <x:c r="B37" s="483"/>
      <x:c r="C37" s="483"/>
      <x:c r="D37" s="483"/>
      <x:c r="E37" s="483"/>
      <x:c r="F37" s="483"/>
      <x:c r="G37" s="483"/>
      <x:c r="H37" s="483"/>
      <x:c r="I37" s="483"/>
      <x:c r="J37" s="483"/>
      <x:c r="K37" s="483"/>
      <x:c r="L37" s="483"/>
      <x:c r="M37" s="483"/>
      <x:c r="N37" s="484"/>
    </x:row>
    <x:row r="38">
      <x:c r="A38" s="485"/>
      <x:c r="B38" s="486"/>
      <x:c r="C38" s="486"/>
      <x:c r="D38" s="486"/>
      <x:c r="E38" s="486"/>
      <x:c r="F38" s="486"/>
      <x:c r="G38" s="486"/>
      <x:c r="H38" s="486"/>
      <x:c r="I38" s="486"/>
      <x:c r="J38" s="486"/>
      <x:c r="K38" s="486"/>
      <x:c r="L38" s="486"/>
      <x:c r="M38" s="486"/>
      <x:c r="N38" s="487"/>
    </x:row>
  </x:sheetData>
  <x:mergeCells>
    <x:mergeCell ref="A1:N1"/>
    <x:mergeCell ref="A2:N2"/>
    <x:mergeCell ref="A5:C5"/>
    <x:mergeCell ref="E5:G5"/>
    <x:mergeCell ref="I5:K5"/>
    <x:mergeCell ref="M5:N5"/>
    <x:mergeCell ref="A8:C8"/>
    <x:mergeCell ref="A9:C11"/>
    <x:mergeCell ref="D8:F8"/>
    <x:mergeCell ref="D9:F11"/>
    <x:mergeCell ref="G8:I8"/>
    <x:mergeCell ref="G9:I11"/>
    <x:mergeCell ref="J8:L8"/>
    <x:mergeCell ref="J9:L11"/>
    <x:mergeCell ref="M8:N8"/>
    <x:mergeCell ref="M9:N11"/>
    <x:mergeCell ref="A14:C14"/>
    <x:mergeCell ref="A15:C17"/>
    <x:mergeCell ref="D14:F14"/>
    <x:mergeCell ref="D15:F17"/>
    <x:mergeCell ref="G14:I14"/>
    <x:mergeCell ref="G15:I17"/>
    <x:mergeCell ref="J14:L14"/>
    <x:mergeCell ref="J15:L17"/>
    <x:mergeCell ref="M14:N14"/>
    <x:mergeCell ref="M15:N17"/>
    <x:mergeCell ref="A20:N20"/>
    <x:mergeCell ref="A36:N38"/>
  </x:mergeCells>
  <x:conditionalFormatting sqref="J9:J9">
    <x:cfRule type="cellIs" dxfId="0" priority="1" operator="greaterThanOrEqual">
      <x:formula>0</x:formula>
    </x:cfRule>
    <x:cfRule type="cellIs" dxfId="1" priority="2" operator="lessThan">
      <x:formula>0</x:formula>
    </x:cfRule>
  </x:conditionalFormatting>
  <x:conditionalFormatting sqref="G22:G33">
    <x:cfRule type="cellIs" dxfId="2" priority="3" operator="greaterThanOrEqual">
      <x:formula>0</x:formula>
    </x:cfRule>
    <x:cfRule type="cellIs" dxfId="3" priority="4" operator="lessThan">
      <x:formula>0</x:formula>
    </x:cfRule>
  </x:conditionalFormatting>
  <x:conditionalFormatting sqref="H22:H33">
    <x:cfRule type="containsText" dxfId="4" priority="5" operator="containsText" text="ATINGIU"/>
    <x:cfRule type="containsText" dxfId="5" priority="6" operator="containsText" text="ABAIXO"/>
  </x:conditionalFormatting>
  <x:dataValidations count="4">
    <x:dataValidation type="list" sqref="A5">
      <x:formula1>"GERAL,O&amp;M,STC"</x:formula1>
    </x:dataValidation>
    <x:dataValidation type="list" sqref="E5">
      <x:formula1>"TOTAL,NORTE,SUL"</x:formula1>
    </x:dataValidation>
    <x:dataValidation type="list" sqref="I5">
      <x:formula1>"TOTAL 2025,JANEIRO 2025,FEVEREIRO 2025,MARÇO 2025,ABRIL 2025,MAIO 2025,JUNHO 2025,JULHO 2025,AGOSTO 2025,SETEMBRO 2025,OUTUBRO 2025,NOVEMBRO 2025,DEZEMBRO 2025"</x:formula1>
    </x:dataValidation>
    <x:dataValidation type="decimal" operator="between" sqref="M5">
      <x:formula1>0.1</x:formula1>
      <x:formula2>5</x:formula2>
    </x:dataValidation>
  </x:dataValidations>
  <x:pageMargins left="0.7" right="0.7" top="0.75" bottom="0.75" header="0.3" footer="0.3"/>
  <x:drawing xmlns:r="http://schemas.openxmlformats.org/officeDocument/2006/relationships" r:id="Raaf0decdc7fd4352"/>
</x:worksheet>
</file>

<file path=xl/worksheets/sheet2.xml><?xml version="1.0" encoding="utf-8"?>
<x:worksheet xmlns:x="http://schemas.openxmlformats.org/spreadsheetml/2006/main">
  <x:sheetViews>
    <x:sheetView showGridLines="0" workbookViewId="0"/>
  </x:sheetViews>
  <x:sheetFormatPr defaultRowHeight="15"/>
  <x:cols>
    <x:col min="15" max="15" width="2.200000047683716" hidden="0" customWidth="1"/>
    <x:col min="18" max="18" width="2.200000047683716" hidden="0" customWidth="1"/>
    <x:col min="21" max="21" width="2.200000047683716" hidden="0" customWidth="1"/>
    <x:col min="24" max="24" width="2.200000047683716" hidden="0" customWidth="1"/>
    <x:col min="27" max="27" width="2.200000047683716" hidden="0" customWidth="1"/>
    <x:col min="30" max="30" width="2.200000047683716" hidden="0" customWidth="1"/>
    <x:col min="33" max="33" width="2.200000047683716" hidden="0" customWidth="1"/>
    <x:col min="36" max="36" width="2.200000047683716" hidden="0" customWidth="1"/>
    <x:col min="39" max="39" width="2.200000047683716" hidden="0" customWidth="1"/>
    <x:col min="42" max="42" width="2.200000047683716" hidden="0" customWidth="1"/>
    <x:col min="45" max="45" width="2.200000047683716" hidden="0" customWidth="1"/>
    <x:col min="48" max="48" width="2.200000047683716" hidden="0" customWidth="1"/>
    <x:col min="51" max="51" width="2.200000047683716" hidden="0" customWidth="1"/>
    <x:col min="54" max="54" width="2.200000047683716" hidden="0" customWidth="1"/>
    <x:col min="13" max="13" width="13" hidden="0" customWidth="1"/>
    <x:col min="14" max="14" width="17" hidden="0" customWidth="1"/>
    <x:col min="16" max="16" width="13" hidden="0" customWidth="1"/>
    <x:col min="17" max="17" width="17" hidden="0" customWidth="1"/>
    <x:col min="19" max="19" width="13" hidden="0" customWidth="1"/>
    <x:col min="20" max="20" width="17" hidden="0" customWidth="1"/>
    <x:col min="22" max="22" width="13" hidden="0" customWidth="1"/>
    <x:col min="23" max="23" width="17" hidden="0" customWidth="1"/>
    <x:col min="25" max="25" width="13" hidden="0" customWidth="1"/>
    <x:col min="26" max="26" width="17" hidden="0" customWidth="1"/>
    <x:col min="28" max="28" width="13" hidden="0" customWidth="1"/>
    <x:col min="29" max="29" width="17" hidden="0" customWidth="1"/>
    <x:col min="31" max="31" width="13" hidden="0" customWidth="1"/>
    <x:col min="32" max="32" width="17" hidden="0" customWidth="1"/>
    <x:col min="34" max="34" width="13" hidden="0" customWidth="1"/>
    <x:col min="35" max="35" width="17" hidden="0" customWidth="1"/>
    <x:col min="37" max="37" width="13" hidden="0" customWidth="1"/>
    <x:col min="38" max="38" width="17" hidden="0" customWidth="1"/>
    <x:col min="40" max="40" width="13" hidden="0" customWidth="1"/>
    <x:col min="41" max="41" width="17" hidden="0" customWidth="1"/>
    <x:col min="43" max="43" width="13" hidden="0" customWidth="1"/>
    <x:col min="44" max="44" width="17" hidden="0" customWidth="1"/>
    <x:col min="46" max="46" width="13" hidden="0" customWidth="1"/>
    <x:col min="47" max="47" width="17" hidden="0" customWidth="1"/>
    <x:col min="1" max="1" width="10" hidden="0" customWidth="1"/>
    <x:col min="2" max="2" width="20" hidden="0" customWidth="1"/>
    <x:col min="3" max="3" width="15" hidden="0" customWidth="1"/>
    <x:col min="4" max="4" width="34" hidden="0" customWidth="1"/>
    <x:col min="5" max="5" width="62" hidden="0" customWidth="1"/>
    <x:col min="6" max="6" width="14" hidden="0" customWidth="1"/>
    <x:col min="7" max="7" width="16" hidden="0" customWidth="1"/>
    <x:col min="8" max="8" width="16" hidden="0" customWidth="1"/>
    <x:col min="9" max="9" width="16" hidden="0" customWidth="1"/>
    <x:col min="10" max="10" width="17" hidden="0" customWidth="1"/>
    <x:col min="11" max="11" width="18" hidden="0" customWidth="1"/>
    <x:col min="12" max="12" width="2.200000047683716" hidden="0" customWidth="1"/>
    <x:col min="49" max="49" width="14" hidden="0" customWidth="1"/>
    <x:col min="50" max="50" width="18" hidden="0" customWidth="1"/>
    <x:col min="52" max="52" width="14" hidden="0" customWidth="1"/>
    <x:col min="53" max="53" width="18" hidden="0" customWidth="1"/>
    <x:col min="55" max="55" width="14" hidden="0" customWidth="1"/>
    <x:col min="56" max="56" width="18" hidden="0" customWidth="1"/>
    <x:col min="57" max="57" width="13" hidden="0" customWidth="1"/>
    <x:col min="58" max="58" width="42" hidden="0" customWidth="1"/>
  </x:cols>
  <x:sheetData>
    <x:row r="1">
      <x:c r="D1" s="538" t="str">
        <x:v>EMPRESA:</x:v>
      </x:c>
      <x:c r="E1" s="546" t="str">
        <x:v>SETUP</x:v>
      </x:c>
      <x:c r="O1" s="493"/>
      <x:c r="R1" s="493"/>
      <x:c r="U1" s="493"/>
      <x:c r="X1" s="493"/>
      <x:c r="AA1" s="493"/>
      <x:c r="AD1" s="493"/>
      <x:c r="AG1" s="493"/>
      <x:c r="AJ1" s="493"/>
      <x:c r="AM1" s="493"/>
      <x:c r="AP1" s="493"/>
      <x:c r="AS1" s="493"/>
      <x:c r="AV1" s="493"/>
      <x:c r="AY1" s="493"/>
      <x:c r="BB1" s="493"/>
    </x:row>
    <x:row r="2">
      <x:c r="D2" s="538" t="str">
        <x:v>PERÍODO ANALISADO:</x:v>
      </x:c>
      <x:c r="E2" s="549" t="str">
        <x:v>JANEIRO A DEZEMBRO DE 2025</x:v>
      </x:c>
      <x:c r="O2" s="493"/>
      <x:c r="R2" s="493"/>
      <x:c r="U2" s="493"/>
      <x:c r="X2" s="493"/>
      <x:c r="AA2" s="493"/>
      <x:c r="AD2" s="493"/>
      <x:c r="AG2" s="493"/>
      <x:c r="AJ2" s="493"/>
      <x:c r="AM2" s="493"/>
      <x:c r="AP2" s="493"/>
      <x:c r="AS2" s="493"/>
      <x:c r="AV2" s="493"/>
      <x:c r="AY2" s="493"/>
      <x:c r="BB2" s="493"/>
    </x:row>
    <x:row r="3">
      <x:c r="D3" s="538" t="str">
        <x:v>FATOR DE CORREÇÃO:</x:v>
      </x:c>
      <x:c r="E3" s="550" t="n">
        <x:f>'VISÃO FILIPE 2025'!N6</x:f>
        <x:v>1</x:v>
      </x:c>
      <x:c r="K3" s="553" t="n">
        <x:f>SUM(K7:K737)</x:f>
        <x:v>31173469.513176013</x:v>
      </x:c>
      <x:c r="L3" s="553"/>
      <x:c r="M3" s="553"/>
      <x:c r="N3" s="553" t="n">
        <x:f>SUM(N7:N737)</x:f>
        <x:v>16735765.649999991</x:v>
      </x:c>
      <x:c r="O3" s="554"/>
      <x:c r="P3" s="553"/>
      <x:c r="Q3" s="553" t="n">
        <x:f>SUM(Q7:Q737)</x:f>
        <x:v>16253740.159999998</x:v>
      </x:c>
      <x:c r="R3" s="554"/>
      <x:c r="S3" s="553"/>
      <x:c r="T3" s="553" t="n">
        <x:f>SUM(T7:T737)</x:f>
        <x:v>16210774.310000006</x:v>
      </x:c>
      <x:c r="U3" s="554"/>
      <x:c r="V3" s="553"/>
      <x:c r="W3" s="553" t="n">
        <x:f>SUM(W7:W737)</x:f>
        <x:v>16334285.400000002</x:v>
      </x:c>
      <x:c r="X3" s="554"/>
      <x:c r="Y3" s="553"/>
      <x:c r="Z3" s="553" t="n">
        <x:f>SUM(Z7:Z737)</x:f>
        <x:v>17283187.479999997</x:v>
      </x:c>
      <x:c r="AA3" s="554"/>
      <x:c r="AB3" s="553"/>
      <x:c r="AC3" s="553" t="n">
        <x:f>SUM(AC7:AC737)</x:f>
        <x:v>17267027.94000001</x:v>
      </x:c>
      <x:c r="AD3" s="554"/>
      <x:c r="AE3" s="553"/>
      <x:c r="AF3" s="553" t="n">
        <x:f>SUM(AF7:AF737)</x:f>
        <x:v>17655970.000000007</x:v>
      </x:c>
      <x:c r="AG3" s="554"/>
      <x:c r="AH3" s="553"/>
      <x:c r="AI3" s="553" t="n">
        <x:f>SUM(AI7:AI737)</x:f>
        <x:v>21353896.660000023</x:v>
      </x:c>
      <x:c r="AJ3" s="554"/>
      <x:c r="AK3" s="553"/>
      <x:c r="AL3" s="553" t="n">
        <x:f>SUM(AL7:AL737)</x:f>
        <x:v>21344579.630000003</x:v>
      </x:c>
      <x:c r="AM3" s="554"/>
      <x:c r="AN3" s="553"/>
      <x:c r="AO3" s="553" t="n">
        <x:f>SUM(AO7:AO737)</x:f>
        <x:v>19179521.970000003</x:v>
      </x:c>
      <x:c r="AP3" s="554"/>
      <x:c r="AQ3" s="553"/>
      <x:c r="AR3" s="553" t="n">
        <x:f>SUM(AR7:AR737)</x:f>
        <x:v>22442749.29</x:v>
      </x:c>
      <x:c r="AS3" s="554"/>
      <x:c r="AT3" s="553"/>
      <x:c r="AU3" s="553" t="n">
        <x:f>SUM(AU7:AU737)</x:f>
        <x:v>20537007.570000008</x:v>
      </x:c>
      <x:c r="AV3" s="554"/>
      <x:c r="AW3" s="553"/>
      <x:c r="AX3" s="553" t="n">
        <x:f>SUM(AX7:AX737)</x:f>
        <x:v>222598506.05999997</x:v>
      </x:c>
      <x:c r="AY3" s="554"/>
      <x:c r="AZ3" s="553"/>
      <x:c r="BA3" s="553" t="n">
        <x:f>AX3/12</x:f>
        <x:v>18549875.505</x:v>
      </x:c>
      <x:c r="BB3" s="554"/>
      <x:c r="BC3" s="553"/>
      <x:c r="BD3" s="553" t="n">
        <x:f>AX3-(K3*12)</x:f>
        <x:v>-151483128.0981122</x:v>
      </x:c>
    </x:row>
    <x:row r="4">
      <x:c r="B4" s="492" t="str">
        <x:v>Caderno de Serviços | Histórico faturado de 2025</x:v>
      </x:c>
      <x:c r="C4" s="492"/>
      <x:c r="D4" s="492"/>
      <x:c r="E4" s="492"/>
      <x:c r="F4" s="492"/>
      <x:c r="G4" s="492"/>
      <x:c r="H4" s="492"/>
      <x:c r="I4" s="492"/>
      <x:c r="J4" s="492"/>
      <x:c r="K4" s="492"/>
      <x:c r="M4" s="565" t="str">
        <x:v>K NECESSÁRIO</x:v>
      </x:c>
      <x:c r="N4" s="566" t="n">
        <x:f>IFERROR(SUMIFS($K$7:$K$737,$BE$7:$BE$737,"SIM")/SUMIFS($N$7:$N$737,$BE$7:$BE$737,"SIM"),0)</x:f>
        <x:v>1.6104892056864244</x:v>
      </x:c>
      <x:c r="O4" s="566"/>
      <x:c r="P4" s="566" t="str">
        <x:v>K NECESSÁRIO</x:v>
      </x:c>
      <x:c r="Q4" s="566" t="n">
        <x:f>IFERROR(SUMIFS($K$7:$K$737,$BE$7:$BE$737,"SIM")/SUMIFS($Q$7:$Q$737,$BE$7:$BE$737,"SIM"),0)</x:f>
        <x:v>1.6756592272012636</x:v>
      </x:c>
      <x:c r="R4" s="566"/>
      <x:c r="S4" s="566" t="str">
        <x:v>K NECESSÁRIO</x:v>
      </x:c>
      <x:c r="T4" s="566" t="n">
        <x:f>IFERROR(SUMIFS($K$7:$K$737,$BE$7:$BE$737,"SIM")/SUMIFS($T$7:$T$737,$BE$7:$BE$737,"SIM"),0)</x:f>
        <x:v>1.6901745774721948</x:v>
      </x:c>
      <x:c r="U4" s="566"/>
      <x:c r="V4" s="566" t="str">
        <x:v>K NECESSÁRIO</x:v>
      </x:c>
      <x:c r="W4" s="566" t="n">
        <x:f>IFERROR(SUMIFS($K$7:$K$737,$BE$7:$BE$737,"SIM")/SUMIFS($W$7:$W$737,$BE$7:$BE$737,"SIM"),0)</x:f>
        <x:v>1.6750646746254159</x:v>
      </x:c>
      <x:c r="X4" s="566"/>
      <x:c r="Y4" s="566" t="str">
        <x:v>K NECESSÁRIO</x:v>
      </x:c>
      <x:c r="Z4" s="566" t="n">
        <x:f>IFERROR(SUMIFS($K$7:$K$737,$BE$7:$BE$737,"SIM")/SUMIFS($Z$7:$Z$737,$BE$7:$BE$737,"SIM"),0)</x:f>
        <x:v>1.5697169539719467</x:v>
      </x:c>
      <x:c r="AA4" s="566"/>
      <x:c r="AB4" s="566" t="str">
        <x:v>K NECESSÁRIO</x:v>
      </x:c>
      <x:c r="AC4" s="566" t="n">
        <x:f>IFERROR(SUMIFS($K$7:$K$737,$BE$7:$BE$737,"SIM")/SUMIFS($AC$7:$AC$737,$BE$7:$BE$737,"SIM"),0)</x:f>
        <x:v>1.5669661132713386</x:v>
      </x:c>
      <x:c r="AD4" s="566"/>
      <x:c r="AE4" s="566" t="str">
        <x:v>K NECESSÁRIO</x:v>
      </x:c>
      <x:c r="AF4" s="566" t="n">
        <x:f>IFERROR(SUMIFS($K$7:$K$737,$BE$7:$BE$737,"SIM")/SUMIFS($AF$7:$AF$737,$BE$7:$BE$737,"SIM"),0)</x:f>
        <x:v>1.542382880153064</x:v>
      </x:c>
      <x:c r="AG4" s="566"/>
      <x:c r="AH4" s="566" t="str">
        <x:v>K NECESSÁRIO</x:v>
      </x:c>
      <x:c r="AI4" s="566" t="n">
        <x:f>IFERROR(SUMIFS($K$7:$K$737,$BE$7:$BE$737,"SIM")/SUMIFS($AI$7:$AI$737,$BE$7:$BE$737,"SIM"),0)</x:f>
        <x:v>1.277564980130115</x:v>
      </x:c>
      <x:c r="AJ4" s="566"/>
      <x:c r="AK4" s="566" t="str">
        <x:v>K NECESSÁRIO</x:v>
      </x:c>
      <x:c r="AL4" s="566" t="n">
        <x:f>IFERROR(SUMIFS($K$7:$K$737,$BE$7:$BE$737,"SIM")/SUMIFS($AL$7:$AL$737,$BE$7:$BE$737,"SIM"),0)</x:f>
        <x:v>1.261552370319101</x:v>
      </x:c>
      <x:c r="AM4" s="566"/>
      <x:c r="AN4" s="566" t="str">
        <x:v>K NECESSÁRIO</x:v>
      </x:c>
      <x:c r="AO4" s="566" t="n">
        <x:f>IFERROR(SUMIFS($K$7:$K$737,$BE$7:$BE$737,"SIM")/SUMIFS($AO$7:$AO$737,$BE$7:$BE$737,"SIM"),0)</x:f>
        <x:v>1.4084741994005785</x:v>
      </x:c>
      <x:c r="AP4" s="566"/>
      <x:c r="AQ4" s="566" t="str">
        <x:v>K NECESSÁRIO</x:v>
      </x:c>
      <x:c r="AR4" s="566" t="n">
        <x:f>IFERROR(SUMIFS($K$7:$K$737,$BE$7:$BE$737,"SIM")/SUMIFS($AR$7:$AR$737,$BE$7:$BE$737,"SIM"),0)</x:f>
        <x:v>1.1932491974621557</x:v>
      </x:c>
      <x:c r="AS4" s="566"/>
      <x:c r="AT4" s="566" t="str">
        <x:v>K NECESSÁRIO</x:v>
      </x:c>
      <x:c r="AU4" s="566" t="n">
        <x:f>IFERROR(SUMIFS($K$7:$K$737,$BE$7:$BE$737,"SIM")/SUMIFS($AU$7:$AU$737,$BE$7:$BE$737,"SIM"),0)</x:f>
        <x:v>1.3054526406582034</x:v>
      </x:c>
      <x:c r="AV4" s="566"/>
      <x:c r="AW4" s="566" t="str">
        <x:v>K NECESSÁRIO</x:v>
      </x:c>
      <x:c r="AX4" s="566" t="n">
        <x:f>IFERROR((SUMIFS($K$7:$K$737,$BE$7:$BE$737,"SIM")*12)/SUMIFS($AX$7:$AX$737,$BE$7:$BE$737,"SIM"),0)</x:f>
        <x:v>1.4599598476794473</x:v>
      </x:c>
      <x:c r="AY4" s="566"/>
      <x:c r="AZ4" s="566" t="str">
        <x:v>K NECESSÁRIO</x:v>
      </x:c>
      <x:c r="BA4" s="566" t="n">
        <x:f>AX4</x:f>
        <x:v>1.4599598476794473</x:v>
      </x:c>
      <x:c r="BB4" s="563"/>
      <x:c r="BC4" s="563" t="str">
        <x:v>ATINGIMENTO</x:v>
      </x:c>
      <x:c r="BD4" s="567" t="n">
        <x:f>IFERROR(SUMIFS($AX$7:$AX$737,$BE$7:$BE$737,"SIM")/(SUMIFS($K$7:$K$737,$BE$7:$BE$737,"SIM")*12),0)</x:f>
        <x:v>0.6849503440724507</x:v>
      </x:c>
    </x:row>
    <x:row r="5">
      <x:c r="M5" s="571" t="str">
        <x:v>JANEIRO 2025</x:v>
      </x:c>
      <x:c r="N5" s="571"/>
      <x:c r="O5" s="571"/>
      <x:c r="P5" s="571" t="str">
        <x:v>FEVEREIRO 2025</x:v>
      </x:c>
      <x:c r="Q5" s="571"/>
      <x:c r="R5" s="571"/>
      <x:c r="S5" s="571" t="str">
        <x:v>MARÇO 2025</x:v>
      </x:c>
      <x:c r="T5" s="571"/>
      <x:c r="U5" s="571"/>
      <x:c r="V5" s="571" t="str">
        <x:v>ABRIL 2025</x:v>
      </x:c>
      <x:c r="W5" s="571"/>
      <x:c r="X5" s="571"/>
      <x:c r="Y5" s="571" t="str">
        <x:v>MAIO 2025</x:v>
      </x:c>
      <x:c r="Z5" s="571"/>
      <x:c r="AA5" s="571"/>
      <x:c r="AB5" s="571" t="str">
        <x:v>JUNHO 2025</x:v>
      </x:c>
      <x:c r="AC5" s="571"/>
      <x:c r="AD5" s="571"/>
      <x:c r="AE5" s="571" t="str">
        <x:v>JULHO 2025</x:v>
      </x:c>
      <x:c r="AF5" s="571"/>
      <x:c r="AG5" s="571"/>
      <x:c r="AH5" s="571" t="str">
        <x:v>AGOSTO 2025</x:v>
      </x:c>
      <x:c r="AI5" s="571"/>
      <x:c r="AJ5" s="571"/>
      <x:c r="AK5" s="571" t="str">
        <x:v>SETEMBRO 2025</x:v>
      </x:c>
      <x:c r="AL5" s="571"/>
      <x:c r="AM5" s="571"/>
      <x:c r="AN5" s="571" t="str">
        <x:v>OUTUBRO 2025</x:v>
      </x:c>
      <x:c r="AO5" s="571"/>
      <x:c r="AP5" s="571"/>
      <x:c r="AQ5" s="571" t="str">
        <x:v>NOVEMBRO 2025</x:v>
      </x:c>
      <x:c r="AR5" s="571"/>
      <x:c r="AS5" s="571"/>
      <x:c r="AT5" s="571" t="str">
        <x:v>DEZEMBRO 2025</x:v>
      </x:c>
      <x:c r="AU5" s="571"/>
      <x:c r="AV5" s="571"/>
      <x:c r="AW5" s="571" t="str">
        <x:v>TOTAL 2025</x:v>
      </x:c>
      <x:c r="AX5" s="571"/>
      <x:c r="AY5" s="571"/>
      <x:c r="AZ5" s="571" t="str">
        <x:v>MÉDIA MENSAL</x:v>
      </x:c>
      <x:c r="BA5" s="571"/>
      <x:c r="BB5" s="571"/>
      <x:c r="BC5" s="571" t="str">
        <x:v>VARIAÇÃO VS META 12M</x:v>
      </x:c>
      <x:c r="BD5" s="571"/>
    </x:row>
    <x:row r="6">
      <x:c r="A6" s="501" t="str">
        <x:v>ÁREA</x:v>
      </x:c>
      <x:c r="B6" s="501" t="str">
        <x:v>TIPO DE SERVIÇO</x:v>
      </x:c>
      <x:c r="C6" s="501" t="str">
        <x:v>CÓD. SERVIÇO</x:v>
      </x:c>
      <x:c r="D6" s="501" t="str">
        <x:v>DESCRIÇÃO SERVIÇO</x:v>
      </x:c>
      <x:c r="E6" s="501" t="str">
        <x:v>DESCRIÇÃO SERVIÇO DETALHADA</x:v>
      </x:c>
      <x:c r="F6" s="501" t="str">
        <x:v>UNIDADE DE MEDIDA</x:v>
      </x:c>
      <x:c r="G6" s="501" t="str">
        <x:v>VOLUMETRIA
(12 MESES) EQTL</x:v>
      </x:c>
      <x:c r="H6" s="501" t="str">
        <x:v>MÉDIA MENSAL EQTL</x:v>
      </x:c>
      <x:c r="I6" s="501" t="str">
        <x:v>VALOR UNITÁRIO
K 1</x:v>
      </x:c>
      <x:c r="J6" s="501" t="str">
        <x:v>VALOR UNITÁRIO
NO K SIMULADO</x:v>
      </x:c>
      <x:c r="K6" s="501" t="str">
        <x:v>VALOR MENSAL
DA META EQTL</x:v>
      </x:c>
      <x:c r="L6" s="501" t="str">
        <x:v>BASE · SEPARADOR</x:v>
      </x:c>
      <x:c r="M6" s="501" t="str">
        <x:v>VOLUME EXECUTADO JANEIRO</x:v>
      </x:c>
      <x:c r="N6" s="501" t="str">
        <x:v>VALOR NO K SIMULADO JANEIRO</x:v>
      </x:c>
      <x:c r="O6" s="501" t="str">
        <x:v>JANEIRO · SEPARADOR</x:v>
      </x:c>
      <x:c r="P6" s="501" t="str">
        <x:v>VOLUME EXECUTADO FEVEREIRO</x:v>
      </x:c>
      <x:c r="Q6" s="501" t="str">
        <x:v>VALOR NO K SIMULADO FEVEREIRO</x:v>
      </x:c>
      <x:c r="R6" s="501" t="str">
        <x:v>FEVEREIRO · SEPARADOR</x:v>
      </x:c>
      <x:c r="S6" s="501" t="str">
        <x:v>VOLUME EXECUTADO MARÇO</x:v>
      </x:c>
      <x:c r="T6" s="501" t="str">
        <x:v>VALOR NO K SIMULADO MARÇO</x:v>
      </x:c>
      <x:c r="U6" s="501" t="str">
        <x:v>MARÇO · SEPARADOR</x:v>
      </x:c>
      <x:c r="V6" s="501" t="str">
        <x:v>VOLUME EXECUTADO ABRIL</x:v>
      </x:c>
      <x:c r="W6" s="501" t="str">
        <x:v>VALOR NO K SIMULADO ABRIL</x:v>
      </x:c>
      <x:c r="X6" s="501" t="str">
        <x:v>ABRIL · SEPARADOR</x:v>
      </x:c>
      <x:c r="Y6" s="501" t="str">
        <x:v>VOLUME EXECUTADO MAIO</x:v>
      </x:c>
      <x:c r="Z6" s="501" t="str">
        <x:v>VALOR NO K SIMULADO MAIO</x:v>
      </x:c>
      <x:c r="AA6" s="501" t="str">
        <x:v>MAIO · SEPARADOR</x:v>
      </x:c>
      <x:c r="AB6" s="501" t="str">
        <x:v>VOLUME EXECUTADO JUNHO</x:v>
      </x:c>
      <x:c r="AC6" s="501" t="str">
        <x:v>VALOR NO K SIMULADO JUNHO</x:v>
      </x:c>
      <x:c r="AD6" s="501" t="str">
        <x:v>JUNHO · SEPARADOR</x:v>
      </x:c>
      <x:c r="AE6" s="501" t="str">
        <x:v>VOLUME EXECUTADO JULHO</x:v>
      </x:c>
      <x:c r="AF6" s="501" t="str">
        <x:v>VALOR NO K SIMULADO JULHO</x:v>
      </x:c>
      <x:c r="AG6" s="501" t="str">
        <x:v>JULHO · SEPARADOR</x:v>
      </x:c>
      <x:c r="AH6" s="501" t="str">
        <x:v>VOLUME EXECUTADO AGOSTO</x:v>
      </x:c>
      <x:c r="AI6" s="501" t="str">
        <x:v>VALOR NO K SIMULADO AGOSTO</x:v>
      </x:c>
      <x:c r="AJ6" s="501" t="str">
        <x:v>AGOSTO · SEPARADOR</x:v>
      </x:c>
      <x:c r="AK6" s="501" t="str">
        <x:v>VOLUME EXECUTADO SETEMBRO</x:v>
      </x:c>
      <x:c r="AL6" s="501" t="str">
        <x:v>VALOR NO K SIMULADO SETEMBRO</x:v>
      </x:c>
      <x:c r="AM6" s="501" t="str">
        <x:v>SETEMBRO · SEPARADOR</x:v>
      </x:c>
      <x:c r="AN6" s="501" t="str">
        <x:v>VOLUME EXECUTADO OUTUBRO</x:v>
      </x:c>
      <x:c r="AO6" s="501" t="str">
        <x:v>VALOR NO K SIMULADO OUTUBRO</x:v>
      </x:c>
      <x:c r="AP6" s="501" t="str">
        <x:v>OUTUBRO · SEPARADOR</x:v>
      </x:c>
      <x:c r="AQ6" s="501" t="str">
        <x:v>VOLUME EXECUTADO NOVEMBRO</x:v>
      </x:c>
      <x:c r="AR6" s="501" t="str">
        <x:v>VALOR NO K SIMULADO NOVEMBRO</x:v>
      </x:c>
      <x:c r="AS6" s="501" t="str">
        <x:v>NOVEMBRO · SEPARADOR</x:v>
      </x:c>
      <x:c r="AT6" s="501" t="str">
        <x:v>VOLUME EXECUTADO DEZEMBRO</x:v>
      </x:c>
      <x:c r="AU6" s="501" t="str">
        <x:v>VALOR NO K SIMULADO DEZEMBRO</x:v>
      </x:c>
      <x:c r="AV6" s="501" t="str">
        <x:v>DEZEMBRO · SEPARADOR</x:v>
      </x:c>
      <x:c r="AW6" s="501" t="str">
        <x:v>VOLUME TOTAL</x:v>
      </x:c>
      <x:c r="AX6" s="501" t="str">
        <x:v>VALOR TOTAL</x:v>
      </x:c>
      <x:c r="AY6" s="501"/>
      <x:c r="AZ6" s="501" t="str">
        <x:v>VOLUME MÉDIO</x:v>
      </x:c>
      <x:c r="BA6" s="501" t="str">
        <x:v>VALOR MÉDIO</x:v>
      </x:c>
      <x:c r="BB6" s="501"/>
      <x:c r="BC6" s="501" t="str">
        <x:v>GAP DE VOLUME</x:v>
      </x:c>
      <x:c r="BD6" s="501" t="str">
        <x:v>GAP DE VALOR</x:v>
      </x:c>
      <x:c r="BE6" s="501" t="str">
        <x:v>COMPÕE FATOR K</x:v>
      </x:c>
      <x:c r="BF6" s="501" t="str">
        <x:v>TRATAMENTO</x:v>
      </x:c>
    </x:row>
    <x:row r="7" ht="31" customHeight="1">
      <x:c r="A7" s="530" t="str">
        <x:v>STC</x:v>
      </x:c>
      <x:c r="B7" s="530" t="str">
        <x:v>LIGAÇÃO NOVA</x:v>
      </x:c>
      <x:c r="C7" s="530" t="str">
        <x:v>5010000006</x:v>
      </x:c>
      <x:c r="D7" s="533" t="str">
        <x:v>REMANEJAMENTO DE RAMAL STC</x:v>
      </x:c>
      <x:c r="E7" s="533" t="str">
        <x:v>SERVICO DE REMANEJAMENTO DE RAMAL, INCLUI: RETIRAR E INSTALAR RAMAL DE UM PONTO PARA O OUTRO, SENDO MANTIDO O MESMO MATERIAL. APROPRIACAO - CUSTEIO:  APROPRIAR NO CENTRO E CLASSE DE CUSTO ESPECIFICO DA AREA (OPEX). CONFORME ET.206.EQTL.NORMAS E QUALIDADE - CADERNO DE SERVICOS. QUANTIDADE MINIMA DE PESSOAS RECOMENDAS: 2 PESSOAS. TIPO DE TURMA: STC.</x:v>
      </x:c>
      <x:c r="F7" s="530" t="str">
        <x:v>UNIDADE</x:v>
      </x:c>
      <x:c r="G7" s="572" t="n">
        <x:v>0</x:v>
      </x:c>
      <x:c r="H7" s="572" t="n">
        <x:f>G7/12</x:f>
        <x:v>0</x:v>
      </x:c>
      <x:c r="I7" s="575" t="n">
        <x:v>285.889774672128</x:v>
      </x:c>
      <x:c r="J7" s="575" t="n">
        <x:f>ROUND(I7*$E$3,2)</x:f>
        <x:v>285.89</x:v>
      </x:c>
      <x:c r="K7" s="575" t="n">
        <x:f>J7*H7</x:f>
        <x:v>0</x:v>
      </x:c>
      <x:c r="L7" s="518"/>
      <x:c r="M7" s="578" t="n">
        <x:v>0</x:v>
      </x:c>
      <x:c r="N7" s="581" t="n">
        <x:f>O7*$E$3</x:f>
        <x:v>0</x:v>
      </x:c>
      <x:c r="O7" s="519" t="n">
        <x:v>0</x:v>
      </x:c>
      <x:c r="P7" s="584" t="n">
        <x:v>0</x:v>
      </x:c>
      <x:c r="Q7" s="587" t="n">
        <x:f>R7*$E$3</x:f>
        <x:v>0</x:v>
      </x:c>
      <x:c r="R7" s="519" t="n">
        <x:v>0</x:v>
      </x:c>
      <x:c r="S7" s="578" t="n">
        <x:v>0</x:v>
      </x:c>
      <x:c r="T7" s="581" t="n">
        <x:f>U7*$E$3</x:f>
        <x:v>0</x:v>
      </x:c>
      <x:c r="U7" s="519" t="n">
        <x:v>0</x:v>
      </x:c>
      <x:c r="V7" s="584" t="n">
        <x:v>0</x:v>
      </x:c>
      <x:c r="W7" s="587" t="n">
        <x:f>X7*$E$3</x:f>
        <x:v>0</x:v>
      </x:c>
      <x:c r="X7" s="519" t="n">
        <x:v>0</x:v>
      </x:c>
      <x:c r="Y7" s="578" t="n">
        <x:v>0</x:v>
      </x:c>
      <x:c r="Z7" s="581" t="n">
        <x:f>AA7*$E$3</x:f>
        <x:v>0</x:v>
      </x:c>
      <x:c r="AA7" s="519" t="n">
        <x:v>0</x:v>
      </x:c>
      <x:c r="AB7" s="584" t="n">
        <x:v>0</x:v>
      </x:c>
      <x:c r="AC7" s="587" t="n">
        <x:f>AD7*$E$3</x:f>
        <x:v>0</x:v>
      </x:c>
      <x:c r="AD7" s="519" t="n">
        <x:v>0</x:v>
      </x:c>
      <x:c r="AE7" s="578" t="n">
        <x:v>0</x:v>
      </x:c>
      <x:c r="AF7" s="581" t="n">
        <x:f>AG7*$E$3</x:f>
        <x:v>0</x:v>
      </x:c>
      <x:c r="AG7" s="519" t="n">
        <x:v>0</x:v>
      </x:c>
      <x:c r="AH7" s="584" t="n">
        <x:v>0</x:v>
      </x:c>
      <x:c r="AI7" s="587" t="n">
        <x:f>AJ7*$E$3</x:f>
        <x:v>0</x:v>
      </x:c>
      <x:c r="AJ7" s="519" t="n">
        <x:v>0</x:v>
      </x:c>
      <x:c r="AK7" s="578" t="n">
        <x:v>0</x:v>
      </x:c>
      <x:c r="AL7" s="581" t="n">
        <x:f>AM7*$E$3</x:f>
        <x:v>0</x:v>
      </x:c>
      <x:c r="AM7" s="519" t="n">
        <x:v>0</x:v>
      </x:c>
      <x:c r="AN7" s="584" t="n">
        <x:v>0</x:v>
      </x:c>
      <x:c r="AO7" s="587" t="n">
        <x:f>AP7*$E$3</x:f>
        <x:v>0</x:v>
      </x:c>
      <x:c r="AP7" s="519" t="n">
        <x:v>0</x:v>
      </x:c>
      <x:c r="AQ7" s="578" t="n">
        <x:v>0</x:v>
      </x:c>
      <x:c r="AR7" s="581" t="n">
        <x:f>AS7*$E$3</x:f>
        <x:v>0</x:v>
      </x:c>
      <x:c r="AS7" s="519" t="n">
        <x:v>0</x:v>
      </x:c>
      <x:c r="AT7" s="584" t="n">
        <x:v>0</x:v>
      </x:c>
      <x:c r="AU7" s="587" t="n">
        <x:f>AV7*$E$3</x:f>
        <x:v>0</x:v>
      </x:c>
      <x:c r="AV7" s="519" t="n">
        <x:v>0</x:v>
      </x:c>
      <x:c r="AW7" s="578" t="n">
        <x:f>SUM(M7,P7,S7,V7,Y7,AB7,AE7,AH7,AK7,AN7,AQ7,AT7)</x:f>
        <x:v>0</x:v>
      </x:c>
      <x:c r="AX7" s="581" t="n">
        <x:f>SUM(N7,Q7,T7,W7,Z7,AC7,AF7,AI7,AL7,AO7,AR7,AU7)</x:f>
        <x:v>0</x:v>
      </x:c>
      <x:c r="AY7" s="521"/>
      <x:c r="AZ7" s="578" t="n">
        <x:f>AW7/12</x:f>
        <x:v>0</x:v>
      </x:c>
      <x:c r="BA7" s="581" t="n">
        <x:f>AX7/12</x:f>
        <x:v>0</x:v>
      </x:c>
      <x:c r="BB7" s="521"/>
      <x:c r="BC7" s="578" t="n">
        <x:f>AW7-$G7</x:f>
        <x:v>0</x:v>
      </x:c>
      <x:c r="BD7" s="581" t="n">
        <x:f>AX7-($K7*12)</x:f>
        <x:v>0</x:v>
      </x:c>
      <x:c r="BE7" s="518" t="str">
        <x:v>SIM</x:v>
      </x:c>
      <x:c r="BF7" s="518" t="str">
        <x:v>PRODUÇÃO · COMPÕE O FATOR K</x:v>
      </x:c>
    </x:row>
    <x:row r="8" ht="31" customHeight="1">
      <x:c r="A8" s="531" t="str">
        <x:v>STC</x:v>
      </x:c>
      <x:c r="B8" s="531" t="str">
        <x:v>LIGAÇÃO NOVA</x:v>
      </x:c>
      <x:c r="C8" s="531" t="str">
        <x:v>5010000007</x:v>
      </x:c>
      <x:c r="D8" s="534" t="str">
        <x:v>REMANEJAMENTO DE MEDIDOR STC</x:v>
      </x:c>
      <x:c r="E8" s="534" t="str">
        <x:v>SERVICO DE REMANEJAMENTO DE MEDIDOR, INCLUI: RETIRAR E INSTALAR MEDIDOR DE UM PONTO PARA O OUTRO, SENDO MANTIDO O MESMO MATERIAL. APROPRIACAO - CUSTEIO:  APROPRIAR NO CENTRO E CLASSE DE CUSTO ESPECIFICO DA AREA (OPEX). CONFORME ET.206.EQTL.NORMAS E QUALIDADE - CADERNO DE SERVICOS. QUANTIDADE MINIMA DE PESSOAS RECOMENDAS: 2 PESSOAS. TIPO DE TURMA: STC.</x:v>
      </x:c>
      <x:c r="F8" s="531" t="str">
        <x:v>UNIDADE</x:v>
      </x:c>
      <x:c r="G8" s="573" t="n">
        <x:v>0</x:v>
      </x:c>
      <x:c r="H8" s="573" t="n">
        <x:f>G8/12</x:f>
        <x:v>0</x:v>
      </x:c>
      <x:c r="I8" s="576" t="n">
        <x:v>195.608793196719</x:v>
      </x:c>
      <x:c r="J8" s="576" t="n">
        <x:f>ROUND(I8*$E$3,2)</x:f>
        <x:v>195.61</x:v>
      </x:c>
      <x:c r="K8" s="576" t="n">
        <x:f>J8*H8</x:f>
        <x:v>0</x:v>
      </x:c>
      <x:c r="L8" s="522"/>
      <x:c r="M8" s="579" t="n">
        <x:v>0</x:v>
      </x:c>
      <x:c r="N8" s="582" t="n">
        <x:f>O8*$E$3</x:f>
        <x:v>0</x:v>
      </x:c>
      <x:c r="O8" s="523" t="n">
        <x:v>0</x:v>
      </x:c>
      <x:c r="P8" s="585" t="n">
        <x:v>0</x:v>
      </x:c>
      <x:c r="Q8" s="588" t="n">
        <x:f>R8*$E$3</x:f>
        <x:v>0</x:v>
      </x:c>
      <x:c r="R8" s="523" t="n">
        <x:v>0</x:v>
      </x:c>
      <x:c r="S8" s="579" t="n">
        <x:v>0</x:v>
      </x:c>
      <x:c r="T8" s="582" t="n">
        <x:f>U8*$E$3</x:f>
        <x:v>0</x:v>
      </x:c>
      <x:c r="U8" s="523" t="n">
        <x:v>0</x:v>
      </x:c>
      <x:c r="V8" s="585" t="n">
        <x:v>0</x:v>
      </x:c>
      <x:c r="W8" s="588" t="n">
        <x:f>X8*$E$3</x:f>
        <x:v>0</x:v>
      </x:c>
      <x:c r="X8" s="523" t="n">
        <x:v>0</x:v>
      </x:c>
      <x:c r="Y8" s="579" t="n">
        <x:v>0</x:v>
      </x:c>
      <x:c r="Z8" s="582" t="n">
        <x:f>AA8*$E$3</x:f>
        <x:v>0</x:v>
      </x:c>
      <x:c r="AA8" s="523" t="n">
        <x:v>0</x:v>
      </x:c>
      <x:c r="AB8" s="585" t="n">
        <x:v>0</x:v>
      </x:c>
      <x:c r="AC8" s="588" t="n">
        <x:f>AD8*$E$3</x:f>
        <x:v>0</x:v>
      </x:c>
      <x:c r="AD8" s="523" t="n">
        <x:v>0</x:v>
      </x:c>
      <x:c r="AE8" s="579" t="n">
        <x:v>0</x:v>
      </x:c>
      <x:c r="AF8" s="582" t="n">
        <x:f>AG8*$E$3</x:f>
        <x:v>0</x:v>
      </x:c>
      <x:c r="AG8" s="523" t="n">
        <x:v>0</x:v>
      </x:c>
      <x:c r="AH8" s="585" t="n">
        <x:v>0</x:v>
      </x:c>
      <x:c r="AI8" s="588" t="n">
        <x:f>AJ8*$E$3</x:f>
        <x:v>0</x:v>
      </x:c>
      <x:c r="AJ8" s="523" t="n">
        <x:v>0</x:v>
      </x:c>
      <x:c r="AK8" s="579" t="n">
        <x:v>0</x:v>
      </x:c>
      <x:c r="AL8" s="582" t="n">
        <x:f>AM8*$E$3</x:f>
        <x:v>0</x:v>
      </x:c>
      <x:c r="AM8" s="523" t="n">
        <x:v>0</x:v>
      </x:c>
      <x:c r="AN8" s="585" t="n">
        <x:v>0</x:v>
      </x:c>
      <x:c r="AO8" s="588" t="n">
        <x:f>AP8*$E$3</x:f>
        <x:v>0</x:v>
      </x:c>
      <x:c r="AP8" s="523" t="n">
        <x:v>0</x:v>
      </x:c>
      <x:c r="AQ8" s="579" t="n">
        <x:v>0</x:v>
      </x:c>
      <x:c r="AR8" s="582" t="n">
        <x:f>AS8*$E$3</x:f>
        <x:v>0</x:v>
      </x:c>
      <x:c r="AS8" s="523" t="n">
        <x:v>0</x:v>
      </x:c>
      <x:c r="AT8" s="585" t="n">
        <x:v>0</x:v>
      </x:c>
      <x:c r="AU8" s="588" t="n">
        <x:f>AV8*$E$3</x:f>
        <x:v>0</x:v>
      </x:c>
      <x:c r="AV8" s="523" t="n">
        <x:v>0</x:v>
      </x:c>
      <x:c r="AW8" s="579" t="n">
        <x:f>SUM(M8,P8,S8,V8,Y8,AB8,AE8,AH8,AK8,AN8,AQ8,AT8)</x:f>
        <x:v>0</x:v>
      </x:c>
      <x:c r="AX8" s="582" t="n">
        <x:f>SUM(N8,Q8,T8,W8,Z8,AC8,AF8,AI8,AL8,AO8,AR8,AU8)</x:f>
        <x:v>0</x:v>
      </x:c>
      <x:c r="AY8" s="525"/>
      <x:c r="AZ8" s="579" t="n">
        <x:f>AW8/12</x:f>
        <x:v>0</x:v>
      </x:c>
      <x:c r="BA8" s="582" t="n">
        <x:f>AX8/12</x:f>
        <x:v>0</x:v>
      </x:c>
      <x:c r="BB8" s="525"/>
      <x:c r="BC8" s="579" t="n">
        <x:f>AW8-$G8</x:f>
        <x:v>0</x:v>
      </x:c>
      <x:c r="BD8" s="582" t="n">
        <x:f>AX8-($K8*12)</x:f>
        <x:v>0</x:v>
      </x:c>
      <x:c r="BE8" s="522" t="str">
        <x:v>SIM</x:v>
      </x:c>
      <x:c r="BF8" s="522" t="str">
        <x:v>PRODUÇÃO · COMPÕE O FATOR K</x:v>
      </x:c>
    </x:row>
    <x:row r="9" ht="31" customHeight="1">
      <x:c r="A9" s="531" t="str">
        <x:v>STC</x:v>
      </x:c>
      <x:c r="B9" s="531" t="str">
        <x:v>LIGAÇÃO NOVA</x:v>
      </x:c>
      <x:c r="C9" s="531" t="str">
        <x:v>5010000008</x:v>
      </x:c>
      <x:c r="D9" s="534" t="str">
        <x:v>REMANEJAMENTO DE RAMAL DE MICROG STC</x:v>
      </x:c>
      <x:c r="E9" s="534" t="str">
        <x:v>SERVICO DE REMANEJAMENTO DE RAMAL DE MICROGERACAO, INCLUI: RETIRAR E INSTALAR RAMAL DE UM PONTO PARA O OUTRO, SENDO MANTIDO O MESMO MATERIAL. APROPRIACAO - CUSTEIO:  APROPRIAR NO CENTRO E CLASSE DE CUSTO ESPECIFICO DA AREA (OPEX). CONFORME ET.206.EQTL.NORMAS E QUALIDADE - CADERNO DE SERVICOS. QUANTIDADE MINIMA DE PESSOAS RECOMENDAS: 2 PESSOAS. TIPO DE TURMA: STC.</x:v>
      </x:c>
      <x:c r="F9" s="531" t="str">
        <x:v>UNIDADE</x:v>
      </x:c>
      <x:c r="G9" s="573" t="n">
        <x:v>0</x:v>
      </x:c>
      <x:c r="H9" s="573" t="n">
        <x:f>G9/12</x:f>
        <x:v>0</x:v>
      </x:c>
      <x:c r="I9" s="576" t="n">
        <x:v>245.048378290396</x:v>
      </x:c>
      <x:c r="J9" s="576" t="n">
        <x:f>ROUND(I9*$E$3,2)</x:f>
        <x:v>245.05</x:v>
      </x:c>
      <x:c r="K9" s="576" t="n">
        <x:f>J9*H9</x:f>
        <x:v>0</x:v>
      </x:c>
      <x:c r="L9" s="522"/>
      <x:c r="M9" s="579" t="n">
        <x:v>0</x:v>
      </x:c>
      <x:c r="N9" s="582" t="n">
        <x:f>O9*$E$3</x:f>
        <x:v>0</x:v>
      </x:c>
      <x:c r="O9" s="523" t="n">
        <x:v>0</x:v>
      </x:c>
      <x:c r="P9" s="585" t="n">
        <x:v>0</x:v>
      </x:c>
      <x:c r="Q9" s="588" t="n">
        <x:f>R9*$E$3</x:f>
        <x:v>0</x:v>
      </x:c>
      <x:c r="R9" s="523" t="n">
        <x:v>0</x:v>
      </x:c>
      <x:c r="S9" s="579" t="n">
        <x:v>0</x:v>
      </x:c>
      <x:c r="T9" s="582" t="n">
        <x:f>U9*$E$3</x:f>
        <x:v>0</x:v>
      </x:c>
      <x:c r="U9" s="523" t="n">
        <x:v>0</x:v>
      </x:c>
      <x:c r="V9" s="585" t="n">
        <x:v>0</x:v>
      </x:c>
      <x:c r="W9" s="588" t="n">
        <x:f>X9*$E$3</x:f>
        <x:v>0</x:v>
      </x:c>
      <x:c r="X9" s="523" t="n">
        <x:v>0</x:v>
      </x:c>
      <x:c r="Y9" s="579" t="n">
        <x:v>0</x:v>
      </x:c>
      <x:c r="Z9" s="582" t="n">
        <x:f>AA9*$E$3</x:f>
        <x:v>0</x:v>
      </x:c>
      <x:c r="AA9" s="523" t="n">
        <x:v>0</x:v>
      </x:c>
      <x:c r="AB9" s="585" t="n">
        <x:v>0</x:v>
      </x:c>
      <x:c r="AC9" s="588" t="n">
        <x:f>AD9*$E$3</x:f>
        <x:v>0</x:v>
      </x:c>
      <x:c r="AD9" s="523" t="n">
        <x:v>0</x:v>
      </x:c>
      <x:c r="AE9" s="579" t="n">
        <x:v>0</x:v>
      </x:c>
      <x:c r="AF9" s="582" t="n">
        <x:f>AG9*$E$3</x:f>
        <x:v>0</x:v>
      </x:c>
      <x:c r="AG9" s="523" t="n">
        <x:v>0</x:v>
      </x:c>
      <x:c r="AH9" s="585" t="n">
        <x:v>0</x:v>
      </x:c>
      <x:c r="AI9" s="588" t="n">
        <x:f>AJ9*$E$3</x:f>
        <x:v>0</x:v>
      </x:c>
      <x:c r="AJ9" s="523" t="n">
        <x:v>0</x:v>
      </x:c>
      <x:c r="AK9" s="579" t="n">
        <x:v>0</x:v>
      </x:c>
      <x:c r="AL9" s="582" t="n">
        <x:f>AM9*$E$3</x:f>
        <x:v>0</x:v>
      </x:c>
      <x:c r="AM9" s="523" t="n">
        <x:v>0</x:v>
      </x:c>
      <x:c r="AN9" s="585" t="n">
        <x:v>0</x:v>
      </x:c>
      <x:c r="AO9" s="588" t="n">
        <x:f>AP9*$E$3</x:f>
        <x:v>0</x:v>
      </x:c>
      <x:c r="AP9" s="523" t="n">
        <x:v>0</x:v>
      </x:c>
      <x:c r="AQ9" s="579" t="n">
        <x:v>0</x:v>
      </x:c>
      <x:c r="AR9" s="582" t="n">
        <x:f>AS9*$E$3</x:f>
        <x:v>0</x:v>
      </x:c>
      <x:c r="AS9" s="523" t="n">
        <x:v>0</x:v>
      </x:c>
      <x:c r="AT9" s="585" t="n">
        <x:v>0</x:v>
      </x:c>
      <x:c r="AU9" s="588" t="n">
        <x:f>AV9*$E$3</x:f>
        <x:v>0</x:v>
      </x:c>
      <x:c r="AV9" s="523" t="n">
        <x:v>0</x:v>
      </x:c>
      <x:c r="AW9" s="579" t="n">
        <x:f>SUM(M9,P9,S9,V9,Y9,AB9,AE9,AH9,AK9,AN9,AQ9,AT9)</x:f>
        <x:v>0</x:v>
      </x:c>
      <x:c r="AX9" s="582" t="n">
        <x:f>SUM(N9,Q9,T9,W9,Z9,AC9,AF9,AI9,AL9,AO9,AR9,AU9)</x:f>
        <x:v>0</x:v>
      </x:c>
      <x:c r="AY9" s="525"/>
      <x:c r="AZ9" s="579" t="n">
        <x:f>AW9/12</x:f>
        <x:v>0</x:v>
      </x:c>
      <x:c r="BA9" s="582" t="n">
        <x:f>AX9/12</x:f>
        <x:v>0</x:v>
      </x:c>
      <x:c r="BB9" s="525"/>
      <x:c r="BC9" s="579" t="n">
        <x:f>AW9-$G9</x:f>
        <x:v>0</x:v>
      </x:c>
      <x:c r="BD9" s="582" t="n">
        <x:f>AX9-($K9*12)</x:f>
        <x:v>0</x:v>
      </x:c>
      <x:c r="BE9" s="522" t="str">
        <x:v>SIM</x:v>
      </x:c>
      <x:c r="BF9" s="522" t="str">
        <x:v>PRODUÇÃO · COMPÕE O FATOR K</x:v>
      </x:c>
    </x:row>
    <x:row r="10" ht="31" customHeight="1">
      <x:c r="A10" s="531" t="str">
        <x:v>STC</x:v>
      </x:c>
      <x:c r="B10" s="531" t="str">
        <x:v>LIGAÇÃO NOVA</x:v>
      </x:c>
      <x:c r="C10" s="531" t="str">
        <x:v>5010000009</x:v>
      </x:c>
      <x:c r="D10" s="534" t="str">
        <x:v>INST RAMAL DE CONEXAO LIG PROVIS STC</x:v>
      </x:c>
      <x:c r="E10" s="534" t="str">
        <x:v>INSTALAR RAMAL DE CONEXAO DO CLIENTE DE LIGACAO PROVISORIA, EM CABO CONCENTRICO OU MULTIPLEXADO, INDEPENDENTE DO NUMERO DE FASES E BITOLA DO CONDUTOR,  EM UNIDADE CONSUMIDORA GRUPO B. INCLUI: INSPECIONAR PONTO DE DERIVACAO DA RDBT E PADRAO DE ENTRADA DO CLIENTE, INSTALAR, CONECTAR, ANCORAR E TENSIONAR CONDUTOR DO RAMAL DE ENTRADA. CONDUTOR MAIOR A 35MM DEVE SER CONECTADO DIRETAMENTE A RDBT. APROPRIACAO - CUSTEIO:  APROPRIAR NO CENTRO E CLASSE DE CUSTO ESPECIFICO DA AREA (OPEX). CONFORME ET.206.EQTL.NORMAS E QUALIDADE - CADERNO DE SERVICOS. QUANTIDADE MINIMA DE PESSOAS RECOMENDAS: 2 PESSOAS. TIPO DE TURMA: STC.</x:v>
      </x:c>
      <x:c r="F10" s="531" t="str">
        <x:v>UNIDADE</x:v>
      </x:c>
      <x:c r="G10" s="573" t="n">
        <x:v>0</x:v>
      </x:c>
      <x:c r="H10" s="573" t="n">
        <x:f>G10/12</x:f>
        <x:v>0</x:v>
      </x:c>
      <x:c r="I10" s="576" t="n">
        <x:v>240.243508127839</x:v>
      </x:c>
      <x:c r="J10" s="576" t="n">
        <x:f>ROUND(I10*$E$3,2)</x:f>
        <x:v>240.24</x:v>
      </x:c>
      <x:c r="K10" s="576" t="n">
        <x:f>J10*H10</x:f>
        <x:v>0</x:v>
      </x:c>
      <x:c r="L10" s="522"/>
      <x:c r="M10" s="579" t="n">
        <x:v>953</x:v>
      </x:c>
      <x:c r="N10" s="582" t="n">
        <x:f>O10*$E$3</x:f>
        <x:v>228948.72</x:v>
      </x:c>
      <x:c r="O10" s="523" t="n">
        <x:v>228948.72</x:v>
      </x:c>
      <x:c r="P10" s="585" t="n">
        <x:v>1040</x:v>
      </x:c>
      <x:c r="Q10" s="588" t="n">
        <x:f>R10*$E$3</x:f>
        <x:v>249849.6</x:v>
      </x:c>
      <x:c r="R10" s="523" t="n">
        <x:v>249849.6</x:v>
      </x:c>
      <x:c r="S10" s="579" t="n">
        <x:v>771</x:v>
      </x:c>
      <x:c r="T10" s="582" t="n">
        <x:f>U10*$E$3</x:f>
        <x:v>185225.04</x:v>
      </x:c>
      <x:c r="U10" s="523" t="n">
        <x:v>185225.04</x:v>
      </x:c>
      <x:c r="V10" s="585" t="n">
        <x:v>844</x:v>
      </x:c>
      <x:c r="W10" s="588" t="n">
        <x:f>X10*$E$3</x:f>
        <x:v>202762.56</x:v>
      </x:c>
      <x:c r="X10" s="523" t="n">
        <x:v>202762.56</x:v>
      </x:c>
      <x:c r="Y10" s="579" t="n">
        <x:v>0</x:v>
      </x:c>
      <x:c r="Z10" s="582" t="n">
        <x:f>AA10*$E$3</x:f>
        <x:v>0</x:v>
      </x:c>
      <x:c r="AA10" s="523" t="n">
        <x:v>0</x:v>
      </x:c>
      <x:c r="AB10" s="585" t="n">
        <x:v>1881</x:v>
      </x:c>
      <x:c r="AC10" s="588" t="n">
        <x:f>AD10*$E$3</x:f>
        <x:v>451891.44</x:v>
      </x:c>
      <x:c r="AD10" s="523" t="n">
        <x:v>451891.44</x:v>
      </x:c>
      <x:c r="AE10" s="579" t="n">
        <x:v>619</x:v>
      </x:c>
      <x:c r="AF10" s="582" t="n">
        <x:f>AG10*$E$3</x:f>
        <x:v>148708.56</x:v>
      </x:c>
      <x:c r="AG10" s="523" t="n">
        <x:v>148708.56</x:v>
      </x:c>
      <x:c r="AH10" s="585" t="n">
        <x:v>749</x:v>
      </x:c>
      <x:c r="AI10" s="588" t="n">
        <x:f>AJ10*$E$3</x:f>
        <x:v>179939.76</x:v>
      </x:c>
      <x:c r="AJ10" s="523" t="n">
        <x:v>179939.76</x:v>
      </x:c>
      <x:c r="AK10" s="579" t="n">
        <x:v>865</x:v>
      </x:c>
      <x:c r="AL10" s="582" t="n">
        <x:f>AM10*$E$3</x:f>
        <x:v>207807.6</x:v>
      </x:c>
      <x:c r="AM10" s="523" t="n">
        <x:v>207807.6</x:v>
      </x:c>
      <x:c r="AN10" s="585" t="n">
        <x:v>852</x:v>
      </x:c>
      <x:c r="AO10" s="588" t="n">
        <x:f>AP10*$E$3</x:f>
        <x:v>204684.48</x:v>
      </x:c>
      <x:c r="AP10" s="523" t="n">
        <x:v>204684.48</x:v>
      </x:c>
      <x:c r="AQ10" s="579" t="n">
        <x:v>1008</x:v>
      </x:c>
      <x:c r="AR10" s="582" t="n">
        <x:f>AS10*$E$3</x:f>
        <x:v>242161.92</x:v>
      </x:c>
      <x:c r="AS10" s="523" t="n">
        <x:v>242161.92</x:v>
      </x:c>
      <x:c r="AT10" s="585" t="n">
        <x:v>844</x:v>
      </x:c>
      <x:c r="AU10" s="588" t="n">
        <x:f>AV10*$E$3</x:f>
        <x:v>202762.56</x:v>
      </x:c>
      <x:c r="AV10" s="523" t="n">
        <x:v>202762.56</x:v>
      </x:c>
      <x:c r="AW10" s="579" t="n">
        <x:f>SUM(M10,P10,S10,V10,Y10,AB10,AE10,AH10,AK10,AN10,AQ10,AT10)</x:f>
        <x:v>10426</x:v>
      </x:c>
      <x:c r="AX10" s="582" t="n">
        <x:f>SUM(N10,Q10,T10,W10,Z10,AC10,AF10,AI10,AL10,AO10,AR10,AU10)</x:f>
        <x:v>2504742.24</x:v>
      </x:c>
      <x:c r="AY10" s="525"/>
      <x:c r="AZ10" s="579" t="n">
        <x:f>AW10/12</x:f>
        <x:v>868.8333333333334</x:v>
      </x:c>
      <x:c r="BA10" s="582" t="n">
        <x:f>AX10/12</x:f>
        <x:v>208728.52000000002</x:v>
      </x:c>
      <x:c r="BB10" s="525"/>
      <x:c r="BC10" s="579" t="n">
        <x:f>AW10-$G10</x:f>
        <x:v>10426</x:v>
      </x:c>
      <x:c r="BD10" s="582" t="n">
        <x:f>AX10-($K10*12)</x:f>
        <x:v>2504742.24</x:v>
      </x:c>
      <x:c r="BE10" s="522" t="str">
        <x:v>SIM</x:v>
      </x:c>
      <x:c r="BF10" s="522" t="str">
        <x:v>PRODUÇÃO · COMPÕE O FATOR K</x:v>
      </x:c>
    </x:row>
    <x:row r="11" ht="31" customHeight="1">
      <x:c r="A11" s="531" t="str">
        <x:v>STC</x:v>
      </x:c>
      <x:c r="B11" s="531" t="str">
        <x:v>LIGAÇÃO NOVA</x:v>
      </x:c>
      <x:c r="C11" s="531" t="str">
        <x:v>5010000010</x:v>
      </x:c>
      <x:c r="D11" s="534" t="str">
        <x:v>RET RAMAL DE CONEXAO LIG PROVIS STC</x:v>
      </x:c>
      <x:c r="E11" s="534" t="str">
        <x:v>RETIRAR RAMAL DE CONEXAO DO CLIENTE DE LIGACAO PROVISORIA, EM CABO CONCENTRICO OU MULTIPLEXADO, INDEPENDENTE DO NUMERO DE FASES E BITOLA DO CONDUTOR, EM UNIDADE CONSUMIDORA GRUPO B. INCLUI: INSPECIONAR PONTO DE DERIVACAO DA RDBT E PADRAO DE ENTRADA DO CLIENTE, DESCONECTAR (LADO FONTE E CARGA) E RETIRAR CONDUTOR. APROPRIACAO - CUSTEIO:  APROPRIAR NO CENTRO E CLASSE DE CUSTO ESPECIFICO DA AREA (OPEX). CONFORME ET.206.EQTL.NORMAS E QUALIDADE - CADERNO DE SERVICOS. QUANTIDADE MINIMA DE PESSOAS RECOMENDAS: 2 PESSOAS. TIPO DE TURMA: STC.</x:v>
      </x:c>
      <x:c r="F11" s="531" t="str">
        <x:v>UNIDADE</x:v>
      </x:c>
      <x:c r="G11" s="573" t="n">
        <x:v>0</x:v>
      </x:c>
      <x:c r="H11" s="573" t="n">
        <x:f>G11/12</x:f>
        <x:v>0</x:v>
      </x:c>
      <x:c r="I11" s="576" t="n">
        <x:v>168.170455689487</x:v>
      </x:c>
      <x:c r="J11" s="576" t="n">
        <x:f>ROUND(I11*$E$3,2)</x:f>
        <x:v>168.17</x:v>
      </x:c>
      <x:c r="K11" s="576" t="n">
        <x:f>J11*H11</x:f>
        <x:v>0</x:v>
      </x:c>
      <x:c r="L11" s="522"/>
      <x:c r="M11" s="579" t="n">
        <x:v>0</x:v>
      </x:c>
      <x:c r="N11" s="582" t="n">
        <x:f>O11*$E$3</x:f>
        <x:v>0</x:v>
      </x:c>
      <x:c r="O11" s="523" t="n">
        <x:v>0</x:v>
      </x:c>
      <x:c r="P11" s="585" t="n">
        <x:v>0</x:v>
      </x:c>
      <x:c r="Q11" s="588" t="n">
        <x:f>R11*$E$3</x:f>
        <x:v>0</x:v>
      </x:c>
      <x:c r="R11" s="523" t="n">
        <x:v>0</x:v>
      </x:c>
      <x:c r="S11" s="579" t="n">
        <x:v>0</x:v>
      </x:c>
      <x:c r="T11" s="582" t="n">
        <x:f>U11*$E$3</x:f>
        <x:v>0</x:v>
      </x:c>
      <x:c r="U11" s="523" t="n">
        <x:v>0</x:v>
      </x:c>
      <x:c r="V11" s="585" t="n">
        <x:v>0</x:v>
      </x:c>
      <x:c r="W11" s="588" t="n">
        <x:f>X11*$E$3</x:f>
        <x:v>0</x:v>
      </x:c>
      <x:c r="X11" s="523" t="n">
        <x:v>0</x:v>
      </x:c>
      <x:c r="Y11" s="579" t="n">
        <x:v>0</x:v>
      </x:c>
      <x:c r="Z11" s="582" t="n">
        <x:f>AA11*$E$3</x:f>
        <x:v>0</x:v>
      </x:c>
      <x:c r="AA11" s="523" t="n">
        <x:v>0</x:v>
      </x:c>
      <x:c r="AB11" s="585" t="n">
        <x:v>0</x:v>
      </x:c>
      <x:c r="AC11" s="588" t="n">
        <x:f>AD11*$E$3</x:f>
        <x:v>0</x:v>
      </x:c>
      <x:c r="AD11" s="523" t="n">
        <x:v>0</x:v>
      </x:c>
      <x:c r="AE11" s="579" t="n">
        <x:v>0</x:v>
      </x:c>
      <x:c r="AF11" s="582" t="n">
        <x:f>AG11*$E$3</x:f>
        <x:v>0</x:v>
      </x:c>
      <x:c r="AG11" s="523" t="n">
        <x:v>0</x:v>
      </x:c>
      <x:c r="AH11" s="585" t="n">
        <x:v>0</x:v>
      </x:c>
      <x:c r="AI11" s="588" t="n">
        <x:f>AJ11*$E$3</x:f>
        <x:v>0</x:v>
      </x:c>
      <x:c r="AJ11" s="523" t="n">
        <x:v>0</x:v>
      </x:c>
      <x:c r="AK11" s="579" t="n">
        <x:v>0</x:v>
      </x:c>
      <x:c r="AL11" s="582" t="n">
        <x:f>AM11*$E$3</x:f>
        <x:v>0</x:v>
      </x:c>
      <x:c r="AM11" s="523" t="n">
        <x:v>0</x:v>
      </x:c>
      <x:c r="AN11" s="585" t="n">
        <x:v>0</x:v>
      </x:c>
      <x:c r="AO11" s="588" t="n">
        <x:f>AP11*$E$3</x:f>
        <x:v>0</x:v>
      </x:c>
      <x:c r="AP11" s="523" t="n">
        <x:v>0</x:v>
      </x:c>
      <x:c r="AQ11" s="579" t="n">
        <x:v>0</x:v>
      </x:c>
      <x:c r="AR11" s="582" t="n">
        <x:f>AS11*$E$3</x:f>
        <x:v>0</x:v>
      </x:c>
      <x:c r="AS11" s="523" t="n">
        <x:v>0</x:v>
      </x:c>
      <x:c r="AT11" s="585" t="n">
        <x:v>0</x:v>
      </x:c>
      <x:c r="AU11" s="588" t="n">
        <x:f>AV11*$E$3</x:f>
        <x:v>0</x:v>
      </x:c>
      <x:c r="AV11" s="523" t="n">
        <x:v>0</x:v>
      </x:c>
      <x:c r="AW11" s="579" t="n">
        <x:f>SUM(M11,P11,S11,V11,Y11,AB11,AE11,AH11,AK11,AN11,AQ11,AT11)</x:f>
        <x:v>0</x:v>
      </x:c>
      <x:c r="AX11" s="582" t="n">
        <x:f>SUM(N11,Q11,T11,W11,Z11,AC11,AF11,AI11,AL11,AO11,AR11,AU11)</x:f>
        <x:v>0</x:v>
      </x:c>
      <x:c r="AY11" s="525"/>
      <x:c r="AZ11" s="579" t="n">
        <x:f>AW11/12</x:f>
        <x:v>0</x:v>
      </x:c>
      <x:c r="BA11" s="582" t="n">
        <x:f>AX11/12</x:f>
        <x:v>0</x:v>
      </x:c>
      <x:c r="BB11" s="525"/>
      <x:c r="BC11" s="579" t="n">
        <x:f>AW11-$G11</x:f>
        <x:v>0</x:v>
      </x:c>
      <x:c r="BD11" s="582" t="n">
        <x:f>AX11-($K11*12)</x:f>
        <x:v>0</x:v>
      </x:c>
      <x:c r="BE11" s="522" t="str">
        <x:v>SIM</x:v>
      </x:c>
      <x:c r="BF11" s="522" t="str">
        <x:v>PRODUÇÃO · COMPÕE O FATOR K</x:v>
      </x:c>
    </x:row>
    <x:row r="12" ht="31" customHeight="1">
      <x:c r="A12" s="531" t="str">
        <x:v>STC</x:v>
      </x:c>
      <x:c r="B12" s="531" t="str">
        <x:v>LIGAÇÃO NOVA</x:v>
      </x:c>
      <x:c r="C12" s="531" t="str">
        <x:v>5010000011</x:v>
      </x:c>
      <x:c r="D12" s="534" t="str">
        <x:v>INST MEDIDOR ELETRONICO LIG PROV STC</x:v>
      </x:c>
      <x:c r="E12" s="534" t="str">
        <x:v>INSTALAR MEDIDOR ELETRONICO DE LIGACAO PROVISORIA, EM UNIDADE CONSUMIDORA GRUPO B. INCLUI: INSPECIONAR O PADRAO DE ENTRADA DO CLIENTE, INSTALAR MEDIDOR, CONECTAR TODOS OS CONDUTORES DE ENTRADA E SAIDA NOS BORNES DO MEDIDOR, CONECTAR CONDUTORES NA ENTRADA DO DISJUNTOR DO CLIENTE (UTILIZAR CONECTOR PINO EM TODAS AS CONEXOES), TESTAR MEDIDOR, MEDIR TENSAO DE FORNECIMENTO, LACRAR CAIXA DE MEDICAO. APROPRIACAO - CUSTEIO:  APROPRIAR NO CENTRO E CLASSE DE CUSTO ESPECIFICO DA AREA (OPEX). CONFORME ET.206.EQTL.NORMAS E QUALIDADE - CADERNO DE SERVICOS. QUANTIDADE MINIMA DE PESSOAS RECOMENDAS: 2 PESSOAS. TIPO DE TURMA: STC.</x:v>
      </x:c>
      <x:c r="F12" s="531" t="str">
        <x:v>UNIDADE</x:v>
      </x:c>
      <x:c r="G12" s="573" t="n">
        <x:v>0</x:v>
      </x:c>
      <x:c r="H12" s="573" t="n">
        <x:f>G12/12</x:f>
        <x:v>0</x:v>
      </x:c>
      <x:c r="I12" s="576" t="n">
        <x:v>164.3771371401</x:v>
      </x:c>
      <x:c r="J12" s="576" t="n">
        <x:f>ROUND(I12*$E$3,2)</x:f>
        <x:v>164.38</x:v>
      </x:c>
      <x:c r="K12" s="576" t="n">
        <x:f>J12*H12</x:f>
        <x:v>0</x:v>
      </x:c>
      <x:c r="L12" s="522"/>
      <x:c r="M12" s="579" t="n">
        <x:v>0</x:v>
      </x:c>
      <x:c r="N12" s="582" t="n">
        <x:f>O12*$E$3</x:f>
        <x:v>0</x:v>
      </x:c>
      <x:c r="O12" s="523" t="n">
        <x:v>0</x:v>
      </x:c>
      <x:c r="P12" s="585" t="n">
        <x:v>0</x:v>
      </x:c>
      <x:c r="Q12" s="588" t="n">
        <x:f>R12*$E$3</x:f>
        <x:v>0</x:v>
      </x:c>
      <x:c r="R12" s="523" t="n">
        <x:v>0</x:v>
      </x:c>
      <x:c r="S12" s="579" t="n">
        <x:v>0</x:v>
      </x:c>
      <x:c r="T12" s="582" t="n">
        <x:f>U12*$E$3</x:f>
        <x:v>0</x:v>
      </x:c>
      <x:c r="U12" s="523" t="n">
        <x:v>0</x:v>
      </x:c>
      <x:c r="V12" s="585" t="n">
        <x:v>0</x:v>
      </x:c>
      <x:c r="W12" s="588" t="n">
        <x:f>X12*$E$3</x:f>
        <x:v>0</x:v>
      </x:c>
      <x:c r="X12" s="523" t="n">
        <x:v>0</x:v>
      </x:c>
      <x:c r="Y12" s="579" t="n">
        <x:v>0</x:v>
      </x:c>
      <x:c r="Z12" s="582" t="n">
        <x:f>AA12*$E$3</x:f>
        <x:v>0</x:v>
      </x:c>
      <x:c r="AA12" s="523" t="n">
        <x:v>0</x:v>
      </x:c>
      <x:c r="AB12" s="585" t="n">
        <x:v>0</x:v>
      </x:c>
      <x:c r="AC12" s="588" t="n">
        <x:f>AD12*$E$3</x:f>
        <x:v>0</x:v>
      </x:c>
      <x:c r="AD12" s="523" t="n">
        <x:v>0</x:v>
      </x:c>
      <x:c r="AE12" s="579" t="n">
        <x:v>0</x:v>
      </x:c>
      <x:c r="AF12" s="582" t="n">
        <x:f>AG12*$E$3</x:f>
        <x:v>0</x:v>
      </x:c>
      <x:c r="AG12" s="523" t="n">
        <x:v>0</x:v>
      </x:c>
      <x:c r="AH12" s="585" t="n">
        <x:v>0</x:v>
      </x:c>
      <x:c r="AI12" s="588" t="n">
        <x:f>AJ12*$E$3</x:f>
        <x:v>0</x:v>
      </x:c>
      <x:c r="AJ12" s="523" t="n">
        <x:v>0</x:v>
      </x:c>
      <x:c r="AK12" s="579" t="n">
        <x:v>0</x:v>
      </x:c>
      <x:c r="AL12" s="582" t="n">
        <x:f>AM12*$E$3</x:f>
        <x:v>0</x:v>
      </x:c>
      <x:c r="AM12" s="523" t="n">
        <x:v>0</x:v>
      </x:c>
      <x:c r="AN12" s="585" t="n">
        <x:v>0</x:v>
      </x:c>
      <x:c r="AO12" s="588" t="n">
        <x:f>AP12*$E$3</x:f>
        <x:v>0</x:v>
      </x:c>
      <x:c r="AP12" s="523" t="n">
        <x:v>0</x:v>
      </x:c>
      <x:c r="AQ12" s="579" t="n">
        <x:v>0</x:v>
      </x:c>
      <x:c r="AR12" s="582" t="n">
        <x:f>AS12*$E$3</x:f>
        <x:v>0</x:v>
      </x:c>
      <x:c r="AS12" s="523" t="n">
        <x:v>0</x:v>
      </x:c>
      <x:c r="AT12" s="585" t="n">
        <x:v>0</x:v>
      </x:c>
      <x:c r="AU12" s="588" t="n">
        <x:f>AV12*$E$3</x:f>
        <x:v>0</x:v>
      </x:c>
      <x:c r="AV12" s="523" t="n">
        <x:v>0</x:v>
      </x:c>
      <x:c r="AW12" s="579" t="n">
        <x:f>SUM(M12,P12,S12,V12,Y12,AB12,AE12,AH12,AK12,AN12,AQ12,AT12)</x:f>
        <x:v>0</x:v>
      </x:c>
      <x:c r="AX12" s="582" t="n">
        <x:f>SUM(N12,Q12,T12,W12,Z12,AC12,AF12,AI12,AL12,AO12,AR12,AU12)</x:f>
        <x:v>0</x:v>
      </x:c>
      <x:c r="AY12" s="525"/>
      <x:c r="AZ12" s="579" t="n">
        <x:f>AW12/12</x:f>
        <x:v>0</x:v>
      </x:c>
      <x:c r="BA12" s="582" t="n">
        <x:f>AX12/12</x:f>
        <x:v>0</x:v>
      </x:c>
      <x:c r="BB12" s="525"/>
      <x:c r="BC12" s="579" t="n">
        <x:f>AW12-$G12</x:f>
        <x:v>0</x:v>
      </x:c>
      <x:c r="BD12" s="582" t="n">
        <x:f>AX12-($K12*12)</x:f>
        <x:v>0</x:v>
      </x:c>
      <x:c r="BE12" s="522" t="str">
        <x:v>SIM</x:v>
      </x:c>
      <x:c r="BF12" s="522" t="str">
        <x:v>PRODUÇÃO · COMPÕE O FATOR K</x:v>
      </x:c>
    </x:row>
    <x:row r="13" ht="31" customHeight="1">
      <x:c r="A13" s="531" t="str">
        <x:v>STC</x:v>
      </x:c>
      <x:c r="B13" s="531" t="str">
        <x:v>LIGAÇÃO NOVA</x:v>
      </x:c>
      <x:c r="C13" s="531" t="str">
        <x:v>5010000012</x:v>
      </x:c>
      <x:c r="D13" s="534" t="str">
        <x:v>RET MEDIDOR ELETRONICO LIG PROV STC</x:v>
      </x:c>
      <x:c r="E13" s="534" t="str">
        <x:v>RETIRAR MEDIDOR ELETRONICO DE LIGACAO PROVISORIA, EM UNIDADE CONSUMIDORA GRUPO B. INCLUI: INSPECIONAR O PADRAO DE ENTRADA DO CLIENTE, TESTAR MEDIDOR, RETIRAR MEDIDOR, DESCONECTAR TODOS OS CONDUTORES DE ENTRADA E SAIDA NOS BORNES DO MEDIDOR, DESCONECTAR CONDUTORES NA ENTRADA DO DISJUNTOR DO CLIENTE, RETIRAR LACRE DA CAIXA DE BORNES E PADRAO. APROPRIACAO - CUSTEIO:  APROPRIAR NO CENTRO E CLASSE DE CUSTO ESPECIFICO DA AREA (OPEX). CONFORME ET.206.EQTL.NORMAS E QUALIDADE - CADERNO DE SERVICOS. QUANTIDADE MINIMA DE PESSOAS RECOMENDAS: 2 PESSOAS. TIPO DE TURMA: STC.</x:v>
      </x:c>
      <x:c r="F13" s="531" t="str">
        <x:v>UNIDADE</x:v>
      </x:c>
      <x:c r="G13" s="573" t="n">
        <x:v>0</x:v>
      </x:c>
      <x:c r="H13" s="573" t="n">
        <x:f>G13/12</x:f>
        <x:v>0</x:v>
      </x:c>
      <x:c r="I13" s="576" t="n">
        <x:v>115.06399599807</x:v>
      </x:c>
      <x:c r="J13" s="576" t="n">
        <x:f>ROUND(I13*$E$3,2)</x:f>
        <x:v>115.06</x:v>
      </x:c>
      <x:c r="K13" s="576" t="n">
        <x:f>J13*H13</x:f>
        <x:v>0</x:v>
      </x:c>
      <x:c r="L13" s="522"/>
      <x:c r="M13" s="579" t="n">
        <x:v>0</x:v>
      </x:c>
      <x:c r="N13" s="582" t="n">
        <x:f>O13*$E$3</x:f>
        <x:v>0</x:v>
      </x:c>
      <x:c r="O13" s="523" t="n">
        <x:v>0</x:v>
      </x:c>
      <x:c r="P13" s="585" t="n">
        <x:v>0</x:v>
      </x:c>
      <x:c r="Q13" s="588" t="n">
        <x:f>R13*$E$3</x:f>
        <x:v>0</x:v>
      </x:c>
      <x:c r="R13" s="523" t="n">
        <x:v>0</x:v>
      </x:c>
      <x:c r="S13" s="579" t="n">
        <x:v>0</x:v>
      </x:c>
      <x:c r="T13" s="582" t="n">
        <x:f>U13*$E$3</x:f>
        <x:v>0</x:v>
      </x:c>
      <x:c r="U13" s="523" t="n">
        <x:v>0</x:v>
      </x:c>
      <x:c r="V13" s="585" t="n">
        <x:v>0</x:v>
      </x:c>
      <x:c r="W13" s="588" t="n">
        <x:f>X13*$E$3</x:f>
        <x:v>0</x:v>
      </x:c>
      <x:c r="X13" s="523" t="n">
        <x:v>0</x:v>
      </x:c>
      <x:c r="Y13" s="579" t="n">
        <x:v>0</x:v>
      </x:c>
      <x:c r="Z13" s="582" t="n">
        <x:f>AA13*$E$3</x:f>
        <x:v>0</x:v>
      </x:c>
      <x:c r="AA13" s="523" t="n">
        <x:v>0</x:v>
      </x:c>
      <x:c r="AB13" s="585" t="n">
        <x:v>0</x:v>
      </x:c>
      <x:c r="AC13" s="588" t="n">
        <x:f>AD13*$E$3</x:f>
        <x:v>0</x:v>
      </x:c>
      <x:c r="AD13" s="523" t="n">
        <x:v>0</x:v>
      </x:c>
      <x:c r="AE13" s="579" t="n">
        <x:v>0</x:v>
      </x:c>
      <x:c r="AF13" s="582" t="n">
        <x:f>AG13*$E$3</x:f>
        <x:v>0</x:v>
      </x:c>
      <x:c r="AG13" s="523" t="n">
        <x:v>0</x:v>
      </x:c>
      <x:c r="AH13" s="585" t="n">
        <x:v>0</x:v>
      </x:c>
      <x:c r="AI13" s="588" t="n">
        <x:f>AJ13*$E$3</x:f>
        <x:v>0</x:v>
      </x:c>
      <x:c r="AJ13" s="523" t="n">
        <x:v>0</x:v>
      </x:c>
      <x:c r="AK13" s="579" t="n">
        <x:v>0</x:v>
      </x:c>
      <x:c r="AL13" s="582" t="n">
        <x:f>AM13*$E$3</x:f>
        <x:v>0</x:v>
      </x:c>
      <x:c r="AM13" s="523" t="n">
        <x:v>0</x:v>
      </x:c>
      <x:c r="AN13" s="585" t="n">
        <x:v>0</x:v>
      </x:c>
      <x:c r="AO13" s="588" t="n">
        <x:f>AP13*$E$3</x:f>
        <x:v>0</x:v>
      </x:c>
      <x:c r="AP13" s="523" t="n">
        <x:v>0</x:v>
      </x:c>
      <x:c r="AQ13" s="579" t="n">
        <x:v>0</x:v>
      </x:c>
      <x:c r="AR13" s="582" t="n">
        <x:f>AS13*$E$3</x:f>
        <x:v>0</x:v>
      </x:c>
      <x:c r="AS13" s="523" t="n">
        <x:v>0</x:v>
      </x:c>
      <x:c r="AT13" s="585" t="n">
        <x:v>0</x:v>
      </x:c>
      <x:c r="AU13" s="588" t="n">
        <x:f>AV13*$E$3</x:f>
        <x:v>0</x:v>
      </x:c>
      <x:c r="AV13" s="523" t="n">
        <x:v>0</x:v>
      </x:c>
      <x:c r="AW13" s="579" t="n">
        <x:f>SUM(M13,P13,S13,V13,Y13,AB13,AE13,AH13,AK13,AN13,AQ13,AT13)</x:f>
        <x:v>0</x:v>
      </x:c>
      <x:c r="AX13" s="582" t="n">
        <x:f>SUM(N13,Q13,T13,W13,Z13,AC13,AF13,AI13,AL13,AO13,AR13,AU13)</x:f>
        <x:v>0</x:v>
      </x:c>
      <x:c r="AY13" s="525"/>
      <x:c r="AZ13" s="579" t="n">
        <x:f>AW13/12</x:f>
        <x:v>0</x:v>
      </x:c>
      <x:c r="BA13" s="582" t="n">
        <x:f>AX13/12</x:f>
        <x:v>0</x:v>
      </x:c>
      <x:c r="BB13" s="525"/>
      <x:c r="BC13" s="579" t="n">
        <x:f>AW13-$G13</x:f>
        <x:v>0</x:v>
      </x:c>
      <x:c r="BD13" s="582" t="n">
        <x:f>AX13-($K13*12)</x:f>
        <x:v>0</x:v>
      </x:c>
      <x:c r="BE13" s="522" t="str">
        <x:v>SIM</x:v>
      </x:c>
      <x:c r="BF13" s="522" t="str">
        <x:v>PRODUÇÃO · COMPÕE O FATOR K</x:v>
      </x:c>
    </x:row>
    <x:row r="14" ht="31" customHeight="1">
      <x:c r="A14" s="531" t="str">
        <x:v>STC</x:v>
      </x:c>
      <x:c r="B14" s="531" t="str">
        <x:v>PLANTÃO</x:v>
      </x:c>
      <x:c r="C14" s="531" t="str">
        <x:v>5010019004</x:v>
      </x:c>
      <x:c r="D14" s="534" t="str">
        <x:v>INST/RET POSTE TELESCOPICO EMERG LM</x:v>
      </x:c>
      <x:c r="E14" s="534" t="str">
        <x:v>INSTALAR E RETIRAR POSTE TELESCOPICO DE EMERGENCIA. INCLUI: DESLOCAMENTO DO POSTE, ESTABILIZACAO COM AS SAPATAS, ELEVACAO/DESCIDA DO POSTE E AMARRACAO/DESAMARRACAO DO CONDUTOR. APROPRIACAO-CUSTEIO: QUANDO EM ATIVIDADE DE MANUTENCAO, APROPRIAR NO CENTRO E CLASSE DE CUSTO ESPECIFICA DA AREA. CONFORME ET.206.EQTL.NORMAS E QUALIDADE-CADERNO DE SERVICOS. QUANTIDADE MINIMA DE PESSOAS RECOMENDAS: 2 PESSOAS. TIPO DE TURMA: EMERGENCIA/PLANTAO.</x:v>
      </x:c>
      <x:c r="F14" s="531" t="str">
        <x:v>UNIDADE</x:v>
      </x:c>
      <x:c r="G14" s="573" t="n">
        <x:v>0</x:v>
      </x:c>
      <x:c r="H14" s="573" t="n">
        <x:f>G14/12</x:f>
        <x:v>0</x:v>
      </x:c>
      <x:c r="I14" s="576" t="n">
        <x:v>208.643035153677</x:v>
      </x:c>
      <x:c r="J14" s="576" t="n">
        <x:f>ROUND(I14*$E$3,2)</x:f>
        <x:v>208.64</x:v>
      </x:c>
      <x:c r="K14" s="576" t="n">
        <x:f>J14*H14</x:f>
        <x:v>0</x:v>
      </x:c>
      <x:c r="L14" s="522"/>
      <x:c r="M14" s="579" t="n">
        <x:v>0</x:v>
      </x:c>
      <x:c r="N14" s="582" t="n">
        <x:f>O14*$E$3</x:f>
        <x:v>0</x:v>
      </x:c>
      <x:c r="O14" s="523" t="n">
        <x:v>0</x:v>
      </x:c>
      <x:c r="P14" s="585" t="n">
        <x:v>0</x:v>
      </x:c>
      <x:c r="Q14" s="588" t="n">
        <x:f>R14*$E$3</x:f>
        <x:v>0</x:v>
      </x:c>
      <x:c r="R14" s="523" t="n">
        <x:v>0</x:v>
      </x:c>
      <x:c r="S14" s="579" t="n">
        <x:v>0</x:v>
      </x:c>
      <x:c r="T14" s="582" t="n">
        <x:f>U14*$E$3</x:f>
        <x:v>0</x:v>
      </x:c>
      <x:c r="U14" s="523" t="n">
        <x:v>0</x:v>
      </x:c>
      <x:c r="V14" s="585" t="n">
        <x:v>0</x:v>
      </x:c>
      <x:c r="W14" s="588" t="n">
        <x:f>X14*$E$3</x:f>
        <x:v>0</x:v>
      </x:c>
      <x:c r="X14" s="523" t="n">
        <x:v>0</x:v>
      </x:c>
      <x:c r="Y14" s="579" t="n">
        <x:v>0</x:v>
      </x:c>
      <x:c r="Z14" s="582" t="n">
        <x:f>AA14*$E$3</x:f>
        <x:v>0</x:v>
      </x:c>
      <x:c r="AA14" s="523" t="n">
        <x:v>0</x:v>
      </x:c>
      <x:c r="AB14" s="585" t="n">
        <x:v>0</x:v>
      </x:c>
      <x:c r="AC14" s="588" t="n">
        <x:f>AD14*$E$3</x:f>
        <x:v>0</x:v>
      </x:c>
      <x:c r="AD14" s="523" t="n">
        <x:v>0</x:v>
      </x:c>
      <x:c r="AE14" s="579" t="n">
        <x:v>0</x:v>
      </x:c>
      <x:c r="AF14" s="582" t="n">
        <x:f>AG14*$E$3</x:f>
        <x:v>0</x:v>
      </x:c>
      <x:c r="AG14" s="523" t="n">
        <x:v>0</x:v>
      </x:c>
      <x:c r="AH14" s="585" t="n">
        <x:v>0</x:v>
      </x:c>
      <x:c r="AI14" s="588" t="n">
        <x:f>AJ14*$E$3</x:f>
        <x:v>0</x:v>
      </x:c>
      <x:c r="AJ14" s="523" t="n">
        <x:v>0</x:v>
      </x:c>
      <x:c r="AK14" s="579" t="n">
        <x:v>0</x:v>
      </x:c>
      <x:c r="AL14" s="582" t="n">
        <x:f>AM14*$E$3</x:f>
        <x:v>0</x:v>
      </x:c>
      <x:c r="AM14" s="523" t="n">
        <x:v>0</x:v>
      </x:c>
      <x:c r="AN14" s="585" t="n">
        <x:v>0</x:v>
      </x:c>
      <x:c r="AO14" s="588" t="n">
        <x:f>AP14*$E$3</x:f>
        <x:v>0</x:v>
      </x:c>
      <x:c r="AP14" s="523" t="n">
        <x:v>0</x:v>
      </x:c>
      <x:c r="AQ14" s="579" t="n">
        <x:v>0</x:v>
      </x:c>
      <x:c r="AR14" s="582" t="n">
        <x:f>AS14*$E$3</x:f>
        <x:v>0</x:v>
      </x:c>
      <x:c r="AS14" s="523" t="n">
        <x:v>0</x:v>
      </x:c>
      <x:c r="AT14" s="585" t="n">
        <x:v>0</x:v>
      </x:c>
      <x:c r="AU14" s="588" t="n">
        <x:f>AV14*$E$3</x:f>
        <x:v>0</x:v>
      </x:c>
      <x:c r="AV14" s="523" t="n">
        <x:v>0</x:v>
      </x:c>
      <x:c r="AW14" s="579" t="n">
        <x:f>SUM(M14,P14,S14,V14,Y14,AB14,AE14,AH14,AK14,AN14,AQ14,AT14)</x:f>
        <x:v>0</x:v>
      </x:c>
      <x:c r="AX14" s="582" t="n">
        <x:f>SUM(N14,Q14,T14,W14,Z14,AC14,AF14,AI14,AL14,AO14,AR14,AU14)</x:f>
        <x:v>0</x:v>
      </x:c>
      <x:c r="AY14" s="525"/>
      <x:c r="AZ14" s="579" t="n">
        <x:f>AW14/12</x:f>
        <x:v>0</x:v>
      </x:c>
      <x:c r="BA14" s="582" t="n">
        <x:f>AX14/12</x:f>
        <x:v>0</x:v>
      </x:c>
      <x:c r="BB14" s="525"/>
      <x:c r="BC14" s="579" t="n">
        <x:f>AW14-$G14</x:f>
        <x:v>0</x:v>
      </x:c>
      <x:c r="BD14" s="582" t="n">
        <x:f>AX14-($K14*12)</x:f>
        <x:v>0</x:v>
      </x:c>
      <x:c r="BE14" s="522" t="str">
        <x:v>SIM</x:v>
      </x:c>
      <x:c r="BF14" s="522" t="str">
        <x:v>PRODUÇÃO · COMPÕE O FATOR K</x:v>
      </x:c>
    </x:row>
    <x:row r="15" ht="31" customHeight="1">
      <x:c r="A15" s="531" t="str">
        <x:v>STC</x:v>
      </x:c>
      <x:c r="B15" s="531" t="str">
        <x:v>CORTE</x:v>
      </x:c>
      <x:c r="C15" s="531" t="str">
        <x:v>5082000185</x:v>
      </x:c>
      <x:c r="D15" s="534" t="str">
        <x:v>ACAO IMPRODUTIVA DE COBRANCA STC</x:v>
      </x:c>
      <x:c r="E15" s="534" t="str">
        <x:v>ACAO IMPRODUTIVA DE COBRANCA. TIPO: CORTE/RECORTE/RELIGACAO/DEBITO PAGO/DESLIGAMENTO E SIMILAR. INCLUI: SUSPENDER O FORNECIMENTO DE UMA UNIDADE CONSUMIDORA DO GRUPO B, NAO REALIZADO POR ALGUM IMPEDIMENTO POREM COM O DESLOCAMENTO DA EQUIPE ATE O LOCAL. ESTE CASO NAO SE APLICA AS SOBRAS DE SERVIÇO DA EQUIPE. APROPRIACAO - CUSTEIO: APROPRIAR NO CENTRO E CLASSE DE CUSTO ESPECIFICA DA AREA. CONFORME ET.206.EQTL.NORMAS E QUALIDADE - CADERNO DE SERVICOS. QUANTIDADE MINIMA DE PESSOAS RECOMENDAS: 2 PESSOAS. TIPO DE TURMA: STC.</x:v>
      </x:c>
      <x:c r="F15" s="531" t="str">
        <x:v>UNIDADE</x:v>
      </x:c>
      <x:c r="G15" s="573" t="n">
        <x:v>12485.1713846789</x:v>
      </x:c>
      <x:c r="H15" s="573" t="n">
        <x:f>G15/12</x:f>
        <x:v>1040.4309487232417</x:v>
      </x:c>
      <x:c r="I15" s="576" t="n">
        <x:v>26.1733380196971</x:v>
      </x:c>
      <x:c r="J15" s="576" t="n">
        <x:f>ROUND(I15*$E$3,2)</x:f>
        <x:v>26.17</x:v>
      </x:c>
      <x:c r="K15" s="576" t="n">
        <x:f>J15*H15</x:f>
        <x:v>27228.077928087238</x:v>
      </x:c>
      <x:c r="L15" s="522"/>
      <x:c r="M15" s="579" t="n">
        <x:v>1642</x:v>
      </x:c>
      <x:c r="N15" s="582" t="n">
        <x:f>O15*$E$3</x:f>
        <x:v>42971.14</x:v>
      </x:c>
      <x:c r="O15" s="523" t="n">
        <x:v>42971.14</x:v>
      </x:c>
      <x:c r="P15" s="585" t="n">
        <x:v>4442</x:v>
      </x:c>
      <x:c r="Q15" s="588" t="n">
        <x:f>R15*$E$3</x:f>
        <x:v>116247.14</x:v>
      </x:c>
      <x:c r="R15" s="523" t="n">
        <x:v>116247.14</x:v>
      </x:c>
      <x:c r="S15" s="579" t="n">
        <x:v>2582</x:v>
      </x:c>
      <x:c r="T15" s="582" t="n">
        <x:f>U15*$E$3</x:f>
        <x:v>67570.94</x:v>
      </x:c>
      <x:c r="U15" s="523" t="n">
        <x:v>67570.94</x:v>
      </x:c>
      <x:c r="V15" s="585" t="n">
        <x:v>4363</x:v>
      </x:c>
      <x:c r="W15" s="588" t="n">
        <x:f>X15*$E$3</x:f>
        <x:v>114179.71</x:v>
      </x:c>
      <x:c r="X15" s="523" t="n">
        <x:v>114179.71</x:v>
      </x:c>
      <x:c r="Y15" s="579" t="n">
        <x:v>5863</x:v>
      </x:c>
      <x:c r="Z15" s="582" t="n">
        <x:f>AA15*$E$3</x:f>
        <x:v>153434.71</x:v>
      </x:c>
      <x:c r="AA15" s="523" t="n">
        <x:v>153434.71</x:v>
      </x:c>
      <x:c r="AB15" s="585" t="n">
        <x:v>8424</x:v>
      </x:c>
      <x:c r="AC15" s="588" t="n">
        <x:f>AD15*$E$3</x:f>
        <x:v>220456.08</x:v>
      </x:c>
      <x:c r="AD15" s="523" t="n">
        <x:v>220456.08</x:v>
      </x:c>
      <x:c r="AE15" s="579" t="n">
        <x:v>6819</x:v>
      </x:c>
      <x:c r="AF15" s="582" t="n">
        <x:f>AG15*$E$3</x:f>
        <x:v>178453.23</x:v>
      </x:c>
      <x:c r="AG15" s="523" t="n">
        <x:v>178453.23</x:v>
      </x:c>
      <x:c r="AH15" s="585" t="n">
        <x:v>8305</x:v>
      </x:c>
      <x:c r="AI15" s="588" t="n">
        <x:f>AJ15*$E$3</x:f>
        <x:v>217341.85</x:v>
      </x:c>
      <x:c r="AJ15" s="523" t="n">
        <x:v>217341.85</x:v>
      </x:c>
      <x:c r="AK15" s="579" t="n">
        <x:v>5295</x:v>
      </x:c>
      <x:c r="AL15" s="582" t="n">
        <x:f>AM15*$E$3</x:f>
        <x:v>138570.15</x:v>
      </x:c>
      <x:c r="AM15" s="523" t="n">
        <x:v>138570.15</x:v>
      </x:c>
      <x:c r="AN15" s="585" t="n">
        <x:v>6630</x:v>
      </x:c>
      <x:c r="AO15" s="588" t="n">
        <x:f>AP15*$E$3</x:f>
        <x:v>173507.1</x:v>
      </x:c>
      <x:c r="AP15" s="523" t="n">
        <x:v>173507.1</x:v>
      </x:c>
      <x:c r="AQ15" s="579" t="n">
        <x:v>8656</x:v>
      </x:c>
      <x:c r="AR15" s="582" t="n">
        <x:f>AS15*$E$3</x:f>
        <x:v>226527.52</x:v>
      </x:c>
      <x:c r="AS15" s="523" t="n">
        <x:v>226527.52</x:v>
      </x:c>
      <x:c r="AT15" s="585" t="n">
        <x:v>6815</x:v>
      </x:c>
      <x:c r="AU15" s="588" t="n">
        <x:f>AV15*$E$3</x:f>
        <x:v>178348.55</x:v>
      </x:c>
      <x:c r="AV15" s="523" t="n">
        <x:v>178348.55</x:v>
      </x:c>
      <x:c r="AW15" s="579" t="n">
        <x:f>SUM(M15,P15,S15,V15,Y15,AB15,AE15,AH15,AK15,AN15,AQ15,AT15)</x:f>
        <x:v>69836</x:v>
      </x:c>
      <x:c r="AX15" s="582" t="n">
        <x:f>SUM(N15,Q15,T15,W15,Z15,AC15,AF15,AI15,AL15,AO15,AR15,AU15)</x:f>
        <x:v>1827608.12</x:v>
      </x:c>
      <x:c r="AY15" s="525"/>
      <x:c r="AZ15" s="579" t="n">
        <x:f>AW15/12</x:f>
        <x:v>5819.666666666667</x:v>
      </x:c>
      <x:c r="BA15" s="582" t="n">
        <x:f>AX15/12</x:f>
        <x:v>152300.67666666667</x:v>
      </x:c>
      <x:c r="BB15" s="525"/>
      <x:c r="BC15" s="579" t="n">
        <x:f>AW15-$G15</x:f>
        <x:v>57350.8286153211</x:v>
      </x:c>
      <x:c r="BD15" s="582" t="n">
        <x:f>AX15-($K15*12)</x:f>
        <x:v>1500871.1848629531</x:v>
      </x:c>
      <x:c r="BE15" s="522" t="str">
        <x:v>SIM</x:v>
      </x:c>
      <x:c r="BF15" s="522" t="str">
        <x:v>PRODUÇÃO · COMPÕE O FATOR K</x:v>
      </x:c>
    </x:row>
    <x:row r="16" ht="31" customHeight="1">
      <x:c r="A16" s="531" t="str">
        <x:v>STC</x:v>
      </x:c>
      <x:c r="B16" s="531" t="str">
        <x:v>CORTE</x:v>
      </x:c>
      <x:c r="C16" s="531" t="str">
        <x:v>5082000187</x:v>
      </x:c>
      <x:c r="D16" s="534" t="str">
        <x:v>ACAO PRODUT RELIGACAO BORNE MEDIDOR STC</x:v>
      </x:c>
      <x:c r="E16" s="534" t="str">
        <x:v>RESTABELECER O FORNECIMENTO DE UMA UNIDADE CONSUMIDORA DO GRUPO B. TIPO: CONECTANDO RAMAL NO BORNE DO MEDIDOR E/OU DISJUNTOR, SEM A INSTALACAO DO MEDIDOR, INDEPENDENTE DO NUMERO DE FASES. INCLUI: CONECTAR CONDUTOR NO BORNE DO MEDIDOR E/OU DISJUNTOR, LACRAR CAIXA DE MEDICAO, COM O APONTAMENTO DA REALIZACAO DOS SERVICOS ATRAVES DE APLICATIVO. APROPRIACAO - CUSTEIO: APROPRIAR NO CENTRO E CLASSE DE CUSTO ESPECIFICA DA AREA. CONFORME ET.206.EQTL.NORMAS E QUALIDADE - CADERNO DE SERVICOS. QUANTIDADE MINIMA DE PESSOAS RECOMENDAS: 2 PESSOAS. TIPO DE TURMA: STC.</x:v>
      </x:c>
      <x:c r="F16" s="531" t="str">
        <x:v>UNIDADE</x:v>
      </x:c>
      <x:c r="G16" s="573" t="n">
        <x:v>11396.7085</x:v>
      </x:c>
      <x:c r="H16" s="573" t="n">
        <x:f>G16/12</x:f>
        <x:v>949.7257083333334</x:v>
      </x:c>
      <x:c r="I16" s="576" t="n">
        <x:v>39.2600070295456</x:v>
      </x:c>
      <x:c r="J16" s="576" t="n">
        <x:f>ROUND(I16*$E$3,2)</x:f>
        <x:v>39.26</x:v>
      </x:c>
      <x:c r="K16" s="576" t="n">
        <x:f>J16*H16</x:f>
        <x:v>37286.231309166666</x:v>
      </x:c>
      <x:c r="L16" s="522"/>
      <x:c r="M16" s="579" t="n">
        <x:v>0</x:v>
      </x:c>
      <x:c r="N16" s="582" t="n">
        <x:f>O16*$E$3</x:f>
        <x:v>0</x:v>
      </x:c>
      <x:c r="O16" s="523" t="n">
        <x:v>0</x:v>
      </x:c>
      <x:c r="P16" s="585" t="n">
        <x:v>0</x:v>
      </x:c>
      <x:c r="Q16" s="588" t="n">
        <x:f>R16*$E$3</x:f>
        <x:v>0</x:v>
      </x:c>
      <x:c r="R16" s="523" t="n">
        <x:v>0</x:v>
      </x:c>
      <x:c r="S16" s="579" t="n">
        <x:v>0</x:v>
      </x:c>
      <x:c r="T16" s="582" t="n">
        <x:f>U16*$E$3</x:f>
        <x:v>0</x:v>
      </x:c>
      <x:c r="U16" s="523" t="n">
        <x:v>0</x:v>
      </x:c>
      <x:c r="V16" s="585" t="n">
        <x:v>0</x:v>
      </x:c>
      <x:c r="W16" s="588" t="n">
        <x:f>X16*$E$3</x:f>
        <x:v>0</x:v>
      </x:c>
      <x:c r="X16" s="523" t="n">
        <x:v>0</x:v>
      </x:c>
      <x:c r="Y16" s="579" t="n">
        <x:v>0</x:v>
      </x:c>
      <x:c r="Z16" s="582" t="n">
        <x:f>AA16*$E$3</x:f>
        <x:v>0</x:v>
      </x:c>
      <x:c r="AA16" s="523" t="n">
        <x:v>0</x:v>
      </x:c>
      <x:c r="AB16" s="585" t="n">
        <x:v>0</x:v>
      </x:c>
      <x:c r="AC16" s="588" t="n">
        <x:f>AD16*$E$3</x:f>
        <x:v>0</x:v>
      </x:c>
      <x:c r="AD16" s="523" t="n">
        <x:v>0</x:v>
      </x:c>
      <x:c r="AE16" s="579" t="n">
        <x:v>0</x:v>
      </x:c>
      <x:c r="AF16" s="582" t="n">
        <x:f>AG16*$E$3</x:f>
        <x:v>0</x:v>
      </x:c>
      <x:c r="AG16" s="523" t="n">
        <x:v>0</x:v>
      </x:c>
      <x:c r="AH16" s="585" t="n">
        <x:v>0</x:v>
      </x:c>
      <x:c r="AI16" s="588" t="n">
        <x:f>AJ16*$E$3</x:f>
        <x:v>0</x:v>
      </x:c>
      <x:c r="AJ16" s="523" t="n">
        <x:v>0</x:v>
      </x:c>
      <x:c r="AK16" s="579" t="n">
        <x:v>0</x:v>
      </x:c>
      <x:c r="AL16" s="582" t="n">
        <x:f>AM16*$E$3</x:f>
        <x:v>0</x:v>
      </x:c>
      <x:c r="AM16" s="523" t="n">
        <x:v>0</x:v>
      </x:c>
      <x:c r="AN16" s="585" t="n">
        <x:v>0</x:v>
      </x:c>
      <x:c r="AO16" s="588" t="n">
        <x:f>AP16*$E$3</x:f>
        <x:v>0</x:v>
      </x:c>
      <x:c r="AP16" s="523" t="n">
        <x:v>0</x:v>
      </x:c>
      <x:c r="AQ16" s="579" t="n">
        <x:v>0</x:v>
      </x:c>
      <x:c r="AR16" s="582" t="n">
        <x:f>AS16*$E$3</x:f>
        <x:v>0</x:v>
      </x:c>
      <x:c r="AS16" s="523" t="n">
        <x:v>0</x:v>
      </x:c>
      <x:c r="AT16" s="585" t="n">
        <x:v>0</x:v>
      </x:c>
      <x:c r="AU16" s="588" t="n">
        <x:f>AV16*$E$3</x:f>
        <x:v>0</x:v>
      </x:c>
      <x:c r="AV16" s="523" t="n">
        <x:v>0</x:v>
      </x:c>
      <x:c r="AW16" s="579" t="n">
        <x:f>SUM(M16,P16,S16,V16,Y16,AB16,AE16,AH16,AK16,AN16,AQ16,AT16)</x:f>
        <x:v>0</x:v>
      </x:c>
      <x:c r="AX16" s="582" t="n">
        <x:f>SUM(N16,Q16,T16,W16,Z16,AC16,AF16,AI16,AL16,AO16,AR16,AU16)</x:f>
        <x:v>0</x:v>
      </x:c>
      <x:c r="AY16" s="525"/>
      <x:c r="AZ16" s="579" t="n">
        <x:f>AW16/12</x:f>
        <x:v>0</x:v>
      </x:c>
      <x:c r="BA16" s="582" t="n">
        <x:f>AX16/12</x:f>
        <x:v>0</x:v>
      </x:c>
      <x:c r="BB16" s="525"/>
      <x:c r="BC16" s="579" t="n">
        <x:f>AW16-$G16</x:f>
        <x:v>-11396.7085</x:v>
      </x:c>
      <x:c r="BD16" s="582" t="n">
        <x:f>AX16-($K16*12)</x:f>
        <x:v>-447434.77570999996</x:v>
      </x:c>
      <x:c r="BE16" s="522" t="str">
        <x:v>SIM</x:v>
      </x:c>
      <x:c r="BF16" s="522" t="str">
        <x:v>PRODUÇÃO · COMPÕE O FATOR K</x:v>
      </x:c>
    </x:row>
    <x:row r="17" ht="31" customHeight="1">
      <x:c r="A17" s="531" t="str">
        <x:v>O&amp;M</x:v>
      </x:c>
      <x:c r="B17" s="531" t="str">
        <x:v>LINHA VIVA</x:v>
      </x:c>
      <x:c r="C17" s="531" t="str">
        <x:v>5013000001</x:v>
      </x:c>
      <x:c r="D17" s="534" t="str">
        <x:v>TURMA LV 4H CAM ATEND EMERGENCIAL (25%)</x:v>
      </x:c>
      <x:c r="E17" s="534" t="str">
        <x:v>TURMA DE LINHA VIVA COM 4 HOMENS EM ATENDIMENTO EMERGENCIAL, COM FATOR (25%), COM VEICULO CAMINHAO CESTO DUPLO DE LINHA VIVA, QUANDO ACIONADO PARA ATENDIMENTO EMERGENCIAL FORA DA JORNADA DE TRABALHO. INCLUI: NECESSIDADE DA CONTRATANTE EM COLOCAR A TURMA PARA ATENDER SITUACOES DE EMERGENCIA NO SISTEMA ELETRICO. APROPRIACAO - CUSTEIO: QUANDO EM ATIVIDADE DE MANUTENCAO, APROPRIAR NO CENTRO E CLASSE DE CUSTO ESPECIFICA DA AREA. CONFORME ET.206.EQTL.NORMAS E QUALIDADE - CADERNO DE SERVICOS. QUANTIDADE MINIMA DE PESSOAS NECESSARIAS: 4 PESSOAS. TIPO DE TURMA: LINHA VIVA (LV).</x:v>
      </x:c>
      <x:c r="F17" s="531" t="str">
        <x:v>HORA</x:v>
      </x:c>
      <x:c r="G17" s="573" t="n">
        <x:v>0</x:v>
      </x:c>
      <x:c r="H17" s="573" t="n">
        <x:f>G17/12</x:f>
        <x:v>0</x:v>
      </x:c>
      <x:c r="I17" s="576" t="n">
        <x:v>991.620744788744</x:v>
      </x:c>
      <x:c r="J17" s="576" t="n">
        <x:f>ROUND(I17*$E$3,2)</x:f>
        <x:v>991.62</x:v>
      </x:c>
      <x:c r="K17" s="576" t="n">
        <x:f>J17*H17</x:f>
        <x:v>0</x:v>
      </x:c>
      <x:c r="L17" s="522"/>
      <x:c r="M17" s="579" t="n">
        <x:v>0</x:v>
      </x:c>
      <x:c r="N17" s="582" t="n">
        <x:f>O17*$E$3</x:f>
        <x:v>0</x:v>
      </x:c>
      <x:c r="O17" s="523" t="n">
        <x:v>0</x:v>
      </x:c>
      <x:c r="P17" s="585" t="n">
        <x:v>0</x:v>
      </x:c>
      <x:c r="Q17" s="588" t="n">
        <x:f>R17*$E$3</x:f>
        <x:v>0</x:v>
      </x:c>
      <x:c r="R17" s="523" t="n">
        <x:v>0</x:v>
      </x:c>
      <x:c r="S17" s="579" t="n">
        <x:v>0</x:v>
      </x:c>
      <x:c r="T17" s="582" t="n">
        <x:f>U17*$E$3</x:f>
        <x:v>0</x:v>
      </x:c>
      <x:c r="U17" s="523" t="n">
        <x:v>0</x:v>
      </x:c>
      <x:c r="V17" s="585" t="n">
        <x:v>0</x:v>
      </x:c>
      <x:c r="W17" s="588" t="n">
        <x:f>X17*$E$3</x:f>
        <x:v>0</x:v>
      </x:c>
      <x:c r="X17" s="523" t="n">
        <x:v>0</x:v>
      </x:c>
      <x:c r="Y17" s="579" t="n">
        <x:v>0</x:v>
      </x:c>
      <x:c r="Z17" s="582" t="n">
        <x:f>AA17*$E$3</x:f>
        <x:v>0</x:v>
      </x:c>
      <x:c r="AA17" s="523" t="n">
        <x:v>0</x:v>
      </x:c>
      <x:c r="AB17" s="585" t="n">
        <x:v>0</x:v>
      </x:c>
      <x:c r="AC17" s="588" t="n">
        <x:f>AD17*$E$3</x:f>
        <x:v>0</x:v>
      </x:c>
      <x:c r="AD17" s="523" t="n">
        <x:v>0</x:v>
      </x:c>
      <x:c r="AE17" s="579" t="n">
        <x:v>0</x:v>
      </x:c>
      <x:c r="AF17" s="582" t="n">
        <x:f>AG17*$E$3</x:f>
        <x:v>0</x:v>
      </x:c>
      <x:c r="AG17" s="523" t="n">
        <x:v>0</x:v>
      </x:c>
      <x:c r="AH17" s="585" t="n">
        <x:v>0</x:v>
      </x:c>
      <x:c r="AI17" s="588" t="n">
        <x:f>AJ17*$E$3</x:f>
        <x:v>0</x:v>
      </x:c>
      <x:c r="AJ17" s="523" t="n">
        <x:v>0</x:v>
      </x:c>
      <x:c r="AK17" s="579" t="n">
        <x:v>0</x:v>
      </x:c>
      <x:c r="AL17" s="582" t="n">
        <x:f>AM17*$E$3</x:f>
        <x:v>0</x:v>
      </x:c>
      <x:c r="AM17" s="523" t="n">
        <x:v>0</x:v>
      </x:c>
      <x:c r="AN17" s="585" t="n">
        <x:v>0</x:v>
      </x:c>
      <x:c r="AO17" s="588" t="n">
        <x:f>AP17*$E$3</x:f>
        <x:v>0</x:v>
      </x:c>
      <x:c r="AP17" s="523" t="n">
        <x:v>0</x:v>
      </x:c>
      <x:c r="AQ17" s="579" t="n">
        <x:v>0</x:v>
      </x:c>
      <x:c r="AR17" s="582" t="n">
        <x:f>AS17*$E$3</x:f>
        <x:v>0</x:v>
      </x:c>
      <x:c r="AS17" s="523" t="n">
        <x:v>0</x:v>
      </x:c>
      <x:c r="AT17" s="585" t="n">
        <x:v>0</x:v>
      </x:c>
      <x:c r="AU17" s="588" t="n">
        <x:f>AV17*$E$3</x:f>
        <x:v>0</x:v>
      </x:c>
      <x:c r="AV17" s="523" t="n">
        <x:v>0</x:v>
      </x:c>
      <x:c r="AW17" s="579" t="n">
        <x:f>SUM(M17,P17,S17,V17,Y17,AB17,AE17,AH17,AK17,AN17,AQ17,AT17)</x:f>
        <x:v>0</x:v>
      </x:c>
      <x:c r="AX17" s="582" t="n">
        <x:f>SUM(N17,Q17,T17,W17,Z17,AC17,AF17,AI17,AL17,AO17,AR17,AU17)</x:f>
        <x:v>0</x:v>
      </x:c>
      <x:c r="AY17" s="525"/>
      <x:c r="AZ17" s="579" t="n">
        <x:f>AW17/12</x:f>
        <x:v>0</x:v>
      </x:c>
      <x:c r="BA17" s="582" t="n">
        <x:f>AX17/12</x:f>
        <x:v>0</x:v>
      </x:c>
      <x:c r="BB17" s="525"/>
      <x:c r="BC17" s="579" t="n">
        <x:f>AW17-$G17</x:f>
        <x:v>0</x:v>
      </x:c>
      <x:c r="BD17" s="582" t="n">
        <x:f>AX17-($K17*12)</x:f>
        <x:v>0</x:v>
      </x:c>
      <x:c r="BE17" s="522" t="str">
        <x:v>SIM</x:v>
      </x:c>
      <x:c r="BF17" s="522" t="str">
        <x:v>PRODUÇÃO · COMPÕE O FATOR K</x:v>
      </x:c>
    </x:row>
    <x:row r="18" ht="31" customHeight="1">
      <x:c r="A18" s="531" t="str">
        <x:v>STC</x:v>
      </x:c>
      <x:c r="B18" s="531" t="str">
        <x:v>PLANTÃO</x:v>
      </x:c>
      <x:c r="C18" s="531" t="str">
        <x:v>5013000002</x:v>
      </x:c>
      <x:c r="D18" s="534" t="str">
        <x:v>OPERAR/MANOB CHAVE/GRAMPO LV ATEND EMERG</x:v>
      </x:c>
      <x:c r="E18" s="534" t="str">
        <x:v>OPERAR E/ OU MANOBRAR(ABRIR E FECHAR) CHAVES (FUSIVEL/FACA/TRIPOLARES) OU GRAMPOS DE LINHA VIVA. INCLUI: ABRIR E FECHAR CHAVES, EQUIPAMENTOS OU GRAMPOS DE LINHA VIVA, EM UMA MESMA ESTRUTURA, COM OBJETIVO DE MANOBRAS PARA SERVICOS DE CONSTRUCAO E MANUTENCAO. INCLUI A SUBSTITUICAO DE ELOS FUSIVEIS E/OU CARTUCHOS CASO NECESSARIO. APROPRIACAO - INVESTIMENTO: QUANDO ASSOCIADA A UC ESSA ATIVIDADE DEVE SER APROPRIADA NA ODI. CUSTEIO: QUANDO EM ATIVIDADE DE MANUTENCAO, APROPRIAR NO CENTRO E CLASSE DE CUSTO ESPECIFICA DA AREA. CONFORME ET.206.EQTL.NORMAS E QUALIDADE - CADERNO DE SERVICOS. QUANTIDADE MINIMA DE PESSOAS RECOMENDAS: 2 PESSOAS. TIPO DE TURMA: EMERGENCIA/PLANTAO.</x:v>
      </x:c>
      <x:c r="F18" s="531" t="str">
        <x:v>CONJUNTO</x:v>
      </x:c>
      <x:c r="G18" s="573" t="n">
        <x:v>0</x:v>
      </x:c>
      <x:c r="H18" s="573" t="n">
        <x:f>G18/12</x:f>
        <x:v>0</x:v>
      </x:c>
      <x:c r="I18" s="576" t="n">
        <x:v>101.223484630617</x:v>
      </x:c>
      <x:c r="J18" s="576" t="n">
        <x:f>ROUND(I18*$E$3,2)</x:f>
        <x:v>101.22</x:v>
      </x:c>
      <x:c r="K18" s="576" t="n">
        <x:f>J18*H18</x:f>
        <x:v>0</x:v>
      </x:c>
      <x:c r="L18" s="522"/>
      <x:c r="M18" s="579" t="n">
        <x:v>0</x:v>
      </x:c>
      <x:c r="N18" s="582" t="n">
        <x:f>O18*$E$3</x:f>
        <x:v>0</x:v>
      </x:c>
      <x:c r="O18" s="523" t="n">
        <x:v>0</x:v>
      </x:c>
      <x:c r="P18" s="585" t="n">
        <x:v>0</x:v>
      </x:c>
      <x:c r="Q18" s="588" t="n">
        <x:f>R18*$E$3</x:f>
        <x:v>0</x:v>
      </x:c>
      <x:c r="R18" s="523" t="n">
        <x:v>0</x:v>
      </x:c>
      <x:c r="S18" s="579" t="n">
        <x:v>0</x:v>
      </x:c>
      <x:c r="T18" s="582" t="n">
        <x:f>U18*$E$3</x:f>
        <x:v>0</x:v>
      </x:c>
      <x:c r="U18" s="523" t="n">
        <x:v>0</x:v>
      </x:c>
      <x:c r="V18" s="585" t="n">
        <x:v>0</x:v>
      </x:c>
      <x:c r="W18" s="588" t="n">
        <x:f>X18*$E$3</x:f>
        <x:v>0</x:v>
      </x:c>
      <x:c r="X18" s="523" t="n">
        <x:v>0</x:v>
      </x:c>
      <x:c r="Y18" s="579" t="n">
        <x:v>0</x:v>
      </x:c>
      <x:c r="Z18" s="582" t="n">
        <x:f>AA18*$E$3</x:f>
        <x:v>0</x:v>
      </x:c>
      <x:c r="AA18" s="523" t="n">
        <x:v>0</x:v>
      </x:c>
      <x:c r="AB18" s="585" t="n">
        <x:v>0</x:v>
      </x:c>
      <x:c r="AC18" s="588" t="n">
        <x:f>AD18*$E$3</x:f>
        <x:v>0</x:v>
      </x:c>
      <x:c r="AD18" s="523" t="n">
        <x:v>0</x:v>
      </x:c>
      <x:c r="AE18" s="579" t="n">
        <x:v>0</x:v>
      </x:c>
      <x:c r="AF18" s="582" t="n">
        <x:f>AG18*$E$3</x:f>
        <x:v>0</x:v>
      </x:c>
      <x:c r="AG18" s="523" t="n">
        <x:v>0</x:v>
      </x:c>
      <x:c r="AH18" s="585" t="n">
        <x:v>0</x:v>
      </x:c>
      <x:c r="AI18" s="588" t="n">
        <x:f>AJ18*$E$3</x:f>
        <x:v>0</x:v>
      </x:c>
      <x:c r="AJ18" s="523" t="n">
        <x:v>0</x:v>
      </x:c>
      <x:c r="AK18" s="579" t="n">
        <x:v>0</x:v>
      </x:c>
      <x:c r="AL18" s="582" t="n">
        <x:f>AM18*$E$3</x:f>
        <x:v>0</x:v>
      </x:c>
      <x:c r="AM18" s="523" t="n">
        <x:v>0</x:v>
      </x:c>
      <x:c r="AN18" s="585" t="n">
        <x:v>0</x:v>
      </x:c>
      <x:c r="AO18" s="588" t="n">
        <x:f>AP18*$E$3</x:f>
        <x:v>0</x:v>
      </x:c>
      <x:c r="AP18" s="523" t="n">
        <x:v>0</x:v>
      </x:c>
      <x:c r="AQ18" s="579" t="n">
        <x:v>0</x:v>
      </x:c>
      <x:c r="AR18" s="582" t="n">
        <x:f>AS18*$E$3</x:f>
        <x:v>0</x:v>
      </x:c>
      <x:c r="AS18" s="523" t="n">
        <x:v>0</x:v>
      </x:c>
      <x:c r="AT18" s="585" t="n">
        <x:v>0</x:v>
      </x:c>
      <x:c r="AU18" s="588" t="n">
        <x:f>AV18*$E$3</x:f>
        <x:v>0</x:v>
      </x:c>
      <x:c r="AV18" s="523" t="n">
        <x:v>0</x:v>
      </x:c>
      <x:c r="AW18" s="579" t="n">
        <x:f>SUM(M18,P18,S18,V18,Y18,AB18,AE18,AH18,AK18,AN18,AQ18,AT18)</x:f>
        <x:v>0</x:v>
      </x:c>
      <x:c r="AX18" s="582" t="n">
        <x:f>SUM(N18,Q18,T18,W18,Z18,AC18,AF18,AI18,AL18,AO18,AR18,AU18)</x:f>
        <x:v>0</x:v>
      </x:c>
      <x:c r="AY18" s="525"/>
      <x:c r="AZ18" s="579" t="n">
        <x:f>AW18/12</x:f>
        <x:v>0</x:v>
      </x:c>
      <x:c r="BA18" s="582" t="n">
        <x:f>AX18/12</x:f>
        <x:v>0</x:v>
      </x:c>
      <x:c r="BB18" s="525"/>
      <x:c r="BC18" s="579" t="n">
        <x:f>AW18-$G18</x:f>
        <x:v>0</x:v>
      </x:c>
      <x:c r="BD18" s="582" t="n">
        <x:f>AX18-($K18*12)</x:f>
        <x:v>0</x:v>
      </x:c>
      <x:c r="BE18" s="522" t="str">
        <x:v>SIM</x:v>
      </x:c>
      <x:c r="BF18" s="522" t="str">
        <x:v>PRODUÇÃO · COMPÕE O FATOR K</x:v>
      </x:c>
    </x:row>
    <x:row r="19" ht="31" customHeight="1">
      <x:c r="A19" s="531" t="str">
        <x:v>STC</x:v>
      </x:c>
      <x:c r="B19" s="531" t="str">
        <x:v>PLANTÃO</x:v>
      </x:c>
      <x:c r="C19" s="531" t="str">
        <x:v>5013100002</x:v>
      </x:c>
      <x:c r="D19" s="534" t="str">
        <x:v>ATEND EMERG INST TRAFO 1F ACIMA 15KVA</x:v>
      </x:c>
      <x:c r="E19" s="534" t="str">
        <x:v>ATENDIMENTO EMERGENCIAL. TIPO: INSTALAR TRAFO MONOFASICO MAIOR QUE 15KVA ATE 37,5KV. APROPRIACAO - CUSTEIO: APROPRIAR NO CENTRO E CLASSE DE CUSTO ESPECIFICA DA AREA. CONFORME ET.206.EQTL.NORMAS E QUALIDADE - CADERNO DE SERVICOS. QUANTIDADE MINIMA DE PESSOAS RECOMENDAS: 2 PESSOAS. TIPO DE TURMA: EMERGENCIA/PLANTAO.</x:v>
      </x:c>
      <x:c r="F19" s="531" t="str">
        <x:v>UNIDADE</x:v>
      </x:c>
      <x:c r="G19" s="573" t="n">
        <x:v>0</x:v>
      </x:c>
      <x:c r="H19" s="573" t="n">
        <x:f>G19/12</x:f>
        <x:v>0</x:v>
      </x:c>
      <x:c r="I19" s="576" t="n">
        <x:v>369.184366930105</x:v>
      </x:c>
      <x:c r="J19" s="576" t="n">
        <x:f>ROUND(I19*$E$3,2)</x:f>
        <x:v>369.18</x:v>
      </x:c>
      <x:c r="K19" s="576" t="n">
        <x:f>J19*H19</x:f>
        <x:v>0</x:v>
      </x:c>
      <x:c r="L19" s="522"/>
      <x:c r="M19" s="579" t="n">
        <x:v>0</x:v>
      </x:c>
      <x:c r="N19" s="582" t="n">
        <x:f>O19*$E$3</x:f>
        <x:v>0</x:v>
      </x:c>
      <x:c r="O19" s="523" t="n">
        <x:v>0</x:v>
      </x:c>
      <x:c r="P19" s="585" t="n">
        <x:v>0</x:v>
      </x:c>
      <x:c r="Q19" s="588" t="n">
        <x:f>R19*$E$3</x:f>
        <x:v>0</x:v>
      </x:c>
      <x:c r="R19" s="523" t="n">
        <x:v>0</x:v>
      </x:c>
      <x:c r="S19" s="579" t="n">
        <x:v>0</x:v>
      </x:c>
      <x:c r="T19" s="582" t="n">
        <x:f>U19*$E$3</x:f>
        <x:v>0</x:v>
      </x:c>
      <x:c r="U19" s="523" t="n">
        <x:v>0</x:v>
      </x:c>
      <x:c r="V19" s="585" t="n">
        <x:v>0</x:v>
      </x:c>
      <x:c r="W19" s="588" t="n">
        <x:f>X19*$E$3</x:f>
        <x:v>0</x:v>
      </x:c>
      <x:c r="X19" s="523" t="n">
        <x:v>0</x:v>
      </x:c>
      <x:c r="Y19" s="579" t="n">
        <x:v>0</x:v>
      </x:c>
      <x:c r="Z19" s="582" t="n">
        <x:f>AA19*$E$3</x:f>
        <x:v>0</x:v>
      </x:c>
      <x:c r="AA19" s="523" t="n">
        <x:v>0</x:v>
      </x:c>
      <x:c r="AB19" s="585" t="n">
        <x:v>0</x:v>
      </x:c>
      <x:c r="AC19" s="588" t="n">
        <x:f>AD19*$E$3</x:f>
        <x:v>0</x:v>
      </x:c>
      <x:c r="AD19" s="523" t="n">
        <x:v>0</x:v>
      </x:c>
      <x:c r="AE19" s="579" t="n">
        <x:v>0</x:v>
      </x:c>
      <x:c r="AF19" s="582" t="n">
        <x:f>AG19*$E$3</x:f>
        <x:v>0</x:v>
      </x:c>
      <x:c r="AG19" s="523" t="n">
        <x:v>0</x:v>
      </x:c>
      <x:c r="AH19" s="585" t="n">
        <x:v>0</x:v>
      </x:c>
      <x:c r="AI19" s="588" t="n">
        <x:f>AJ19*$E$3</x:f>
        <x:v>0</x:v>
      </x:c>
      <x:c r="AJ19" s="523" t="n">
        <x:v>0</x:v>
      </x:c>
      <x:c r="AK19" s="579" t="n">
        <x:v>0</x:v>
      </x:c>
      <x:c r="AL19" s="582" t="n">
        <x:f>AM19*$E$3</x:f>
        <x:v>0</x:v>
      </x:c>
      <x:c r="AM19" s="523" t="n">
        <x:v>0</x:v>
      </x:c>
      <x:c r="AN19" s="585" t="n">
        <x:v>0</x:v>
      </x:c>
      <x:c r="AO19" s="588" t="n">
        <x:f>AP19*$E$3</x:f>
        <x:v>0</x:v>
      </x:c>
      <x:c r="AP19" s="523" t="n">
        <x:v>0</x:v>
      </x:c>
      <x:c r="AQ19" s="579" t="n">
        <x:v>0</x:v>
      </x:c>
      <x:c r="AR19" s="582" t="n">
        <x:f>AS19*$E$3</x:f>
        <x:v>0</x:v>
      </x:c>
      <x:c r="AS19" s="523" t="n">
        <x:v>0</x:v>
      </x:c>
      <x:c r="AT19" s="585" t="n">
        <x:v>0</x:v>
      </x:c>
      <x:c r="AU19" s="588" t="n">
        <x:f>AV19*$E$3</x:f>
        <x:v>0</x:v>
      </x:c>
      <x:c r="AV19" s="523" t="n">
        <x:v>0</x:v>
      </x:c>
      <x:c r="AW19" s="579" t="n">
        <x:f>SUM(M19,P19,S19,V19,Y19,AB19,AE19,AH19,AK19,AN19,AQ19,AT19)</x:f>
        <x:v>0</x:v>
      </x:c>
      <x:c r="AX19" s="582" t="n">
        <x:f>SUM(N19,Q19,T19,W19,Z19,AC19,AF19,AI19,AL19,AO19,AR19,AU19)</x:f>
        <x:v>0</x:v>
      </x:c>
      <x:c r="AY19" s="525"/>
      <x:c r="AZ19" s="579" t="n">
        <x:f>AW19/12</x:f>
        <x:v>0</x:v>
      </x:c>
      <x:c r="BA19" s="582" t="n">
        <x:f>AX19/12</x:f>
        <x:v>0</x:v>
      </x:c>
      <x:c r="BB19" s="525"/>
      <x:c r="BC19" s="579" t="n">
        <x:f>AW19-$G19</x:f>
        <x:v>0</x:v>
      </x:c>
      <x:c r="BD19" s="582" t="n">
        <x:f>AX19-($K19*12)</x:f>
        <x:v>0</x:v>
      </x:c>
      <x:c r="BE19" s="522" t="str">
        <x:v>SIM</x:v>
      </x:c>
      <x:c r="BF19" s="522" t="str">
        <x:v>PRODUÇÃO · COMPÕE O FATOR K</x:v>
      </x:c>
    </x:row>
    <x:row r="20" ht="31" customHeight="1">
      <x:c r="A20" s="531" t="str">
        <x:v>STC</x:v>
      </x:c>
      <x:c r="B20" s="531" t="str">
        <x:v>PLANTÃO</x:v>
      </x:c>
      <x:c r="C20" s="531" t="str">
        <x:v>5013100003</x:v>
      </x:c>
      <x:c r="D20" s="534" t="str">
        <x:v>ATEND EMERG RET TRAFO 1F ACIMA 15KVA</x:v>
      </x:c>
      <x:c r="E20" s="534" t="str">
        <x:v>ATENDIMENTO EMERGENCIAL. TIPO: RETIRAR MONOFASICO MAIOR QUE 15KVA ATE 37,5KV. APROPRIACAO - CUSTEIO: APROPRIAR NO CENTRO E CLASSE DE CUSTO ESPECIFICA DA AREA. CONFORME ET.206.EQTL.NORMAS E QUALIDADE - CADERNO DE SERVICOS. QUANTIDADE MINIMA DE PESSOAS RECOMENDAS: 2 PESSOAS. TIPO DE TURMA: EMERGENCIA/PLANTAO.</x:v>
      </x:c>
      <x:c r="F20" s="531" t="str">
        <x:v>UNIDADE</x:v>
      </x:c>
      <x:c r="G20" s="573" t="n">
        <x:v>0</x:v>
      </x:c>
      <x:c r="H20" s="573" t="n">
        <x:f>G20/12</x:f>
        <x:v>0</x:v>
      </x:c>
      <x:c r="I20" s="576" t="n">
        <x:v>221.237487457498</x:v>
      </x:c>
      <x:c r="J20" s="576" t="n">
        <x:f>ROUND(I20*$E$3,2)</x:f>
        <x:v>221.24</x:v>
      </x:c>
      <x:c r="K20" s="576" t="n">
        <x:f>J20*H20</x:f>
        <x:v>0</x:v>
      </x:c>
      <x:c r="L20" s="522"/>
      <x:c r="M20" s="579" t="n">
        <x:v>0</x:v>
      </x:c>
      <x:c r="N20" s="582" t="n">
        <x:f>O20*$E$3</x:f>
        <x:v>0</x:v>
      </x:c>
      <x:c r="O20" s="523" t="n">
        <x:v>0</x:v>
      </x:c>
      <x:c r="P20" s="585" t="n">
        <x:v>0</x:v>
      </x:c>
      <x:c r="Q20" s="588" t="n">
        <x:f>R20*$E$3</x:f>
        <x:v>0</x:v>
      </x:c>
      <x:c r="R20" s="523" t="n">
        <x:v>0</x:v>
      </x:c>
      <x:c r="S20" s="579" t="n">
        <x:v>0</x:v>
      </x:c>
      <x:c r="T20" s="582" t="n">
        <x:f>U20*$E$3</x:f>
        <x:v>0</x:v>
      </x:c>
      <x:c r="U20" s="523" t="n">
        <x:v>0</x:v>
      </x:c>
      <x:c r="V20" s="585" t="n">
        <x:v>0</x:v>
      </x:c>
      <x:c r="W20" s="588" t="n">
        <x:f>X20*$E$3</x:f>
        <x:v>0</x:v>
      </x:c>
      <x:c r="X20" s="523" t="n">
        <x:v>0</x:v>
      </x:c>
      <x:c r="Y20" s="579" t="n">
        <x:v>0</x:v>
      </x:c>
      <x:c r="Z20" s="582" t="n">
        <x:f>AA20*$E$3</x:f>
        <x:v>0</x:v>
      </x:c>
      <x:c r="AA20" s="523" t="n">
        <x:v>0</x:v>
      </x:c>
      <x:c r="AB20" s="585" t="n">
        <x:v>0</x:v>
      </x:c>
      <x:c r="AC20" s="588" t="n">
        <x:f>AD20*$E$3</x:f>
        <x:v>0</x:v>
      </x:c>
      <x:c r="AD20" s="523" t="n">
        <x:v>0</x:v>
      </x:c>
      <x:c r="AE20" s="579" t="n">
        <x:v>0</x:v>
      </x:c>
      <x:c r="AF20" s="582" t="n">
        <x:f>AG20*$E$3</x:f>
        <x:v>0</x:v>
      </x:c>
      <x:c r="AG20" s="523" t="n">
        <x:v>0</x:v>
      </x:c>
      <x:c r="AH20" s="585" t="n">
        <x:v>0</x:v>
      </x:c>
      <x:c r="AI20" s="588" t="n">
        <x:f>AJ20*$E$3</x:f>
        <x:v>0</x:v>
      </x:c>
      <x:c r="AJ20" s="523" t="n">
        <x:v>0</x:v>
      </x:c>
      <x:c r="AK20" s="579" t="n">
        <x:v>0</x:v>
      </x:c>
      <x:c r="AL20" s="582" t="n">
        <x:f>AM20*$E$3</x:f>
        <x:v>0</x:v>
      </x:c>
      <x:c r="AM20" s="523" t="n">
        <x:v>0</x:v>
      </x:c>
      <x:c r="AN20" s="585" t="n">
        <x:v>0</x:v>
      </x:c>
      <x:c r="AO20" s="588" t="n">
        <x:f>AP20*$E$3</x:f>
        <x:v>0</x:v>
      </x:c>
      <x:c r="AP20" s="523" t="n">
        <x:v>0</x:v>
      </x:c>
      <x:c r="AQ20" s="579" t="n">
        <x:v>0</x:v>
      </x:c>
      <x:c r="AR20" s="582" t="n">
        <x:f>AS20*$E$3</x:f>
        <x:v>0</x:v>
      </x:c>
      <x:c r="AS20" s="523" t="n">
        <x:v>0</x:v>
      </x:c>
      <x:c r="AT20" s="585" t="n">
        <x:v>0</x:v>
      </x:c>
      <x:c r="AU20" s="588" t="n">
        <x:f>AV20*$E$3</x:f>
        <x:v>0</x:v>
      </x:c>
      <x:c r="AV20" s="523" t="n">
        <x:v>0</x:v>
      </x:c>
      <x:c r="AW20" s="579" t="n">
        <x:f>SUM(M20,P20,S20,V20,Y20,AB20,AE20,AH20,AK20,AN20,AQ20,AT20)</x:f>
        <x:v>0</x:v>
      </x:c>
      <x:c r="AX20" s="582" t="n">
        <x:f>SUM(N20,Q20,T20,W20,Z20,AC20,AF20,AI20,AL20,AO20,AR20,AU20)</x:f>
        <x:v>0</x:v>
      </x:c>
      <x:c r="AY20" s="525"/>
      <x:c r="AZ20" s="579" t="n">
        <x:f>AW20/12</x:f>
        <x:v>0</x:v>
      </x:c>
      <x:c r="BA20" s="582" t="n">
        <x:f>AX20/12</x:f>
        <x:v>0</x:v>
      </x:c>
      <x:c r="BB20" s="525"/>
      <x:c r="BC20" s="579" t="n">
        <x:f>AW20-$G20</x:f>
        <x:v>0</x:v>
      </x:c>
      <x:c r="BD20" s="582" t="n">
        <x:f>AX20-($K20*12)</x:f>
        <x:v>0</x:v>
      </x:c>
      <x:c r="BE20" s="522" t="str">
        <x:v>SIM</x:v>
      </x:c>
      <x:c r="BF20" s="522" t="str">
        <x:v>PRODUÇÃO · COMPÕE O FATOR K</x:v>
      </x:c>
    </x:row>
    <x:row r="21" ht="31" customHeight="1">
      <x:c r="A21" s="531" t="str">
        <x:v>O&amp;M</x:v>
      </x:c>
      <x:c r="B21" s="531" t="str">
        <x:v>LINHA VIVA</x:v>
      </x:c>
      <x:c r="C21" s="531" t="str">
        <x:v>5013100004</x:v>
      </x:c>
      <x:c r="D21" s="534" t="str">
        <x:v>TURMA LV 3H CAM ATEND EMERGENCIAL</x:v>
      </x:c>
      <x:c r="E21" s="534" t="str">
        <x:v>TURMA DE LINHA VIVA COM 3 HOMENS EM ATENDIMENTO EMERGENCIAL, COM VEICULO CAMINHAO CESTO SIMPLES DE LINHA VIVA, QUANDO ACIONADO PARA ATENDIMENTO EMERGENCIAL DENTRO DA JORNADA DE TRABALHO. INCLUI: NECESSIDADE DA CONTRATANTE EM COLOCAR A TURMA PARA ATENDER SITUACOES DE EMERGENCIA NO SISTEMA ELETRICO. APROPRIACAO - CUSTEIO: QUANDO EM ATIVIDADE DE MANUTENCAO, APROPRIAR NO CENTRO E CLASSE DE CUSTO ESPECIFICA DA AREA. CONFORME ET.206.EQTL.NORMAS E QUALIDADE - CADERNO DE SERVICOS. QUANTIDADE MINIMA DE PESSOAS NECESSARIAS: 3 PESSOAS. TIPO DE TURMA: LINHA VIVA (LV).</x:v>
      </x:c>
      <x:c r="F21" s="531" t="str">
        <x:v>HORA</x:v>
      </x:c>
      <x:c r="G21" s="573" t="n">
        <x:v>0</x:v>
      </x:c>
      <x:c r="H21" s="573" t="n">
        <x:f>G21/12</x:f>
        <x:v>0</x:v>
      </x:c>
      <x:c r="I21" s="576" t="n">
        <x:v>602.955115458573</x:v>
      </x:c>
      <x:c r="J21" s="576" t="n">
        <x:f>ROUND(I21*$E$3,2)</x:f>
        <x:v>602.96</x:v>
      </x:c>
      <x:c r="K21" s="576" t="n">
        <x:f>J21*H21</x:f>
        <x:v>0</x:v>
      </x:c>
      <x:c r="L21" s="522"/>
      <x:c r="M21" s="579" t="n">
        <x:v>0</x:v>
      </x:c>
      <x:c r="N21" s="582" t="n">
        <x:f>O21*$E$3</x:f>
        <x:v>0</x:v>
      </x:c>
      <x:c r="O21" s="523" t="n">
        <x:v>0</x:v>
      </x:c>
      <x:c r="P21" s="585" t="n">
        <x:v>0</x:v>
      </x:c>
      <x:c r="Q21" s="588" t="n">
        <x:f>R21*$E$3</x:f>
        <x:v>0</x:v>
      </x:c>
      <x:c r="R21" s="523" t="n">
        <x:v>0</x:v>
      </x:c>
      <x:c r="S21" s="579" t="n">
        <x:v>0</x:v>
      </x:c>
      <x:c r="T21" s="582" t="n">
        <x:f>U21*$E$3</x:f>
        <x:v>0</x:v>
      </x:c>
      <x:c r="U21" s="523" t="n">
        <x:v>0</x:v>
      </x:c>
      <x:c r="V21" s="585" t="n">
        <x:v>0</x:v>
      </x:c>
      <x:c r="W21" s="588" t="n">
        <x:f>X21*$E$3</x:f>
        <x:v>0</x:v>
      </x:c>
      <x:c r="X21" s="523" t="n">
        <x:v>0</x:v>
      </x:c>
      <x:c r="Y21" s="579" t="n">
        <x:v>0</x:v>
      </x:c>
      <x:c r="Z21" s="582" t="n">
        <x:f>AA21*$E$3</x:f>
        <x:v>0</x:v>
      </x:c>
      <x:c r="AA21" s="523" t="n">
        <x:v>0</x:v>
      </x:c>
      <x:c r="AB21" s="585" t="n">
        <x:v>0</x:v>
      </x:c>
      <x:c r="AC21" s="588" t="n">
        <x:f>AD21*$E$3</x:f>
        <x:v>0</x:v>
      </x:c>
      <x:c r="AD21" s="523" t="n">
        <x:v>0</x:v>
      </x:c>
      <x:c r="AE21" s="579" t="n">
        <x:v>0</x:v>
      </x:c>
      <x:c r="AF21" s="582" t="n">
        <x:f>AG21*$E$3</x:f>
        <x:v>0</x:v>
      </x:c>
      <x:c r="AG21" s="523" t="n">
        <x:v>0</x:v>
      </x:c>
      <x:c r="AH21" s="585" t="n">
        <x:v>0</x:v>
      </x:c>
      <x:c r="AI21" s="588" t="n">
        <x:f>AJ21*$E$3</x:f>
        <x:v>0</x:v>
      </x:c>
      <x:c r="AJ21" s="523" t="n">
        <x:v>0</x:v>
      </x:c>
      <x:c r="AK21" s="579" t="n">
        <x:v>0</x:v>
      </x:c>
      <x:c r="AL21" s="582" t="n">
        <x:f>AM21*$E$3</x:f>
        <x:v>0</x:v>
      </x:c>
      <x:c r="AM21" s="523" t="n">
        <x:v>0</x:v>
      </x:c>
      <x:c r="AN21" s="585" t="n">
        <x:v>0</x:v>
      </x:c>
      <x:c r="AO21" s="588" t="n">
        <x:f>AP21*$E$3</x:f>
        <x:v>0</x:v>
      </x:c>
      <x:c r="AP21" s="523" t="n">
        <x:v>0</x:v>
      </x:c>
      <x:c r="AQ21" s="579" t="n">
        <x:v>0</x:v>
      </x:c>
      <x:c r="AR21" s="582" t="n">
        <x:f>AS21*$E$3</x:f>
        <x:v>0</x:v>
      </x:c>
      <x:c r="AS21" s="523" t="n">
        <x:v>0</x:v>
      </x:c>
      <x:c r="AT21" s="585" t="n">
        <x:v>0</x:v>
      </x:c>
      <x:c r="AU21" s="588" t="n">
        <x:f>AV21*$E$3</x:f>
        <x:v>0</x:v>
      </x:c>
      <x:c r="AV21" s="523" t="n">
        <x:v>0</x:v>
      </x:c>
      <x:c r="AW21" s="579" t="n">
        <x:f>SUM(M21,P21,S21,V21,Y21,AB21,AE21,AH21,AK21,AN21,AQ21,AT21)</x:f>
        <x:v>0</x:v>
      </x:c>
      <x:c r="AX21" s="582" t="n">
        <x:f>SUM(N21,Q21,T21,W21,Z21,AC21,AF21,AI21,AL21,AO21,AR21,AU21)</x:f>
        <x:v>0</x:v>
      </x:c>
      <x:c r="AY21" s="525"/>
      <x:c r="AZ21" s="579" t="n">
        <x:f>AW21/12</x:f>
        <x:v>0</x:v>
      </x:c>
      <x:c r="BA21" s="582" t="n">
        <x:f>AX21/12</x:f>
        <x:v>0</x:v>
      </x:c>
      <x:c r="BB21" s="525"/>
      <x:c r="BC21" s="579" t="n">
        <x:f>AW21-$G21</x:f>
        <x:v>0</x:v>
      </x:c>
      <x:c r="BD21" s="582" t="n">
        <x:f>AX21-($K21*12)</x:f>
        <x:v>0</x:v>
      </x:c>
      <x:c r="BE21" s="522" t="str">
        <x:v>SIM</x:v>
      </x:c>
      <x:c r="BF21" s="522" t="str">
        <x:v>PRODUÇÃO · COMPÕE O FATOR K</x:v>
      </x:c>
    </x:row>
    <x:row r="22" ht="31" customHeight="1">
      <x:c r="A22" s="531" t="str">
        <x:v>O&amp;M</x:v>
      </x:c>
      <x:c r="B22" s="531" t="str">
        <x:v>LINHA VIVA</x:v>
      </x:c>
      <x:c r="C22" s="531" t="str">
        <x:v>5013100005</x:v>
      </x:c>
      <x:c r="D22" s="534" t="str">
        <x:v>TURMA LV 4H CAM ATEND EMERGENCIAL</x:v>
      </x:c>
      <x:c r="E22" s="534" t="str">
        <x:v>TURMA DE LINHA VIVA COM 4 HOMENS EM ATENDIMENTO EMERGENCIAL, COM VEICULO CAMINHAO CESTO DUPLO DE LINHA VIVA, QUANDO ACIONADO PARA ATENDIMENTO EMERGENCIAL DENTRO DA JORNADA DE TRABALHO. INCLUI: NECESSIDADE DA CONTRATANTE EM COLOCAR A TURMA PARA ATENDER SITUACOES DE EMERGENCIA NO SISTEMA ELETRICO. APROPRIACAO - CUSTEIO: QUANDO EM ATIVIDADE DE MANUTENCAO, APROPRIAR NO CENTRO E CLASSE DE CUSTO ESPECIFICA DA AREA. CONFORME ET.206.EQTL.NORMAS E QUALIDADE - CADERNO DE SERVICOS. QUANTIDADE MINIMA DE PESSOAS NECESSARIAS: 4 PESSOAS. TIPO DE TURMA: LINHA VIVA (LV).</x:v>
      </x:c>
      <x:c r="F22" s="531" t="str">
        <x:v>HORA</x:v>
      </x:c>
      <x:c r="G22" s="573" t="n">
        <x:v>0</x:v>
      </x:c>
      <x:c r="H22" s="573" t="n">
        <x:f>G22/12</x:f>
        <x:v>0</x:v>
      </x:c>
      <x:c r="I22" s="576" t="n">
        <x:v>793.296595830995</x:v>
      </x:c>
      <x:c r="J22" s="576" t="n">
        <x:f>ROUND(I22*$E$3,2)</x:f>
        <x:v>793.3</x:v>
      </x:c>
      <x:c r="K22" s="576" t="n">
        <x:f>J22*H22</x:f>
        <x:v>0</x:v>
      </x:c>
      <x:c r="L22" s="522"/>
      <x:c r="M22" s="579" t="n">
        <x:v>0</x:v>
      </x:c>
      <x:c r="N22" s="582" t="n">
        <x:f>O22*$E$3</x:f>
        <x:v>0</x:v>
      </x:c>
      <x:c r="O22" s="523" t="n">
        <x:v>0</x:v>
      </x:c>
      <x:c r="P22" s="585" t="n">
        <x:v>0</x:v>
      </x:c>
      <x:c r="Q22" s="588" t="n">
        <x:f>R22*$E$3</x:f>
        <x:v>0</x:v>
      </x:c>
      <x:c r="R22" s="523" t="n">
        <x:v>0</x:v>
      </x:c>
      <x:c r="S22" s="579" t="n">
        <x:v>0</x:v>
      </x:c>
      <x:c r="T22" s="582" t="n">
        <x:f>U22*$E$3</x:f>
        <x:v>0</x:v>
      </x:c>
      <x:c r="U22" s="523" t="n">
        <x:v>0</x:v>
      </x:c>
      <x:c r="V22" s="585" t="n">
        <x:v>0</x:v>
      </x:c>
      <x:c r="W22" s="588" t="n">
        <x:f>X22*$E$3</x:f>
        <x:v>0</x:v>
      </x:c>
      <x:c r="X22" s="523" t="n">
        <x:v>0</x:v>
      </x:c>
      <x:c r="Y22" s="579" t="n">
        <x:v>0</x:v>
      </x:c>
      <x:c r="Z22" s="582" t="n">
        <x:f>AA22*$E$3</x:f>
        <x:v>0</x:v>
      </x:c>
      <x:c r="AA22" s="523" t="n">
        <x:v>0</x:v>
      </x:c>
      <x:c r="AB22" s="585" t="n">
        <x:v>0</x:v>
      </x:c>
      <x:c r="AC22" s="588" t="n">
        <x:f>AD22*$E$3</x:f>
        <x:v>0</x:v>
      </x:c>
      <x:c r="AD22" s="523" t="n">
        <x:v>0</x:v>
      </x:c>
      <x:c r="AE22" s="579" t="n">
        <x:v>0</x:v>
      </x:c>
      <x:c r="AF22" s="582" t="n">
        <x:f>AG22*$E$3</x:f>
        <x:v>0</x:v>
      </x:c>
      <x:c r="AG22" s="523" t="n">
        <x:v>0</x:v>
      </x:c>
      <x:c r="AH22" s="585" t="n">
        <x:v>0</x:v>
      </x:c>
      <x:c r="AI22" s="588" t="n">
        <x:f>AJ22*$E$3</x:f>
        <x:v>0</x:v>
      </x:c>
      <x:c r="AJ22" s="523" t="n">
        <x:v>0</x:v>
      </x:c>
      <x:c r="AK22" s="579" t="n">
        <x:v>0</x:v>
      </x:c>
      <x:c r="AL22" s="582" t="n">
        <x:f>AM22*$E$3</x:f>
        <x:v>0</x:v>
      </x:c>
      <x:c r="AM22" s="523" t="n">
        <x:v>0</x:v>
      </x:c>
      <x:c r="AN22" s="585" t="n">
        <x:v>0</x:v>
      </x:c>
      <x:c r="AO22" s="588" t="n">
        <x:f>AP22*$E$3</x:f>
        <x:v>0</x:v>
      </x:c>
      <x:c r="AP22" s="523" t="n">
        <x:v>0</x:v>
      </x:c>
      <x:c r="AQ22" s="579" t="n">
        <x:v>0</x:v>
      </x:c>
      <x:c r="AR22" s="582" t="n">
        <x:f>AS22*$E$3</x:f>
        <x:v>0</x:v>
      </x:c>
      <x:c r="AS22" s="523" t="n">
        <x:v>0</x:v>
      </x:c>
      <x:c r="AT22" s="585" t="n">
        <x:v>0</x:v>
      </x:c>
      <x:c r="AU22" s="588" t="n">
        <x:f>AV22*$E$3</x:f>
        <x:v>0</x:v>
      </x:c>
      <x:c r="AV22" s="523" t="n">
        <x:v>0</x:v>
      </x:c>
      <x:c r="AW22" s="579" t="n">
        <x:f>SUM(M22,P22,S22,V22,Y22,AB22,AE22,AH22,AK22,AN22,AQ22,AT22)</x:f>
        <x:v>0</x:v>
      </x:c>
      <x:c r="AX22" s="582" t="n">
        <x:f>SUM(N22,Q22,T22,W22,Z22,AC22,AF22,AI22,AL22,AO22,AR22,AU22)</x:f>
        <x:v>0</x:v>
      </x:c>
      <x:c r="AY22" s="525"/>
      <x:c r="AZ22" s="579" t="n">
        <x:f>AW22/12</x:f>
        <x:v>0</x:v>
      </x:c>
      <x:c r="BA22" s="582" t="n">
        <x:f>AX22/12</x:f>
        <x:v>0</x:v>
      </x:c>
      <x:c r="BB22" s="525"/>
      <x:c r="BC22" s="579" t="n">
        <x:f>AW22-$G22</x:f>
        <x:v>0</x:v>
      </x:c>
      <x:c r="BD22" s="582" t="n">
        <x:f>AX22-($K22*12)</x:f>
        <x:v>0</x:v>
      </x:c>
      <x:c r="BE22" s="522" t="str">
        <x:v>SIM</x:v>
      </x:c>
      <x:c r="BF22" s="522" t="str">
        <x:v>PRODUÇÃO · COMPÕE O FATOR K</x:v>
      </x:c>
    </x:row>
    <x:row r="23" ht="31" customHeight="1">
      <x:c r="A23" s="531" t="str">
        <x:v>O&amp;M</x:v>
      </x:c>
      <x:c r="B23" s="531" t="str">
        <x:v>LINHA VIVA</x:v>
      </x:c>
      <x:c r="C23" s="531" t="str">
        <x:v>5013100006</x:v>
      </x:c>
      <x:c r="D23" s="534" t="str">
        <x:v>TURMA LV 3H CAM ATEND EMERGENCIAL (25%)</x:v>
      </x:c>
      <x:c r="E23" s="534" t="str">
        <x:v>TURMA DE LINHA VIVA COM 3 HOMENS EM ATENDIMENTO EMERGENCIAL, COM FATOR (25%), COM VEICULO CAMINHAO CESTO SIMPLES DE LINHA VIVA, QUANDO ACIONADO PARA ATENDIMENTO EMERGENCIAL FORA DA JORNADA DE TRABALHO. INCLUI: NECESSIDADE DA CONTRATANTE EM COLOCAR A TURMA PARA ATENDER SITUACOES DE EMERGENCIA NO SISTEMA ELETRICO. APROPRIACAO - CUSTEIO: QUANDO EM ATIVIDADE DE MANUTENCAO, APROPRIAR NO CENTRO E CLASSE DE CUSTO ESPECIFICA DA AREA. CONFORME ET.206.EQTL.NORMAS E QUALIDADE - CADERNO DE SERVICOS. QUANTIDADE MINIMA DE PESSOAS NECESSARIAS: 3 PESSOAS. TIPO DE TURMA: LINHA VIVA (LV).</x:v>
      </x:c>
      <x:c r="F23" s="531" t="str">
        <x:v>HORA</x:v>
      </x:c>
      <x:c r="G23" s="573" t="n">
        <x:v>0</x:v>
      </x:c>
      <x:c r="H23" s="573" t="n">
        <x:f>G23/12</x:f>
        <x:v>0</x:v>
      </x:c>
      <x:c r="I23" s="576" t="n">
        <x:v>753.693894323217</x:v>
      </x:c>
      <x:c r="J23" s="576" t="n">
        <x:f>ROUND(I23*$E$3,2)</x:f>
        <x:v>753.69</x:v>
      </x:c>
      <x:c r="K23" s="576" t="n">
        <x:f>J23*H23</x:f>
        <x:v>0</x:v>
      </x:c>
      <x:c r="L23" s="522"/>
      <x:c r="M23" s="579" t="n">
        <x:v>0</x:v>
      </x:c>
      <x:c r="N23" s="582" t="n">
        <x:f>O23*$E$3</x:f>
        <x:v>0</x:v>
      </x:c>
      <x:c r="O23" s="523" t="n">
        <x:v>0</x:v>
      </x:c>
      <x:c r="P23" s="585" t="n">
        <x:v>0</x:v>
      </x:c>
      <x:c r="Q23" s="588" t="n">
        <x:f>R23*$E$3</x:f>
        <x:v>0</x:v>
      </x:c>
      <x:c r="R23" s="523" t="n">
        <x:v>0</x:v>
      </x:c>
      <x:c r="S23" s="579" t="n">
        <x:v>0</x:v>
      </x:c>
      <x:c r="T23" s="582" t="n">
        <x:f>U23*$E$3</x:f>
        <x:v>0</x:v>
      </x:c>
      <x:c r="U23" s="523" t="n">
        <x:v>0</x:v>
      </x:c>
      <x:c r="V23" s="585" t="n">
        <x:v>0</x:v>
      </x:c>
      <x:c r="W23" s="588" t="n">
        <x:f>X23*$E$3</x:f>
        <x:v>0</x:v>
      </x:c>
      <x:c r="X23" s="523" t="n">
        <x:v>0</x:v>
      </x:c>
      <x:c r="Y23" s="579" t="n">
        <x:v>0</x:v>
      </x:c>
      <x:c r="Z23" s="582" t="n">
        <x:f>AA23*$E$3</x:f>
        <x:v>0</x:v>
      </x:c>
      <x:c r="AA23" s="523" t="n">
        <x:v>0</x:v>
      </x:c>
      <x:c r="AB23" s="585" t="n">
        <x:v>0</x:v>
      </x:c>
      <x:c r="AC23" s="588" t="n">
        <x:f>AD23*$E$3</x:f>
        <x:v>0</x:v>
      </x:c>
      <x:c r="AD23" s="523" t="n">
        <x:v>0</x:v>
      </x:c>
      <x:c r="AE23" s="579" t="n">
        <x:v>0</x:v>
      </x:c>
      <x:c r="AF23" s="582" t="n">
        <x:f>AG23*$E$3</x:f>
        <x:v>0</x:v>
      </x:c>
      <x:c r="AG23" s="523" t="n">
        <x:v>0</x:v>
      </x:c>
      <x:c r="AH23" s="585" t="n">
        <x:v>0</x:v>
      </x:c>
      <x:c r="AI23" s="588" t="n">
        <x:f>AJ23*$E$3</x:f>
        <x:v>0</x:v>
      </x:c>
      <x:c r="AJ23" s="523" t="n">
        <x:v>0</x:v>
      </x:c>
      <x:c r="AK23" s="579" t="n">
        <x:v>0</x:v>
      </x:c>
      <x:c r="AL23" s="582" t="n">
        <x:f>AM23*$E$3</x:f>
        <x:v>0</x:v>
      </x:c>
      <x:c r="AM23" s="523" t="n">
        <x:v>0</x:v>
      </x:c>
      <x:c r="AN23" s="585" t="n">
        <x:v>0</x:v>
      </x:c>
      <x:c r="AO23" s="588" t="n">
        <x:f>AP23*$E$3</x:f>
        <x:v>0</x:v>
      </x:c>
      <x:c r="AP23" s="523" t="n">
        <x:v>0</x:v>
      </x:c>
      <x:c r="AQ23" s="579" t="n">
        <x:v>0</x:v>
      </x:c>
      <x:c r="AR23" s="582" t="n">
        <x:f>AS23*$E$3</x:f>
        <x:v>0</x:v>
      </x:c>
      <x:c r="AS23" s="523" t="n">
        <x:v>0</x:v>
      </x:c>
      <x:c r="AT23" s="585" t="n">
        <x:v>0</x:v>
      </x:c>
      <x:c r="AU23" s="588" t="n">
        <x:f>AV23*$E$3</x:f>
        <x:v>0</x:v>
      </x:c>
      <x:c r="AV23" s="523" t="n">
        <x:v>0</x:v>
      </x:c>
      <x:c r="AW23" s="579" t="n">
        <x:f>SUM(M23,P23,S23,V23,Y23,AB23,AE23,AH23,AK23,AN23,AQ23,AT23)</x:f>
        <x:v>0</x:v>
      </x:c>
      <x:c r="AX23" s="582" t="n">
        <x:f>SUM(N23,Q23,T23,W23,Z23,AC23,AF23,AI23,AL23,AO23,AR23,AU23)</x:f>
        <x:v>0</x:v>
      </x:c>
      <x:c r="AY23" s="525"/>
      <x:c r="AZ23" s="579" t="n">
        <x:f>AW23/12</x:f>
        <x:v>0</x:v>
      </x:c>
      <x:c r="BA23" s="582" t="n">
        <x:f>AX23/12</x:f>
        <x:v>0</x:v>
      </x:c>
      <x:c r="BB23" s="525"/>
      <x:c r="BC23" s="579" t="n">
        <x:f>AW23-$G23</x:f>
        <x:v>0</x:v>
      </x:c>
      <x:c r="BD23" s="582" t="n">
        <x:f>AX23-($K23*12)</x:f>
        <x:v>0</x:v>
      </x:c>
      <x:c r="BE23" s="522" t="str">
        <x:v>SIM</x:v>
      </x:c>
      <x:c r="BF23" s="522" t="str">
        <x:v>PRODUÇÃO · COMPÕE O FATOR K</x:v>
      </x:c>
    </x:row>
    <x:row r="24" ht="31" customHeight="1">
      <x:c r="A24" s="531" t="str">
        <x:v>O&amp;M</x:v>
      </x:c>
      <x:c r="B24" s="531" t="str">
        <x:v>LINHA VIVA</x:v>
      </x:c>
      <x:c r="C24" s="531" t="str">
        <x:v>5013300005</x:v>
      </x:c>
      <x:c r="D24" s="534" t="str">
        <x:v>TURMA LV 4H CAM SOBREAVISO</x:v>
      </x:c>
      <x:c r="E24" s="534" t="str">
        <x:v>TURMA DE LINHA VIVA COM 4 HOMENS, COMPONENTES DA EQUIPE EM REGIME DE SOBREAVISO, COM VEICULO CAMINHAO CESTO DUPLO DE LINHA VIVA. INCLUI: A REMUNERACAO SERA POR HORA DE SOBREAVISO INDEPENDENTE DA ATIVIDADE EXECUTADA, QUE DEVE SER COMPATIVEL COM A TURMA. APROPRIACAO - CUSTEIO: QUANDO EM ATIVIDADE DE MANUTENCAO, APROPRIAR NO CENTRO E CLASSE DE CUSTO ESPECIFICA DA AREA. CONFORME ET.206.EQTL.NORMAS E QUALIDADE - CADERNO DE SERVICOS. QUANTIDADE MINIMA DE PESSOAS NECESSARIAS: 4 PESSOAS. TIPO DE TURMA: LINHA VIVA (LV).</x:v>
      </x:c>
      <x:c r="F24" s="531" t="str">
        <x:v>HORA</x:v>
      </x:c>
      <x:c r="G24" s="573" t="n">
        <x:v>0</x:v>
      </x:c>
      <x:c r="H24" s="573" t="n">
        <x:f>G24/12</x:f>
        <x:v>0</x:v>
      </x:c>
      <x:c r="I24" s="576" t="n">
        <x:v>47.5977957498597</x:v>
      </x:c>
      <x:c r="J24" s="576" t="n">
        <x:f>ROUND(I24*$E$3,2)</x:f>
        <x:v>47.6</x:v>
      </x:c>
      <x:c r="K24" s="576" t="n">
        <x:f>J24*H24</x:f>
        <x:v>0</x:v>
      </x:c>
      <x:c r="L24" s="522"/>
      <x:c r="M24" s="579" t="n">
        <x:v>0</x:v>
      </x:c>
      <x:c r="N24" s="582" t="n">
        <x:f>O24*$E$3</x:f>
        <x:v>0</x:v>
      </x:c>
      <x:c r="O24" s="523" t="n">
        <x:v>0</x:v>
      </x:c>
      <x:c r="P24" s="585" t="n">
        <x:v>0</x:v>
      </x:c>
      <x:c r="Q24" s="588" t="n">
        <x:f>R24*$E$3</x:f>
        <x:v>0</x:v>
      </x:c>
      <x:c r="R24" s="523" t="n">
        <x:v>0</x:v>
      </x:c>
      <x:c r="S24" s="579" t="n">
        <x:v>0</x:v>
      </x:c>
      <x:c r="T24" s="582" t="n">
        <x:f>U24*$E$3</x:f>
        <x:v>0</x:v>
      </x:c>
      <x:c r="U24" s="523" t="n">
        <x:v>0</x:v>
      </x:c>
      <x:c r="V24" s="585" t="n">
        <x:v>0</x:v>
      </x:c>
      <x:c r="W24" s="588" t="n">
        <x:f>X24*$E$3</x:f>
        <x:v>0</x:v>
      </x:c>
      <x:c r="X24" s="523" t="n">
        <x:v>0</x:v>
      </x:c>
      <x:c r="Y24" s="579" t="n">
        <x:v>0</x:v>
      </x:c>
      <x:c r="Z24" s="582" t="n">
        <x:f>AA24*$E$3</x:f>
        <x:v>0</x:v>
      </x:c>
      <x:c r="AA24" s="523" t="n">
        <x:v>0</x:v>
      </x:c>
      <x:c r="AB24" s="585" t="n">
        <x:v>0</x:v>
      </x:c>
      <x:c r="AC24" s="588" t="n">
        <x:f>AD24*$E$3</x:f>
        <x:v>0</x:v>
      </x:c>
      <x:c r="AD24" s="523" t="n">
        <x:v>0</x:v>
      </x:c>
      <x:c r="AE24" s="579" t="n">
        <x:v>0</x:v>
      </x:c>
      <x:c r="AF24" s="582" t="n">
        <x:f>AG24*$E$3</x:f>
        <x:v>0</x:v>
      </x:c>
      <x:c r="AG24" s="523" t="n">
        <x:v>0</x:v>
      </x:c>
      <x:c r="AH24" s="585" t="n">
        <x:v>0</x:v>
      </x:c>
      <x:c r="AI24" s="588" t="n">
        <x:f>AJ24*$E$3</x:f>
        <x:v>0</x:v>
      </x:c>
      <x:c r="AJ24" s="523" t="n">
        <x:v>0</x:v>
      </x:c>
      <x:c r="AK24" s="579" t="n">
        <x:v>0</x:v>
      </x:c>
      <x:c r="AL24" s="582" t="n">
        <x:f>AM24*$E$3</x:f>
        <x:v>0</x:v>
      </x:c>
      <x:c r="AM24" s="523" t="n">
        <x:v>0</x:v>
      </x:c>
      <x:c r="AN24" s="585" t="n">
        <x:v>0</x:v>
      </x:c>
      <x:c r="AO24" s="588" t="n">
        <x:f>AP24*$E$3</x:f>
        <x:v>0</x:v>
      </x:c>
      <x:c r="AP24" s="523" t="n">
        <x:v>0</x:v>
      </x:c>
      <x:c r="AQ24" s="579" t="n">
        <x:v>0</x:v>
      </x:c>
      <x:c r="AR24" s="582" t="n">
        <x:f>AS24*$E$3</x:f>
        <x:v>0</x:v>
      </x:c>
      <x:c r="AS24" s="523" t="n">
        <x:v>0</x:v>
      </x:c>
      <x:c r="AT24" s="585" t="n">
        <x:v>0</x:v>
      </x:c>
      <x:c r="AU24" s="588" t="n">
        <x:f>AV24*$E$3</x:f>
        <x:v>0</x:v>
      </x:c>
      <x:c r="AV24" s="523" t="n">
        <x:v>0</x:v>
      </x:c>
      <x:c r="AW24" s="579" t="n">
        <x:f>SUM(M24,P24,S24,V24,Y24,AB24,AE24,AH24,AK24,AN24,AQ24,AT24)</x:f>
        <x:v>0</x:v>
      </x:c>
      <x:c r="AX24" s="582" t="n">
        <x:f>SUM(N24,Q24,T24,W24,Z24,AC24,AF24,AI24,AL24,AO24,AR24,AU24)</x:f>
        <x:v>0</x:v>
      </x:c>
      <x:c r="AY24" s="525"/>
      <x:c r="AZ24" s="579" t="n">
        <x:f>AW24/12</x:f>
        <x:v>0</x:v>
      </x:c>
      <x:c r="BA24" s="582" t="n">
        <x:f>AX24/12</x:f>
        <x:v>0</x:v>
      </x:c>
      <x:c r="BB24" s="525"/>
      <x:c r="BC24" s="579" t="n">
        <x:f>AW24-$G24</x:f>
        <x:v>0</x:v>
      </x:c>
      <x:c r="BD24" s="582" t="n">
        <x:f>AX24-($K24*12)</x:f>
        <x:v>0</x:v>
      </x:c>
      <x:c r="BE24" s="522" t="str">
        <x:v>SIM</x:v>
      </x:c>
      <x:c r="BF24" s="522" t="str">
        <x:v>PRODUÇÃO · COMPÕE O FATOR K</x:v>
      </x:c>
    </x:row>
    <x:row r="25" ht="31" customHeight="1">
      <x:c r="A25" s="531" t="str">
        <x:v>O&amp;M</x:v>
      </x:c>
      <x:c r="B25" s="531" t="str">
        <x:v>LINHA VIVA</x:v>
      </x:c>
      <x:c r="C25" s="531" t="str">
        <x:v>5013300007</x:v>
      </x:c>
      <x:c r="D25" s="534" t="str">
        <x:v>TURMA LV 3H CAM SOBREAVISO</x:v>
      </x:c>
      <x:c r="E25" s="534" t="str">
        <x:v>TURMA DE LINHA VIVA COM 3 HOMENS, COMPONENTES DA EQUIPE EM REGIME DE SOBREAVISO, COM VEICULO CAMINHAO CESTO SIMPLES DE LINHA VIVA. INCLUI: A REMUNERACAO SERA POR HORA DE SOBREAVISO INDEPENDENTE DA ATIVIDADE EXECUTADA, QUE DEVE SER COMPATIVEL COM A TURMA. APROPRIACAO - CUSTEIO: QUANDO EM ATIVIDADE DE MANUTENCAO, APROPRIAR NO CENTRO E CLASSE DE CUSTO ESPECIFICA DA AREA. CONFORME ET.206.EQTL.NORMAS E QUALIDADE - CADERNO DE SERVICOS. QUANTIDADE MINIMA DE PESSOAS NECESSARIAS: 3 PESSOAS. TIPO DE TURMA: LINHA VIVA (LV).</x:v>
      </x:c>
      <x:c r="F25" s="531" t="str">
        <x:v>HORA</x:v>
      </x:c>
      <x:c r="G25" s="573" t="n">
        <x:v>0</x:v>
      </x:c>
      <x:c r="H25" s="573" t="n">
        <x:f>G25/12</x:f>
        <x:v>0</x:v>
      </x:c>
      <x:c r="I25" s="576" t="n">
        <x:v>36.1773069275144</x:v>
      </x:c>
      <x:c r="J25" s="576" t="n">
        <x:f>ROUND(I25*$E$3,2)</x:f>
        <x:v>36.18</x:v>
      </x:c>
      <x:c r="K25" s="576" t="n">
        <x:f>J25*H25</x:f>
        <x:v>0</x:v>
      </x:c>
      <x:c r="L25" s="522"/>
      <x:c r="M25" s="579" t="n">
        <x:v>0</x:v>
      </x:c>
      <x:c r="N25" s="582" t="n">
        <x:f>O25*$E$3</x:f>
        <x:v>0</x:v>
      </x:c>
      <x:c r="O25" s="523" t="n">
        <x:v>0</x:v>
      </x:c>
      <x:c r="P25" s="585" t="n">
        <x:v>0</x:v>
      </x:c>
      <x:c r="Q25" s="588" t="n">
        <x:f>R25*$E$3</x:f>
        <x:v>0</x:v>
      </x:c>
      <x:c r="R25" s="523" t="n">
        <x:v>0</x:v>
      </x:c>
      <x:c r="S25" s="579" t="n">
        <x:v>0</x:v>
      </x:c>
      <x:c r="T25" s="582" t="n">
        <x:f>U25*$E$3</x:f>
        <x:v>0</x:v>
      </x:c>
      <x:c r="U25" s="523" t="n">
        <x:v>0</x:v>
      </x:c>
      <x:c r="V25" s="585" t="n">
        <x:v>0</x:v>
      </x:c>
      <x:c r="W25" s="588" t="n">
        <x:f>X25*$E$3</x:f>
        <x:v>0</x:v>
      </x:c>
      <x:c r="X25" s="523" t="n">
        <x:v>0</x:v>
      </x:c>
      <x:c r="Y25" s="579" t="n">
        <x:v>0</x:v>
      </x:c>
      <x:c r="Z25" s="582" t="n">
        <x:f>AA25*$E$3</x:f>
        <x:v>0</x:v>
      </x:c>
      <x:c r="AA25" s="523" t="n">
        <x:v>0</x:v>
      </x:c>
      <x:c r="AB25" s="585" t="n">
        <x:v>0</x:v>
      </x:c>
      <x:c r="AC25" s="588" t="n">
        <x:f>AD25*$E$3</x:f>
        <x:v>0</x:v>
      </x:c>
      <x:c r="AD25" s="523" t="n">
        <x:v>0</x:v>
      </x:c>
      <x:c r="AE25" s="579" t="n">
        <x:v>0</x:v>
      </x:c>
      <x:c r="AF25" s="582" t="n">
        <x:f>AG25*$E$3</x:f>
        <x:v>0</x:v>
      </x:c>
      <x:c r="AG25" s="523" t="n">
        <x:v>0</x:v>
      </x:c>
      <x:c r="AH25" s="585" t="n">
        <x:v>0</x:v>
      </x:c>
      <x:c r="AI25" s="588" t="n">
        <x:f>AJ25*$E$3</x:f>
        <x:v>0</x:v>
      </x:c>
      <x:c r="AJ25" s="523" t="n">
        <x:v>0</x:v>
      </x:c>
      <x:c r="AK25" s="579" t="n">
        <x:v>0</x:v>
      </x:c>
      <x:c r="AL25" s="582" t="n">
        <x:f>AM25*$E$3</x:f>
        <x:v>0</x:v>
      </x:c>
      <x:c r="AM25" s="523" t="n">
        <x:v>0</x:v>
      </x:c>
      <x:c r="AN25" s="585" t="n">
        <x:v>0</x:v>
      </x:c>
      <x:c r="AO25" s="588" t="n">
        <x:f>AP25*$E$3</x:f>
        <x:v>0</x:v>
      </x:c>
      <x:c r="AP25" s="523" t="n">
        <x:v>0</x:v>
      </x:c>
      <x:c r="AQ25" s="579" t="n">
        <x:v>0</x:v>
      </x:c>
      <x:c r="AR25" s="582" t="n">
        <x:f>AS25*$E$3</x:f>
        <x:v>0</x:v>
      </x:c>
      <x:c r="AS25" s="523" t="n">
        <x:v>0</x:v>
      </x:c>
      <x:c r="AT25" s="585" t="n">
        <x:v>0</x:v>
      </x:c>
      <x:c r="AU25" s="588" t="n">
        <x:f>AV25*$E$3</x:f>
        <x:v>0</x:v>
      </x:c>
      <x:c r="AV25" s="523" t="n">
        <x:v>0</x:v>
      </x:c>
      <x:c r="AW25" s="579" t="n">
        <x:f>SUM(M25,P25,S25,V25,Y25,AB25,AE25,AH25,AK25,AN25,AQ25,AT25)</x:f>
        <x:v>0</x:v>
      </x:c>
      <x:c r="AX25" s="582" t="n">
        <x:f>SUM(N25,Q25,T25,W25,Z25,AC25,AF25,AI25,AL25,AO25,AR25,AU25)</x:f>
        <x:v>0</x:v>
      </x:c>
      <x:c r="AY25" s="525"/>
      <x:c r="AZ25" s="579" t="n">
        <x:f>AW25/12</x:f>
        <x:v>0</x:v>
      </x:c>
      <x:c r="BA25" s="582" t="n">
        <x:f>AX25/12</x:f>
        <x:v>0</x:v>
      </x:c>
      <x:c r="BB25" s="525"/>
      <x:c r="BC25" s="579" t="n">
        <x:f>AW25-$G25</x:f>
        <x:v>0</x:v>
      </x:c>
      <x:c r="BD25" s="582" t="n">
        <x:f>AX25-($K25*12)</x:f>
        <x:v>0</x:v>
      </x:c>
      <x:c r="BE25" s="522" t="str">
        <x:v>SIM</x:v>
      </x:c>
      <x:c r="BF25" s="522" t="str">
        <x:v>PRODUÇÃO · COMPÕE O FATOR K</x:v>
      </x:c>
    </x:row>
    <x:row r="26" ht="31" customHeight="1">
      <x:c r="A26" s="531" t="str">
        <x:v>STC</x:v>
      </x:c>
      <x:c r="B26" s="531" t="str">
        <x:v>PLANTÃO</x:v>
      </x:c>
      <x:c r="C26" s="531" t="str">
        <x:v>5013300037</x:v>
      </x:c>
      <x:c r="D26" s="534" t="str">
        <x:v>ATEND EMERG FALTA ENERGIA COLETIVA MT</x:v>
      </x:c>
      <x:c r="E26" s="534" t="str">
        <x:v>ATENDIMENTO EMERGENCIAL. TIPO: FALTA DE ENERGIA COLETIVA EM MEDIA TENSAO. APROPRIACAO - CUSTEIO: APROPRIAR NO CENTRO E CLASSE DE CUSTO ESPECIFICA DA AREA. CONFORME ET.206.EQTL.NORMAS E QUALIDADE - CADERNO DE SERVICOS. QUANTIDADE MINIMA DE PESSOAS RECOMENDAS: 2 PESSOAS. TIPO DE TURMA: EMERGENCIA/PLANTAO.</x:v>
      </x:c>
      <x:c r="F26" s="531" t="str">
        <x:v>UNIDADE</x:v>
      </x:c>
      <x:c r="G26" s="573" t="n">
        <x:v>6315.5</x:v>
      </x:c>
      <x:c r="H26" s="573" t="n">
        <x:f>G26/12</x:f>
        <x:v>526.2916666666666</x:v>
      </x:c>
      <x:c r="I26" s="576" t="n">
        <x:v>513.293479059128</x:v>
      </x:c>
      <x:c r="J26" s="576" t="n">
        <x:f>ROUND(I26*$E$3,2)</x:f>
        <x:v>513.29</x:v>
      </x:c>
      <x:c r="K26" s="576" t="n">
        <x:f>J26*H26</x:f>
        <x:v>270140.2495833333</x:v>
      </x:c>
      <x:c r="L26" s="522"/>
      <x:c r="M26" s="579" t="n">
        <x:v>0</x:v>
      </x:c>
      <x:c r="N26" s="582" t="n">
        <x:f>O26*$E$3</x:f>
        <x:v>0</x:v>
      </x:c>
      <x:c r="O26" s="523" t="n">
        <x:v>0</x:v>
      </x:c>
      <x:c r="P26" s="585" t="n">
        <x:v>0</x:v>
      </x:c>
      <x:c r="Q26" s="588" t="n">
        <x:f>R26*$E$3</x:f>
        <x:v>0</x:v>
      </x:c>
      <x:c r="R26" s="523" t="n">
        <x:v>0</x:v>
      </x:c>
      <x:c r="S26" s="579" t="n">
        <x:v>0</x:v>
      </x:c>
      <x:c r="T26" s="582" t="n">
        <x:f>U26*$E$3</x:f>
        <x:v>0</x:v>
      </x:c>
      <x:c r="U26" s="523" t="n">
        <x:v>0</x:v>
      </x:c>
      <x:c r="V26" s="585" t="n">
        <x:v>0</x:v>
      </x:c>
      <x:c r="W26" s="588" t="n">
        <x:f>X26*$E$3</x:f>
        <x:v>0</x:v>
      </x:c>
      <x:c r="X26" s="523" t="n">
        <x:v>0</x:v>
      </x:c>
      <x:c r="Y26" s="579" t="n">
        <x:v>0</x:v>
      </x:c>
      <x:c r="Z26" s="582" t="n">
        <x:f>AA26*$E$3</x:f>
        <x:v>0</x:v>
      </x:c>
      <x:c r="AA26" s="523" t="n">
        <x:v>0</x:v>
      </x:c>
      <x:c r="AB26" s="585" t="n">
        <x:v>0</x:v>
      </x:c>
      <x:c r="AC26" s="588" t="n">
        <x:f>AD26*$E$3</x:f>
        <x:v>0</x:v>
      </x:c>
      <x:c r="AD26" s="523" t="n">
        <x:v>0</x:v>
      </x:c>
      <x:c r="AE26" s="579" t="n">
        <x:v>0</x:v>
      </x:c>
      <x:c r="AF26" s="582" t="n">
        <x:f>AG26*$E$3</x:f>
        <x:v>0</x:v>
      </x:c>
      <x:c r="AG26" s="523" t="n">
        <x:v>0</x:v>
      </x:c>
      <x:c r="AH26" s="585" t="n">
        <x:v>0</x:v>
      </x:c>
      <x:c r="AI26" s="588" t="n">
        <x:f>AJ26*$E$3</x:f>
        <x:v>0</x:v>
      </x:c>
      <x:c r="AJ26" s="523" t="n">
        <x:v>0</x:v>
      </x:c>
      <x:c r="AK26" s="579" t="n">
        <x:v>0</x:v>
      </x:c>
      <x:c r="AL26" s="582" t="n">
        <x:f>AM26*$E$3</x:f>
        <x:v>0</x:v>
      </x:c>
      <x:c r="AM26" s="523" t="n">
        <x:v>0</x:v>
      </x:c>
      <x:c r="AN26" s="585" t="n">
        <x:v>0</x:v>
      </x:c>
      <x:c r="AO26" s="588" t="n">
        <x:f>AP26*$E$3</x:f>
        <x:v>0</x:v>
      </x:c>
      <x:c r="AP26" s="523" t="n">
        <x:v>0</x:v>
      </x:c>
      <x:c r="AQ26" s="579" t="n">
        <x:v>0</x:v>
      </x:c>
      <x:c r="AR26" s="582" t="n">
        <x:f>AS26*$E$3</x:f>
        <x:v>0</x:v>
      </x:c>
      <x:c r="AS26" s="523" t="n">
        <x:v>0</x:v>
      </x:c>
      <x:c r="AT26" s="585" t="n">
        <x:v>0</x:v>
      </x:c>
      <x:c r="AU26" s="588" t="n">
        <x:f>AV26*$E$3</x:f>
        <x:v>0</x:v>
      </x:c>
      <x:c r="AV26" s="523" t="n">
        <x:v>0</x:v>
      </x:c>
      <x:c r="AW26" s="579" t="n">
        <x:f>SUM(M26,P26,S26,V26,Y26,AB26,AE26,AH26,AK26,AN26,AQ26,AT26)</x:f>
        <x:v>0</x:v>
      </x:c>
      <x:c r="AX26" s="582" t="n">
        <x:f>SUM(N26,Q26,T26,W26,Z26,AC26,AF26,AI26,AL26,AO26,AR26,AU26)</x:f>
        <x:v>0</x:v>
      </x:c>
      <x:c r="AY26" s="525"/>
      <x:c r="AZ26" s="579" t="n">
        <x:f>AW26/12</x:f>
        <x:v>0</x:v>
      </x:c>
      <x:c r="BA26" s="582" t="n">
        <x:f>AX26/12</x:f>
        <x:v>0</x:v>
      </x:c>
      <x:c r="BB26" s="525"/>
      <x:c r="BC26" s="579" t="n">
        <x:f>AW26-$G26</x:f>
        <x:v>-6315.5</x:v>
      </x:c>
      <x:c r="BD26" s="582" t="n">
        <x:f>AX26-($K26*12)</x:f>
        <x:v>-3241682.995</x:v>
      </x:c>
      <x:c r="BE26" s="522" t="str">
        <x:v>SIM</x:v>
      </x:c>
      <x:c r="BF26" s="522" t="str">
        <x:v>PRODUÇÃO · COMPÕE O FATOR K</x:v>
      </x:c>
    </x:row>
    <x:row r="27" ht="31" customHeight="1">
      <x:c r="A27" s="531" t="str">
        <x:v>STC</x:v>
      </x:c>
      <x:c r="B27" s="531" t="str">
        <x:v>PLANTÃO</x:v>
      </x:c>
      <x:c r="C27" s="531" t="str">
        <x:v>5013300038</x:v>
      </x:c>
      <x:c r="D27" s="534" t="str">
        <x:v>ATEND EMERG FALTA ENERGIA COLETIVA BT</x:v>
      </x:c>
      <x:c r="E27" s="534" t="str">
        <x:v>ATENDIMENTO EMERGENCIAL. TIPO: FALTA DE ENERGIA COLETIVA EM BAIXA TENSAO. APROPRIACAO - CUSTEIO: APROPRIAR NO CENTRO E CLASSE DE CUSTO ESPECIFICA DA AREA. CONFORME ET.206.EQTL.NORMAS E QUALIDADE - CADERNO DE SERVICOS. QUANTIDADE MINIMA DE PESSOAS RECOMENDAS: 2 PESSOAS. TIPO DE TURMA: EMERGENCIA/PLANTAO.</x:v>
      </x:c>
      <x:c r="F27" s="531" t="str">
        <x:v>UNIDADE</x:v>
      </x:c>
      <x:c r="G27" s="573" t="n">
        <x:v>30028</x:v>
      </x:c>
      <x:c r="H27" s="573" t="n">
        <x:f>G27/12</x:f>
        <x:v>2502.3333333333335</x:v>
      </x:c>
      <x:c r="I27" s="576" t="n">
        <x:v>442.165171620375</x:v>
      </x:c>
      <x:c r="J27" s="576" t="n">
        <x:f>ROUND(I27*$E$3,2)</x:f>
        <x:v>442.17</x:v>
      </x:c>
      <x:c r="K27" s="576" t="n">
        <x:f>J27*H27</x:f>
        <x:v>1106456.7300000002</x:v>
      </x:c>
      <x:c r="L27" s="522"/>
      <x:c r="M27" s="579" t="n">
        <x:v>0</x:v>
      </x:c>
      <x:c r="N27" s="582" t="n">
        <x:f>O27*$E$3</x:f>
        <x:v>0</x:v>
      </x:c>
      <x:c r="O27" s="523" t="n">
        <x:v>0</x:v>
      </x:c>
      <x:c r="P27" s="585" t="n">
        <x:v>0</x:v>
      </x:c>
      <x:c r="Q27" s="588" t="n">
        <x:f>R27*$E$3</x:f>
        <x:v>0</x:v>
      </x:c>
      <x:c r="R27" s="523" t="n">
        <x:v>0</x:v>
      </x:c>
      <x:c r="S27" s="579" t="n">
        <x:v>0</x:v>
      </x:c>
      <x:c r="T27" s="582" t="n">
        <x:f>U27*$E$3</x:f>
        <x:v>0</x:v>
      </x:c>
      <x:c r="U27" s="523" t="n">
        <x:v>0</x:v>
      </x:c>
      <x:c r="V27" s="585" t="n">
        <x:v>0</x:v>
      </x:c>
      <x:c r="W27" s="588" t="n">
        <x:f>X27*$E$3</x:f>
        <x:v>0</x:v>
      </x:c>
      <x:c r="X27" s="523" t="n">
        <x:v>0</x:v>
      </x:c>
      <x:c r="Y27" s="579" t="n">
        <x:v>0</x:v>
      </x:c>
      <x:c r="Z27" s="582" t="n">
        <x:f>AA27*$E$3</x:f>
        <x:v>0</x:v>
      </x:c>
      <x:c r="AA27" s="523" t="n">
        <x:v>0</x:v>
      </x:c>
      <x:c r="AB27" s="585" t="n">
        <x:v>0</x:v>
      </x:c>
      <x:c r="AC27" s="588" t="n">
        <x:f>AD27*$E$3</x:f>
        <x:v>0</x:v>
      </x:c>
      <x:c r="AD27" s="523" t="n">
        <x:v>0</x:v>
      </x:c>
      <x:c r="AE27" s="579" t="n">
        <x:v>0</x:v>
      </x:c>
      <x:c r="AF27" s="582" t="n">
        <x:f>AG27*$E$3</x:f>
        <x:v>0</x:v>
      </x:c>
      <x:c r="AG27" s="523" t="n">
        <x:v>0</x:v>
      </x:c>
      <x:c r="AH27" s="585" t="n">
        <x:v>0</x:v>
      </x:c>
      <x:c r="AI27" s="588" t="n">
        <x:f>AJ27*$E$3</x:f>
        <x:v>0</x:v>
      </x:c>
      <x:c r="AJ27" s="523" t="n">
        <x:v>0</x:v>
      </x:c>
      <x:c r="AK27" s="579" t="n">
        <x:v>0</x:v>
      </x:c>
      <x:c r="AL27" s="582" t="n">
        <x:f>AM27*$E$3</x:f>
        <x:v>0</x:v>
      </x:c>
      <x:c r="AM27" s="523" t="n">
        <x:v>0</x:v>
      </x:c>
      <x:c r="AN27" s="585" t="n">
        <x:v>0</x:v>
      </x:c>
      <x:c r="AO27" s="588" t="n">
        <x:f>AP27*$E$3</x:f>
        <x:v>0</x:v>
      </x:c>
      <x:c r="AP27" s="523" t="n">
        <x:v>0</x:v>
      </x:c>
      <x:c r="AQ27" s="579" t="n">
        <x:v>0</x:v>
      </x:c>
      <x:c r="AR27" s="582" t="n">
        <x:f>AS27*$E$3</x:f>
        <x:v>0</x:v>
      </x:c>
      <x:c r="AS27" s="523" t="n">
        <x:v>0</x:v>
      </x:c>
      <x:c r="AT27" s="585" t="n">
        <x:v>0</x:v>
      </x:c>
      <x:c r="AU27" s="588" t="n">
        <x:f>AV27*$E$3</x:f>
        <x:v>0</x:v>
      </x:c>
      <x:c r="AV27" s="523" t="n">
        <x:v>0</x:v>
      </x:c>
      <x:c r="AW27" s="579" t="n">
        <x:f>SUM(M27,P27,S27,V27,Y27,AB27,AE27,AH27,AK27,AN27,AQ27,AT27)</x:f>
        <x:v>0</x:v>
      </x:c>
      <x:c r="AX27" s="582" t="n">
        <x:f>SUM(N27,Q27,T27,W27,Z27,AC27,AF27,AI27,AL27,AO27,AR27,AU27)</x:f>
        <x:v>0</x:v>
      </x:c>
      <x:c r="AY27" s="525"/>
      <x:c r="AZ27" s="579" t="n">
        <x:f>AW27/12</x:f>
        <x:v>0</x:v>
      </x:c>
      <x:c r="BA27" s="582" t="n">
        <x:f>AX27/12</x:f>
        <x:v>0</x:v>
      </x:c>
      <x:c r="BB27" s="525"/>
      <x:c r="BC27" s="579" t="n">
        <x:f>AW27-$G27</x:f>
        <x:v>-30028</x:v>
      </x:c>
      <x:c r="BD27" s="582" t="n">
        <x:f>AX27-($K27*12)</x:f>
        <x:v>-13277480.760000002</x:v>
      </x:c>
      <x:c r="BE27" s="522" t="str">
        <x:v>SIM</x:v>
      </x:c>
      <x:c r="BF27" s="522" t="str">
        <x:v>PRODUÇÃO · COMPÕE O FATOR K</x:v>
      </x:c>
    </x:row>
    <x:row r="28" ht="31" customHeight="1">
      <x:c r="A28" s="531" t="str">
        <x:v>STC</x:v>
      </x:c>
      <x:c r="B28" s="531" t="str">
        <x:v>PLANTÃO</x:v>
      </x:c>
      <x:c r="C28" s="531" t="str">
        <x:v>5013300039</x:v>
      </x:c>
      <x:c r="D28" s="534" t="str">
        <x:v>ATEND EMERG FALTA ENERGIA INDIV</x:v>
      </x:c>
      <x:c r="E28" s="534" t="str">
        <x:v>ATENDIMENTO EMERGENCIAL. TIPO: FALTA DE ENERGIA INDIVIDUAL. APROPRIACAO - CUSTEIO: APROPRIAR NO CENTRO E CLASSE DE CUSTO ESPECIFICA DA AREA. CONFORME ET.206.EQTL.NORMAS E QUALIDADE - CADERNO DE SERVICOS. QUANTIDADE MINIMA DE PESSOAS RECOMENDAS: 2 PESSOAS. TIPO DE TURMA: EMERGENCIA/PLANTAO.</x:v>
      </x:c>
      <x:c r="F28" s="531" t="str">
        <x:v>UNIDADE</x:v>
      </x:c>
      <x:c r="G28" s="573" t="n">
        <x:v>144827.5</x:v>
      </x:c>
      <x:c r="H28" s="573" t="n">
        <x:f>G28/12</x:f>
        <x:v>12068.958333333334</x:v>
      </x:c>
      <x:c r="I28" s="576" t="n">
        <x:v>216.862306235488</x:v>
      </x:c>
      <x:c r="J28" s="576" t="n">
        <x:f>ROUND(I28*$E$3,2)</x:f>
        <x:v>216.86</x:v>
      </x:c>
      <x:c r="K28" s="576" t="n">
        <x:f>J28*H28</x:f>
        <x:v>2617274.304166667</x:v>
      </x:c>
      <x:c r="L28" s="522"/>
      <x:c r="M28" s="579" t="n">
        <x:v>30163</x:v>
      </x:c>
      <x:c r="N28" s="582" t="n">
        <x:f>O28*$E$3</x:f>
        <x:v>6541148.18</x:v>
      </x:c>
      <x:c r="O28" s="523" t="n">
        <x:v>6541148.18</x:v>
      </x:c>
      <x:c r="P28" s="585" t="n">
        <x:v>20754</x:v>
      </x:c>
      <x:c r="Q28" s="588" t="n">
        <x:f>R28*$E$3</x:f>
        <x:v>4500712.44</x:v>
      </x:c>
      <x:c r="R28" s="523" t="n">
        <x:v>4500712.44</x:v>
      </x:c>
      <x:c r="S28" s="579" t="n">
        <x:v>21572</x:v>
      </x:c>
      <x:c r="T28" s="582" t="n">
        <x:f>U28*$E$3</x:f>
        <x:v>4678103.92</x:v>
      </x:c>
      <x:c r="U28" s="523" t="n">
        <x:v>4678103.92</x:v>
      </x:c>
      <x:c r="V28" s="585" t="n">
        <x:v>12994</x:v>
      </x:c>
      <x:c r="W28" s="588" t="n">
        <x:f>X28*$E$3</x:f>
        <x:v>2817878.84</x:v>
      </x:c>
      <x:c r="X28" s="523" t="n">
        <x:v>2817878.84</x:v>
      </x:c>
      <x:c r="Y28" s="579" t="n">
        <x:v>18758</x:v>
      </x:c>
      <x:c r="Z28" s="582" t="n">
        <x:f>AA28*$E$3</x:f>
        <x:v>4067859.88</x:v>
      </x:c>
      <x:c r="AA28" s="523" t="n">
        <x:v>4067859.88</x:v>
      </x:c>
      <x:c r="AB28" s="585" t="n">
        <x:v>12862</x:v>
      </x:c>
      <x:c r="AC28" s="588" t="n">
        <x:f>AD28*$E$3</x:f>
        <x:v>2789253.32</x:v>
      </x:c>
      <x:c r="AD28" s="523" t="n">
        <x:v>2789253.32</x:v>
      </x:c>
      <x:c r="AE28" s="579" t="n">
        <x:v>18588</x:v>
      </x:c>
      <x:c r="AF28" s="582" t="n">
        <x:f>AG28*$E$3</x:f>
        <x:v>4030993.68</x:v>
      </x:c>
      <x:c r="AG28" s="523" t="n">
        <x:v>4030993.68</x:v>
      </x:c>
      <x:c r="AH28" s="585" t="n">
        <x:v>18875</x:v>
      </x:c>
      <x:c r="AI28" s="588" t="n">
        <x:f>AJ28*$E$3</x:f>
        <x:v>4093232.5</x:v>
      </x:c>
      <x:c r="AJ28" s="523" t="n">
        <x:v>4093232.5</x:v>
      </x:c>
      <x:c r="AK28" s="579" t="n">
        <x:v>20779</x:v>
      </x:c>
      <x:c r="AL28" s="582" t="n">
        <x:f>AM28*$E$3</x:f>
        <x:v>4506133.94</x:v>
      </x:c>
      <x:c r="AM28" s="523" t="n">
        <x:v>4506133.94</x:v>
      </x:c>
      <x:c r="AN28" s="585" t="n">
        <x:v>15620</x:v>
      </x:c>
      <x:c r="AO28" s="588" t="n">
        <x:f>AP28*$E$3</x:f>
        <x:v>3387353.2</x:v>
      </x:c>
      <x:c r="AP28" s="523" t="n">
        <x:v>3387353.2</x:v>
      </x:c>
      <x:c r="AQ28" s="579" t="n">
        <x:v>14603</x:v>
      </x:c>
      <x:c r="AR28" s="582" t="n">
        <x:f>AS28*$E$3</x:f>
        <x:v>3166806.58</x:v>
      </x:c>
      <x:c r="AS28" s="523" t="n">
        <x:v>3166806.58</x:v>
      </x:c>
      <x:c r="AT28" s="585" t="n">
        <x:v>18507</x:v>
      </x:c>
      <x:c r="AU28" s="588" t="n">
        <x:f>AV28*$E$3</x:f>
        <x:v>4013428.02</x:v>
      </x:c>
      <x:c r="AV28" s="523" t="n">
        <x:v>4013428.02</x:v>
      </x:c>
      <x:c r="AW28" s="579" t="n">
        <x:f>SUM(M28,P28,S28,V28,Y28,AB28,AE28,AH28,AK28,AN28,AQ28,AT28)</x:f>
        <x:v>224075</x:v>
      </x:c>
      <x:c r="AX28" s="582" t="n">
        <x:f>SUM(N28,Q28,T28,W28,Z28,AC28,AF28,AI28,AL28,AO28,AR28,AU28)</x:f>
        <x:v>48592904.50000001</x:v>
      </x:c>
      <x:c r="AY28" s="525"/>
      <x:c r="AZ28" s="579" t="n">
        <x:f>AW28/12</x:f>
        <x:v>18672.916666666668</x:v>
      </x:c>
      <x:c r="BA28" s="582" t="n">
        <x:f>AX28/12</x:f>
        <x:v>4049408.708333334</x:v>
      </x:c>
      <x:c r="BB28" s="525"/>
      <x:c r="BC28" s="579" t="n">
        <x:f>AW28-$G28</x:f>
        <x:v>79247.5</x:v>
      </x:c>
      <x:c r="BD28" s="582" t="n">
        <x:f>AX28-($K28*12)</x:f>
        <x:v>17185612.85</x:v>
      </x:c>
      <x:c r="BE28" s="522" t="str">
        <x:v>SIM</x:v>
      </x:c>
      <x:c r="BF28" s="522" t="str">
        <x:v>PRODUÇÃO · COMPÕE O FATOR K</x:v>
      </x:c>
    </x:row>
    <x:row r="29" ht="31" customHeight="1">
      <x:c r="A29" s="531" t="str">
        <x:v>STC</x:v>
      </x:c>
      <x:c r="B29" s="531" t="str">
        <x:v>PLANTÃO</x:v>
      </x:c>
      <x:c r="C29" s="531" t="str">
        <x:v>5013300040</x:v>
      </x:c>
      <x:c r="D29" s="534" t="str">
        <x:v>ATEND EMERG PODA DE ARVORE</x:v>
      </x:c>
      <x:c r="E29" s="534" t="str">
        <x:v>ATENDIMENTO EMERGENCIAL. TIPO: PODA DE ARVORE. APROPRIACAO - CUSTEIO: APROPRIAR NO CENTRO E CLASSE DE CUSTO ESPECIFICA DA AREA. CONFORME ET.206.EQTL.NORMAS E QUALIDADE - CADERNO DE SERVICOS. QUANTIDADE MINIMA DE PESSOAS RECOMENDAS: 2 PESSOAS. TIPO DE TURMA: EMERGENCIA/PLANTAO.</x:v>
      </x:c>
      <x:c r="F29" s="531" t="str">
        <x:v>UNIDADE</x:v>
      </x:c>
      <x:c r="G29" s="573" t="n">
        <x:v>0</x:v>
      </x:c>
      <x:c r="H29" s="573" t="n">
        <x:f>G29/12</x:f>
        <x:v>0</x:v>
      </x:c>
      <x:c r="I29" s="576" t="n">
        <x:v>81.4972340342694</x:v>
      </x:c>
      <x:c r="J29" s="576" t="n">
        <x:f>ROUND(I29*$E$3,2)</x:f>
        <x:v>81.5</x:v>
      </x:c>
      <x:c r="K29" s="576" t="n">
        <x:f>J29*H29</x:f>
        <x:v>0</x:v>
      </x:c>
      <x:c r="L29" s="522"/>
      <x:c r="M29" s="579" t="n">
        <x:v>0</x:v>
      </x:c>
      <x:c r="N29" s="582" t="n">
        <x:f>O29*$E$3</x:f>
        <x:v>0</x:v>
      </x:c>
      <x:c r="O29" s="523" t="n">
        <x:v>0</x:v>
      </x:c>
      <x:c r="P29" s="585" t="n">
        <x:v>0</x:v>
      </x:c>
      <x:c r="Q29" s="588" t="n">
        <x:f>R29*$E$3</x:f>
        <x:v>0</x:v>
      </x:c>
      <x:c r="R29" s="523" t="n">
        <x:v>0</x:v>
      </x:c>
      <x:c r="S29" s="579" t="n">
        <x:v>0</x:v>
      </x:c>
      <x:c r="T29" s="582" t="n">
        <x:f>U29*$E$3</x:f>
        <x:v>0</x:v>
      </x:c>
      <x:c r="U29" s="523" t="n">
        <x:v>0</x:v>
      </x:c>
      <x:c r="V29" s="585" t="n">
        <x:v>0</x:v>
      </x:c>
      <x:c r="W29" s="588" t="n">
        <x:f>X29*$E$3</x:f>
        <x:v>0</x:v>
      </x:c>
      <x:c r="X29" s="523" t="n">
        <x:v>0</x:v>
      </x:c>
      <x:c r="Y29" s="579" t="n">
        <x:v>0</x:v>
      </x:c>
      <x:c r="Z29" s="582" t="n">
        <x:f>AA29*$E$3</x:f>
        <x:v>0</x:v>
      </x:c>
      <x:c r="AA29" s="523" t="n">
        <x:v>0</x:v>
      </x:c>
      <x:c r="AB29" s="585" t="n">
        <x:v>0</x:v>
      </x:c>
      <x:c r="AC29" s="588" t="n">
        <x:f>AD29*$E$3</x:f>
        <x:v>0</x:v>
      </x:c>
      <x:c r="AD29" s="523" t="n">
        <x:v>0</x:v>
      </x:c>
      <x:c r="AE29" s="579" t="n">
        <x:v>0</x:v>
      </x:c>
      <x:c r="AF29" s="582" t="n">
        <x:f>AG29*$E$3</x:f>
        <x:v>0</x:v>
      </x:c>
      <x:c r="AG29" s="523" t="n">
        <x:v>0</x:v>
      </x:c>
      <x:c r="AH29" s="585" t="n">
        <x:v>0</x:v>
      </x:c>
      <x:c r="AI29" s="588" t="n">
        <x:f>AJ29*$E$3</x:f>
        <x:v>0</x:v>
      </x:c>
      <x:c r="AJ29" s="523" t="n">
        <x:v>0</x:v>
      </x:c>
      <x:c r="AK29" s="579" t="n">
        <x:v>0</x:v>
      </x:c>
      <x:c r="AL29" s="582" t="n">
        <x:f>AM29*$E$3</x:f>
        <x:v>0</x:v>
      </x:c>
      <x:c r="AM29" s="523" t="n">
        <x:v>0</x:v>
      </x:c>
      <x:c r="AN29" s="585" t="n">
        <x:v>0</x:v>
      </x:c>
      <x:c r="AO29" s="588" t="n">
        <x:f>AP29*$E$3</x:f>
        <x:v>0</x:v>
      </x:c>
      <x:c r="AP29" s="523" t="n">
        <x:v>0</x:v>
      </x:c>
      <x:c r="AQ29" s="579" t="n">
        <x:v>0</x:v>
      </x:c>
      <x:c r="AR29" s="582" t="n">
        <x:f>AS29*$E$3</x:f>
        <x:v>0</x:v>
      </x:c>
      <x:c r="AS29" s="523" t="n">
        <x:v>0</x:v>
      </x:c>
      <x:c r="AT29" s="585" t="n">
        <x:v>0</x:v>
      </x:c>
      <x:c r="AU29" s="588" t="n">
        <x:f>AV29*$E$3</x:f>
        <x:v>0</x:v>
      </x:c>
      <x:c r="AV29" s="523" t="n">
        <x:v>0</x:v>
      </x:c>
      <x:c r="AW29" s="579" t="n">
        <x:f>SUM(M29,P29,S29,V29,Y29,AB29,AE29,AH29,AK29,AN29,AQ29,AT29)</x:f>
        <x:v>0</x:v>
      </x:c>
      <x:c r="AX29" s="582" t="n">
        <x:f>SUM(N29,Q29,T29,W29,Z29,AC29,AF29,AI29,AL29,AO29,AR29,AU29)</x:f>
        <x:v>0</x:v>
      </x:c>
      <x:c r="AY29" s="525"/>
      <x:c r="AZ29" s="579" t="n">
        <x:f>AW29/12</x:f>
        <x:v>0</x:v>
      </x:c>
      <x:c r="BA29" s="582" t="n">
        <x:f>AX29/12</x:f>
        <x:v>0</x:v>
      </x:c>
      <x:c r="BB29" s="525"/>
      <x:c r="BC29" s="579" t="n">
        <x:f>AW29-$G29</x:f>
        <x:v>0</x:v>
      </x:c>
      <x:c r="BD29" s="582" t="n">
        <x:f>AX29-($K29*12)</x:f>
        <x:v>0</x:v>
      </x:c>
      <x:c r="BE29" s="522" t="str">
        <x:v>SIM</x:v>
      </x:c>
      <x:c r="BF29" s="522" t="str">
        <x:v>PRODUÇÃO · COMPÕE O FATOR K</x:v>
      </x:c>
    </x:row>
    <x:row r="30" ht="31" customHeight="1">
      <x:c r="A30" s="531" t="str">
        <x:v>STC</x:v>
      </x:c>
      <x:c r="B30" s="531" t="str">
        <x:v>PLANTÃO</x:v>
      </x:c>
      <x:c r="C30" s="531" t="str">
        <x:v>5013300041</x:v>
      </x:c>
      <x:c r="D30" s="534" t="str">
        <x:v>ATEND EMERG INST ANALISADOR QUALIDADE</x:v>
      </x:c>
      <x:c r="E30" s="534" t="str">
        <x:v>ATENDIMENTO EMERGENCIAL. TIPO: INSTALAR ANALISADOR DE QUALIDADE DE ENERGIA. APROPRIACAO - CUSTEIO: APROPRIAR NO CENTRO E CLASSE DE CUSTO ESPECIFICA DA AREA. CONFORME ET.206.EQTL.NORMAS E QUALIDADE - CADERNO DE SERVICOS. QUANTIDADE MINIMA DE PESSOAS RECOMENDAS: 2 PESSOAS. TIPO DE TURMA: EMERGENCIA/PLANTAO.</x:v>
      </x:c>
      <x:c r="F30" s="531" t="str">
        <x:v>UNIDADE</x:v>
      </x:c>
      <x:c r="G30" s="573" t="n">
        <x:v>0</x:v>
      </x:c>
      <x:c r="H30" s="573" t="n">
        <x:f>G30/12</x:f>
        <x:v>0</x:v>
      </x:c>
      <x:c r="I30" s="576" t="n">
        <x:v>198.305721139244</x:v>
      </x:c>
      <x:c r="J30" s="576" t="n">
        <x:f>ROUND(I30*$E$3,2)</x:f>
        <x:v>198.31</x:v>
      </x:c>
      <x:c r="K30" s="576" t="n">
        <x:f>J30*H30</x:f>
        <x:v>0</x:v>
      </x:c>
      <x:c r="L30" s="522"/>
      <x:c r="M30" s="579" t="n">
        <x:v>0</x:v>
      </x:c>
      <x:c r="N30" s="582" t="n">
        <x:f>O30*$E$3</x:f>
        <x:v>0</x:v>
      </x:c>
      <x:c r="O30" s="523" t="n">
        <x:v>0</x:v>
      </x:c>
      <x:c r="P30" s="585" t="n">
        <x:v>0</x:v>
      </x:c>
      <x:c r="Q30" s="588" t="n">
        <x:f>R30*$E$3</x:f>
        <x:v>0</x:v>
      </x:c>
      <x:c r="R30" s="523" t="n">
        <x:v>0</x:v>
      </x:c>
      <x:c r="S30" s="579" t="n">
        <x:v>0</x:v>
      </x:c>
      <x:c r="T30" s="582" t="n">
        <x:f>U30*$E$3</x:f>
        <x:v>0</x:v>
      </x:c>
      <x:c r="U30" s="523" t="n">
        <x:v>0</x:v>
      </x:c>
      <x:c r="V30" s="585" t="n">
        <x:v>0</x:v>
      </x:c>
      <x:c r="W30" s="588" t="n">
        <x:f>X30*$E$3</x:f>
        <x:v>0</x:v>
      </x:c>
      <x:c r="X30" s="523" t="n">
        <x:v>0</x:v>
      </x:c>
      <x:c r="Y30" s="579" t="n">
        <x:v>0</x:v>
      </x:c>
      <x:c r="Z30" s="582" t="n">
        <x:f>AA30*$E$3</x:f>
        <x:v>0</x:v>
      </x:c>
      <x:c r="AA30" s="523" t="n">
        <x:v>0</x:v>
      </x:c>
      <x:c r="AB30" s="585" t="n">
        <x:v>0</x:v>
      </x:c>
      <x:c r="AC30" s="588" t="n">
        <x:f>AD30*$E$3</x:f>
        <x:v>0</x:v>
      </x:c>
      <x:c r="AD30" s="523" t="n">
        <x:v>0</x:v>
      </x:c>
      <x:c r="AE30" s="579" t="n">
        <x:v>0</x:v>
      </x:c>
      <x:c r="AF30" s="582" t="n">
        <x:f>AG30*$E$3</x:f>
        <x:v>0</x:v>
      </x:c>
      <x:c r="AG30" s="523" t="n">
        <x:v>0</x:v>
      </x:c>
      <x:c r="AH30" s="585" t="n">
        <x:v>0</x:v>
      </x:c>
      <x:c r="AI30" s="588" t="n">
        <x:f>AJ30*$E$3</x:f>
        <x:v>0</x:v>
      </x:c>
      <x:c r="AJ30" s="523" t="n">
        <x:v>0</x:v>
      </x:c>
      <x:c r="AK30" s="579" t="n">
        <x:v>0</x:v>
      </x:c>
      <x:c r="AL30" s="582" t="n">
        <x:f>AM30*$E$3</x:f>
        <x:v>0</x:v>
      </x:c>
      <x:c r="AM30" s="523" t="n">
        <x:v>0</x:v>
      </x:c>
      <x:c r="AN30" s="585" t="n">
        <x:v>0</x:v>
      </x:c>
      <x:c r="AO30" s="588" t="n">
        <x:f>AP30*$E$3</x:f>
        <x:v>0</x:v>
      </x:c>
      <x:c r="AP30" s="523" t="n">
        <x:v>0</x:v>
      </x:c>
      <x:c r="AQ30" s="579" t="n">
        <x:v>0</x:v>
      </x:c>
      <x:c r="AR30" s="582" t="n">
        <x:f>AS30*$E$3</x:f>
        <x:v>0</x:v>
      </x:c>
      <x:c r="AS30" s="523" t="n">
        <x:v>0</x:v>
      </x:c>
      <x:c r="AT30" s="585" t="n">
        <x:v>0</x:v>
      </x:c>
      <x:c r="AU30" s="588" t="n">
        <x:f>AV30*$E$3</x:f>
        <x:v>0</x:v>
      </x:c>
      <x:c r="AV30" s="523" t="n">
        <x:v>0</x:v>
      </x:c>
      <x:c r="AW30" s="579" t="n">
        <x:f>SUM(M30,P30,S30,V30,Y30,AB30,AE30,AH30,AK30,AN30,AQ30,AT30)</x:f>
        <x:v>0</x:v>
      </x:c>
      <x:c r="AX30" s="582" t="n">
        <x:f>SUM(N30,Q30,T30,W30,Z30,AC30,AF30,AI30,AL30,AO30,AR30,AU30)</x:f>
        <x:v>0</x:v>
      </x:c>
      <x:c r="AY30" s="525"/>
      <x:c r="AZ30" s="579" t="n">
        <x:f>AW30/12</x:f>
        <x:v>0</x:v>
      </x:c>
      <x:c r="BA30" s="582" t="n">
        <x:f>AX30/12</x:f>
        <x:v>0</x:v>
      </x:c>
      <x:c r="BB30" s="525"/>
      <x:c r="BC30" s="579" t="n">
        <x:f>AW30-$G30</x:f>
        <x:v>0</x:v>
      </x:c>
      <x:c r="BD30" s="582" t="n">
        <x:f>AX30-($K30*12)</x:f>
        <x:v>0</x:v>
      </x:c>
      <x:c r="BE30" s="522" t="str">
        <x:v>SIM</x:v>
      </x:c>
      <x:c r="BF30" s="522" t="str">
        <x:v>PRODUÇÃO · COMPÕE O FATOR K</x:v>
      </x:c>
    </x:row>
    <x:row r="31" ht="31" customHeight="1">
      <x:c r="A31" s="531" t="str">
        <x:v>STC</x:v>
      </x:c>
      <x:c r="B31" s="531" t="str">
        <x:v>PLANTÃO</x:v>
      </x:c>
      <x:c r="C31" s="531" t="str">
        <x:v>5013300042</x:v>
      </x:c>
      <x:c r="D31" s="534" t="str">
        <x:v>ATEND EMERG RET ANALISADOR QUALIDADE</x:v>
      </x:c>
      <x:c r="E31" s="534" t="str">
        <x:v>ATENDIMENTO EMERGENCIAL. TIPO: RETIRAR ANALISADOR DE QUALIDADE DE ENERGIA. APROPRIACAO - CUSTEIO: APROPRIAR NO CENTRO E CLASSE DE CUSTO ESPECIFICA DA AREA. CONFORME ET.206.EQTL.NORMAS E QUALIDADE - CADERNO DE SERVICOS. QUANTIDADE MINIMA DE PESSOAS RECOMENDAS: 2 PESSOAS. TIPO DE TURMA: EMERGENCIA/PLANTAO.</x:v>
      </x:c>
      <x:c r="F31" s="531" t="str">
        <x:v>UNIDADE</x:v>
      </x:c>
      <x:c r="G31" s="573" t="n">
        <x:v>0</x:v>
      </x:c>
      <x:c r="H31" s="573" t="n">
        <x:f>G31/12</x:f>
        <x:v>0</x:v>
      </x:c>
      <x:c r="I31" s="576" t="n">
        <x:v>125.944523038219</x:v>
      </x:c>
      <x:c r="J31" s="576" t="n">
        <x:f>ROUND(I31*$E$3,2)</x:f>
        <x:v>125.94</x:v>
      </x:c>
      <x:c r="K31" s="576" t="n">
        <x:f>J31*H31</x:f>
        <x:v>0</x:v>
      </x:c>
      <x:c r="L31" s="522"/>
      <x:c r="M31" s="579" t="n">
        <x:v>0</x:v>
      </x:c>
      <x:c r="N31" s="582" t="n">
        <x:f>O31*$E$3</x:f>
        <x:v>0</x:v>
      </x:c>
      <x:c r="O31" s="523" t="n">
        <x:v>0</x:v>
      </x:c>
      <x:c r="P31" s="585" t="n">
        <x:v>0</x:v>
      </x:c>
      <x:c r="Q31" s="588" t="n">
        <x:f>R31*$E$3</x:f>
        <x:v>0</x:v>
      </x:c>
      <x:c r="R31" s="523" t="n">
        <x:v>0</x:v>
      </x:c>
      <x:c r="S31" s="579" t="n">
        <x:v>0</x:v>
      </x:c>
      <x:c r="T31" s="582" t="n">
        <x:f>U31*$E$3</x:f>
        <x:v>0</x:v>
      </x:c>
      <x:c r="U31" s="523" t="n">
        <x:v>0</x:v>
      </x:c>
      <x:c r="V31" s="585" t="n">
        <x:v>0</x:v>
      </x:c>
      <x:c r="W31" s="588" t="n">
        <x:f>X31*$E$3</x:f>
        <x:v>0</x:v>
      </x:c>
      <x:c r="X31" s="523" t="n">
        <x:v>0</x:v>
      </x:c>
      <x:c r="Y31" s="579" t="n">
        <x:v>0</x:v>
      </x:c>
      <x:c r="Z31" s="582" t="n">
        <x:f>AA31*$E$3</x:f>
        <x:v>0</x:v>
      </x:c>
      <x:c r="AA31" s="523" t="n">
        <x:v>0</x:v>
      </x:c>
      <x:c r="AB31" s="585" t="n">
        <x:v>0</x:v>
      </x:c>
      <x:c r="AC31" s="588" t="n">
        <x:f>AD31*$E$3</x:f>
        <x:v>0</x:v>
      </x:c>
      <x:c r="AD31" s="523" t="n">
        <x:v>0</x:v>
      </x:c>
      <x:c r="AE31" s="579" t="n">
        <x:v>0</x:v>
      </x:c>
      <x:c r="AF31" s="582" t="n">
        <x:f>AG31*$E$3</x:f>
        <x:v>0</x:v>
      </x:c>
      <x:c r="AG31" s="523" t="n">
        <x:v>0</x:v>
      </x:c>
      <x:c r="AH31" s="585" t="n">
        <x:v>0</x:v>
      </x:c>
      <x:c r="AI31" s="588" t="n">
        <x:f>AJ31*$E$3</x:f>
        <x:v>0</x:v>
      </x:c>
      <x:c r="AJ31" s="523" t="n">
        <x:v>0</x:v>
      </x:c>
      <x:c r="AK31" s="579" t="n">
        <x:v>0</x:v>
      </x:c>
      <x:c r="AL31" s="582" t="n">
        <x:f>AM31*$E$3</x:f>
        <x:v>0</x:v>
      </x:c>
      <x:c r="AM31" s="523" t="n">
        <x:v>0</x:v>
      </x:c>
      <x:c r="AN31" s="585" t="n">
        <x:v>0</x:v>
      </x:c>
      <x:c r="AO31" s="588" t="n">
        <x:f>AP31*$E$3</x:f>
        <x:v>0</x:v>
      </x:c>
      <x:c r="AP31" s="523" t="n">
        <x:v>0</x:v>
      </x:c>
      <x:c r="AQ31" s="579" t="n">
        <x:v>0</x:v>
      </x:c>
      <x:c r="AR31" s="582" t="n">
        <x:f>AS31*$E$3</x:f>
        <x:v>0</x:v>
      </x:c>
      <x:c r="AS31" s="523" t="n">
        <x:v>0</x:v>
      </x:c>
      <x:c r="AT31" s="585" t="n">
        <x:v>0</x:v>
      </x:c>
      <x:c r="AU31" s="588" t="n">
        <x:f>AV31*$E$3</x:f>
        <x:v>0</x:v>
      </x:c>
      <x:c r="AV31" s="523" t="n">
        <x:v>0</x:v>
      </x:c>
      <x:c r="AW31" s="579" t="n">
        <x:f>SUM(M31,P31,S31,V31,Y31,AB31,AE31,AH31,AK31,AN31,AQ31,AT31)</x:f>
        <x:v>0</x:v>
      </x:c>
      <x:c r="AX31" s="582" t="n">
        <x:f>SUM(N31,Q31,T31,W31,Z31,AC31,AF31,AI31,AL31,AO31,AR31,AU31)</x:f>
        <x:v>0</x:v>
      </x:c>
      <x:c r="AY31" s="525"/>
      <x:c r="AZ31" s="579" t="n">
        <x:f>AW31/12</x:f>
        <x:v>0</x:v>
      </x:c>
      <x:c r="BA31" s="582" t="n">
        <x:f>AX31/12</x:f>
        <x:v>0</x:v>
      </x:c>
      <x:c r="BB31" s="525"/>
      <x:c r="BC31" s="579" t="n">
        <x:f>AW31-$G31</x:f>
        <x:v>0</x:v>
      </x:c>
      <x:c r="BD31" s="582" t="n">
        <x:f>AX31-($K31*12)</x:f>
        <x:v>0</x:v>
      </x:c>
      <x:c r="BE31" s="522" t="str">
        <x:v>SIM</x:v>
      </x:c>
      <x:c r="BF31" s="522" t="str">
        <x:v>PRODUÇÃO · COMPÕE O FATOR K</x:v>
      </x:c>
    </x:row>
    <x:row r="32" ht="31" customHeight="1">
      <x:c r="A32" s="531" t="str">
        <x:v>STC</x:v>
      </x:c>
      <x:c r="B32" s="531" t="str">
        <x:v>PLANTÃO</x:v>
      </x:c>
      <x:c r="C32" s="531" t="str">
        <x:v>5013300043</x:v>
      </x:c>
      <x:c r="D32" s="534" t="str">
        <x:v>ATEND EMERG NIVEL DE TENSAO</x:v>
      </x:c>
      <x:c r="E32" s="534" t="str">
        <x:v>ATENDIMENTO EMERGENCIAL. TIPO: NIVEL DE TENSAO. APROPRIACAO - CUSTEIO: APROPRIAR NO CENTRO E CLASSE DE CUSTO ESPECIFICA DA AREA. CONFORME ET.206.EQTL.NORMAS E QUALIDADE - CADERNO DE SERVICOS. QUANTIDADE MINIMA DE PESSOAS RECOMENDAS: 2 PESSOAS. TIPO DE TURMA: EMERGENCIA/PLANTAO.</x:v>
      </x:c>
      <x:c r="F32" s="531" t="str">
        <x:v>UNIDADE</x:v>
      </x:c>
      <x:c r="G32" s="573" t="n">
        <x:v>1868.25</x:v>
      </x:c>
      <x:c r="H32" s="573" t="n">
        <x:f>G32/12</x:f>
        <x:v>155.6875</x:v>
      </x:c>
      <x:c r="I32" s="576" t="n">
        <x:v>202.98438313966</x:v>
      </x:c>
      <x:c r="J32" s="576" t="n">
        <x:f>ROUND(I32*$E$3,2)</x:f>
        <x:v>202.98</x:v>
      </x:c>
      <x:c r="K32" s="576" t="n">
        <x:f>J32*H32</x:f>
        <x:v>31601.44875</x:v>
      </x:c>
      <x:c r="L32" s="522"/>
      <x:c r="M32" s="579" t="n">
        <x:v>0</x:v>
      </x:c>
      <x:c r="N32" s="582" t="n">
        <x:f>O32*$E$3</x:f>
        <x:v>0</x:v>
      </x:c>
      <x:c r="O32" s="523" t="n">
        <x:v>0</x:v>
      </x:c>
      <x:c r="P32" s="585" t="n">
        <x:v>0</x:v>
      </x:c>
      <x:c r="Q32" s="588" t="n">
        <x:f>R32*$E$3</x:f>
        <x:v>0</x:v>
      </x:c>
      <x:c r="R32" s="523" t="n">
        <x:v>0</x:v>
      </x:c>
      <x:c r="S32" s="579" t="n">
        <x:v>0</x:v>
      </x:c>
      <x:c r="T32" s="582" t="n">
        <x:f>U32*$E$3</x:f>
        <x:v>0</x:v>
      </x:c>
      <x:c r="U32" s="523" t="n">
        <x:v>0</x:v>
      </x:c>
      <x:c r="V32" s="585" t="n">
        <x:v>0</x:v>
      </x:c>
      <x:c r="W32" s="588" t="n">
        <x:f>X32*$E$3</x:f>
        <x:v>0</x:v>
      </x:c>
      <x:c r="X32" s="523" t="n">
        <x:v>0</x:v>
      </x:c>
      <x:c r="Y32" s="579" t="n">
        <x:v>0</x:v>
      </x:c>
      <x:c r="Z32" s="582" t="n">
        <x:f>AA32*$E$3</x:f>
        <x:v>0</x:v>
      </x:c>
      <x:c r="AA32" s="523" t="n">
        <x:v>0</x:v>
      </x:c>
      <x:c r="AB32" s="585" t="n">
        <x:v>0</x:v>
      </x:c>
      <x:c r="AC32" s="588" t="n">
        <x:f>AD32*$E$3</x:f>
        <x:v>0</x:v>
      </x:c>
      <x:c r="AD32" s="523" t="n">
        <x:v>0</x:v>
      </x:c>
      <x:c r="AE32" s="579" t="n">
        <x:v>0</x:v>
      </x:c>
      <x:c r="AF32" s="582" t="n">
        <x:f>AG32*$E$3</x:f>
        <x:v>0</x:v>
      </x:c>
      <x:c r="AG32" s="523" t="n">
        <x:v>0</x:v>
      </x:c>
      <x:c r="AH32" s="585" t="n">
        <x:v>0</x:v>
      </x:c>
      <x:c r="AI32" s="588" t="n">
        <x:f>AJ32*$E$3</x:f>
        <x:v>0</x:v>
      </x:c>
      <x:c r="AJ32" s="523" t="n">
        <x:v>0</x:v>
      </x:c>
      <x:c r="AK32" s="579" t="n">
        <x:v>0</x:v>
      </x:c>
      <x:c r="AL32" s="582" t="n">
        <x:f>AM32*$E$3</x:f>
        <x:v>0</x:v>
      </x:c>
      <x:c r="AM32" s="523" t="n">
        <x:v>0</x:v>
      </x:c>
      <x:c r="AN32" s="585" t="n">
        <x:v>0</x:v>
      </x:c>
      <x:c r="AO32" s="588" t="n">
        <x:f>AP32*$E$3</x:f>
        <x:v>0</x:v>
      </x:c>
      <x:c r="AP32" s="523" t="n">
        <x:v>0</x:v>
      </x:c>
      <x:c r="AQ32" s="579" t="n">
        <x:v>0</x:v>
      </x:c>
      <x:c r="AR32" s="582" t="n">
        <x:f>AS32*$E$3</x:f>
        <x:v>0</x:v>
      </x:c>
      <x:c r="AS32" s="523" t="n">
        <x:v>0</x:v>
      </x:c>
      <x:c r="AT32" s="585" t="n">
        <x:v>0</x:v>
      </x:c>
      <x:c r="AU32" s="588" t="n">
        <x:f>AV32*$E$3</x:f>
        <x:v>0</x:v>
      </x:c>
      <x:c r="AV32" s="523" t="n">
        <x:v>0</x:v>
      </x:c>
      <x:c r="AW32" s="579" t="n">
        <x:f>SUM(M32,P32,S32,V32,Y32,AB32,AE32,AH32,AK32,AN32,AQ32,AT32)</x:f>
        <x:v>0</x:v>
      </x:c>
      <x:c r="AX32" s="582" t="n">
        <x:f>SUM(N32,Q32,T32,W32,Z32,AC32,AF32,AI32,AL32,AO32,AR32,AU32)</x:f>
        <x:v>0</x:v>
      </x:c>
      <x:c r="AY32" s="525"/>
      <x:c r="AZ32" s="579" t="n">
        <x:f>AW32/12</x:f>
        <x:v>0</x:v>
      </x:c>
      <x:c r="BA32" s="582" t="n">
        <x:f>AX32/12</x:f>
        <x:v>0</x:v>
      </x:c>
      <x:c r="BB32" s="525"/>
      <x:c r="BC32" s="579" t="n">
        <x:f>AW32-$G32</x:f>
        <x:v>-1868.25</x:v>
      </x:c>
      <x:c r="BD32" s="582" t="n">
        <x:f>AX32-($K32*12)</x:f>
        <x:v>-379217.385</x:v>
      </x:c>
      <x:c r="BE32" s="522" t="str">
        <x:v>SIM</x:v>
      </x:c>
      <x:c r="BF32" s="522" t="str">
        <x:v>PRODUÇÃO · COMPÕE O FATOR K</x:v>
      </x:c>
    </x:row>
    <x:row r="33" ht="31" customHeight="1">
      <x:c r="A33" s="531" t="str">
        <x:v>STC</x:v>
      </x:c>
      <x:c r="B33" s="531" t="str">
        <x:v>PLANTÃO</x:v>
      </x:c>
      <x:c r="C33" s="531" t="str">
        <x:v>5013300044</x:v>
      </x:c>
      <x:c r="D33" s="534" t="str">
        <x:v>ATEND EMERG PARA RAIOS</x:v>
      </x:c>
      <x:c r="E33" s="534" t="str">
        <x:v>ATENDIMENTO EMERGENCIAL. TIPO: PARA RAIO. APROPRIACAO - CUSTEIO: APROPRIAR NO CENTRO E CLASSE DE CUSTO ESPECIFICA DA AREA. CONFORME ET.206.EQTL.NORMAS E QUALIDADE - CADERNO DE SERVICOS. QUANTIDADE MINIMA DE PESSOAS RECOMENDAS: 2 PESSOAS. TIPO DE TURMA: EMERGENCIA/PLANTAO.</x:v>
      </x:c>
      <x:c r="F33" s="531" t="str">
        <x:v>UNIDADE</x:v>
      </x:c>
      <x:c r="G33" s="573" t="n">
        <x:v>0</x:v>
      </x:c>
      <x:c r="H33" s="573" t="n">
        <x:f>G33/12</x:f>
        <x:v>0</x:v>
      </x:c>
      <x:c r="I33" s="576" t="n">
        <x:v>225.429315709222</x:v>
      </x:c>
      <x:c r="J33" s="576" t="n">
        <x:f>ROUND(I33*$E$3,2)</x:f>
        <x:v>225.43</x:v>
      </x:c>
      <x:c r="K33" s="576" t="n">
        <x:f>J33*H33</x:f>
        <x:v>0</x:v>
      </x:c>
      <x:c r="L33" s="522"/>
      <x:c r="M33" s="579" t="n">
        <x:v>0</x:v>
      </x:c>
      <x:c r="N33" s="582" t="n">
        <x:f>O33*$E$3</x:f>
        <x:v>0</x:v>
      </x:c>
      <x:c r="O33" s="523" t="n">
        <x:v>0</x:v>
      </x:c>
      <x:c r="P33" s="585" t="n">
        <x:v>0</x:v>
      </x:c>
      <x:c r="Q33" s="588" t="n">
        <x:f>R33*$E$3</x:f>
        <x:v>0</x:v>
      </x:c>
      <x:c r="R33" s="523" t="n">
        <x:v>0</x:v>
      </x:c>
      <x:c r="S33" s="579" t="n">
        <x:v>0</x:v>
      </x:c>
      <x:c r="T33" s="582" t="n">
        <x:f>U33*$E$3</x:f>
        <x:v>0</x:v>
      </x:c>
      <x:c r="U33" s="523" t="n">
        <x:v>0</x:v>
      </x:c>
      <x:c r="V33" s="585" t="n">
        <x:v>0</x:v>
      </x:c>
      <x:c r="W33" s="588" t="n">
        <x:f>X33*$E$3</x:f>
        <x:v>0</x:v>
      </x:c>
      <x:c r="X33" s="523" t="n">
        <x:v>0</x:v>
      </x:c>
      <x:c r="Y33" s="579" t="n">
        <x:v>0</x:v>
      </x:c>
      <x:c r="Z33" s="582" t="n">
        <x:f>AA33*$E$3</x:f>
        <x:v>0</x:v>
      </x:c>
      <x:c r="AA33" s="523" t="n">
        <x:v>0</x:v>
      </x:c>
      <x:c r="AB33" s="585" t="n">
        <x:v>0</x:v>
      </x:c>
      <x:c r="AC33" s="588" t="n">
        <x:f>AD33*$E$3</x:f>
        <x:v>0</x:v>
      </x:c>
      <x:c r="AD33" s="523" t="n">
        <x:v>0</x:v>
      </x:c>
      <x:c r="AE33" s="579" t="n">
        <x:v>0</x:v>
      </x:c>
      <x:c r="AF33" s="582" t="n">
        <x:f>AG33*$E$3</x:f>
        <x:v>0</x:v>
      </x:c>
      <x:c r="AG33" s="523" t="n">
        <x:v>0</x:v>
      </x:c>
      <x:c r="AH33" s="585" t="n">
        <x:v>0</x:v>
      </x:c>
      <x:c r="AI33" s="588" t="n">
        <x:f>AJ33*$E$3</x:f>
        <x:v>0</x:v>
      </x:c>
      <x:c r="AJ33" s="523" t="n">
        <x:v>0</x:v>
      </x:c>
      <x:c r="AK33" s="579" t="n">
        <x:v>0</x:v>
      </x:c>
      <x:c r="AL33" s="582" t="n">
        <x:f>AM33*$E$3</x:f>
        <x:v>0</x:v>
      </x:c>
      <x:c r="AM33" s="523" t="n">
        <x:v>0</x:v>
      </x:c>
      <x:c r="AN33" s="585" t="n">
        <x:v>0</x:v>
      </x:c>
      <x:c r="AO33" s="588" t="n">
        <x:f>AP33*$E$3</x:f>
        <x:v>0</x:v>
      </x:c>
      <x:c r="AP33" s="523" t="n">
        <x:v>0</x:v>
      </x:c>
      <x:c r="AQ33" s="579" t="n">
        <x:v>0</x:v>
      </x:c>
      <x:c r="AR33" s="582" t="n">
        <x:f>AS33*$E$3</x:f>
        <x:v>0</x:v>
      </x:c>
      <x:c r="AS33" s="523" t="n">
        <x:v>0</x:v>
      </x:c>
      <x:c r="AT33" s="585" t="n">
        <x:v>0</x:v>
      </x:c>
      <x:c r="AU33" s="588" t="n">
        <x:f>AV33*$E$3</x:f>
        <x:v>0</x:v>
      </x:c>
      <x:c r="AV33" s="523" t="n">
        <x:v>0</x:v>
      </x:c>
      <x:c r="AW33" s="579" t="n">
        <x:f>SUM(M33,P33,S33,V33,Y33,AB33,AE33,AH33,AK33,AN33,AQ33,AT33)</x:f>
        <x:v>0</x:v>
      </x:c>
      <x:c r="AX33" s="582" t="n">
        <x:f>SUM(N33,Q33,T33,W33,Z33,AC33,AF33,AI33,AL33,AO33,AR33,AU33)</x:f>
        <x:v>0</x:v>
      </x:c>
      <x:c r="AY33" s="525"/>
      <x:c r="AZ33" s="579" t="n">
        <x:f>AW33/12</x:f>
        <x:v>0</x:v>
      </x:c>
      <x:c r="BA33" s="582" t="n">
        <x:f>AX33/12</x:f>
        <x:v>0</x:v>
      </x:c>
      <x:c r="BB33" s="525"/>
      <x:c r="BC33" s="579" t="n">
        <x:f>AW33-$G33</x:f>
        <x:v>0</x:v>
      </x:c>
      <x:c r="BD33" s="582" t="n">
        <x:f>AX33-($K33*12)</x:f>
        <x:v>0</x:v>
      </x:c>
      <x:c r="BE33" s="522" t="str">
        <x:v>SIM</x:v>
      </x:c>
      <x:c r="BF33" s="522" t="str">
        <x:v>PRODUÇÃO · COMPÕE O FATOR K</x:v>
      </x:c>
    </x:row>
    <x:row r="34" ht="31" customHeight="1">
      <x:c r="A34" s="531" t="str">
        <x:v>STC</x:v>
      </x:c>
      <x:c r="B34" s="531" t="str">
        <x:v>PLANTÃO</x:v>
      </x:c>
      <x:c r="C34" s="531" t="str">
        <x:v>5013300045</x:v>
      </x:c>
      <x:c r="D34" s="534" t="str">
        <x:v>ATEND EMERG INST TRAFO 1F ATE 15KVA</x:v>
      </x:c>
      <x:c r="E34" s="534" t="str">
        <x:v>ATENDIMENTO EMERGENCIAL. TIPO: INSTALAR TRAFO MONOFASICO MENOR OU IGUAL A 15KVA. APROPRIACAO - CUSTEIO: APROPRIAR NO CENTRO E CLASSE DE CUSTO ESPECIFICA DA AREA. CONFORME ET.206.EQTL.NORMAS E QUALIDADE - CADERNO DE SERVICOS. QUANTIDADE MINIMA DE PESSOAS RECOMENDAS: 2 PESSOAS. TIPO DE TURMA: EMERGENCIA/PLANTAO.</x:v>
      </x:c>
      <x:c r="F34" s="531" t="str">
        <x:v>UNIDADE</x:v>
      </x:c>
      <x:c r="G34" s="573" t="n">
        <x:v>0</x:v>
      </x:c>
      <x:c r="H34" s="573" t="n">
        <x:f>G34/12</x:f>
        <x:v>0</x:v>
      </x:c>
      <x:c r="I34" s="576" t="n">
        <x:v>307.653639108421</x:v>
      </x:c>
      <x:c r="J34" s="576" t="n">
        <x:f>ROUND(I34*$E$3,2)</x:f>
        <x:v>307.65</x:v>
      </x:c>
      <x:c r="K34" s="576" t="n">
        <x:f>J34*H34</x:f>
        <x:v>0</x:v>
      </x:c>
      <x:c r="L34" s="522"/>
      <x:c r="M34" s="579" t="n">
        <x:v>0</x:v>
      </x:c>
      <x:c r="N34" s="582" t="n">
        <x:f>O34*$E$3</x:f>
        <x:v>0</x:v>
      </x:c>
      <x:c r="O34" s="523" t="n">
        <x:v>0</x:v>
      </x:c>
      <x:c r="P34" s="585" t="n">
        <x:v>0</x:v>
      </x:c>
      <x:c r="Q34" s="588" t="n">
        <x:f>R34*$E$3</x:f>
        <x:v>0</x:v>
      </x:c>
      <x:c r="R34" s="523" t="n">
        <x:v>0</x:v>
      </x:c>
      <x:c r="S34" s="579" t="n">
        <x:v>0</x:v>
      </x:c>
      <x:c r="T34" s="582" t="n">
        <x:f>U34*$E$3</x:f>
        <x:v>0</x:v>
      </x:c>
      <x:c r="U34" s="523" t="n">
        <x:v>0</x:v>
      </x:c>
      <x:c r="V34" s="585" t="n">
        <x:v>0</x:v>
      </x:c>
      <x:c r="W34" s="588" t="n">
        <x:f>X34*$E$3</x:f>
        <x:v>0</x:v>
      </x:c>
      <x:c r="X34" s="523" t="n">
        <x:v>0</x:v>
      </x:c>
      <x:c r="Y34" s="579" t="n">
        <x:v>0</x:v>
      </x:c>
      <x:c r="Z34" s="582" t="n">
        <x:f>AA34*$E$3</x:f>
        <x:v>0</x:v>
      </x:c>
      <x:c r="AA34" s="523" t="n">
        <x:v>0</x:v>
      </x:c>
      <x:c r="AB34" s="585" t="n">
        <x:v>0</x:v>
      </x:c>
      <x:c r="AC34" s="588" t="n">
        <x:f>AD34*$E$3</x:f>
        <x:v>0</x:v>
      </x:c>
      <x:c r="AD34" s="523" t="n">
        <x:v>0</x:v>
      </x:c>
      <x:c r="AE34" s="579" t="n">
        <x:v>0</x:v>
      </x:c>
      <x:c r="AF34" s="582" t="n">
        <x:f>AG34*$E$3</x:f>
        <x:v>0</x:v>
      </x:c>
      <x:c r="AG34" s="523" t="n">
        <x:v>0</x:v>
      </x:c>
      <x:c r="AH34" s="585" t="n">
        <x:v>0</x:v>
      </x:c>
      <x:c r="AI34" s="588" t="n">
        <x:f>AJ34*$E$3</x:f>
        <x:v>0</x:v>
      </x:c>
      <x:c r="AJ34" s="523" t="n">
        <x:v>0</x:v>
      </x:c>
      <x:c r="AK34" s="579" t="n">
        <x:v>0</x:v>
      </x:c>
      <x:c r="AL34" s="582" t="n">
        <x:f>AM34*$E$3</x:f>
        <x:v>0</x:v>
      </x:c>
      <x:c r="AM34" s="523" t="n">
        <x:v>0</x:v>
      </x:c>
      <x:c r="AN34" s="585" t="n">
        <x:v>0</x:v>
      </x:c>
      <x:c r="AO34" s="588" t="n">
        <x:f>AP34*$E$3</x:f>
        <x:v>0</x:v>
      </x:c>
      <x:c r="AP34" s="523" t="n">
        <x:v>0</x:v>
      </x:c>
      <x:c r="AQ34" s="579" t="n">
        <x:v>0</x:v>
      </x:c>
      <x:c r="AR34" s="582" t="n">
        <x:f>AS34*$E$3</x:f>
        <x:v>0</x:v>
      </x:c>
      <x:c r="AS34" s="523" t="n">
        <x:v>0</x:v>
      </x:c>
      <x:c r="AT34" s="585" t="n">
        <x:v>0</x:v>
      </x:c>
      <x:c r="AU34" s="588" t="n">
        <x:f>AV34*$E$3</x:f>
        <x:v>0</x:v>
      </x:c>
      <x:c r="AV34" s="523" t="n">
        <x:v>0</x:v>
      </x:c>
      <x:c r="AW34" s="579" t="n">
        <x:f>SUM(M34,P34,S34,V34,Y34,AB34,AE34,AH34,AK34,AN34,AQ34,AT34)</x:f>
        <x:v>0</x:v>
      </x:c>
      <x:c r="AX34" s="582" t="n">
        <x:f>SUM(N34,Q34,T34,W34,Z34,AC34,AF34,AI34,AL34,AO34,AR34,AU34)</x:f>
        <x:v>0</x:v>
      </x:c>
      <x:c r="AY34" s="525"/>
      <x:c r="AZ34" s="579" t="n">
        <x:f>AW34/12</x:f>
        <x:v>0</x:v>
      </x:c>
      <x:c r="BA34" s="582" t="n">
        <x:f>AX34/12</x:f>
        <x:v>0</x:v>
      </x:c>
      <x:c r="BB34" s="525"/>
      <x:c r="BC34" s="579" t="n">
        <x:f>AW34-$G34</x:f>
        <x:v>0</x:v>
      </x:c>
      <x:c r="BD34" s="582" t="n">
        <x:f>AX34-($K34*12)</x:f>
        <x:v>0</x:v>
      </x:c>
      <x:c r="BE34" s="522" t="str">
        <x:v>SIM</x:v>
      </x:c>
      <x:c r="BF34" s="522" t="str">
        <x:v>PRODUÇÃO · COMPÕE O FATOR K</x:v>
      </x:c>
    </x:row>
    <x:row r="35" ht="31" customHeight="1">
      <x:c r="A35" s="531" t="str">
        <x:v>STC</x:v>
      </x:c>
      <x:c r="B35" s="531" t="str">
        <x:v>PLANTÃO</x:v>
      </x:c>
      <x:c r="C35" s="531" t="str">
        <x:v>5013300046</x:v>
      </x:c>
      <x:c r="D35" s="534" t="str">
        <x:v>ATEND EMERG RET TRAFO 1F ATE 15KVA</x:v>
      </x:c>
      <x:c r="E35" s="534" t="str">
        <x:v>ATENDIMENTO EMERGENCIAL. TIPO: RETIRAR MONOFASICO MENOR OU IGUAL A 15KVA. APROPRIACAO - CUSTEIO: APROPRIAR NO CENTRO E CLASSE DE CUSTO ESPECIFICA DA AREA. CONFORME ET.206.EQTL.NORMAS E QUALIDADE - CADERNO DE SERVICOS. QUANTIDADE MINIMA DE PESSOAS RECOMENDAS: 2 PESSOAS. TIPO DE TURMA: EMERGENCIA/PLANTAO.</x:v>
      </x:c>
      <x:c r="F35" s="531" t="str">
        <x:v>UNIDADE</x:v>
      </x:c>
      <x:c r="G35" s="573" t="n">
        <x:v>0</x:v>
      </x:c>
      <x:c r="H35" s="573" t="n">
        <x:f>G35/12</x:f>
        <x:v>0</x:v>
      </x:c>
      <x:c r="I35" s="576" t="n">
        <x:v>184.364572881249</x:v>
      </x:c>
      <x:c r="J35" s="576" t="n">
        <x:f>ROUND(I35*$E$3,2)</x:f>
        <x:v>184.36</x:v>
      </x:c>
      <x:c r="K35" s="576" t="n">
        <x:f>J35*H35</x:f>
        <x:v>0</x:v>
      </x:c>
      <x:c r="L35" s="522"/>
      <x:c r="M35" s="579" t="n">
        <x:v>0</x:v>
      </x:c>
      <x:c r="N35" s="582" t="n">
        <x:f>O35*$E$3</x:f>
        <x:v>0</x:v>
      </x:c>
      <x:c r="O35" s="523" t="n">
        <x:v>0</x:v>
      </x:c>
      <x:c r="P35" s="585" t="n">
        <x:v>0</x:v>
      </x:c>
      <x:c r="Q35" s="588" t="n">
        <x:f>R35*$E$3</x:f>
        <x:v>0</x:v>
      </x:c>
      <x:c r="R35" s="523" t="n">
        <x:v>0</x:v>
      </x:c>
      <x:c r="S35" s="579" t="n">
        <x:v>0</x:v>
      </x:c>
      <x:c r="T35" s="582" t="n">
        <x:f>U35*$E$3</x:f>
        <x:v>0</x:v>
      </x:c>
      <x:c r="U35" s="523" t="n">
        <x:v>0</x:v>
      </x:c>
      <x:c r="V35" s="585" t="n">
        <x:v>0</x:v>
      </x:c>
      <x:c r="W35" s="588" t="n">
        <x:f>X35*$E$3</x:f>
        <x:v>0</x:v>
      </x:c>
      <x:c r="X35" s="523" t="n">
        <x:v>0</x:v>
      </x:c>
      <x:c r="Y35" s="579" t="n">
        <x:v>0</x:v>
      </x:c>
      <x:c r="Z35" s="582" t="n">
        <x:f>AA35*$E$3</x:f>
        <x:v>0</x:v>
      </x:c>
      <x:c r="AA35" s="523" t="n">
        <x:v>0</x:v>
      </x:c>
      <x:c r="AB35" s="585" t="n">
        <x:v>0</x:v>
      </x:c>
      <x:c r="AC35" s="588" t="n">
        <x:f>AD35*$E$3</x:f>
        <x:v>0</x:v>
      </x:c>
      <x:c r="AD35" s="523" t="n">
        <x:v>0</x:v>
      </x:c>
      <x:c r="AE35" s="579" t="n">
        <x:v>0</x:v>
      </x:c>
      <x:c r="AF35" s="582" t="n">
        <x:f>AG35*$E$3</x:f>
        <x:v>0</x:v>
      </x:c>
      <x:c r="AG35" s="523" t="n">
        <x:v>0</x:v>
      </x:c>
      <x:c r="AH35" s="585" t="n">
        <x:v>0</x:v>
      </x:c>
      <x:c r="AI35" s="588" t="n">
        <x:f>AJ35*$E$3</x:f>
        <x:v>0</x:v>
      </x:c>
      <x:c r="AJ35" s="523" t="n">
        <x:v>0</x:v>
      </x:c>
      <x:c r="AK35" s="579" t="n">
        <x:v>0</x:v>
      </x:c>
      <x:c r="AL35" s="582" t="n">
        <x:f>AM35*$E$3</x:f>
        <x:v>0</x:v>
      </x:c>
      <x:c r="AM35" s="523" t="n">
        <x:v>0</x:v>
      </x:c>
      <x:c r="AN35" s="585" t="n">
        <x:v>0</x:v>
      </x:c>
      <x:c r="AO35" s="588" t="n">
        <x:f>AP35*$E$3</x:f>
        <x:v>0</x:v>
      </x:c>
      <x:c r="AP35" s="523" t="n">
        <x:v>0</x:v>
      </x:c>
      <x:c r="AQ35" s="579" t="n">
        <x:v>0</x:v>
      </x:c>
      <x:c r="AR35" s="582" t="n">
        <x:f>AS35*$E$3</x:f>
        <x:v>0</x:v>
      </x:c>
      <x:c r="AS35" s="523" t="n">
        <x:v>0</x:v>
      </x:c>
      <x:c r="AT35" s="585" t="n">
        <x:v>0</x:v>
      </x:c>
      <x:c r="AU35" s="588" t="n">
        <x:f>AV35*$E$3</x:f>
        <x:v>0</x:v>
      </x:c>
      <x:c r="AV35" s="523" t="n">
        <x:v>0</x:v>
      </x:c>
      <x:c r="AW35" s="579" t="n">
        <x:f>SUM(M35,P35,S35,V35,Y35,AB35,AE35,AH35,AK35,AN35,AQ35,AT35)</x:f>
        <x:v>0</x:v>
      </x:c>
      <x:c r="AX35" s="582" t="n">
        <x:f>SUM(N35,Q35,T35,W35,Z35,AC35,AF35,AI35,AL35,AO35,AR35,AU35)</x:f>
        <x:v>0</x:v>
      </x:c>
      <x:c r="AY35" s="525"/>
      <x:c r="AZ35" s="579" t="n">
        <x:f>AW35/12</x:f>
        <x:v>0</x:v>
      </x:c>
      <x:c r="BA35" s="582" t="n">
        <x:f>AX35/12</x:f>
        <x:v>0</x:v>
      </x:c>
      <x:c r="BB35" s="525"/>
      <x:c r="BC35" s="579" t="n">
        <x:f>AW35-$G35</x:f>
        <x:v>0</x:v>
      </x:c>
      <x:c r="BD35" s="582" t="n">
        <x:f>AX35-($K35*12)</x:f>
        <x:v>0</x:v>
      </x:c>
      <x:c r="BE35" s="522" t="str">
        <x:v>SIM</x:v>
      </x:c>
      <x:c r="BF35" s="522" t="str">
        <x:v>PRODUÇÃO · COMPÕE O FATOR K</x:v>
      </x:c>
    </x:row>
    <x:row r="36" ht="31" customHeight="1">
      <x:c r="A36" s="531" t="str">
        <x:v>STC</x:v>
      </x:c>
      <x:c r="B36" s="531" t="str">
        <x:v>PLANTÃO</x:v>
      </x:c>
      <x:c r="C36" s="531" t="str">
        <x:v>5013300047</x:v>
      </x:c>
      <x:c r="D36" s="534" t="str">
        <x:v>ATEND EMERG EMERGÊNCIA IMPRODUTIVA</x:v>
      </x:c>
      <x:c r="E36" s="534" t="str">
        <x:v>ATENDIMENTO EMERGENCIAL. TIPO: EMERGENCIA IMPRODUTIVA. APROPRIACAO - CUSTEIO: APROPRIAR NO CENTRO E CLASSE DE CUSTO ESPECIFICA DA AREA. CONFORME ET.206.EQTL.NORMAS E QUALIDADE - CADERNO DE SERVICOS. QUANTIDADE MINIMA DE PESSOAS RECOMENDAS: 2 PESSOAS. TIPO DE TURMA: EMERGENCIA/PLANTAO.</x:v>
      </x:c>
      <x:c r="F36" s="531" t="str">
        <x:v>UNIDADE</x:v>
      </x:c>
      <x:c r="G36" s="573" t="n">
        <x:v>57575.75</x:v>
      </x:c>
      <x:c r="H36" s="573" t="n">
        <x:f>G36/12</x:f>
        <x:v>4797.979166666667</x:v>
      </x:c>
      <x:c r="I36" s="576" t="n">
        <x:v>130.781247944055</x:v>
      </x:c>
      <x:c r="J36" s="576" t="n">
        <x:f>ROUND(I36*$E$3,2)</x:f>
        <x:v>130.78</x:v>
      </x:c>
      <x:c r="K36" s="576" t="n">
        <x:f>J36*H36</x:f>
        <x:v>627479.7154166667</x:v>
      </x:c>
      <x:c r="L36" s="522"/>
      <x:c r="M36" s="579" t="n">
        <x:v>5111</x:v>
      </x:c>
      <x:c r="N36" s="582" t="n">
        <x:f>O36*$E$3</x:f>
        <x:v>668416.58</x:v>
      </x:c>
      <x:c r="O36" s="523" t="n">
        <x:v>668416.58</x:v>
      </x:c>
      <x:c r="P36" s="585" t="n">
        <x:v>4508</x:v>
      </x:c>
      <x:c r="Q36" s="588" t="n">
        <x:f>R36*$E$3</x:f>
        <x:v>589556.24</x:v>
      </x:c>
      <x:c r="R36" s="523" t="n">
        <x:v>589556.24</x:v>
      </x:c>
      <x:c r="S36" s="579" t="n">
        <x:v>6103</x:v>
      </x:c>
      <x:c r="T36" s="582" t="n">
        <x:f>U36*$E$3</x:f>
        <x:v>798150.34</x:v>
      </x:c>
      <x:c r="U36" s="523" t="n">
        <x:v>798150.34</x:v>
      </x:c>
      <x:c r="V36" s="585" t="n">
        <x:v>3850</x:v>
      </x:c>
      <x:c r="W36" s="588" t="n">
        <x:f>X36*$E$3</x:f>
        <x:v>503503</x:v>
      </x:c>
      <x:c r="X36" s="523" t="n">
        <x:v>503503</x:v>
      </x:c>
      <x:c r="Y36" s="579" t="n">
        <x:v>5506</x:v>
      </x:c>
      <x:c r="Z36" s="582" t="n">
        <x:f>AA36*$E$3</x:f>
        <x:v>720074.68</x:v>
      </x:c>
      <x:c r="AA36" s="523" t="n">
        <x:v>720074.68</x:v>
      </x:c>
      <x:c r="AB36" s="585" t="n">
        <x:v>4901</x:v>
      </x:c>
      <x:c r="AC36" s="588" t="n">
        <x:f>AD36*$E$3</x:f>
        <x:v>640952.78</x:v>
      </x:c>
      <x:c r="AD36" s="523" t="n">
        <x:v>640952.78</x:v>
      </x:c>
      <x:c r="AE36" s="579" t="n">
        <x:v>8083</x:v>
      </x:c>
      <x:c r="AF36" s="582" t="n">
        <x:f>AG36*$E$3</x:f>
        <x:v>1057094.74</x:v>
      </x:c>
      <x:c r="AG36" s="523" t="n">
        <x:v>1057094.74</x:v>
      </x:c>
      <x:c r="AH36" s="585" t="n">
        <x:v>7769</x:v>
      </x:c>
      <x:c r="AI36" s="588" t="n">
        <x:f>AJ36*$E$3</x:f>
        <x:v>1016029.82</x:v>
      </x:c>
      <x:c r="AJ36" s="523" t="n">
        <x:v>1016029.82</x:v>
      </x:c>
      <x:c r="AK36" s="579" t="n">
        <x:v>8246</x:v>
      </x:c>
      <x:c r="AL36" s="582" t="n">
        <x:f>AM36*$E$3</x:f>
        <x:v>1078411.88</x:v>
      </x:c>
      <x:c r="AM36" s="523" t="n">
        <x:v>1078411.88</x:v>
      </x:c>
      <x:c r="AN36" s="585" t="n">
        <x:v>7350</x:v>
      </x:c>
      <x:c r="AO36" s="588" t="n">
        <x:f>AP36*$E$3</x:f>
        <x:v>961233</x:v>
      </x:c>
      <x:c r="AP36" s="523" t="n">
        <x:v>961233</x:v>
      </x:c>
      <x:c r="AQ36" s="579" t="n">
        <x:v>8378</x:v>
      </x:c>
      <x:c r="AR36" s="582" t="n">
        <x:f>AS36*$E$3</x:f>
        <x:v>1095674.84</x:v>
      </x:c>
      <x:c r="AS36" s="523" t="n">
        <x:v>1095674.84</x:v>
      </x:c>
      <x:c r="AT36" s="585" t="n">
        <x:v>8748</x:v>
      </x:c>
      <x:c r="AU36" s="588" t="n">
        <x:f>AV36*$E$3</x:f>
        <x:v>1144063.44</x:v>
      </x:c>
      <x:c r="AV36" s="523" t="n">
        <x:v>1144063.44</x:v>
      </x:c>
      <x:c r="AW36" s="579" t="n">
        <x:f>SUM(M36,P36,S36,V36,Y36,AB36,AE36,AH36,AK36,AN36,AQ36,AT36)</x:f>
        <x:v>78553</x:v>
      </x:c>
      <x:c r="AX36" s="582" t="n">
        <x:f>SUM(N36,Q36,T36,W36,Z36,AC36,AF36,AI36,AL36,AO36,AR36,AU36)</x:f>
        <x:v>10273161.34</x:v>
      </x:c>
      <x:c r="AY36" s="525"/>
      <x:c r="AZ36" s="579" t="n">
        <x:f>AW36/12</x:f>
        <x:v>6546.083333333333</x:v>
      </x:c>
      <x:c r="BA36" s="582" t="n">
        <x:f>AX36/12</x:f>
        <x:v>856096.7783333333</x:v>
      </x:c>
      <x:c r="BB36" s="525"/>
      <x:c r="BC36" s="579" t="n">
        <x:f>AW36-$G36</x:f>
        <x:v>20977.25</x:v>
      </x:c>
      <x:c r="BD36" s="582" t="n">
        <x:f>AX36-($K36*12)</x:f>
        <x:v>2743404.754999999</x:v>
      </x:c>
      <x:c r="BE36" s="522" t="str">
        <x:v>SIM</x:v>
      </x:c>
      <x:c r="BF36" s="522" t="str">
        <x:v>PRODUÇÃO · COMPÕE O FATOR K</x:v>
      </x:c>
    </x:row>
    <x:row r="37" ht="31" customHeight="1">
      <x:c r="A37" s="531" t="str">
        <x:v>STC</x:v>
      </x:c>
      <x:c r="B37" s="531" t="str">
        <x:v>PLANTÃO</x:v>
      </x:c>
      <x:c r="C37" s="531" t="str">
        <x:v>5013300048</x:v>
      </x:c>
      <x:c r="D37" s="534" t="str">
        <x:v>ATEND EMERG MISCEL CONEXAO</x:v>
      </x:c>
      <x:c r="E37" s="534" t="str">
        <x:v>ATENDIMENTO EMERGENCIAL. TIPO: MISCELANIA DE CONEXAO. APROPRIACAO - CUSTEIO: APROPRIAR NO CENTRO E CLASSE DE CUSTO ESPECIFICA DA AREA. CONFORME ET.206.EQTL.NORMAS E QUALIDADE - CADERNO DE SERVICOS. QUANTIDADE MINIMA DE PESSOAS RECOMENDAS: 2 PESSOAS. TIPO DE TURMA: EMERGENCIA/PLANTAO.</x:v>
      </x:c>
      <x:c r="F37" s="531" t="str">
        <x:v>UNIDADE</x:v>
      </x:c>
      <x:c r="G37" s="573" t="n">
        <x:v>3206.5</x:v>
      </x:c>
      <x:c r="H37" s="573" t="n">
        <x:f>G37/12</x:f>
        <x:v>267.2083333333333</x:v>
      </x:c>
      <x:c r="I37" s="576" t="n">
        <x:v>26.3648926239646</x:v>
      </x:c>
      <x:c r="J37" s="576" t="n">
        <x:f>ROUND(I37*$E$3,2)</x:f>
        <x:v>26.36</x:v>
      </x:c>
      <x:c r="K37" s="576" t="n">
        <x:f>J37*H37</x:f>
        <x:v>7043.611666666666</x:v>
      </x:c>
      <x:c r="L37" s="522"/>
      <x:c r="M37" s="579" t="n">
        <x:v>0</x:v>
      </x:c>
      <x:c r="N37" s="582" t="n">
        <x:f>O37*$E$3</x:f>
        <x:v>0</x:v>
      </x:c>
      <x:c r="O37" s="523" t="n">
        <x:v>0</x:v>
      </x:c>
      <x:c r="P37" s="585" t="n">
        <x:v>0</x:v>
      </x:c>
      <x:c r="Q37" s="588" t="n">
        <x:f>R37*$E$3</x:f>
        <x:v>0</x:v>
      </x:c>
      <x:c r="R37" s="523" t="n">
        <x:v>0</x:v>
      </x:c>
      <x:c r="S37" s="579" t="n">
        <x:v>0</x:v>
      </x:c>
      <x:c r="T37" s="582" t="n">
        <x:f>U37*$E$3</x:f>
        <x:v>0</x:v>
      </x:c>
      <x:c r="U37" s="523" t="n">
        <x:v>0</x:v>
      </x:c>
      <x:c r="V37" s="585" t="n">
        <x:v>0</x:v>
      </x:c>
      <x:c r="W37" s="588" t="n">
        <x:f>X37*$E$3</x:f>
        <x:v>0</x:v>
      </x:c>
      <x:c r="X37" s="523" t="n">
        <x:v>0</x:v>
      </x:c>
      <x:c r="Y37" s="579" t="n">
        <x:v>0</x:v>
      </x:c>
      <x:c r="Z37" s="582" t="n">
        <x:f>AA37*$E$3</x:f>
        <x:v>0</x:v>
      </x:c>
      <x:c r="AA37" s="523" t="n">
        <x:v>0</x:v>
      </x:c>
      <x:c r="AB37" s="585" t="n">
        <x:v>0</x:v>
      </x:c>
      <x:c r="AC37" s="588" t="n">
        <x:f>AD37*$E$3</x:f>
        <x:v>0</x:v>
      </x:c>
      <x:c r="AD37" s="523" t="n">
        <x:v>0</x:v>
      </x:c>
      <x:c r="AE37" s="579" t="n">
        <x:v>0</x:v>
      </x:c>
      <x:c r="AF37" s="582" t="n">
        <x:f>AG37*$E$3</x:f>
        <x:v>0</x:v>
      </x:c>
      <x:c r="AG37" s="523" t="n">
        <x:v>0</x:v>
      </x:c>
      <x:c r="AH37" s="585" t="n">
        <x:v>0</x:v>
      </x:c>
      <x:c r="AI37" s="588" t="n">
        <x:f>AJ37*$E$3</x:f>
        <x:v>0</x:v>
      </x:c>
      <x:c r="AJ37" s="523" t="n">
        <x:v>0</x:v>
      </x:c>
      <x:c r="AK37" s="579" t="n">
        <x:v>0</x:v>
      </x:c>
      <x:c r="AL37" s="582" t="n">
        <x:f>AM37*$E$3</x:f>
        <x:v>0</x:v>
      </x:c>
      <x:c r="AM37" s="523" t="n">
        <x:v>0</x:v>
      </x:c>
      <x:c r="AN37" s="585" t="n">
        <x:v>0</x:v>
      </x:c>
      <x:c r="AO37" s="588" t="n">
        <x:f>AP37*$E$3</x:f>
        <x:v>0</x:v>
      </x:c>
      <x:c r="AP37" s="523" t="n">
        <x:v>0</x:v>
      </x:c>
      <x:c r="AQ37" s="579" t="n">
        <x:v>0</x:v>
      </x:c>
      <x:c r="AR37" s="582" t="n">
        <x:f>AS37*$E$3</x:f>
        <x:v>0</x:v>
      </x:c>
      <x:c r="AS37" s="523" t="n">
        <x:v>0</x:v>
      </x:c>
      <x:c r="AT37" s="585" t="n">
        <x:v>0</x:v>
      </x:c>
      <x:c r="AU37" s="588" t="n">
        <x:f>AV37*$E$3</x:f>
        <x:v>0</x:v>
      </x:c>
      <x:c r="AV37" s="523" t="n">
        <x:v>0</x:v>
      </x:c>
      <x:c r="AW37" s="579" t="n">
        <x:f>SUM(M37,P37,S37,V37,Y37,AB37,AE37,AH37,AK37,AN37,AQ37,AT37)</x:f>
        <x:v>0</x:v>
      </x:c>
      <x:c r="AX37" s="582" t="n">
        <x:f>SUM(N37,Q37,T37,W37,Z37,AC37,AF37,AI37,AL37,AO37,AR37,AU37)</x:f>
        <x:v>0</x:v>
      </x:c>
      <x:c r="AY37" s="525"/>
      <x:c r="AZ37" s="579" t="n">
        <x:f>AW37/12</x:f>
        <x:v>0</x:v>
      </x:c>
      <x:c r="BA37" s="582" t="n">
        <x:f>AX37/12</x:f>
        <x:v>0</x:v>
      </x:c>
      <x:c r="BB37" s="525"/>
      <x:c r="BC37" s="579" t="n">
        <x:f>AW37-$G37</x:f>
        <x:v>-3206.5</x:v>
      </x:c>
      <x:c r="BD37" s="582" t="n">
        <x:f>AX37-($K37*12)</x:f>
        <x:v>-84523.34</x:v>
      </x:c>
      <x:c r="BE37" s="522" t="str">
        <x:v>SIM</x:v>
      </x:c>
      <x:c r="BF37" s="522" t="str">
        <x:v>PRODUÇÃO · COMPÕE O FATOR K</x:v>
      </x:c>
    </x:row>
    <x:row r="38" ht="31" customHeight="1">
      <x:c r="A38" s="531" t="str">
        <x:v>STC</x:v>
      </x:c>
      <x:c r="B38" s="531" t="str">
        <x:v>PLANTÃO</x:v>
      </x:c>
      <x:c r="C38" s="531" t="str">
        <x:v>5013300049</x:v>
      </x:c>
      <x:c r="D38" s="534" t="str">
        <x:v>ATEND EMERG MISCEL TECNICA</x:v>
      </x:c>
      <x:c r="E38" s="534" t="str">
        <x:v>ATENDIMENTO EMERGENCIAL. TIPO: MISCELANIA TECNICA. APROPRIACAO - CUSTEIO: APROPRIAR NO CENTRO E CLASSE DE CUSTO ESPECIFICA DA AREA. CONFORME ET.206.EQTL.NORMAS E QUALIDADE - CADERNO DE SERVICOS. QUANTIDADE MINIMA DE PESSOAS RECOMENDAS: 2 PESSOAS. TIPO DE TURMA: EMERGENCIA/PLANTAO.</x:v>
      </x:c>
      <x:c r="F38" s="531" t="str">
        <x:v>UNIDADE</x:v>
      </x:c>
      <x:c r="G38" s="573" t="n">
        <x:v>12185.71</x:v>
      </x:c>
      <x:c r="H38" s="573" t="n">
        <x:f>G38/12</x:f>
        <x:v>1015.4758333333333</x:v>
      </x:c>
      <x:c r="I38" s="576" t="n">
        <x:v>131.729625376571</x:v>
      </x:c>
      <x:c r="J38" s="576" t="n">
        <x:f>ROUND(I38*$E$3,2)</x:f>
        <x:v>131.73</x:v>
      </x:c>
      <x:c r="K38" s="576" t="n">
        <x:f>J38*H38</x:f>
        <x:v>133768.63152499998</x:v>
      </x:c>
      <x:c r="L38" s="522"/>
      <x:c r="M38" s="579" t="n">
        <x:v>1616</x:v>
      </x:c>
      <x:c r="N38" s="582" t="n">
        <x:f>O38*$E$3</x:f>
        <x:v>212875.68</x:v>
      </x:c>
      <x:c r="O38" s="523" t="n">
        <x:v>212875.68</x:v>
      </x:c>
      <x:c r="P38" s="585" t="n">
        <x:v>2592</x:v>
      </x:c>
      <x:c r="Q38" s="588" t="n">
        <x:f>R38*$E$3</x:f>
        <x:v>341444.16</x:v>
      </x:c>
      <x:c r="R38" s="523" t="n">
        <x:v>341444.16</x:v>
      </x:c>
      <x:c r="S38" s="579" t="n">
        <x:v>3446</x:v>
      </x:c>
      <x:c r="T38" s="582" t="n">
        <x:f>U38*$E$3</x:f>
        <x:v>453941.58</x:v>
      </x:c>
      <x:c r="U38" s="523" t="n">
        <x:v>453941.58</x:v>
      </x:c>
      <x:c r="V38" s="585" t="n">
        <x:v>7373</x:v>
      </x:c>
      <x:c r="W38" s="588" t="n">
        <x:f>X38*$E$3</x:f>
        <x:v>971245.29</x:v>
      </x:c>
      <x:c r="X38" s="523" t="n">
        <x:v>971245.29</x:v>
      </x:c>
      <x:c r="Y38" s="579" t="n">
        <x:v>4416</x:v>
      </x:c>
      <x:c r="Z38" s="582" t="n">
        <x:f>AA38*$E$3</x:f>
        <x:v>581719.68</x:v>
      </x:c>
      <x:c r="AA38" s="523" t="n">
        <x:v>581719.68</x:v>
      </x:c>
      <x:c r="AB38" s="585" t="n">
        <x:v>3238</x:v>
      </x:c>
      <x:c r="AC38" s="588" t="n">
        <x:f>AD38*$E$3</x:f>
        <x:v>426541.74</x:v>
      </x:c>
      <x:c r="AD38" s="523" t="n">
        <x:v>426541.74</x:v>
      </x:c>
      <x:c r="AE38" s="579" t="n">
        <x:v>1715</x:v>
      </x:c>
      <x:c r="AF38" s="582" t="n">
        <x:f>AG38*$E$3</x:f>
        <x:v>225916.95</x:v>
      </x:c>
      <x:c r="AG38" s="523" t="n">
        <x:v>225916.95</x:v>
      </x:c>
      <x:c r="AH38" s="585" t="n">
        <x:v>3973</x:v>
      </x:c>
      <x:c r="AI38" s="588" t="n">
        <x:f>AJ38*$E$3</x:f>
        <x:v>523363.29</x:v>
      </x:c>
      <x:c r="AJ38" s="523" t="n">
        <x:v>523363.29</x:v>
      </x:c>
      <x:c r="AK38" s="579" t="n">
        <x:v>1535</x:v>
      </x:c>
      <x:c r="AL38" s="582" t="n">
        <x:f>AM38*$E$3</x:f>
        <x:v>202205.55</x:v>
      </x:c>
      <x:c r="AM38" s="523" t="n">
        <x:v>202205.55</x:v>
      </x:c>
      <x:c r="AN38" s="585" t="n">
        <x:v>1905</x:v>
      </x:c>
      <x:c r="AO38" s="588" t="n">
        <x:f>AP38*$E$3</x:f>
        <x:v>250945.65</x:v>
      </x:c>
      <x:c r="AP38" s="523" t="n">
        <x:v>250945.65</x:v>
      </x:c>
      <x:c r="AQ38" s="579" t="n">
        <x:v>2467</x:v>
      </x:c>
      <x:c r="AR38" s="582" t="n">
        <x:f>AS38*$E$3</x:f>
        <x:v>324977.91</x:v>
      </x:c>
      <x:c r="AS38" s="523" t="n">
        <x:v>324977.91</x:v>
      </x:c>
      <x:c r="AT38" s="585" t="n">
        <x:v>2233</x:v>
      </x:c>
      <x:c r="AU38" s="588" t="n">
        <x:f>AV38*$E$3</x:f>
        <x:v>294153.09</x:v>
      </x:c>
      <x:c r="AV38" s="523" t="n">
        <x:v>294153.09</x:v>
      </x:c>
      <x:c r="AW38" s="579" t="n">
        <x:f>SUM(M38,P38,S38,V38,Y38,AB38,AE38,AH38,AK38,AN38,AQ38,AT38)</x:f>
        <x:v>36509</x:v>
      </x:c>
      <x:c r="AX38" s="582" t="n">
        <x:f>SUM(N38,Q38,T38,W38,Z38,AC38,AF38,AI38,AL38,AO38,AR38,AU38)</x:f>
        <x:v>4809330.569999999</x:v>
      </x:c>
      <x:c r="AY38" s="525"/>
      <x:c r="AZ38" s="579" t="n">
        <x:f>AW38/12</x:f>
        <x:v>3042.4166666666665</x:v>
      </x:c>
      <x:c r="BA38" s="582" t="n">
        <x:f>AX38/12</x:f>
        <x:v>400777.5474999999</x:v>
      </x:c>
      <x:c r="BB38" s="525"/>
      <x:c r="BC38" s="579" t="n">
        <x:f>AW38-$G38</x:f>
        <x:v>24323.29</x:v>
      </x:c>
      <x:c r="BD38" s="582" t="n">
        <x:f>AX38-($K38*12)</x:f>
        <x:v>3204106.9916999997</x:v>
      </x:c>
      <x:c r="BE38" s="522" t="str">
        <x:v>SIM</x:v>
      </x:c>
      <x:c r="BF38" s="522" t="str">
        <x:v>PRODUÇÃO · COMPÕE O FATOR K</x:v>
      </x:c>
    </x:row>
    <x:row r="39" ht="31" customHeight="1">
      <x:c r="A39" s="531" t="str">
        <x:v>STC</x:v>
      </x:c>
      <x:c r="B39" s="531" t="str">
        <x:v>PLANTÃO</x:v>
      </x:c>
      <x:c r="C39" s="531" t="str">
        <x:v>5013300050</x:v>
      </x:c>
      <x:c r="D39" s="534" t="str">
        <x:v>HORA TRABALHADA EM ATENDIM EMERGENCIAL</x:v>
      </x:c>
      <x:c r="E39" s="534" t="str">
        <x:v>HORA TRABALHADA EM ATENDIMENTO EMERGENCIAL. APROPRIACAO - CUSTEIO: APROPRIAR NO CENTRO E CLASSE DE CUSTO ESPECIFICA DA AREA. CONFORME ET.206.EQTL.NORMAS E QUALIDADE - CADERNO DE SERVICOS. QUANTIDADE MINIMA DE PESSOAS RECOMENDAS: 2 PESSOAS. TIPO DE TURMA: EMERGENCIA/PLANTAO.</x:v>
      </x:c>
      <x:c r="F39" s="531" t="str">
        <x:v>HORA</x:v>
      </x:c>
      <x:c r="G39" s="573" t="n">
        <x:v>0</x:v>
      </x:c>
      <x:c r="H39" s="573" t="n">
        <x:f>G39/12</x:f>
        <x:v>0</x:v>
      </x:c>
      <x:c r="I39" s="576" t="n">
        <x:v>224.918309529764</x:v>
      </x:c>
      <x:c r="J39" s="576" t="n">
        <x:f>ROUND(I39*$E$3,2)</x:f>
        <x:v>224.92</x:v>
      </x:c>
      <x:c r="K39" s="576" t="n">
        <x:f>J39*H39</x:f>
        <x:v>0</x:v>
      </x:c>
      <x:c r="L39" s="522"/>
      <x:c r="M39" s="579" t="n">
        <x:v>0</x:v>
      </x:c>
      <x:c r="N39" s="582" t="n">
        <x:f>O39*$E$3</x:f>
        <x:v>0</x:v>
      </x:c>
      <x:c r="O39" s="523" t="n">
        <x:v>0</x:v>
      </x:c>
      <x:c r="P39" s="585" t="n">
        <x:v>0</x:v>
      </x:c>
      <x:c r="Q39" s="588" t="n">
        <x:f>R39*$E$3</x:f>
        <x:v>0</x:v>
      </x:c>
      <x:c r="R39" s="523" t="n">
        <x:v>0</x:v>
      </x:c>
      <x:c r="S39" s="579" t="n">
        <x:v>0</x:v>
      </x:c>
      <x:c r="T39" s="582" t="n">
        <x:f>U39*$E$3</x:f>
        <x:v>0</x:v>
      </x:c>
      <x:c r="U39" s="523" t="n">
        <x:v>0</x:v>
      </x:c>
      <x:c r="V39" s="585" t="n">
        <x:v>0</x:v>
      </x:c>
      <x:c r="W39" s="588" t="n">
        <x:f>X39*$E$3</x:f>
        <x:v>0</x:v>
      </x:c>
      <x:c r="X39" s="523" t="n">
        <x:v>0</x:v>
      </x:c>
      <x:c r="Y39" s="579" t="n">
        <x:v>0</x:v>
      </x:c>
      <x:c r="Z39" s="582" t="n">
        <x:f>AA39*$E$3</x:f>
        <x:v>0</x:v>
      </x:c>
      <x:c r="AA39" s="523" t="n">
        <x:v>0</x:v>
      </x:c>
      <x:c r="AB39" s="585" t="n">
        <x:v>0</x:v>
      </x:c>
      <x:c r="AC39" s="588" t="n">
        <x:f>AD39*$E$3</x:f>
        <x:v>0</x:v>
      </x:c>
      <x:c r="AD39" s="523" t="n">
        <x:v>0</x:v>
      </x:c>
      <x:c r="AE39" s="579" t="n">
        <x:v>0</x:v>
      </x:c>
      <x:c r="AF39" s="582" t="n">
        <x:f>AG39*$E$3</x:f>
        <x:v>0</x:v>
      </x:c>
      <x:c r="AG39" s="523" t="n">
        <x:v>0</x:v>
      </x:c>
      <x:c r="AH39" s="585" t="n">
        <x:v>0</x:v>
      </x:c>
      <x:c r="AI39" s="588" t="n">
        <x:f>AJ39*$E$3</x:f>
        <x:v>0</x:v>
      </x:c>
      <x:c r="AJ39" s="523" t="n">
        <x:v>0</x:v>
      </x:c>
      <x:c r="AK39" s="579" t="n">
        <x:v>0</x:v>
      </x:c>
      <x:c r="AL39" s="582" t="n">
        <x:f>AM39*$E$3</x:f>
        <x:v>0</x:v>
      </x:c>
      <x:c r="AM39" s="523" t="n">
        <x:v>0</x:v>
      </x:c>
      <x:c r="AN39" s="585" t="n">
        <x:v>0</x:v>
      </x:c>
      <x:c r="AO39" s="588" t="n">
        <x:f>AP39*$E$3</x:f>
        <x:v>0</x:v>
      </x:c>
      <x:c r="AP39" s="523" t="n">
        <x:v>0</x:v>
      </x:c>
      <x:c r="AQ39" s="579" t="n">
        <x:v>0</x:v>
      </x:c>
      <x:c r="AR39" s="582" t="n">
        <x:f>AS39*$E$3</x:f>
        <x:v>0</x:v>
      </x:c>
      <x:c r="AS39" s="523" t="n">
        <x:v>0</x:v>
      </x:c>
      <x:c r="AT39" s="585" t="n">
        <x:v>0</x:v>
      </x:c>
      <x:c r="AU39" s="588" t="n">
        <x:f>AV39*$E$3</x:f>
        <x:v>0</x:v>
      </x:c>
      <x:c r="AV39" s="523" t="n">
        <x:v>0</x:v>
      </x:c>
      <x:c r="AW39" s="579" t="n">
        <x:f>SUM(M39,P39,S39,V39,Y39,AB39,AE39,AH39,AK39,AN39,AQ39,AT39)</x:f>
        <x:v>0</x:v>
      </x:c>
      <x:c r="AX39" s="582" t="n">
        <x:f>SUM(N39,Q39,T39,W39,Z39,AC39,AF39,AI39,AL39,AO39,AR39,AU39)</x:f>
        <x:v>0</x:v>
      </x:c>
      <x:c r="AY39" s="525"/>
      <x:c r="AZ39" s="579" t="n">
        <x:f>AW39/12</x:f>
        <x:v>0</x:v>
      </x:c>
      <x:c r="BA39" s="582" t="n">
        <x:f>AX39/12</x:f>
        <x:v>0</x:v>
      </x:c>
      <x:c r="BB39" s="525"/>
      <x:c r="BC39" s="579" t="n">
        <x:f>AW39-$G39</x:f>
        <x:v>0</x:v>
      </x:c>
      <x:c r="BD39" s="582" t="n">
        <x:f>AX39-($K39*12)</x:f>
        <x:v>0</x:v>
      </x:c>
      <x:c r="BE39" s="522" t="str">
        <x:v>NÃO</x:v>
      </x:c>
      <x:c r="BF39" s="522" t="str">
        <x:v>HORAS EXTRAS STC · Pagamento de horas realizado à parte da produção</x:v>
      </x:c>
    </x:row>
    <x:row r="40" ht="31" customHeight="1">
      <x:c r="A40" s="531" t="str">
        <x:v>STC</x:v>
      </x:c>
      <x:c r="B40" s="531" t="str">
        <x:v>PLANTÃO</x:v>
      </x:c>
      <x:c r="C40" s="531" t="str">
        <x:v>5013300051</x:v>
      </x:c>
      <x:c r="D40" s="534" t="str">
        <x:v>HORA EM DISPONIB ATENDIMENTO EMERGENCIAL</x:v>
      </x:c>
      <x:c r="E40" s="534" t="str">
        <x:v>HORA EM DISPONIBILIDADE ATENDIMENTO EMERGENCIAL.</x:v>
      </x:c>
      <x:c r="F40" s="531" t="str">
        <x:v>HORA</x:v>
      </x:c>
      <x:c r="G40" s="573" t="n">
        <x:v>0</x:v>
      </x:c>
      <x:c r="H40" s="573" t="n">
        <x:f>G40/12</x:f>
        <x:v>0</x:v>
      </x:c>
      <x:c r="I40" s="576" t="n">
        <x:v>224.918309529764</x:v>
      </x:c>
      <x:c r="J40" s="576" t="n">
        <x:f>ROUND(I40*$E$3,2)</x:f>
        <x:v>224.92</x:v>
      </x:c>
      <x:c r="K40" s="576" t="n">
        <x:f>J40*H40</x:f>
        <x:v>0</x:v>
      </x:c>
      <x:c r="L40" s="522"/>
      <x:c r="M40" s="579" t="n">
        <x:v>0</x:v>
      </x:c>
      <x:c r="N40" s="582" t="n">
        <x:f>O40*$E$3</x:f>
        <x:v>0</x:v>
      </x:c>
      <x:c r="O40" s="523" t="n">
        <x:v>0</x:v>
      </x:c>
      <x:c r="P40" s="585" t="n">
        <x:v>0</x:v>
      </x:c>
      <x:c r="Q40" s="588" t="n">
        <x:f>R40*$E$3</x:f>
        <x:v>0</x:v>
      </x:c>
      <x:c r="R40" s="523" t="n">
        <x:v>0</x:v>
      </x:c>
      <x:c r="S40" s="579" t="n">
        <x:v>0</x:v>
      </x:c>
      <x:c r="T40" s="582" t="n">
        <x:f>U40*$E$3</x:f>
        <x:v>0</x:v>
      </x:c>
      <x:c r="U40" s="523" t="n">
        <x:v>0</x:v>
      </x:c>
      <x:c r="V40" s="585" t="n">
        <x:v>0</x:v>
      </x:c>
      <x:c r="W40" s="588" t="n">
        <x:f>X40*$E$3</x:f>
        <x:v>0</x:v>
      </x:c>
      <x:c r="X40" s="523" t="n">
        <x:v>0</x:v>
      </x:c>
      <x:c r="Y40" s="579" t="n">
        <x:v>0</x:v>
      </x:c>
      <x:c r="Z40" s="582" t="n">
        <x:f>AA40*$E$3</x:f>
        <x:v>0</x:v>
      </x:c>
      <x:c r="AA40" s="523" t="n">
        <x:v>0</x:v>
      </x:c>
      <x:c r="AB40" s="585" t="n">
        <x:v>0</x:v>
      </x:c>
      <x:c r="AC40" s="588" t="n">
        <x:f>AD40*$E$3</x:f>
        <x:v>0</x:v>
      </x:c>
      <x:c r="AD40" s="523" t="n">
        <x:v>0</x:v>
      </x:c>
      <x:c r="AE40" s="579" t="n">
        <x:v>0</x:v>
      </x:c>
      <x:c r="AF40" s="582" t="n">
        <x:f>AG40*$E$3</x:f>
        <x:v>0</x:v>
      </x:c>
      <x:c r="AG40" s="523" t="n">
        <x:v>0</x:v>
      </x:c>
      <x:c r="AH40" s="585" t="n">
        <x:v>0</x:v>
      </x:c>
      <x:c r="AI40" s="588" t="n">
        <x:f>AJ40*$E$3</x:f>
        <x:v>0</x:v>
      </x:c>
      <x:c r="AJ40" s="523" t="n">
        <x:v>0</x:v>
      </x:c>
      <x:c r="AK40" s="579" t="n">
        <x:v>0</x:v>
      </x:c>
      <x:c r="AL40" s="582" t="n">
        <x:f>AM40*$E$3</x:f>
        <x:v>0</x:v>
      </x:c>
      <x:c r="AM40" s="523" t="n">
        <x:v>0</x:v>
      </x:c>
      <x:c r="AN40" s="585" t="n">
        <x:v>0</x:v>
      </x:c>
      <x:c r="AO40" s="588" t="n">
        <x:f>AP40*$E$3</x:f>
        <x:v>0</x:v>
      </x:c>
      <x:c r="AP40" s="523" t="n">
        <x:v>0</x:v>
      </x:c>
      <x:c r="AQ40" s="579" t="n">
        <x:v>0</x:v>
      </x:c>
      <x:c r="AR40" s="582" t="n">
        <x:f>AS40*$E$3</x:f>
        <x:v>0</x:v>
      </x:c>
      <x:c r="AS40" s="523" t="n">
        <x:v>0</x:v>
      </x:c>
      <x:c r="AT40" s="585" t="n">
        <x:v>0</x:v>
      </x:c>
      <x:c r="AU40" s="588" t="n">
        <x:f>AV40*$E$3</x:f>
        <x:v>0</x:v>
      </x:c>
      <x:c r="AV40" s="523" t="n">
        <x:v>0</x:v>
      </x:c>
      <x:c r="AW40" s="579" t="n">
        <x:f>SUM(M40,P40,S40,V40,Y40,AB40,AE40,AH40,AK40,AN40,AQ40,AT40)</x:f>
        <x:v>0</x:v>
      </x:c>
      <x:c r="AX40" s="582" t="n">
        <x:f>SUM(N40,Q40,T40,W40,Z40,AC40,AF40,AI40,AL40,AO40,AR40,AU40)</x:f>
        <x:v>0</x:v>
      </x:c>
      <x:c r="AY40" s="525"/>
      <x:c r="AZ40" s="579" t="n">
        <x:f>AW40/12</x:f>
        <x:v>0</x:v>
      </x:c>
      <x:c r="BA40" s="582" t="n">
        <x:f>AX40/12</x:f>
        <x:v>0</x:v>
      </x:c>
      <x:c r="BB40" s="525"/>
      <x:c r="BC40" s="579" t="n">
        <x:f>AW40-$G40</x:f>
        <x:v>0</x:v>
      </x:c>
      <x:c r="BD40" s="582" t="n">
        <x:f>AX40-($K40*12)</x:f>
        <x:v>0</x:v>
      </x:c>
      <x:c r="BE40" s="522" t="str">
        <x:v>NÃO</x:v>
      </x:c>
      <x:c r="BF40" s="522" t="str">
        <x:v>HORAS EXTRAS STC · Pagamento de horas realizado à parte da produção</x:v>
      </x:c>
    </x:row>
    <x:row r="41" ht="31" customHeight="1">
      <x:c r="A41" s="531" t="str">
        <x:v>STC</x:v>
      </x:c>
      <x:c r="B41" s="531" t="str">
        <x:v>PLANTÃO</x:v>
      </x:c>
      <x:c r="C41" s="531" t="str">
        <x:v>5013300054</x:v>
      </x:c>
      <x:c r="D41" s="534" t="str">
        <x:v>ATEND EMERG FALTA ENERGIA COLETIVA ALIME</x:v>
      </x:c>
      <x:c r="E41" s="534" t="str">
        <x:v>ATENDIMENTO EMERGENCIAL. TIPO: FALTA DE ENERGIA COLETIVA EM ALIMENTADOR. APROPRIACAO - CUSTEIO: APROPRIAR NO CENTRO E CLASSE DE CUSTO ESPECIFICA DA AREA. CONFORME ET.206.EQTL.NORMAS E QUALIDADE - CADERNO DE SERVICOS. QUANTIDADE MINIMA DE PESSOAS RECOMENDAS: 2 PESSOAS. TIPO DE TURMA: EMERGENCIA/PLANTAO.</x:v>
      </x:c>
      <x:c r="F41" s="531" t="str">
        <x:v>UNIDADE</x:v>
      </x:c>
      <x:c r="G41" s="573" t="n">
        <x:v>1150.75</x:v>
      </x:c>
      <x:c r="H41" s="573" t="n">
        <x:f>G41/12</x:f>
        <x:v>95.89583333333333</x:v>
      </x:c>
      <x:c r="I41" s="576" t="n">
        <x:v>819.935515572865</x:v>
      </x:c>
      <x:c r="J41" s="576" t="n">
        <x:f>ROUND(I41*$E$3,2)</x:f>
        <x:v>819.94</x:v>
      </x:c>
      <x:c r="K41" s="576" t="n">
        <x:f>J41*H41</x:f>
        <x:v>78628.82958333334</x:v>
      </x:c>
      <x:c r="L41" s="522"/>
      <x:c r="M41" s="579" t="n">
        <x:v>0</x:v>
      </x:c>
      <x:c r="N41" s="582" t="n">
        <x:f>O41*$E$3</x:f>
        <x:v>0</x:v>
      </x:c>
      <x:c r="O41" s="523" t="n">
        <x:v>0</x:v>
      </x:c>
      <x:c r="P41" s="585" t="n">
        <x:v>0</x:v>
      </x:c>
      <x:c r="Q41" s="588" t="n">
        <x:f>R41*$E$3</x:f>
        <x:v>0</x:v>
      </x:c>
      <x:c r="R41" s="523" t="n">
        <x:v>0</x:v>
      </x:c>
      <x:c r="S41" s="579" t="n">
        <x:v>0</x:v>
      </x:c>
      <x:c r="T41" s="582" t="n">
        <x:f>U41*$E$3</x:f>
        <x:v>0</x:v>
      </x:c>
      <x:c r="U41" s="523" t="n">
        <x:v>0</x:v>
      </x:c>
      <x:c r="V41" s="585" t="n">
        <x:v>0</x:v>
      </x:c>
      <x:c r="W41" s="588" t="n">
        <x:f>X41*$E$3</x:f>
        <x:v>0</x:v>
      </x:c>
      <x:c r="X41" s="523" t="n">
        <x:v>0</x:v>
      </x:c>
      <x:c r="Y41" s="579" t="n">
        <x:v>0</x:v>
      </x:c>
      <x:c r="Z41" s="582" t="n">
        <x:f>AA41*$E$3</x:f>
        <x:v>0</x:v>
      </x:c>
      <x:c r="AA41" s="523" t="n">
        <x:v>0</x:v>
      </x:c>
      <x:c r="AB41" s="585" t="n">
        <x:v>0</x:v>
      </x:c>
      <x:c r="AC41" s="588" t="n">
        <x:f>AD41*$E$3</x:f>
        <x:v>0</x:v>
      </x:c>
      <x:c r="AD41" s="523" t="n">
        <x:v>0</x:v>
      </x:c>
      <x:c r="AE41" s="579" t="n">
        <x:v>0</x:v>
      </x:c>
      <x:c r="AF41" s="582" t="n">
        <x:f>AG41*$E$3</x:f>
        <x:v>0</x:v>
      </x:c>
      <x:c r="AG41" s="523" t="n">
        <x:v>0</x:v>
      </x:c>
      <x:c r="AH41" s="585" t="n">
        <x:v>0</x:v>
      </x:c>
      <x:c r="AI41" s="588" t="n">
        <x:f>AJ41*$E$3</x:f>
        <x:v>0</x:v>
      </x:c>
      <x:c r="AJ41" s="523" t="n">
        <x:v>0</x:v>
      </x:c>
      <x:c r="AK41" s="579" t="n">
        <x:v>0</x:v>
      </x:c>
      <x:c r="AL41" s="582" t="n">
        <x:f>AM41*$E$3</x:f>
        <x:v>0</x:v>
      </x:c>
      <x:c r="AM41" s="523" t="n">
        <x:v>0</x:v>
      </x:c>
      <x:c r="AN41" s="585" t="n">
        <x:v>0</x:v>
      </x:c>
      <x:c r="AO41" s="588" t="n">
        <x:f>AP41*$E$3</x:f>
        <x:v>0</x:v>
      </x:c>
      <x:c r="AP41" s="523" t="n">
        <x:v>0</x:v>
      </x:c>
      <x:c r="AQ41" s="579" t="n">
        <x:v>0</x:v>
      </x:c>
      <x:c r="AR41" s="582" t="n">
        <x:f>AS41*$E$3</x:f>
        <x:v>0</x:v>
      </x:c>
      <x:c r="AS41" s="523" t="n">
        <x:v>0</x:v>
      </x:c>
      <x:c r="AT41" s="585" t="n">
        <x:v>0</x:v>
      </x:c>
      <x:c r="AU41" s="588" t="n">
        <x:f>AV41*$E$3</x:f>
        <x:v>0</x:v>
      </x:c>
      <x:c r="AV41" s="523" t="n">
        <x:v>0</x:v>
      </x:c>
      <x:c r="AW41" s="579" t="n">
        <x:f>SUM(M41,P41,S41,V41,Y41,AB41,AE41,AH41,AK41,AN41,AQ41,AT41)</x:f>
        <x:v>0</x:v>
      </x:c>
      <x:c r="AX41" s="582" t="n">
        <x:f>SUM(N41,Q41,T41,W41,Z41,AC41,AF41,AI41,AL41,AO41,AR41,AU41)</x:f>
        <x:v>0</x:v>
      </x:c>
      <x:c r="AY41" s="525"/>
      <x:c r="AZ41" s="579" t="n">
        <x:f>AW41/12</x:f>
        <x:v>0</x:v>
      </x:c>
      <x:c r="BA41" s="582" t="n">
        <x:f>AX41/12</x:f>
        <x:v>0</x:v>
      </x:c>
      <x:c r="BB41" s="525"/>
      <x:c r="BC41" s="579" t="n">
        <x:f>AW41-$G41</x:f>
        <x:v>-1150.75</x:v>
      </x:c>
      <x:c r="BD41" s="582" t="n">
        <x:f>AX41-($K41*12)</x:f>
        <x:v>-943545.9550000001</x:v>
      </x:c>
      <x:c r="BE41" s="522" t="str">
        <x:v>SIM</x:v>
      </x:c>
      <x:c r="BF41" s="522" t="str">
        <x:v>PRODUÇÃO · COMPÕE O FATOR K</x:v>
      </x:c>
    </x:row>
    <x:row r="42" ht="31" customHeight="1">
      <x:c r="A42" s="531" t="str">
        <x:v>STC</x:v>
      </x:c>
      <x:c r="B42" s="531" t="str">
        <x:v>PLANTÃO</x:v>
      </x:c>
      <x:c r="C42" s="531" t="str">
        <x:v>5015000019</x:v>
      </x:c>
      <x:c r="D42" s="534" t="str">
        <x:v>RET COND NU ALUMINIO &lt;= 1/0 SRD</x:v>
      </x:c>
      <x:c r="E42" s="534" t="str">
        <x:v>RETIRAR CONDUTOR NU NO PRIMARIO OU SECUNDARIO, EM ALUMINIO. BITOLA: MENOR OU IGUAL A 1/0. CONFORME NORMA TECNICA VIGENTE. INCLUI: RETIRAR CONDUTOR, AMARRAR, ENCABECAR, CONEXOES, PASSAGENS, ESTRIBOS E  CRUZAMENTOS. COLETAR E DEVOLVER TODOS OS  MATERIAIS RETIRADOS NO LOCAL DEFINIDO. A REMUNERACAO DESSA ATIVIDADE  SERA POR METRO LINEAR, DEVENDO SER DESCONSIDERADO OS 5% DE CABO  ACRESCIDOS PARA A INSTALACAO DEVIDO A CATENARIA E ENCABECAMENTO. COLETAR  E DEVOLVER TODOS OS MATERIAIS RETIRADOS NO LOCAL DEFINIDO. APROPRIACAO - CUSTEIO: QUANDO EM ATIVIDADE DE MANUTENCAO, APROPRIAR NO CENTRO E CLASSE DE CUSTO ESPECIFICA DA AREA. CONFORME ET.206.EQTL.NORMAS E QUALIDADE - CADERNO DE SERVICOS. QUANT MINIMA RECOMENDA: 2 PESSOAS. TIPO DE TURMA: SERVICO DE REDE (SRD).</x:v>
      </x:c>
      <x:c r="F42" s="531" t="str">
        <x:v>METRO</x:v>
      </x:c>
      <x:c r="G42" s="573" t="n">
        <x:v>0</x:v>
      </x:c>
      <x:c r="H42" s="573" t="n">
        <x:f>G42/12</x:f>
        <x:v>0</x:v>
      </x:c>
      <x:c r="I42" s="576" t="n">
        <x:v>0.663864202761698</x:v>
      </x:c>
      <x:c r="J42" s="576" t="n">
        <x:f>ROUND(I42*$E$3,2)</x:f>
        <x:v>0.66</x:v>
      </x:c>
      <x:c r="K42" s="576" t="n">
        <x:f>J42*H42</x:f>
        <x:v>0</x:v>
      </x:c>
      <x:c r="L42" s="522"/>
      <x:c r="M42" s="579" t="n">
        <x:v>0</x:v>
      </x:c>
      <x:c r="N42" s="582" t="n">
        <x:f>O42*$E$3</x:f>
        <x:v>0</x:v>
      </x:c>
      <x:c r="O42" s="523" t="n">
        <x:v>0</x:v>
      </x:c>
      <x:c r="P42" s="585" t="n">
        <x:v>0</x:v>
      </x:c>
      <x:c r="Q42" s="588" t="n">
        <x:f>R42*$E$3</x:f>
        <x:v>0</x:v>
      </x:c>
      <x:c r="R42" s="523" t="n">
        <x:v>0</x:v>
      </x:c>
      <x:c r="S42" s="579" t="n">
        <x:v>0</x:v>
      </x:c>
      <x:c r="T42" s="582" t="n">
        <x:f>U42*$E$3</x:f>
        <x:v>0</x:v>
      </x:c>
      <x:c r="U42" s="523" t="n">
        <x:v>0</x:v>
      </x:c>
      <x:c r="V42" s="585" t="n">
        <x:v>0</x:v>
      </x:c>
      <x:c r="W42" s="588" t="n">
        <x:f>X42*$E$3</x:f>
        <x:v>0</x:v>
      </x:c>
      <x:c r="X42" s="523" t="n">
        <x:v>0</x:v>
      </x:c>
      <x:c r="Y42" s="579" t="n">
        <x:v>0</x:v>
      </x:c>
      <x:c r="Z42" s="582" t="n">
        <x:f>AA42*$E$3</x:f>
        <x:v>0</x:v>
      </x:c>
      <x:c r="AA42" s="523" t="n">
        <x:v>0</x:v>
      </x:c>
      <x:c r="AB42" s="585" t="n">
        <x:v>0</x:v>
      </x:c>
      <x:c r="AC42" s="588" t="n">
        <x:f>AD42*$E$3</x:f>
        <x:v>0</x:v>
      </x:c>
      <x:c r="AD42" s="523" t="n">
        <x:v>0</x:v>
      </x:c>
      <x:c r="AE42" s="579" t="n">
        <x:v>0</x:v>
      </x:c>
      <x:c r="AF42" s="582" t="n">
        <x:f>AG42*$E$3</x:f>
        <x:v>0</x:v>
      </x:c>
      <x:c r="AG42" s="523" t="n">
        <x:v>0</x:v>
      </x:c>
      <x:c r="AH42" s="585" t="n">
        <x:v>0</x:v>
      </x:c>
      <x:c r="AI42" s="588" t="n">
        <x:f>AJ42*$E$3</x:f>
        <x:v>0</x:v>
      </x:c>
      <x:c r="AJ42" s="523" t="n">
        <x:v>0</x:v>
      </x:c>
      <x:c r="AK42" s="579" t="n">
        <x:v>0</x:v>
      </x:c>
      <x:c r="AL42" s="582" t="n">
        <x:f>AM42*$E$3</x:f>
        <x:v>0</x:v>
      </x:c>
      <x:c r="AM42" s="523" t="n">
        <x:v>0</x:v>
      </x:c>
      <x:c r="AN42" s="585" t="n">
        <x:v>0</x:v>
      </x:c>
      <x:c r="AO42" s="588" t="n">
        <x:f>AP42*$E$3</x:f>
        <x:v>0</x:v>
      </x:c>
      <x:c r="AP42" s="523" t="n">
        <x:v>0</x:v>
      </x:c>
      <x:c r="AQ42" s="579" t="n">
        <x:v>0</x:v>
      </x:c>
      <x:c r="AR42" s="582" t="n">
        <x:f>AS42*$E$3</x:f>
        <x:v>0</x:v>
      </x:c>
      <x:c r="AS42" s="523" t="n">
        <x:v>0</x:v>
      </x:c>
      <x:c r="AT42" s="585" t="n">
        <x:v>0</x:v>
      </x:c>
      <x:c r="AU42" s="588" t="n">
        <x:f>AV42*$E$3</x:f>
        <x:v>0</x:v>
      </x:c>
      <x:c r="AV42" s="523" t="n">
        <x:v>0</x:v>
      </x:c>
      <x:c r="AW42" s="579" t="n">
        <x:f>SUM(M42,P42,S42,V42,Y42,AB42,AE42,AH42,AK42,AN42,AQ42,AT42)</x:f>
        <x:v>0</x:v>
      </x:c>
      <x:c r="AX42" s="582" t="n">
        <x:f>SUM(N42,Q42,T42,W42,Z42,AC42,AF42,AI42,AL42,AO42,AR42,AU42)</x:f>
        <x:v>0</x:v>
      </x:c>
      <x:c r="AY42" s="525"/>
      <x:c r="AZ42" s="579" t="n">
        <x:f>AW42/12</x:f>
        <x:v>0</x:v>
      </x:c>
      <x:c r="BA42" s="582" t="n">
        <x:f>AX42/12</x:f>
        <x:v>0</x:v>
      </x:c>
      <x:c r="BB42" s="525"/>
      <x:c r="BC42" s="579" t="n">
        <x:f>AW42-$G42</x:f>
        <x:v>0</x:v>
      </x:c>
      <x:c r="BD42" s="582" t="n">
        <x:f>AX42-($K42*12)</x:f>
        <x:v>0</x:v>
      </x:c>
      <x:c r="BE42" s="522" t="str">
        <x:v>SIM</x:v>
      </x:c>
      <x:c r="BF42" s="522" t="str">
        <x:v>PRODUÇÃO · COMPÕE O FATOR K</x:v>
      </x:c>
    </x:row>
    <x:row r="43" ht="31" customHeight="1">
      <x:c r="A43" s="531" t="str">
        <x:v>STC</x:v>
      </x:c>
      <x:c r="B43" s="531" t="str">
        <x:v>PLANTÃO</x:v>
      </x:c>
      <x:c r="C43" s="531" t="str">
        <x:v>5015000020</x:v>
      </x:c>
      <x:c r="D43" s="534" t="str">
        <x:v>ATEND EMERG CORTE/RELIGACAO SOBREAVISO</x:v>
      </x:c>
      <x:c r="E43" s="534" t="str">
        <x:v>ATENDIMENTO EMERGENCIAL. TIPO: CORTE E RELIGACAO. COMPONENTES DA EQUIPE EM REGIME DE SOBREAVISO, COM VEICULO. INCLUI: A REMUNERACAO SERA POR HORA DE DISPONIBILIDADE INDEPENDENTE DA ATIVIDADE EXECUTADA, QUE DEVE SER COMPATIVEL COM A TURMA. APROPRIACAO - CUSTEIO: QUANDO EM ATIVIDADE DE MANUTENCAO, APROPRIAR NO CENTRO E CLASSE DE CUSTO ESPECIFICA DA AREA. CONFORME ET.206.EQTL.NORMAS E QUALIDADE - CADERNO DE SERVICOS. QUANTIDADE MINIMA DE PESSOAS RECOMENDAS: 2 PESSOAS. TIPO DE TURMA: EMERGENCIA/PLANTAO.</x:v>
      </x:c>
      <x:c r="F43" s="531" t="str">
        <x:v>HORA</x:v>
      </x:c>
      <x:c r="G43" s="573" t="n">
        <x:v>0</x:v>
      </x:c>
      <x:c r="H43" s="573" t="n">
        <x:f>G43/12</x:f>
        <x:v>0</x:v>
      </x:c>
      <x:c r="I43" s="576" t="n">
        <x:v>13.4950985717859</x:v>
      </x:c>
      <x:c r="J43" s="576" t="n">
        <x:f>ROUND(I43*$E$3,2)</x:f>
        <x:v>13.5</x:v>
      </x:c>
      <x:c r="K43" s="576" t="n">
        <x:f>J43*H43</x:f>
        <x:v>0</x:v>
      </x:c>
      <x:c r="L43" s="522"/>
      <x:c r="M43" s="579" t="n">
        <x:v>0</x:v>
      </x:c>
      <x:c r="N43" s="582" t="n">
        <x:f>O43*$E$3</x:f>
        <x:v>0</x:v>
      </x:c>
      <x:c r="O43" s="523" t="n">
        <x:v>0</x:v>
      </x:c>
      <x:c r="P43" s="585" t="n">
        <x:v>0</x:v>
      </x:c>
      <x:c r="Q43" s="588" t="n">
        <x:f>R43*$E$3</x:f>
        <x:v>0</x:v>
      </x:c>
      <x:c r="R43" s="523" t="n">
        <x:v>0</x:v>
      </x:c>
      <x:c r="S43" s="579" t="n">
        <x:v>0</x:v>
      </x:c>
      <x:c r="T43" s="582" t="n">
        <x:f>U43*$E$3</x:f>
        <x:v>0</x:v>
      </x:c>
      <x:c r="U43" s="523" t="n">
        <x:v>0</x:v>
      </x:c>
      <x:c r="V43" s="585" t="n">
        <x:v>0</x:v>
      </x:c>
      <x:c r="W43" s="588" t="n">
        <x:f>X43*$E$3</x:f>
        <x:v>0</x:v>
      </x:c>
      <x:c r="X43" s="523" t="n">
        <x:v>0</x:v>
      </x:c>
      <x:c r="Y43" s="579" t="n">
        <x:v>0</x:v>
      </x:c>
      <x:c r="Z43" s="582" t="n">
        <x:f>AA43*$E$3</x:f>
        <x:v>0</x:v>
      </x:c>
      <x:c r="AA43" s="523" t="n">
        <x:v>0</x:v>
      </x:c>
      <x:c r="AB43" s="585" t="n">
        <x:v>0</x:v>
      </x:c>
      <x:c r="AC43" s="588" t="n">
        <x:f>AD43*$E$3</x:f>
        <x:v>0</x:v>
      </x:c>
      <x:c r="AD43" s="523" t="n">
        <x:v>0</x:v>
      </x:c>
      <x:c r="AE43" s="579" t="n">
        <x:v>0</x:v>
      </x:c>
      <x:c r="AF43" s="582" t="n">
        <x:f>AG43*$E$3</x:f>
        <x:v>0</x:v>
      </x:c>
      <x:c r="AG43" s="523" t="n">
        <x:v>0</x:v>
      </x:c>
      <x:c r="AH43" s="585" t="n">
        <x:v>0</x:v>
      </x:c>
      <x:c r="AI43" s="588" t="n">
        <x:f>AJ43*$E$3</x:f>
        <x:v>0</x:v>
      </x:c>
      <x:c r="AJ43" s="523" t="n">
        <x:v>0</x:v>
      </x:c>
      <x:c r="AK43" s="579" t="n">
        <x:v>0</x:v>
      </x:c>
      <x:c r="AL43" s="582" t="n">
        <x:f>AM43*$E$3</x:f>
        <x:v>0</x:v>
      </x:c>
      <x:c r="AM43" s="523" t="n">
        <x:v>0</x:v>
      </x:c>
      <x:c r="AN43" s="585" t="n">
        <x:v>0</x:v>
      </x:c>
      <x:c r="AO43" s="588" t="n">
        <x:f>AP43*$E$3</x:f>
        <x:v>0</x:v>
      </x:c>
      <x:c r="AP43" s="523" t="n">
        <x:v>0</x:v>
      </x:c>
      <x:c r="AQ43" s="579" t="n">
        <x:v>0</x:v>
      </x:c>
      <x:c r="AR43" s="582" t="n">
        <x:f>AS43*$E$3</x:f>
        <x:v>0</x:v>
      </x:c>
      <x:c r="AS43" s="523" t="n">
        <x:v>0</x:v>
      </x:c>
      <x:c r="AT43" s="585" t="n">
        <x:v>0</x:v>
      </x:c>
      <x:c r="AU43" s="588" t="n">
        <x:f>AV43*$E$3</x:f>
        <x:v>0</x:v>
      </x:c>
      <x:c r="AV43" s="523" t="n">
        <x:v>0</x:v>
      </x:c>
      <x:c r="AW43" s="579" t="n">
        <x:f>SUM(M43,P43,S43,V43,Y43,AB43,AE43,AH43,AK43,AN43,AQ43,AT43)</x:f>
        <x:v>0</x:v>
      </x:c>
      <x:c r="AX43" s="582" t="n">
        <x:f>SUM(N43,Q43,T43,W43,Z43,AC43,AF43,AI43,AL43,AO43,AR43,AU43)</x:f>
        <x:v>0</x:v>
      </x:c>
      <x:c r="AY43" s="525"/>
      <x:c r="AZ43" s="579" t="n">
        <x:f>AW43/12</x:f>
        <x:v>0</x:v>
      </x:c>
      <x:c r="BA43" s="582" t="n">
        <x:f>AX43/12</x:f>
        <x:v>0</x:v>
      </x:c>
      <x:c r="BB43" s="525"/>
      <x:c r="BC43" s="579" t="n">
        <x:f>AW43-$G43</x:f>
        <x:v>0</x:v>
      </x:c>
      <x:c r="BD43" s="582" t="n">
        <x:f>AX43-($K43*12)</x:f>
        <x:v>0</x:v>
      </x:c>
      <x:c r="BE43" s="522" t="str">
        <x:v>NÃO</x:v>
      </x:c>
      <x:c r="BF43" s="522" t="str">
        <x:v>HORAS EXTRAS STC · Pagamento de horas realizado à parte da produção</x:v>
      </x:c>
    </x:row>
    <x:row r="44" ht="31" customHeight="1">
      <x:c r="A44" s="531" t="str">
        <x:v>O&amp;M</x:v>
      </x:c>
      <x:c r="B44" s="531" t="str">
        <x:v>LINHA MORTA</x:v>
      </x:c>
      <x:c r="C44" s="531" t="str">
        <x:v>5015000022</x:v>
      </x:c>
      <x:c r="D44" s="534" t="str">
        <x:v>INST CON 4PLEX BT 3X10(10)-3X120(70) SRD</x:v>
      </x:c>
      <x:c r="E44" s="534" t="str">
        <x:v>INSTALAR CONDUTOR ISOLADO MULTIPLEXADO NO SECUNDARIO, EM ALUMINIO OU COBRE, TIPO: QUADRUPLEX, BITOLA: 3X10(10) A 3X120(70) MM². CONFORME NORMA TECNICA VIGENTE. INCLUI: INSTALAR CONDUTOR, TENSIONAMENTO, AMARRACAO, ENCABECAMENTO, CONEXOES, PASSAGENS, ESTRIBOS, CRUZAMENTOS E RABICHO PARA AS CONEXOES DOS RAMAIS. A REMUNERACAO DESSA ATIVIDADE SERA POR METRO LINEAR, DEVENDO SER DESCONSIDERADO OS 5% DE CABO ACRESCIDOS PARA A INSTALACAO DEVIDO A CATENARIA E ENCABECAMENTO. APROPRIACAO - INVESTIMENTO: QUANDO ASSOCIADA A UC ESSA ATIVIDADE DEVE SER APROPRIADA NA ODI. CUSTEIO: QUANDO EM ATIVIDADE DE MANUTENCAO, APROPRIAR NO CENTRO E CLASSE DE CUSTO ESPECIFICA DA AREA. CONFORME ET.206.EQTL.NORMAS E QUALIDADE - CADERNO DE SERVICOS. QUANT MINIMA RECOMENDA: 2 X 2 PESSOAS. TIPO DE TURMA: SERVICO DE REDE (SRD).</x:v>
      </x:c>
      <x:c r="F44" s="531" t="str">
        <x:v>METRO</x:v>
      </x:c>
      <x:c r="G44" s="573" t="n">
        <x:v>0</x:v>
      </x:c>
      <x:c r="H44" s="573" t="n">
        <x:f>G44/12</x:f>
        <x:v>0</x:v>
      </x:c>
      <x:c r="I44" s="576" t="n">
        <x:v>19.5858809483025</x:v>
      </x:c>
      <x:c r="J44" s="576" t="n">
        <x:f>ROUND(I44*$E$3,2)</x:f>
        <x:v>19.59</x:v>
      </x:c>
      <x:c r="K44" s="576" t="n">
        <x:f>J44*H44</x:f>
        <x:v>0</x:v>
      </x:c>
      <x:c r="L44" s="522"/>
      <x:c r="M44" s="579" t="n">
        <x:v>0</x:v>
      </x:c>
      <x:c r="N44" s="582" t="n">
        <x:f>O44*$E$3</x:f>
        <x:v>0</x:v>
      </x:c>
      <x:c r="O44" s="523" t="n">
        <x:v>0</x:v>
      </x:c>
      <x:c r="P44" s="585" t="n">
        <x:v>0</x:v>
      </x:c>
      <x:c r="Q44" s="588" t="n">
        <x:f>R44*$E$3</x:f>
        <x:v>0</x:v>
      </x:c>
      <x:c r="R44" s="523" t="n">
        <x:v>0</x:v>
      </x:c>
      <x:c r="S44" s="579" t="n">
        <x:v>0</x:v>
      </x:c>
      <x:c r="T44" s="582" t="n">
        <x:f>U44*$E$3</x:f>
        <x:v>0</x:v>
      </x:c>
      <x:c r="U44" s="523" t="n">
        <x:v>0</x:v>
      </x:c>
      <x:c r="V44" s="585" t="n">
        <x:v>0</x:v>
      </x:c>
      <x:c r="W44" s="588" t="n">
        <x:f>X44*$E$3</x:f>
        <x:v>0</x:v>
      </x:c>
      <x:c r="X44" s="523" t="n">
        <x:v>0</x:v>
      </x:c>
      <x:c r="Y44" s="579" t="n">
        <x:v>0</x:v>
      </x:c>
      <x:c r="Z44" s="582" t="n">
        <x:f>AA44*$E$3</x:f>
        <x:v>0</x:v>
      </x:c>
      <x:c r="AA44" s="523" t="n">
        <x:v>0</x:v>
      </x:c>
      <x:c r="AB44" s="585" t="n">
        <x:v>0</x:v>
      </x:c>
      <x:c r="AC44" s="588" t="n">
        <x:f>AD44*$E$3</x:f>
        <x:v>0</x:v>
      </x:c>
      <x:c r="AD44" s="523" t="n">
        <x:v>0</x:v>
      </x:c>
      <x:c r="AE44" s="579" t="n">
        <x:v>0</x:v>
      </x:c>
      <x:c r="AF44" s="582" t="n">
        <x:f>AG44*$E$3</x:f>
        <x:v>0</x:v>
      </x:c>
      <x:c r="AG44" s="523" t="n">
        <x:v>0</x:v>
      </x:c>
      <x:c r="AH44" s="585" t="n">
        <x:v>0</x:v>
      </x:c>
      <x:c r="AI44" s="588" t="n">
        <x:f>AJ44*$E$3</x:f>
        <x:v>0</x:v>
      </x:c>
      <x:c r="AJ44" s="523" t="n">
        <x:v>0</x:v>
      </x:c>
      <x:c r="AK44" s="579" t="n">
        <x:v>0</x:v>
      </x:c>
      <x:c r="AL44" s="582" t="n">
        <x:f>AM44*$E$3</x:f>
        <x:v>0</x:v>
      </x:c>
      <x:c r="AM44" s="523" t="n">
        <x:v>0</x:v>
      </x:c>
      <x:c r="AN44" s="585" t="n">
        <x:v>0</x:v>
      </x:c>
      <x:c r="AO44" s="588" t="n">
        <x:f>AP44*$E$3</x:f>
        <x:v>0</x:v>
      </x:c>
      <x:c r="AP44" s="523" t="n">
        <x:v>0</x:v>
      </x:c>
      <x:c r="AQ44" s="579" t="n">
        <x:v>0</x:v>
      </x:c>
      <x:c r="AR44" s="582" t="n">
        <x:f>AS44*$E$3</x:f>
        <x:v>0</x:v>
      </x:c>
      <x:c r="AS44" s="523" t="n">
        <x:v>0</x:v>
      </x:c>
      <x:c r="AT44" s="585" t="n">
        <x:v>0</x:v>
      </x:c>
      <x:c r="AU44" s="588" t="n">
        <x:f>AV44*$E$3</x:f>
        <x:v>0</x:v>
      </x:c>
      <x:c r="AV44" s="523" t="n">
        <x:v>0</x:v>
      </x:c>
      <x:c r="AW44" s="579" t="n">
        <x:f>SUM(M44,P44,S44,V44,Y44,AB44,AE44,AH44,AK44,AN44,AQ44,AT44)</x:f>
        <x:v>0</x:v>
      </x:c>
      <x:c r="AX44" s="582" t="n">
        <x:f>SUM(N44,Q44,T44,W44,Z44,AC44,AF44,AI44,AL44,AO44,AR44,AU44)</x:f>
        <x:v>0</x:v>
      </x:c>
      <x:c r="AY44" s="525"/>
      <x:c r="AZ44" s="579" t="n">
        <x:f>AW44/12</x:f>
        <x:v>0</x:v>
      </x:c>
      <x:c r="BA44" s="582" t="n">
        <x:f>AX44/12</x:f>
        <x:v>0</x:v>
      </x:c>
      <x:c r="BB44" s="525"/>
      <x:c r="BC44" s="579" t="n">
        <x:f>AW44-$G44</x:f>
        <x:v>0</x:v>
      </x:c>
      <x:c r="BD44" s="582" t="n">
        <x:f>AX44-($K44*12)</x:f>
        <x:v>0</x:v>
      </x:c>
      <x:c r="BE44" s="522" t="str">
        <x:v>SIM</x:v>
      </x:c>
      <x:c r="BF44" s="522" t="str">
        <x:v>PRODUÇÃO · COMPÕE O FATOR K</x:v>
      </x:c>
    </x:row>
    <x:row r="45" ht="31" customHeight="1">
      <x:c r="A45" s="531" t="str">
        <x:v>STC</x:v>
      </x:c>
      <x:c r="B45" s="531" t="str">
        <x:v>PLANTÃO</x:v>
      </x:c>
      <x:c r="C45" s="531" t="str">
        <x:v>5015000023</x:v>
      </x:c>
      <x:c r="D45" s="534" t="str">
        <x:v>RET RAMAL DE CONEXAO CONC/MULTIPLEX SRD</x:v>
      </x:c>
      <x:c r="E45" s="534" t="str">
        <x:v>RETIRAR RAMAL DE CONEXAO DO CLIENTE, EM CABO CONCENTRICO OU MULTIPLEXADO, INDEPENDENTE DO NUMERO DE FASES E BITOLA DO CONDUTOR, EM UNIDADE CONSUMIDORA GRUPO B. CONFORME NORMA TECNICA VIGENTE. INCLUI: INSPECIONAR PONTO DE DERIVACAO DA RDBT E PADRAO DE ENTRADA DO CLIENTE, DESCONECTAR (LADO FONTE E CARGA) E RETIRAR CONDUTOR. APROPRIACAO - CUSTEIO: QUANDO EM ATIVIDADE DE MANUTENCAO, APROPRIAR NO CENTRO E CLASSE DE CUSTO ESPECIFICA DA AREA. CONFORME ET.206.EQTL.NORMAS E QUALIDADE - CADERNO DE SERVICOS. QUANT MINIMA RECOMENDA: 2 PESSOAS. TIPO DE TURMA: SERVICO DE REDE (SRD).</x:v>
      </x:c>
      <x:c r="F45" s="531" t="str">
        <x:v>UNIDADE</x:v>
      </x:c>
      <x:c r="G45" s="573" t="n">
        <x:v>0</x:v>
      </x:c>
      <x:c r="H45" s="573" t="n">
        <x:f>G45/12</x:f>
        <x:v>0</x:v>
      </x:c>
      <x:c r="I45" s="576" t="n">
        <x:v>84.0894656831484</x:v>
      </x:c>
      <x:c r="J45" s="576" t="n">
        <x:f>ROUND(I45*$E$3,2)</x:f>
        <x:v>84.09</x:v>
      </x:c>
      <x:c r="K45" s="576" t="n">
        <x:f>J45*H45</x:f>
        <x:v>0</x:v>
      </x:c>
      <x:c r="L45" s="522"/>
      <x:c r="M45" s="579" t="n">
        <x:v>0</x:v>
      </x:c>
      <x:c r="N45" s="582" t="n">
        <x:f>O45*$E$3</x:f>
        <x:v>0</x:v>
      </x:c>
      <x:c r="O45" s="523" t="n">
        <x:v>0</x:v>
      </x:c>
      <x:c r="P45" s="585" t="n">
        <x:v>0</x:v>
      </x:c>
      <x:c r="Q45" s="588" t="n">
        <x:f>R45*$E$3</x:f>
        <x:v>0</x:v>
      </x:c>
      <x:c r="R45" s="523" t="n">
        <x:v>0</x:v>
      </x:c>
      <x:c r="S45" s="579" t="n">
        <x:v>0</x:v>
      </x:c>
      <x:c r="T45" s="582" t="n">
        <x:f>U45*$E$3</x:f>
        <x:v>0</x:v>
      </x:c>
      <x:c r="U45" s="523" t="n">
        <x:v>0</x:v>
      </x:c>
      <x:c r="V45" s="585" t="n">
        <x:v>0</x:v>
      </x:c>
      <x:c r="W45" s="588" t="n">
        <x:f>X45*$E$3</x:f>
        <x:v>0</x:v>
      </x:c>
      <x:c r="X45" s="523" t="n">
        <x:v>0</x:v>
      </x:c>
      <x:c r="Y45" s="579" t="n">
        <x:v>0</x:v>
      </x:c>
      <x:c r="Z45" s="582" t="n">
        <x:f>AA45*$E$3</x:f>
        <x:v>0</x:v>
      </x:c>
      <x:c r="AA45" s="523" t="n">
        <x:v>0</x:v>
      </x:c>
      <x:c r="AB45" s="585" t="n">
        <x:v>0</x:v>
      </x:c>
      <x:c r="AC45" s="588" t="n">
        <x:f>AD45*$E$3</x:f>
        <x:v>0</x:v>
      </x:c>
      <x:c r="AD45" s="523" t="n">
        <x:v>0</x:v>
      </x:c>
      <x:c r="AE45" s="579" t="n">
        <x:v>0</x:v>
      </x:c>
      <x:c r="AF45" s="582" t="n">
        <x:f>AG45*$E$3</x:f>
        <x:v>0</x:v>
      </x:c>
      <x:c r="AG45" s="523" t="n">
        <x:v>0</x:v>
      </x:c>
      <x:c r="AH45" s="585" t="n">
        <x:v>0</x:v>
      </x:c>
      <x:c r="AI45" s="588" t="n">
        <x:f>AJ45*$E$3</x:f>
        <x:v>0</x:v>
      </x:c>
      <x:c r="AJ45" s="523" t="n">
        <x:v>0</x:v>
      </x:c>
      <x:c r="AK45" s="579" t="n">
        <x:v>0</x:v>
      </x:c>
      <x:c r="AL45" s="582" t="n">
        <x:f>AM45*$E$3</x:f>
        <x:v>0</x:v>
      </x:c>
      <x:c r="AM45" s="523" t="n">
        <x:v>0</x:v>
      </x:c>
      <x:c r="AN45" s="585" t="n">
        <x:v>0</x:v>
      </x:c>
      <x:c r="AO45" s="588" t="n">
        <x:f>AP45*$E$3</x:f>
        <x:v>0</x:v>
      </x:c>
      <x:c r="AP45" s="523" t="n">
        <x:v>0</x:v>
      </x:c>
      <x:c r="AQ45" s="579" t="n">
        <x:v>0</x:v>
      </x:c>
      <x:c r="AR45" s="582" t="n">
        <x:f>AS45*$E$3</x:f>
        <x:v>0</x:v>
      </x:c>
      <x:c r="AS45" s="523" t="n">
        <x:v>0</x:v>
      </x:c>
      <x:c r="AT45" s="585" t="n">
        <x:v>0</x:v>
      </x:c>
      <x:c r="AU45" s="588" t="n">
        <x:f>AV45*$E$3</x:f>
        <x:v>0</x:v>
      </x:c>
      <x:c r="AV45" s="523" t="n">
        <x:v>0</x:v>
      </x:c>
      <x:c r="AW45" s="579" t="n">
        <x:f>SUM(M45,P45,S45,V45,Y45,AB45,AE45,AH45,AK45,AN45,AQ45,AT45)</x:f>
        <x:v>0</x:v>
      </x:c>
      <x:c r="AX45" s="582" t="n">
        <x:f>SUM(N45,Q45,T45,W45,Z45,AC45,AF45,AI45,AL45,AO45,AR45,AU45)</x:f>
        <x:v>0</x:v>
      </x:c>
      <x:c r="AY45" s="525"/>
      <x:c r="AZ45" s="579" t="n">
        <x:f>AW45/12</x:f>
        <x:v>0</x:v>
      </x:c>
      <x:c r="BA45" s="582" t="n">
        <x:f>AX45/12</x:f>
        <x:v>0</x:v>
      </x:c>
      <x:c r="BB45" s="525"/>
      <x:c r="BC45" s="579" t="n">
        <x:f>AW45-$G45</x:f>
        <x:v>0</x:v>
      </x:c>
      <x:c r="BD45" s="582" t="n">
        <x:f>AX45-($K45*12)</x:f>
        <x:v>0</x:v>
      </x:c>
      <x:c r="BE45" s="522" t="str">
        <x:v>SIM</x:v>
      </x:c>
      <x:c r="BF45" s="522" t="str">
        <x:v>PRODUÇÃO · COMPÕE O FATOR K</x:v>
      </x:c>
    </x:row>
    <x:row r="46" ht="31" customHeight="1">
      <x:c r="A46" s="531" t="str">
        <x:v>STC</x:v>
      </x:c>
      <x:c r="B46" s="531" t="str">
        <x:v>PLANTÃO</x:v>
      </x:c>
      <x:c r="C46" s="531" t="str">
        <x:v>5015000024</x:v>
      </x:c>
      <x:c r="D46" s="534" t="str">
        <x:v>INST RAMAL DE CONEXAO CONC/MULTIPLEX SRD</x:v>
      </x:c>
      <x:c r="E46" s="534" t="str">
        <x:v>INSTALAR RAMAL DE CONEXAO DO CLIENTE, EM CABO CONCENTRICO OU MULTIPLEXADO, INDEPENDENTE DO NUMERO DE FASES E BITOLA DO CONDUTOR, EM UNIDADE CONSUMIDORA GRUPO B. CONFORME NORMA TECNICA VIGENTE. INCLUI: INSPECIONAR PONTO DE DERIVACAO DA RDBT E PADRAO DE ENTRADA DO CLIENTE, INSTALAR, CONECTAR, ANCORAR E TENSIONAR CONDUTOR DO RAMAL DE ENTRADA. CONDUTOR MAIOR A 35MM DEVE SER CONECTADO DIRETAMENTE A RDBT. LIMITE DE 4 RAMAIS POR RABICHO. APROPRIACAO - INVESTIMENTO: QUANDO ASSOCIADA A UC ESSA ATIVIDADE DEVE SER APROPRIADA NA ODI. CONFORME ET.206.EQTL.NORMAS E QUALIDADE - CADERNO DE SERVICOS. QUANT MINIMA RECOMENDA: 2 PESSOAS. TIPO DE TURMA: SERVICO DE REDE (SRD).</x:v>
      </x:c>
      <x:c r="F46" s="531" t="str">
        <x:v>UNIDADE</x:v>
      </x:c>
      <x:c r="G46" s="573" t="n">
        <x:v>0</x:v>
      </x:c>
      <x:c r="H46" s="573" t="n">
        <x:f>G46/12</x:f>
        <x:v>0</x:v>
      </x:c>
      <x:c r="I46" s="576" t="n">
        <x:v>120.127808118783</x:v>
      </x:c>
      <x:c r="J46" s="576" t="n">
        <x:f>ROUND(I46*$E$3,2)</x:f>
        <x:v>120.13</x:v>
      </x:c>
      <x:c r="K46" s="576" t="n">
        <x:f>J46*H46</x:f>
        <x:v>0</x:v>
      </x:c>
      <x:c r="L46" s="522"/>
      <x:c r="M46" s="579" t="n">
        <x:v>0</x:v>
      </x:c>
      <x:c r="N46" s="582" t="n">
        <x:f>O46*$E$3</x:f>
        <x:v>0</x:v>
      </x:c>
      <x:c r="O46" s="523" t="n">
        <x:v>0</x:v>
      </x:c>
      <x:c r="P46" s="585" t="n">
        <x:v>0</x:v>
      </x:c>
      <x:c r="Q46" s="588" t="n">
        <x:f>R46*$E$3</x:f>
        <x:v>0</x:v>
      </x:c>
      <x:c r="R46" s="523" t="n">
        <x:v>0</x:v>
      </x:c>
      <x:c r="S46" s="579" t="n">
        <x:v>0</x:v>
      </x:c>
      <x:c r="T46" s="582" t="n">
        <x:f>U46*$E$3</x:f>
        <x:v>0</x:v>
      </x:c>
      <x:c r="U46" s="523" t="n">
        <x:v>0</x:v>
      </x:c>
      <x:c r="V46" s="585" t="n">
        <x:v>0</x:v>
      </x:c>
      <x:c r="W46" s="588" t="n">
        <x:f>X46*$E$3</x:f>
        <x:v>0</x:v>
      </x:c>
      <x:c r="X46" s="523" t="n">
        <x:v>0</x:v>
      </x:c>
      <x:c r="Y46" s="579" t="n">
        <x:v>0</x:v>
      </x:c>
      <x:c r="Z46" s="582" t="n">
        <x:f>AA46*$E$3</x:f>
        <x:v>0</x:v>
      </x:c>
      <x:c r="AA46" s="523" t="n">
        <x:v>0</x:v>
      </x:c>
      <x:c r="AB46" s="585" t="n">
        <x:v>0</x:v>
      </x:c>
      <x:c r="AC46" s="588" t="n">
        <x:f>AD46*$E$3</x:f>
        <x:v>0</x:v>
      </x:c>
      <x:c r="AD46" s="523" t="n">
        <x:v>0</x:v>
      </x:c>
      <x:c r="AE46" s="579" t="n">
        <x:v>0</x:v>
      </x:c>
      <x:c r="AF46" s="582" t="n">
        <x:f>AG46*$E$3</x:f>
        <x:v>0</x:v>
      </x:c>
      <x:c r="AG46" s="523" t="n">
        <x:v>0</x:v>
      </x:c>
      <x:c r="AH46" s="585" t="n">
        <x:v>0</x:v>
      </x:c>
      <x:c r="AI46" s="588" t="n">
        <x:f>AJ46*$E$3</x:f>
        <x:v>0</x:v>
      </x:c>
      <x:c r="AJ46" s="523" t="n">
        <x:v>0</x:v>
      </x:c>
      <x:c r="AK46" s="579" t="n">
        <x:v>0</x:v>
      </x:c>
      <x:c r="AL46" s="582" t="n">
        <x:f>AM46*$E$3</x:f>
        <x:v>0</x:v>
      </x:c>
      <x:c r="AM46" s="523" t="n">
        <x:v>0</x:v>
      </x:c>
      <x:c r="AN46" s="585" t="n">
        <x:v>0</x:v>
      </x:c>
      <x:c r="AO46" s="588" t="n">
        <x:f>AP46*$E$3</x:f>
        <x:v>0</x:v>
      </x:c>
      <x:c r="AP46" s="523" t="n">
        <x:v>0</x:v>
      </x:c>
      <x:c r="AQ46" s="579" t="n">
        <x:v>0</x:v>
      </x:c>
      <x:c r="AR46" s="582" t="n">
        <x:f>AS46*$E$3</x:f>
        <x:v>0</x:v>
      </x:c>
      <x:c r="AS46" s="523" t="n">
        <x:v>0</x:v>
      </x:c>
      <x:c r="AT46" s="585" t="n">
        <x:v>0</x:v>
      </x:c>
      <x:c r="AU46" s="588" t="n">
        <x:f>AV46*$E$3</x:f>
        <x:v>0</x:v>
      </x:c>
      <x:c r="AV46" s="523" t="n">
        <x:v>0</x:v>
      </x:c>
      <x:c r="AW46" s="579" t="n">
        <x:f>SUM(M46,P46,S46,V46,Y46,AB46,AE46,AH46,AK46,AN46,AQ46,AT46)</x:f>
        <x:v>0</x:v>
      </x:c>
      <x:c r="AX46" s="582" t="n">
        <x:f>SUM(N46,Q46,T46,W46,Z46,AC46,AF46,AI46,AL46,AO46,AR46,AU46)</x:f>
        <x:v>0</x:v>
      </x:c>
      <x:c r="AY46" s="525"/>
      <x:c r="AZ46" s="579" t="n">
        <x:f>AW46/12</x:f>
        <x:v>0</x:v>
      </x:c>
      <x:c r="BA46" s="582" t="n">
        <x:f>AX46/12</x:f>
        <x:v>0</x:v>
      </x:c>
      <x:c r="BB46" s="525"/>
      <x:c r="BC46" s="579" t="n">
        <x:f>AW46-$G46</x:f>
        <x:v>0</x:v>
      </x:c>
      <x:c r="BD46" s="582" t="n">
        <x:f>AX46-($K46*12)</x:f>
        <x:v>0</x:v>
      </x:c>
      <x:c r="BE46" s="522" t="str">
        <x:v>SIM</x:v>
      </x:c>
      <x:c r="BF46" s="522" t="str">
        <x:v>PRODUÇÃO · COMPÕE O FATOR K</x:v>
      </x:c>
    </x:row>
    <x:row r="47" ht="31" customHeight="1">
      <x:c r="A47" s="531" t="str">
        <x:v>STC</x:v>
      </x:c>
      <x:c r="B47" s="531" t="str">
        <x:v>PLANTÃO</x:v>
      </x:c>
      <x:c r="C47" s="531" t="str">
        <x:v>5015000026</x:v>
      </x:c>
      <x:c r="D47" s="534" t="str">
        <x:v>HORA SOBREAVISO ATENDIMENTO EMERGENCIAL</x:v>
      </x:c>
      <x:c r="E47" s="534" t="str">
        <x:v>HORA EM SOBREAVISO ATENDIMENTO EMERGENCIAL. COMPONENTES DA EQUIPE EM REGIME DE SOBREAVISO, COM VEICULO. INCLUI: A REMUNERACAO SERA POR HORA DE DISPONIBILIDADE INDEPENDENTE DA ATIVIDADE EXECUTADA, QUE DEVE SER COMPATIVEL COM A TURMA. APROPRIACAO - CUSTEIO: APROPRIAR NO CENTRO E CLASSE DE CUSTO ESPECIFICA DA AREA. CONFORME ET.206.EQTL.NORMAS E QUALIDADE - CADERNO DE SERVICOS. QUANTIDADE MINIMA DE PESSOAS RECOMENDAS: 2 PESSOAS. TIPO DE TURMA: EMERGENCIA/PLANTAO.</x:v>
      </x:c>
      <x:c r="F47" s="531" t="str">
        <x:v>HORA</x:v>
      </x:c>
      <x:c r="G47" s="573" t="n">
        <x:v>0</x:v>
      </x:c>
      <x:c r="H47" s="573" t="n">
        <x:f>G47/12</x:f>
        <x:v>0</x:v>
      </x:c>
      <x:c r="I47" s="576" t="n">
        <x:v>13.4950985717859</x:v>
      </x:c>
      <x:c r="J47" s="576" t="n">
        <x:f>ROUND(I47*$E$3,2)</x:f>
        <x:v>13.5</x:v>
      </x:c>
      <x:c r="K47" s="576" t="n">
        <x:f>J47*H47</x:f>
        <x:v>0</x:v>
      </x:c>
      <x:c r="L47" s="522"/>
      <x:c r="M47" s="579" t="n">
        <x:v>0</x:v>
      </x:c>
      <x:c r="N47" s="582" t="n">
        <x:f>O47*$E$3</x:f>
        <x:v>0</x:v>
      </x:c>
      <x:c r="O47" s="523" t="n">
        <x:v>0</x:v>
      </x:c>
      <x:c r="P47" s="585" t="n">
        <x:v>0</x:v>
      </x:c>
      <x:c r="Q47" s="588" t="n">
        <x:f>R47*$E$3</x:f>
        <x:v>0</x:v>
      </x:c>
      <x:c r="R47" s="523" t="n">
        <x:v>0</x:v>
      </x:c>
      <x:c r="S47" s="579" t="n">
        <x:v>0</x:v>
      </x:c>
      <x:c r="T47" s="582" t="n">
        <x:f>U47*$E$3</x:f>
        <x:v>0</x:v>
      </x:c>
      <x:c r="U47" s="523" t="n">
        <x:v>0</x:v>
      </x:c>
      <x:c r="V47" s="585" t="n">
        <x:v>0</x:v>
      </x:c>
      <x:c r="W47" s="588" t="n">
        <x:f>X47*$E$3</x:f>
        <x:v>0</x:v>
      </x:c>
      <x:c r="X47" s="523" t="n">
        <x:v>0</x:v>
      </x:c>
      <x:c r="Y47" s="579" t="n">
        <x:v>0</x:v>
      </x:c>
      <x:c r="Z47" s="582" t="n">
        <x:f>AA47*$E$3</x:f>
        <x:v>0</x:v>
      </x:c>
      <x:c r="AA47" s="523" t="n">
        <x:v>0</x:v>
      </x:c>
      <x:c r="AB47" s="585" t="n">
        <x:v>0</x:v>
      </x:c>
      <x:c r="AC47" s="588" t="n">
        <x:f>AD47*$E$3</x:f>
        <x:v>0</x:v>
      </x:c>
      <x:c r="AD47" s="523" t="n">
        <x:v>0</x:v>
      </x:c>
      <x:c r="AE47" s="579" t="n">
        <x:v>0</x:v>
      </x:c>
      <x:c r="AF47" s="582" t="n">
        <x:f>AG47*$E$3</x:f>
        <x:v>0</x:v>
      </x:c>
      <x:c r="AG47" s="523" t="n">
        <x:v>0</x:v>
      </x:c>
      <x:c r="AH47" s="585" t="n">
        <x:v>0</x:v>
      </x:c>
      <x:c r="AI47" s="588" t="n">
        <x:f>AJ47*$E$3</x:f>
        <x:v>0</x:v>
      </x:c>
      <x:c r="AJ47" s="523" t="n">
        <x:v>0</x:v>
      </x:c>
      <x:c r="AK47" s="579" t="n">
        <x:v>0</x:v>
      </x:c>
      <x:c r="AL47" s="582" t="n">
        <x:f>AM47*$E$3</x:f>
        <x:v>0</x:v>
      </x:c>
      <x:c r="AM47" s="523" t="n">
        <x:v>0</x:v>
      </x:c>
      <x:c r="AN47" s="585" t="n">
        <x:v>0</x:v>
      </x:c>
      <x:c r="AO47" s="588" t="n">
        <x:f>AP47*$E$3</x:f>
        <x:v>0</x:v>
      </x:c>
      <x:c r="AP47" s="523" t="n">
        <x:v>0</x:v>
      </x:c>
      <x:c r="AQ47" s="579" t="n">
        <x:v>0</x:v>
      </x:c>
      <x:c r="AR47" s="582" t="n">
        <x:f>AS47*$E$3</x:f>
        <x:v>0</x:v>
      </x:c>
      <x:c r="AS47" s="523" t="n">
        <x:v>0</x:v>
      </x:c>
      <x:c r="AT47" s="585" t="n">
        <x:v>0</x:v>
      </x:c>
      <x:c r="AU47" s="588" t="n">
        <x:f>AV47*$E$3</x:f>
        <x:v>0</x:v>
      </x:c>
      <x:c r="AV47" s="523" t="n">
        <x:v>0</x:v>
      </x:c>
      <x:c r="AW47" s="579" t="n">
        <x:f>SUM(M47,P47,S47,V47,Y47,AB47,AE47,AH47,AK47,AN47,AQ47,AT47)</x:f>
        <x:v>0</x:v>
      </x:c>
      <x:c r="AX47" s="582" t="n">
        <x:f>SUM(N47,Q47,T47,W47,Z47,AC47,AF47,AI47,AL47,AO47,AR47,AU47)</x:f>
        <x:v>0</x:v>
      </x:c>
      <x:c r="AY47" s="525"/>
      <x:c r="AZ47" s="579" t="n">
        <x:f>AW47/12</x:f>
        <x:v>0</x:v>
      </x:c>
      <x:c r="BA47" s="582" t="n">
        <x:f>AX47/12</x:f>
        <x:v>0</x:v>
      </x:c>
      <x:c r="BB47" s="525"/>
      <x:c r="BC47" s="579" t="n">
        <x:f>AW47-$G47</x:f>
        <x:v>0</x:v>
      </x:c>
      <x:c r="BD47" s="582" t="n">
        <x:f>AX47-($K47*12)</x:f>
        <x:v>0</x:v>
      </x:c>
      <x:c r="BE47" s="522" t="str">
        <x:v>NÃO</x:v>
      </x:c>
      <x:c r="BF47" s="522" t="str">
        <x:v>HORAS EXTRAS STC · Pagamento de horas realizado à parte da produção</x:v>
      </x:c>
    </x:row>
    <x:row r="48" ht="31" customHeight="1">
      <x:c r="A48" s="531" t="str">
        <x:v>PERDAS</x:v>
      </x:c>
      <x:c r="B48" s="531" t="str">
        <x:v>PERDAS</x:v>
      </x:c>
      <x:c r="C48" s="531" t="str">
        <x:v>5015021017</x:v>
      </x:c>
      <x:c r="D48" s="534" t="str">
        <x:v>RET MEDIDOR CONCENTR C/ TLI SUST SMC</x:v>
      </x:c>
      <x:c r="E48" s="534" t="str">
        <x:v>RETIRAR MEDIDOR E TERMINAL DE LEITURA EM REDE PADRAO RSB; INCLUI: RETIRAR MEDIDOR DO CONCENTRADOR E RETIRAR TERMINAL DE LEITURA COM CAIXA, CASO NECESSARIO, EM UNIDADE CONSUMIDORA DO GRUPO B TELEMEDIDA, LACRAR CAIXA DE MEDICAO. APROPRIACAO - INVESTIMENTO: QUANDO ASSOCIADA A UC ESSA ATIVIDADE DEVE SER APROPRIADA NA ODD. CONFORME ET.205.EQTL.NORMAS E QUALIDADE - CADERNO DE SERVICOS. QUANTIDADE MINIMA DE PESSOAS RECOMENDADAS: 2 PESSOAS. TIPO DE TURMA: SUSTENTACAO SMC LM.</x:v>
      </x:c>
      <x:c r="F48" s="531" t="str">
        <x:v>UNIDADE</x:v>
      </x:c>
      <x:c r="G48" s="573" t="n">
        <x:v>0</x:v>
      </x:c>
      <x:c r="H48" s="573" t="n">
        <x:f>G48/12</x:f>
        <x:v>0</x:v>
      </x:c>
      <x:c r="I48" s="576" t="n">
        <x:v>84.0980212110373</x:v>
      </x:c>
      <x:c r="J48" s="576" t="n">
        <x:f>ROUND(I48*$E$3,2)</x:f>
        <x:v>84.1</x:v>
      </x:c>
      <x:c r="K48" s="576" t="n">
        <x:f>J48*H48</x:f>
        <x:v>0</x:v>
      </x:c>
      <x:c r="L48" s="522"/>
      <x:c r="M48" s="579" t="n">
        <x:v>38</x:v>
      </x:c>
      <x:c r="N48" s="582" t="n">
        <x:f>O48*$E$3</x:f>
        <x:v>13494.81</x:v>
      </x:c>
      <x:c r="O48" s="523" t="n">
        <x:v>13494.81</x:v>
      </x:c>
      <x:c r="P48" s="585" t="n">
        <x:v>73</x:v>
      </x:c>
      <x:c r="Q48" s="588" t="n">
        <x:f>R48*$E$3</x:f>
        <x:v>25924.23</x:v>
      </x:c>
      <x:c r="R48" s="523" t="n">
        <x:v>25924.23</x:v>
      </x:c>
      <x:c r="S48" s="579" t="n">
        <x:v>84</x:v>
      </x:c>
      <x:c r="T48" s="582" t="n">
        <x:f>U48*$E$3</x:f>
        <x:v>29830.63</x:v>
      </x:c>
      <x:c r="U48" s="523" t="n">
        <x:v>29830.63</x:v>
      </x:c>
      <x:c r="V48" s="585" t="n">
        <x:v>69</x:v>
      </x:c>
      <x:c r="W48" s="588" t="n">
        <x:f>X48*$E$3</x:f>
        <x:v>24503.73</x:v>
      </x:c>
      <x:c r="X48" s="523" t="n">
        <x:v>24503.73</x:v>
      </x:c>
      <x:c r="Y48" s="579" t="n">
        <x:v>84</x:v>
      </x:c>
      <x:c r="Z48" s="582" t="n">
        <x:f>AA48*$E$3</x:f>
        <x:v>29830.63</x:v>
      </x:c>
      <x:c r="AA48" s="523" t="n">
        <x:v>29830.63</x:v>
      </x:c>
      <x:c r="AB48" s="585" t="n">
        <x:v>79</x:v>
      </x:c>
      <x:c r="AC48" s="588" t="n">
        <x:f>AD48*$E$3</x:f>
        <x:v>28054.99</x:v>
      </x:c>
      <x:c r="AD48" s="523" t="n">
        <x:v>28054.99</x:v>
      </x:c>
      <x:c r="AE48" s="579" t="n">
        <x:v>109</x:v>
      </x:c>
      <x:c r="AF48" s="582" t="n">
        <x:f>AG48*$E$3</x:f>
        <x:v>38708.79</x:v>
      </x:c>
      <x:c r="AG48" s="523" t="n">
        <x:v>38708.79</x:v>
      </x:c>
      <x:c r="AH48" s="585" t="n">
        <x:v>98</x:v>
      </x:c>
      <x:c r="AI48" s="588" t="n">
        <x:f>AJ48*$E$3</x:f>
        <x:v>34802.4</x:v>
      </x:c>
      <x:c r="AJ48" s="523" t="n">
        <x:v>34802.4</x:v>
      </x:c>
      <x:c r="AK48" s="579" t="n">
        <x:v>99</x:v>
      </x:c>
      <x:c r="AL48" s="582" t="n">
        <x:f>AM48*$E$3</x:f>
        <x:v>35157.52</x:v>
      </x:c>
      <x:c r="AM48" s="523" t="n">
        <x:v>35157.52</x:v>
      </x:c>
      <x:c r="AN48" s="585" t="n">
        <x:v>83</x:v>
      </x:c>
      <x:c r="AO48" s="588" t="n">
        <x:f>AP48*$E$3</x:f>
        <x:v>29475.5</x:v>
      </x:c>
      <x:c r="AP48" s="523" t="n">
        <x:v>29475.5</x:v>
      </x:c>
      <x:c r="AQ48" s="579" t="n">
        <x:v>68</x:v>
      </x:c>
      <x:c r="AR48" s="582" t="n">
        <x:f>AS48*$E$3</x:f>
        <x:v>24148.6</x:v>
      </x:c>
      <x:c r="AS48" s="523" t="n">
        <x:v>24148.6</x:v>
      </x:c>
      <x:c r="AT48" s="585" t="n">
        <x:v>56</x:v>
      </x:c>
      <x:c r="AU48" s="588" t="n">
        <x:f>AV48*$E$3</x:f>
        <x:v>19887.08</x:v>
      </x:c>
      <x:c r="AV48" s="523" t="n">
        <x:v>19887.08</x:v>
      </x:c>
      <x:c r="AW48" s="579" t="n">
        <x:f>SUM(M48,P48,S48,V48,Y48,AB48,AE48,AH48,AK48,AN48,AQ48,AT48)</x:f>
        <x:v>940</x:v>
      </x:c>
      <x:c r="AX48" s="582" t="n">
        <x:f>SUM(N48,Q48,T48,W48,Z48,AC48,AF48,AI48,AL48,AO48,AR48,AU48)</x:f>
        <x:v>333818.91</x:v>
      </x:c>
      <x:c r="AY48" s="525"/>
      <x:c r="AZ48" s="579" t="n">
        <x:f>AW48/12</x:f>
        <x:v>78.33333333333333</x:v>
      </x:c>
      <x:c r="BA48" s="582" t="n">
        <x:f>AX48/12</x:f>
        <x:v>27818.242499999997</x:v>
      </x:c>
      <x:c r="BB48" s="525"/>
      <x:c r="BC48" s="579" t="n">
        <x:f>AW48-$G48</x:f>
        <x:v>940</x:v>
      </x:c>
      <x:c r="BD48" s="582" t="n">
        <x:f>AX48-($K48*12)</x:f>
        <x:v>333818.91</x:v>
      </x:c>
      <x:c r="BE48" s="522" t="str">
        <x:v>NÃO</x:v>
      </x:c>
      <x:c r="BF48" s="522" t="str">
        <x:v>PERDAS · Disponibilidade de equipes de perdas</x:v>
      </x:c>
    </x:row>
    <x:row r="49" ht="31" customHeight="1">
      <x:c r="A49" s="531" t="str">
        <x:v>PERDAS</x:v>
      </x:c>
      <x:c r="B49" s="531" t="str">
        <x:v>PERDAS</x:v>
      </x:c>
      <x:c r="C49" s="531" t="str">
        <x:v>5015021018</x:v>
      </x:c>
      <x:c r="D49" s="534" t="str">
        <x:v>INST MEDIDOR CONCENTR C/ TLI SUST SMC</x:v>
      </x:c>
      <x:c r="E49" s="534" t="str">
        <x:v>INSTALAR MEDIDOR E TERMINAL DE LEITURA EM REDE PADRAO RSB; INCLUI: INSTALAR MEDIDOR NO CONCENTRADOR E INSTALAR TERMINAL DE LEITURA COM CAIXA, CASO NECESSARIO, EM UNIDADE CONSUMIDORA DO GRUPO B TELEMEDIDA, CONECTAR TODOS OS CONDUTORES DE ENTRADA E SAIDA NOS BORNES DO MEDIDOR (UTILIZAR CONECTOR PINO EM TODAS AS CONEXOES), TESTAR COMUNICACAO DO MEDIDOR/TLI, VINCULO AO EQUIPAMENTO, MEDIR TENSAO DE FORNECIMENTO, LACRAR CAIXA DE MEDICAO. APROPRIACAO - INVESTIMENTO: QUANDO ASSOCIADA A UC ESSA ATIVIDADE DEVE SER APROPRIADA NA ODM. CONFORME ET.205.EQTL.NORMAS E QUALIDADE - CADERNO DE SERVICOS. QUANTIDADE MINIMA DE PESSOAS RECOMENDADAS: 2 PESSOAS. TIPO DE TURMA: SUSTENTACAO SMC LM.</x:v>
      </x:c>
      <x:c r="F49" s="531" t="str">
        <x:v>UNIDADE</x:v>
      </x:c>
      <x:c r="G49" s="573" t="n">
        <x:v>0</x:v>
      </x:c>
      <x:c r="H49" s="573" t="n">
        <x:f>G49/12</x:f>
        <x:v>0</x:v>
      </x:c>
      <x:c r="I49" s="576" t="n">
        <x:v>278.821983806723</x:v>
      </x:c>
      <x:c r="J49" s="576" t="n">
        <x:f>ROUND(I49*$E$3,2)</x:f>
        <x:v>278.82</x:v>
      </x:c>
      <x:c r="K49" s="576" t="n">
        <x:f>J49*H49</x:f>
        <x:v>0</x:v>
      </x:c>
      <x:c r="L49" s="522"/>
      <x:c r="M49" s="579" t="n">
        <x:v>44</x:v>
      </x:c>
      <x:c r="N49" s="582" t="n">
        <x:f>O49*$E$3</x:f>
        <x:v>51805.63</x:v>
      </x:c>
      <x:c r="O49" s="523" t="n">
        <x:v>51805.63</x:v>
      </x:c>
      <x:c r="P49" s="585" t="n">
        <x:v>79</x:v>
      </x:c>
      <x:c r="Q49" s="588" t="n">
        <x:f>R49*$E$3</x:f>
        <x:v>93014.66</x:v>
      </x:c>
      <x:c r="R49" s="523" t="n">
        <x:v>93014.66</x:v>
      </x:c>
      <x:c r="S49" s="579" t="n">
        <x:v>93</x:v>
      </x:c>
      <x:c r="T49" s="582" t="n">
        <x:f>U49*$E$3</x:f>
        <x:v>109498.27</x:v>
      </x:c>
      <x:c r="U49" s="523" t="n">
        <x:v>109498.27</x:v>
      </x:c>
      <x:c r="V49" s="585" t="n">
        <x:v>80</x:v>
      </x:c>
      <x:c r="W49" s="588" t="n">
        <x:f>X49*$E$3</x:f>
        <x:v>94192.06</x:v>
      </x:c>
      <x:c r="X49" s="523" t="n">
        <x:v>94192.06</x:v>
      </x:c>
      <x:c r="Y49" s="579" t="n">
        <x:v>107</x:v>
      </x:c>
      <x:c r="Z49" s="582" t="n">
        <x:f>AA49*$E$3</x:f>
        <x:v>125981.88</x:v>
      </x:c>
      <x:c r="AA49" s="523" t="n">
        <x:v>125981.88</x:v>
      </x:c>
      <x:c r="AB49" s="585" t="n">
        <x:v>95</x:v>
      </x:c>
      <x:c r="AC49" s="588" t="n">
        <x:f>AD49*$E$3</x:f>
        <x:v>111853.07</x:v>
      </x:c>
      <x:c r="AD49" s="523" t="n">
        <x:v>111853.07</x:v>
      </x:c>
      <x:c r="AE49" s="579" t="n">
        <x:v>136</x:v>
      </x:c>
      <x:c r="AF49" s="582" t="n">
        <x:f>AG49*$E$3</x:f>
        <x:v>160126.5</x:v>
      </x:c>
      <x:c r="AG49" s="523" t="n">
        <x:v>160126.5</x:v>
      </x:c>
      <x:c r="AH49" s="585" t="n">
        <x:v>110</x:v>
      </x:c>
      <x:c r="AI49" s="588" t="n">
        <x:f>AJ49*$E$3</x:f>
        <x:v>129514.08</x:v>
      </x:c>
      <x:c r="AJ49" s="523" t="n">
        <x:v>129514.08</x:v>
      </x:c>
      <x:c r="AK49" s="579" t="n">
        <x:v>109</x:v>
      </x:c>
      <x:c r="AL49" s="582" t="n">
        <x:f>AM49*$E$3</x:f>
        <x:v>128336.68</x:v>
      </x:c>
      <x:c r="AM49" s="523" t="n">
        <x:v>128336.68</x:v>
      </x:c>
      <x:c r="AN49" s="585" t="n">
        <x:v>90</x:v>
      </x:c>
      <x:c r="AO49" s="588" t="n">
        <x:f>AP49*$E$3</x:f>
        <x:v>105966.07</x:v>
      </x:c>
      <x:c r="AP49" s="523" t="n">
        <x:v>105966.07</x:v>
      </x:c>
      <x:c r="AQ49" s="579" t="n">
        <x:v>72</x:v>
      </x:c>
      <x:c r="AR49" s="582" t="n">
        <x:f>AS49*$E$3</x:f>
        <x:v>84772.85</x:v>
      </x:c>
      <x:c r="AS49" s="523" t="n">
        <x:v>84772.85</x:v>
      </x:c>
      <x:c r="AT49" s="585" t="n">
        <x:v>57</x:v>
      </x:c>
      <x:c r="AU49" s="588" t="n">
        <x:f>AV49*$E$3</x:f>
        <x:v>67111.84</x:v>
      </x:c>
      <x:c r="AV49" s="523" t="n">
        <x:v>67111.84</x:v>
      </x:c>
      <x:c r="AW49" s="579" t="n">
        <x:f>SUM(M49,P49,S49,V49,Y49,AB49,AE49,AH49,AK49,AN49,AQ49,AT49)</x:f>
        <x:v>1072</x:v>
      </x:c>
      <x:c r="AX49" s="582" t="n">
        <x:f>SUM(N49,Q49,T49,W49,Z49,AC49,AF49,AI49,AL49,AO49,AR49,AU49)</x:f>
        <x:v>1262173.5900000003</x:v>
      </x:c>
      <x:c r="AY49" s="525"/>
      <x:c r="AZ49" s="579" t="n">
        <x:f>AW49/12</x:f>
        <x:v>89.33333333333333</x:v>
      </x:c>
      <x:c r="BA49" s="582" t="n">
        <x:f>AX49/12</x:f>
        <x:v>105181.13250000002</x:v>
      </x:c>
      <x:c r="BB49" s="525"/>
      <x:c r="BC49" s="579" t="n">
        <x:f>AW49-$G49</x:f>
        <x:v>1072</x:v>
      </x:c>
      <x:c r="BD49" s="582" t="n">
        <x:f>AX49-($K49*12)</x:f>
        <x:v>1262173.5900000003</x:v>
      </x:c>
      <x:c r="BE49" s="522" t="str">
        <x:v>NÃO</x:v>
      </x:c>
      <x:c r="BF49" s="522" t="str">
        <x:v>PERDAS · Disponibilidade de equipes de perdas</x:v>
      </x:c>
    </x:row>
    <x:row r="50" ht="31" customHeight="1">
      <x:c r="A50" s="531" t="str">
        <x:v>PERDAS</x:v>
      </x:c>
      <x:c r="B50" s="531" t="str">
        <x:v>PERDAS</x:v>
      </x:c>
      <x:c r="C50" s="531" t="str">
        <x:v>5017000007</x:v>
      </x:c>
      <x:c r="D50" s="534" t="str">
        <x:v>RET RAM CONC/PLEX S VEIC SUSTEN SMC LM </x:v>
      </x:c>
      <x:c r="E50" s="534" t="str">
        <x:v>RETIRAR RAMAL DE CONEXAO DO CLIENTE, EM CABO CONCENTRICO OU MULTIPLEXADO, INDEPENDENTE DO NUMERO DE FASES E BITOLA DO CONDUTOR, EM UNIDADE CONSUMIDORA GRUPO B. ESSA ATIVIDADE SERA APLICADA PARA RAMAL, INDEPENDENTE DO COMPRIMENTO, COM PAGAMENTO POR UNIDADE. INCLUI: RETIRAR CONDUTOR. PARA AREAS SEM ACESSO VEICULAR. ATIVIDADE EM SUSTENTACAO, APLICAÇÃO PONTUAL PARA NOVAS LIGAÇÕES E SUBSTITUIÇÃO DE RAMAL EXISTENTE. APROPRIACAO - INVESTIMENTO: QUANDO ASSOCIADA A UC ESSA ATIVIDADE DEVE SER APROPRIADA NA ODD. CONFORME ET.205.EQTL.NORMAS E QUALIDADE - CADERNO DE SERVICOS. QUANTIDADE MINIMA DE PESSOAS RECOMENDADAS: 2 PESSOAS. TIPO DE TURMA: SMC LM. </x:v>
      </x:c>
      <x:c r="F50" s="531" t="str">
        <x:v>UNIDADE</x:v>
      </x:c>
      <x:c r="G50" s="573" t="n">
        <x:v>0</x:v>
      </x:c>
      <x:c r="H50" s="573" t="n">
        <x:f>G50/12</x:f>
        <x:v>0</x:v>
      </x:c>
      <x:c r="I50" s="576" t="n">
        <x:v>103.562451128211</x:v>
      </x:c>
      <x:c r="J50" s="576" t="n">
        <x:f>ROUND(I50*$E$3,2)</x:f>
        <x:v>103.56</x:v>
      </x:c>
      <x:c r="K50" s="576" t="n">
        <x:f>J50*H50</x:f>
        <x:v>0</x:v>
      </x:c>
      <x:c r="L50" s="522"/>
      <x:c r="M50" s="579" t="n">
        <x:v>0</x:v>
      </x:c>
      <x:c r="N50" s="582" t="n">
        <x:f>O50*$E$3</x:f>
        <x:v>0</x:v>
      </x:c>
      <x:c r="O50" s="523" t="n">
        <x:v>0</x:v>
      </x:c>
      <x:c r="P50" s="585" t="n">
        <x:v>0</x:v>
      </x:c>
      <x:c r="Q50" s="588" t="n">
        <x:f>R50*$E$3</x:f>
        <x:v>0</x:v>
      </x:c>
      <x:c r="R50" s="523" t="n">
        <x:v>0</x:v>
      </x:c>
      <x:c r="S50" s="579" t="n">
        <x:v>84</x:v>
      </x:c>
      <x:c r="T50" s="582" t="n">
        <x:f>U50*$E$3</x:f>
        <x:v>8680.56</x:v>
      </x:c>
      <x:c r="U50" s="523" t="n">
        <x:v>8680.56</x:v>
      </x:c>
      <x:c r="V50" s="585" t="n">
        <x:v>69</x:v>
      </x:c>
      <x:c r="W50" s="588" t="n">
        <x:f>X50*$E$3</x:f>
        <x:v>7130.46</x:v>
      </x:c>
      <x:c r="X50" s="523" t="n">
        <x:v>7130.46</x:v>
      </x:c>
      <x:c r="Y50" s="579" t="n">
        <x:v>84</x:v>
      </x:c>
      <x:c r="Z50" s="582" t="n">
        <x:f>AA50*$E$3</x:f>
        <x:v>8680.56</x:v>
      </x:c>
      <x:c r="AA50" s="523" t="n">
        <x:v>8680.56</x:v>
      </x:c>
      <x:c r="AB50" s="585" t="n">
        <x:v>4</x:v>
      </x:c>
      <x:c r="AC50" s="588" t="n">
        <x:f>AD50*$E$3</x:f>
        <x:v>413.36</x:v>
      </x:c>
      <x:c r="AD50" s="523" t="n">
        <x:v>413.36</x:v>
      </x:c>
      <x:c r="AE50" s="579" t="n">
        <x:v>136</x:v>
      </x:c>
      <x:c r="AF50" s="582" t="n">
        <x:f>AG50*$E$3</x:f>
        <x:v>14054.24</x:v>
      </x:c>
      <x:c r="AG50" s="523" t="n">
        <x:v>14054.24</x:v>
      </x:c>
      <x:c r="AH50" s="585" t="n">
        <x:v>110</x:v>
      </x:c>
      <x:c r="AI50" s="588" t="n">
        <x:f>AJ50*$E$3</x:f>
        <x:v>11367.4</x:v>
      </x:c>
      <x:c r="AJ50" s="523" t="n">
        <x:v>11367.4</x:v>
      </x:c>
      <x:c r="AK50" s="579" t="n">
        <x:v>109</x:v>
      </x:c>
      <x:c r="AL50" s="582" t="n">
        <x:f>AM50*$E$3</x:f>
        <x:v>11264.06</x:v>
      </x:c>
      <x:c r="AM50" s="523" t="n">
        <x:v>11264.06</x:v>
      </x:c>
      <x:c r="AN50" s="585" t="n">
        <x:v>90</x:v>
      </x:c>
      <x:c r="AO50" s="588" t="n">
        <x:f>AP50*$E$3</x:f>
        <x:v>9300.6</x:v>
      </x:c>
      <x:c r="AP50" s="523" t="n">
        <x:v>9300.6</x:v>
      </x:c>
      <x:c r="AQ50" s="579" t="n">
        <x:v>72</x:v>
      </x:c>
      <x:c r="AR50" s="582" t="n">
        <x:f>AS50*$E$3</x:f>
        <x:v>7440.48</x:v>
      </x:c>
      <x:c r="AS50" s="523" t="n">
        <x:v>7440.48</x:v>
      </x:c>
      <x:c r="AT50" s="585" t="n">
        <x:v>57</x:v>
      </x:c>
      <x:c r="AU50" s="588" t="n">
        <x:f>AV50*$E$3</x:f>
        <x:v>5890.38</x:v>
      </x:c>
      <x:c r="AV50" s="523" t="n">
        <x:v>5890.38</x:v>
      </x:c>
      <x:c r="AW50" s="579" t="n">
        <x:f>SUM(M50,P50,S50,V50,Y50,AB50,AE50,AH50,AK50,AN50,AQ50,AT50)</x:f>
        <x:v>815</x:v>
      </x:c>
      <x:c r="AX50" s="582" t="n">
        <x:f>SUM(N50,Q50,T50,W50,Z50,AC50,AF50,AI50,AL50,AO50,AR50,AU50)</x:f>
        <x:v>84222.1</x:v>
      </x:c>
      <x:c r="AY50" s="525"/>
      <x:c r="AZ50" s="579" t="n">
        <x:f>AW50/12</x:f>
        <x:v>67.91666666666667</x:v>
      </x:c>
      <x:c r="BA50" s="582" t="n">
        <x:f>AX50/12</x:f>
        <x:v>7018.508333333334</x:v>
      </x:c>
      <x:c r="BB50" s="525"/>
      <x:c r="BC50" s="579" t="n">
        <x:f>AW50-$G50</x:f>
        <x:v>815</x:v>
      </x:c>
      <x:c r="BD50" s="582" t="n">
        <x:f>AX50-($K50*12)</x:f>
        <x:v>84222.1</x:v>
      </x:c>
      <x:c r="BE50" s="522" t="str">
        <x:v>NÃO</x:v>
      </x:c>
      <x:c r="BF50" s="522" t="str">
        <x:v>PERDAS · Disponibilidade de equipes de perdas</x:v>
      </x:c>
    </x:row>
    <x:row r="51" ht="31" customHeight="1">
      <x:c r="A51" s="531" t="str">
        <x:v>PERDAS</x:v>
      </x:c>
      <x:c r="B51" s="531" t="str">
        <x:v>PERDAS</x:v>
      </x:c>
      <x:c r="C51" s="531" t="str">
        <x:v>5017000008</x:v>
      </x:c>
      <x:c r="D51" s="534" t="str">
        <x:v>INST RAM CONC/PLEX S VEIC SUSTEN SMC </x:v>
      </x:c>
      <x:c r="E51" s="534" t="str">
        <x:v>INSTALAR RAMAL DE CONEXAO DO CLIENTE, EM CABO CONCENTRICO OU MULTIPLEXADO, INDEPENDENTE DO NUMERO DE FASES E BITOLA DO CONDUTOR, EM UNIDADE CONSUMIDORA GRUPO B. ESSA ATIVIDADE SERA APLICADA PARA RAMAL, INDEPENDENTE DO COMPRIMENTO, COM PAGAMENTO POR UNIDADE. INCLUI: INSTALAR, CONECTAR, ANCORAR E TENSIONAR CONDUTOR DO RAMAL DE CONEXAO, DESDE O MEDIDOR DO CONCENTRADOR ATE O TLI, COM O USO DE SEAL TUBE, CASO NECESSARIO. PARA AREAS SEM ACESSO VEICULAR. ATIVIDADE EM SUSTENTACAO, APLICAÇÃO PONTUAL PARA NOVAS LIGAÇÕES E SUBSTITUIÇÃO DE RAMAL EXISTENTE. APROPRIACAO - INVESTIMENTO: QUANDO ASSOCIADA A UC ESSA ATIVIDADE DEVE SER APROPRIADA NA ODM. CONFORME ET.205.EQTL.NORMAS E QUALIDADE - CADERNO DE SERVICOS. QUANTIDADE MINIMA DE PESSOAS RECOMENDAS: 2 PESSOAS. TIPO DE TURMA: SMC LM. </x:v>
      </x:c>
      <x:c r="F51" s="531" t="str">
        <x:v>UNIDADE</x:v>
      </x:c>
      <x:c r="G51" s="573" t="n">
        <x:v>0</x:v>
      </x:c>
      <x:c r="H51" s="573" t="n">
        <x:f>G51/12</x:f>
        <x:v>0</x:v>
      </x:c>
      <x:c r="I51" s="576" t="n">
        <x:v>122.150583381993</x:v>
      </x:c>
      <x:c r="J51" s="576" t="n">
        <x:f>ROUND(I51*$E$3,2)</x:f>
        <x:v>122.15</x:v>
      </x:c>
      <x:c r="K51" s="576" t="n">
        <x:f>J51*H51</x:f>
        <x:v>0</x:v>
      </x:c>
      <x:c r="L51" s="522"/>
      <x:c r="M51" s="579" t="n">
        <x:v>0</x:v>
      </x:c>
      <x:c r="N51" s="582" t="n">
        <x:f>O51*$E$3</x:f>
        <x:v>0</x:v>
      </x:c>
      <x:c r="O51" s="523" t="n">
        <x:v>0</x:v>
      </x:c>
      <x:c r="P51" s="585" t="n">
        <x:v>0</x:v>
      </x:c>
      <x:c r="Q51" s="588" t="n">
        <x:f>R51*$E$3</x:f>
        <x:v>0</x:v>
      </x:c>
      <x:c r="R51" s="523" t="n">
        <x:v>0</x:v>
      </x:c>
      <x:c r="S51" s="579" t="n">
        <x:v>93</x:v>
      </x:c>
      <x:c r="T51" s="582" t="n">
        <x:f>U51*$E$3</x:f>
        <x:v>11335.61</x:v>
      </x:c>
      <x:c r="U51" s="523" t="n">
        <x:v>11335.61</x:v>
      </x:c>
      <x:c r="V51" s="585" t="n">
        <x:v>80</x:v>
      </x:c>
      <x:c r="W51" s="588" t="n">
        <x:f>X51*$E$3</x:f>
        <x:v>9751.06</x:v>
      </x:c>
      <x:c r="X51" s="523" t="n">
        <x:v>9751.06</x:v>
      </x:c>
      <x:c r="Y51" s="579" t="n">
        <x:v>107</x:v>
      </x:c>
      <x:c r="Z51" s="582" t="n">
        <x:f>AA51*$E$3</x:f>
        <x:v>13042.04</x:v>
      </x:c>
      <x:c r="AA51" s="523" t="n">
        <x:v>13042.04</x:v>
      </x:c>
      <x:c r="AB51" s="585" t="n">
        <x:v>4</x:v>
      </x:c>
      <x:c r="AC51" s="588" t="n">
        <x:f>AD51*$E$3</x:f>
        <x:v>487.55</x:v>
      </x:c>
      <x:c r="AD51" s="523" t="n">
        <x:v>487.55</x:v>
      </x:c>
      <x:c r="AE51" s="579" t="n">
        <x:v>136</x:v>
      </x:c>
      <x:c r="AF51" s="582" t="n">
        <x:f>AG51*$E$3</x:f>
        <x:v>16576.8</x:v>
      </x:c>
      <x:c r="AG51" s="523" t="n">
        <x:v>16576.8</x:v>
      </x:c>
      <x:c r="AH51" s="585" t="n">
        <x:v>110</x:v>
      </x:c>
      <x:c r="AI51" s="588" t="n">
        <x:f>AJ51*$E$3</x:f>
        <x:v>13407.71</x:v>
      </x:c>
      <x:c r="AJ51" s="523" t="n">
        <x:v>13407.71</x:v>
      </x:c>
      <x:c r="AK51" s="579" t="n">
        <x:v>109</x:v>
      </x:c>
      <x:c r="AL51" s="582" t="n">
        <x:f>AM51*$E$3</x:f>
        <x:v>13285.82</x:v>
      </x:c>
      <x:c r="AM51" s="523" t="n">
        <x:v>13285.82</x:v>
      </x:c>
      <x:c r="AN51" s="585" t="n">
        <x:v>90</x:v>
      </x:c>
      <x:c r="AO51" s="588" t="n">
        <x:f>AP51*$E$3</x:f>
        <x:v>10969.94</x:v>
      </x:c>
      <x:c r="AP51" s="523" t="n">
        <x:v>10969.94</x:v>
      </x:c>
      <x:c r="AQ51" s="579" t="n">
        <x:v>72</x:v>
      </x:c>
      <x:c r="AR51" s="582" t="n">
        <x:f>AS51*$E$3</x:f>
        <x:v>8775.95</x:v>
      </x:c>
      <x:c r="AS51" s="523" t="n">
        <x:v>8775.95</x:v>
      </x:c>
      <x:c r="AT51" s="585" t="n">
        <x:v>57</x:v>
      </x:c>
      <x:c r="AU51" s="588" t="n">
        <x:f>AV51*$E$3</x:f>
        <x:v>6947.63</x:v>
      </x:c>
      <x:c r="AV51" s="523" t="n">
        <x:v>6947.63</x:v>
      </x:c>
      <x:c r="AW51" s="579" t="n">
        <x:f>SUM(M51,P51,S51,V51,Y51,AB51,AE51,AH51,AK51,AN51,AQ51,AT51)</x:f>
        <x:v>858</x:v>
      </x:c>
      <x:c r="AX51" s="582" t="n">
        <x:f>SUM(N51,Q51,T51,W51,Z51,AC51,AF51,AI51,AL51,AO51,AR51,AU51)</x:f>
        <x:v>104580.11</x:v>
      </x:c>
      <x:c r="AY51" s="525"/>
      <x:c r="AZ51" s="579" t="n">
        <x:f>AW51/12</x:f>
        <x:v>71.5</x:v>
      </x:c>
      <x:c r="BA51" s="582" t="n">
        <x:f>AX51/12</x:f>
        <x:v>8715.009166666667</x:v>
      </x:c>
      <x:c r="BB51" s="525"/>
      <x:c r="BC51" s="579" t="n">
        <x:f>AW51-$G51</x:f>
        <x:v>858</x:v>
      </x:c>
      <x:c r="BD51" s="582" t="n">
        <x:f>AX51-($K51*12)</x:f>
        <x:v>104580.11</x:v>
      </x:c>
      <x:c r="BE51" s="522" t="str">
        <x:v>NÃO</x:v>
      </x:c>
      <x:c r="BF51" s="522" t="str">
        <x:v>PERDAS · Disponibilidade de equipes de perdas</x:v>
      </x:c>
    </x:row>
    <x:row r="52" ht="31" customHeight="1">
      <x:c r="A52" s="531" t="str">
        <x:v>O&amp;M</x:v>
      </x:c>
      <x:c r="B52" s="531" t="str">
        <x:v>LINHA MORTA</x:v>
      </x:c>
      <x:c r="C52" s="531" t="str">
        <x:v>5020000092</x:v>
      </x:c>
      <x:c r="D52" s="534" t="str">
        <x:v>INST POSTE CONCRETO ATE 14M LM</x:v>
      </x:c>
      <x:c r="E52" s="534" t="str">
        <x:v>INSTALAR POSTE DE CONCRETO, COMPRIMENTO ATE 14 METROS, COM CAVA MANUAL OU MECANICA (EXEMPLO: BROCA OU PERFURATRIZ ADAPTADA AO GUINDAUTO). CONFORME NORMA TECNICA VIGENTE. INCLUI: ACEIRAR LOCAL, ABRIR/FECHAR CAVA, LOCAR, INSTALAR E APRUMAR POSTE. A CAVA EM ROCHA, QUANDO NECESSARIO DEVERA SER CONSIDERADO EM ATIVIDADE ESPECIFICA. NAO INCLUI RESTAURAR PASSEIO SIMPLES OU ESPECIAL, QUANDO NECESSARIO DEVE SER CONSIDERADO EM ATIVIDADE ESPECIFICA. APROPRIACAO - INVESTIMENTO: QUANDO ASSOCIADA A UC ESSA ATIVIDADE DEVE SER APROPRIADA NA ODI. CONFORME ET.206.EQTL.NORMAS E QUALIDADE - CADERNO DE SERVICOS. QUANT MINIMA RECOMENDA: 5 PESSOAS. TIPO DE TURMA: LINHA MORTA (LM). </x:v>
      </x:c>
      <x:c r="F52" s="531" t="str">
        <x:v>UNIDADE</x:v>
      </x:c>
      <x:c r="G52" s="573" t="n">
        <x:v>9345</x:v>
      </x:c>
      <x:c r="H52" s="573" t="n">
        <x:f>G52/12</x:f>
        <x:v>778.75</x:v>
      </x:c>
      <x:c r="I52" s="576" t="n">
        <x:v>1761.41479669297</x:v>
      </x:c>
      <x:c r="J52" s="576" t="n">
        <x:f>ROUND(I52*$E$3,2)</x:f>
        <x:v>1761.41</x:v>
      </x:c>
      <x:c r="K52" s="576" t="n">
        <x:f>J52*H52</x:f>
        <x:v>1371698.0375</x:v>
      </x:c>
      <x:c r="L52" s="522"/>
      <x:c r="M52" s="579" t="n">
        <x:v>338.741546</x:v>
      </x:c>
      <x:c r="N52" s="582" t="n">
        <x:f>O52*$E$3</x:f>
        <x:v>596662.75</x:v>
      </x:c>
      <x:c r="O52" s="523" t="n">
        <x:v>596662.75</x:v>
      </x:c>
      <x:c r="P52" s="585" t="n">
        <x:v>330</x:v>
      </x:c>
      <x:c r="Q52" s="588" t="n">
        <x:f>R52*$E$3</x:f>
        <x:v>581265.3</x:v>
      </x:c>
      <x:c r="R52" s="523" t="n">
        <x:v>581265.3</x:v>
      </x:c>
      <x:c r="S52" s="579" t="n">
        <x:v>440</x:v>
      </x:c>
      <x:c r="T52" s="582" t="n">
        <x:f>U52*$E$3</x:f>
        <x:v>775020.4</x:v>
      </x:c>
      <x:c r="U52" s="523" t="n">
        <x:v>775020.4</x:v>
      </x:c>
      <x:c r="V52" s="585" t="n">
        <x:v>532.043478</x:v>
      </x:c>
      <x:c r="W52" s="588" t="n">
        <x:f>X52*$E$3</x:f>
        <x:v>937146.7</x:v>
      </x:c>
      <x:c r="X52" s="523" t="n">
        <x:v>937146.7</x:v>
      </x:c>
      <x:c r="Y52" s="579" t="n">
        <x:v>609.685239</x:v>
      </x:c>
      <x:c r="Z52" s="582" t="n">
        <x:f>AA52*$E$3</x:f>
        <x:v>1073905.68</x:v>
      </x:c>
      <x:c r="AA52" s="523" t="n">
        <x:v>1073905.68</x:v>
      </x:c>
      <x:c r="AB52" s="585" t="n">
        <x:v>656</x:v>
      </x:c>
      <x:c r="AC52" s="588" t="n">
        <x:f>AD52*$E$3</x:f>
        <x:v>1155484.96</x:v>
      </x:c>
      <x:c r="AD52" s="523" t="n">
        <x:v>1155484.96</x:v>
      </x:c>
      <x:c r="AE52" s="579" t="n">
        <x:v>503.065163</x:v>
      </x:c>
      <x:c r="AF52" s="582" t="n">
        <x:f>AG52*$E$3</x:f>
        <x:v>886104.01</x:v>
      </x:c>
      <x:c r="AG52" s="523" t="n">
        <x:v>886104.01</x:v>
      </x:c>
      <x:c r="AH52" s="585" t="n">
        <x:v>787</x:v>
      </x:c>
      <x:c r="AI52" s="588" t="n">
        <x:f>AJ52*$E$3</x:f>
        <x:v>1386229.67</x:v>
      </x:c>
      <x:c r="AJ52" s="523" t="n">
        <x:v>1386229.67</x:v>
      </x:c>
      <x:c r="AK52" s="579" t="n">
        <x:v>734.399114</x:v>
      </x:c>
      <x:c r="AL52" s="582" t="n">
        <x:f>AM52*$E$3</x:f>
        <x:v>1293577.94</x:v>
      </x:c>
      <x:c r="AM52" s="523" t="n">
        <x:v>1293577.94</x:v>
      </x:c>
      <x:c r="AN52" s="585" t="n">
        <x:v>799</x:v>
      </x:c>
      <x:c r="AO52" s="588" t="n">
        <x:f>AP52*$E$3</x:f>
        <x:v>1407366.59</x:v>
      </x:c>
      <x:c r="AP52" s="523" t="n">
        <x:v>1407366.59</x:v>
      </x:c>
      <x:c r="AQ52" s="579" t="n">
        <x:v>1141.981132</x:v>
      </x:c>
      <x:c r="AR52" s="582" t="n">
        <x:f>AS52*$E$3</x:f>
        <x:v>2011496.99</x:v>
      </x:c>
      <x:c r="AS52" s="523" t="n">
        <x:v>2011496.99</x:v>
      </x:c>
      <x:c r="AT52" s="585" t="n">
        <x:v>881</x:v>
      </x:c>
      <x:c r="AU52" s="588" t="n">
        <x:f>AV52*$E$3</x:f>
        <x:v>1551802.21</x:v>
      </x:c>
      <x:c r="AV52" s="523" t="n">
        <x:v>1551802.21</x:v>
      </x:c>
      <x:c r="AW52" s="579" t="n">
        <x:f>SUM(M52,P52,S52,V52,Y52,AB52,AE52,AH52,AK52,AN52,AQ52,AT52)</x:f>
        <x:v>7752.915672</x:v>
      </x:c>
      <x:c r="AX52" s="582" t="n">
        <x:f>SUM(N52,Q52,T52,W52,Z52,AC52,AF52,AI52,AL52,AO52,AR52,AU52)</x:f>
        <x:v>13656063.2</x:v>
      </x:c>
      <x:c r="AY52" s="525"/>
      <x:c r="AZ52" s="579" t="n">
        <x:f>AW52/12</x:f>
        <x:v>646.076306</x:v>
      </x:c>
      <x:c r="BA52" s="582" t="n">
        <x:f>AX52/12</x:f>
        <x:v>1138005.2666666666</x:v>
      </x:c>
      <x:c r="BB52" s="525"/>
      <x:c r="BC52" s="579" t="n">
        <x:f>AW52-$G52</x:f>
        <x:v>-1592.084328</x:v>
      </x:c>
      <x:c r="BD52" s="582" t="n">
        <x:f>AX52-($K52*12)</x:f>
        <x:v>-2804313.250000002</x:v>
      </x:c>
      <x:c r="BE52" s="522" t="str">
        <x:v>SIM</x:v>
      </x:c>
      <x:c r="BF52" s="522" t="str">
        <x:v>PRODUÇÃO · COMPÕE O FATOR K</x:v>
      </x:c>
    </x:row>
    <x:row r="53" ht="31" customHeight="1">
      <x:c r="A53" s="531" t="str">
        <x:v>O&amp;M</x:v>
      </x:c>
      <x:c r="B53" s="531" t="str">
        <x:v>LINHA MORTA</x:v>
      </x:c>
      <x:c r="C53" s="531" t="str">
        <x:v>5020000093</x:v>
      </x:c>
      <x:c r="D53" s="534" t="str">
        <x:v>RET POSTE CONCRETO ATE 14M LM</x:v>
      </x:c>
      <x:c r="E53" s="534" t="str">
        <x:v>RETIRAR POSTE DE CONCRETO, COMPRIMENTO 7 A 14 METROS, MANUAL OU MECANICA (EXEMPLO: SACA POSTE), FECHAR CAVA. CONFORME NORMA TECNICA VIGENTE. INCLUI: RETIRAR POSTE, FECHAR CAVA COM TERRA, DESATIVAR BASE CONCRETADA E REMOVER RESIDUOS DO POSTE, CASO NECESSARIO. NAO INCLUI RESTAURAR PASSEIO SIMPLES OU ESPECIAL, QUANDO NECESSARIO DEVE SER CONSIDERADO EM ATIVIDADE ESPECIFICA.  APROPRIACAO - CUSTEIO: QUANDO EM ATIVIDADE DE MANUTENCAO, APROPRIAR NO CENTRO E CLASSE DE CUSTO ESPECIFICA DA AREA. CONFORME ET.206.EQTL.NORMAS E QUALIDADE - CADERNO DE SERVICOS. QUANT MINIMA RECOMENDA: 5 PESSOAS. TIPO DE TURMA: LINHA MORTA (LM).</x:v>
      </x:c>
      <x:c r="F53" s="531" t="str">
        <x:v>UNIDADE</x:v>
      </x:c>
      <x:c r="G53" s="573" t="n">
        <x:v>1366</x:v>
      </x:c>
      <x:c r="H53" s="573" t="n">
        <x:f>G53/12</x:f>
        <x:v>113.83333333333333</x:v>
      </x:c>
      <x:c r="I53" s="576" t="n">
        <x:v>696.678986751699</x:v>
      </x:c>
      <x:c r="J53" s="576" t="n">
        <x:f>ROUND(I53*$E$3,2)</x:f>
        <x:v>696.68</x:v>
      </x:c>
      <x:c r="K53" s="576" t="n">
        <x:f>J53*H53</x:f>
        <x:v>79305.40666666666</x:v>
      </x:c>
      <x:c r="L53" s="522"/>
      <x:c r="M53" s="579" t="n">
        <x:v>10.856759</x:v>
      </x:c>
      <x:c r="N53" s="582" t="n">
        <x:f>O53*$E$3</x:f>
        <x:v>7563.69</x:v>
      </x:c>
      <x:c r="O53" s="523" t="n">
        <x:v>7563.69</x:v>
      </x:c>
      <x:c r="P53" s="585" t="n">
        <x:v>24.977655</x:v>
      </x:c>
      <x:c r="Q53" s="588" t="n">
        <x:f>R53*$E$3</x:f>
        <x:v>17401.43</x:v>
      </x:c>
      <x:c r="R53" s="523" t="n">
        <x:v>17401.43</x:v>
      </x:c>
      <x:c r="S53" s="579" t="n">
        <x:v>46.611615</x:v>
      </x:c>
      <x:c r="T53" s="582" t="n">
        <x:f>U53*$E$3</x:f>
        <x:v>32473.38</x:v>
      </x:c>
      <x:c r="U53" s="523" t="n">
        <x:v>32473.38</x:v>
      </x:c>
      <x:c r="V53" s="585" t="n">
        <x:v>40.714532</x:v>
      </x:c>
      <x:c r="W53" s="588" t="n">
        <x:f>X53*$E$3</x:f>
        <x:v>28365</x:v>
      </x:c>
      <x:c r="X53" s="523" t="n">
        <x:v>28365</x:v>
      </x:c>
      <x:c r="Y53" s="579" t="n">
        <x:v>44.20519</x:v>
      </x:c>
      <x:c r="Z53" s="582" t="n">
        <x:f>AA53*$E$3</x:f>
        <x:v>30796.87</x:v>
      </x:c>
      <x:c r="AA53" s="523" t="n">
        <x:v>30796.87</x:v>
      </x:c>
      <x:c r="AB53" s="585" t="n">
        <x:v>37.11468</x:v>
      </x:c>
      <x:c r="AC53" s="588" t="n">
        <x:f>AD53*$E$3</x:f>
        <x:v>25857.06</x:v>
      </x:c>
      <x:c r="AD53" s="523" t="n">
        <x:v>25857.06</x:v>
      </x:c>
      <x:c r="AE53" s="579" t="n">
        <x:v>44.988405</x:v>
      </x:c>
      <x:c r="AF53" s="582" t="n">
        <x:f>AG53*$E$3</x:f>
        <x:v>31342.52</x:v>
      </x:c>
      <x:c r="AG53" s="523" t="n">
        <x:v>31342.52</x:v>
      </x:c>
      <x:c r="AH53" s="585" t="n">
        <x:v>51.169939</x:v>
      </x:c>
      <x:c r="AI53" s="588" t="n">
        <x:f>AJ53*$E$3</x:f>
        <x:v>35649.07</x:v>
      </x:c>
      <x:c r="AJ53" s="523" t="n">
        <x:v>35649.07</x:v>
      </x:c>
      <x:c r="AK53" s="579" t="n">
        <x:v>63.437888</x:v>
      </x:c>
      <x:c r="AL53" s="582" t="n">
        <x:f>AM53*$E$3</x:f>
        <x:v>44195.91</x:v>
      </x:c>
      <x:c r="AM53" s="523" t="n">
        <x:v>44195.91</x:v>
      </x:c>
      <x:c r="AN53" s="585" t="n">
        <x:v>57.031237</x:v>
      </x:c>
      <x:c r="AO53" s="588" t="n">
        <x:f>AP53*$E$3</x:f>
        <x:v>39732.52</x:v>
      </x:c>
      <x:c r="AP53" s="523" t="n">
        <x:v>39732.52</x:v>
      </x:c>
      <x:c r="AQ53" s="579" t="n">
        <x:v>64.906784</x:v>
      </x:c>
      <x:c r="AR53" s="582" t="n">
        <x:f>AS53*$E$3</x:f>
        <x:v>45219.26</x:v>
      </x:c>
      <x:c r="AS53" s="523" t="n">
        <x:v>45219.26</x:v>
      </x:c>
      <x:c r="AT53" s="585" t="n">
        <x:v>52.340826</x:v>
      </x:c>
      <x:c r="AU53" s="588" t="n">
        <x:f>AV53*$E$3</x:f>
        <x:v>36464.81</x:v>
      </x:c>
      <x:c r="AV53" s="523" t="n">
        <x:v>36464.81</x:v>
      </x:c>
      <x:c r="AW53" s="579" t="n">
        <x:f>SUM(M53,P53,S53,V53,Y53,AB53,AE53,AH53,AK53,AN53,AQ53,AT53)</x:f>
        <x:v>538.35551</x:v>
      </x:c>
      <x:c r="AX53" s="582" t="n">
        <x:f>SUM(N53,Q53,T53,W53,Z53,AC53,AF53,AI53,AL53,AO53,AR53,AU53)</x:f>
        <x:v>375061.52</x:v>
      </x:c>
      <x:c r="AY53" s="525"/>
      <x:c r="AZ53" s="579" t="n">
        <x:f>AW53/12</x:f>
        <x:v>44.86295916666666</x:v>
      </x:c>
      <x:c r="BA53" s="582" t="n">
        <x:f>AX53/12</x:f>
        <x:v>31255.126666666667</x:v>
      </x:c>
      <x:c r="BB53" s="525"/>
      <x:c r="BC53" s="579" t="n">
        <x:f>AW53-$G53</x:f>
        <x:v>-827.64449</x:v>
      </x:c>
      <x:c r="BD53" s="582" t="n">
        <x:f>AX53-($K53*12)</x:f>
        <x:v>-576603.3599999999</x:v>
      </x:c>
      <x:c r="BE53" s="522" t="str">
        <x:v>SIM</x:v>
      </x:c>
      <x:c r="BF53" s="522" t="str">
        <x:v>PRODUÇÃO · COMPÕE O FATOR K</x:v>
      </x:c>
    </x:row>
    <x:row r="54" ht="31" customHeight="1">
      <x:c r="A54" s="531" t="str">
        <x:v>O&amp;M</x:v>
      </x:c>
      <x:c r="B54" s="531" t="str">
        <x:v>LINHA MORTA</x:v>
      </x:c>
      <x:c r="C54" s="531" t="str">
        <x:v>5020000094</x:v>
      </x:c>
      <x:c r="D54" s="534" t="str">
        <x:v>INST POSTE CONCRETO 15 A 22M LM</x:v>
      </x:c>
      <x:c r="E54" s="534" t="str">
        <x:v>INSTALAR POSTE DE CONCRETO, COMPRIMENTO 15 A 22 METROS, COM CAVA MANUAL OU MECANICA (EXEMPLO: BROCA OU PERFURATRIZ ADAPTADA AO GUINDAUTO), CASO NECESSARIO ORCAR A PARTE O ALUGUEL DA CARRETA E GUINDASTE CONFORME A DISTÂNCIA/TEMPO NECESSARIO E APROPRIAR NA OBRA. CONFORME NORMA TECNICA VIGENTE. INCLUI: ACEIRAR LOCAL, ABRIR/FECHAR CAVA, LOCAR, INSTALAR E APRUMAR. A CAVA EM ROCHA, QUANDO NECESSARIO DEVERA SER CONSIDERADO EM ATIVIDADE ESPECIFICA. NAO INCLUI RESTAURAR PASSEIO SIMPLES OU ESPECIAL, QUANDO NECESSARIO DEVE SER CONSIDERADO EM ATIVIDADE ESPECIFICA. APROPRIACAO - INVESTIMENTO: QUANDO ASSOCIADA A UC ESSA ATIVIDADE DEVE SER APROPRIADA NA ODI. CONFORME ET.206.EQTL.NORMAS E QUALIDADE - CADERNO DE SERVICOS. QUANT MINIMA RECOMENDA: 5 PESSOAS. TIPO DE TURMA: LINHA MORTA (LM).  </x:v>
      </x:c>
      <x:c r="F54" s="531" t="str">
        <x:v>UNIDADE</x:v>
      </x:c>
      <x:c r="G54" s="573" t="n">
        <x:v>1</x:v>
      </x:c>
      <x:c r="H54" s="573" t="n">
        <x:f>G54/12</x:f>
        <x:v>0.08333333333333333</x:v>
      </x:c>
      <x:c r="I54" s="576" t="n">
        <x:v>2125.65960278523</x:v>
      </x:c>
      <x:c r="J54" s="576" t="n">
        <x:f>ROUND(I54*$E$3,2)</x:f>
        <x:v>2125.66</x:v>
      </x:c>
      <x:c r="K54" s="576" t="n">
        <x:f>J54*H54</x:f>
        <x:v>177.13833333333332</x:v>
      </x:c>
      <x:c r="L54" s="522"/>
      <x:c r="M54" s="579" t="n">
        <x:v>0</x:v>
      </x:c>
      <x:c r="N54" s="582" t="n">
        <x:f>O54*$E$3</x:f>
        <x:v>0</x:v>
      </x:c>
      <x:c r="O54" s="523" t="n">
        <x:v>0</x:v>
      </x:c>
      <x:c r="P54" s="585" t="n">
        <x:v>0</x:v>
      </x:c>
      <x:c r="Q54" s="588" t="n">
        <x:f>R54*$E$3</x:f>
        <x:v>0</x:v>
      </x:c>
      <x:c r="R54" s="523" t="n">
        <x:v>0</x:v>
      </x:c>
      <x:c r="S54" s="579" t="n">
        <x:v>0</x:v>
      </x:c>
      <x:c r="T54" s="582" t="n">
        <x:f>U54*$E$3</x:f>
        <x:v>0</x:v>
      </x:c>
      <x:c r="U54" s="523" t="n">
        <x:v>0</x:v>
      </x:c>
      <x:c r="V54" s="585" t="n">
        <x:v>0</x:v>
      </x:c>
      <x:c r="W54" s="588" t="n">
        <x:f>X54*$E$3</x:f>
        <x:v>0</x:v>
      </x:c>
      <x:c r="X54" s="523" t="n">
        <x:v>0</x:v>
      </x:c>
      <x:c r="Y54" s="579" t="n">
        <x:v>0</x:v>
      </x:c>
      <x:c r="Z54" s="582" t="n">
        <x:f>AA54*$E$3</x:f>
        <x:v>0</x:v>
      </x:c>
      <x:c r="AA54" s="523" t="n">
        <x:v>0</x:v>
      </x:c>
      <x:c r="AB54" s="585" t="n">
        <x:v>0</x:v>
      </x:c>
      <x:c r="AC54" s="588" t="n">
        <x:f>AD54*$E$3</x:f>
        <x:v>0</x:v>
      </x:c>
      <x:c r="AD54" s="523" t="n">
        <x:v>0</x:v>
      </x:c>
      <x:c r="AE54" s="579" t="n">
        <x:v>0</x:v>
      </x:c>
      <x:c r="AF54" s="582" t="n">
        <x:f>AG54*$E$3</x:f>
        <x:v>0</x:v>
      </x:c>
      <x:c r="AG54" s="523" t="n">
        <x:v>0</x:v>
      </x:c>
      <x:c r="AH54" s="585" t="n">
        <x:v>0</x:v>
      </x:c>
      <x:c r="AI54" s="588" t="n">
        <x:f>AJ54*$E$3</x:f>
        <x:v>0</x:v>
      </x:c>
      <x:c r="AJ54" s="523" t="n">
        <x:v>0</x:v>
      </x:c>
      <x:c r="AK54" s="579" t="n">
        <x:v>0</x:v>
      </x:c>
      <x:c r="AL54" s="582" t="n">
        <x:f>AM54*$E$3</x:f>
        <x:v>0</x:v>
      </x:c>
      <x:c r="AM54" s="523" t="n">
        <x:v>0</x:v>
      </x:c>
      <x:c r="AN54" s="585" t="n">
        <x:v>0</x:v>
      </x:c>
      <x:c r="AO54" s="588" t="n">
        <x:f>AP54*$E$3</x:f>
        <x:v>0</x:v>
      </x:c>
      <x:c r="AP54" s="523" t="n">
        <x:v>0</x:v>
      </x:c>
      <x:c r="AQ54" s="579" t="n">
        <x:v>0</x:v>
      </x:c>
      <x:c r="AR54" s="582" t="n">
        <x:f>AS54*$E$3</x:f>
        <x:v>0</x:v>
      </x:c>
      <x:c r="AS54" s="523" t="n">
        <x:v>0</x:v>
      </x:c>
      <x:c r="AT54" s="585" t="n">
        <x:v>0</x:v>
      </x:c>
      <x:c r="AU54" s="588" t="n">
        <x:f>AV54*$E$3</x:f>
        <x:v>0</x:v>
      </x:c>
      <x:c r="AV54" s="523" t="n">
        <x:v>0</x:v>
      </x:c>
      <x:c r="AW54" s="579" t="n">
        <x:f>SUM(M54,P54,S54,V54,Y54,AB54,AE54,AH54,AK54,AN54,AQ54,AT54)</x:f>
        <x:v>0</x:v>
      </x:c>
      <x:c r="AX54" s="582" t="n">
        <x:f>SUM(N54,Q54,T54,W54,Z54,AC54,AF54,AI54,AL54,AO54,AR54,AU54)</x:f>
        <x:v>0</x:v>
      </x:c>
      <x:c r="AY54" s="525"/>
      <x:c r="AZ54" s="579" t="n">
        <x:f>AW54/12</x:f>
        <x:v>0</x:v>
      </x:c>
      <x:c r="BA54" s="582" t="n">
        <x:f>AX54/12</x:f>
        <x:v>0</x:v>
      </x:c>
      <x:c r="BB54" s="525"/>
      <x:c r="BC54" s="579" t="n">
        <x:f>AW54-$G54</x:f>
        <x:v>-1</x:v>
      </x:c>
      <x:c r="BD54" s="582" t="n">
        <x:f>AX54-($K54*12)</x:f>
        <x:v>-2125.66</x:v>
      </x:c>
      <x:c r="BE54" s="522" t="str">
        <x:v>SIM</x:v>
      </x:c>
      <x:c r="BF54" s="522" t="str">
        <x:v>PRODUÇÃO · COMPÕE O FATOR K</x:v>
      </x:c>
    </x:row>
    <x:row r="55" ht="31" customHeight="1">
      <x:c r="A55" s="531" t="str">
        <x:v>O&amp;M</x:v>
      </x:c>
      <x:c r="B55" s="531" t="str">
        <x:v>LINHA MORTA</x:v>
      </x:c>
      <x:c r="C55" s="531" t="str">
        <x:v>5020000095</x:v>
      </x:c>
      <x:c r="D55" s="534" t="str">
        <x:v>RET POSTE CONCRETO 15 A 22M LM</x:v>
      </x:c>
      <x:c r="E55" s="534" t="str">
        <x:v>RETIRAR POSTE DE CONCRETO, COMPRIMENTO 15 A 22 METROS, MANUAL OU MECANICA (EXEMPLO: SACA POSTE), FECHAR CAVA. CONFORME NORMA TECNICA VIGENTE. INCLUI: RETIRAR POSTE, FECHAR CAVA COM TERRA, CASO NECESSARIO ORCAR A PARTE O ALUGUEL DA CARRETA E GUINDASTE CONFORME A DISTÂNCIA/TEMPO NECESSARIO E APROPRIAR NA OBRA, DESATIVAR BASE CONCRETADA E REMOVER RESIDUOS DO POSTE, CASO NECESSARIO. NAO INCLUI RESTAURAR PASSEIO SIMPLES OU ESPECIAL, QUANDO NECESSARIO DEVE SER CONSIDERADO EM ATIVIDADE ESPECIFICA.  APROPRIACAO - CUSTEIO: QUANDO EM ATIVIDADE DE MANUTENCAO, APROPRIAR NO CENTRO E CLASSE DE CUSTO ESPECIFICA DA AREA. CONFORME ET.206.EQTL.NORMAS E QUALIDADE - CADERNO DE SERVICOS. QUANT MINIMA RECOMENDA: 5 PESSOAS. TIPO DE TURMA: LINHA MORTA (LM).</x:v>
      </x:c>
      <x:c r="F55" s="531" t="str">
        <x:v>UNIDADE</x:v>
      </x:c>
      <x:c r="G55" s="573" t="n">
        <x:v>2</x:v>
      </x:c>
      <x:c r="H55" s="573" t="n">
        <x:f>G55/12</x:f>
        <x:v>0.16666666666666666</x:v>
      </x:c>
      <x:c r="I55" s="576" t="n">
        <x:v>1109.03407758945</x:v>
      </x:c>
      <x:c r="J55" s="576" t="n">
        <x:f>ROUND(I55*$E$3,2)</x:f>
        <x:v>1109.03</x:v>
      </x:c>
      <x:c r="K55" s="576" t="n">
        <x:f>J55*H55</x:f>
        <x:v>184.8383333333333</x:v>
      </x:c>
      <x:c r="L55" s="522"/>
      <x:c r="M55" s="579" t="n">
        <x:v>0</x:v>
      </x:c>
      <x:c r="N55" s="582" t="n">
        <x:f>O55*$E$3</x:f>
        <x:v>0</x:v>
      </x:c>
      <x:c r="O55" s="523" t="n">
        <x:v>0</x:v>
      </x:c>
      <x:c r="P55" s="585" t="n">
        <x:v>0</x:v>
      </x:c>
      <x:c r="Q55" s="588" t="n">
        <x:f>R55*$E$3</x:f>
        <x:v>0</x:v>
      </x:c>
      <x:c r="R55" s="523" t="n">
        <x:v>0</x:v>
      </x:c>
      <x:c r="S55" s="579" t="n">
        <x:v>0</x:v>
      </x:c>
      <x:c r="T55" s="582" t="n">
        <x:f>U55*$E$3</x:f>
        <x:v>0</x:v>
      </x:c>
      <x:c r="U55" s="523" t="n">
        <x:v>0</x:v>
      </x:c>
      <x:c r="V55" s="585" t="n">
        <x:v>0</x:v>
      </x:c>
      <x:c r="W55" s="588" t="n">
        <x:f>X55*$E$3</x:f>
        <x:v>0</x:v>
      </x:c>
      <x:c r="X55" s="523" t="n">
        <x:v>0</x:v>
      </x:c>
      <x:c r="Y55" s="579" t="n">
        <x:v>0</x:v>
      </x:c>
      <x:c r="Z55" s="582" t="n">
        <x:f>AA55*$E$3</x:f>
        <x:v>0</x:v>
      </x:c>
      <x:c r="AA55" s="523" t="n">
        <x:v>0</x:v>
      </x:c>
      <x:c r="AB55" s="585" t="n">
        <x:v>0</x:v>
      </x:c>
      <x:c r="AC55" s="588" t="n">
        <x:f>AD55*$E$3</x:f>
        <x:v>0</x:v>
      </x:c>
      <x:c r="AD55" s="523" t="n">
        <x:v>0</x:v>
      </x:c>
      <x:c r="AE55" s="579" t="n">
        <x:v>0</x:v>
      </x:c>
      <x:c r="AF55" s="582" t="n">
        <x:f>AG55*$E$3</x:f>
        <x:v>0</x:v>
      </x:c>
      <x:c r="AG55" s="523" t="n">
        <x:v>0</x:v>
      </x:c>
      <x:c r="AH55" s="585" t="n">
        <x:v>0</x:v>
      </x:c>
      <x:c r="AI55" s="588" t="n">
        <x:f>AJ55*$E$3</x:f>
        <x:v>0</x:v>
      </x:c>
      <x:c r="AJ55" s="523" t="n">
        <x:v>0</x:v>
      </x:c>
      <x:c r="AK55" s="579" t="n">
        <x:v>0</x:v>
      </x:c>
      <x:c r="AL55" s="582" t="n">
        <x:f>AM55*$E$3</x:f>
        <x:v>0</x:v>
      </x:c>
      <x:c r="AM55" s="523" t="n">
        <x:v>0</x:v>
      </x:c>
      <x:c r="AN55" s="585" t="n">
        <x:v>0</x:v>
      </x:c>
      <x:c r="AO55" s="588" t="n">
        <x:f>AP55*$E$3</x:f>
        <x:v>0</x:v>
      </x:c>
      <x:c r="AP55" s="523" t="n">
        <x:v>0</x:v>
      </x:c>
      <x:c r="AQ55" s="579" t="n">
        <x:v>0</x:v>
      </x:c>
      <x:c r="AR55" s="582" t="n">
        <x:f>AS55*$E$3</x:f>
        <x:v>0</x:v>
      </x:c>
      <x:c r="AS55" s="523" t="n">
        <x:v>0</x:v>
      </x:c>
      <x:c r="AT55" s="585" t="n">
        <x:v>0</x:v>
      </x:c>
      <x:c r="AU55" s="588" t="n">
        <x:f>AV55*$E$3</x:f>
        <x:v>0</x:v>
      </x:c>
      <x:c r="AV55" s="523" t="n">
        <x:v>0</x:v>
      </x:c>
      <x:c r="AW55" s="579" t="n">
        <x:f>SUM(M55,P55,S55,V55,Y55,AB55,AE55,AH55,AK55,AN55,AQ55,AT55)</x:f>
        <x:v>0</x:v>
      </x:c>
      <x:c r="AX55" s="582" t="n">
        <x:f>SUM(N55,Q55,T55,W55,Z55,AC55,AF55,AI55,AL55,AO55,AR55,AU55)</x:f>
        <x:v>0</x:v>
      </x:c>
      <x:c r="AY55" s="525"/>
      <x:c r="AZ55" s="579" t="n">
        <x:f>AW55/12</x:f>
        <x:v>0</x:v>
      </x:c>
      <x:c r="BA55" s="582" t="n">
        <x:f>AX55/12</x:f>
        <x:v>0</x:v>
      </x:c>
      <x:c r="BB55" s="525"/>
      <x:c r="BC55" s="579" t="n">
        <x:f>AW55-$G55</x:f>
        <x:v>-2</x:v>
      </x:c>
      <x:c r="BD55" s="582" t="n">
        <x:f>AX55-($K55*12)</x:f>
        <x:v>-2218.0599999999995</x:v>
      </x:c>
      <x:c r="BE55" s="522" t="str">
        <x:v>SIM</x:v>
      </x:c>
      <x:c r="BF55" s="522" t="str">
        <x:v>PRODUÇÃO · COMPÕE O FATOR K</x:v>
      </x:c>
    </x:row>
    <x:row r="56" ht="31" customHeight="1">
      <x:c r="A56" s="531" t="str">
        <x:v>O&amp;M</x:v>
      </x:c>
      <x:c r="B56" s="531" t="str">
        <x:v>LINHA MORTA</x:v>
      </x:c>
      <x:c r="C56" s="531" t="str">
        <x:v>5020000096</x:v>
      </x:c>
      <x:c r="D56" s="534" t="str">
        <x:v>INST POSTE CONCRETO MAIOR/IGUAL 23M LM</x:v>
      </x:c>
      <x:c r="E56" s="534" t="str">
        <x:v>INSTALAR POSTE DE CONCRETO, COMPRIMENTO MAIOR OU IGUAL 23 METROS, COM CAVA MANUAL OU MECANICA (EXEMPLO: BROCA OU PERFURATRIZ ADAPTADA AO GUINDAUTO), ORCAR  CASO NECESSARIO ORCAR A PARTE O ALUGUEL DA CARRETA E GUINDASTE CONFORME A DISTÂNCIA/TEMPO NECESSARIO E APROPRIAR NA OBRA. CONFORME NORMA TECNICA VIGENTE. INCLUI: ACEIRAR LOCAL, ABRIR/FECHAR CAVA, LOCAR, INSTALAR E APRUMAR. A CAVA EM ROCHA, QUANDO NECESSARIO DEVERA SER CONSIDERADO EM ATIVIDADE ESPECIFICA. NAO INCLUI RESTAURAR PASSEIO SIMPLES OU ESPECIAL, QUANDO NECESSARIO DEVE SER CONSIDERADO EM ATIVIDADE ESPECIFICA. APROPRIACAO - INVESTIMENTO: QUANDO ASSOCIADA A UC ESSA ATIVIDADE DEVE SER APROPRIADA NA ODI. CONFORME ET.206.EQTL.NORMAS E QUALIDADE - CADERNO DE SERVICOS. QUANT MINIMA RECOMENDA: 5 PESSOAS. TIPO DE TURMA: LINHA MORTA (LM). </x:v>
      </x:c>
      <x:c r="F56" s="531" t="str">
        <x:v>UNIDADE</x:v>
      </x:c>
      <x:c r="G56" s="573" t="n">
        <x:v>0</x:v>
      </x:c>
      <x:c r="H56" s="573" t="n">
        <x:f>G56/12</x:f>
        <x:v>0</x:v>
      </x:c>
      <x:c r="I56" s="576" t="n">
        <x:v>2727.69540643104</x:v>
      </x:c>
      <x:c r="J56" s="576" t="n">
        <x:f>ROUND(I56*$E$3,2)</x:f>
        <x:v>2727.7</x:v>
      </x:c>
      <x:c r="K56" s="576" t="n">
        <x:f>J56*H56</x:f>
        <x:v>0</x:v>
      </x:c>
      <x:c r="L56" s="522"/>
      <x:c r="M56" s="579" t="n">
        <x:v>0</x:v>
      </x:c>
      <x:c r="N56" s="582" t="n">
        <x:f>O56*$E$3</x:f>
        <x:v>0</x:v>
      </x:c>
      <x:c r="O56" s="523" t="n">
        <x:v>0</x:v>
      </x:c>
      <x:c r="P56" s="585" t="n">
        <x:v>0</x:v>
      </x:c>
      <x:c r="Q56" s="588" t="n">
        <x:f>R56*$E$3</x:f>
        <x:v>0</x:v>
      </x:c>
      <x:c r="R56" s="523" t="n">
        <x:v>0</x:v>
      </x:c>
      <x:c r="S56" s="579" t="n">
        <x:v>0</x:v>
      </x:c>
      <x:c r="T56" s="582" t="n">
        <x:f>U56*$E$3</x:f>
        <x:v>0</x:v>
      </x:c>
      <x:c r="U56" s="523" t="n">
        <x:v>0</x:v>
      </x:c>
      <x:c r="V56" s="585" t="n">
        <x:v>0</x:v>
      </x:c>
      <x:c r="W56" s="588" t="n">
        <x:f>X56*$E$3</x:f>
        <x:v>0</x:v>
      </x:c>
      <x:c r="X56" s="523" t="n">
        <x:v>0</x:v>
      </x:c>
      <x:c r="Y56" s="579" t="n">
        <x:v>0</x:v>
      </x:c>
      <x:c r="Z56" s="582" t="n">
        <x:f>AA56*$E$3</x:f>
        <x:v>0</x:v>
      </x:c>
      <x:c r="AA56" s="523" t="n">
        <x:v>0</x:v>
      </x:c>
      <x:c r="AB56" s="585" t="n">
        <x:v>0</x:v>
      </x:c>
      <x:c r="AC56" s="588" t="n">
        <x:f>AD56*$E$3</x:f>
        <x:v>0</x:v>
      </x:c>
      <x:c r="AD56" s="523" t="n">
        <x:v>0</x:v>
      </x:c>
      <x:c r="AE56" s="579" t="n">
        <x:v>0</x:v>
      </x:c>
      <x:c r="AF56" s="582" t="n">
        <x:f>AG56*$E$3</x:f>
        <x:v>0</x:v>
      </x:c>
      <x:c r="AG56" s="523" t="n">
        <x:v>0</x:v>
      </x:c>
      <x:c r="AH56" s="585" t="n">
        <x:v>0</x:v>
      </x:c>
      <x:c r="AI56" s="588" t="n">
        <x:f>AJ56*$E$3</x:f>
        <x:v>0</x:v>
      </x:c>
      <x:c r="AJ56" s="523" t="n">
        <x:v>0</x:v>
      </x:c>
      <x:c r="AK56" s="579" t="n">
        <x:v>0</x:v>
      </x:c>
      <x:c r="AL56" s="582" t="n">
        <x:f>AM56*$E$3</x:f>
        <x:v>0</x:v>
      </x:c>
      <x:c r="AM56" s="523" t="n">
        <x:v>0</x:v>
      </x:c>
      <x:c r="AN56" s="585" t="n">
        <x:v>0</x:v>
      </x:c>
      <x:c r="AO56" s="588" t="n">
        <x:f>AP56*$E$3</x:f>
        <x:v>0</x:v>
      </x:c>
      <x:c r="AP56" s="523" t="n">
        <x:v>0</x:v>
      </x:c>
      <x:c r="AQ56" s="579" t="n">
        <x:v>0</x:v>
      </x:c>
      <x:c r="AR56" s="582" t="n">
        <x:f>AS56*$E$3</x:f>
        <x:v>0</x:v>
      </x:c>
      <x:c r="AS56" s="523" t="n">
        <x:v>0</x:v>
      </x:c>
      <x:c r="AT56" s="585" t="n">
        <x:v>0</x:v>
      </x:c>
      <x:c r="AU56" s="588" t="n">
        <x:f>AV56*$E$3</x:f>
        <x:v>0</x:v>
      </x:c>
      <x:c r="AV56" s="523" t="n">
        <x:v>0</x:v>
      </x:c>
      <x:c r="AW56" s="579" t="n">
        <x:f>SUM(M56,P56,S56,V56,Y56,AB56,AE56,AH56,AK56,AN56,AQ56,AT56)</x:f>
        <x:v>0</x:v>
      </x:c>
      <x:c r="AX56" s="582" t="n">
        <x:f>SUM(N56,Q56,T56,W56,Z56,AC56,AF56,AI56,AL56,AO56,AR56,AU56)</x:f>
        <x:v>0</x:v>
      </x:c>
      <x:c r="AY56" s="525"/>
      <x:c r="AZ56" s="579" t="n">
        <x:f>AW56/12</x:f>
        <x:v>0</x:v>
      </x:c>
      <x:c r="BA56" s="582" t="n">
        <x:f>AX56/12</x:f>
        <x:v>0</x:v>
      </x:c>
      <x:c r="BB56" s="525"/>
      <x:c r="BC56" s="579" t="n">
        <x:f>AW56-$G56</x:f>
        <x:v>0</x:v>
      </x:c>
      <x:c r="BD56" s="582" t="n">
        <x:f>AX56-($K56*12)</x:f>
        <x:v>0</x:v>
      </x:c>
      <x:c r="BE56" s="522" t="str">
        <x:v>SIM</x:v>
      </x:c>
      <x:c r="BF56" s="522" t="str">
        <x:v>PRODUÇÃO · COMPÕE O FATOR K</x:v>
      </x:c>
    </x:row>
    <x:row r="57" ht="31" customHeight="1">
      <x:c r="A57" s="531" t="str">
        <x:v>O&amp;M</x:v>
      </x:c>
      <x:c r="B57" s="531" t="str">
        <x:v>LINHA MORTA</x:v>
      </x:c>
      <x:c r="C57" s="531" t="str">
        <x:v>5020000097</x:v>
      </x:c>
      <x:c r="D57" s="534" t="str">
        <x:v>RET POSTE CONCRETO MAIOR/IGUAL 23M LM</x:v>
      </x:c>
      <x:c r="E57" s="534" t="str">
        <x:v>RETIRAR POSTE DE CONCRETO, COMPRIMENTO MAIOR OU IGUAL 23 METROS, MANUAL OU MECANICA (EXEMPLO: SACA POSTE), FECHAR CAVA. CONFORME NORMA TECNICA VIGENTE. INCLUI: RETIRAR POSTE, FECHAR CAVA COM TERRA, CASO NECESSARIO ORCAR A PARTE O ALUGUEL DA CARRETA E GUINDASTE CONFORME A DISTÂNCIA/TEMPO NECESSARIO E APROPRIAR NA OBRA, DESATIVAR BASE CONCRETADA E REMOVER RESIDUOS DO POSTE, CASO NECESSARIO. NAO INCLUI RESTAURAR PASSEIO SIMPLES OU ESPECIAL, QUANDO NECESSARIO DEVE SER CONSIDERADO EM ATIVIDADE ESPECIFICA.  APROPRIACAO - CUSTEIO: QUANDO EM ATIVIDADE DE MANUTENCAO, APROPRIAR NO CENTRO E CLASSE DE CUSTO ESPECIFICA DA AREA. CONFORME ET.206.EQTL.NORMAS E QUALIDADE - CADERNO DE SERVICOS. QUANT MINIMA RECOMENDA: 5 PESSOAS. TIPO DE TURMA: LINHA MORTA (LM).</x:v>
      </x:c>
      <x:c r="F57" s="531" t="str">
        <x:v>UNIDADE</x:v>
      </x:c>
      <x:c r="G57" s="573" t="n">
        <x:v>0</x:v>
      </x:c>
      <x:c r="H57" s="573" t="n">
        <x:f>G57/12</x:f>
        <x:v>0</x:v>
      </x:c>
      <x:c r="I57" s="576" t="n">
        <x:v>1270.84763092744</x:v>
      </x:c>
      <x:c r="J57" s="576" t="n">
        <x:f>ROUND(I57*$E$3,2)</x:f>
        <x:v>1270.85</x:v>
      </x:c>
      <x:c r="K57" s="576" t="n">
        <x:f>J57*H57</x:f>
        <x:v>0</x:v>
      </x:c>
      <x:c r="L57" s="522"/>
      <x:c r="M57" s="579" t="n">
        <x:v>0</x:v>
      </x:c>
      <x:c r="N57" s="582" t="n">
        <x:f>O57*$E$3</x:f>
        <x:v>0</x:v>
      </x:c>
      <x:c r="O57" s="523" t="n">
        <x:v>0</x:v>
      </x:c>
      <x:c r="P57" s="585" t="n">
        <x:v>0</x:v>
      </x:c>
      <x:c r="Q57" s="588" t="n">
        <x:f>R57*$E$3</x:f>
        <x:v>0</x:v>
      </x:c>
      <x:c r="R57" s="523" t="n">
        <x:v>0</x:v>
      </x:c>
      <x:c r="S57" s="579" t="n">
        <x:v>0</x:v>
      </x:c>
      <x:c r="T57" s="582" t="n">
        <x:f>U57*$E$3</x:f>
        <x:v>0</x:v>
      </x:c>
      <x:c r="U57" s="523" t="n">
        <x:v>0</x:v>
      </x:c>
      <x:c r="V57" s="585" t="n">
        <x:v>0</x:v>
      </x:c>
      <x:c r="W57" s="588" t="n">
        <x:f>X57*$E$3</x:f>
        <x:v>0</x:v>
      </x:c>
      <x:c r="X57" s="523" t="n">
        <x:v>0</x:v>
      </x:c>
      <x:c r="Y57" s="579" t="n">
        <x:v>0</x:v>
      </x:c>
      <x:c r="Z57" s="582" t="n">
        <x:f>AA57*$E$3</x:f>
        <x:v>0</x:v>
      </x:c>
      <x:c r="AA57" s="523" t="n">
        <x:v>0</x:v>
      </x:c>
      <x:c r="AB57" s="585" t="n">
        <x:v>0</x:v>
      </x:c>
      <x:c r="AC57" s="588" t="n">
        <x:f>AD57*$E$3</x:f>
        <x:v>0</x:v>
      </x:c>
      <x:c r="AD57" s="523" t="n">
        <x:v>0</x:v>
      </x:c>
      <x:c r="AE57" s="579" t="n">
        <x:v>0</x:v>
      </x:c>
      <x:c r="AF57" s="582" t="n">
        <x:f>AG57*$E$3</x:f>
        <x:v>0</x:v>
      </x:c>
      <x:c r="AG57" s="523" t="n">
        <x:v>0</x:v>
      </x:c>
      <x:c r="AH57" s="585" t="n">
        <x:v>0</x:v>
      </x:c>
      <x:c r="AI57" s="588" t="n">
        <x:f>AJ57*$E$3</x:f>
        <x:v>0</x:v>
      </x:c>
      <x:c r="AJ57" s="523" t="n">
        <x:v>0</x:v>
      </x:c>
      <x:c r="AK57" s="579" t="n">
        <x:v>0</x:v>
      </x:c>
      <x:c r="AL57" s="582" t="n">
        <x:f>AM57*$E$3</x:f>
        <x:v>0</x:v>
      </x:c>
      <x:c r="AM57" s="523" t="n">
        <x:v>0</x:v>
      </x:c>
      <x:c r="AN57" s="585" t="n">
        <x:v>0</x:v>
      </x:c>
      <x:c r="AO57" s="588" t="n">
        <x:f>AP57*$E$3</x:f>
        <x:v>0</x:v>
      </x:c>
      <x:c r="AP57" s="523" t="n">
        <x:v>0</x:v>
      </x:c>
      <x:c r="AQ57" s="579" t="n">
        <x:v>0</x:v>
      </x:c>
      <x:c r="AR57" s="582" t="n">
        <x:f>AS57*$E$3</x:f>
        <x:v>0</x:v>
      </x:c>
      <x:c r="AS57" s="523" t="n">
        <x:v>0</x:v>
      </x:c>
      <x:c r="AT57" s="585" t="n">
        <x:v>0</x:v>
      </x:c>
      <x:c r="AU57" s="588" t="n">
        <x:f>AV57*$E$3</x:f>
        <x:v>0</x:v>
      </x:c>
      <x:c r="AV57" s="523" t="n">
        <x:v>0</x:v>
      </x:c>
      <x:c r="AW57" s="579" t="n">
        <x:f>SUM(M57,P57,S57,V57,Y57,AB57,AE57,AH57,AK57,AN57,AQ57,AT57)</x:f>
        <x:v>0</x:v>
      </x:c>
      <x:c r="AX57" s="582" t="n">
        <x:f>SUM(N57,Q57,T57,W57,Z57,AC57,AF57,AI57,AL57,AO57,AR57,AU57)</x:f>
        <x:v>0</x:v>
      </x:c>
      <x:c r="AY57" s="525"/>
      <x:c r="AZ57" s="579" t="n">
        <x:f>AW57/12</x:f>
        <x:v>0</x:v>
      </x:c>
      <x:c r="BA57" s="582" t="n">
        <x:f>AX57/12</x:f>
        <x:v>0</x:v>
      </x:c>
      <x:c r="BB57" s="525"/>
      <x:c r="BC57" s="579" t="n">
        <x:f>AW57-$G57</x:f>
        <x:v>0</x:v>
      </x:c>
      <x:c r="BD57" s="582" t="n">
        <x:f>AX57-($K57*12)</x:f>
        <x:v>0</x:v>
      </x:c>
      <x:c r="BE57" s="522" t="str">
        <x:v>SIM</x:v>
      </x:c>
      <x:c r="BF57" s="522" t="str">
        <x:v>PRODUÇÃO · COMPÕE O FATOR K</x:v>
      </x:c>
    </x:row>
    <x:row r="58" ht="31" customHeight="1">
      <x:c r="A58" s="531" t="str">
        <x:v>O&amp;M</x:v>
      </x:c>
      <x:c r="B58" s="531" t="str">
        <x:v>LINHA MORTA</x:v>
      </x:c>
      <x:c r="C58" s="531" t="str">
        <x:v>5020000098</x:v>
      </x:c>
      <x:c r="D58" s="534" t="str">
        <x:v>INST POSTE DE FIBRA 7 A 19M LM</x:v>
      </x:c>
      <x:c r="E58" s="534" t="str">
        <x:v>INSTALAR POSTE DE FIBRA, COMPRIMENTO 7 A 19 METROS, COM CAVA MANUAL OU MECANICA (EXEMPLO: BROCA OU PERFURATRIZ ADAPTADA AO GUINDAUTO), INDEPENDENTE DO NUMEROS DE PARTES. CONFORME NORMA TECNICA VIGENTE. INCLUI: ACEIRAR LOCAL, ABRIR/FECHAR CAVA, LOCAR, INSTALAR E APRUMAR POSTE. A CAVA EM ROCHA, QUANDO NECESSARIO DEVERA SER CONSIDERADO EM ATIVIDADE ESPECIFICA. NAO INCLUI RESTAURAR PASSEIO SIMPLES OU ESPECIAL, QUANDO NECESSARIO DEVE SER CONSIDERADO EM ATIVIDADE ESPECIFICA. APROPRIACAO - INVESTIMENTO: QUANDO ASSOCIADA A UC ESSA ATIVIDADE DEVE SER APROPRIADA NA ODI. CONFORME ET.206.EQTL.NORMAS E QUALIDADE - CADERNO DE SERVICOS. QUANT MINIMA RECOMENDA: 5 PESSOAS. TIPO DE TURMA: LINHA MORTA (LM). </x:v>
      </x:c>
      <x:c r="F58" s="531" t="str">
        <x:v>UNIDADE</x:v>
      </x:c>
      <x:c r="G58" s="573" t="n">
        <x:v>9503</x:v>
      </x:c>
      <x:c r="H58" s="573" t="n">
        <x:f>G58/12</x:f>
        <x:v>791.9166666666666</x:v>
      </x:c>
      <x:c r="I58" s="576" t="n">
        <x:v>1174.75851030187</x:v>
      </x:c>
      <x:c r="J58" s="576" t="n">
        <x:f>ROUND(I58*$E$3,2)</x:f>
        <x:v>1174.76</x:v>
      </x:c>
      <x:c r="K58" s="576" t="n">
        <x:f>J58*H58</x:f>
        <x:v>930312.0233333333</x:v>
      </x:c>
      <x:c r="L58" s="522"/>
      <x:c r="M58" s="579" t="n">
        <x:v>103.258454</x:v>
      </x:c>
      <x:c r="N58" s="582" t="n">
        <x:f>O58*$E$3</x:f>
        <x:v>121303.9</x:v>
      </x:c>
      <x:c r="O58" s="523" t="n">
        <x:v>121303.9</x:v>
      </x:c>
      <x:c r="P58" s="585" t="n">
        <x:v>304</x:v>
      </x:c>
      <x:c r="Q58" s="588" t="n">
        <x:f>R58*$E$3</x:f>
        <x:v>357127.04</x:v>
      </x:c>
      <x:c r="R58" s="523" t="n">
        <x:v>357127.04</x:v>
      </x:c>
      <x:c r="S58" s="579" t="n">
        <x:v>325</x:v>
      </x:c>
      <x:c r="T58" s="582" t="n">
        <x:f>U58*$E$3</x:f>
        <x:v>381797</x:v>
      </x:c>
      <x:c r="U58" s="523" t="n">
        <x:v>381797</x:v>
      </x:c>
      <x:c r="V58" s="585" t="n">
        <x:v>296.956522</x:v>
      </x:c>
      <x:c r="W58" s="588" t="n">
        <x:f>X58*$E$3</x:f>
        <x:v>348852.64</x:v>
      </x:c>
      <x:c r="X58" s="523" t="n">
        <x:v>348852.64</x:v>
      </x:c>
      <x:c r="Y58" s="579" t="n">
        <x:v>347.314761</x:v>
      </x:c>
      <x:c r="Z58" s="582" t="n">
        <x:f>AA58*$E$3</x:f>
        <x:v>408011.49</x:v>
      </x:c>
      <x:c r="AA58" s="523" t="n">
        <x:v>408011.49</x:v>
      </x:c>
      <x:c r="AB58" s="585" t="n">
        <x:v>252</x:v>
      </x:c>
      <x:c r="AC58" s="588" t="n">
        <x:f>AD58*$E$3</x:f>
        <x:v>296039.52</x:v>
      </x:c>
      <x:c r="AD58" s="523" t="n">
        <x:v>296039.52</x:v>
      </x:c>
      <x:c r="AE58" s="579" t="n">
        <x:v>207.934837</x:v>
      </x:c>
      <x:c r="AF58" s="582" t="n">
        <x:f>AG58*$E$3</x:f>
        <x:v>244273.53</x:v>
      </x:c>
      <x:c r="AG58" s="523" t="n">
        <x:v>244273.53</x:v>
      </x:c>
      <x:c r="AH58" s="585" t="n">
        <x:v>411</x:v>
      </x:c>
      <x:c r="AI58" s="588" t="n">
        <x:f>AJ58*$E$3</x:f>
        <x:v>482826.36</x:v>
      </x:c>
      <x:c r="AJ58" s="523" t="n">
        <x:v>482826.36</x:v>
      </x:c>
      <x:c r="AK58" s="579" t="n">
        <x:v>484.600886</x:v>
      </x:c>
      <x:c r="AL58" s="582" t="n">
        <x:f>AM58*$E$3</x:f>
        <x:v>569289.74</x:v>
      </x:c>
      <x:c r="AM58" s="523" t="n">
        <x:v>569289.74</x:v>
      </x:c>
      <x:c r="AN58" s="585" t="n">
        <x:v>374</x:v>
      </x:c>
      <x:c r="AO58" s="588" t="n">
        <x:f>AP58*$E$3</x:f>
        <x:v>439360.24</x:v>
      </x:c>
      <x:c r="AP58" s="523" t="n">
        <x:v>439360.24</x:v>
      </x:c>
      <x:c r="AQ58" s="579" t="n">
        <x:v>466.018868</x:v>
      </x:c>
      <x:c r="AR58" s="582" t="n">
        <x:f>AS58*$E$3</x:f>
        <x:v>547460.33</x:v>
      </x:c>
      <x:c r="AS58" s="523" t="n">
        <x:v>547460.33</x:v>
      </x:c>
      <x:c r="AT58" s="585" t="n">
        <x:v>449</x:v>
      </x:c>
      <x:c r="AU58" s="588" t="n">
        <x:f>AV58*$E$3</x:f>
        <x:v>527467.24</x:v>
      </x:c>
      <x:c r="AV58" s="523" t="n">
        <x:v>527467.24</x:v>
      </x:c>
      <x:c r="AW58" s="579" t="n">
        <x:f>SUM(M58,P58,S58,V58,Y58,AB58,AE58,AH58,AK58,AN58,AQ58,AT58)</x:f>
        <x:v>4021.084328</x:v>
      </x:c>
      <x:c r="AX58" s="582" t="n">
        <x:f>SUM(N58,Q58,T58,W58,Z58,AC58,AF58,AI58,AL58,AO58,AR58,AU58)</x:f>
        <x:v>4723809.03</x:v>
      </x:c>
      <x:c r="AY58" s="525"/>
      <x:c r="AZ58" s="579" t="n">
        <x:f>AW58/12</x:f>
        <x:v>335.09036066666664</x:v>
      </x:c>
      <x:c r="BA58" s="582" t="n">
        <x:f>AX58/12</x:f>
        <x:v>393650.7525</x:v>
      </x:c>
      <x:c r="BB58" s="525"/>
      <x:c r="BC58" s="579" t="n">
        <x:f>AW58-$G58</x:f>
        <x:v>-5481.915672</x:v>
      </x:c>
      <x:c r="BD58" s="582" t="n">
        <x:f>AX58-($K58*12)</x:f>
        <x:v>-6439935.249999999</x:v>
      </x:c>
      <x:c r="BE58" s="522" t="str">
        <x:v>SIM</x:v>
      </x:c>
      <x:c r="BF58" s="522" t="str">
        <x:v>PRODUÇÃO · COMPÕE O FATOR K</x:v>
      </x:c>
    </x:row>
    <x:row r="59" ht="31" customHeight="1">
      <x:c r="A59" s="531" t="str">
        <x:v>O&amp;M</x:v>
      </x:c>
      <x:c r="B59" s="531" t="str">
        <x:v>LINHA MORTA</x:v>
      </x:c>
      <x:c r="C59" s="531" t="str">
        <x:v>5020000099</x:v>
      </x:c>
      <x:c r="D59" s="534" t="str">
        <x:v>RET POSTE DE FIBRA 7 A 19M LM</x:v>
      </x:c>
      <x:c r="E59" s="534" t="str">
        <x:v>RETIRAR POSTE DE FIBRA, COMPRIMENTO 7 A 19 METROS, MANUAL OU MECANICA (EXEMPLO: SACA POSTE), FECHAR CAVA, INDEPENDENTE DO NUMEROS DE PARTES. CONFORME NORMA TECNICA VIGENTE. INCLUI: RETIRAR POSTE, FECHAR CAVA COM TERRA, DESATIVAR BASE CONCRETADA E REMOVER RESIDUOS DO POSTE, CASO NECESSARIO. NAO INCLUI RESTAURAR PASSEIO SIMPLES OU ESPECIAL, QUANDO NECESSARIO DEVE SER CONSIDERADO EM ATIVIDADE ESPECIFICA.  APROPRIACAO - CUSTEIO: QUANDO EM ATIVIDADE DE MANUTENCAO, APROPRIAR NO CENTRO E CLASSE DE CUSTO ESPECIFICA DA AREA. CONFORME ET.206.EQTL.NORMAS E QUALIDADE - CADERNO DE SERVICOS. QUANT MINIMA RECOMENDA: 5 PESSOAS. TIPO DE TURMA: LINHA MORTA (LM).</x:v>
      </x:c>
      <x:c r="F59" s="531" t="str">
        <x:v>UNIDADE</x:v>
      </x:c>
      <x:c r="G59" s="573" t="n">
        <x:v>1366</x:v>
      </x:c>
      <x:c r="H59" s="573" t="n">
        <x:f>G59/12</x:f>
        <x:v>113.83333333333333</x:v>
      </x:c>
      <x:c r="I59" s="576" t="n">
        <x:v>599.012479741036</x:v>
      </x:c>
      <x:c r="J59" s="576" t="n">
        <x:f>ROUND(I59*$E$3,2)</x:f>
        <x:v>599.01</x:v>
      </x:c>
      <x:c r="K59" s="576" t="n">
        <x:f>J59*H59</x:f>
        <x:v>68187.305</x:v>
      </x:c>
      <x:c r="L59" s="522"/>
      <x:c r="M59" s="579" t="n">
        <x:v>3.008944</x:v>
      </x:c>
      <x:c r="N59" s="582" t="n">
        <x:f>O59*$E$3</x:f>
        <x:v>1802.39</x:v>
      </x:c>
      <x:c r="O59" s="523" t="n">
        <x:v>1802.39</x:v>
      </x:c>
      <x:c r="P59" s="585" t="n">
        <x:v>3.786656</x:v>
      </x:c>
      <x:c r="Q59" s="588" t="n">
        <x:f>R59*$E$3</x:f>
        <x:v>2268.24</x:v>
      </x:c>
      <x:c r="R59" s="523" t="n">
        <x:v>2268.24</x:v>
      </x:c>
      <x:c r="S59" s="579" t="n">
        <x:v>3.241927</x:v>
      </x:c>
      <x:c r="T59" s="582" t="n">
        <x:f>U59*$E$3</x:f>
        <x:v>1941.95</x:v>
      </x:c>
      <x:c r="U59" s="523" t="n">
        <x:v>1941.95</x:v>
      </x:c>
      <x:c r="V59" s="585" t="n">
        <x:v>6.483353</x:v>
      </x:c>
      <x:c r="W59" s="588" t="n">
        <x:f>X59*$E$3</x:f>
        <x:v>3883.59</x:v>
      </x:c>
      <x:c r="X59" s="523" t="n">
        <x:v>3883.59</x:v>
      </x:c>
      <x:c r="Y59" s="579" t="n">
        <x:v>4.017349</x:v>
      </x:c>
      <x:c r="Z59" s="582" t="n">
        <x:f>AA59*$E$3</x:f>
        <x:v>2406.43</x:v>
      </x:c>
      <x:c r="AA59" s="523" t="n">
        <x:v>2406.43</x:v>
      </x:c>
      <x:c r="AB59" s="585" t="n">
        <x:v>5.443187</x:v>
      </x:c>
      <x:c r="AC59" s="588" t="n">
        <x:f>AD59*$E$3</x:f>
        <x:v>3260.52</x:v>
      </x:c>
      <x:c r="AD59" s="523" t="n">
        <x:v>3260.52</x:v>
      </x:c>
      <x:c r="AE59" s="579" t="n">
        <x:v>3.943768</x:v>
      </x:c>
      <x:c r="AF59" s="582" t="n">
        <x:f>AG59*$E$3</x:f>
        <x:v>2362.36</x:v>
      </x:c>
      <x:c r="AG59" s="523" t="n">
        <x:v>2362.36</x:v>
      </x:c>
      <x:c r="AH59" s="585" t="n">
        <x:v>4.845897</x:v>
      </x:c>
      <x:c r="AI59" s="588" t="n">
        <x:f>AJ59*$E$3</x:f>
        <x:v>2902.74</x:v>
      </x:c>
      <x:c r="AJ59" s="523" t="n">
        <x:v>2902.74</x:v>
      </x:c>
      <x:c r="AK59" s="579" t="n">
        <x:v>7.450112</x:v>
      </x:c>
      <x:c r="AL59" s="582" t="n">
        <x:f>AM59*$E$3</x:f>
        <x:v>4462.69</x:v>
      </x:c>
      <x:c r="AM59" s="523" t="n">
        <x:v>4462.69</x:v>
      </x:c>
      <x:c r="AN59" s="585" t="n">
        <x:v>5.927894</x:v>
      </x:c>
      <x:c r="AO59" s="588" t="n">
        <x:f>AP59*$E$3</x:f>
        <x:v>3550.87</x:v>
      </x:c>
      <x:c r="AP59" s="523" t="n">
        <x:v>3550.87</x:v>
      </x:c>
      <x:c r="AQ59" s="579" t="n">
        <x:v>7.134668</x:v>
      </x:c>
      <x:c r="AR59" s="582" t="n">
        <x:f>AS59*$E$3</x:f>
        <x:v>4273.74</x:v>
      </x:c>
      <x:c r="AS59" s="523" t="n">
        <x:v>4273.74</x:v>
      </x:c>
      <x:c r="AT59" s="585" t="n">
        <x:v>5.228712</x:v>
      </x:c>
      <x:c r="AU59" s="588" t="n">
        <x:f>AV59*$E$3</x:f>
        <x:v>3132.05</x:v>
      </x:c>
      <x:c r="AV59" s="523" t="n">
        <x:v>3132.05</x:v>
      </x:c>
      <x:c r="AW59" s="579" t="n">
        <x:f>SUM(M59,P59,S59,V59,Y59,AB59,AE59,AH59,AK59,AN59,AQ59,AT59)</x:f>
        <x:v>60.512467</x:v>
      </x:c>
      <x:c r="AX59" s="582" t="n">
        <x:f>SUM(N59,Q59,T59,W59,Z59,AC59,AF59,AI59,AL59,AO59,AR59,AU59)</x:f>
        <x:v>36247.57</x:v>
      </x:c>
      <x:c r="AY59" s="525"/>
      <x:c r="AZ59" s="579" t="n">
        <x:f>AW59/12</x:f>
        <x:v>5.042705583333333</x:v>
      </x:c>
      <x:c r="BA59" s="582" t="n">
        <x:f>AX59/12</x:f>
        <x:v>3020.630833333333</x:v>
      </x:c>
      <x:c r="BB59" s="525"/>
      <x:c r="BC59" s="579" t="n">
        <x:f>AW59-$G59</x:f>
        <x:v>-1305.487533</x:v>
      </x:c>
      <x:c r="BD59" s="582" t="n">
        <x:f>AX59-($K59*12)</x:f>
        <x:v>-782000.09</x:v>
      </x:c>
      <x:c r="BE59" s="522" t="str">
        <x:v>SIM</x:v>
      </x:c>
      <x:c r="BF59" s="522" t="str">
        <x:v>PRODUÇÃO · COMPÕE O FATOR K</x:v>
      </x:c>
    </x:row>
    <x:row r="60" ht="31" customHeight="1">
      <x:c r="A60" s="531" t="str">
        <x:v>O&amp;M</x:v>
      </x:c>
      <x:c r="B60" s="531" t="str">
        <x:v>LINHA MORTA</x:v>
      </x:c>
      <x:c r="C60" s="531" t="str">
        <x:v>5020000100</x:v>
      </x:c>
      <x:c r="D60" s="534" t="str">
        <x:v>INST POSTE DE FIBRA MAIOR/IGUAL 20M LM</x:v>
      </x:c>
      <x:c r="E60" s="534" t="str">
        <x:v>INSTALAR POSTE DE FIBRA, COMPRIMENTO MAIOR OU IGUAL 20 METROS, COM CAVA MANUAL OU MECANICA (EXEMPLO: BROCA OU PERFURATRIZ ADAPTADA AO GUINDAUTO), INDEPENDENTE DO NUMEROS DE PARTES. CONFORME NORMA TECNICA VIGENTE. INCLUI: ACEIRAR LOCAL, ABRIR/FECHAR CAVA, LOCAR, INSTALAR E APRUMAR POSTE. A CAVA EM ROCHA, QUANDO NECESSARIO DEVERA SER CONSIDERADO EM ATIVIDADE ESPECIFICA. NAO INCLUI RESTAURAR PASSEIO SIMPLES OU ESPECIAL, QUANDO NECESSARIO DEVE SER CONSIDERADO EM ATIVIDADE ESPECIFICA. APROPRIACAO - INVESTIMENTO: QUANDO ASSOCIADA A UC ESSA ATIVIDADE DEVE SER APROPRIADA NA ODI. CONFORME ET.206.EQTL.NORMAS E QUALIDADE - CADERNO DE SERVICOS. QUANT MINIMA RECOMENDA: 5 PESSOAS. TIPO DE TURMA: LINHA MORTA (LM). </x:v>
      </x:c>
      <x:c r="F60" s="531" t="str">
        <x:v>UNIDADE</x:v>
      </x:c>
      <x:c r="G60" s="573" t="n">
        <x:v>0</x:v>
      </x:c>
      <x:c r="H60" s="573" t="n">
        <x:f>G60/12</x:f>
        <x:v>0</x:v>
      </x:c>
      <x:c r="I60" s="576" t="n">
        <x:v>1812.41695647782</x:v>
      </x:c>
      <x:c r="J60" s="576" t="n">
        <x:f>ROUND(I60*$E$3,2)</x:f>
        <x:v>1812.42</x:v>
      </x:c>
      <x:c r="K60" s="576" t="n">
        <x:f>J60*H60</x:f>
        <x:v>0</x:v>
      </x:c>
      <x:c r="L60" s="522"/>
      <x:c r="M60" s="579" t="n">
        <x:v>0</x:v>
      </x:c>
      <x:c r="N60" s="582" t="n">
        <x:f>O60*$E$3</x:f>
        <x:v>0</x:v>
      </x:c>
      <x:c r="O60" s="523" t="n">
        <x:v>0</x:v>
      </x:c>
      <x:c r="P60" s="585" t="n">
        <x:v>0</x:v>
      </x:c>
      <x:c r="Q60" s="588" t="n">
        <x:f>R60*$E$3</x:f>
        <x:v>0</x:v>
      </x:c>
      <x:c r="R60" s="523" t="n">
        <x:v>0</x:v>
      </x:c>
      <x:c r="S60" s="579" t="n">
        <x:v>0</x:v>
      </x:c>
      <x:c r="T60" s="582" t="n">
        <x:f>U60*$E$3</x:f>
        <x:v>0</x:v>
      </x:c>
      <x:c r="U60" s="523" t="n">
        <x:v>0</x:v>
      </x:c>
      <x:c r="V60" s="585" t="n">
        <x:v>0</x:v>
      </x:c>
      <x:c r="W60" s="588" t="n">
        <x:f>X60*$E$3</x:f>
        <x:v>0</x:v>
      </x:c>
      <x:c r="X60" s="523" t="n">
        <x:v>0</x:v>
      </x:c>
      <x:c r="Y60" s="579" t="n">
        <x:v>0</x:v>
      </x:c>
      <x:c r="Z60" s="582" t="n">
        <x:f>AA60*$E$3</x:f>
        <x:v>0</x:v>
      </x:c>
      <x:c r="AA60" s="523" t="n">
        <x:v>0</x:v>
      </x:c>
      <x:c r="AB60" s="585" t="n">
        <x:v>0</x:v>
      </x:c>
      <x:c r="AC60" s="588" t="n">
        <x:f>AD60*$E$3</x:f>
        <x:v>0</x:v>
      </x:c>
      <x:c r="AD60" s="523" t="n">
        <x:v>0</x:v>
      </x:c>
      <x:c r="AE60" s="579" t="n">
        <x:v>0</x:v>
      </x:c>
      <x:c r="AF60" s="582" t="n">
        <x:f>AG60*$E$3</x:f>
        <x:v>0</x:v>
      </x:c>
      <x:c r="AG60" s="523" t="n">
        <x:v>0</x:v>
      </x:c>
      <x:c r="AH60" s="585" t="n">
        <x:v>0</x:v>
      </x:c>
      <x:c r="AI60" s="588" t="n">
        <x:f>AJ60*$E$3</x:f>
        <x:v>0</x:v>
      </x:c>
      <x:c r="AJ60" s="523" t="n">
        <x:v>0</x:v>
      </x:c>
      <x:c r="AK60" s="579" t="n">
        <x:v>0</x:v>
      </x:c>
      <x:c r="AL60" s="582" t="n">
        <x:f>AM60*$E$3</x:f>
        <x:v>0</x:v>
      </x:c>
      <x:c r="AM60" s="523" t="n">
        <x:v>0</x:v>
      </x:c>
      <x:c r="AN60" s="585" t="n">
        <x:v>0</x:v>
      </x:c>
      <x:c r="AO60" s="588" t="n">
        <x:f>AP60*$E$3</x:f>
        <x:v>0</x:v>
      </x:c>
      <x:c r="AP60" s="523" t="n">
        <x:v>0</x:v>
      </x:c>
      <x:c r="AQ60" s="579" t="n">
        <x:v>0</x:v>
      </x:c>
      <x:c r="AR60" s="582" t="n">
        <x:f>AS60*$E$3</x:f>
        <x:v>0</x:v>
      </x:c>
      <x:c r="AS60" s="523" t="n">
        <x:v>0</x:v>
      </x:c>
      <x:c r="AT60" s="585" t="n">
        <x:v>0</x:v>
      </x:c>
      <x:c r="AU60" s="588" t="n">
        <x:f>AV60*$E$3</x:f>
        <x:v>0</x:v>
      </x:c>
      <x:c r="AV60" s="523" t="n">
        <x:v>0</x:v>
      </x:c>
      <x:c r="AW60" s="579" t="n">
        <x:f>SUM(M60,P60,S60,V60,Y60,AB60,AE60,AH60,AK60,AN60,AQ60,AT60)</x:f>
        <x:v>0</x:v>
      </x:c>
      <x:c r="AX60" s="582" t="n">
        <x:f>SUM(N60,Q60,T60,W60,Z60,AC60,AF60,AI60,AL60,AO60,AR60,AU60)</x:f>
        <x:v>0</x:v>
      </x:c>
      <x:c r="AY60" s="525"/>
      <x:c r="AZ60" s="579" t="n">
        <x:f>AW60/12</x:f>
        <x:v>0</x:v>
      </x:c>
      <x:c r="BA60" s="582" t="n">
        <x:f>AX60/12</x:f>
        <x:v>0</x:v>
      </x:c>
      <x:c r="BB60" s="525"/>
      <x:c r="BC60" s="579" t="n">
        <x:f>AW60-$G60</x:f>
        <x:v>0</x:v>
      </x:c>
      <x:c r="BD60" s="582" t="n">
        <x:f>AX60-($K60*12)</x:f>
        <x:v>0</x:v>
      </x:c>
      <x:c r="BE60" s="522" t="str">
        <x:v>SIM</x:v>
      </x:c>
      <x:c r="BF60" s="522" t="str">
        <x:v>PRODUÇÃO · COMPÕE O FATOR K</x:v>
      </x:c>
    </x:row>
    <x:row r="61" ht="31" customHeight="1">
      <x:c r="A61" s="531" t="str">
        <x:v>O&amp;M</x:v>
      </x:c>
      <x:c r="B61" s="531" t="str">
        <x:v>LINHA MORTA</x:v>
      </x:c>
      <x:c r="C61" s="531" t="str">
        <x:v>5020000101</x:v>
      </x:c>
      <x:c r="D61" s="534" t="str">
        <x:v>RET POSTE DE FIBRA MAIOR/IGUAL 20M LM</x:v>
      </x:c>
      <x:c r="E61" s="534" t="str">
        <x:v>RETIRAR POSTE DE FIBRA, COMPRIMENTO MAIOR OU IGUAL 20 METROS, MANUAL OU MECANICA (EXEMPLO: SACA POSTE), FECHAR CAVA, INDEPENDENTE DO NUMEROS DE PARTES. CONFORME NORMA TECNICA VIGENTE. INCLUI: RETIRAR POSTE, FECHAR CAVA COM TERRA, DESATIVAR BASE CONCRETADA E REMOVER RESIDUOS DO POSTE, CASO NECESSARIO. NAO INCLUI RESTAURAR PASSEIO SIMPLES OU ESPECIAL, QUANDO NECESSARIO DEVE SER CONSIDERADO EM ATIVIDADE ESPECIFICA.  APROPRIACAO - CUSTEIO: QUANDO EM ATIVIDADE DE MANUTENCAO, APROPRIAR NO CENTRO E CLASSE DE CUSTO ESPECIFICA DA AREA. CONFORME ET.206.EQTL.NORMAS E QUALIDADE - CADERNO DE SERVICOS. QUANT MINIMA RECOMENDA: 5 PESSOAS. TIPO DE TURMA: LINHA MORTA (LM).</x:v>
      </x:c>
      <x:c r="F61" s="531" t="str">
        <x:v>UNIDADE</x:v>
      </x:c>
      <x:c r="G61" s="573" t="n">
        <x:v>0</x:v>
      </x:c>
      <x:c r="H61" s="573" t="n">
        <x:f>G61/12</x:f>
        <x:v>0</x:v>
      </x:c>
      <x:c r="I61" s="576" t="n">
        <x:v>864.144841302956</x:v>
      </x:c>
      <x:c r="J61" s="576" t="n">
        <x:f>ROUND(I61*$E$3,2)</x:f>
        <x:v>864.14</x:v>
      </x:c>
      <x:c r="K61" s="576" t="n">
        <x:f>J61*H61</x:f>
        <x:v>0</x:v>
      </x:c>
      <x:c r="L61" s="522"/>
      <x:c r="M61" s="579" t="n">
        <x:v>0</x:v>
      </x:c>
      <x:c r="N61" s="582" t="n">
        <x:f>O61*$E$3</x:f>
        <x:v>0</x:v>
      </x:c>
      <x:c r="O61" s="523" t="n">
        <x:v>0</x:v>
      </x:c>
      <x:c r="P61" s="585" t="n">
        <x:v>0</x:v>
      </x:c>
      <x:c r="Q61" s="588" t="n">
        <x:f>R61*$E$3</x:f>
        <x:v>0</x:v>
      </x:c>
      <x:c r="R61" s="523" t="n">
        <x:v>0</x:v>
      </x:c>
      <x:c r="S61" s="579" t="n">
        <x:v>0</x:v>
      </x:c>
      <x:c r="T61" s="582" t="n">
        <x:f>U61*$E$3</x:f>
        <x:v>0</x:v>
      </x:c>
      <x:c r="U61" s="523" t="n">
        <x:v>0</x:v>
      </x:c>
      <x:c r="V61" s="585" t="n">
        <x:v>0</x:v>
      </x:c>
      <x:c r="W61" s="588" t="n">
        <x:f>X61*$E$3</x:f>
        <x:v>0</x:v>
      </x:c>
      <x:c r="X61" s="523" t="n">
        <x:v>0</x:v>
      </x:c>
      <x:c r="Y61" s="579" t="n">
        <x:v>0</x:v>
      </x:c>
      <x:c r="Z61" s="582" t="n">
        <x:f>AA61*$E$3</x:f>
        <x:v>0</x:v>
      </x:c>
      <x:c r="AA61" s="523" t="n">
        <x:v>0</x:v>
      </x:c>
      <x:c r="AB61" s="585" t="n">
        <x:v>0</x:v>
      </x:c>
      <x:c r="AC61" s="588" t="n">
        <x:f>AD61*$E$3</x:f>
        <x:v>0</x:v>
      </x:c>
      <x:c r="AD61" s="523" t="n">
        <x:v>0</x:v>
      </x:c>
      <x:c r="AE61" s="579" t="n">
        <x:v>0</x:v>
      </x:c>
      <x:c r="AF61" s="582" t="n">
        <x:f>AG61*$E$3</x:f>
        <x:v>0</x:v>
      </x:c>
      <x:c r="AG61" s="523" t="n">
        <x:v>0</x:v>
      </x:c>
      <x:c r="AH61" s="585" t="n">
        <x:v>0</x:v>
      </x:c>
      <x:c r="AI61" s="588" t="n">
        <x:f>AJ61*$E$3</x:f>
        <x:v>0</x:v>
      </x:c>
      <x:c r="AJ61" s="523" t="n">
        <x:v>0</x:v>
      </x:c>
      <x:c r="AK61" s="579" t="n">
        <x:v>0</x:v>
      </x:c>
      <x:c r="AL61" s="582" t="n">
        <x:f>AM61*$E$3</x:f>
        <x:v>0</x:v>
      </x:c>
      <x:c r="AM61" s="523" t="n">
        <x:v>0</x:v>
      </x:c>
      <x:c r="AN61" s="585" t="n">
        <x:v>0</x:v>
      </x:c>
      <x:c r="AO61" s="588" t="n">
        <x:f>AP61*$E$3</x:f>
        <x:v>0</x:v>
      </x:c>
      <x:c r="AP61" s="523" t="n">
        <x:v>0</x:v>
      </x:c>
      <x:c r="AQ61" s="579" t="n">
        <x:v>0</x:v>
      </x:c>
      <x:c r="AR61" s="582" t="n">
        <x:f>AS61*$E$3</x:f>
        <x:v>0</x:v>
      </x:c>
      <x:c r="AS61" s="523" t="n">
        <x:v>0</x:v>
      </x:c>
      <x:c r="AT61" s="585" t="n">
        <x:v>0</x:v>
      </x:c>
      <x:c r="AU61" s="588" t="n">
        <x:f>AV61*$E$3</x:f>
        <x:v>0</x:v>
      </x:c>
      <x:c r="AV61" s="523" t="n">
        <x:v>0</x:v>
      </x:c>
      <x:c r="AW61" s="579" t="n">
        <x:f>SUM(M61,P61,S61,V61,Y61,AB61,AE61,AH61,AK61,AN61,AQ61,AT61)</x:f>
        <x:v>0</x:v>
      </x:c>
      <x:c r="AX61" s="582" t="n">
        <x:f>SUM(N61,Q61,T61,W61,Z61,AC61,AF61,AI61,AL61,AO61,AR61,AU61)</x:f>
        <x:v>0</x:v>
      </x:c>
      <x:c r="AY61" s="525"/>
      <x:c r="AZ61" s="579" t="n">
        <x:f>AW61/12</x:f>
        <x:v>0</x:v>
      </x:c>
      <x:c r="BA61" s="582" t="n">
        <x:f>AX61/12</x:f>
        <x:v>0</x:v>
      </x:c>
      <x:c r="BB61" s="525"/>
      <x:c r="BC61" s="579" t="n">
        <x:f>AW61-$G61</x:f>
        <x:v>0</x:v>
      </x:c>
      <x:c r="BD61" s="582" t="n">
        <x:f>AX61-($K61*12)</x:f>
        <x:v>0</x:v>
      </x:c>
      <x:c r="BE61" s="522" t="str">
        <x:v>SIM</x:v>
      </x:c>
      <x:c r="BF61" s="522" t="str">
        <x:v>PRODUÇÃO · COMPÕE O FATOR K</x:v>
      </x:c>
    </x:row>
    <x:row r="62" ht="31" customHeight="1">
      <x:c r="A62" s="531" t="str">
        <x:v>O&amp;M</x:v>
      </x:c>
      <x:c r="B62" s="531" t="str">
        <x:v>LINHA MORTA</x:v>
      </x:c>
      <x:c r="C62" s="531" t="str">
        <x:v>5020000102</x:v>
      </x:c>
      <x:c r="D62" s="534" t="str">
        <x:v>INST POSTE MET QUAD 7M RD LM</x:v>
      </x:c>
      <x:c r="E62" s="534" t="str">
        <x:v>INSTALAR POSTE METALICO QUADRADO DE 7 METROS (INTEIRO OU SECCIONADO) EM REDE DE DISTRIBUICAO, CONFORME NORMA TECNICA VIGENTE. INCLUI: ABRIR CAVA, LOCACAO E INSTALACAO DO POSTE. APROPRIACAO - INVESTIMENTO: QUANDO ASSOCIADA A UC ESSA ATIVIDADE DEVE SER APROPRIADA NA ODI. CONFORME ET.206.EQTL.NORMAS E QUALIDADE - CADERNO DE SERVICOS. QUANT MINIMA RECOMENDA: 2 PESSOAS. TIPO DE TURMA: LINHA MORTA (LM).</x:v>
      </x:c>
      <x:c r="F62" s="531" t="str">
        <x:v>UNIDADE</x:v>
      </x:c>
      <x:c r="G62" s="573" t="n">
        <x:v>0</x:v>
      </x:c>
      <x:c r="H62" s="573" t="n">
        <x:f>G62/12</x:f>
        <x:v>0</x:v>
      </x:c>
      <x:c r="I62" s="576" t="n">
        <x:v>947.614870847735</x:v>
      </x:c>
      <x:c r="J62" s="576" t="n">
        <x:f>ROUND(I62*$E$3,2)</x:f>
        <x:v>947.61</x:v>
      </x:c>
      <x:c r="K62" s="576" t="n">
        <x:f>J62*H62</x:f>
        <x:v>0</x:v>
      </x:c>
      <x:c r="L62" s="522"/>
      <x:c r="M62" s="579" t="n">
        <x:v>0</x:v>
      </x:c>
      <x:c r="N62" s="582" t="n">
        <x:f>O62*$E$3</x:f>
        <x:v>0</x:v>
      </x:c>
      <x:c r="O62" s="523" t="n">
        <x:v>0</x:v>
      </x:c>
      <x:c r="P62" s="585" t="n">
        <x:v>0</x:v>
      </x:c>
      <x:c r="Q62" s="588" t="n">
        <x:f>R62*$E$3</x:f>
        <x:v>0</x:v>
      </x:c>
      <x:c r="R62" s="523" t="n">
        <x:v>0</x:v>
      </x:c>
      <x:c r="S62" s="579" t="n">
        <x:v>0</x:v>
      </x:c>
      <x:c r="T62" s="582" t="n">
        <x:f>U62*$E$3</x:f>
        <x:v>0</x:v>
      </x:c>
      <x:c r="U62" s="523" t="n">
        <x:v>0</x:v>
      </x:c>
      <x:c r="V62" s="585" t="n">
        <x:v>0</x:v>
      </x:c>
      <x:c r="W62" s="588" t="n">
        <x:f>X62*$E$3</x:f>
        <x:v>0</x:v>
      </x:c>
      <x:c r="X62" s="523" t="n">
        <x:v>0</x:v>
      </x:c>
      <x:c r="Y62" s="579" t="n">
        <x:v>0</x:v>
      </x:c>
      <x:c r="Z62" s="582" t="n">
        <x:f>AA62*$E$3</x:f>
        <x:v>0</x:v>
      </x:c>
      <x:c r="AA62" s="523" t="n">
        <x:v>0</x:v>
      </x:c>
      <x:c r="AB62" s="585" t="n">
        <x:v>0</x:v>
      </x:c>
      <x:c r="AC62" s="588" t="n">
        <x:f>AD62*$E$3</x:f>
        <x:v>0</x:v>
      </x:c>
      <x:c r="AD62" s="523" t="n">
        <x:v>0</x:v>
      </x:c>
      <x:c r="AE62" s="579" t="n">
        <x:v>0</x:v>
      </x:c>
      <x:c r="AF62" s="582" t="n">
        <x:f>AG62*$E$3</x:f>
        <x:v>0</x:v>
      </x:c>
      <x:c r="AG62" s="523" t="n">
        <x:v>0</x:v>
      </x:c>
      <x:c r="AH62" s="585" t="n">
        <x:v>0</x:v>
      </x:c>
      <x:c r="AI62" s="588" t="n">
        <x:f>AJ62*$E$3</x:f>
        <x:v>0</x:v>
      </x:c>
      <x:c r="AJ62" s="523" t="n">
        <x:v>0</x:v>
      </x:c>
      <x:c r="AK62" s="579" t="n">
        <x:v>0</x:v>
      </x:c>
      <x:c r="AL62" s="582" t="n">
        <x:f>AM62*$E$3</x:f>
        <x:v>0</x:v>
      </x:c>
      <x:c r="AM62" s="523" t="n">
        <x:v>0</x:v>
      </x:c>
      <x:c r="AN62" s="585" t="n">
        <x:v>0</x:v>
      </x:c>
      <x:c r="AO62" s="588" t="n">
        <x:f>AP62*$E$3</x:f>
        <x:v>0</x:v>
      </x:c>
      <x:c r="AP62" s="523" t="n">
        <x:v>0</x:v>
      </x:c>
      <x:c r="AQ62" s="579" t="n">
        <x:v>0</x:v>
      </x:c>
      <x:c r="AR62" s="582" t="n">
        <x:f>AS62*$E$3</x:f>
        <x:v>0</x:v>
      </x:c>
      <x:c r="AS62" s="523" t="n">
        <x:v>0</x:v>
      </x:c>
      <x:c r="AT62" s="585" t="n">
        <x:v>0</x:v>
      </x:c>
      <x:c r="AU62" s="588" t="n">
        <x:f>AV62*$E$3</x:f>
        <x:v>0</x:v>
      </x:c>
      <x:c r="AV62" s="523" t="n">
        <x:v>0</x:v>
      </x:c>
      <x:c r="AW62" s="579" t="n">
        <x:f>SUM(M62,P62,S62,V62,Y62,AB62,AE62,AH62,AK62,AN62,AQ62,AT62)</x:f>
        <x:v>0</x:v>
      </x:c>
      <x:c r="AX62" s="582" t="n">
        <x:f>SUM(N62,Q62,T62,W62,Z62,AC62,AF62,AI62,AL62,AO62,AR62,AU62)</x:f>
        <x:v>0</x:v>
      </x:c>
      <x:c r="AY62" s="525"/>
      <x:c r="AZ62" s="579" t="n">
        <x:f>AW62/12</x:f>
        <x:v>0</x:v>
      </x:c>
      <x:c r="BA62" s="582" t="n">
        <x:f>AX62/12</x:f>
        <x:v>0</x:v>
      </x:c>
      <x:c r="BB62" s="525"/>
      <x:c r="BC62" s="579" t="n">
        <x:f>AW62-$G62</x:f>
        <x:v>0</x:v>
      </x:c>
      <x:c r="BD62" s="582" t="n">
        <x:f>AX62-($K62*12)</x:f>
        <x:v>0</x:v>
      </x:c>
      <x:c r="BE62" s="522" t="str">
        <x:v>SIM</x:v>
      </x:c>
      <x:c r="BF62" s="522" t="str">
        <x:v>PRODUÇÃO · COMPÕE O FATOR K</x:v>
      </x:c>
    </x:row>
    <x:row r="63" ht="31" customHeight="1">
      <x:c r="A63" s="531" t="str">
        <x:v>O&amp;M</x:v>
      </x:c>
      <x:c r="B63" s="531" t="str">
        <x:v>LINHA MORTA</x:v>
      </x:c>
      <x:c r="C63" s="531" t="str">
        <x:v>5020000103</x:v>
      </x:c>
      <x:c r="D63" s="534" t="str">
        <x:v>RET POSTE MET QUAD 7M RD LM</x:v>
      </x:c>
      <x:c r="E63" s="534" t="str">
        <x:v>RETIRAR POSTE METALICO QUADRADO DE 7 METROS (INTEIRO OU SECCIONADO) EM REDE DE DISTRIBUICAO, CONFORME NORMA TECNICA VIGENTE. INCLUI: RETIRAR POSTE, FECHAR CAVA COM TERRA.  APROPRIACAO - CUSTEIO: QUANDO EM ATIVIDADE DE MANUTENCAO, APROPRIAR NO CENTRO E CLASSE DE CUSTO ESPECIFICA DA AREA. CONFORME ET.206.EQTL.NORMAS E QUALIDADE - CADERNO DE SERVICOS. QUANT MINIMA RECOMENDA: 2 PESSOAS. TIPO DE TURMA: LINHA MORTA (LM).</x:v>
      </x:c>
      <x:c r="F63" s="531" t="str">
        <x:v>UNIDADE</x:v>
      </x:c>
      <x:c r="G63" s="573" t="n">
        <x:v>0</x:v>
      </x:c>
      <x:c r="H63" s="573" t="n">
        <x:f>G63/12</x:f>
        <x:v>0</x:v>
      </x:c>
      <x:c r="I63" s="576" t="n">
        <x:v>568.516342962471</x:v>
      </x:c>
      <x:c r="J63" s="576" t="n">
        <x:f>ROUND(I63*$E$3,2)</x:f>
        <x:v>568.52</x:v>
      </x:c>
      <x:c r="K63" s="576" t="n">
        <x:f>J63*H63</x:f>
        <x:v>0</x:v>
      </x:c>
      <x:c r="L63" s="522"/>
      <x:c r="M63" s="579" t="n">
        <x:v>0</x:v>
      </x:c>
      <x:c r="N63" s="582" t="n">
        <x:f>O63*$E$3</x:f>
        <x:v>0</x:v>
      </x:c>
      <x:c r="O63" s="523" t="n">
        <x:v>0</x:v>
      </x:c>
      <x:c r="P63" s="585" t="n">
        <x:v>0</x:v>
      </x:c>
      <x:c r="Q63" s="588" t="n">
        <x:f>R63*$E$3</x:f>
        <x:v>0</x:v>
      </x:c>
      <x:c r="R63" s="523" t="n">
        <x:v>0</x:v>
      </x:c>
      <x:c r="S63" s="579" t="n">
        <x:v>0</x:v>
      </x:c>
      <x:c r="T63" s="582" t="n">
        <x:f>U63*$E$3</x:f>
        <x:v>0</x:v>
      </x:c>
      <x:c r="U63" s="523" t="n">
        <x:v>0</x:v>
      </x:c>
      <x:c r="V63" s="585" t="n">
        <x:v>0</x:v>
      </x:c>
      <x:c r="W63" s="588" t="n">
        <x:f>X63*$E$3</x:f>
        <x:v>0</x:v>
      </x:c>
      <x:c r="X63" s="523" t="n">
        <x:v>0</x:v>
      </x:c>
      <x:c r="Y63" s="579" t="n">
        <x:v>0</x:v>
      </x:c>
      <x:c r="Z63" s="582" t="n">
        <x:f>AA63*$E$3</x:f>
        <x:v>0</x:v>
      </x:c>
      <x:c r="AA63" s="523" t="n">
        <x:v>0</x:v>
      </x:c>
      <x:c r="AB63" s="585" t="n">
        <x:v>0</x:v>
      </x:c>
      <x:c r="AC63" s="588" t="n">
        <x:f>AD63*$E$3</x:f>
        <x:v>0</x:v>
      </x:c>
      <x:c r="AD63" s="523" t="n">
        <x:v>0</x:v>
      </x:c>
      <x:c r="AE63" s="579" t="n">
        <x:v>0</x:v>
      </x:c>
      <x:c r="AF63" s="582" t="n">
        <x:f>AG63*$E$3</x:f>
        <x:v>0</x:v>
      </x:c>
      <x:c r="AG63" s="523" t="n">
        <x:v>0</x:v>
      </x:c>
      <x:c r="AH63" s="585" t="n">
        <x:v>0</x:v>
      </x:c>
      <x:c r="AI63" s="588" t="n">
        <x:f>AJ63*$E$3</x:f>
        <x:v>0</x:v>
      </x:c>
      <x:c r="AJ63" s="523" t="n">
        <x:v>0</x:v>
      </x:c>
      <x:c r="AK63" s="579" t="n">
        <x:v>0</x:v>
      </x:c>
      <x:c r="AL63" s="582" t="n">
        <x:f>AM63*$E$3</x:f>
        <x:v>0</x:v>
      </x:c>
      <x:c r="AM63" s="523" t="n">
        <x:v>0</x:v>
      </x:c>
      <x:c r="AN63" s="585" t="n">
        <x:v>0</x:v>
      </x:c>
      <x:c r="AO63" s="588" t="n">
        <x:f>AP63*$E$3</x:f>
        <x:v>0</x:v>
      </x:c>
      <x:c r="AP63" s="523" t="n">
        <x:v>0</x:v>
      </x:c>
      <x:c r="AQ63" s="579" t="n">
        <x:v>0</x:v>
      </x:c>
      <x:c r="AR63" s="582" t="n">
        <x:f>AS63*$E$3</x:f>
        <x:v>0</x:v>
      </x:c>
      <x:c r="AS63" s="523" t="n">
        <x:v>0</x:v>
      </x:c>
      <x:c r="AT63" s="585" t="n">
        <x:v>0</x:v>
      </x:c>
      <x:c r="AU63" s="588" t="n">
        <x:f>AV63*$E$3</x:f>
        <x:v>0</x:v>
      </x:c>
      <x:c r="AV63" s="523" t="n">
        <x:v>0</x:v>
      </x:c>
      <x:c r="AW63" s="579" t="n">
        <x:f>SUM(M63,P63,S63,V63,Y63,AB63,AE63,AH63,AK63,AN63,AQ63,AT63)</x:f>
        <x:v>0</x:v>
      </x:c>
      <x:c r="AX63" s="582" t="n">
        <x:f>SUM(N63,Q63,T63,W63,Z63,AC63,AF63,AI63,AL63,AO63,AR63,AU63)</x:f>
        <x:v>0</x:v>
      </x:c>
      <x:c r="AY63" s="525"/>
      <x:c r="AZ63" s="579" t="n">
        <x:f>AW63/12</x:f>
        <x:v>0</x:v>
      </x:c>
      <x:c r="BA63" s="582" t="n">
        <x:f>AX63/12</x:f>
        <x:v>0</x:v>
      </x:c>
      <x:c r="BB63" s="525"/>
      <x:c r="BC63" s="579" t="n">
        <x:f>AW63-$G63</x:f>
        <x:v>0</x:v>
      </x:c>
      <x:c r="BD63" s="582" t="n">
        <x:f>AX63-($K63*12)</x:f>
        <x:v>0</x:v>
      </x:c>
      <x:c r="BE63" s="522" t="str">
        <x:v>SIM</x:v>
      </x:c>
      <x:c r="BF63" s="522" t="str">
        <x:v>PRODUÇÃO · COMPÕE O FATOR K</x:v>
      </x:c>
    </x:row>
    <x:row r="64" ht="31" customHeight="1">
      <x:c r="A64" s="531" t="str">
        <x:v>O&amp;M</x:v>
      </x:c>
      <x:c r="B64" s="531" t="str">
        <x:v>LINHA MORTA</x:v>
      </x:c>
      <x:c r="C64" s="531" t="str">
        <x:v>5020000105</x:v>
      </x:c>
      <x:c r="D64" s="534" t="str">
        <x:v>ADICIONAL EXEC MAN ATIV EQUIP/POSTE LM</x:v>
      </x:c>
      <x:c r="E64" s="534" t="str">
        <x:v>ADICIONAL PARA EXECUCAO MANUAL DA ATIVIDADE, EQUIPAMENTO OU POSTE. ESTA ATIVIDADE SERA APLICADA QUANDO NAO HOUVER POSSIBILIDADE DA UTILIZACAO DO VEICULO COM O GUINDASTE NAS ATIVIDADES QUE NECESSITEM DESSE EQUIPAMENTO. EXEMPLO: SE A INSTALACAO OU RETIRADA DE UM POSTE OU EQUIPAMENTO QUE NECESSITE DA UTILIZACAO DO  GUINDASTE E O LOCAL NAO PERMITE O ACESSO DO VEICULO, FAZENDO COM QUE A INSTALACAO SEJA EXECUTADA DE FORMA MANUAL. REMUNERA-SE A ATIVIDADE DE INSTALAR OU RETIRAR O POSTE OU EQUIPAMENTO MAIS O VALOR DESSA ATIVIDADE. CONFORME NORMA TECNICA VIGENTE. INCLUI: INSTALACAO OU RETIRADA MANUAL DO EQUIPAMENTO OU POSTE.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 </x:v>
      </x:c>
      <x:c r="F64" s="531" t="str">
        <x:v>UNIDADE</x:v>
      </x:c>
      <x:c r="G64" s="573" t="n">
        <x:v>0</x:v>
      </x:c>
      <x:c r="H64" s="573" t="n">
        <x:f>G64/12</x:f>
        <x:v>0</x:v>
      </x:c>
      <x:c r="I64" s="576" t="n">
        <x:v>858.492540089688</x:v>
      </x:c>
      <x:c r="J64" s="576" t="n">
        <x:f>ROUND(I64*$E$3,2)</x:f>
        <x:v>858.49</x:v>
      </x:c>
      <x:c r="K64" s="576" t="n">
        <x:f>J64*H64</x:f>
        <x:v>0</x:v>
      </x:c>
      <x:c r="L64" s="522"/>
      <x:c r="M64" s="579" t="n">
        <x:v>0</x:v>
      </x:c>
      <x:c r="N64" s="582" t="n">
        <x:f>O64*$E$3</x:f>
        <x:v>0</x:v>
      </x:c>
      <x:c r="O64" s="523" t="n">
        <x:v>0</x:v>
      </x:c>
      <x:c r="P64" s="585" t="n">
        <x:v>0</x:v>
      </x:c>
      <x:c r="Q64" s="588" t="n">
        <x:f>R64*$E$3</x:f>
        <x:v>0</x:v>
      </x:c>
      <x:c r="R64" s="523" t="n">
        <x:v>0</x:v>
      </x:c>
      <x:c r="S64" s="579" t="n">
        <x:v>0</x:v>
      </x:c>
      <x:c r="T64" s="582" t="n">
        <x:f>U64*$E$3</x:f>
        <x:v>0</x:v>
      </x:c>
      <x:c r="U64" s="523" t="n">
        <x:v>0</x:v>
      </x:c>
      <x:c r="V64" s="585" t="n">
        <x:v>0</x:v>
      </x:c>
      <x:c r="W64" s="588" t="n">
        <x:f>X64*$E$3</x:f>
        <x:v>0</x:v>
      </x:c>
      <x:c r="X64" s="523" t="n">
        <x:v>0</x:v>
      </x:c>
      <x:c r="Y64" s="579" t="n">
        <x:v>0</x:v>
      </x:c>
      <x:c r="Z64" s="582" t="n">
        <x:f>AA64*$E$3</x:f>
        <x:v>0</x:v>
      </x:c>
      <x:c r="AA64" s="523" t="n">
        <x:v>0</x:v>
      </x:c>
      <x:c r="AB64" s="585" t="n">
        <x:v>0</x:v>
      </x:c>
      <x:c r="AC64" s="588" t="n">
        <x:f>AD64*$E$3</x:f>
        <x:v>0</x:v>
      </x:c>
      <x:c r="AD64" s="523" t="n">
        <x:v>0</x:v>
      </x:c>
      <x:c r="AE64" s="579" t="n">
        <x:v>0</x:v>
      </x:c>
      <x:c r="AF64" s="582" t="n">
        <x:f>AG64*$E$3</x:f>
        <x:v>0</x:v>
      </x:c>
      <x:c r="AG64" s="523" t="n">
        <x:v>0</x:v>
      </x:c>
      <x:c r="AH64" s="585" t="n">
        <x:v>0</x:v>
      </x:c>
      <x:c r="AI64" s="588" t="n">
        <x:f>AJ64*$E$3</x:f>
        <x:v>0</x:v>
      </x:c>
      <x:c r="AJ64" s="523" t="n">
        <x:v>0</x:v>
      </x:c>
      <x:c r="AK64" s="579" t="n">
        <x:v>0</x:v>
      </x:c>
      <x:c r="AL64" s="582" t="n">
        <x:f>AM64*$E$3</x:f>
        <x:v>0</x:v>
      </x:c>
      <x:c r="AM64" s="523" t="n">
        <x:v>0</x:v>
      </x:c>
      <x:c r="AN64" s="585" t="n">
        <x:v>0</x:v>
      </x:c>
      <x:c r="AO64" s="588" t="n">
        <x:f>AP64*$E$3</x:f>
        <x:v>0</x:v>
      </x:c>
      <x:c r="AP64" s="523" t="n">
        <x:v>0</x:v>
      </x:c>
      <x:c r="AQ64" s="579" t="n">
        <x:v>0</x:v>
      </x:c>
      <x:c r="AR64" s="582" t="n">
        <x:f>AS64*$E$3</x:f>
        <x:v>0</x:v>
      </x:c>
      <x:c r="AS64" s="523" t="n">
        <x:v>0</x:v>
      </x:c>
      <x:c r="AT64" s="585" t="n">
        <x:v>0</x:v>
      </x:c>
      <x:c r="AU64" s="588" t="n">
        <x:f>AV64*$E$3</x:f>
        <x:v>0</x:v>
      </x:c>
      <x:c r="AV64" s="523" t="n">
        <x:v>0</x:v>
      </x:c>
      <x:c r="AW64" s="579" t="n">
        <x:f>SUM(M64,P64,S64,V64,Y64,AB64,AE64,AH64,AK64,AN64,AQ64,AT64)</x:f>
        <x:v>0</x:v>
      </x:c>
      <x:c r="AX64" s="582" t="n">
        <x:f>SUM(N64,Q64,T64,W64,Z64,AC64,AF64,AI64,AL64,AO64,AR64,AU64)</x:f>
        <x:v>0</x:v>
      </x:c>
      <x:c r="AY64" s="525"/>
      <x:c r="AZ64" s="579" t="n">
        <x:f>AW64/12</x:f>
        <x:v>0</x:v>
      </x:c>
      <x:c r="BA64" s="582" t="n">
        <x:f>AX64/12</x:f>
        <x:v>0</x:v>
      </x:c>
      <x:c r="BB64" s="525"/>
      <x:c r="BC64" s="579" t="n">
        <x:f>AW64-$G64</x:f>
        <x:v>0</x:v>
      </x:c>
      <x:c r="BD64" s="582" t="n">
        <x:f>AX64-($K64*12)</x:f>
        <x:v>0</x:v>
      </x:c>
      <x:c r="BE64" s="522" t="str">
        <x:v>SIM</x:v>
      </x:c>
      <x:c r="BF64" s="522" t="str">
        <x:v>PRODUÇÃO · COMPÕE O FATOR K</x:v>
      </x:c>
    </x:row>
    <x:row r="65" ht="31" customHeight="1">
      <x:c r="A65" s="531" t="str">
        <x:v>O&amp;M</x:v>
      </x:c>
      <x:c r="B65" s="531" t="str">
        <x:v>LINHA MORTA</x:v>
      </x:c>
      <x:c r="C65" s="531" t="str">
        <x:v>5020000106</x:v>
      </x:c>
      <x:c r="D65" s="534" t="str">
        <x:v>APRUMAR POSTE CONC/FIBRA LM</x:v>
      </x:c>
      <x:c r="E65" s="534" t="str">
        <x:v>APRUMAR POSTE DE CONCRETO OU FIBRA DE VIDRO, DEIXAR O POSTE NA VERTICALIDADE. CONFORME NORMA TECNICA VIGENTE. INCLUI: APRUMAR POSTE, TENSIONAMENTO, AMARRACOES E CONEXOES DE CONDUTORES FIXADOS AO POSTE/CRUZETA. A EMENDAS DE CONDUTORES, QUANDO NECESSARIO DEVE SER CONSIDERADO EM ATIVIDADE ESPECIFICA. APROPRIACAO - CUSTEIO: QUANDO EM ATIVIDADE DE MANUTENCAO, APROPRIAR NO CENTRO E CLASSE DE CUSTO ESPECIFICA DA AREA. CONFORME ET.206.EQTL.NORMAS E QUALIDADE - CADERNO DE SERVICOS. QUANT MINIMA RECOMENDA: 5 PESSOAS. TIPO DE TURMA: LINHA MORTA (LM). </x:v>
      </x:c>
      <x:c r="F65" s="531" t="str">
        <x:v>UNIDADE</x:v>
      </x:c>
      <x:c r="G65" s="573" t="n">
        <x:v>238</x:v>
      </x:c>
      <x:c r="H65" s="573" t="n">
        <x:f>G65/12</x:f>
        <x:v>19.833333333333332</x:v>
      </x:c>
      <x:c r="I65" s="576" t="n">
        <x:v>651.7234747764</x:v>
      </x:c>
      <x:c r="J65" s="576" t="n">
        <x:f>ROUND(I65*$E$3,2)</x:f>
        <x:v>651.72</x:v>
      </x:c>
      <x:c r="K65" s="576" t="n">
        <x:f>J65*H65</x:f>
        <x:v>12925.78</x:v>
      </x:c>
      <x:c r="L65" s="522"/>
      <x:c r="M65" s="579" t="n">
        <x:v>6</x:v>
      </x:c>
      <x:c r="N65" s="582" t="n">
        <x:f>O65*$E$3</x:f>
        <x:v>3910.32</x:v>
      </x:c>
      <x:c r="O65" s="523" t="n">
        <x:v>3910.32</x:v>
      </x:c>
      <x:c r="P65" s="585" t="n">
        <x:v>10</x:v>
      </x:c>
      <x:c r="Q65" s="588" t="n">
        <x:f>R65*$E$3</x:f>
        <x:v>6517.2</x:v>
      </x:c>
      <x:c r="R65" s="523" t="n">
        <x:v>6517.2</x:v>
      </x:c>
      <x:c r="S65" s="579" t="n">
        <x:v>2</x:v>
      </x:c>
      <x:c r="T65" s="582" t="n">
        <x:f>U65*$E$3</x:f>
        <x:v>1303.44</x:v>
      </x:c>
      <x:c r="U65" s="523" t="n">
        <x:v>1303.44</x:v>
      </x:c>
      <x:c r="V65" s="585" t="n">
        <x:v>3</x:v>
      </x:c>
      <x:c r="W65" s="588" t="n">
        <x:f>X65*$E$3</x:f>
        <x:v>1955.16</x:v>
      </x:c>
      <x:c r="X65" s="523" t="n">
        <x:v>1955.16</x:v>
      </x:c>
      <x:c r="Y65" s="579" t="n">
        <x:v>1</x:v>
      </x:c>
      <x:c r="Z65" s="582" t="n">
        <x:f>AA65*$E$3</x:f>
        <x:v>651.72</x:v>
      </x:c>
      <x:c r="AA65" s="523" t="n">
        <x:v>651.72</x:v>
      </x:c>
      <x:c r="AB65" s="585" t="n">
        <x:v>2</x:v>
      </x:c>
      <x:c r="AC65" s="588" t="n">
        <x:f>AD65*$E$3</x:f>
        <x:v>1303.44</x:v>
      </x:c>
      <x:c r="AD65" s="523" t="n">
        <x:v>1303.44</x:v>
      </x:c>
      <x:c r="AE65" s="579" t="n">
        <x:v>17</x:v>
      </x:c>
      <x:c r="AF65" s="582" t="n">
        <x:f>AG65*$E$3</x:f>
        <x:v>11079.24</x:v>
      </x:c>
      <x:c r="AG65" s="523" t="n">
        <x:v>11079.24</x:v>
      </x:c>
      <x:c r="AH65" s="585" t="n">
        <x:v>6</x:v>
      </x:c>
      <x:c r="AI65" s="588" t="n">
        <x:f>AJ65*$E$3</x:f>
        <x:v>3910.32</x:v>
      </x:c>
      <x:c r="AJ65" s="523" t="n">
        <x:v>3910.32</x:v>
      </x:c>
      <x:c r="AK65" s="579" t="n">
        <x:v>22</x:v>
      </x:c>
      <x:c r="AL65" s="582" t="n">
        <x:f>AM65*$E$3</x:f>
        <x:v>14337.84</x:v>
      </x:c>
      <x:c r="AM65" s="523" t="n">
        <x:v>14337.84</x:v>
      </x:c>
      <x:c r="AN65" s="585" t="n">
        <x:v>8</x:v>
      </x:c>
      <x:c r="AO65" s="588" t="n">
        <x:f>AP65*$E$3</x:f>
        <x:v>5213.76</x:v>
      </x:c>
      <x:c r="AP65" s="523" t="n">
        <x:v>5213.76</x:v>
      </x:c>
      <x:c r="AQ65" s="579" t="n">
        <x:v>7</x:v>
      </x:c>
      <x:c r="AR65" s="582" t="n">
        <x:f>AS65*$E$3</x:f>
        <x:v>4562.04</x:v>
      </x:c>
      <x:c r="AS65" s="523" t="n">
        <x:v>4562.04</x:v>
      </x:c>
      <x:c r="AT65" s="585" t="n">
        <x:v>4</x:v>
      </x:c>
      <x:c r="AU65" s="588" t="n">
        <x:f>AV65*$E$3</x:f>
        <x:v>2606.88</x:v>
      </x:c>
      <x:c r="AV65" s="523" t="n">
        <x:v>2606.88</x:v>
      </x:c>
      <x:c r="AW65" s="579" t="n">
        <x:f>SUM(M65,P65,S65,V65,Y65,AB65,AE65,AH65,AK65,AN65,AQ65,AT65)</x:f>
        <x:v>88</x:v>
      </x:c>
      <x:c r="AX65" s="582" t="n">
        <x:f>SUM(N65,Q65,T65,W65,Z65,AC65,AF65,AI65,AL65,AO65,AR65,AU65)</x:f>
        <x:v>57351.36</x:v>
      </x:c>
      <x:c r="AY65" s="525"/>
      <x:c r="AZ65" s="579" t="n">
        <x:f>AW65/12</x:f>
        <x:v>7.333333333333333</x:v>
      </x:c>
      <x:c r="BA65" s="582" t="n">
        <x:f>AX65/12</x:f>
        <x:v>4779.28</x:v>
      </x:c>
      <x:c r="BB65" s="525"/>
      <x:c r="BC65" s="579" t="n">
        <x:f>AW65-$G65</x:f>
        <x:v>-150</x:v>
      </x:c>
      <x:c r="BD65" s="582" t="n">
        <x:f>AX65-($K65*12)</x:f>
        <x:v>-97758.00000000001</x:v>
      </x:c>
      <x:c r="BE65" s="522" t="str">
        <x:v>SIM</x:v>
      </x:c>
      <x:c r="BF65" s="522" t="str">
        <x:v>PRODUÇÃO · COMPÕE O FATOR K</x:v>
      </x:c>
    </x:row>
    <x:row r="66" ht="31" customHeight="1">
      <x:c r="A66" s="531" t="str">
        <x:v>O&amp;M</x:v>
      </x:c>
      <x:c r="B66" s="531" t="str">
        <x:v>LINHA MORTA</x:v>
      </x:c>
      <x:c r="C66" s="531" t="str">
        <x:v>5020000107</x:v>
      </x:c>
      <x:c r="D66" s="534" t="str">
        <x:v>RESTAURAR PASSEIO SIMPLES CIMENTADO LM</x:v>
      </x:c>
      <x:c r="E66" s="534" t="str">
        <x:v>QUEBRAR E RESTAURAR PASSEIO SIMPLES OU CALCADA CIMENTADO, NAS MESMAS CARACTERISTICAS ENCONTRADAS, QUANDO NECESSARIO DEVIDO A INSTALACAO E/OU RETIRADA DE 1 (UMA) UNIDADE DE QUALQUER TIPO DE POSTE E/OU NA INSTALACAO DE ATERRAMENTO, ATRAVES DE UM CONJUNTO DE MATERIAIS. CONFORME NORMA TECNICA VIGENTE. INCLUI: QUEBRAR CALCADA, RESTAURAR PASSEIO/CALCADA, O MATERIAL NECESSARIO PARA A RECOMPOSICAO DO PASSEIO ESTA INCLUSO NESSA ATIVIDADE. ESSA ATIVIDADE REMUNERA UMA UNIDADE DE SERVICO PARA QUEBRAR E RESTAURAR PASSEIO OU CALCADA, PARA A SUBSTITUICAO DE UM POSTE E UM CONJUNTO DE ATERRAMENTO, NO MESMO LOCAL. APROPRIACAO - CUSTEIO: QUANDO EM ATIVIDADE DE MANUTENCAO, APROPRIAR NO CENTRO E CLASSE DE CUSTO ESPECIFICA DA AREA. CONFORME ET.206.EQTL.NORMAS E QUALIDADE - CADERNO DE SERVICOS. QUANT MINIMA RECOMENDA: 5 PESSOAS. TIPO DE TURMA: LINHA MORTA (LM).</x:v>
      </x:c>
      <x:c r="F66" s="531" t="str">
        <x:v>UNIDADE</x:v>
      </x:c>
      <x:c r="G66" s="573" t="n">
        <x:v>624.419052850008</x:v>
      </x:c>
      <x:c r="H66" s="573" t="n">
        <x:f>G66/12</x:f>
        <x:v>52.034921070834</x:v>
      </x:c>
      <x:c r="I66" s="576" t="n">
        <x:v>558.131882593908</x:v>
      </x:c>
      <x:c r="J66" s="576" t="n">
        <x:f>ROUND(I66*$E$3,2)</x:f>
        <x:v>558.13</x:v>
      </x:c>
      <x:c r="K66" s="576" t="n">
        <x:f>J66*H66</x:f>
        <x:v>29042.25049726458</x:v>
      </x:c>
      <x:c r="L66" s="522"/>
      <x:c r="M66" s="579" t="n">
        <x:v>17</x:v>
      </x:c>
      <x:c r="N66" s="582" t="n">
        <x:f>O66*$E$3</x:f>
        <x:v>9488.21</x:v>
      </x:c>
      <x:c r="O66" s="523" t="n">
        <x:v>9488.21</x:v>
      </x:c>
      <x:c r="P66" s="585" t="n">
        <x:v>17</x:v>
      </x:c>
      <x:c r="Q66" s="588" t="n">
        <x:f>R66*$E$3</x:f>
        <x:v>9488.21</x:v>
      </x:c>
      <x:c r="R66" s="523" t="n">
        <x:v>9488.21</x:v>
      </x:c>
      <x:c r="S66" s="579" t="n">
        <x:v>10</x:v>
      </x:c>
      <x:c r="T66" s="582" t="n">
        <x:f>U66*$E$3</x:f>
        <x:v>5581.3</x:v>
      </x:c>
      <x:c r="U66" s="523" t="n">
        <x:v>5581.3</x:v>
      </x:c>
      <x:c r="V66" s="585" t="n">
        <x:v>18</x:v>
      </x:c>
      <x:c r="W66" s="588" t="n">
        <x:f>X66*$E$3</x:f>
        <x:v>10046.34</x:v>
      </x:c>
      <x:c r="X66" s="523" t="n">
        <x:v>10046.34</x:v>
      </x:c>
      <x:c r="Y66" s="579" t="n">
        <x:v>17</x:v>
      </x:c>
      <x:c r="Z66" s="582" t="n">
        <x:f>AA66*$E$3</x:f>
        <x:v>9488.21</x:v>
      </x:c>
      <x:c r="AA66" s="523" t="n">
        <x:v>9488.21</x:v>
      </x:c>
      <x:c r="AB66" s="585" t="n">
        <x:v>14</x:v>
      </x:c>
      <x:c r="AC66" s="588" t="n">
        <x:f>AD66*$E$3</x:f>
        <x:v>7813.82</x:v>
      </x:c>
      <x:c r="AD66" s="523" t="n">
        <x:v>7813.82</x:v>
      </x:c>
      <x:c r="AE66" s="579" t="n">
        <x:v>16</x:v>
      </x:c>
      <x:c r="AF66" s="582" t="n">
        <x:f>AG66*$E$3</x:f>
        <x:v>8930.08</x:v>
      </x:c>
      <x:c r="AG66" s="523" t="n">
        <x:v>8930.08</x:v>
      </x:c>
      <x:c r="AH66" s="585" t="n">
        <x:v>31</x:v>
      </x:c>
      <x:c r="AI66" s="588" t="n">
        <x:f>AJ66*$E$3</x:f>
        <x:v>17302.03</x:v>
      </x:c>
      <x:c r="AJ66" s="523" t="n">
        <x:v>17302.03</x:v>
      </x:c>
      <x:c r="AK66" s="579" t="n">
        <x:v>128</x:v>
      </x:c>
      <x:c r="AL66" s="582" t="n">
        <x:f>AM66*$E$3</x:f>
        <x:v>71440.64</x:v>
      </x:c>
      <x:c r="AM66" s="523" t="n">
        <x:v>71440.64</x:v>
      </x:c>
      <x:c r="AN66" s="585" t="n">
        <x:v>33</x:v>
      </x:c>
      <x:c r="AO66" s="588" t="n">
        <x:f>AP66*$E$3</x:f>
        <x:v>18418.29</x:v>
      </x:c>
      <x:c r="AP66" s="523" t="n">
        <x:v>18418.29</x:v>
      </x:c>
      <x:c r="AQ66" s="579" t="n">
        <x:v>45</x:v>
      </x:c>
      <x:c r="AR66" s="582" t="n">
        <x:f>AS66*$E$3</x:f>
        <x:v>25115.85</x:v>
      </x:c>
      <x:c r="AS66" s="523" t="n">
        <x:v>25115.85</x:v>
      </x:c>
      <x:c r="AT66" s="585" t="n">
        <x:v>17</x:v>
      </x:c>
      <x:c r="AU66" s="588" t="n">
        <x:f>AV66*$E$3</x:f>
        <x:v>9488.21</x:v>
      </x:c>
      <x:c r="AV66" s="523" t="n">
        <x:v>9488.21</x:v>
      </x:c>
      <x:c r="AW66" s="579" t="n">
        <x:f>SUM(M66,P66,S66,V66,Y66,AB66,AE66,AH66,AK66,AN66,AQ66,AT66)</x:f>
        <x:v>363</x:v>
      </x:c>
      <x:c r="AX66" s="582" t="n">
        <x:f>SUM(N66,Q66,T66,W66,Z66,AC66,AF66,AI66,AL66,AO66,AR66,AU66)</x:f>
        <x:v>202601.19</x:v>
      </x:c>
      <x:c r="AY66" s="525"/>
      <x:c r="AZ66" s="579" t="n">
        <x:f>AW66/12</x:f>
        <x:v>30.25</x:v>
      </x:c>
      <x:c r="BA66" s="582" t="n">
        <x:f>AX66/12</x:f>
        <x:v>16883.4325</x:v>
      </x:c>
      <x:c r="BB66" s="525"/>
      <x:c r="BC66" s="579" t="n">
        <x:f>AW66-$G66</x:f>
        <x:v>-261.41905285000803</x:v>
      </x:c>
      <x:c r="BD66" s="582" t="n">
        <x:f>AX66-($K66*12)</x:f>
        <x:v>-145905.81596717495</x:v>
      </x:c>
      <x:c r="BE66" s="522" t="str">
        <x:v>SIM</x:v>
      </x:c>
      <x:c r="BF66" s="522" t="str">
        <x:v>PRODUÇÃO · COMPÕE O FATOR K</x:v>
      </x:c>
    </x:row>
    <x:row r="67" ht="31" customHeight="1">
      <x:c r="A67" s="531" t="str">
        <x:v>O&amp;M</x:v>
      </x:c>
      <x:c r="B67" s="531" t="str">
        <x:v>LINHA MORTA</x:v>
      </x:c>
      <x:c r="C67" s="531" t="str">
        <x:v>5020000108</x:v>
      </x:c>
      <x:c r="D67" s="534" t="str">
        <x:v>RESTAURAR PASSEIO ESPECIAL PEDRA PORT LM</x:v>
      </x:c>
      <x:c r="E67" s="534" t="str">
        <x:v>QUEBRAR E/OU RESTAURAR PASSEIO ESPECIAL OU CALCADA COM PEDRA PORTUGUESA, NAS MESMAS CARACTERISTICAS ENCONTRADAS, QUANDO NECESSARIO DEVIDO A INSTALACAO E/OU RETIRADA DE 1 (UMA) UNIDADE DE QUALQUER TIPO DE POSTE E/OU NA INSTALACAO DE ATERRAMENTO, ATRAVES DE UM CONJUNTO DE MATERIAIS, ATRAVES DE UM CONJUNTO DE MATERIAIS. CONFORME NORMA TECNICA VIGENTE. INCLUI: QUEBRAR CALCADA, RESTAURAR PASSEIO/CALCADA, O MATERIAL NECESSARIO PARA A RECOMPOSICAO DO PASSEIO ESTA INCLUSO. A ATIVIDADE REMUNERA ATE QUEBRAR E RESTAURAR PASSEIO OU CALCADA, PARA A SUBSTITUICAO DE UM POSTE E UM CONJUNTO DE ATERRAMENTO, NO MESMO LOCAL. APROPRIACAO - CUSTEIO: QUANDO EM ATIVIDADE DE MANUTENCAO, APROPRIAR NO CENTRO E CLASSE DE CUSTO ESPECIFICA DA AREA. CONFORME ET.206.EQTL.NORMAS E QUALIDADE - CADERNO DE SERVICOS. QUANT MINIMA RECOMENDA: 5 PESSOAS. TIPO DE TURMA: LINHA MORTA (LM).</x:v>
      </x:c>
      <x:c r="F67" s="531" t="str">
        <x:v>UNIDADE</x:v>
      </x:c>
      <x:c r="G67" s="573" t="n">
        <x:v>622.666666666667</x:v>
      </x:c>
      <x:c r="H67" s="573" t="n">
        <x:f>G67/12</x:f>
        <x:v>51.888888888888914</x:v>
      </x:c>
      <x:c r="I67" s="576" t="n">
        <x:v>806.438789381448</x:v>
      </x:c>
      <x:c r="J67" s="576" t="n">
        <x:f>ROUND(I67*$E$3,2)</x:f>
        <x:v>806.44</x:v>
      </x:c>
      <x:c r="K67" s="576" t="n">
        <x:f>J67*H67</x:f>
        <x:v>41845.27555555558</x:v>
      </x:c>
      <x:c r="L67" s="522"/>
      <x:c r="M67" s="579" t="n">
        <x:v>0</x:v>
      </x:c>
      <x:c r="N67" s="582" t="n">
        <x:f>O67*$E$3</x:f>
        <x:v>0</x:v>
      </x:c>
      <x:c r="O67" s="523" t="n">
        <x:v>0</x:v>
      </x:c>
      <x:c r="P67" s="585" t="n">
        <x:v>0</x:v>
      </x:c>
      <x:c r="Q67" s="588" t="n">
        <x:f>R67*$E$3</x:f>
        <x:v>0</x:v>
      </x:c>
      <x:c r="R67" s="523" t="n">
        <x:v>0</x:v>
      </x:c>
      <x:c r="S67" s="579" t="n">
        <x:v>0</x:v>
      </x:c>
      <x:c r="T67" s="582" t="n">
        <x:f>U67*$E$3</x:f>
        <x:v>0</x:v>
      </x:c>
      <x:c r="U67" s="523" t="n">
        <x:v>0</x:v>
      </x:c>
      <x:c r="V67" s="585" t="n">
        <x:v>0</x:v>
      </x:c>
      <x:c r="W67" s="588" t="n">
        <x:f>X67*$E$3</x:f>
        <x:v>0</x:v>
      </x:c>
      <x:c r="X67" s="523" t="n">
        <x:v>0</x:v>
      </x:c>
      <x:c r="Y67" s="579" t="n">
        <x:v>0</x:v>
      </x:c>
      <x:c r="Z67" s="582" t="n">
        <x:f>AA67*$E$3</x:f>
        <x:v>0</x:v>
      </x:c>
      <x:c r="AA67" s="523" t="n">
        <x:v>0</x:v>
      </x:c>
      <x:c r="AB67" s="585" t="n">
        <x:v>0</x:v>
      </x:c>
      <x:c r="AC67" s="588" t="n">
        <x:f>AD67*$E$3</x:f>
        <x:v>0</x:v>
      </x:c>
      <x:c r="AD67" s="523" t="n">
        <x:v>0</x:v>
      </x:c>
      <x:c r="AE67" s="579" t="n">
        <x:v>0</x:v>
      </x:c>
      <x:c r="AF67" s="582" t="n">
        <x:f>AG67*$E$3</x:f>
        <x:v>0</x:v>
      </x:c>
      <x:c r="AG67" s="523" t="n">
        <x:v>0</x:v>
      </x:c>
      <x:c r="AH67" s="585" t="n">
        <x:v>0</x:v>
      </x:c>
      <x:c r="AI67" s="588" t="n">
        <x:f>AJ67*$E$3</x:f>
        <x:v>0</x:v>
      </x:c>
      <x:c r="AJ67" s="523" t="n">
        <x:v>0</x:v>
      </x:c>
      <x:c r="AK67" s="579" t="n">
        <x:v>0</x:v>
      </x:c>
      <x:c r="AL67" s="582" t="n">
        <x:f>AM67*$E$3</x:f>
        <x:v>0</x:v>
      </x:c>
      <x:c r="AM67" s="523" t="n">
        <x:v>0</x:v>
      </x:c>
      <x:c r="AN67" s="585" t="n">
        <x:v>0</x:v>
      </x:c>
      <x:c r="AO67" s="588" t="n">
        <x:f>AP67*$E$3</x:f>
        <x:v>0</x:v>
      </x:c>
      <x:c r="AP67" s="523" t="n">
        <x:v>0</x:v>
      </x:c>
      <x:c r="AQ67" s="579" t="n">
        <x:v>0</x:v>
      </x:c>
      <x:c r="AR67" s="582" t="n">
        <x:f>AS67*$E$3</x:f>
        <x:v>0</x:v>
      </x:c>
      <x:c r="AS67" s="523" t="n">
        <x:v>0</x:v>
      </x:c>
      <x:c r="AT67" s="585" t="n">
        <x:v>0</x:v>
      </x:c>
      <x:c r="AU67" s="588" t="n">
        <x:f>AV67*$E$3</x:f>
        <x:v>0</x:v>
      </x:c>
      <x:c r="AV67" s="523" t="n">
        <x:v>0</x:v>
      </x:c>
      <x:c r="AW67" s="579" t="n">
        <x:f>SUM(M67,P67,S67,V67,Y67,AB67,AE67,AH67,AK67,AN67,AQ67,AT67)</x:f>
        <x:v>0</x:v>
      </x:c>
      <x:c r="AX67" s="582" t="n">
        <x:f>SUM(N67,Q67,T67,W67,Z67,AC67,AF67,AI67,AL67,AO67,AR67,AU67)</x:f>
        <x:v>0</x:v>
      </x:c>
      <x:c r="AY67" s="525"/>
      <x:c r="AZ67" s="579" t="n">
        <x:f>AW67/12</x:f>
        <x:v>0</x:v>
      </x:c>
      <x:c r="BA67" s="582" t="n">
        <x:f>AX67/12</x:f>
        <x:v>0</x:v>
      </x:c>
      <x:c r="BB67" s="525"/>
      <x:c r="BC67" s="579" t="n">
        <x:f>AW67-$G67</x:f>
        <x:v>-622.666666666667</x:v>
      </x:c>
      <x:c r="BD67" s="582" t="n">
        <x:f>AX67-($K67*12)</x:f>
        <x:v>-502143.30666666693</x:v>
      </x:c>
      <x:c r="BE67" s="522" t="str">
        <x:v>SIM</x:v>
      </x:c>
      <x:c r="BF67" s="522" t="str">
        <x:v>PRODUÇÃO · COMPÕE O FATOR K</x:v>
      </x:c>
    </x:row>
    <x:row r="68" ht="31" customHeight="1">
      <x:c r="A68" s="531" t="str">
        <x:v>O&amp;M</x:v>
      </x:c>
      <x:c r="B68" s="531" t="str">
        <x:v>LINHA MORTA</x:v>
      </x:c>
      <x:c r="C68" s="531" t="str">
        <x:v>5020000109</x:v>
      </x:c>
      <x:c r="D68" s="534" t="str">
        <x:v>PINTAR NUMERACAO POSTE LM</x:v>
      </x:c>
      <x:c r="E68" s="534" t="str">
        <x:v>PINTAR NUMERACAO EM POSTE, COM TINTA. CONFORME NORMA TECNICA VIGENTE. INCLUI: PINTAR O POSTE COM TINTA E PINCEL OU SIMILAR, O MATERIAL NECESSARIO PARA A PINTURA ESTA INCLUSO. CONSIDERAR CADA POSTE UMA UNIDADE DE MEDIDA.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x:v>
      </x:c>
      <x:c r="F68" s="531" t="str">
        <x:v>UNIDADE</x:v>
      </x:c>
      <x:c r="G68" s="573" t="n">
        <x:v>0</x:v>
      </x:c>
      <x:c r="H68" s="573" t="n">
        <x:f>G68/12</x:f>
        <x:v>0</x:v>
      </x:c>
      <x:c r="I68" s="576" t="n">
        <x:v>223.594520087668</x:v>
      </x:c>
      <x:c r="J68" s="576" t="n">
        <x:f>ROUND(I68*$E$3,2)</x:f>
        <x:v>223.59</x:v>
      </x:c>
      <x:c r="K68" s="576" t="n">
        <x:f>J68*H68</x:f>
        <x:v>0</x:v>
      </x:c>
      <x:c r="L68" s="522"/>
      <x:c r="M68" s="579" t="n">
        <x:v>0</x:v>
      </x:c>
      <x:c r="N68" s="582" t="n">
        <x:f>O68*$E$3</x:f>
        <x:v>0</x:v>
      </x:c>
      <x:c r="O68" s="523" t="n">
        <x:v>0</x:v>
      </x:c>
      <x:c r="P68" s="585" t="n">
        <x:v>0</x:v>
      </x:c>
      <x:c r="Q68" s="588" t="n">
        <x:f>R68*$E$3</x:f>
        <x:v>0</x:v>
      </x:c>
      <x:c r="R68" s="523" t="n">
        <x:v>0</x:v>
      </x:c>
      <x:c r="S68" s="579" t="n">
        <x:v>0</x:v>
      </x:c>
      <x:c r="T68" s="582" t="n">
        <x:f>U68*$E$3</x:f>
        <x:v>0</x:v>
      </x:c>
      <x:c r="U68" s="523" t="n">
        <x:v>0</x:v>
      </x:c>
      <x:c r="V68" s="585" t="n">
        <x:v>0</x:v>
      </x:c>
      <x:c r="W68" s="588" t="n">
        <x:f>X68*$E$3</x:f>
        <x:v>0</x:v>
      </x:c>
      <x:c r="X68" s="523" t="n">
        <x:v>0</x:v>
      </x:c>
      <x:c r="Y68" s="579" t="n">
        <x:v>0</x:v>
      </x:c>
      <x:c r="Z68" s="582" t="n">
        <x:f>AA68*$E$3</x:f>
        <x:v>0</x:v>
      </x:c>
      <x:c r="AA68" s="523" t="n">
        <x:v>0</x:v>
      </x:c>
      <x:c r="AB68" s="585" t="n">
        <x:v>0</x:v>
      </x:c>
      <x:c r="AC68" s="588" t="n">
        <x:f>AD68*$E$3</x:f>
        <x:v>0</x:v>
      </x:c>
      <x:c r="AD68" s="523" t="n">
        <x:v>0</x:v>
      </x:c>
      <x:c r="AE68" s="579" t="n">
        <x:v>0</x:v>
      </x:c>
      <x:c r="AF68" s="582" t="n">
        <x:f>AG68*$E$3</x:f>
        <x:v>0</x:v>
      </x:c>
      <x:c r="AG68" s="523" t="n">
        <x:v>0</x:v>
      </x:c>
      <x:c r="AH68" s="585" t="n">
        <x:v>0</x:v>
      </x:c>
      <x:c r="AI68" s="588" t="n">
        <x:f>AJ68*$E$3</x:f>
        <x:v>0</x:v>
      </x:c>
      <x:c r="AJ68" s="523" t="n">
        <x:v>0</x:v>
      </x:c>
      <x:c r="AK68" s="579" t="n">
        <x:v>0</x:v>
      </x:c>
      <x:c r="AL68" s="582" t="n">
        <x:f>AM68*$E$3</x:f>
        <x:v>0</x:v>
      </x:c>
      <x:c r="AM68" s="523" t="n">
        <x:v>0</x:v>
      </x:c>
      <x:c r="AN68" s="585" t="n">
        <x:v>0</x:v>
      </x:c>
      <x:c r="AO68" s="588" t="n">
        <x:f>AP68*$E$3</x:f>
        <x:v>0</x:v>
      </x:c>
      <x:c r="AP68" s="523" t="n">
        <x:v>0</x:v>
      </x:c>
      <x:c r="AQ68" s="579" t="n">
        <x:v>0</x:v>
      </x:c>
      <x:c r="AR68" s="582" t="n">
        <x:f>AS68*$E$3</x:f>
        <x:v>0</x:v>
      </x:c>
      <x:c r="AS68" s="523" t="n">
        <x:v>0</x:v>
      </x:c>
      <x:c r="AT68" s="585" t="n">
        <x:v>0</x:v>
      </x:c>
      <x:c r="AU68" s="588" t="n">
        <x:f>AV68*$E$3</x:f>
        <x:v>0</x:v>
      </x:c>
      <x:c r="AV68" s="523" t="n">
        <x:v>0</x:v>
      </x:c>
      <x:c r="AW68" s="579" t="n">
        <x:f>SUM(M68,P68,S68,V68,Y68,AB68,AE68,AH68,AK68,AN68,AQ68,AT68)</x:f>
        <x:v>0</x:v>
      </x:c>
      <x:c r="AX68" s="582" t="n">
        <x:f>SUM(N68,Q68,T68,W68,Z68,AC68,AF68,AI68,AL68,AO68,AR68,AU68)</x:f>
        <x:v>0</x:v>
      </x:c>
      <x:c r="AY68" s="525"/>
      <x:c r="AZ68" s="579" t="n">
        <x:f>AW68/12</x:f>
        <x:v>0</x:v>
      </x:c>
      <x:c r="BA68" s="582" t="n">
        <x:f>AX68/12</x:f>
        <x:v>0</x:v>
      </x:c>
      <x:c r="BB68" s="525"/>
      <x:c r="BC68" s="579" t="n">
        <x:f>AW68-$G68</x:f>
        <x:v>0</x:v>
      </x:c>
      <x:c r="BD68" s="582" t="n">
        <x:f>AX68-($K68*12)</x:f>
        <x:v>0</x:v>
      </x:c>
      <x:c r="BE68" s="522" t="str">
        <x:v>SIM</x:v>
      </x:c>
      <x:c r="BF68" s="522" t="str">
        <x:v>PRODUÇÃO · COMPÕE O FATOR K</x:v>
      </x:c>
    </x:row>
    <x:row r="69" ht="31" customHeight="1">
      <x:c r="A69" s="531" t="str">
        <x:v>O&amp;M</x:v>
      </x:c>
      <x:c r="B69" s="531" t="str">
        <x:v>LINHA MORTA</x:v>
      </x:c>
      <x:c r="C69" s="531" t="str">
        <x:v>5020000111</x:v>
      </x:c>
      <x:c r="D69" s="534" t="str">
        <x:v>TRANSPORTE ESPECIAL MATERIAL TRATOR LM</x:v>
      </x:c>
      <x:c r="E69" s="534" t="str">
        <x:v>ALUGAR TRATOR E OPERADOR PARA TRANSPORTAR/ARRASTAR POSTE E MATERIAL (CORRENTES/CABO DE ACO ADEQUADO PARA ARRASTAR POSTE / MATERIAL, QUANDO NECESSARIO CORRENTES PARA AS RODAS). CONFORME NORMA TECNICA VIGENTE. INCLUI: ARRASTAR POSTES E/OU MATERIAIS COM A UTILIZACAO DE TRATOR, DE MODO A PERMITIR QUE OS MESMOS ALCANCEM O LOCAL DE APLICACAO NA OBRA. ESSA ATIVIDADE SERA APLICADA SE O LOCAL DE ACESSO A OBRA NAO TEM CONDICOES DA UTILIZACAO DE VEICULOS. A FISCALIZACAO DEVERA APROVAR O TIPO DE ARRASTAMENTO A SER UTILIZADO, QUE DEPENDERA DE FATORES COMO: TOPOGRAFIA, VEGETACAO, DO TERRENO, QUANTIDADE DE MATERIAIS EM TONELADAS, DISTANCIA, DISPONIBILIDADE E OU VIABILIDADE NA UTILIZACAO DO MEIO MAIS ADEQUADO, LEVANDO EM CONSIDERACAO O CUSTO E O TEMPO. APROPRIACAO - INVESTIMENTO: QUANDO ASSOCIADA A UC ESSA ATIVIDADE DEVE SER APROPRIADA NA ODI. CUSTEIO: QUANDO EM ATIVIDADE DE MANUTENCAO, APROPRIAR NO CENTRO E CLASSE DE CUSTO ESPECIFICA DA AREA. CONFORME ET.206.EQTL.NORMAS E QUALIDADE - CADERNO DE SERVICOS. TIPO DE TURMA: LINHA MORTA (LM).</x:v>
      </x:c>
      <x:c r="F69" s="531" t="str">
        <x:v>HORA</x:v>
      </x:c>
      <x:c r="G69" s="573" t="n">
        <x:v>0</x:v>
      </x:c>
      <x:c r="H69" s="573" t="n">
        <x:f>G69/12</x:f>
        <x:v>0</x:v>
      </x:c>
      <x:c r="I69" s="576" t="n">
        <x:v>867.14958343094</x:v>
      </x:c>
      <x:c r="J69" s="576" t="n">
        <x:f>ROUND(I69*$E$3,2)</x:f>
        <x:v>867.15</x:v>
      </x:c>
      <x:c r="K69" s="576" t="n">
        <x:f>J69*H69</x:f>
        <x:v>0</x:v>
      </x:c>
      <x:c r="L69" s="522"/>
      <x:c r="M69" s="579" t="n">
        <x:v>0</x:v>
      </x:c>
      <x:c r="N69" s="582" t="n">
        <x:f>O69*$E$3</x:f>
        <x:v>0</x:v>
      </x:c>
      <x:c r="O69" s="523" t="n">
        <x:v>0</x:v>
      </x:c>
      <x:c r="P69" s="585" t="n">
        <x:v>0</x:v>
      </x:c>
      <x:c r="Q69" s="588" t="n">
        <x:f>R69*$E$3</x:f>
        <x:v>0</x:v>
      </x:c>
      <x:c r="R69" s="523" t="n">
        <x:v>0</x:v>
      </x:c>
      <x:c r="S69" s="579" t="n">
        <x:v>0</x:v>
      </x:c>
      <x:c r="T69" s="582" t="n">
        <x:f>U69*$E$3</x:f>
        <x:v>0</x:v>
      </x:c>
      <x:c r="U69" s="523" t="n">
        <x:v>0</x:v>
      </x:c>
      <x:c r="V69" s="585" t="n">
        <x:v>0</x:v>
      </x:c>
      <x:c r="W69" s="588" t="n">
        <x:f>X69*$E$3</x:f>
        <x:v>0</x:v>
      </x:c>
      <x:c r="X69" s="523" t="n">
        <x:v>0</x:v>
      </x:c>
      <x:c r="Y69" s="579" t="n">
        <x:v>0</x:v>
      </x:c>
      <x:c r="Z69" s="582" t="n">
        <x:f>AA69*$E$3</x:f>
        <x:v>0</x:v>
      </x:c>
      <x:c r="AA69" s="523" t="n">
        <x:v>0</x:v>
      </x:c>
      <x:c r="AB69" s="585" t="n">
        <x:v>0</x:v>
      </x:c>
      <x:c r="AC69" s="588" t="n">
        <x:f>AD69*$E$3</x:f>
        <x:v>0</x:v>
      </x:c>
      <x:c r="AD69" s="523" t="n">
        <x:v>0</x:v>
      </x:c>
      <x:c r="AE69" s="579" t="n">
        <x:v>0</x:v>
      </x:c>
      <x:c r="AF69" s="582" t="n">
        <x:f>AG69*$E$3</x:f>
        <x:v>0</x:v>
      </x:c>
      <x:c r="AG69" s="523" t="n">
        <x:v>0</x:v>
      </x:c>
      <x:c r="AH69" s="585" t="n">
        <x:v>0</x:v>
      </x:c>
      <x:c r="AI69" s="588" t="n">
        <x:f>AJ69*$E$3</x:f>
        <x:v>0</x:v>
      </x:c>
      <x:c r="AJ69" s="523" t="n">
        <x:v>0</x:v>
      </x:c>
      <x:c r="AK69" s="579" t="n">
        <x:v>0</x:v>
      </x:c>
      <x:c r="AL69" s="582" t="n">
        <x:f>AM69*$E$3</x:f>
        <x:v>0</x:v>
      </x:c>
      <x:c r="AM69" s="523" t="n">
        <x:v>0</x:v>
      </x:c>
      <x:c r="AN69" s="585" t="n">
        <x:v>0</x:v>
      </x:c>
      <x:c r="AO69" s="588" t="n">
        <x:f>AP69*$E$3</x:f>
        <x:v>0</x:v>
      </x:c>
      <x:c r="AP69" s="523" t="n">
        <x:v>0</x:v>
      </x:c>
      <x:c r="AQ69" s="579" t="n">
        <x:v>0</x:v>
      </x:c>
      <x:c r="AR69" s="582" t="n">
        <x:f>AS69*$E$3</x:f>
        <x:v>0</x:v>
      </x:c>
      <x:c r="AS69" s="523" t="n">
        <x:v>0</x:v>
      </x:c>
      <x:c r="AT69" s="585" t="n">
        <x:v>0</x:v>
      </x:c>
      <x:c r="AU69" s="588" t="n">
        <x:f>AV69*$E$3</x:f>
        <x:v>0</x:v>
      </x:c>
      <x:c r="AV69" s="523" t="n">
        <x:v>0</x:v>
      </x:c>
      <x:c r="AW69" s="579" t="n">
        <x:f>SUM(M69,P69,S69,V69,Y69,AB69,AE69,AH69,AK69,AN69,AQ69,AT69)</x:f>
        <x:v>0</x:v>
      </x:c>
      <x:c r="AX69" s="582" t="n">
        <x:f>SUM(N69,Q69,T69,W69,Z69,AC69,AF69,AI69,AL69,AO69,AR69,AU69)</x:f>
        <x:v>0</x:v>
      </x:c>
      <x:c r="AY69" s="525"/>
      <x:c r="AZ69" s="579" t="n">
        <x:f>AW69/12</x:f>
        <x:v>0</x:v>
      </x:c>
      <x:c r="BA69" s="582" t="n">
        <x:f>AX69/12</x:f>
        <x:v>0</x:v>
      </x:c>
      <x:c r="BB69" s="525"/>
      <x:c r="BC69" s="579" t="n">
        <x:f>AW69-$G69</x:f>
        <x:v>0</x:v>
      </x:c>
      <x:c r="BD69" s="582" t="n">
        <x:f>AX69-($K69*12)</x:f>
        <x:v>0</x:v>
      </x:c>
      <x:c r="BE69" s="522" t="str">
        <x:v>SIM</x:v>
      </x:c>
      <x:c r="BF69" s="522" t="str">
        <x:v>PRODUÇÃO · COMPÕE O FATOR K</x:v>
      </x:c>
    </x:row>
    <x:row r="70" ht="31" customHeight="1">
      <x:c r="A70" s="531" t="str">
        <x:v>O&amp;M</x:v>
      </x:c>
      <x:c r="B70" s="531" t="str">
        <x:v>LINHA MORTA</x:v>
      </x:c>
      <x:c r="C70" s="531" t="str">
        <x:v>5020000113</x:v>
      </x:c>
      <x:c r="D70" s="534" t="str">
        <x:v>LIMPAR/ACEIRAR AO REDOR POSTE/ESTAI LM</x:v>
      </x:c>
      <x:c r="E70" s="534" t="str">
        <x:v>LIMPAR OU ACEIRAR AO REDOR DO POSTE E/OU ESTAI. CONFORME NORMA TECNICA VIGENTE. INCLUI: RETIRAR DA VEGETACAO/ENTULHO, INCLUSIVE TREPADEIRA DENTRO DE UMA DISTANCIA DE 1M EM TORNO DE UM POSTE E HASTE DE ESTAI. APROPRIACAO - CUSTEIO: QUANDO EM ATIVIDADE DE MANUTENCAO, APROPRIAR NO CENTRO E CLASSE DE CUSTO ESPECIFICA DA AREA. CONFORME ET.206.EQTL.NORMAS E QUALIDADE - CADERNO DE SERVICOS. QUANT MINIMA RECOMENDA: 2 PESSOAS. TIPO DE TURMA: LINHA MORTA (LM).</x:v>
      </x:c>
      <x:c r="F70" s="531" t="str">
        <x:v>UNIDADE</x:v>
      </x:c>
      <x:c r="G70" s="573" t="n">
        <x:v>0</x:v>
      </x:c>
      <x:c r="H70" s="573" t="n">
        <x:f>G70/12</x:f>
        <x:v>0</x:v>
      </x:c>
      <x:c r="I70" s="576" t="n">
        <x:v>204.40298573564</x:v>
      </x:c>
      <x:c r="J70" s="576" t="n">
        <x:f>ROUND(I70*$E$3,2)</x:f>
        <x:v>204.4</x:v>
      </x:c>
      <x:c r="K70" s="576" t="n">
        <x:f>J70*H70</x:f>
        <x:v>0</x:v>
      </x:c>
      <x:c r="L70" s="522"/>
      <x:c r="M70" s="579" t="n">
        <x:v>0</x:v>
      </x:c>
      <x:c r="N70" s="582" t="n">
        <x:f>O70*$E$3</x:f>
        <x:v>0</x:v>
      </x:c>
      <x:c r="O70" s="523" t="n">
        <x:v>0</x:v>
      </x:c>
      <x:c r="P70" s="585" t="n">
        <x:v>0</x:v>
      </x:c>
      <x:c r="Q70" s="588" t="n">
        <x:f>R70*$E$3</x:f>
        <x:v>0</x:v>
      </x:c>
      <x:c r="R70" s="523" t="n">
        <x:v>0</x:v>
      </x:c>
      <x:c r="S70" s="579" t="n">
        <x:v>0</x:v>
      </x:c>
      <x:c r="T70" s="582" t="n">
        <x:f>U70*$E$3</x:f>
        <x:v>0</x:v>
      </x:c>
      <x:c r="U70" s="523" t="n">
        <x:v>0</x:v>
      </x:c>
      <x:c r="V70" s="585" t="n">
        <x:v>0</x:v>
      </x:c>
      <x:c r="W70" s="588" t="n">
        <x:f>X70*$E$3</x:f>
        <x:v>0</x:v>
      </x:c>
      <x:c r="X70" s="523" t="n">
        <x:v>0</x:v>
      </x:c>
      <x:c r="Y70" s="579" t="n">
        <x:v>0</x:v>
      </x:c>
      <x:c r="Z70" s="582" t="n">
        <x:f>AA70*$E$3</x:f>
        <x:v>0</x:v>
      </x:c>
      <x:c r="AA70" s="523" t="n">
        <x:v>0</x:v>
      </x:c>
      <x:c r="AB70" s="585" t="n">
        <x:v>0</x:v>
      </x:c>
      <x:c r="AC70" s="588" t="n">
        <x:f>AD70*$E$3</x:f>
        <x:v>0</x:v>
      </x:c>
      <x:c r="AD70" s="523" t="n">
        <x:v>0</x:v>
      </x:c>
      <x:c r="AE70" s="579" t="n">
        <x:v>0</x:v>
      </x:c>
      <x:c r="AF70" s="582" t="n">
        <x:f>AG70*$E$3</x:f>
        <x:v>0</x:v>
      </x:c>
      <x:c r="AG70" s="523" t="n">
        <x:v>0</x:v>
      </x:c>
      <x:c r="AH70" s="585" t="n">
        <x:v>0</x:v>
      </x:c>
      <x:c r="AI70" s="588" t="n">
        <x:f>AJ70*$E$3</x:f>
        <x:v>0</x:v>
      </x:c>
      <x:c r="AJ70" s="523" t="n">
        <x:v>0</x:v>
      </x:c>
      <x:c r="AK70" s="579" t="n">
        <x:v>0</x:v>
      </x:c>
      <x:c r="AL70" s="582" t="n">
        <x:f>AM70*$E$3</x:f>
        <x:v>0</x:v>
      </x:c>
      <x:c r="AM70" s="523" t="n">
        <x:v>0</x:v>
      </x:c>
      <x:c r="AN70" s="585" t="n">
        <x:v>0</x:v>
      </x:c>
      <x:c r="AO70" s="588" t="n">
        <x:f>AP70*$E$3</x:f>
        <x:v>0</x:v>
      </x:c>
      <x:c r="AP70" s="523" t="n">
        <x:v>0</x:v>
      </x:c>
      <x:c r="AQ70" s="579" t="n">
        <x:v>0</x:v>
      </x:c>
      <x:c r="AR70" s="582" t="n">
        <x:f>AS70*$E$3</x:f>
        <x:v>0</x:v>
      </x:c>
      <x:c r="AS70" s="523" t="n">
        <x:v>0</x:v>
      </x:c>
      <x:c r="AT70" s="585" t="n">
        <x:v>0</x:v>
      </x:c>
      <x:c r="AU70" s="588" t="n">
        <x:f>AV70*$E$3</x:f>
        <x:v>0</x:v>
      </x:c>
      <x:c r="AV70" s="523" t="n">
        <x:v>0</x:v>
      </x:c>
      <x:c r="AW70" s="579" t="n">
        <x:f>SUM(M70,P70,S70,V70,Y70,AB70,AE70,AH70,AK70,AN70,AQ70,AT70)</x:f>
        <x:v>0</x:v>
      </x:c>
      <x:c r="AX70" s="582" t="n">
        <x:f>SUM(N70,Q70,T70,W70,Z70,AC70,AF70,AI70,AL70,AO70,AR70,AU70)</x:f>
        <x:v>0</x:v>
      </x:c>
      <x:c r="AY70" s="525"/>
      <x:c r="AZ70" s="579" t="n">
        <x:f>AW70/12</x:f>
        <x:v>0</x:v>
      </x:c>
      <x:c r="BA70" s="582" t="n">
        <x:f>AX70/12</x:f>
        <x:v>0</x:v>
      </x:c>
      <x:c r="BB70" s="525"/>
      <x:c r="BC70" s="579" t="n">
        <x:f>AW70-$G70</x:f>
        <x:v>0</x:v>
      </x:c>
      <x:c r="BD70" s="582" t="n">
        <x:f>AX70-($K70*12)</x:f>
        <x:v>0</x:v>
      </x:c>
      <x:c r="BE70" s="522" t="str">
        <x:v>SIM</x:v>
      </x:c>
      <x:c r="BF70" s="522" t="str">
        <x:v>PRODUÇÃO · COMPÕE O FATOR K</x:v>
      </x:c>
    </x:row>
    <x:row r="71" ht="31" customHeight="1">
      <x:c r="A71" s="531" t="str">
        <x:v>O&amp;M</x:v>
      </x:c>
      <x:c r="B71" s="531" t="str">
        <x:v>LINHA MORTA</x:v>
      </x:c>
      <x:c r="C71" s="531" t="str">
        <x:v>5020000114</x:v>
      </x:c>
      <x:c r="D71" s="534" t="str">
        <x:v>INST DEFENSA CONC POSTE RETANG LM</x:v>
      </x:c>
      <x:c r="E71" s="534" t="str">
        <x:v>INSTALAR 01 (UMA) DEFENSA DE CONCRETO, TIPO POSTE DE SECCAO RETANGULAR. CONFORME NORMA TECNICA VIGENTE. INCLUI: ABRIR CAVA DE ENGASTAMENTO, INSTALAR POSTE E PINTURA DA SINALIZACAO (CORES AMARELA E PRETA). FORNECIMENTO DAS TINTAS INCLUSO. APROPRIACAO - INVESTIMENTO: QUANDO ASSOCIADA A UC ESSA ATIVIDADE DEVE SER APROPRIADA NA ODI. CONFORME ET.206.EQTL.NORMAS E QUALIDADE - CADERNO DE SERVICOS. QUANT MINIMA RECOMENDA: 2 PESSOAS. TIPO DE TURMA: LINHA MORTA (LM).</x:v>
      </x:c>
      <x:c r="F71" s="531" t="str">
        <x:v>UNIDADE</x:v>
      </x:c>
      <x:c r="G71" s="573" t="n">
        <x:v>0</x:v>
      </x:c>
      <x:c r="H71" s="573" t="n">
        <x:f>G71/12</x:f>
        <x:v>0</x:v>
      </x:c>
      <x:c r="I71" s="576" t="n">
        <x:v>808.541971228245</x:v>
      </x:c>
      <x:c r="J71" s="576" t="n">
        <x:f>ROUND(I71*$E$3,2)</x:f>
        <x:v>808.54</x:v>
      </x:c>
      <x:c r="K71" s="576" t="n">
        <x:f>J71*H71</x:f>
        <x:v>0</x:v>
      </x:c>
      <x:c r="L71" s="522"/>
      <x:c r="M71" s="579" t="n">
        <x:v>0</x:v>
      </x:c>
      <x:c r="N71" s="582" t="n">
        <x:f>O71*$E$3</x:f>
        <x:v>0</x:v>
      </x:c>
      <x:c r="O71" s="523" t="n">
        <x:v>0</x:v>
      </x:c>
      <x:c r="P71" s="585" t="n">
        <x:v>0</x:v>
      </x:c>
      <x:c r="Q71" s="588" t="n">
        <x:f>R71*$E$3</x:f>
        <x:v>0</x:v>
      </x:c>
      <x:c r="R71" s="523" t="n">
        <x:v>0</x:v>
      </x:c>
      <x:c r="S71" s="579" t="n">
        <x:v>0</x:v>
      </x:c>
      <x:c r="T71" s="582" t="n">
        <x:f>U71*$E$3</x:f>
        <x:v>0</x:v>
      </x:c>
      <x:c r="U71" s="523" t="n">
        <x:v>0</x:v>
      </x:c>
      <x:c r="V71" s="585" t="n">
        <x:v>0</x:v>
      </x:c>
      <x:c r="W71" s="588" t="n">
        <x:f>X71*$E$3</x:f>
        <x:v>0</x:v>
      </x:c>
      <x:c r="X71" s="523" t="n">
        <x:v>0</x:v>
      </x:c>
      <x:c r="Y71" s="579" t="n">
        <x:v>0</x:v>
      </x:c>
      <x:c r="Z71" s="582" t="n">
        <x:f>AA71*$E$3</x:f>
        <x:v>0</x:v>
      </x:c>
      <x:c r="AA71" s="523" t="n">
        <x:v>0</x:v>
      </x:c>
      <x:c r="AB71" s="585" t="n">
        <x:v>0</x:v>
      </x:c>
      <x:c r="AC71" s="588" t="n">
        <x:f>AD71*$E$3</x:f>
        <x:v>0</x:v>
      </x:c>
      <x:c r="AD71" s="523" t="n">
        <x:v>0</x:v>
      </x:c>
      <x:c r="AE71" s="579" t="n">
        <x:v>0</x:v>
      </x:c>
      <x:c r="AF71" s="582" t="n">
        <x:f>AG71*$E$3</x:f>
        <x:v>0</x:v>
      </x:c>
      <x:c r="AG71" s="523" t="n">
        <x:v>0</x:v>
      </x:c>
      <x:c r="AH71" s="585" t="n">
        <x:v>0</x:v>
      </x:c>
      <x:c r="AI71" s="588" t="n">
        <x:f>AJ71*$E$3</x:f>
        <x:v>0</x:v>
      </x:c>
      <x:c r="AJ71" s="523" t="n">
        <x:v>0</x:v>
      </x:c>
      <x:c r="AK71" s="579" t="n">
        <x:v>0</x:v>
      </x:c>
      <x:c r="AL71" s="582" t="n">
        <x:f>AM71*$E$3</x:f>
        <x:v>0</x:v>
      </x:c>
      <x:c r="AM71" s="523" t="n">
        <x:v>0</x:v>
      </x:c>
      <x:c r="AN71" s="585" t="n">
        <x:v>0</x:v>
      </x:c>
      <x:c r="AO71" s="588" t="n">
        <x:f>AP71*$E$3</x:f>
        <x:v>0</x:v>
      </x:c>
      <x:c r="AP71" s="523" t="n">
        <x:v>0</x:v>
      </x:c>
      <x:c r="AQ71" s="579" t="n">
        <x:v>0</x:v>
      </x:c>
      <x:c r="AR71" s="582" t="n">
        <x:f>AS71*$E$3</x:f>
        <x:v>0</x:v>
      </x:c>
      <x:c r="AS71" s="523" t="n">
        <x:v>0</x:v>
      </x:c>
      <x:c r="AT71" s="585" t="n">
        <x:v>0</x:v>
      </x:c>
      <x:c r="AU71" s="588" t="n">
        <x:f>AV71*$E$3</x:f>
        <x:v>0</x:v>
      </x:c>
      <x:c r="AV71" s="523" t="n">
        <x:v>0</x:v>
      </x:c>
      <x:c r="AW71" s="579" t="n">
        <x:f>SUM(M71,P71,S71,V71,Y71,AB71,AE71,AH71,AK71,AN71,AQ71,AT71)</x:f>
        <x:v>0</x:v>
      </x:c>
      <x:c r="AX71" s="582" t="n">
        <x:f>SUM(N71,Q71,T71,W71,Z71,AC71,AF71,AI71,AL71,AO71,AR71,AU71)</x:f>
        <x:v>0</x:v>
      </x:c>
      <x:c r="AY71" s="525"/>
      <x:c r="AZ71" s="579" t="n">
        <x:f>AW71/12</x:f>
        <x:v>0</x:v>
      </x:c>
      <x:c r="BA71" s="582" t="n">
        <x:f>AX71/12</x:f>
        <x:v>0</x:v>
      </x:c>
      <x:c r="BB71" s="525"/>
      <x:c r="BC71" s="579" t="n">
        <x:f>AW71-$G71</x:f>
        <x:v>0</x:v>
      </x:c>
      <x:c r="BD71" s="582" t="n">
        <x:f>AX71-($K71*12)</x:f>
        <x:v>0</x:v>
      </x:c>
      <x:c r="BE71" s="522" t="str">
        <x:v>SIM</x:v>
      </x:c>
      <x:c r="BF71" s="522" t="str">
        <x:v>PRODUÇÃO · COMPÕE O FATOR K</x:v>
      </x:c>
    </x:row>
    <x:row r="72" ht="31" customHeight="1">
      <x:c r="A72" s="531" t="str">
        <x:v>O&amp;M</x:v>
      </x:c>
      <x:c r="B72" s="531" t="str">
        <x:v>LINHA MORTA</x:v>
      </x:c>
      <x:c r="C72" s="531" t="str">
        <x:v>5020000115</x:v>
      </x:c>
      <x:c r="D72" s="534" t="str">
        <x:v>INST DEFENSA CONC MANILHA INT 120CM LM</x:v>
      </x:c>
      <x:c r="E72" s="534" t="str">
        <x:v>INSTALAR 01 (UMA) DEFENSA DE CONCRETO, TIPO MANILHA INTEIRA 120 CM DE ALTURA (2 (DUAS) MANILHAS DE 60 CM X 60 CM). CONFORME NORMA TECNICA VIGENTE. INCLUI: ABRIR CAVA DE ENGASTAMENTO, INSTALAR MANILHAS, PREENCHIMENTO DAS MANILHAS COM AREIA, SELAGEM (TAMPA) COM CONCRETO, PINTURA DE SINALIZACAO (CORES AMARELA E PRETA). FORNECIMENTO DA AREIA, CIMENTO, PEDRA BRITADA E DAS TINTAS INCLUSOS. SEGUIR AS ORIENTACOES DA NORMA/PADRAO DA EQUATORIAL ENERGIA. APROPRIACAO - INVESTIMENTO: QUANDO ASSOCIADA A UC ESSA ATIVIDADE DEVE SER APROPRIADA NA ODI. CONFORME ET.206.EQTL.NORMAS E QUALIDADE - CADERNO DE SERVICOS. QUANT MINIMA RECOMENDA: 5 PESSOAS. TIPO DE TURMA: LINHA MORTA (LM).</x:v>
      </x:c>
      <x:c r="F72" s="531" t="str">
        <x:v>UNIDADE</x:v>
      </x:c>
      <x:c r="G72" s="573" t="n">
        <x:v>0</x:v>
      </x:c>
      <x:c r="H72" s="573" t="n">
        <x:f>G72/12</x:f>
        <x:v>0</x:v>
      </x:c>
      <x:c r="I72" s="576" t="n">
        <x:v>972.064359816757</x:v>
      </x:c>
      <x:c r="J72" s="576" t="n">
        <x:f>ROUND(I72*$E$3,2)</x:f>
        <x:v>972.06</x:v>
      </x:c>
      <x:c r="K72" s="576" t="n">
        <x:f>J72*H72</x:f>
        <x:v>0</x:v>
      </x:c>
      <x:c r="L72" s="522"/>
      <x:c r="M72" s="579" t="n">
        <x:v>0</x:v>
      </x:c>
      <x:c r="N72" s="582" t="n">
        <x:f>O72*$E$3</x:f>
        <x:v>0</x:v>
      </x:c>
      <x:c r="O72" s="523" t="n">
        <x:v>0</x:v>
      </x:c>
      <x:c r="P72" s="585" t="n">
        <x:v>0</x:v>
      </x:c>
      <x:c r="Q72" s="588" t="n">
        <x:f>R72*$E$3</x:f>
        <x:v>0</x:v>
      </x:c>
      <x:c r="R72" s="523" t="n">
        <x:v>0</x:v>
      </x:c>
      <x:c r="S72" s="579" t="n">
        <x:v>0</x:v>
      </x:c>
      <x:c r="T72" s="582" t="n">
        <x:f>U72*$E$3</x:f>
        <x:v>0</x:v>
      </x:c>
      <x:c r="U72" s="523" t="n">
        <x:v>0</x:v>
      </x:c>
      <x:c r="V72" s="585" t="n">
        <x:v>0</x:v>
      </x:c>
      <x:c r="W72" s="588" t="n">
        <x:f>X72*$E$3</x:f>
        <x:v>0</x:v>
      </x:c>
      <x:c r="X72" s="523" t="n">
        <x:v>0</x:v>
      </x:c>
      <x:c r="Y72" s="579" t="n">
        <x:v>0</x:v>
      </x:c>
      <x:c r="Z72" s="582" t="n">
        <x:f>AA72*$E$3</x:f>
        <x:v>0</x:v>
      </x:c>
      <x:c r="AA72" s="523" t="n">
        <x:v>0</x:v>
      </x:c>
      <x:c r="AB72" s="585" t="n">
        <x:v>0</x:v>
      </x:c>
      <x:c r="AC72" s="588" t="n">
        <x:f>AD72*$E$3</x:f>
        <x:v>0</x:v>
      </x:c>
      <x:c r="AD72" s="523" t="n">
        <x:v>0</x:v>
      </x:c>
      <x:c r="AE72" s="579" t="n">
        <x:v>0</x:v>
      </x:c>
      <x:c r="AF72" s="582" t="n">
        <x:f>AG72*$E$3</x:f>
        <x:v>0</x:v>
      </x:c>
      <x:c r="AG72" s="523" t="n">
        <x:v>0</x:v>
      </x:c>
      <x:c r="AH72" s="585" t="n">
        <x:v>0</x:v>
      </x:c>
      <x:c r="AI72" s="588" t="n">
        <x:f>AJ72*$E$3</x:f>
        <x:v>0</x:v>
      </x:c>
      <x:c r="AJ72" s="523" t="n">
        <x:v>0</x:v>
      </x:c>
      <x:c r="AK72" s="579" t="n">
        <x:v>0</x:v>
      </x:c>
      <x:c r="AL72" s="582" t="n">
        <x:f>AM72*$E$3</x:f>
        <x:v>0</x:v>
      </x:c>
      <x:c r="AM72" s="523" t="n">
        <x:v>0</x:v>
      </x:c>
      <x:c r="AN72" s="585" t="n">
        <x:v>0</x:v>
      </x:c>
      <x:c r="AO72" s="588" t="n">
        <x:f>AP72*$E$3</x:f>
        <x:v>0</x:v>
      </x:c>
      <x:c r="AP72" s="523" t="n">
        <x:v>0</x:v>
      </x:c>
      <x:c r="AQ72" s="579" t="n">
        <x:v>0</x:v>
      </x:c>
      <x:c r="AR72" s="582" t="n">
        <x:f>AS72*$E$3</x:f>
        <x:v>0</x:v>
      </x:c>
      <x:c r="AS72" s="523" t="n">
        <x:v>0</x:v>
      </x:c>
      <x:c r="AT72" s="585" t="n">
        <x:v>0</x:v>
      </x:c>
      <x:c r="AU72" s="588" t="n">
        <x:f>AV72*$E$3</x:f>
        <x:v>0</x:v>
      </x:c>
      <x:c r="AV72" s="523" t="n">
        <x:v>0</x:v>
      </x:c>
      <x:c r="AW72" s="579" t="n">
        <x:f>SUM(M72,P72,S72,V72,Y72,AB72,AE72,AH72,AK72,AN72,AQ72,AT72)</x:f>
        <x:v>0</x:v>
      </x:c>
      <x:c r="AX72" s="582" t="n">
        <x:f>SUM(N72,Q72,T72,W72,Z72,AC72,AF72,AI72,AL72,AO72,AR72,AU72)</x:f>
        <x:v>0</x:v>
      </x:c>
      <x:c r="AY72" s="525"/>
      <x:c r="AZ72" s="579" t="n">
        <x:f>AW72/12</x:f>
        <x:v>0</x:v>
      </x:c>
      <x:c r="BA72" s="582" t="n">
        <x:f>AX72/12</x:f>
        <x:v>0</x:v>
      </x:c>
      <x:c r="BB72" s="525"/>
      <x:c r="BC72" s="579" t="n">
        <x:f>AW72-$G72</x:f>
        <x:v>0</x:v>
      </x:c>
      <x:c r="BD72" s="582" t="n">
        <x:f>AX72-($K72*12)</x:f>
        <x:v>0</x:v>
      </x:c>
      <x:c r="BE72" s="522" t="str">
        <x:v>SIM</x:v>
      </x:c>
      <x:c r="BF72" s="522" t="str">
        <x:v>PRODUÇÃO · COMPÕE O FATOR K</x:v>
      </x:c>
    </x:row>
    <x:row r="73" ht="31" customHeight="1">
      <x:c r="A73" s="531" t="str">
        <x:v>O&amp;M</x:v>
      </x:c>
      <x:c r="B73" s="531" t="str">
        <x:v>LINHA MORTA</x:v>
      </x:c>
      <x:c r="C73" s="531" t="str">
        <x:v>5020000116</x:v>
      </x:c>
      <x:c r="D73" s="534" t="str">
        <x:v>INST DEFENSA CONC MANILH BIPART 120CM LM</x:v>
      </x:c>
      <x:c r="E73" s="534" t="str">
        <x:v>INSTALAR 01 (UMA) DEFENSA DE CONCRETO, TIPO MANILHA BIPARTIDA 120 CM DE ALTURA (2 (DUAS) MANILHAS DE 60 CM X 60 CM). CONFORME NORMA TECNICA VIGENTE. INCLUI: ABRIR CAVA DE ENGASTAMENTO, INSTALAR MANILHAS, PREENCHIMENTO DAS MANILHAS COM AREIA, SELAGEM (TAMPA) COM CONCRETO, PINTURA DE SINALIZACAO (CORES AMARELA E PRETA). FORNECIMENTO DA AREIA, CIMENTO, PEDRA BRITADA E DAS TINTAS INCLUSOS. SEGUIR AS ORIENTACOES DA NORMA/PADRAO DA EQUATORIAL ENERGIA. APROPRIACAO - INVESTIMENTO: QUANDO ASSOCIADA A UC ESSA ATIVIDADE DEVE SER APROPRIADA NA ODI. CONFORME ET.206.EQTL.NORMAS E QUALIDADE - CADERNO DE SERVICOS. QUANT MINIMA RECOMENDA: 5 PESSOAS. TIPO DE TURMA: LINHA MORTA (LM).</x:v>
      </x:c>
      <x:c r="F73" s="531" t="str">
        <x:v>UNIDADE</x:v>
      </x:c>
      <x:c r="G73" s="573" t="n">
        <x:v>0</x:v>
      </x:c>
      <x:c r="H73" s="573" t="n">
        <x:f>G73/12</x:f>
        <x:v>0</x:v>
      </x:c>
      <x:c r="I73" s="576" t="n">
        <x:v>972.064359816757</x:v>
      </x:c>
      <x:c r="J73" s="576" t="n">
        <x:f>ROUND(I73*$E$3,2)</x:f>
        <x:v>972.06</x:v>
      </x:c>
      <x:c r="K73" s="576" t="n">
        <x:f>J73*H73</x:f>
        <x:v>0</x:v>
      </x:c>
      <x:c r="L73" s="522"/>
      <x:c r="M73" s="579" t="n">
        <x:v>0</x:v>
      </x:c>
      <x:c r="N73" s="582" t="n">
        <x:f>O73*$E$3</x:f>
        <x:v>0</x:v>
      </x:c>
      <x:c r="O73" s="523" t="n">
        <x:v>0</x:v>
      </x:c>
      <x:c r="P73" s="585" t="n">
        <x:v>0</x:v>
      </x:c>
      <x:c r="Q73" s="588" t="n">
        <x:f>R73*$E$3</x:f>
        <x:v>0</x:v>
      </x:c>
      <x:c r="R73" s="523" t="n">
        <x:v>0</x:v>
      </x:c>
      <x:c r="S73" s="579" t="n">
        <x:v>0</x:v>
      </x:c>
      <x:c r="T73" s="582" t="n">
        <x:f>U73*$E$3</x:f>
        <x:v>0</x:v>
      </x:c>
      <x:c r="U73" s="523" t="n">
        <x:v>0</x:v>
      </x:c>
      <x:c r="V73" s="585" t="n">
        <x:v>0</x:v>
      </x:c>
      <x:c r="W73" s="588" t="n">
        <x:f>X73*$E$3</x:f>
        <x:v>0</x:v>
      </x:c>
      <x:c r="X73" s="523" t="n">
        <x:v>0</x:v>
      </x:c>
      <x:c r="Y73" s="579" t="n">
        <x:v>0</x:v>
      </x:c>
      <x:c r="Z73" s="582" t="n">
        <x:f>AA73*$E$3</x:f>
        <x:v>0</x:v>
      </x:c>
      <x:c r="AA73" s="523" t="n">
        <x:v>0</x:v>
      </x:c>
      <x:c r="AB73" s="585" t="n">
        <x:v>0</x:v>
      </x:c>
      <x:c r="AC73" s="588" t="n">
        <x:f>AD73*$E$3</x:f>
        <x:v>0</x:v>
      </x:c>
      <x:c r="AD73" s="523" t="n">
        <x:v>0</x:v>
      </x:c>
      <x:c r="AE73" s="579" t="n">
        <x:v>0</x:v>
      </x:c>
      <x:c r="AF73" s="582" t="n">
        <x:f>AG73*$E$3</x:f>
        <x:v>0</x:v>
      </x:c>
      <x:c r="AG73" s="523" t="n">
        <x:v>0</x:v>
      </x:c>
      <x:c r="AH73" s="585" t="n">
        <x:v>0</x:v>
      </x:c>
      <x:c r="AI73" s="588" t="n">
        <x:f>AJ73*$E$3</x:f>
        <x:v>0</x:v>
      </x:c>
      <x:c r="AJ73" s="523" t="n">
        <x:v>0</x:v>
      </x:c>
      <x:c r="AK73" s="579" t="n">
        <x:v>0</x:v>
      </x:c>
      <x:c r="AL73" s="582" t="n">
        <x:f>AM73*$E$3</x:f>
        <x:v>0</x:v>
      </x:c>
      <x:c r="AM73" s="523" t="n">
        <x:v>0</x:v>
      </x:c>
      <x:c r="AN73" s="585" t="n">
        <x:v>0</x:v>
      </x:c>
      <x:c r="AO73" s="588" t="n">
        <x:f>AP73*$E$3</x:f>
        <x:v>0</x:v>
      </x:c>
      <x:c r="AP73" s="523" t="n">
        <x:v>0</x:v>
      </x:c>
      <x:c r="AQ73" s="579" t="n">
        <x:v>0</x:v>
      </x:c>
      <x:c r="AR73" s="582" t="n">
        <x:f>AS73*$E$3</x:f>
        <x:v>0</x:v>
      </x:c>
      <x:c r="AS73" s="523" t="n">
        <x:v>0</x:v>
      </x:c>
      <x:c r="AT73" s="585" t="n">
        <x:v>0</x:v>
      </x:c>
      <x:c r="AU73" s="588" t="n">
        <x:f>AV73*$E$3</x:f>
        <x:v>0</x:v>
      </x:c>
      <x:c r="AV73" s="523" t="n">
        <x:v>0</x:v>
      </x:c>
      <x:c r="AW73" s="579" t="n">
        <x:f>SUM(M73,P73,S73,V73,Y73,AB73,AE73,AH73,AK73,AN73,AQ73,AT73)</x:f>
        <x:v>0</x:v>
      </x:c>
      <x:c r="AX73" s="582" t="n">
        <x:f>SUM(N73,Q73,T73,W73,Z73,AC73,AF73,AI73,AL73,AO73,AR73,AU73)</x:f>
        <x:v>0</x:v>
      </x:c>
      <x:c r="AY73" s="525"/>
      <x:c r="AZ73" s="579" t="n">
        <x:f>AW73/12</x:f>
        <x:v>0</x:v>
      </x:c>
      <x:c r="BA73" s="582" t="n">
        <x:f>AX73/12</x:f>
        <x:v>0</x:v>
      </x:c>
      <x:c r="BB73" s="525"/>
      <x:c r="BC73" s="579" t="n">
        <x:f>AW73-$G73</x:f>
        <x:v>0</x:v>
      </x:c>
      <x:c r="BD73" s="582" t="n">
        <x:f>AX73-($K73*12)</x:f>
        <x:v>0</x:v>
      </x:c>
      <x:c r="BE73" s="522" t="str">
        <x:v>SIM</x:v>
      </x:c>
      <x:c r="BF73" s="522" t="str">
        <x:v>PRODUÇÃO · COMPÕE O FATOR K</x:v>
      </x:c>
    </x:row>
    <x:row r="74" ht="31" customHeight="1">
      <x:c r="A74" s="531" t="str">
        <x:v>O&amp;M</x:v>
      </x:c>
      <x:c r="B74" s="531" t="str">
        <x:v>LINHA MORTA</x:v>
      </x:c>
      <x:c r="C74" s="531" t="str">
        <x:v>5020000117</x:v>
      </x:c>
      <x:c r="D74" s="534" t="str">
        <x:v>INST DEFENSA MET TIPO GUARD RAIL RD</x:v>
      </x:c>
      <x:c r="E74" s="534" t="str">
        <x:v>INSTALAR 01 (UM) MODULO DE DEFENSA METALICA, TIPO GUARD RAIL. MODULO COMPOSTO POR: 01 PERFIL W ABNT (4.300 X 306 X 3 MM), 03 POSTES SUPORTE: 150 X 75 X 25 X 4,76 MM - ALTURA: 1800MM, 03 CALCOS: 200 X 70 X 85 X 5 MM; ANCORAGEM: 400 X 150 X 3 MM; CONJUNTO: PARAFUSOS M16 X 50 E M16 X 25 MM, PORCAS, ARRUELAS PARA PROTECAO DE POSTES. CONFORME NORMA TECNICA VIGENTE. INCLUI: ABRIR CAVAS DE ENGASTAMENTO, INSTALACAO DOS POSTES SUPORTE, MONTAGEM DA LAMINA E CONCRETAGEM DO SUPORTE DE SUSTENTACAO. FORNECIMENTO DO CIMENTO, AREIA E  BRITADA  INCLUSOS. APROPRIACAO - INVESTIMENTO: QUANDO ASSOCIADA A UC ESSA ATIVIDADE DEVE SER APROPRIADA NA ODI. CONFORME ET.206.EQTL.NORMAS E QUALIDADE - CADERNO DE SERVICOS. QUANT MINIMA RECOMENDA: 5 PESSOAS. TIPO DE TURMA: LINHA MORTA (LM).</x:v>
      </x:c>
      <x:c r="F74" s="531" t="str">
        <x:v>CONJUNTO</x:v>
      </x:c>
      <x:c r="G74" s="573" t="n">
        <x:v>0</x:v>
      </x:c>
      <x:c r="H74" s="573" t="n">
        <x:f>G74/12</x:f>
        <x:v>0</x:v>
      </x:c>
      <x:c r="I74" s="576" t="n">
        <x:v>2816.81773718909</x:v>
      </x:c>
      <x:c r="J74" s="576" t="n">
        <x:f>ROUND(I74*$E$3,2)</x:f>
        <x:v>2816.82</x:v>
      </x:c>
      <x:c r="K74" s="576" t="n">
        <x:f>J74*H74</x:f>
        <x:v>0</x:v>
      </x:c>
      <x:c r="L74" s="522"/>
      <x:c r="M74" s="579" t="n">
        <x:v>0</x:v>
      </x:c>
      <x:c r="N74" s="582" t="n">
        <x:f>O74*$E$3</x:f>
        <x:v>0</x:v>
      </x:c>
      <x:c r="O74" s="523" t="n">
        <x:v>0</x:v>
      </x:c>
      <x:c r="P74" s="585" t="n">
        <x:v>0</x:v>
      </x:c>
      <x:c r="Q74" s="588" t="n">
        <x:f>R74*$E$3</x:f>
        <x:v>0</x:v>
      </x:c>
      <x:c r="R74" s="523" t="n">
        <x:v>0</x:v>
      </x:c>
      <x:c r="S74" s="579" t="n">
        <x:v>0</x:v>
      </x:c>
      <x:c r="T74" s="582" t="n">
        <x:f>U74*$E$3</x:f>
        <x:v>0</x:v>
      </x:c>
      <x:c r="U74" s="523" t="n">
        <x:v>0</x:v>
      </x:c>
      <x:c r="V74" s="585" t="n">
        <x:v>0</x:v>
      </x:c>
      <x:c r="W74" s="588" t="n">
        <x:f>X74*$E$3</x:f>
        <x:v>0</x:v>
      </x:c>
      <x:c r="X74" s="523" t="n">
        <x:v>0</x:v>
      </x:c>
      <x:c r="Y74" s="579" t="n">
        <x:v>0</x:v>
      </x:c>
      <x:c r="Z74" s="582" t="n">
        <x:f>AA74*$E$3</x:f>
        <x:v>0</x:v>
      </x:c>
      <x:c r="AA74" s="523" t="n">
        <x:v>0</x:v>
      </x:c>
      <x:c r="AB74" s="585" t="n">
        <x:v>0</x:v>
      </x:c>
      <x:c r="AC74" s="588" t="n">
        <x:f>AD74*$E$3</x:f>
        <x:v>0</x:v>
      </x:c>
      <x:c r="AD74" s="523" t="n">
        <x:v>0</x:v>
      </x:c>
      <x:c r="AE74" s="579" t="n">
        <x:v>0</x:v>
      </x:c>
      <x:c r="AF74" s="582" t="n">
        <x:f>AG74*$E$3</x:f>
        <x:v>0</x:v>
      </x:c>
      <x:c r="AG74" s="523" t="n">
        <x:v>0</x:v>
      </x:c>
      <x:c r="AH74" s="585" t="n">
        <x:v>0</x:v>
      </x:c>
      <x:c r="AI74" s="588" t="n">
        <x:f>AJ74*$E$3</x:f>
        <x:v>0</x:v>
      </x:c>
      <x:c r="AJ74" s="523" t="n">
        <x:v>0</x:v>
      </x:c>
      <x:c r="AK74" s="579" t="n">
        <x:v>0</x:v>
      </x:c>
      <x:c r="AL74" s="582" t="n">
        <x:f>AM74*$E$3</x:f>
        <x:v>0</x:v>
      </x:c>
      <x:c r="AM74" s="523" t="n">
        <x:v>0</x:v>
      </x:c>
      <x:c r="AN74" s="585" t="n">
        <x:v>0</x:v>
      </x:c>
      <x:c r="AO74" s="588" t="n">
        <x:f>AP74*$E$3</x:f>
        <x:v>0</x:v>
      </x:c>
      <x:c r="AP74" s="523" t="n">
        <x:v>0</x:v>
      </x:c>
      <x:c r="AQ74" s="579" t="n">
        <x:v>0</x:v>
      </x:c>
      <x:c r="AR74" s="582" t="n">
        <x:f>AS74*$E$3</x:f>
        <x:v>0</x:v>
      </x:c>
      <x:c r="AS74" s="523" t="n">
        <x:v>0</x:v>
      </x:c>
      <x:c r="AT74" s="585" t="n">
        <x:v>0</x:v>
      </x:c>
      <x:c r="AU74" s="588" t="n">
        <x:f>AV74*$E$3</x:f>
        <x:v>0</x:v>
      </x:c>
      <x:c r="AV74" s="523" t="n">
        <x:v>0</x:v>
      </x:c>
      <x:c r="AW74" s="579" t="n">
        <x:f>SUM(M74,P74,S74,V74,Y74,AB74,AE74,AH74,AK74,AN74,AQ74,AT74)</x:f>
        <x:v>0</x:v>
      </x:c>
      <x:c r="AX74" s="582" t="n">
        <x:f>SUM(N74,Q74,T74,W74,Z74,AC74,AF74,AI74,AL74,AO74,AR74,AU74)</x:f>
        <x:v>0</x:v>
      </x:c>
      <x:c r="AY74" s="525"/>
      <x:c r="AZ74" s="579" t="n">
        <x:f>AW74/12</x:f>
        <x:v>0</x:v>
      </x:c>
      <x:c r="BA74" s="582" t="n">
        <x:f>AX74/12</x:f>
        <x:v>0</x:v>
      </x:c>
      <x:c r="BB74" s="525"/>
      <x:c r="BC74" s="579" t="n">
        <x:f>AW74-$G74</x:f>
        <x:v>0</x:v>
      </x:c>
      <x:c r="BD74" s="582" t="n">
        <x:f>AX74-($K74*12)</x:f>
        <x:v>0</x:v>
      </x:c>
      <x:c r="BE74" s="522" t="str">
        <x:v>SIM</x:v>
      </x:c>
      <x:c r="BF74" s="522" t="str">
        <x:v>PRODUÇÃO · COMPÕE O FATOR K</x:v>
      </x:c>
    </x:row>
    <x:row r="75" ht="31" customHeight="1">
      <x:c r="A75" s="531" t="str">
        <x:v>O&amp;M</x:v>
      </x:c>
      <x:c r="B75" s="531" t="str">
        <x:v>LINHA MORTA</x:v>
      </x:c>
      <x:c r="C75" s="531" t="str">
        <x:v>5020000118</x:v>
      </x:c>
      <x:c r="D75" s="534" t="str">
        <x:v>RET POSTE DE MADEIRA LM</x:v>
      </x:c>
      <x:c r="E75" s="534" t="str">
        <x:v>RETIRAR POSTE DE MADEIRA, DE QUALQUER COMPRIMENTO, MANUAL OU MECANICA (EXEMPLO: SACA POSTE), FECHAR CAVA. CONFORME NORMA TECNICA VIGENTE. INCLUI: RETIRAR POSTE, FECHAR CAVA COM TERRA, DESATIVAR BASE CONCRETADA E REMOVER RESIDUOS DO POSTE, CASO NECESSARIO. NAO INCLUI RESTAURAR PASSEIO SIMPLES OU ESPECIAL, QUANDO NECESSARIO DEVE SER CONSIDERADO EM ATIVIDADE ESPECIFICA.  APROPRIACAO - CUSTEIO: QUANDO EM ATIVIDADE DE MANUTENCAO, APROPRIAR NO CENTRO E CLASSE DE CUSTO ESPECIFICA DA AREA. CONFORME ET.206.EQTL.NORMAS E QUALIDADE - CADERNO DE SERVICOS. QUANT MINIMA RECOMENDA: 5 PESSOAS. TIPO DE TURMA: LINHA MORTA (LM).</x:v>
      </x:c>
      <x:c r="F75" s="531" t="str">
        <x:v>UNIDADE</x:v>
      </x:c>
      <x:c r="G75" s="573" t="n">
        <x:v>6376</x:v>
      </x:c>
      <x:c r="H75" s="573" t="n">
        <x:f>G75/12</x:f>
        <x:v>531.3333333333334</x:v>
      </x:c>
      <x:c r="I75" s="576" t="n">
        <x:v>599.012479741036</x:v>
      </x:c>
      <x:c r="J75" s="576" t="n">
        <x:f>ROUND(I75*$E$3,2)</x:f>
        <x:v>599.01</x:v>
      </x:c>
      <x:c r="K75" s="576" t="n">
        <x:f>J75*H75</x:f>
        <x:v>318273.98000000004</x:v>
      </x:c>
      <x:c r="L75" s="522"/>
      <x:c r="M75" s="579" t="n">
        <x:v>306.134297</x:v>
      </x:c>
      <x:c r="N75" s="582" t="n">
        <x:f>O75*$E$3</x:f>
        <x:v>183377.51</x:v>
      </x:c>
      <x:c r="O75" s="523" t="n">
        <x:v>183377.51</x:v>
      </x:c>
      <x:c r="P75" s="585" t="n">
        <x:v>390.235689</x:v>
      </x:c>
      <x:c r="Q75" s="588" t="n">
        <x:f>R75*$E$3</x:f>
        <x:v>233755.08</x:v>
      </x:c>
      <x:c r="R75" s="523" t="n">
        <x:v>233755.08</x:v>
      </x:c>
      <x:c r="S75" s="579" t="n">
        <x:v>521.146458</x:v>
      </x:c>
      <x:c r="T75" s="582" t="n">
        <x:f>U75*$E$3</x:f>
        <x:v>312171.94</x:v>
      </x:c>
      <x:c r="U75" s="523" t="n">
        <x:v>312171.94</x:v>
      </x:c>
      <x:c r="V75" s="585" t="n">
        <x:v>593.802115</x:v>
      </x:c>
      <x:c r="W75" s="588" t="n">
        <x:f>X75*$E$3</x:f>
        <x:v>355693.4</x:v>
      </x:c>
      <x:c r="X75" s="523" t="n">
        <x:v>355693.4</x:v>
      </x:c>
      <x:c r="Y75" s="579" t="n">
        <x:v>624.777461</x:v>
      </x:c>
      <x:c r="Z75" s="582" t="n">
        <x:f>AA75*$E$3</x:f>
        <x:v>374247.95</x:v>
      </x:c>
      <x:c r="AA75" s="523" t="n">
        <x:v>374247.95</x:v>
      </x:c>
      <x:c r="AB75" s="585" t="n">
        <x:v>495.442132</x:v>
      </x:c>
      <x:c r="AC75" s="588" t="n">
        <x:f>AD75*$E$3</x:f>
        <x:v>296774.79</x:v>
      </x:c>
      <x:c r="AD75" s="523" t="n">
        <x:v>296774.79</x:v>
      </x:c>
      <x:c r="AE75" s="579" t="n">
        <x:v>481.067827</x:v>
      </x:c>
      <x:c r="AF75" s="582" t="n">
        <x:f>AG75*$E$3</x:f>
        <x:v>288164.44</x:v>
      </x:c>
      <x:c r="AG75" s="523" t="n">
        <x:v>288164.44</x:v>
      </x:c>
      <x:c r="AH75" s="585" t="n">
        <x:v>720.984163</x:v>
      </x:c>
      <x:c r="AI75" s="588" t="n">
        <x:f>AJ75*$E$3</x:f>
        <x:v>431876.72</x:v>
      </x:c>
      <x:c r="AJ75" s="523" t="n">
        <x:v>431876.72</x:v>
      </x:c>
      <x:c r="AK75" s="579" t="n">
        <x:v>914.112</x:v>
      </x:c>
      <x:c r="AL75" s="582" t="n">
        <x:f>AM75*$E$3</x:f>
        <x:v>547562.23</x:v>
      </x:c>
      <x:c r="AM75" s="523" t="n">
        <x:v>547562.23</x:v>
      </x:c>
      <x:c r="AN75" s="585" t="n">
        <x:v>803.040869</x:v>
      </x:c>
      <x:c r="AO75" s="588" t="n">
        <x:f>AP75*$E$3</x:f>
        <x:v>481029.51</x:v>
      </x:c>
      <x:c r="AP75" s="523" t="n">
        <x:v>481029.51</x:v>
      </x:c>
      <x:c r="AQ75" s="579" t="n">
        <x:v>892.958548</x:v>
      </x:c>
      <x:c r="AR75" s="582" t="n">
        <x:f>AS75*$E$3</x:f>
        <x:v>534891.1</x:v>
      </x:c>
      <x:c r="AS75" s="523" t="n">
        <x:v>534891.1</x:v>
      </x:c>
      <x:c r="AT75" s="585" t="n">
        <x:v>732.430462</x:v>
      </x:c>
      <x:c r="AU75" s="588" t="n">
        <x:f>AV75*$E$3</x:f>
        <x:v>438733.17</x:v>
      </x:c>
      <x:c r="AV75" s="523" t="n">
        <x:v>438733.17</x:v>
      </x:c>
      <x:c r="AW75" s="579" t="n">
        <x:f>SUM(M75,P75,S75,V75,Y75,AB75,AE75,AH75,AK75,AN75,AQ75,AT75)</x:f>
        <x:v>7476.132021</x:v>
      </x:c>
      <x:c r="AX75" s="582" t="n">
        <x:f>SUM(N75,Q75,T75,W75,Z75,AC75,AF75,AI75,AL75,AO75,AR75,AU75)</x:f>
        <x:v>4478277.840000001</x:v>
      </x:c>
      <x:c r="AY75" s="525"/>
      <x:c r="AZ75" s="579" t="n">
        <x:f>AW75/12</x:f>
        <x:v>623.01100175</x:v>
      </x:c>
      <x:c r="BA75" s="582" t="n">
        <x:f>AX75/12</x:f>
        <x:v>373189.82000000007</x:v>
      </x:c>
      <x:c r="BB75" s="525"/>
      <x:c r="BC75" s="579" t="n">
        <x:f>AW75-$G75</x:f>
        <x:v>1100.1320210000003</x:v>
      </x:c>
      <x:c r="BD75" s="582" t="n">
        <x:f>AX75-($K75*12)</x:f>
        <x:v>658990.0800000001</x:v>
      </x:c>
      <x:c r="BE75" s="522" t="str">
        <x:v>SIM</x:v>
      </x:c>
      <x:c r="BF75" s="522" t="str">
        <x:v>PRODUÇÃO · COMPÕE O FATOR K</x:v>
      </x:c>
    </x:row>
    <x:row r="76" ht="31" customHeight="1">
      <x:c r="A76" s="531" t="str">
        <x:v>O&amp;M</x:v>
      </x:c>
      <x:c r="B76" s="531" t="str">
        <x:v>LINHA MORTA</x:v>
      </x:c>
      <x:c r="C76" s="531" t="str">
        <x:v>5020000119</x:v>
      </x:c>
      <x:c r="D76" s="534" t="str">
        <x:v>INST POSTE MET QUAD 5 OU 7M PADRAO LM</x:v>
      </x:c>
      <x:c r="E76" s="534" t="str">
        <x:v>INSTALAR POSTE METALICO QUADRADO DE 5 OU 7 METROS (INTEIRO OU SECCIONADO) PARA INSTALACAO DE PADRAO DE ENTRADA, CONFORME NORMA TECNICA VIGENTE. INCLUI: ABRIR CAVA, LOCACAO E INSTALACAO DO POSTE. APROPRIACAO - INVESTIMENTO: QUANDO ASSOCIADA A UC ESSA ATIVIDADE DEVE SER APROPRIADA NA ODI. CONFORME ET.206.EQTL.NORMAS E QUALIDADE - CADERNO DE SERVICOS. QUANT MINIMA RECOMENDA: 2 PESSOAS. TIPO DE TURMA: LINHA MORTA (LM).</x:v>
      </x:c>
      <x:c r="F76" s="531" t="str">
        <x:v>UNIDADE</x:v>
      </x:c>
      <x:c r="G76" s="573" t="n">
        <x:v>0</x:v>
      </x:c>
      <x:c r="H76" s="573" t="n">
        <x:f>G76/12</x:f>
        <x:v>0</x:v>
      </x:c>
      <x:c r="I76" s="576" t="n">
        <x:v>947.614870847735</x:v>
      </x:c>
      <x:c r="J76" s="576" t="n">
        <x:f>ROUND(I76*$E$3,2)</x:f>
        <x:v>947.61</x:v>
      </x:c>
      <x:c r="K76" s="576" t="n">
        <x:f>J76*H76</x:f>
        <x:v>0</x:v>
      </x:c>
      <x:c r="L76" s="522"/>
      <x:c r="M76" s="579" t="n">
        <x:v>0</x:v>
      </x:c>
      <x:c r="N76" s="582" t="n">
        <x:f>O76*$E$3</x:f>
        <x:v>0</x:v>
      </x:c>
      <x:c r="O76" s="523" t="n">
        <x:v>0</x:v>
      </x:c>
      <x:c r="P76" s="585" t="n">
        <x:v>0</x:v>
      </x:c>
      <x:c r="Q76" s="588" t="n">
        <x:f>R76*$E$3</x:f>
        <x:v>0</x:v>
      </x:c>
      <x:c r="R76" s="523" t="n">
        <x:v>0</x:v>
      </x:c>
      <x:c r="S76" s="579" t="n">
        <x:v>0</x:v>
      </x:c>
      <x:c r="T76" s="582" t="n">
        <x:f>U76*$E$3</x:f>
        <x:v>0</x:v>
      </x:c>
      <x:c r="U76" s="523" t="n">
        <x:v>0</x:v>
      </x:c>
      <x:c r="V76" s="585" t="n">
        <x:v>0</x:v>
      </x:c>
      <x:c r="W76" s="588" t="n">
        <x:f>X76*$E$3</x:f>
        <x:v>0</x:v>
      </x:c>
      <x:c r="X76" s="523" t="n">
        <x:v>0</x:v>
      </x:c>
      <x:c r="Y76" s="579" t="n">
        <x:v>287</x:v>
      </x:c>
      <x:c r="Z76" s="582" t="n">
        <x:f>AA76*$E$3</x:f>
        <x:v>271964.07</x:v>
      </x:c>
      <x:c r="AA76" s="523" t="n">
        <x:v>271964.07</x:v>
      </x:c>
      <x:c r="AB76" s="585" t="n">
        <x:v>0</x:v>
      </x:c>
      <x:c r="AC76" s="588" t="n">
        <x:f>AD76*$E$3</x:f>
        <x:v>0</x:v>
      </x:c>
      <x:c r="AD76" s="523" t="n">
        <x:v>0</x:v>
      </x:c>
      <x:c r="AE76" s="579" t="n">
        <x:v>476</x:v>
      </x:c>
      <x:c r="AF76" s="582" t="n">
        <x:f>AG76*$E$3</x:f>
        <x:v>451062.36</x:v>
      </x:c>
      <x:c r="AG76" s="523" t="n">
        <x:v>451062.36</x:v>
      </x:c>
      <x:c r="AH76" s="585" t="n">
        <x:v>350</x:v>
      </x:c>
      <x:c r="AI76" s="588" t="n">
        <x:f>AJ76*$E$3</x:f>
        <x:v>331663.5</x:v>
      </x:c>
      <x:c r="AJ76" s="523" t="n">
        <x:v>331663.5</x:v>
      </x:c>
      <x:c r="AK76" s="579" t="n">
        <x:v>28</x:v>
      </x:c>
      <x:c r="AL76" s="582" t="n">
        <x:f>AM76*$E$3</x:f>
        <x:v>26533.08</x:v>
      </x:c>
      <x:c r="AM76" s="523" t="n">
        <x:v>26533.08</x:v>
      </x:c>
      <x:c r="AN76" s="585" t="n">
        <x:v>325</x:v>
      </x:c>
      <x:c r="AO76" s="588" t="n">
        <x:f>AP76*$E$3</x:f>
        <x:v>307973.25</x:v>
      </x:c>
      <x:c r="AP76" s="523" t="n">
        <x:v>307973.25</x:v>
      </x:c>
      <x:c r="AQ76" s="579" t="n">
        <x:v>119</x:v>
      </x:c>
      <x:c r="AR76" s="582" t="n">
        <x:f>AS76*$E$3</x:f>
        <x:v>112765.59</x:v>
      </x:c>
      <x:c r="AS76" s="523" t="n">
        <x:v>112765.59</x:v>
      </x:c>
      <x:c r="AT76" s="585" t="n">
        <x:v>444</x:v>
      </x:c>
      <x:c r="AU76" s="588" t="n">
        <x:f>AV76*$E$3</x:f>
        <x:v>420738.84</x:v>
      </x:c>
      <x:c r="AV76" s="523" t="n">
        <x:v>420738.84</x:v>
      </x:c>
      <x:c r="AW76" s="579" t="n">
        <x:f>SUM(M76,P76,S76,V76,Y76,AB76,AE76,AH76,AK76,AN76,AQ76,AT76)</x:f>
        <x:v>2029</x:v>
      </x:c>
      <x:c r="AX76" s="582" t="n">
        <x:f>SUM(N76,Q76,T76,W76,Z76,AC76,AF76,AI76,AL76,AO76,AR76,AU76)</x:f>
        <x:v>1922700.6900000002</x:v>
      </x:c>
      <x:c r="AY76" s="525"/>
      <x:c r="AZ76" s="579" t="n">
        <x:f>AW76/12</x:f>
        <x:v>169.08333333333334</x:v>
      </x:c>
      <x:c r="BA76" s="582" t="n">
        <x:f>AX76/12</x:f>
        <x:v>160225.05750000002</x:v>
      </x:c>
      <x:c r="BB76" s="525"/>
      <x:c r="BC76" s="579" t="n">
        <x:f>AW76-$G76</x:f>
        <x:v>2029</x:v>
      </x:c>
      <x:c r="BD76" s="582" t="n">
        <x:f>AX76-($K76*12)</x:f>
        <x:v>1922700.6900000002</x:v>
      </x:c>
      <x:c r="BE76" s="522" t="str">
        <x:v>SIM</x:v>
      </x:c>
      <x:c r="BF76" s="522" t="str">
        <x:v>PRODUÇÃO · COMPÕE O FATOR K</x:v>
      </x:c>
    </x:row>
    <x:row r="77" ht="31" customHeight="1">
      <x:c r="A77" s="531" t="str">
        <x:v>O&amp;M</x:v>
      </x:c>
      <x:c r="B77" s="531" t="str">
        <x:v>LINHA MORTA</x:v>
      </x:c>
      <x:c r="C77" s="531" t="str">
        <x:v>5020000120</x:v>
      </x:c>
      <x:c r="D77" s="534" t="str">
        <x:v>RET POSTE MET QUAD 5 OU 7M PADRAO LM</x:v>
      </x:c>
      <x:c r="E77" s="534" t="str">
        <x:v>RETIRAR POSTE METALICO QUADRADO DE 5 OU 7 METROS (INTEIRO OU SECCIONADO) PARA INSTALACAO DE PADRAO DE ENTRADA, CONFORME NORMA TECNICA VIGENTE. INCLUI: RETIRAR POSTE, FECHAR CAVA COM TERRA. APROPRIACAO - CUSTEIO: QUANDO EM ATIVIDADE DE MANUTENCAO, APROPRIAR NO CENTRO E CLASSE DE CUSTO ESPECIFICA DA AREA. CONFORME ET.206.EQTL.NORMAS E QUALIDADE - CADERNO DE SERVICOS. QUANT MINIMA RECOMENDA: 2 PESSOAS. TIPO DE TURMA: LINHA MORTA (LM).</x:v>
      </x:c>
      <x:c r="F77" s="531" t="str">
        <x:v>UNIDADE</x:v>
      </x:c>
      <x:c r="G77" s="573" t="n">
        <x:v>0</x:v>
      </x:c>
      <x:c r="H77" s="573" t="n">
        <x:f>G77/12</x:f>
        <x:v>0</x:v>
      </x:c>
      <x:c r="I77" s="576" t="n">
        <x:v>568.516342962471</x:v>
      </x:c>
      <x:c r="J77" s="576" t="n">
        <x:f>ROUND(I77*$E$3,2)</x:f>
        <x:v>568.52</x:v>
      </x:c>
      <x:c r="K77" s="576" t="n">
        <x:f>J77*H77</x:f>
        <x:v>0</x:v>
      </x:c>
      <x:c r="L77" s="522"/>
      <x:c r="M77" s="579" t="n">
        <x:v>0</x:v>
      </x:c>
      <x:c r="N77" s="582" t="n">
        <x:f>O77*$E$3</x:f>
        <x:v>0</x:v>
      </x:c>
      <x:c r="O77" s="523" t="n">
        <x:v>0</x:v>
      </x:c>
      <x:c r="P77" s="585" t="n">
        <x:v>0</x:v>
      </x:c>
      <x:c r="Q77" s="588" t="n">
        <x:f>R77*$E$3</x:f>
        <x:v>0</x:v>
      </x:c>
      <x:c r="R77" s="523" t="n">
        <x:v>0</x:v>
      </x:c>
      <x:c r="S77" s="579" t="n">
        <x:v>0</x:v>
      </x:c>
      <x:c r="T77" s="582" t="n">
        <x:f>U77*$E$3</x:f>
        <x:v>0</x:v>
      </x:c>
      <x:c r="U77" s="523" t="n">
        <x:v>0</x:v>
      </x:c>
      <x:c r="V77" s="585" t="n">
        <x:v>0</x:v>
      </x:c>
      <x:c r="W77" s="588" t="n">
        <x:f>X77*$E$3</x:f>
        <x:v>0</x:v>
      </x:c>
      <x:c r="X77" s="523" t="n">
        <x:v>0</x:v>
      </x:c>
      <x:c r="Y77" s="579" t="n">
        <x:v>0</x:v>
      </x:c>
      <x:c r="Z77" s="582" t="n">
        <x:f>AA77*$E$3</x:f>
        <x:v>0</x:v>
      </x:c>
      <x:c r="AA77" s="523" t="n">
        <x:v>0</x:v>
      </x:c>
      <x:c r="AB77" s="585" t="n">
        <x:v>0</x:v>
      </x:c>
      <x:c r="AC77" s="588" t="n">
        <x:f>AD77*$E$3</x:f>
        <x:v>0</x:v>
      </x:c>
      <x:c r="AD77" s="523" t="n">
        <x:v>0</x:v>
      </x:c>
      <x:c r="AE77" s="579" t="n">
        <x:v>0</x:v>
      </x:c>
      <x:c r="AF77" s="582" t="n">
        <x:f>AG77*$E$3</x:f>
        <x:v>0</x:v>
      </x:c>
      <x:c r="AG77" s="523" t="n">
        <x:v>0</x:v>
      </x:c>
      <x:c r="AH77" s="585" t="n">
        <x:v>0</x:v>
      </x:c>
      <x:c r="AI77" s="588" t="n">
        <x:f>AJ77*$E$3</x:f>
        <x:v>0</x:v>
      </x:c>
      <x:c r="AJ77" s="523" t="n">
        <x:v>0</x:v>
      </x:c>
      <x:c r="AK77" s="579" t="n">
        <x:v>0</x:v>
      </x:c>
      <x:c r="AL77" s="582" t="n">
        <x:f>AM77*$E$3</x:f>
        <x:v>0</x:v>
      </x:c>
      <x:c r="AM77" s="523" t="n">
        <x:v>0</x:v>
      </x:c>
      <x:c r="AN77" s="585" t="n">
        <x:v>0</x:v>
      </x:c>
      <x:c r="AO77" s="588" t="n">
        <x:f>AP77*$E$3</x:f>
        <x:v>0</x:v>
      </x:c>
      <x:c r="AP77" s="523" t="n">
        <x:v>0</x:v>
      </x:c>
      <x:c r="AQ77" s="579" t="n">
        <x:v>0</x:v>
      </x:c>
      <x:c r="AR77" s="582" t="n">
        <x:f>AS77*$E$3</x:f>
        <x:v>0</x:v>
      </x:c>
      <x:c r="AS77" s="523" t="n">
        <x:v>0</x:v>
      </x:c>
      <x:c r="AT77" s="585" t="n">
        <x:v>0</x:v>
      </x:c>
      <x:c r="AU77" s="588" t="n">
        <x:f>AV77*$E$3</x:f>
        <x:v>0</x:v>
      </x:c>
      <x:c r="AV77" s="523" t="n">
        <x:v>0</x:v>
      </x:c>
      <x:c r="AW77" s="579" t="n">
        <x:f>SUM(M77,P77,S77,V77,Y77,AB77,AE77,AH77,AK77,AN77,AQ77,AT77)</x:f>
        <x:v>0</x:v>
      </x:c>
      <x:c r="AX77" s="582" t="n">
        <x:f>SUM(N77,Q77,T77,W77,Z77,AC77,AF77,AI77,AL77,AO77,AR77,AU77)</x:f>
        <x:v>0</x:v>
      </x:c>
      <x:c r="AY77" s="525"/>
      <x:c r="AZ77" s="579" t="n">
        <x:f>AW77/12</x:f>
        <x:v>0</x:v>
      </x:c>
      <x:c r="BA77" s="582" t="n">
        <x:f>AX77/12</x:f>
        <x:v>0</x:v>
      </x:c>
      <x:c r="BB77" s="525"/>
      <x:c r="BC77" s="579" t="n">
        <x:f>AW77-$G77</x:f>
        <x:v>0</x:v>
      </x:c>
      <x:c r="BD77" s="582" t="n">
        <x:f>AX77-($K77*12)</x:f>
        <x:v>0</x:v>
      </x:c>
      <x:c r="BE77" s="522" t="str">
        <x:v>SIM</x:v>
      </x:c>
      <x:c r="BF77" s="522" t="str">
        <x:v>PRODUÇÃO · COMPÕE O FATOR K</x:v>
      </x:c>
    </x:row>
    <x:row r="78" ht="31" customHeight="1">
      <x:c r="A78" s="531" t="str">
        <x:v>O&amp;M</x:v>
      </x:c>
      <x:c r="B78" s="531" t="str">
        <x:v>LINHA MORTA</x:v>
      </x:c>
      <x:c r="C78" s="531" t="str">
        <x:v>5020000121</x:v>
      </x:c>
      <x:c r="D78" s="534" t="str">
        <x:v>INST/RET POSTE TELESCOPICO LM</x:v>
      </x:c>
      <x:c r="E78" s="534" t="str">
        <x:v>INSTALAR E RETIRAR POSTE TELESCOPICO DE EMERGENCIA. CONFORME NORMA TECNICA VIGENTE. INCLUI: DESLOCAMENTO DO POSTE, ESTABILIZACAO COM AS SAPATAS, ELEVACAO/DESCIDA DO POSTE E AMARRACAO/DESAMARRACAO DO CONDUTOR. APROPRIACAO - CUSTEIO: QUANDO EM ATIVIDADE DE MANUTENCAO, APROPRIAR NO CENTRO E CLASSE DE CUSTO ESPECIFICA DA AREA. CONFORME ET.206.EQTL.NORMAS E QUALIDADE-CADERNO DE SERVICOS. QUANT MINIMA RECOMENDA: 2 PESSOAS. TIPO DE TURMA: LINHA MORTA (LM).</x:v>
      </x:c>
      <x:c r="F78" s="531" t="str">
        <x:v>UNIDADE</x:v>
      </x:c>
      <x:c r="G78" s="573" t="n">
        <x:v>0</x:v>
      </x:c>
      <x:c r="H78" s="573" t="n">
        <x:f>G78/12</x:f>
        <x:v>0</x:v>
      </x:c>
      <x:c r="I78" s="576" t="n">
        <x:v>867.562511804002</x:v>
      </x:c>
      <x:c r="J78" s="576" t="n">
        <x:f>ROUND(I78*$E$3,2)</x:f>
        <x:v>867.56</x:v>
      </x:c>
      <x:c r="K78" s="576" t="n">
        <x:f>J78*H78</x:f>
        <x:v>0</x:v>
      </x:c>
      <x:c r="L78" s="522"/>
      <x:c r="M78" s="579" t="n">
        <x:v>0</x:v>
      </x:c>
      <x:c r="N78" s="582" t="n">
        <x:f>O78*$E$3</x:f>
        <x:v>0</x:v>
      </x:c>
      <x:c r="O78" s="523" t="n">
        <x:v>0</x:v>
      </x:c>
      <x:c r="P78" s="585" t="n">
        <x:v>0</x:v>
      </x:c>
      <x:c r="Q78" s="588" t="n">
        <x:f>R78*$E$3</x:f>
        <x:v>0</x:v>
      </x:c>
      <x:c r="R78" s="523" t="n">
        <x:v>0</x:v>
      </x:c>
      <x:c r="S78" s="579" t="n">
        <x:v>0</x:v>
      </x:c>
      <x:c r="T78" s="582" t="n">
        <x:f>U78*$E$3</x:f>
        <x:v>0</x:v>
      </x:c>
      <x:c r="U78" s="523" t="n">
        <x:v>0</x:v>
      </x:c>
      <x:c r="V78" s="585" t="n">
        <x:v>0</x:v>
      </x:c>
      <x:c r="W78" s="588" t="n">
        <x:f>X78*$E$3</x:f>
        <x:v>0</x:v>
      </x:c>
      <x:c r="X78" s="523" t="n">
        <x:v>0</x:v>
      </x:c>
      <x:c r="Y78" s="579" t="n">
        <x:v>0</x:v>
      </x:c>
      <x:c r="Z78" s="582" t="n">
        <x:f>AA78*$E$3</x:f>
        <x:v>0</x:v>
      </x:c>
      <x:c r="AA78" s="523" t="n">
        <x:v>0</x:v>
      </x:c>
      <x:c r="AB78" s="585" t="n">
        <x:v>0</x:v>
      </x:c>
      <x:c r="AC78" s="588" t="n">
        <x:f>AD78*$E$3</x:f>
        <x:v>0</x:v>
      </x:c>
      <x:c r="AD78" s="523" t="n">
        <x:v>0</x:v>
      </x:c>
      <x:c r="AE78" s="579" t="n">
        <x:v>0</x:v>
      </x:c>
      <x:c r="AF78" s="582" t="n">
        <x:f>AG78*$E$3</x:f>
        <x:v>0</x:v>
      </x:c>
      <x:c r="AG78" s="523" t="n">
        <x:v>0</x:v>
      </x:c>
      <x:c r="AH78" s="585" t="n">
        <x:v>0</x:v>
      </x:c>
      <x:c r="AI78" s="588" t="n">
        <x:f>AJ78*$E$3</x:f>
        <x:v>0</x:v>
      </x:c>
      <x:c r="AJ78" s="523" t="n">
        <x:v>0</x:v>
      </x:c>
      <x:c r="AK78" s="579" t="n">
        <x:v>0</x:v>
      </x:c>
      <x:c r="AL78" s="582" t="n">
        <x:f>AM78*$E$3</x:f>
        <x:v>0</x:v>
      </x:c>
      <x:c r="AM78" s="523" t="n">
        <x:v>0</x:v>
      </x:c>
      <x:c r="AN78" s="585" t="n">
        <x:v>0</x:v>
      </x:c>
      <x:c r="AO78" s="588" t="n">
        <x:f>AP78*$E$3</x:f>
        <x:v>0</x:v>
      </x:c>
      <x:c r="AP78" s="523" t="n">
        <x:v>0</x:v>
      </x:c>
      <x:c r="AQ78" s="579" t="n">
        <x:v>0</x:v>
      </x:c>
      <x:c r="AR78" s="582" t="n">
        <x:f>AS78*$E$3</x:f>
        <x:v>0</x:v>
      </x:c>
      <x:c r="AS78" s="523" t="n">
        <x:v>0</x:v>
      </x:c>
      <x:c r="AT78" s="585" t="n">
        <x:v>0</x:v>
      </x:c>
      <x:c r="AU78" s="588" t="n">
        <x:f>AV78*$E$3</x:f>
        <x:v>0</x:v>
      </x:c>
      <x:c r="AV78" s="523" t="n">
        <x:v>0</x:v>
      </x:c>
      <x:c r="AW78" s="579" t="n">
        <x:f>SUM(M78,P78,S78,V78,Y78,AB78,AE78,AH78,AK78,AN78,AQ78,AT78)</x:f>
        <x:v>0</x:v>
      </x:c>
      <x:c r="AX78" s="582" t="n">
        <x:f>SUM(N78,Q78,T78,W78,Z78,AC78,AF78,AI78,AL78,AO78,AR78,AU78)</x:f>
        <x:v>0</x:v>
      </x:c>
      <x:c r="AY78" s="525"/>
      <x:c r="AZ78" s="579" t="n">
        <x:f>AW78/12</x:f>
        <x:v>0</x:v>
      </x:c>
      <x:c r="BA78" s="582" t="n">
        <x:f>AX78/12</x:f>
        <x:v>0</x:v>
      </x:c>
      <x:c r="BB78" s="525"/>
      <x:c r="BC78" s="579" t="n">
        <x:f>AW78-$G78</x:f>
        <x:v>0</x:v>
      </x:c>
      <x:c r="BD78" s="582" t="n">
        <x:f>AX78-($K78*12)</x:f>
        <x:v>0</x:v>
      </x:c>
      <x:c r="BE78" s="522" t="str">
        <x:v>SIM</x:v>
      </x:c>
      <x:c r="BF78" s="522" t="str">
        <x:v>PRODUÇÃO · COMPÕE O FATOR K</x:v>
      </x:c>
    </x:row>
    <x:row r="79" ht="31" customHeight="1">
      <x:c r="A79" s="531" t="str">
        <x:v>O&amp;M</x:v>
      </x:c>
      <x:c r="B79" s="531" t="str">
        <x:v>LINHA MORTA</x:v>
      </x:c>
      <x:c r="C79" s="531" t="str">
        <x:v>5020000131</x:v>
      </x:c>
      <x:c r="D79" s="534" t="str">
        <x:v>INST POSTE SUPORTE BRT LM</x:v>
      </x:c>
      <x:c r="E79" s="534" t="str">
        <x:v>INSTALAR UM POSTE DE CONCRETO, ESPECIFICO PARA SUPORTE DE BANCO REGULADOR DE TENSAO, COM CAVA MANUAL OU MECANICA (EXEMPLO: BROCA OU PERFURATRIZ ADAPTADA AO GUINDAUTO). CONFORME NORMA TECNICA VIGENTE. INCLUI: ACEIRAR LOCAL, ABRIR/FECHAR CAVA, LOCAR, INSTALAR E APRUMAR POSTE ESPECIFICO PARA SUPORTE DE BANCO REGULADOR DE TENSAO. A CAVA EM ROCHA, QUANDO NECESSARIO DEVERA SER CONSIDERADO EM ATIVIDADE ESPECIFICA. NAO INCLUI RESTAURAR PASSEIO SIMPLES OU ESPECIAL, QUANDO NECESSARIO DEVE SER CONSIDERADO EM ATIVIDADE ESPECIFICA. APROPRIACAO - INVESTIMENTO: QUANDO ASSOCIADA A UC ESSA ATIVIDADE DEVE SER APROPRIADA NA ODI. CONFORME ET.206.EQTL.NORMAS E QUALIDADE - CADERNO DE SERVICOS. QUANT MINIMA RECOMENDA: 5 PESSOAS. TIPO DE TURMA: LINHA MORTA (LM). </x:v>
      </x:c>
      <x:c r="F79" s="531" t="str">
        <x:v>UNIDADE</x:v>
      </x:c>
      <x:c r="G79" s="573" t="n">
        <x:v>0</x:v>
      </x:c>
      <x:c r="H79" s="573" t="n">
        <x:f>G79/12</x:f>
        <x:v>0</x:v>
      </x:c>
      <x:c r="I79" s="576" t="n">
        <x:v>985.866490686366</x:v>
      </x:c>
      <x:c r="J79" s="576" t="n">
        <x:f>ROUND(I79*$E$3,2)</x:f>
        <x:v>985.87</x:v>
      </x:c>
      <x:c r="K79" s="576" t="n">
        <x:f>J79*H79</x:f>
        <x:v>0</x:v>
      </x:c>
      <x:c r="L79" s="522"/>
      <x:c r="M79" s="579" t="n">
        <x:v>0</x:v>
      </x:c>
      <x:c r="N79" s="582" t="n">
        <x:f>O79*$E$3</x:f>
        <x:v>0</x:v>
      </x:c>
      <x:c r="O79" s="523" t="n">
        <x:v>0</x:v>
      </x:c>
      <x:c r="P79" s="585" t="n">
        <x:v>0</x:v>
      </x:c>
      <x:c r="Q79" s="588" t="n">
        <x:f>R79*$E$3</x:f>
        <x:v>0</x:v>
      </x:c>
      <x:c r="R79" s="523" t="n">
        <x:v>0</x:v>
      </x:c>
      <x:c r="S79" s="579" t="n">
        <x:v>0</x:v>
      </x:c>
      <x:c r="T79" s="582" t="n">
        <x:f>U79*$E$3</x:f>
        <x:v>0</x:v>
      </x:c>
      <x:c r="U79" s="523" t="n">
        <x:v>0</x:v>
      </x:c>
      <x:c r="V79" s="585" t="n">
        <x:v>0</x:v>
      </x:c>
      <x:c r="W79" s="588" t="n">
        <x:f>X79*$E$3</x:f>
        <x:v>0</x:v>
      </x:c>
      <x:c r="X79" s="523" t="n">
        <x:v>0</x:v>
      </x:c>
      <x:c r="Y79" s="579" t="n">
        <x:v>0</x:v>
      </x:c>
      <x:c r="Z79" s="582" t="n">
        <x:f>AA79*$E$3</x:f>
        <x:v>0</x:v>
      </x:c>
      <x:c r="AA79" s="523" t="n">
        <x:v>0</x:v>
      </x:c>
      <x:c r="AB79" s="585" t="n">
        <x:v>0</x:v>
      </x:c>
      <x:c r="AC79" s="588" t="n">
        <x:f>AD79*$E$3</x:f>
        <x:v>0</x:v>
      </x:c>
      <x:c r="AD79" s="523" t="n">
        <x:v>0</x:v>
      </x:c>
      <x:c r="AE79" s="579" t="n">
        <x:v>0</x:v>
      </x:c>
      <x:c r="AF79" s="582" t="n">
        <x:f>AG79*$E$3</x:f>
        <x:v>0</x:v>
      </x:c>
      <x:c r="AG79" s="523" t="n">
        <x:v>0</x:v>
      </x:c>
      <x:c r="AH79" s="585" t="n">
        <x:v>0</x:v>
      </x:c>
      <x:c r="AI79" s="588" t="n">
        <x:f>AJ79*$E$3</x:f>
        <x:v>0</x:v>
      </x:c>
      <x:c r="AJ79" s="523" t="n">
        <x:v>0</x:v>
      </x:c>
      <x:c r="AK79" s="579" t="n">
        <x:v>0</x:v>
      </x:c>
      <x:c r="AL79" s="582" t="n">
        <x:f>AM79*$E$3</x:f>
        <x:v>0</x:v>
      </x:c>
      <x:c r="AM79" s="523" t="n">
        <x:v>0</x:v>
      </x:c>
      <x:c r="AN79" s="585" t="n">
        <x:v>0</x:v>
      </x:c>
      <x:c r="AO79" s="588" t="n">
        <x:f>AP79*$E$3</x:f>
        <x:v>0</x:v>
      </x:c>
      <x:c r="AP79" s="523" t="n">
        <x:v>0</x:v>
      </x:c>
      <x:c r="AQ79" s="579" t="n">
        <x:v>0</x:v>
      </x:c>
      <x:c r="AR79" s="582" t="n">
        <x:f>AS79*$E$3</x:f>
        <x:v>0</x:v>
      </x:c>
      <x:c r="AS79" s="523" t="n">
        <x:v>0</x:v>
      </x:c>
      <x:c r="AT79" s="585" t="n">
        <x:v>0</x:v>
      </x:c>
      <x:c r="AU79" s="588" t="n">
        <x:f>AV79*$E$3</x:f>
        <x:v>0</x:v>
      </x:c>
      <x:c r="AV79" s="523" t="n">
        <x:v>0</x:v>
      </x:c>
      <x:c r="AW79" s="579" t="n">
        <x:f>SUM(M79,P79,S79,V79,Y79,AB79,AE79,AH79,AK79,AN79,AQ79,AT79)</x:f>
        <x:v>0</x:v>
      </x:c>
      <x:c r="AX79" s="582" t="n">
        <x:f>SUM(N79,Q79,T79,W79,Z79,AC79,AF79,AI79,AL79,AO79,AR79,AU79)</x:f>
        <x:v>0</x:v>
      </x:c>
      <x:c r="AY79" s="525"/>
      <x:c r="AZ79" s="579" t="n">
        <x:f>AW79/12</x:f>
        <x:v>0</x:v>
      </x:c>
      <x:c r="BA79" s="582" t="n">
        <x:f>AX79/12</x:f>
        <x:v>0</x:v>
      </x:c>
      <x:c r="BB79" s="525"/>
      <x:c r="BC79" s="579" t="n">
        <x:f>AW79-$G79</x:f>
        <x:v>0</x:v>
      </x:c>
      <x:c r="BD79" s="582" t="n">
        <x:f>AX79-($K79*12)</x:f>
        <x:v>0</x:v>
      </x:c>
      <x:c r="BE79" s="522" t="str">
        <x:v>SIM</x:v>
      </x:c>
      <x:c r="BF79" s="522" t="str">
        <x:v>PRODUÇÃO · COMPÕE O FATOR K</x:v>
      </x:c>
    </x:row>
    <x:row r="80" ht="31" customHeight="1">
      <x:c r="A80" s="531" t="str">
        <x:v>O&amp;M</x:v>
      </x:c>
      <x:c r="B80" s="531" t="str">
        <x:v>LINHA MORTA</x:v>
      </x:c>
      <x:c r="C80" s="531" t="str">
        <x:v>5020000132</x:v>
      </x:c>
      <x:c r="D80" s="534" t="str">
        <x:v>RET POSTE SUPORTE BRT LM</x:v>
      </x:c>
      <x:c r="E80" s="534" t="str">
        <x:v>RETIRAR UM POSTE DE CONCRETO, ESPECIFICO PARA SUPORTE DE BANCO REGULADOR DE TENSAO, MANUALMENTE OU COM AUXILIO DE EQUIPAMENTOS (EXEMPLO: SACA POSTE) E FECHAR CAVA. CONFORME NORMA TECNICA VIGENTE. INCLUI: RETIRAR POSTE, FECHAR CAVA COM TERRA, DESATIVAR BASE DE CONCRETO E REMOVER RESIDUOS DO POSTE, CASO NECESSARIO. NAO INCLUI RESTAURAR PASSEIO SIMPLES OU ESPECIAL, QUANDO NECESSARIO DEVE SER CONSIDERADO EM ATIVIDADE ESPECIFICA.  APROPRIACAO - CUSTEIO: QUANDO EM ATIVIDADE DE MANUTENCAO, APROPRIAR NO CENTRO E CLASSE DE CUSTO ESPECIFICA DA AREA. CONFORME ET.206.EQTL.NORMAS E QUALIDADE - CADERNO DE SERVICOS. QUANT MINIMA RECOMENDA: 5 PESSOAS. TIPO DE TURMA: LINHA MORTA (LM).</x:v>
      </x:c>
      <x:c r="F80" s="531" t="str">
        <x:v>UNIDADE</x:v>
      </x:c>
      <x:c r="G80" s="573" t="n">
        <x:v>0</x:v>
      </x:c>
      <x:c r="H80" s="573" t="n">
        <x:f>G80/12</x:f>
        <x:v>0</x:v>
      </x:c>
      <x:c r="I80" s="576" t="n">
        <x:v>591.51989441182</x:v>
      </x:c>
      <x:c r="J80" s="576" t="n">
        <x:f>ROUND(I80*$E$3,2)</x:f>
        <x:v>591.52</x:v>
      </x:c>
      <x:c r="K80" s="576" t="n">
        <x:f>J80*H80</x:f>
        <x:v>0</x:v>
      </x:c>
      <x:c r="L80" s="522"/>
      <x:c r="M80" s="579" t="n">
        <x:v>0</x:v>
      </x:c>
      <x:c r="N80" s="582" t="n">
        <x:f>O80*$E$3</x:f>
        <x:v>0</x:v>
      </x:c>
      <x:c r="O80" s="523" t="n">
        <x:v>0</x:v>
      </x:c>
      <x:c r="P80" s="585" t="n">
        <x:v>0</x:v>
      </x:c>
      <x:c r="Q80" s="588" t="n">
        <x:f>R80*$E$3</x:f>
        <x:v>0</x:v>
      </x:c>
      <x:c r="R80" s="523" t="n">
        <x:v>0</x:v>
      </x:c>
      <x:c r="S80" s="579" t="n">
        <x:v>0</x:v>
      </x:c>
      <x:c r="T80" s="582" t="n">
        <x:f>U80*$E$3</x:f>
        <x:v>0</x:v>
      </x:c>
      <x:c r="U80" s="523" t="n">
        <x:v>0</x:v>
      </x:c>
      <x:c r="V80" s="585" t="n">
        <x:v>0</x:v>
      </x:c>
      <x:c r="W80" s="588" t="n">
        <x:f>X80*$E$3</x:f>
        <x:v>0</x:v>
      </x:c>
      <x:c r="X80" s="523" t="n">
        <x:v>0</x:v>
      </x:c>
      <x:c r="Y80" s="579" t="n">
        <x:v>0</x:v>
      </x:c>
      <x:c r="Z80" s="582" t="n">
        <x:f>AA80*$E$3</x:f>
        <x:v>0</x:v>
      </x:c>
      <x:c r="AA80" s="523" t="n">
        <x:v>0</x:v>
      </x:c>
      <x:c r="AB80" s="585" t="n">
        <x:v>0</x:v>
      </x:c>
      <x:c r="AC80" s="588" t="n">
        <x:f>AD80*$E$3</x:f>
        <x:v>0</x:v>
      </x:c>
      <x:c r="AD80" s="523" t="n">
        <x:v>0</x:v>
      </x:c>
      <x:c r="AE80" s="579" t="n">
        <x:v>0</x:v>
      </x:c>
      <x:c r="AF80" s="582" t="n">
        <x:f>AG80*$E$3</x:f>
        <x:v>0</x:v>
      </x:c>
      <x:c r="AG80" s="523" t="n">
        <x:v>0</x:v>
      </x:c>
      <x:c r="AH80" s="585" t="n">
        <x:v>0</x:v>
      </x:c>
      <x:c r="AI80" s="588" t="n">
        <x:f>AJ80*$E$3</x:f>
        <x:v>0</x:v>
      </x:c>
      <x:c r="AJ80" s="523" t="n">
        <x:v>0</x:v>
      </x:c>
      <x:c r="AK80" s="579" t="n">
        <x:v>0</x:v>
      </x:c>
      <x:c r="AL80" s="582" t="n">
        <x:f>AM80*$E$3</x:f>
        <x:v>0</x:v>
      </x:c>
      <x:c r="AM80" s="523" t="n">
        <x:v>0</x:v>
      </x:c>
      <x:c r="AN80" s="585" t="n">
        <x:v>0</x:v>
      </x:c>
      <x:c r="AO80" s="588" t="n">
        <x:f>AP80*$E$3</x:f>
        <x:v>0</x:v>
      </x:c>
      <x:c r="AP80" s="523" t="n">
        <x:v>0</x:v>
      </x:c>
      <x:c r="AQ80" s="579" t="n">
        <x:v>0</x:v>
      </x:c>
      <x:c r="AR80" s="582" t="n">
        <x:f>AS80*$E$3</x:f>
        <x:v>0</x:v>
      </x:c>
      <x:c r="AS80" s="523" t="n">
        <x:v>0</x:v>
      </x:c>
      <x:c r="AT80" s="585" t="n">
        <x:v>0</x:v>
      </x:c>
      <x:c r="AU80" s="588" t="n">
        <x:f>AV80*$E$3</x:f>
        <x:v>0</x:v>
      </x:c>
      <x:c r="AV80" s="523" t="n">
        <x:v>0</x:v>
      </x:c>
      <x:c r="AW80" s="579" t="n">
        <x:f>SUM(M80,P80,S80,V80,Y80,AB80,AE80,AH80,AK80,AN80,AQ80,AT80)</x:f>
        <x:v>0</x:v>
      </x:c>
      <x:c r="AX80" s="582" t="n">
        <x:f>SUM(N80,Q80,T80,W80,Z80,AC80,AF80,AI80,AL80,AO80,AR80,AU80)</x:f>
        <x:v>0</x:v>
      </x:c>
      <x:c r="AY80" s="525"/>
      <x:c r="AZ80" s="579" t="n">
        <x:f>AW80/12</x:f>
        <x:v>0</x:v>
      </x:c>
      <x:c r="BA80" s="582" t="n">
        <x:f>AX80/12</x:f>
        <x:v>0</x:v>
      </x:c>
      <x:c r="BB80" s="525"/>
      <x:c r="BC80" s="579" t="n">
        <x:f>AW80-$G80</x:f>
        <x:v>0</x:v>
      </x:c>
      <x:c r="BD80" s="582" t="n">
        <x:f>AX80-($K80*12)</x:f>
        <x:v>0</x:v>
      </x:c>
      <x:c r="BE80" s="522" t="str">
        <x:v>SIM</x:v>
      </x:c>
      <x:c r="BF80" s="522" t="str">
        <x:v>PRODUÇÃO · COMPÕE O FATOR K</x:v>
      </x:c>
    </x:row>
    <x:row r="81" ht="31" customHeight="1">
      <x:c r="A81" s="531" t="str">
        <x:v>PERDAS</x:v>
      </x:c>
      <x:c r="B81" s="531" t="str">
        <x:v>PERDAS</x:v>
      </x:c>
      <x:c r="C81" s="531" t="str">
        <x:v>5020000134</x:v>
      </x:c>
      <x:c r="D81" s="534" t="str">
        <x:v>INST POSTE MET QUAD 7M RD SUST SMC</x:v>
      </x:c>
      <x:c r="E81" s="534" t="str">
        <x:v>INSTALAR POSTE METALICO QUADRADO DE 7 METROS (INTEIRO OU SECCIONADO) EM REDE DE DISTRIBUICAO, INCLUI: ABRIR CAVA, LOCACAO E INSTALACAO DO POSTE. APROPRIACAO - INVESTIMENTO: QUANDO ASSOCIADA A UC ESSA ATIVIDADE DEVE SER APROPRIADA NA ODI. CONFORME ET.206.EQTL.NORMAS E QUALIDADE - CADERNO DE SERVICOS. QUANTIDADE MINIMA DE PESSOAS RECOMENDAS: 2 PESSOAS. TIPO DE TURMA: LINHA MORTA (LM).</x:v>
      </x:c>
      <x:c r="F81" s="531" t="str">
        <x:v>UNIDADE</x:v>
      </x:c>
      <x:c r="G81" s="573" t="n">
        <x:v>0</x:v>
      </x:c>
      <x:c r="H81" s="573" t="n">
        <x:f>G81/12</x:f>
        <x:v>0</x:v>
      </x:c>
      <x:c r="I81" s="576" t="n">
        <x:v>129.678847135368</x:v>
      </x:c>
      <x:c r="J81" s="576" t="n">
        <x:f>ROUND(I81*$E$3,2)</x:f>
        <x:v>129.68</x:v>
      </x:c>
      <x:c r="K81" s="576" t="n">
        <x:f>J81*H81</x:f>
        <x:v>0</x:v>
      </x:c>
      <x:c r="L81" s="522"/>
      <x:c r="M81" s="579" t="n">
        <x:v>0</x:v>
      </x:c>
      <x:c r="N81" s="582" t="n">
        <x:f>O81*$E$3</x:f>
        <x:v>0</x:v>
      </x:c>
      <x:c r="O81" s="523" t="n">
        <x:v>0</x:v>
      </x:c>
      <x:c r="P81" s="585" t="n">
        <x:v>0</x:v>
      </x:c>
      <x:c r="Q81" s="588" t="n">
        <x:f>R81*$E$3</x:f>
        <x:v>0</x:v>
      </x:c>
      <x:c r="R81" s="523" t="n">
        <x:v>0</x:v>
      </x:c>
      <x:c r="S81" s="579" t="n">
        <x:v>0</x:v>
      </x:c>
      <x:c r="T81" s="582" t="n">
        <x:f>U81*$E$3</x:f>
        <x:v>0</x:v>
      </x:c>
      <x:c r="U81" s="523" t="n">
        <x:v>0</x:v>
      </x:c>
      <x:c r="V81" s="585" t="n">
        <x:v>0</x:v>
      </x:c>
      <x:c r="W81" s="588" t="n">
        <x:f>X81*$E$3</x:f>
        <x:v>0</x:v>
      </x:c>
      <x:c r="X81" s="523" t="n">
        <x:v>0</x:v>
      </x:c>
      <x:c r="Y81" s="579" t="n">
        <x:v>0</x:v>
      </x:c>
      <x:c r="Z81" s="582" t="n">
        <x:f>AA81*$E$3</x:f>
        <x:v>0</x:v>
      </x:c>
      <x:c r="AA81" s="523" t="n">
        <x:v>0</x:v>
      </x:c>
      <x:c r="AB81" s="585" t="n">
        <x:v>0</x:v>
      </x:c>
      <x:c r="AC81" s="588" t="n">
        <x:f>AD81*$E$3</x:f>
        <x:v>0</x:v>
      </x:c>
      <x:c r="AD81" s="523" t="n">
        <x:v>0</x:v>
      </x:c>
      <x:c r="AE81" s="579" t="n">
        <x:v>0</x:v>
      </x:c>
      <x:c r="AF81" s="582" t="n">
        <x:f>AG81*$E$3</x:f>
        <x:v>0</x:v>
      </x:c>
      <x:c r="AG81" s="523" t="n">
        <x:v>0</x:v>
      </x:c>
      <x:c r="AH81" s="585" t="n">
        <x:v>0</x:v>
      </x:c>
      <x:c r="AI81" s="588" t="n">
        <x:f>AJ81*$E$3</x:f>
        <x:v>0</x:v>
      </x:c>
      <x:c r="AJ81" s="523" t="n">
        <x:v>0</x:v>
      </x:c>
      <x:c r="AK81" s="579" t="n">
        <x:v>0</x:v>
      </x:c>
      <x:c r="AL81" s="582" t="n">
        <x:f>AM81*$E$3</x:f>
        <x:v>0</x:v>
      </x:c>
      <x:c r="AM81" s="523" t="n">
        <x:v>0</x:v>
      </x:c>
      <x:c r="AN81" s="585" t="n">
        <x:v>0</x:v>
      </x:c>
      <x:c r="AO81" s="588" t="n">
        <x:f>AP81*$E$3</x:f>
        <x:v>0</x:v>
      </x:c>
      <x:c r="AP81" s="523" t="n">
        <x:v>0</x:v>
      </x:c>
      <x:c r="AQ81" s="579" t="n">
        <x:v>0</x:v>
      </x:c>
      <x:c r="AR81" s="582" t="n">
        <x:f>AS81*$E$3</x:f>
        <x:v>0</x:v>
      </x:c>
      <x:c r="AS81" s="523" t="n">
        <x:v>0</x:v>
      </x:c>
      <x:c r="AT81" s="585" t="n">
        <x:v>0</x:v>
      </x:c>
      <x:c r="AU81" s="588" t="n">
        <x:f>AV81*$E$3</x:f>
        <x:v>0</x:v>
      </x:c>
      <x:c r="AV81" s="523" t="n">
        <x:v>0</x:v>
      </x:c>
      <x:c r="AW81" s="579" t="n">
        <x:f>SUM(M81,P81,S81,V81,Y81,AB81,AE81,AH81,AK81,AN81,AQ81,AT81)</x:f>
        <x:v>0</x:v>
      </x:c>
      <x:c r="AX81" s="582" t="n">
        <x:f>SUM(N81,Q81,T81,W81,Z81,AC81,AF81,AI81,AL81,AO81,AR81,AU81)</x:f>
        <x:v>0</x:v>
      </x:c>
      <x:c r="AY81" s="525"/>
      <x:c r="AZ81" s="579" t="n">
        <x:f>AW81/12</x:f>
        <x:v>0</x:v>
      </x:c>
      <x:c r="BA81" s="582" t="n">
        <x:f>AX81/12</x:f>
        <x:v>0</x:v>
      </x:c>
      <x:c r="BB81" s="525"/>
      <x:c r="BC81" s="579" t="n">
        <x:f>AW81-$G81</x:f>
        <x:v>0</x:v>
      </x:c>
      <x:c r="BD81" s="582" t="n">
        <x:f>AX81-($K81*12)</x:f>
        <x:v>0</x:v>
      </x:c>
      <x:c r="BE81" s="522" t="str">
        <x:v>NÃO</x:v>
      </x:c>
      <x:c r="BF81" s="522" t="str">
        <x:v>PERDAS · Disponibilidade de equipes de perdas</x:v>
      </x:c>
    </x:row>
    <x:row r="82" ht="31" customHeight="1">
      <x:c r="A82" s="531" t="str">
        <x:v>PERDAS</x:v>
      </x:c>
      <x:c r="B82" s="531" t="str">
        <x:v>PERDAS</x:v>
      </x:c>
      <x:c r="C82" s="531" t="str">
        <x:v>5020000135</x:v>
      </x:c>
      <x:c r="D82" s="534" t="str">
        <x:v>INST POSTE MET QUAD 7M RD NORM STC</x:v>
      </x:c>
      <x:c r="E82" s="534" t="str">
        <x:v>INSTALAR POSTE METALICO QUADRADO DE 7 METROS (INTEIRO OU SECCIONADO) EM REDE DE DISTRIBUICAO, INCLUI: ABRIR CAVA, LOCACAO E INSTALACAO DO POSTE. APROPRIACAO - INVESTIMENTO: QUANDO ASSOCIADA A UC ESSA ATIVIDADE DEVE SER APROPRIADA NA ODI. CONFORME ET.206.EQTL.NORMAS E QUALIDADE - CADERNO DE SERVICOS. QUANTIDADE MINIMA DE PESSOAS RECOMENDAS: 2 PESSOAS. TIPO DE TURMA: NORMALIZACAO STC LEVE.</x:v>
      </x:c>
      <x:c r="F82" s="531" t="str">
        <x:v>UNIDADE</x:v>
      </x:c>
      <x:c r="G82" s="573" t="n">
        <x:v>0</x:v>
      </x:c>
      <x:c r="H82" s="573" t="n">
        <x:f>G82/12</x:f>
        <x:v>0</x:v>
      </x:c>
      <x:c r="I82" s="576" t="n">
        <x:v>129.678847135368</x:v>
      </x:c>
      <x:c r="J82" s="576" t="n">
        <x:f>ROUND(I82*$E$3,2)</x:f>
        <x:v>129.68</x:v>
      </x:c>
      <x:c r="K82" s="576" t="n">
        <x:f>J82*H82</x:f>
        <x:v>0</x:v>
      </x:c>
      <x:c r="L82" s="522"/>
      <x:c r="M82" s="579" t="n">
        <x:v>0</x:v>
      </x:c>
      <x:c r="N82" s="582" t="n">
        <x:f>O82*$E$3</x:f>
        <x:v>0</x:v>
      </x:c>
      <x:c r="O82" s="523" t="n">
        <x:v>0</x:v>
      </x:c>
      <x:c r="P82" s="585" t="n">
        <x:v>0</x:v>
      </x:c>
      <x:c r="Q82" s="588" t="n">
        <x:f>R82*$E$3</x:f>
        <x:v>0</x:v>
      </x:c>
      <x:c r="R82" s="523" t="n">
        <x:v>0</x:v>
      </x:c>
      <x:c r="S82" s="579" t="n">
        <x:v>0</x:v>
      </x:c>
      <x:c r="T82" s="582" t="n">
        <x:f>U82*$E$3</x:f>
        <x:v>0</x:v>
      </x:c>
      <x:c r="U82" s="523" t="n">
        <x:v>0</x:v>
      </x:c>
      <x:c r="V82" s="585" t="n">
        <x:v>0</x:v>
      </x:c>
      <x:c r="W82" s="588" t="n">
        <x:f>X82*$E$3</x:f>
        <x:v>0</x:v>
      </x:c>
      <x:c r="X82" s="523" t="n">
        <x:v>0</x:v>
      </x:c>
      <x:c r="Y82" s="579" t="n">
        <x:v>0</x:v>
      </x:c>
      <x:c r="Z82" s="582" t="n">
        <x:f>AA82*$E$3</x:f>
        <x:v>0</x:v>
      </x:c>
      <x:c r="AA82" s="523" t="n">
        <x:v>0</x:v>
      </x:c>
      <x:c r="AB82" s="585" t="n">
        <x:v>0</x:v>
      </x:c>
      <x:c r="AC82" s="588" t="n">
        <x:f>AD82*$E$3</x:f>
        <x:v>0</x:v>
      </x:c>
      <x:c r="AD82" s="523" t="n">
        <x:v>0</x:v>
      </x:c>
      <x:c r="AE82" s="579" t="n">
        <x:v>0</x:v>
      </x:c>
      <x:c r="AF82" s="582" t="n">
        <x:f>AG82*$E$3</x:f>
        <x:v>0</x:v>
      </x:c>
      <x:c r="AG82" s="523" t="n">
        <x:v>0</x:v>
      </x:c>
      <x:c r="AH82" s="585" t="n">
        <x:v>0</x:v>
      </x:c>
      <x:c r="AI82" s="588" t="n">
        <x:f>AJ82*$E$3</x:f>
        <x:v>0</x:v>
      </x:c>
      <x:c r="AJ82" s="523" t="n">
        <x:v>0</x:v>
      </x:c>
      <x:c r="AK82" s="579" t="n">
        <x:v>0</x:v>
      </x:c>
      <x:c r="AL82" s="582" t="n">
        <x:f>AM82*$E$3</x:f>
        <x:v>0</x:v>
      </x:c>
      <x:c r="AM82" s="523" t="n">
        <x:v>0</x:v>
      </x:c>
      <x:c r="AN82" s="585" t="n">
        <x:v>0</x:v>
      </x:c>
      <x:c r="AO82" s="588" t="n">
        <x:f>AP82*$E$3</x:f>
        <x:v>0</x:v>
      </x:c>
      <x:c r="AP82" s="523" t="n">
        <x:v>0</x:v>
      </x:c>
      <x:c r="AQ82" s="579" t="n">
        <x:v>0</x:v>
      </x:c>
      <x:c r="AR82" s="582" t="n">
        <x:f>AS82*$E$3</x:f>
        <x:v>0</x:v>
      </x:c>
      <x:c r="AS82" s="523" t="n">
        <x:v>0</x:v>
      </x:c>
      <x:c r="AT82" s="585" t="n">
        <x:v>0</x:v>
      </x:c>
      <x:c r="AU82" s="588" t="n">
        <x:f>AV82*$E$3</x:f>
        <x:v>0</x:v>
      </x:c>
      <x:c r="AV82" s="523" t="n">
        <x:v>0</x:v>
      </x:c>
      <x:c r="AW82" s="579" t="n">
        <x:f>SUM(M82,P82,S82,V82,Y82,AB82,AE82,AH82,AK82,AN82,AQ82,AT82)</x:f>
        <x:v>0</x:v>
      </x:c>
      <x:c r="AX82" s="582" t="n">
        <x:f>SUM(N82,Q82,T82,W82,Z82,AC82,AF82,AI82,AL82,AO82,AR82,AU82)</x:f>
        <x:v>0</x:v>
      </x:c>
      <x:c r="AY82" s="525"/>
      <x:c r="AZ82" s="579" t="n">
        <x:f>AW82/12</x:f>
        <x:v>0</x:v>
      </x:c>
      <x:c r="BA82" s="582" t="n">
        <x:f>AX82/12</x:f>
        <x:v>0</x:v>
      </x:c>
      <x:c r="BB82" s="525"/>
      <x:c r="BC82" s="579" t="n">
        <x:f>AW82-$G82</x:f>
        <x:v>0</x:v>
      </x:c>
      <x:c r="BD82" s="582" t="n">
        <x:f>AX82-($K82*12)</x:f>
        <x:v>0</x:v>
      </x:c>
      <x:c r="BE82" s="522" t="str">
        <x:v>NÃO</x:v>
      </x:c>
      <x:c r="BF82" s="522" t="str">
        <x:v>PERDAS · Disponibilidade de equipes de perdas</x:v>
      </x:c>
    </x:row>
    <x:row r="83" ht="31" customHeight="1">
      <x:c r="A83" s="531" t="str">
        <x:v>O&amp;M</x:v>
      </x:c>
      <x:c r="B83" s="531" t="str">
        <x:v>LINHA MORTA</x:v>
      </x:c>
      <x:c r="C83" s="531" t="str">
        <x:v>5020000138</x:v>
      </x:c>
      <x:c r="D83" s="534" t="str">
        <x:v>ARRASTAR POSTE/MATERIAL MANUAL LM</x:v>
      </x:c>
      <x:c r="E83" s="534" t="str">
        <x:v>ARRASTAR MATERIAL DE FORMA MANUAL, REMUNERACAO CALCULADA POR TONELADA X QUILOMETRO DE ARRASTO. CONFORME NORMA TECNICA VIGENTE. INCLUI: ARRASTAR POSTES E/OU MATERIAIS DE FORMA MANUAL, DE MODO A PERMITIR QUE OS MESMOS ALCANCEM O LOCAL DE APLICACAO NA OBRA. ESSA ATIVIDADE SERA APLICADA SE O LOCAL DE ACESSO A OBRA NAO TEM CONDICOES DA UTILIZACAO DE VEICULOS. A FISCALIZACAO DEVERA APROVAR O TIPO DE ARRASTAMENTO A SER UTILIZADO, QUE DEPENDERA DE FATORES COMO: TOPOGRAFIA, VEGETACAO DO TERRENO, QUANTIDADE DE MATERIAIS EM TONELADAS, DISTANCIA, DISPONIBILIDADE E OU VIABILIDADE NA UTILIZACAO DO MEIO MAIS ADEQUADO, LEVANDO EM CONSIDERACAO O CUSTO E O TEMPO.  SERA REMUNERADA UMA UNIDADE DESSA ATIVIDADE PARA CADA TONELADA DE MATERIAL TRANSPORTADO EM UM QUILOMETRO (TONELADA X QUILOMETRO).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x:v>
      </x:c>
      <x:c r="F83" s="531" t="str">
        <x:v>UNIDADE</x:v>
      </x:c>
      <x:c r="G83" s="573" t="n">
        <x:v>0</x:v>
      </x:c>
      <x:c r="H83" s="573" t="n">
        <x:f>G83/12</x:f>
        <x:v>0</x:v>
      </x:c>
      <x:c r="I83" s="576" t="n">
        <x:v>1314.48865424849</x:v>
      </x:c>
      <x:c r="J83" s="576" t="n">
        <x:f>ROUND(I83*$E$3,2)</x:f>
        <x:v>1314.49</x:v>
      </x:c>
      <x:c r="K83" s="576" t="n">
        <x:f>J83*H83</x:f>
        <x:v>0</x:v>
      </x:c>
      <x:c r="L83" s="522"/>
      <x:c r="M83" s="579" t="n">
        <x:v>0</x:v>
      </x:c>
      <x:c r="N83" s="582" t="n">
        <x:f>O83*$E$3</x:f>
        <x:v>0</x:v>
      </x:c>
      <x:c r="O83" s="523" t="n">
        <x:v>0</x:v>
      </x:c>
      <x:c r="P83" s="585" t="n">
        <x:v>0</x:v>
      </x:c>
      <x:c r="Q83" s="588" t="n">
        <x:f>R83*$E$3</x:f>
        <x:v>0</x:v>
      </x:c>
      <x:c r="R83" s="523" t="n">
        <x:v>0</x:v>
      </x:c>
      <x:c r="S83" s="579" t="n">
        <x:v>0</x:v>
      </x:c>
      <x:c r="T83" s="582" t="n">
        <x:f>U83*$E$3</x:f>
        <x:v>0</x:v>
      </x:c>
      <x:c r="U83" s="523" t="n">
        <x:v>0</x:v>
      </x:c>
      <x:c r="V83" s="585" t="n">
        <x:v>0</x:v>
      </x:c>
      <x:c r="W83" s="588" t="n">
        <x:f>X83*$E$3</x:f>
        <x:v>0</x:v>
      </x:c>
      <x:c r="X83" s="523" t="n">
        <x:v>0</x:v>
      </x:c>
      <x:c r="Y83" s="579" t="n">
        <x:v>0</x:v>
      </x:c>
      <x:c r="Z83" s="582" t="n">
        <x:f>AA83*$E$3</x:f>
        <x:v>0</x:v>
      </x:c>
      <x:c r="AA83" s="523" t="n">
        <x:v>0</x:v>
      </x:c>
      <x:c r="AB83" s="585" t="n">
        <x:v>0</x:v>
      </x:c>
      <x:c r="AC83" s="588" t="n">
        <x:f>AD83*$E$3</x:f>
        <x:v>0</x:v>
      </x:c>
      <x:c r="AD83" s="523" t="n">
        <x:v>0</x:v>
      </x:c>
      <x:c r="AE83" s="579" t="n">
        <x:v>0</x:v>
      </x:c>
      <x:c r="AF83" s="582" t="n">
        <x:f>AG83*$E$3</x:f>
        <x:v>0</x:v>
      </x:c>
      <x:c r="AG83" s="523" t="n">
        <x:v>0</x:v>
      </x:c>
      <x:c r="AH83" s="585" t="n">
        <x:v>0</x:v>
      </x:c>
      <x:c r="AI83" s="588" t="n">
        <x:f>AJ83*$E$3</x:f>
        <x:v>0</x:v>
      </x:c>
      <x:c r="AJ83" s="523" t="n">
        <x:v>0</x:v>
      </x:c>
      <x:c r="AK83" s="579" t="n">
        <x:v>0</x:v>
      </x:c>
      <x:c r="AL83" s="582" t="n">
        <x:f>AM83*$E$3</x:f>
        <x:v>0</x:v>
      </x:c>
      <x:c r="AM83" s="523" t="n">
        <x:v>0</x:v>
      </x:c>
      <x:c r="AN83" s="585" t="n">
        <x:v>0</x:v>
      </x:c>
      <x:c r="AO83" s="588" t="n">
        <x:f>AP83*$E$3</x:f>
        <x:v>0</x:v>
      </x:c>
      <x:c r="AP83" s="523" t="n">
        <x:v>0</x:v>
      </x:c>
      <x:c r="AQ83" s="579" t="n">
        <x:v>0</x:v>
      </x:c>
      <x:c r="AR83" s="582" t="n">
        <x:f>AS83*$E$3</x:f>
        <x:v>0</x:v>
      </x:c>
      <x:c r="AS83" s="523" t="n">
        <x:v>0</x:v>
      </x:c>
      <x:c r="AT83" s="585" t="n">
        <x:v>0</x:v>
      </x:c>
      <x:c r="AU83" s="588" t="n">
        <x:f>AV83*$E$3</x:f>
        <x:v>0</x:v>
      </x:c>
      <x:c r="AV83" s="523" t="n">
        <x:v>0</x:v>
      </x:c>
      <x:c r="AW83" s="579" t="n">
        <x:f>SUM(M83,P83,S83,V83,Y83,AB83,AE83,AH83,AK83,AN83,AQ83,AT83)</x:f>
        <x:v>0</x:v>
      </x:c>
      <x:c r="AX83" s="582" t="n">
        <x:f>SUM(N83,Q83,T83,W83,Z83,AC83,AF83,AI83,AL83,AO83,AR83,AU83)</x:f>
        <x:v>0</x:v>
      </x:c>
      <x:c r="AY83" s="525"/>
      <x:c r="AZ83" s="579" t="n">
        <x:f>AW83/12</x:f>
        <x:v>0</x:v>
      </x:c>
      <x:c r="BA83" s="582" t="n">
        <x:f>AX83/12</x:f>
        <x:v>0</x:v>
      </x:c>
      <x:c r="BB83" s="525"/>
      <x:c r="BC83" s="579" t="n">
        <x:f>AW83-$G83</x:f>
        <x:v>0</x:v>
      </x:c>
      <x:c r="BD83" s="582" t="n">
        <x:f>AX83-($K83*12)</x:f>
        <x:v>0</x:v>
      </x:c>
      <x:c r="BE83" s="522" t="str">
        <x:v>SIM</x:v>
      </x:c>
      <x:c r="BF83" s="522" t="str">
        <x:v>PRODUÇÃO · COMPÕE O FATOR K</x:v>
      </x:c>
    </x:row>
    <x:row r="84" ht="31" customHeight="1">
      <x:c r="A84" s="531" t="str">
        <x:v>O&amp;M</x:v>
      </x:c>
      <x:c r="B84" s="531" t="str">
        <x:v>LINHA MORTA</x:v>
      </x:c>
      <x:c r="C84" s="531" t="str">
        <x:v>5020100055</x:v>
      </x:c>
      <x:c r="D84" s="534" t="str">
        <x:v>ABRIR CAVA ROCHA MACICA S/ EXPLOSIVO LM</x:v>
      </x:c>
      <x:c r="E84" s="534" t="str">
        <x:v>ABRIR CAVA EM ROCHA MACICA COM EQUIPAMENTO ESPECIALIZADO (EXEMPLOS: ROMPEDOR PNEUMATICO, RETROESCAVADEIRA OU SIMILAR), PARA INSTALAR UM POSTE DE QUALQUER TIPO, NA AREA URBANA OU RURAL. CONFORME NORMA TECNICA VIGENTE. INCLUI: ABRIR CAVA EM SOLO ROCHOSO SEM A UTILIZACAO DE EXPLOSIVO PARA IMPLANTACAO DE POSTE. APROPRIACAO - INVESTIMENTO: QUANDO ASSOCIADA A UC ESSA ATIVIDADE DEVE SER APROPRIADA NA ODI. CONFORME ET.206.EQTL.NORMAS E QUALIDADE - CADERNO DE SERVICOS. QUANT MINIMA RECOMENDA: 2 PESSOAS. TIPO DE TURMA: LINHA MORTA (LM).</x:v>
      </x:c>
      <x:c r="F84" s="531" t="str">
        <x:v>UNIDADE</x:v>
      </x:c>
      <x:c r="G84" s="573" t="n">
        <x:v>424</x:v>
      </x:c>
      <x:c r="H84" s="573" t="n">
        <x:f>G84/12</x:f>
        <x:v>35.333333333333336</x:v>
      </x:c>
      <x:c r="I84" s="576" t="n">
        <x:v>1649.55181221643</x:v>
      </x:c>
      <x:c r="J84" s="576" t="n">
        <x:f>ROUND(I84*$E$3,2)</x:f>
        <x:v>1649.55</x:v>
      </x:c>
      <x:c r="K84" s="576" t="n">
        <x:f>J84*H84</x:f>
        <x:v>58284.100000000006</x:v>
      </x:c>
      <x:c r="L84" s="522"/>
      <x:c r="M84" s="579" t="n">
        <x:v>1</x:v>
      </x:c>
      <x:c r="N84" s="582" t="n">
        <x:f>O84*$E$3</x:f>
        <x:v>1649.55</x:v>
      </x:c>
      <x:c r="O84" s="523" t="n">
        <x:v>1649.55</x:v>
      </x:c>
      <x:c r="P84" s="585" t="n">
        <x:v>2</x:v>
      </x:c>
      <x:c r="Q84" s="588" t="n">
        <x:f>R84*$E$3</x:f>
        <x:v>3299.1</x:v>
      </x:c>
      <x:c r="R84" s="523" t="n">
        <x:v>3299.1</x:v>
      </x:c>
      <x:c r="S84" s="579" t="n">
        <x:v>1</x:v>
      </x:c>
      <x:c r="T84" s="582" t="n">
        <x:f>U84*$E$3</x:f>
        <x:v>1649.55</x:v>
      </x:c>
      <x:c r="U84" s="523" t="n">
        <x:v>1649.55</x:v>
      </x:c>
      <x:c r="V84" s="585" t="n">
        <x:v>2</x:v>
      </x:c>
      <x:c r="W84" s="588" t="n">
        <x:f>X84*$E$3</x:f>
        <x:v>3299.1</x:v>
      </x:c>
      <x:c r="X84" s="523" t="n">
        <x:v>3299.1</x:v>
      </x:c>
      <x:c r="Y84" s="579" t="n">
        <x:v>17</x:v>
      </x:c>
      <x:c r="Z84" s="582" t="n">
        <x:f>AA84*$E$3</x:f>
        <x:v>28042.35</x:v>
      </x:c>
      <x:c r="AA84" s="523" t="n">
        <x:v>28042.35</x:v>
      </x:c>
      <x:c r="AB84" s="585" t="n">
        <x:v>22</x:v>
      </x:c>
      <x:c r="AC84" s="588" t="n">
        <x:f>AD84*$E$3</x:f>
        <x:v>36290.1</x:v>
      </x:c>
      <x:c r="AD84" s="523" t="n">
        <x:v>36290.1</x:v>
      </x:c>
      <x:c r="AE84" s="579" t="n">
        <x:v>24</x:v>
      </x:c>
      <x:c r="AF84" s="582" t="n">
        <x:f>AG84*$E$3</x:f>
        <x:v>39589.2</x:v>
      </x:c>
      <x:c r="AG84" s="523" t="n">
        <x:v>39589.2</x:v>
      </x:c>
      <x:c r="AH84" s="585" t="n">
        <x:v>27</x:v>
      </x:c>
      <x:c r="AI84" s="588" t="n">
        <x:f>AJ84*$E$3</x:f>
        <x:v>44537.85</x:v>
      </x:c>
      <x:c r="AJ84" s="523" t="n">
        <x:v>44537.85</x:v>
      </x:c>
      <x:c r="AK84" s="579" t="n">
        <x:v>28</x:v>
      </x:c>
      <x:c r="AL84" s="582" t="n">
        <x:f>AM84*$E$3</x:f>
        <x:v>46187.4</x:v>
      </x:c>
      <x:c r="AM84" s="523" t="n">
        <x:v>46187.4</x:v>
      </x:c>
      <x:c r="AN84" s="585" t="n">
        <x:v>3</x:v>
      </x:c>
      <x:c r="AO84" s="588" t="n">
        <x:f>AP84*$E$3</x:f>
        <x:v>4948.65</x:v>
      </x:c>
      <x:c r="AP84" s="523" t="n">
        <x:v>4948.65</x:v>
      </x:c>
      <x:c r="AQ84" s="579" t="n">
        <x:v>26</x:v>
      </x:c>
      <x:c r="AR84" s="582" t="n">
        <x:f>AS84*$E$3</x:f>
        <x:v>42888.3</x:v>
      </x:c>
      <x:c r="AS84" s="523" t="n">
        <x:v>42888.3</x:v>
      </x:c>
      <x:c r="AT84" s="585" t="n">
        <x:v>3</x:v>
      </x:c>
      <x:c r="AU84" s="588" t="n">
        <x:f>AV84*$E$3</x:f>
        <x:v>4948.65</x:v>
      </x:c>
      <x:c r="AV84" s="523" t="n">
        <x:v>4948.65</x:v>
      </x:c>
      <x:c r="AW84" s="579" t="n">
        <x:f>SUM(M84,P84,S84,V84,Y84,AB84,AE84,AH84,AK84,AN84,AQ84,AT84)</x:f>
        <x:v>156</x:v>
      </x:c>
      <x:c r="AX84" s="582" t="n">
        <x:f>SUM(N84,Q84,T84,W84,Z84,AC84,AF84,AI84,AL84,AO84,AR84,AU84)</x:f>
        <x:v>257329.79999999996</x:v>
      </x:c>
      <x:c r="AY84" s="525"/>
      <x:c r="AZ84" s="579" t="n">
        <x:f>AW84/12</x:f>
        <x:v>13</x:v>
      </x:c>
      <x:c r="BA84" s="582" t="n">
        <x:f>AX84/12</x:f>
        <x:v>21444.149999999998</x:v>
      </x:c>
      <x:c r="BB84" s="525"/>
      <x:c r="BC84" s="579" t="n">
        <x:f>AW84-$G84</x:f>
        <x:v>-268</x:v>
      </x:c>
      <x:c r="BD84" s="582" t="n">
        <x:f>AX84-($K84*12)</x:f>
        <x:v>-442079.40000000014</x:v>
      </x:c>
      <x:c r="BE84" s="522" t="str">
        <x:v>SIM</x:v>
      </x:c>
      <x:c r="BF84" s="522" t="str">
        <x:v>PRODUÇÃO · COMPÕE O FATOR K</x:v>
      </x:c>
    </x:row>
    <x:row r="85" ht="31" customHeight="1">
      <x:c r="A85" s="531" t="str">
        <x:v>O&amp;M</x:v>
      </x:c>
      <x:c r="B85" s="531" t="str">
        <x:v>LINHA MORTA</x:v>
      </x:c>
      <x:c r="C85" s="531" t="str">
        <x:v>5020100056</x:v>
      </x:c>
      <x:c r="D85" s="534" t="str">
        <x:v>BASE CONCRETO 1CAMADA PARA POSTE LM</x:v>
      </x:c>
      <x:c r="E85" s="534" t="str">
        <x:v>INSTALAR BASE DE CONCRETO PARA POSTE, COM UMA CAMADA DE CONCRETO, INDEPENDENTE DO TIPO DE POSTE. CONFORME NORMA TECNICA VIGENTE. INCLUI: PREPARO DA FUNDACAO, COMPACTAR TERRA NA BASE DO POSTE E COMPLEMENTAR COM UMA CAMADA DE 50CM DE CONCRETO (CONFORME NT.00006.EQTL E NT.00022.EQTL). INCLUI O FORNECIMENTO DOS MATERIAIS DA FUNDACAO (PEDRA, AREIA, CIMENTO E DEMAIS NECESSARIOS). A INSTALACAO DO POSTE DEVERA SER CONSIDERADO EM ATIVIDADE ESPECIFICA. APROPRIACAO - INVESTIMENTO: QUANDO ASSOCIADA A UC ESSA ATIVIDADE DEVE SER APROPRIADA NA ODI. CONFORME ET.206.EQTL.NORMAS E QUALIDADE - CADERNO DE SERVICOS. QUANT MINIMA RECOMENDA: 5 PESSOAS. TIPO DE TURMA: LINHA MORTA (LM).</x:v>
      </x:c>
      <x:c r="F85" s="531" t="str">
        <x:v>UNIDADE</x:v>
      </x:c>
      <x:c r="G85" s="573" t="n">
        <x:v>0</x:v>
      </x:c>
      <x:c r="H85" s="573" t="n">
        <x:f>G85/12</x:f>
        <x:v>0</x:v>
      </x:c>
      <x:c r="I85" s="576" t="n">
        <x:v>1008.60714440486</x:v>
      </x:c>
      <x:c r="J85" s="576" t="n">
        <x:f>ROUND(I85*$E$3,2)</x:f>
        <x:v>1008.61</x:v>
      </x:c>
      <x:c r="K85" s="576" t="n">
        <x:f>J85*H85</x:f>
        <x:v>0</x:v>
      </x:c>
      <x:c r="L85" s="522"/>
      <x:c r="M85" s="579" t="n">
        <x:v>0</x:v>
      </x:c>
      <x:c r="N85" s="582" t="n">
        <x:f>O85*$E$3</x:f>
        <x:v>0</x:v>
      </x:c>
      <x:c r="O85" s="523" t="n">
        <x:v>0</x:v>
      </x:c>
      <x:c r="P85" s="585" t="n">
        <x:v>0</x:v>
      </x:c>
      <x:c r="Q85" s="588" t="n">
        <x:f>R85*$E$3</x:f>
        <x:v>0</x:v>
      </x:c>
      <x:c r="R85" s="523" t="n">
        <x:v>0</x:v>
      </x:c>
      <x:c r="S85" s="579" t="n">
        <x:v>0</x:v>
      </x:c>
      <x:c r="T85" s="582" t="n">
        <x:f>U85*$E$3</x:f>
        <x:v>0</x:v>
      </x:c>
      <x:c r="U85" s="523" t="n">
        <x:v>0</x:v>
      </x:c>
      <x:c r="V85" s="585" t="n">
        <x:v>0</x:v>
      </x:c>
      <x:c r="W85" s="588" t="n">
        <x:f>X85*$E$3</x:f>
        <x:v>0</x:v>
      </x:c>
      <x:c r="X85" s="523" t="n">
        <x:v>0</x:v>
      </x:c>
      <x:c r="Y85" s="579" t="n">
        <x:v>0</x:v>
      </x:c>
      <x:c r="Z85" s="582" t="n">
        <x:f>AA85*$E$3</x:f>
        <x:v>0</x:v>
      </x:c>
      <x:c r="AA85" s="523" t="n">
        <x:v>0</x:v>
      </x:c>
      <x:c r="AB85" s="585" t="n">
        <x:v>0</x:v>
      </x:c>
      <x:c r="AC85" s="588" t="n">
        <x:f>AD85*$E$3</x:f>
        <x:v>0</x:v>
      </x:c>
      <x:c r="AD85" s="523" t="n">
        <x:v>0</x:v>
      </x:c>
      <x:c r="AE85" s="579" t="n">
        <x:v>0</x:v>
      </x:c>
      <x:c r="AF85" s="582" t="n">
        <x:f>AG85*$E$3</x:f>
        <x:v>0</x:v>
      </x:c>
      <x:c r="AG85" s="523" t="n">
        <x:v>0</x:v>
      </x:c>
      <x:c r="AH85" s="585" t="n">
        <x:v>0</x:v>
      </x:c>
      <x:c r="AI85" s="588" t="n">
        <x:f>AJ85*$E$3</x:f>
        <x:v>0</x:v>
      </x:c>
      <x:c r="AJ85" s="523" t="n">
        <x:v>0</x:v>
      </x:c>
      <x:c r="AK85" s="579" t="n">
        <x:v>0</x:v>
      </x:c>
      <x:c r="AL85" s="582" t="n">
        <x:f>AM85*$E$3</x:f>
        <x:v>0</x:v>
      </x:c>
      <x:c r="AM85" s="523" t="n">
        <x:v>0</x:v>
      </x:c>
      <x:c r="AN85" s="585" t="n">
        <x:v>0</x:v>
      </x:c>
      <x:c r="AO85" s="588" t="n">
        <x:f>AP85*$E$3</x:f>
        <x:v>0</x:v>
      </x:c>
      <x:c r="AP85" s="523" t="n">
        <x:v>0</x:v>
      </x:c>
      <x:c r="AQ85" s="579" t="n">
        <x:v>0</x:v>
      </x:c>
      <x:c r="AR85" s="582" t="n">
        <x:f>AS85*$E$3</x:f>
        <x:v>0</x:v>
      </x:c>
      <x:c r="AS85" s="523" t="n">
        <x:v>0</x:v>
      </x:c>
      <x:c r="AT85" s="585" t="n">
        <x:v>0</x:v>
      </x:c>
      <x:c r="AU85" s="588" t="n">
        <x:f>AV85*$E$3</x:f>
        <x:v>0</x:v>
      </x:c>
      <x:c r="AV85" s="523" t="n">
        <x:v>0</x:v>
      </x:c>
      <x:c r="AW85" s="579" t="n">
        <x:f>SUM(M85,P85,S85,V85,Y85,AB85,AE85,AH85,AK85,AN85,AQ85,AT85)</x:f>
        <x:v>0</x:v>
      </x:c>
      <x:c r="AX85" s="582" t="n">
        <x:f>SUM(N85,Q85,T85,W85,Z85,AC85,AF85,AI85,AL85,AO85,AR85,AU85)</x:f>
        <x:v>0</x:v>
      </x:c>
      <x:c r="AY85" s="525"/>
      <x:c r="AZ85" s="579" t="n">
        <x:f>AW85/12</x:f>
        <x:v>0</x:v>
      </x:c>
      <x:c r="BA85" s="582" t="n">
        <x:f>AX85/12</x:f>
        <x:v>0</x:v>
      </x:c>
      <x:c r="BB85" s="525"/>
      <x:c r="BC85" s="579" t="n">
        <x:f>AW85-$G85</x:f>
        <x:v>0</x:v>
      </x:c>
      <x:c r="BD85" s="582" t="n">
        <x:f>AX85-($K85*12)</x:f>
        <x:v>0</x:v>
      </x:c>
      <x:c r="BE85" s="522" t="str">
        <x:v>SIM</x:v>
      </x:c>
      <x:c r="BF85" s="522" t="str">
        <x:v>PRODUÇÃO · COMPÕE O FATOR K</x:v>
      </x:c>
    </x:row>
    <x:row r="86" ht="31" customHeight="1">
      <x:c r="A86" s="531" t="str">
        <x:v>O&amp;M</x:v>
      </x:c>
      <x:c r="B86" s="531" t="str">
        <x:v>LINHA MORTA</x:v>
      </x:c>
      <x:c r="C86" s="531" t="str">
        <x:v>5020100057</x:v>
      </x:c>
      <x:c r="D86" s="534" t="str">
        <x:v>BASE CONCRETO 2CAMADAS PARA POSTE LM</x:v>
      </x:c>
      <x:c r="E86" s="534" t="str">
        <x:v>INSTALAR BASE DE CONCRETO PARA POSTE, COM DUAS CAMADA DE CONCRETO, INDEPENDENTE DO TIPO DE POSTE. CONFORME NORMA TECNICA VIGENTE. INCLUI: PREPARO DA FUNDACAO, COMPACTAR TERRA NA BASE DO POSTE E COMPLEMENTAR COM DUAS CAMADAS DE 50CM DE CONCRETO (CONFORME NT.00006.EQTL E NT.00022.EQTL), INCLUI O FORNECIMENTO DOS MATERIAIS DA FUNDACAO (PEDRA, AREIA, CIMENTO E DEMAIS NECESSARIOS). A INSTALACAO DO POSTE DEVERA SER CONSIDERADO EM ATIVIDADE ESPECIFICA. APROPRIACAO - INVESTIMENTO: QUANDO ASSOCIADA A UC ESSA ATIVIDADE DEVE SER APROPRIADA NA ODI. CONFORME ET.206.EQTL.NORMAS E QUALIDADE - CADERNO DE SERVICOS. QUANT MINIMA RECOMENDA: 5 PESSOAS. TIPO DE TURMA: LINHA MORTA (LM).</x:v>
      </x:c>
      <x:c r="F86" s="531" t="str">
        <x:v>UNIDADE</x:v>
      </x:c>
      <x:c r="G86" s="573" t="n">
        <x:v>2573</x:v>
      </x:c>
      <x:c r="H86" s="573" t="n">
        <x:f>G86/12</x:f>
        <x:v>214.41666666666666</x:v>
      </x:c>
      <x:c r="I86" s="576" t="n">
        <x:v>1447.38345719301</x:v>
      </x:c>
      <x:c r="J86" s="576" t="n">
        <x:f>ROUND(I86*$E$3,2)</x:f>
        <x:v>1447.38</x:v>
      </x:c>
      <x:c r="K86" s="576" t="n">
        <x:f>J86*H86</x:f>
        <x:v>310342.395</x:v>
      </x:c>
      <x:c r="L86" s="522"/>
      <x:c r="M86" s="579" t="n">
        <x:v>49</x:v>
      </x:c>
      <x:c r="N86" s="582" t="n">
        <x:f>O86*$E$3</x:f>
        <x:v>70921.62</x:v>
      </x:c>
      <x:c r="O86" s="523" t="n">
        <x:v>70921.62</x:v>
      </x:c>
      <x:c r="P86" s="585" t="n">
        <x:v>72</x:v>
      </x:c>
      <x:c r="Q86" s="588" t="n">
        <x:f>R86*$E$3</x:f>
        <x:v>104211.36</x:v>
      </x:c>
      <x:c r="R86" s="523" t="n">
        <x:v>104211.36</x:v>
      </x:c>
      <x:c r="S86" s="579" t="n">
        <x:v>115</x:v>
      </x:c>
      <x:c r="T86" s="582" t="n">
        <x:f>U86*$E$3</x:f>
        <x:v>166448.7</x:v>
      </x:c>
      <x:c r="U86" s="523" t="n">
        <x:v>166448.7</x:v>
      </x:c>
      <x:c r="V86" s="585" t="n">
        <x:v>116</x:v>
      </x:c>
      <x:c r="W86" s="588" t="n">
        <x:f>X86*$E$3</x:f>
        <x:v>167896.08</x:v>
      </x:c>
      <x:c r="X86" s="523" t="n">
        <x:v>167896.08</x:v>
      </x:c>
      <x:c r="Y86" s="579" t="n">
        <x:v>183</x:v>
      </x:c>
      <x:c r="Z86" s="582" t="n">
        <x:f>AA86*$E$3</x:f>
        <x:v>264870.54</x:v>
      </x:c>
      <x:c r="AA86" s="523" t="n">
        <x:v>264870.54</x:v>
      </x:c>
      <x:c r="AB86" s="585" t="n">
        <x:v>241</x:v>
      </x:c>
      <x:c r="AC86" s="588" t="n">
        <x:f>AD86*$E$3</x:f>
        <x:v>348818.58</x:v>
      </x:c>
      <x:c r="AD86" s="523" t="n">
        <x:v>348818.58</x:v>
      </x:c>
      <x:c r="AE86" s="579" t="n">
        <x:v>132</x:v>
      </x:c>
      <x:c r="AF86" s="582" t="n">
        <x:f>AG86*$E$3</x:f>
        <x:v>191054.16</x:v>
      </x:c>
      <x:c r="AG86" s="523" t="n">
        <x:v>191054.16</x:v>
      </x:c>
      <x:c r="AH86" s="585" t="n">
        <x:v>265</x:v>
      </x:c>
      <x:c r="AI86" s="588" t="n">
        <x:f>AJ86*$E$3</x:f>
        <x:v>383555.7</x:v>
      </x:c>
      <x:c r="AJ86" s="523" t="n">
        <x:v>383555.7</x:v>
      </x:c>
      <x:c r="AK86" s="579" t="n">
        <x:v>173</x:v>
      </x:c>
      <x:c r="AL86" s="582" t="n">
        <x:f>AM86*$E$3</x:f>
        <x:v>250396.74</x:v>
      </x:c>
      <x:c r="AM86" s="523" t="n">
        <x:v>250396.74</x:v>
      </x:c>
      <x:c r="AN86" s="585" t="n">
        <x:v>139</x:v>
      </x:c>
      <x:c r="AO86" s="588" t="n">
        <x:f>AP86*$E$3</x:f>
        <x:v>201185.82</x:v>
      </x:c>
      <x:c r="AP86" s="523" t="n">
        <x:v>201185.82</x:v>
      </x:c>
      <x:c r="AQ86" s="579" t="n">
        <x:v>249</x:v>
      </x:c>
      <x:c r="AR86" s="582" t="n">
        <x:f>AS86*$E$3</x:f>
        <x:v>360397.62</x:v>
      </x:c>
      <x:c r="AS86" s="523" t="n">
        <x:v>360397.62</x:v>
      </x:c>
      <x:c r="AT86" s="585" t="n">
        <x:v>245</x:v>
      </x:c>
      <x:c r="AU86" s="588" t="n">
        <x:f>AV86*$E$3</x:f>
        <x:v>354608.1</x:v>
      </x:c>
      <x:c r="AV86" s="523" t="n">
        <x:v>354608.1</x:v>
      </x:c>
      <x:c r="AW86" s="579" t="n">
        <x:f>SUM(M86,P86,S86,V86,Y86,AB86,AE86,AH86,AK86,AN86,AQ86,AT86)</x:f>
        <x:v>1979</x:v>
      </x:c>
      <x:c r="AX86" s="582" t="n">
        <x:f>SUM(N86,Q86,T86,W86,Z86,AC86,AF86,AI86,AL86,AO86,AR86,AU86)</x:f>
        <x:v>2864365.02</x:v>
      </x:c>
      <x:c r="AY86" s="525"/>
      <x:c r="AZ86" s="579" t="n">
        <x:f>AW86/12</x:f>
        <x:v>164.91666666666666</x:v>
      </x:c>
      <x:c r="BA86" s="582" t="n">
        <x:f>AX86/12</x:f>
        <x:v>238697.085</x:v>
      </x:c>
      <x:c r="BB86" s="525"/>
      <x:c r="BC86" s="579" t="n">
        <x:f>AW86-$G86</x:f>
        <x:v>-594</x:v>
      </x:c>
      <x:c r="BD86" s="582" t="n">
        <x:f>AX86-($K86*12)</x:f>
        <x:v>-859743.7200000002</x:v>
      </x:c>
      <x:c r="BE86" s="522" t="str">
        <x:v>SIM</x:v>
      </x:c>
      <x:c r="BF86" s="522" t="str">
        <x:v>PRODUÇÃO · COMPÕE O FATOR K</x:v>
      </x:c>
    </x:row>
    <x:row r="87" ht="31" customHeight="1">
      <x:c r="A87" s="531" t="str">
        <x:v>O&amp;M</x:v>
      </x:c>
      <x:c r="B87" s="531" t="str">
        <x:v>LINHA MORTA</x:v>
      </x:c>
      <x:c r="C87" s="531" t="str">
        <x:v>5020100058</x:v>
      </x:c>
      <x:c r="D87" s="534" t="str">
        <x:v>BASE CONCRETO C/ MANILHA PARA POSTE LM</x:v>
      </x:c>
      <x:c r="E87" s="534" t="str">
        <x:v>INSTALAR BASE DE CONCRETO COM MANILHA PARA FUNDACAO DE POSTE DE MT/BT, INDEPENDENTE DO TIPO DE POSTE (ALTURAXESFORÇO). A QUANTIDADE DE MANILHA UTILIZADA DEPENDE DA ALTURA DO POSTE. CONFORME NORMA TECNICA VIGENTE. INCLUI: INSTALACAO DE UMA, DUAS OU TRES MANILHAS, CONCRETAGEM DA FUNDACAO (CONFORME NT.00006.EQTL E NT.00022.EQTL). INCLUI O FORNECIMENTO DOS MATERIAIS DA FUNDACAO (PEDRA, AREIA, CIMENTO, MANILHA E DEMAIS NECESSARIOS). A INSTALACAO DO POSTE DEVERA SER CONSIDERADO EM ATIVIDADE ESPECIFICA. APROPRIACAO - INVESTIMENTO: QUANDO ASSOCIADA A UC ESSA ATIVIDADE DEVE SER APROPRIADA NA ODI. CONFORME ET.206.EQTL.NORMAS E QUALIDADE - CADERNO DE SERVICOS. QUANT MINIMA RECOMENDA: 5 PESSOAS. TIPO DE TURMA: LINHA MORTA (LM). </x:v>
      </x:c>
      <x:c r="F87" s="531" t="str">
        <x:v>UNIDADE</x:v>
      </x:c>
      <x:c r="G87" s="573" t="n">
        <x:v>44</x:v>
      </x:c>
      <x:c r="H87" s="573" t="n">
        <x:f>G87/12</x:f>
        <x:v>3.6666666666666665</x:v>
      </x:c>
      <x:c r="I87" s="576" t="n">
        <x:v>1722.24303479637</x:v>
      </x:c>
      <x:c r="J87" s="576" t="n">
        <x:f>ROUND(I87*$E$3,2)</x:f>
        <x:v>1722.24</x:v>
      </x:c>
      <x:c r="K87" s="576" t="n">
        <x:f>J87*H87</x:f>
        <x:v>6314.88</x:v>
      </x:c>
      <x:c r="L87" s="522"/>
      <x:c r="M87" s="579" t="n">
        <x:v>0</x:v>
      </x:c>
      <x:c r="N87" s="582" t="n">
        <x:f>O87*$E$3</x:f>
        <x:v>0</x:v>
      </x:c>
      <x:c r="O87" s="523" t="n">
        <x:v>0</x:v>
      </x:c>
      <x:c r="P87" s="585" t="n">
        <x:v>0</x:v>
      </x:c>
      <x:c r="Q87" s="588" t="n">
        <x:f>R87*$E$3</x:f>
        <x:v>0</x:v>
      </x:c>
      <x:c r="R87" s="523" t="n">
        <x:v>0</x:v>
      </x:c>
      <x:c r="S87" s="579" t="n">
        <x:v>1</x:v>
      </x:c>
      <x:c r="T87" s="582" t="n">
        <x:f>U87*$E$3</x:f>
        <x:v>1722.24</x:v>
      </x:c>
      <x:c r="U87" s="523" t="n">
        <x:v>1722.24</x:v>
      </x:c>
      <x:c r="V87" s="585" t="n">
        <x:v>0</x:v>
      </x:c>
      <x:c r="W87" s="588" t="n">
        <x:f>X87*$E$3</x:f>
        <x:v>0</x:v>
      </x:c>
      <x:c r="X87" s="523" t="n">
        <x:v>0</x:v>
      </x:c>
      <x:c r="Y87" s="579" t="n">
        <x:v>2</x:v>
      </x:c>
      <x:c r="Z87" s="582" t="n">
        <x:f>AA87*$E$3</x:f>
        <x:v>3444.48</x:v>
      </x:c>
      <x:c r="AA87" s="523" t="n">
        <x:v>3444.48</x:v>
      </x:c>
      <x:c r="AB87" s="585" t="n">
        <x:v>8</x:v>
      </x:c>
      <x:c r="AC87" s="588" t="n">
        <x:f>AD87*$E$3</x:f>
        <x:v>13777.92</x:v>
      </x:c>
      <x:c r="AD87" s="523" t="n">
        <x:v>13777.92</x:v>
      </x:c>
      <x:c r="AE87" s="579" t="n">
        <x:v>5</x:v>
      </x:c>
      <x:c r="AF87" s="582" t="n">
        <x:f>AG87*$E$3</x:f>
        <x:v>8611.2</x:v>
      </x:c>
      <x:c r="AG87" s="523" t="n">
        <x:v>8611.2</x:v>
      </x:c>
      <x:c r="AH87" s="585" t="n">
        <x:v>2</x:v>
      </x:c>
      <x:c r="AI87" s="588" t="n">
        <x:f>AJ87*$E$3</x:f>
        <x:v>3444.48</x:v>
      </x:c>
      <x:c r="AJ87" s="523" t="n">
        <x:v>3444.48</x:v>
      </x:c>
      <x:c r="AK87" s="579" t="n">
        <x:v>2</x:v>
      </x:c>
      <x:c r="AL87" s="582" t="n">
        <x:f>AM87*$E$3</x:f>
        <x:v>3444.48</x:v>
      </x:c>
      <x:c r="AM87" s="523" t="n">
        <x:v>3444.48</x:v>
      </x:c>
      <x:c r="AN87" s="585" t="n">
        <x:v>4</x:v>
      </x:c>
      <x:c r="AO87" s="588" t="n">
        <x:f>AP87*$E$3</x:f>
        <x:v>6888.96</x:v>
      </x:c>
      <x:c r="AP87" s="523" t="n">
        <x:v>6888.96</x:v>
      </x:c>
      <x:c r="AQ87" s="579" t="n">
        <x:v>3</x:v>
      </x:c>
      <x:c r="AR87" s="582" t="n">
        <x:f>AS87*$E$3</x:f>
        <x:v>5166.72</x:v>
      </x:c>
      <x:c r="AS87" s="523" t="n">
        <x:v>5166.72</x:v>
      </x:c>
      <x:c r="AT87" s="585" t="n">
        <x:v>1</x:v>
      </x:c>
      <x:c r="AU87" s="588" t="n">
        <x:f>AV87*$E$3</x:f>
        <x:v>1722.24</x:v>
      </x:c>
      <x:c r="AV87" s="523" t="n">
        <x:v>1722.24</x:v>
      </x:c>
      <x:c r="AW87" s="579" t="n">
        <x:f>SUM(M87,P87,S87,V87,Y87,AB87,AE87,AH87,AK87,AN87,AQ87,AT87)</x:f>
        <x:v>28</x:v>
      </x:c>
      <x:c r="AX87" s="582" t="n">
        <x:f>SUM(N87,Q87,T87,W87,Z87,AC87,AF87,AI87,AL87,AO87,AR87,AU87)</x:f>
        <x:v>48222.72</x:v>
      </x:c>
      <x:c r="AY87" s="525"/>
      <x:c r="AZ87" s="579" t="n">
        <x:f>AW87/12</x:f>
        <x:v>2.3333333333333335</x:v>
      </x:c>
      <x:c r="BA87" s="582" t="n">
        <x:f>AX87/12</x:f>
        <x:v>4018.56</x:v>
      </x:c>
      <x:c r="BB87" s="525"/>
      <x:c r="BC87" s="579" t="n">
        <x:f>AW87-$G87</x:f>
        <x:v>-16</x:v>
      </x:c>
      <x:c r="BD87" s="582" t="n">
        <x:f>AX87-($K87*12)</x:f>
        <x:v>-27555.839999999997</x:v>
      </x:c>
      <x:c r="BE87" s="522" t="str">
        <x:v>SIM</x:v>
      </x:c>
      <x:c r="BF87" s="522" t="str">
        <x:v>PRODUÇÃO · COMPÕE O FATOR K</x:v>
      </x:c>
    </x:row>
    <x:row r="88" ht="31" customHeight="1">
      <x:c r="A88" s="531" t="str">
        <x:v>O&amp;M</x:v>
      </x:c>
      <x:c r="B88" s="531" t="str">
        <x:v>LINHA MORTA</x:v>
      </x:c>
      <x:c r="C88" s="531" t="str">
        <x:v>5020100059</x:v>
      </x:c>
      <x:c r="D88" s="534" t="str">
        <x:v>ABRIR CAVA ROCHA MACICA C/ EXPLOSIVO LM</x:v>
      </x:c>
      <x:c r="E88" s="534" t="str">
        <x:v>ABRIR CAVA EM ROCHA MACICA COM EXPLOSIVO OU SIMILAR, PARA INSTALAR UM POSTE DE QUALQUER TIPO, NA AREA URBANA OU RURAL. CONFORME NORMA TECNICA VIGENTE. INCLUI: ABRIR CAVA EM SOLO ROCHOSO, COM A UTILIZACAO DE EXPLOSIVO PARA IMPLANTACAO DE POSTE. APROPRIACAO - INVESTIMENTO: QUANDO ASSOCIADA A UC ESSA ATIVIDADE DEVE SER APROPRIADA NA ODI. CONFORME ET.206.EQTL.NORMAS E QUALIDADE - CADERNO DE SERVICOS. QUANT MINIMA RECOMENDA: 2 PESSOAS. TIPO DE TURMA: LINHA MORTA (LM).</x:v>
      </x:c>
      <x:c r="F88" s="531" t="str">
        <x:v>UNIDADE</x:v>
      </x:c>
      <x:c r="G88" s="573" t="n">
        <x:v>0</x:v>
      </x:c>
      <x:c r="H88" s="573" t="n">
        <x:f>G88/12</x:f>
        <x:v>0</x:v>
      </x:c>
      <x:c r="I88" s="576" t="n">
        <x:v>2421.68244772199</x:v>
      </x:c>
      <x:c r="J88" s="576" t="n">
        <x:f>ROUND(I88*$E$3,2)</x:f>
        <x:v>2421.68</x:v>
      </x:c>
      <x:c r="K88" s="576" t="n">
        <x:f>J88*H88</x:f>
        <x:v>0</x:v>
      </x:c>
      <x:c r="L88" s="522"/>
      <x:c r="M88" s="579" t="n">
        <x:v>0</x:v>
      </x:c>
      <x:c r="N88" s="582" t="n">
        <x:f>O88*$E$3</x:f>
        <x:v>0</x:v>
      </x:c>
      <x:c r="O88" s="523" t="n">
        <x:v>0</x:v>
      </x:c>
      <x:c r="P88" s="585" t="n">
        <x:v>0</x:v>
      </x:c>
      <x:c r="Q88" s="588" t="n">
        <x:f>R88*$E$3</x:f>
        <x:v>0</x:v>
      </x:c>
      <x:c r="R88" s="523" t="n">
        <x:v>0</x:v>
      </x:c>
      <x:c r="S88" s="579" t="n">
        <x:v>0</x:v>
      </x:c>
      <x:c r="T88" s="582" t="n">
        <x:f>U88*$E$3</x:f>
        <x:v>0</x:v>
      </x:c>
      <x:c r="U88" s="523" t="n">
        <x:v>0</x:v>
      </x:c>
      <x:c r="V88" s="585" t="n">
        <x:v>0</x:v>
      </x:c>
      <x:c r="W88" s="588" t="n">
        <x:f>X88*$E$3</x:f>
        <x:v>0</x:v>
      </x:c>
      <x:c r="X88" s="523" t="n">
        <x:v>0</x:v>
      </x:c>
      <x:c r="Y88" s="579" t="n">
        <x:v>0</x:v>
      </x:c>
      <x:c r="Z88" s="582" t="n">
        <x:f>AA88*$E$3</x:f>
        <x:v>0</x:v>
      </x:c>
      <x:c r="AA88" s="523" t="n">
        <x:v>0</x:v>
      </x:c>
      <x:c r="AB88" s="585" t="n">
        <x:v>0</x:v>
      </x:c>
      <x:c r="AC88" s="588" t="n">
        <x:f>AD88*$E$3</x:f>
        <x:v>0</x:v>
      </x:c>
      <x:c r="AD88" s="523" t="n">
        <x:v>0</x:v>
      </x:c>
      <x:c r="AE88" s="579" t="n">
        <x:v>0</x:v>
      </x:c>
      <x:c r="AF88" s="582" t="n">
        <x:f>AG88*$E$3</x:f>
        <x:v>0</x:v>
      </x:c>
      <x:c r="AG88" s="523" t="n">
        <x:v>0</x:v>
      </x:c>
      <x:c r="AH88" s="585" t="n">
        <x:v>0</x:v>
      </x:c>
      <x:c r="AI88" s="588" t="n">
        <x:f>AJ88*$E$3</x:f>
        <x:v>0</x:v>
      </x:c>
      <x:c r="AJ88" s="523" t="n">
        <x:v>0</x:v>
      </x:c>
      <x:c r="AK88" s="579" t="n">
        <x:v>0</x:v>
      </x:c>
      <x:c r="AL88" s="582" t="n">
        <x:f>AM88*$E$3</x:f>
        <x:v>0</x:v>
      </x:c>
      <x:c r="AM88" s="523" t="n">
        <x:v>0</x:v>
      </x:c>
      <x:c r="AN88" s="585" t="n">
        <x:v>0</x:v>
      </x:c>
      <x:c r="AO88" s="588" t="n">
        <x:f>AP88*$E$3</x:f>
        <x:v>0</x:v>
      </x:c>
      <x:c r="AP88" s="523" t="n">
        <x:v>0</x:v>
      </x:c>
      <x:c r="AQ88" s="579" t="n">
        <x:v>0</x:v>
      </x:c>
      <x:c r="AR88" s="582" t="n">
        <x:f>AS88*$E$3</x:f>
        <x:v>0</x:v>
      </x:c>
      <x:c r="AS88" s="523" t="n">
        <x:v>0</x:v>
      </x:c>
      <x:c r="AT88" s="585" t="n">
        <x:v>0</x:v>
      </x:c>
      <x:c r="AU88" s="588" t="n">
        <x:f>AV88*$E$3</x:f>
        <x:v>0</x:v>
      </x:c>
      <x:c r="AV88" s="523" t="n">
        <x:v>0</x:v>
      </x:c>
      <x:c r="AW88" s="579" t="n">
        <x:f>SUM(M88,P88,S88,V88,Y88,AB88,AE88,AH88,AK88,AN88,AQ88,AT88)</x:f>
        <x:v>0</x:v>
      </x:c>
      <x:c r="AX88" s="582" t="n">
        <x:f>SUM(N88,Q88,T88,W88,Z88,AC88,AF88,AI88,AL88,AO88,AR88,AU88)</x:f>
        <x:v>0</x:v>
      </x:c>
      <x:c r="AY88" s="525"/>
      <x:c r="AZ88" s="579" t="n">
        <x:f>AW88/12</x:f>
        <x:v>0</x:v>
      </x:c>
      <x:c r="BA88" s="582" t="n">
        <x:f>AX88/12</x:f>
        <x:v>0</x:v>
      </x:c>
      <x:c r="BB88" s="525"/>
      <x:c r="BC88" s="579" t="n">
        <x:f>AW88-$G88</x:f>
        <x:v>0</x:v>
      </x:c>
      <x:c r="BD88" s="582" t="n">
        <x:f>AX88-($K88*12)</x:f>
        <x:v>0</x:v>
      </x:c>
      <x:c r="BE88" s="522" t="str">
        <x:v>SIM</x:v>
      </x:c>
      <x:c r="BF88" s="522" t="str">
        <x:v>PRODUÇÃO · COMPÕE O FATOR K</x:v>
      </x:c>
    </x:row>
    <x:row r="89" ht="31" customHeight="1">
      <x:c r="A89" s="531" t="str">
        <x:v>O&amp;M</x:v>
      </x:c>
      <x:c r="B89" s="531" t="str">
        <x:v>LINHA MORTA</x:v>
      </x:c>
      <x:c r="C89" s="531" t="str">
        <x:v>5020100066</x:v>
      </x:c>
      <x:c r="D89" s="534" t="str">
        <x:v>BASE CAVA EM ROCHA PARA POSTE LM</x:v>
      </x:c>
      <x:c r="E89" s="534" t="str">
        <x:v>INSTALAR BASE PARA POSTE EM CAVA EM ROCHA, INDEPENDENTE DO TIPO DE POSTE (ALTURAXESFORÇO). CONFORME NORMA TECNICA VIGENTE. INCLUI: PREPARO DA FUNDACAO, COMPACTAR AREIA NA BASE DO POSTE E COMPLEMENTAR COM UMA CAMADA DE 30CM DE CONCRETO (CONFORME NT.00006.EQTL E NT.00022.EQTL), INCLUI O FORNECIMENTO DOS MATERIAIS DA FUNDACAO (AREIA E CONCRETO E DEMAIS NECESSARIOS). A INSTALACAO DO POSTE DEVERA SER CONSIDERADO EM ATIVIDADE ESPECIFICA. APROPRIACAO - INVESTIMENTO: QUANDO ASSOCIADA A UC ESSA ATIVIDADE DEVE SER APROPRIADA NA ODI. CONFORME ET.206.EQTL.NORMAS E QUALIDADE - CADERNO DE SERVICOS. QUANT MINIMA RECOMENDA: 5 PESSOAS. TIPO DE TURMA: LINHA MORTA (LM).</x:v>
      </x:c>
      <x:c r="F89" s="531" t="str">
        <x:v>UNIDADE</x:v>
      </x:c>
      <x:c r="G89" s="573" t="n">
        <x:v>0</x:v>
      </x:c>
      <x:c r="H89" s="573" t="n">
        <x:f>G89/12</x:f>
        <x:v>0</x:v>
      </x:c>
      <x:c r="I89" s="576" t="n">
        <x:v>1100.62135020226</x:v>
      </x:c>
      <x:c r="J89" s="576" t="n">
        <x:f>ROUND(I89*$E$3,2)</x:f>
        <x:v>1100.62</x:v>
      </x:c>
      <x:c r="K89" s="576" t="n">
        <x:f>J89*H89</x:f>
        <x:v>0</x:v>
      </x:c>
      <x:c r="L89" s="522"/>
      <x:c r="M89" s="579" t="n">
        <x:v>0</x:v>
      </x:c>
      <x:c r="N89" s="582" t="n">
        <x:f>O89*$E$3</x:f>
        <x:v>0</x:v>
      </x:c>
      <x:c r="O89" s="523" t="n">
        <x:v>0</x:v>
      </x:c>
      <x:c r="P89" s="585" t="n">
        <x:v>0</x:v>
      </x:c>
      <x:c r="Q89" s="588" t="n">
        <x:f>R89*$E$3</x:f>
        <x:v>0</x:v>
      </x:c>
      <x:c r="R89" s="523" t="n">
        <x:v>0</x:v>
      </x:c>
      <x:c r="S89" s="579" t="n">
        <x:v>0</x:v>
      </x:c>
      <x:c r="T89" s="582" t="n">
        <x:f>U89*$E$3</x:f>
        <x:v>0</x:v>
      </x:c>
      <x:c r="U89" s="523" t="n">
        <x:v>0</x:v>
      </x:c>
      <x:c r="V89" s="585" t="n">
        <x:v>0</x:v>
      </x:c>
      <x:c r="W89" s="588" t="n">
        <x:f>X89*$E$3</x:f>
        <x:v>0</x:v>
      </x:c>
      <x:c r="X89" s="523" t="n">
        <x:v>0</x:v>
      </x:c>
      <x:c r="Y89" s="579" t="n">
        <x:v>0</x:v>
      </x:c>
      <x:c r="Z89" s="582" t="n">
        <x:f>AA89*$E$3</x:f>
        <x:v>0</x:v>
      </x:c>
      <x:c r="AA89" s="523" t="n">
        <x:v>0</x:v>
      </x:c>
      <x:c r="AB89" s="585" t="n">
        <x:v>0</x:v>
      </x:c>
      <x:c r="AC89" s="588" t="n">
        <x:f>AD89*$E$3</x:f>
        <x:v>0</x:v>
      </x:c>
      <x:c r="AD89" s="523" t="n">
        <x:v>0</x:v>
      </x:c>
      <x:c r="AE89" s="579" t="n">
        <x:v>0</x:v>
      </x:c>
      <x:c r="AF89" s="582" t="n">
        <x:f>AG89*$E$3</x:f>
        <x:v>0</x:v>
      </x:c>
      <x:c r="AG89" s="523" t="n">
        <x:v>0</x:v>
      </x:c>
      <x:c r="AH89" s="585" t="n">
        <x:v>0</x:v>
      </x:c>
      <x:c r="AI89" s="588" t="n">
        <x:f>AJ89*$E$3</x:f>
        <x:v>0</x:v>
      </x:c>
      <x:c r="AJ89" s="523" t="n">
        <x:v>0</x:v>
      </x:c>
      <x:c r="AK89" s="579" t="n">
        <x:v>0</x:v>
      </x:c>
      <x:c r="AL89" s="582" t="n">
        <x:f>AM89*$E$3</x:f>
        <x:v>0</x:v>
      </x:c>
      <x:c r="AM89" s="523" t="n">
        <x:v>0</x:v>
      </x:c>
      <x:c r="AN89" s="585" t="n">
        <x:v>0</x:v>
      </x:c>
      <x:c r="AO89" s="588" t="n">
        <x:f>AP89*$E$3</x:f>
        <x:v>0</x:v>
      </x:c>
      <x:c r="AP89" s="523" t="n">
        <x:v>0</x:v>
      </x:c>
      <x:c r="AQ89" s="579" t="n">
        <x:v>0</x:v>
      </x:c>
      <x:c r="AR89" s="582" t="n">
        <x:f>AS89*$E$3</x:f>
        <x:v>0</x:v>
      </x:c>
      <x:c r="AS89" s="523" t="n">
        <x:v>0</x:v>
      </x:c>
      <x:c r="AT89" s="585" t="n">
        <x:v>0</x:v>
      </x:c>
      <x:c r="AU89" s="588" t="n">
        <x:f>AV89*$E$3</x:f>
        <x:v>0</x:v>
      </x:c>
      <x:c r="AV89" s="523" t="n">
        <x:v>0</x:v>
      </x:c>
      <x:c r="AW89" s="579" t="n">
        <x:f>SUM(M89,P89,S89,V89,Y89,AB89,AE89,AH89,AK89,AN89,AQ89,AT89)</x:f>
        <x:v>0</x:v>
      </x:c>
      <x:c r="AX89" s="582" t="n">
        <x:f>SUM(N89,Q89,T89,W89,Z89,AC89,AF89,AI89,AL89,AO89,AR89,AU89)</x:f>
        <x:v>0</x:v>
      </x:c>
      <x:c r="AY89" s="525"/>
      <x:c r="AZ89" s="579" t="n">
        <x:f>AW89/12</x:f>
        <x:v>0</x:v>
      </x:c>
      <x:c r="BA89" s="582" t="n">
        <x:f>AX89/12</x:f>
        <x:v>0</x:v>
      </x:c>
      <x:c r="BB89" s="525"/>
      <x:c r="BC89" s="579" t="n">
        <x:f>AW89-$G89</x:f>
        <x:v>0</x:v>
      </x:c>
      <x:c r="BD89" s="582" t="n">
        <x:f>AX89-($K89*12)</x:f>
        <x:v>0</x:v>
      </x:c>
      <x:c r="BE89" s="522" t="str">
        <x:v>SIM</x:v>
      </x:c>
      <x:c r="BF89" s="522" t="str">
        <x:v>PRODUÇÃO · COMPÕE O FATOR K</x:v>
      </x:c>
    </x:row>
    <x:row r="90" ht="31" customHeight="1">
      <x:c r="A90" s="531" t="str">
        <x:v>O&amp;M</x:v>
      </x:c>
      <x:c r="B90" s="531" t="str">
        <x:v>LINHA MORTA</x:v>
      </x:c>
      <x:c r="C90" s="531" t="str">
        <x:v>5020100067</x:v>
      </x:c>
      <x:c r="D90" s="534" t="str">
        <x:v>BASE CONCRETO C/ TAMBOR PARA POSTE LM</x:v>
      </x:c>
      <x:c r="E90" s="534" t="str">
        <x:v>INSTALAR BASE DE CONCRETO COM TAMBOR METALICO PARA FUNDACAO DE POSTE DE MT/BT, INDEPENDENTE DO TIPO DE POSTE (ALTURAXESFORÇO). A QUANTIDADE DE MANILHA UTILIZADA DEPENDE DA ALTURA DO POSTE. CONFORME NORMA TECNICA VIGENTE. INCLUI: INSTALACAO DE UM, DOIS OU TRES TAMBORES, CONCRETAGEM DA FUNDACAO (CONFORME NT.00006.EQTL E NT.00022.EQTL). INCLUI O FORNECIMENTO DOS MATERIAIS DA FUNDACAO (PEDRA, AREIA, CIMENTO, TAMBOR E DEMAIS NECESSARIOS). A INSTALACAO DO POSTE DEVERA SER CONSIDERADO EM ATIVIDADE ESPECIFICA. APROPRIACAO - INVESTIMENTO: QUANDO ASSOCIADA A UC ESSA ATIVIDADE DEVE SER APROPRIADA NA ODI. CONFORME ET.206.EQTL.NORMAS E QUALIDADE - CADERNO DE SERVICOS. QUANT MINIMA RECOMENDA: 2 PESSOAS. TIPO DE TURMA: LINHA MORTA (LM). </x:v>
      </x:c>
      <x:c r="F90" s="531" t="str">
        <x:v>UNIDADE</x:v>
      </x:c>
      <x:c r="G90" s="573" t="n">
        <x:v>0</x:v>
      </x:c>
      <x:c r="H90" s="573" t="n">
        <x:f>G90/12</x:f>
        <x:v>0</x:v>
      </x:c>
      <x:c r="I90" s="576" t="n">
        <x:v>1590.53127164067</x:v>
      </x:c>
      <x:c r="J90" s="576" t="n">
        <x:f>ROUND(I90*$E$3,2)</x:f>
        <x:v>1590.53</x:v>
      </x:c>
      <x:c r="K90" s="576" t="n">
        <x:f>J90*H90</x:f>
        <x:v>0</x:v>
      </x:c>
      <x:c r="L90" s="522"/>
      <x:c r="M90" s="579" t="n">
        <x:v>0</x:v>
      </x:c>
      <x:c r="N90" s="582" t="n">
        <x:f>O90*$E$3</x:f>
        <x:v>0</x:v>
      </x:c>
      <x:c r="O90" s="523" t="n">
        <x:v>0</x:v>
      </x:c>
      <x:c r="P90" s="585" t="n">
        <x:v>0</x:v>
      </x:c>
      <x:c r="Q90" s="588" t="n">
        <x:f>R90*$E$3</x:f>
        <x:v>0</x:v>
      </x:c>
      <x:c r="R90" s="523" t="n">
        <x:v>0</x:v>
      </x:c>
      <x:c r="S90" s="579" t="n">
        <x:v>0</x:v>
      </x:c>
      <x:c r="T90" s="582" t="n">
        <x:f>U90*$E$3</x:f>
        <x:v>0</x:v>
      </x:c>
      <x:c r="U90" s="523" t="n">
        <x:v>0</x:v>
      </x:c>
      <x:c r="V90" s="585" t="n">
        <x:v>0</x:v>
      </x:c>
      <x:c r="W90" s="588" t="n">
        <x:f>X90*$E$3</x:f>
        <x:v>0</x:v>
      </x:c>
      <x:c r="X90" s="523" t="n">
        <x:v>0</x:v>
      </x:c>
      <x:c r="Y90" s="579" t="n">
        <x:v>0</x:v>
      </x:c>
      <x:c r="Z90" s="582" t="n">
        <x:f>AA90*$E$3</x:f>
        <x:v>0</x:v>
      </x:c>
      <x:c r="AA90" s="523" t="n">
        <x:v>0</x:v>
      </x:c>
      <x:c r="AB90" s="585" t="n">
        <x:v>0</x:v>
      </x:c>
      <x:c r="AC90" s="588" t="n">
        <x:f>AD90*$E$3</x:f>
        <x:v>0</x:v>
      </x:c>
      <x:c r="AD90" s="523" t="n">
        <x:v>0</x:v>
      </x:c>
      <x:c r="AE90" s="579" t="n">
        <x:v>0</x:v>
      </x:c>
      <x:c r="AF90" s="582" t="n">
        <x:f>AG90*$E$3</x:f>
        <x:v>0</x:v>
      </x:c>
      <x:c r="AG90" s="523" t="n">
        <x:v>0</x:v>
      </x:c>
      <x:c r="AH90" s="585" t="n">
        <x:v>0</x:v>
      </x:c>
      <x:c r="AI90" s="588" t="n">
        <x:f>AJ90*$E$3</x:f>
        <x:v>0</x:v>
      </x:c>
      <x:c r="AJ90" s="523" t="n">
        <x:v>0</x:v>
      </x:c>
      <x:c r="AK90" s="579" t="n">
        <x:v>0</x:v>
      </x:c>
      <x:c r="AL90" s="582" t="n">
        <x:f>AM90*$E$3</x:f>
        <x:v>0</x:v>
      </x:c>
      <x:c r="AM90" s="523" t="n">
        <x:v>0</x:v>
      </x:c>
      <x:c r="AN90" s="585" t="n">
        <x:v>0</x:v>
      </x:c>
      <x:c r="AO90" s="588" t="n">
        <x:f>AP90*$E$3</x:f>
        <x:v>0</x:v>
      </x:c>
      <x:c r="AP90" s="523" t="n">
        <x:v>0</x:v>
      </x:c>
      <x:c r="AQ90" s="579" t="n">
        <x:v>0</x:v>
      </x:c>
      <x:c r="AR90" s="582" t="n">
        <x:f>AS90*$E$3</x:f>
        <x:v>0</x:v>
      </x:c>
      <x:c r="AS90" s="523" t="n">
        <x:v>0</x:v>
      </x:c>
      <x:c r="AT90" s="585" t="n">
        <x:v>0</x:v>
      </x:c>
      <x:c r="AU90" s="588" t="n">
        <x:f>AV90*$E$3</x:f>
        <x:v>0</x:v>
      </x:c>
      <x:c r="AV90" s="523" t="n">
        <x:v>0</x:v>
      </x:c>
      <x:c r="AW90" s="579" t="n">
        <x:f>SUM(M90,P90,S90,V90,Y90,AB90,AE90,AH90,AK90,AN90,AQ90,AT90)</x:f>
        <x:v>0</x:v>
      </x:c>
      <x:c r="AX90" s="582" t="n">
        <x:f>SUM(N90,Q90,T90,W90,Z90,AC90,AF90,AI90,AL90,AO90,AR90,AU90)</x:f>
        <x:v>0</x:v>
      </x:c>
      <x:c r="AY90" s="525"/>
      <x:c r="AZ90" s="579" t="n">
        <x:f>AW90/12</x:f>
        <x:v>0</x:v>
      </x:c>
      <x:c r="BA90" s="582" t="n">
        <x:f>AX90/12</x:f>
        <x:v>0</x:v>
      </x:c>
      <x:c r="BB90" s="525"/>
      <x:c r="BC90" s="579" t="n">
        <x:f>AW90-$G90</x:f>
        <x:v>0</x:v>
      </x:c>
      <x:c r="BD90" s="582" t="n">
        <x:f>AX90-($K90*12)</x:f>
        <x:v>0</x:v>
      </x:c>
      <x:c r="BE90" s="522" t="str">
        <x:v>SIM</x:v>
      </x:c>
      <x:c r="BF90" s="522" t="str">
        <x:v>PRODUÇÃO · COMPÕE O FATOR K</x:v>
      </x:c>
    </x:row>
    <x:row r="91" ht="31" customHeight="1">
      <x:c r="A91" s="531" t="str">
        <x:v>O&amp;M</x:v>
      </x:c>
      <x:c r="B91" s="531" t="str">
        <x:v>LINHA MORTA</x:v>
      </x:c>
      <x:c r="C91" s="531" t="str">
        <x:v>5020200033</x:v>
      </x:c>
      <x:c r="D91" s="534" t="str">
        <x:v>BASE COM BRITA LM</x:v>
      </x:c>
      <x:c r="E91" s="534" t="str">
        <x:v>INSTALAR BASE COM BRITA, EM REDE DE DISTRIBUICAO. CONFORME NORMA TECNICA VIGENTE. INCLUI: PREPARO DA FUNDACAO, INSTALAR CAMADA DE BRITA, COMPACTAR TERRA (CONFORME FIGURA 20 DA NT.006.EQTL).  INCLUI O FORNECIMENTO DOS MATERIAIS DA FUNDACAO (AREIA E BRITA). APROPRIACAO - INVESTIMENTO: QUANDO ASSOCIADA A UC ESSA ATIVIDADE DEVE SER APROPRIADA NA ODI. CUSTEIO: QUANDO EM ATIVIDADE DE MANUTENCAO, APROPRIAR NO CENTRO E CLASSE DE CUSTO ESPECIFICA DA AREA. CONFORME ET.206.EQTL.NORMAS E QUALIDADE - CADERNO DE SERVICOS. QUANT MINIMA RECOMENDA: 5 PESSOAS. TIPO DE TURMA: LINHA MORTA (LM).</x:v>
      </x:c>
      <x:c r="F91" s="531" t="str">
        <x:v>CONJUNTO</x:v>
      </x:c>
      <x:c r="G91" s="573" t="n">
        <x:v>0</x:v>
      </x:c>
      <x:c r="H91" s="573" t="n">
        <x:f>G91/12</x:f>
        <x:v>0</x:v>
      </x:c>
      <x:c r="I91" s="576" t="n">
        <x:v>803.415465476676</x:v>
      </x:c>
      <x:c r="J91" s="576" t="n">
        <x:f>ROUND(I91*$E$3,2)</x:f>
        <x:v>803.42</x:v>
      </x:c>
      <x:c r="K91" s="576" t="n">
        <x:f>J91*H91</x:f>
        <x:v>0</x:v>
      </x:c>
      <x:c r="L91" s="522"/>
      <x:c r="M91" s="579" t="n">
        <x:v>0</x:v>
      </x:c>
      <x:c r="N91" s="582" t="n">
        <x:f>O91*$E$3</x:f>
        <x:v>0</x:v>
      </x:c>
      <x:c r="O91" s="523" t="n">
        <x:v>0</x:v>
      </x:c>
      <x:c r="P91" s="585" t="n">
        <x:v>0</x:v>
      </x:c>
      <x:c r="Q91" s="588" t="n">
        <x:f>R91*$E$3</x:f>
        <x:v>0</x:v>
      </x:c>
      <x:c r="R91" s="523" t="n">
        <x:v>0</x:v>
      </x:c>
      <x:c r="S91" s="579" t="n">
        <x:v>0</x:v>
      </x:c>
      <x:c r="T91" s="582" t="n">
        <x:f>U91*$E$3</x:f>
        <x:v>0</x:v>
      </x:c>
      <x:c r="U91" s="523" t="n">
        <x:v>0</x:v>
      </x:c>
      <x:c r="V91" s="585" t="n">
        <x:v>0</x:v>
      </x:c>
      <x:c r="W91" s="588" t="n">
        <x:f>X91*$E$3</x:f>
        <x:v>0</x:v>
      </x:c>
      <x:c r="X91" s="523" t="n">
        <x:v>0</x:v>
      </x:c>
      <x:c r="Y91" s="579" t="n">
        <x:v>0</x:v>
      </x:c>
      <x:c r="Z91" s="582" t="n">
        <x:f>AA91*$E$3</x:f>
        <x:v>0</x:v>
      </x:c>
      <x:c r="AA91" s="523" t="n">
        <x:v>0</x:v>
      </x:c>
      <x:c r="AB91" s="585" t="n">
        <x:v>0</x:v>
      </x:c>
      <x:c r="AC91" s="588" t="n">
        <x:f>AD91*$E$3</x:f>
        <x:v>0</x:v>
      </x:c>
      <x:c r="AD91" s="523" t="n">
        <x:v>0</x:v>
      </x:c>
      <x:c r="AE91" s="579" t="n">
        <x:v>0</x:v>
      </x:c>
      <x:c r="AF91" s="582" t="n">
        <x:f>AG91*$E$3</x:f>
        <x:v>0</x:v>
      </x:c>
      <x:c r="AG91" s="523" t="n">
        <x:v>0</x:v>
      </x:c>
      <x:c r="AH91" s="585" t="n">
        <x:v>0</x:v>
      </x:c>
      <x:c r="AI91" s="588" t="n">
        <x:f>AJ91*$E$3</x:f>
        <x:v>0</x:v>
      </x:c>
      <x:c r="AJ91" s="523" t="n">
        <x:v>0</x:v>
      </x:c>
      <x:c r="AK91" s="579" t="n">
        <x:v>0</x:v>
      </x:c>
      <x:c r="AL91" s="582" t="n">
        <x:f>AM91*$E$3</x:f>
        <x:v>0</x:v>
      </x:c>
      <x:c r="AM91" s="523" t="n">
        <x:v>0</x:v>
      </x:c>
      <x:c r="AN91" s="585" t="n">
        <x:v>0</x:v>
      </x:c>
      <x:c r="AO91" s="588" t="n">
        <x:f>AP91*$E$3</x:f>
        <x:v>0</x:v>
      </x:c>
      <x:c r="AP91" s="523" t="n">
        <x:v>0</x:v>
      </x:c>
      <x:c r="AQ91" s="579" t="n">
        <x:v>0</x:v>
      </x:c>
      <x:c r="AR91" s="582" t="n">
        <x:f>AS91*$E$3</x:f>
        <x:v>0</x:v>
      </x:c>
      <x:c r="AS91" s="523" t="n">
        <x:v>0</x:v>
      </x:c>
      <x:c r="AT91" s="585" t="n">
        <x:v>0</x:v>
      </x:c>
      <x:c r="AU91" s="588" t="n">
        <x:f>AV91*$E$3</x:f>
        <x:v>0</x:v>
      </x:c>
      <x:c r="AV91" s="523" t="n">
        <x:v>0</x:v>
      </x:c>
      <x:c r="AW91" s="579" t="n">
        <x:f>SUM(M91,P91,S91,V91,Y91,AB91,AE91,AH91,AK91,AN91,AQ91,AT91)</x:f>
        <x:v>0</x:v>
      </x:c>
      <x:c r="AX91" s="582" t="n">
        <x:f>SUM(N91,Q91,T91,W91,Z91,AC91,AF91,AI91,AL91,AO91,AR91,AU91)</x:f>
        <x:v>0</x:v>
      </x:c>
      <x:c r="AY91" s="525"/>
      <x:c r="AZ91" s="579" t="n">
        <x:f>AW91/12</x:f>
        <x:v>0</x:v>
      </x:c>
      <x:c r="BA91" s="582" t="n">
        <x:f>AX91/12</x:f>
        <x:v>0</x:v>
      </x:c>
      <x:c r="BB91" s="525"/>
      <x:c r="BC91" s="579" t="n">
        <x:f>AW91-$G91</x:f>
        <x:v>0</x:v>
      </x:c>
      <x:c r="BD91" s="582" t="n">
        <x:f>AX91-($K91*12)</x:f>
        <x:v>0</x:v>
      </x:c>
      <x:c r="BE91" s="522" t="str">
        <x:v>SIM</x:v>
      </x:c>
      <x:c r="BF91" s="522" t="str">
        <x:v>PRODUÇÃO · COMPÕE O FATOR K</x:v>
      </x:c>
    </x:row>
    <x:row r="92" ht="31" customHeight="1">
      <x:c r="A92" s="531" t="str">
        <x:v>O&amp;M</x:v>
      </x:c>
      <x:c r="B92" s="531" t="str">
        <x:v>LINHA MORTA</x:v>
      </x:c>
      <x:c r="C92" s="531" t="str">
        <x:v>5020200034</x:v>
      </x:c>
      <x:c r="D92" s="534" t="str">
        <x:v>INST ESTAI ANCORA LM</x:v>
      </x:c>
      <x:c r="E92" s="534" t="str">
        <x:v>INSTALAR ESTAI DE SOLO, TIPO ANCORA, EM REDE DE DISTRIBUICAO. CONFORME NORMA TECNICA VIGENTE. INCLUI: ABRIR CAVA, INSTALAR CHAPA COM HASTE, CHAPA ESTAI 45°, FERRAGENS, ISOLADOR CASTANHA, CABO DE ACO, AMARRACAO E INTERLIGACAO AO SISTEMA DE ATERRAMENTO.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x:v>
      </x:c>
      <x:c r="F92" s="531" t="str">
        <x:v>CONJUNTO</x:v>
      </x:c>
      <x:c r="G92" s="573" t="n">
        <x:v>364.415007268137</x:v>
      </x:c>
      <x:c r="H92" s="573" t="n">
        <x:f>G92/12</x:f>
        <x:v>30.36791727234475</x:v>
      </x:c>
      <x:c r="I92" s="576" t="n">
        <x:v>919.090467050543</x:v>
      </x:c>
      <x:c r="J92" s="576" t="n">
        <x:f>ROUND(I92*$E$3,2)</x:f>
        <x:v>919.09</x:v>
      </x:c>
      <x:c r="K92" s="576" t="n">
        <x:f>J92*H92</x:f>
        <x:v>27910.849085839338</x:v>
      </x:c>
      <x:c r="L92" s="522"/>
      <x:c r="M92" s="579" t="n">
        <x:v>2</x:v>
      </x:c>
      <x:c r="N92" s="582" t="n">
        <x:f>O92*$E$3</x:f>
        <x:v>1838.18</x:v>
      </x:c>
      <x:c r="O92" s="523" t="n">
        <x:v>1838.18</x:v>
      </x:c>
      <x:c r="P92" s="585" t="n">
        <x:v>17</x:v>
      </x:c>
      <x:c r="Q92" s="588" t="n">
        <x:f>R92*$E$3</x:f>
        <x:v>15624.53</x:v>
      </x:c>
      <x:c r="R92" s="523" t="n">
        <x:v>15624.53</x:v>
      </x:c>
      <x:c r="S92" s="579" t="n">
        <x:v>18</x:v>
      </x:c>
      <x:c r="T92" s="582" t="n">
        <x:f>U92*$E$3</x:f>
        <x:v>16543.62</x:v>
      </x:c>
      <x:c r="U92" s="523" t="n">
        <x:v>16543.62</x:v>
      </x:c>
      <x:c r="V92" s="585" t="n">
        <x:v>11</x:v>
      </x:c>
      <x:c r="W92" s="588" t="n">
        <x:f>X92*$E$3</x:f>
        <x:v>10109.99</x:v>
      </x:c>
      <x:c r="X92" s="523" t="n">
        <x:v>10109.99</x:v>
      </x:c>
      <x:c r="Y92" s="579" t="n">
        <x:v>24</x:v>
      </x:c>
      <x:c r="Z92" s="582" t="n">
        <x:f>AA92*$E$3</x:f>
        <x:v>22058.16</x:v>
      </x:c>
      <x:c r="AA92" s="523" t="n">
        <x:v>22058.16</x:v>
      </x:c>
      <x:c r="AB92" s="585" t="n">
        <x:v>24</x:v>
      </x:c>
      <x:c r="AC92" s="588" t="n">
        <x:f>AD92*$E$3</x:f>
        <x:v>22058.16</x:v>
      </x:c>
      <x:c r="AD92" s="523" t="n">
        <x:v>22058.16</x:v>
      </x:c>
      <x:c r="AE92" s="579" t="n">
        <x:v>20</x:v>
      </x:c>
      <x:c r="AF92" s="582" t="n">
        <x:f>AG92*$E$3</x:f>
        <x:v>18381.8</x:v>
      </x:c>
      <x:c r="AG92" s="523" t="n">
        <x:v>18381.8</x:v>
      </x:c>
      <x:c r="AH92" s="585" t="n">
        <x:v>24</x:v>
      </x:c>
      <x:c r="AI92" s="588" t="n">
        <x:f>AJ92*$E$3</x:f>
        <x:v>22058.16</x:v>
      </x:c>
      <x:c r="AJ92" s="523" t="n">
        <x:v>22058.16</x:v>
      </x:c>
      <x:c r="AK92" s="579" t="n">
        <x:v>22</x:v>
      </x:c>
      <x:c r="AL92" s="582" t="n">
        <x:f>AM92*$E$3</x:f>
        <x:v>20219.98</x:v>
      </x:c>
      <x:c r="AM92" s="523" t="n">
        <x:v>20219.98</x:v>
      </x:c>
      <x:c r="AN92" s="585" t="n">
        <x:v>22</x:v>
      </x:c>
      <x:c r="AO92" s="588" t="n">
        <x:f>AP92*$E$3</x:f>
        <x:v>20219.98</x:v>
      </x:c>
      <x:c r="AP92" s="523" t="n">
        <x:v>20219.98</x:v>
      </x:c>
      <x:c r="AQ92" s="579" t="n">
        <x:v>33</x:v>
      </x:c>
      <x:c r="AR92" s="582" t="n">
        <x:f>AS92*$E$3</x:f>
        <x:v>30329.97</x:v>
      </x:c>
      <x:c r="AS92" s="523" t="n">
        <x:v>30329.97</x:v>
      </x:c>
      <x:c r="AT92" s="585" t="n">
        <x:v>33</x:v>
      </x:c>
      <x:c r="AU92" s="588" t="n">
        <x:f>AV92*$E$3</x:f>
        <x:v>30329.97</x:v>
      </x:c>
      <x:c r="AV92" s="523" t="n">
        <x:v>30329.97</x:v>
      </x:c>
      <x:c r="AW92" s="579" t="n">
        <x:f>SUM(M92,P92,S92,V92,Y92,AB92,AE92,AH92,AK92,AN92,AQ92,AT92)</x:f>
        <x:v>250</x:v>
      </x:c>
      <x:c r="AX92" s="582" t="n">
        <x:f>SUM(N92,Q92,T92,W92,Z92,AC92,AF92,AI92,AL92,AO92,AR92,AU92)</x:f>
        <x:v>229772.50000000003</x:v>
      </x:c>
      <x:c r="AY92" s="525"/>
      <x:c r="AZ92" s="579" t="n">
        <x:f>AW92/12</x:f>
        <x:v>20.833333333333332</x:v>
      </x:c>
      <x:c r="BA92" s="582" t="n">
        <x:f>AX92/12</x:f>
        <x:v>19147.708333333336</x:v>
      </x:c>
      <x:c r="BB92" s="525"/>
      <x:c r="BC92" s="579" t="n">
        <x:f>AW92-$G92</x:f>
        <x:v>-114.415007268137</x:v>
      </x:c>
      <x:c r="BD92" s="582" t="n">
        <x:f>AX92-($K92*12)</x:f>
        <x:v>-105157.68903007204</x:v>
      </x:c>
      <x:c r="BE92" s="522" t="str">
        <x:v>SIM</x:v>
      </x:c>
      <x:c r="BF92" s="522" t="str">
        <x:v>PRODUÇÃO · COMPÕE O FATOR K</x:v>
      </x:c>
    </x:row>
    <x:row r="93" ht="31" customHeight="1">
      <x:c r="A93" s="531" t="str">
        <x:v>O&amp;M</x:v>
      </x:c>
      <x:c r="B93" s="531" t="str">
        <x:v>LINHA MORTA</x:v>
      </x:c>
      <x:c r="C93" s="531" t="str">
        <x:v>5020200035</x:v>
      </x:c>
      <x:c r="D93" s="534" t="str">
        <x:v>RET ESTAI ANCORA LM</x:v>
      </x:c>
      <x:c r="E93" s="534" t="str">
        <x:v>RETIRAR ESTAI DE SOLO, TIPO ANCORA, EM REDE DE DISTRIBUICAO. CONFORME NORMA TECNICA VIGENTE. INCLUI: RETIRAR HASTE, FERRAGENS, ISOLADOR CASTANHA, CABO DE ACO, AMARRACAO E INTERLIGACAO AO SISTEMA DE ATERRAMENTO. A APROPRIACAO - CUSTEIO: QUANDO EM ATIVIDADE DE MANUTENCAO, APROPRIAR NO CENTRO E CLASSE DE CUSTO ESPECIFICA DA AREA. CONFORME ET.206.EQTL.NORMAS E QUALIDADE - CADERNO DE SERVICOS. QUANT MINIMA RECOMENDA: 2 PESSOAS. TIPO DE TURMA: LINHA MORTA (LM).</x:v>
      </x:c>
      <x:c r="F93" s="531" t="str">
        <x:v>CONJUNTO</x:v>
      </x:c>
      <x:c r="G93" s="573" t="n">
        <x:v>1046.66666666667</x:v>
      </x:c>
      <x:c r="H93" s="573" t="n">
        <x:f>G93/12</x:f>
        <x:v>87.2222222222225</x:v>
      </x:c>
      <x:c r="I93" s="576" t="n">
        <x:v>258.428469425253</x:v>
      </x:c>
      <x:c r="J93" s="576" t="n">
        <x:f>ROUND(I93*$E$3,2)</x:f>
        <x:v>258.43</x:v>
      </x:c>
      <x:c r="K93" s="576" t="n">
        <x:f>J93*H93</x:f>
        <x:v>22540.83888888896</x:v>
      </x:c>
      <x:c r="L93" s="522"/>
      <x:c r="M93" s="579" t="n">
        <x:v>29</x:v>
      </x:c>
      <x:c r="N93" s="582" t="n">
        <x:f>O93*$E$3</x:f>
        <x:v>7494.47</x:v>
      </x:c>
      <x:c r="O93" s="523" t="n">
        <x:v>7494.47</x:v>
      </x:c>
      <x:c r="P93" s="585" t="n">
        <x:v>33</x:v>
      </x:c>
      <x:c r="Q93" s="588" t="n">
        <x:f>R93*$E$3</x:f>
        <x:v>8528.19</x:v>
      </x:c>
      <x:c r="R93" s="523" t="n">
        <x:v>8528.19</x:v>
      </x:c>
      <x:c r="S93" s="579" t="n">
        <x:v>49</x:v>
      </x:c>
      <x:c r="T93" s="582" t="n">
        <x:f>U93*$E$3</x:f>
        <x:v>12663.07</x:v>
      </x:c>
      <x:c r="U93" s="523" t="n">
        <x:v>12663.07</x:v>
      </x:c>
      <x:c r="V93" s="585" t="n">
        <x:v>62</x:v>
      </x:c>
      <x:c r="W93" s="588" t="n">
        <x:f>X93*$E$3</x:f>
        <x:v>16022.66</x:v>
      </x:c>
      <x:c r="X93" s="523" t="n">
        <x:v>16022.66</x:v>
      </x:c>
      <x:c r="Y93" s="579" t="n">
        <x:v>86</x:v>
      </x:c>
      <x:c r="Z93" s="582" t="n">
        <x:f>AA93*$E$3</x:f>
        <x:v>22224.98</x:v>
      </x:c>
      <x:c r="AA93" s="523" t="n">
        <x:v>22224.98</x:v>
      </x:c>
      <x:c r="AB93" s="585" t="n">
        <x:v>94</x:v>
      </x:c>
      <x:c r="AC93" s="588" t="n">
        <x:f>AD93*$E$3</x:f>
        <x:v>24292.42</x:v>
      </x:c>
      <x:c r="AD93" s="523" t="n">
        <x:v>24292.42</x:v>
      </x:c>
      <x:c r="AE93" s="579" t="n">
        <x:v>76</x:v>
      </x:c>
      <x:c r="AF93" s="582" t="n">
        <x:f>AG93*$E$3</x:f>
        <x:v>19640.68</x:v>
      </x:c>
      <x:c r="AG93" s="523" t="n">
        <x:v>19640.68</x:v>
      </x:c>
      <x:c r="AH93" s="585" t="n">
        <x:v>127</x:v>
      </x:c>
      <x:c r="AI93" s="588" t="n">
        <x:f>AJ93*$E$3</x:f>
        <x:v>32820.61</x:v>
      </x:c>
      <x:c r="AJ93" s="523" t="n">
        <x:v>32820.61</x:v>
      </x:c>
      <x:c r="AK93" s="579" t="n">
        <x:v>102</x:v>
      </x:c>
      <x:c r="AL93" s="582" t="n">
        <x:f>AM93*$E$3</x:f>
        <x:v>26359.86</x:v>
      </x:c>
      <x:c r="AM93" s="523" t="n">
        <x:v>26359.86</x:v>
      </x:c>
      <x:c r="AN93" s="585" t="n">
        <x:v>91</x:v>
      </x:c>
      <x:c r="AO93" s="588" t="n">
        <x:f>AP93*$E$3</x:f>
        <x:v>23517.13</x:v>
      </x:c>
      <x:c r="AP93" s="523" t="n">
        <x:v>23517.13</x:v>
      </x:c>
      <x:c r="AQ93" s="579" t="n">
        <x:v>109</x:v>
      </x:c>
      <x:c r="AR93" s="582" t="n">
        <x:f>AS93*$E$3</x:f>
        <x:v>28168.87</x:v>
      </x:c>
      <x:c r="AS93" s="523" t="n">
        <x:v>28168.87</x:v>
      </x:c>
      <x:c r="AT93" s="585" t="n">
        <x:v>97</x:v>
      </x:c>
      <x:c r="AU93" s="588" t="n">
        <x:f>AV93*$E$3</x:f>
        <x:v>25067.71</x:v>
      </x:c>
      <x:c r="AV93" s="523" t="n">
        <x:v>25067.71</x:v>
      </x:c>
      <x:c r="AW93" s="579" t="n">
        <x:f>SUM(M93,P93,S93,V93,Y93,AB93,AE93,AH93,AK93,AN93,AQ93,AT93)</x:f>
        <x:v>955</x:v>
      </x:c>
      <x:c r="AX93" s="582" t="n">
        <x:f>SUM(N93,Q93,T93,W93,Z93,AC93,AF93,AI93,AL93,AO93,AR93,AU93)</x:f>
        <x:v>246800.65</x:v>
      </x:c>
      <x:c r="AY93" s="525"/>
      <x:c r="AZ93" s="579" t="n">
        <x:f>AW93/12</x:f>
        <x:v>79.58333333333333</x:v>
      </x:c>
      <x:c r="BA93" s="582" t="n">
        <x:f>AX93/12</x:f>
        <x:v>20566.720833333333</x:v>
      </x:c>
      <x:c r="BB93" s="525"/>
      <x:c r="BC93" s="579" t="n">
        <x:f>AW93-$G93</x:f>
        <x:v>-91.66666666666993</x:v>
      </x:c>
      <x:c r="BD93" s="582" t="n">
        <x:f>AX93-($K93*12)</x:f>
        <x:v>-23689.41666666753</x:v>
      </x:c>
      <x:c r="BE93" s="522" t="str">
        <x:v>SIM</x:v>
      </x:c>
      <x:c r="BF93" s="522" t="str">
        <x:v>PRODUÇÃO · COMPÕE O FATOR K</x:v>
      </x:c>
    </x:row>
    <x:row r="94" ht="31" customHeight="1">
      <x:c r="A94" s="531" t="str">
        <x:v>O&amp;M</x:v>
      </x:c>
      <x:c r="B94" s="531" t="str">
        <x:v>LINHA MORTA</x:v>
      </x:c>
      <x:c r="C94" s="531" t="str">
        <x:v>5020200036</x:v>
      </x:c>
      <x:c r="D94" s="534" t="str">
        <x:v>INST ESTAI SUBSOLO BASE REFORCADA LM</x:v>
      </x:c>
      <x:c r="E94" s="534" t="str">
        <x:v>INSTALAR ESTAI/ESCORA DE BASE REFORCADA, TIPO SUBSOLO, EM REDE DE DISTRIBUICAO. CONFORME NORMA TECNICA VIGENTE. INCLUI: PREPARO DA FUNDACAO, COMPACTAR TERRA E INSTALAR 2 PLACAS DE CONCRETO (CONFORME NT.00006.EQTL E NT.00022.EQTL). A PLACA DE CONCRETO É FORNECIDA PELA EQTL. APROPRIACAO - INVESTIMENTO: QUANDO ASSOCIADA A UC ESSA ATIVIDADE DEVE SER APROPRIADA NA ODI. CUSTEIO: QUANDO EM ATIVIDADE DE MANUTENCAO, APROPRIAR NO CENTRO E CLASSE DE CUSTO ESPECIFICA DA AREA. CONFORME ET.206.EQTL.NORMAS E QUALIDADE - CADERNO DE SERVICOS. QUANT MINIMA RECOMENDA: 5 PESSOAS. TIPO DE TURMA: LINHA MORTA (LM).</x:v>
      </x:c>
      <x:c r="F94" s="531" t="str">
        <x:v>CONJUNTO</x:v>
      </x:c>
      <x:c r="G94" s="573" t="n">
        <x:v>72.0049778416806</x:v>
      </x:c>
      <x:c r="H94" s="573" t="n">
        <x:f>G94/12</x:f>
        <x:v>6.00041482014005</x:v>
      </x:c>
      <x:c r="I94" s="576" t="n">
        <x:v>342.029947835457</x:v>
      </x:c>
      <x:c r="J94" s="576" t="n">
        <x:f>ROUND(I94*$E$3,2)</x:f>
        <x:v>342.03</x:v>
      </x:c>
      <x:c r="K94" s="576" t="n">
        <x:f>J94*H94</x:f>
        <x:v>2052.3218809325012</x:v>
      </x:c>
      <x:c r="L94" s="522"/>
      <x:c r="M94" s="579" t="n">
        <x:v>3</x:v>
      </x:c>
      <x:c r="N94" s="582" t="n">
        <x:f>O94*$E$3</x:f>
        <x:v>1026.09</x:v>
      </x:c>
      <x:c r="O94" s="523" t="n">
        <x:v>1026.09</x:v>
      </x:c>
      <x:c r="P94" s="585" t="n">
        <x:v>6</x:v>
      </x:c>
      <x:c r="Q94" s="588" t="n">
        <x:f>R94*$E$3</x:f>
        <x:v>2052.18</x:v>
      </x:c>
      <x:c r="R94" s="523" t="n">
        <x:v>2052.18</x:v>
      </x:c>
      <x:c r="S94" s="579" t="n">
        <x:v>8</x:v>
      </x:c>
      <x:c r="T94" s="582" t="n">
        <x:f>U94*$E$3</x:f>
        <x:v>2736.24</x:v>
      </x:c>
      <x:c r="U94" s="523" t="n">
        <x:v>2736.24</x:v>
      </x:c>
      <x:c r="V94" s="585" t="n">
        <x:v>24</x:v>
      </x:c>
      <x:c r="W94" s="588" t="n">
        <x:f>X94*$E$3</x:f>
        <x:v>8208.72</x:v>
      </x:c>
      <x:c r="X94" s="523" t="n">
        <x:v>8208.72</x:v>
      </x:c>
      <x:c r="Y94" s="579" t="n">
        <x:v>20</x:v>
      </x:c>
      <x:c r="Z94" s="582" t="n">
        <x:f>AA94*$E$3</x:f>
        <x:v>6840.6</x:v>
      </x:c>
      <x:c r="AA94" s="523" t="n">
        <x:v>6840.6</x:v>
      </x:c>
      <x:c r="AB94" s="585" t="n">
        <x:v>18</x:v>
      </x:c>
      <x:c r="AC94" s="588" t="n">
        <x:f>AD94*$E$3</x:f>
        <x:v>6156.54</x:v>
      </x:c>
      <x:c r="AD94" s="523" t="n">
        <x:v>6156.54</x:v>
      </x:c>
      <x:c r="AE94" s="579" t="n">
        <x:v>9</x:v>
      </x:c>
      <x:c r="AF94" s="582" t="n">
        <x:f>AG94*$E$3</x:f>
        <x:v>3078.27</x:v>
      </x:c>
      <x:c r="AG94" s="523" t="n">
        <x:v>3078.27</x:v>
      </x:c>
      <x:c r="AH94" s="585" t="n">
        <x:v>24</x:v>
      </x:c>
      <x:c r="AI94" s="588" t="n">
        <x:f>AJ94*$E$3</x:f>
        <x:v>8208.72</x:v>
      </x:c>
      <x:c r="AJ94" s="523" t="n">
        <x:v>8208.72</x:v>
      </x:c>
      <x:c r="AK94" s="579" t="n">
        <x:v>14</x:v>
      </x:c>
      <x:c r="AL94" s="582" t="n">
        <x:f>AM94*$E$3</x:f>
        <x:v>4788.42</x:v>
      </x:c>
      <x:c r="AM94" s="523" t="n">
        <x:v>4788.42</x:v>
      </x:c>
      <x:c r="AN94" s="585" t="n">
        <x:v>24</x:v>
      </x:c>
      <x:c r="AO94" s="588" t="n">
        <x:f>AP94*$E$3</x:f>
        <x:v>8208.72</x:v>
      </x:c>
      <x:c r="AP94" s="523" t="n">
        <x:v>8208.72</x:v>
      </x:c>
      <x:c r="AQ94" s="579" t="n">
        <x:v>22</x:v>
      </x:c>
      <x:c r="AR94" s="582" t="n">
        <x:f>AS94*$E$3</x:f>
        <x:v>7524.66</x:v>
      </x:c>
      <x:c r="AS94" s="523" t="n">
        <x:v>7524.66</x:v>
      </x:c>
      <x:c r="AT94" s="585" t="n">
        <x:v>10</x:v>
      </x:c>
      <x:c r="AU94" s="588" t="n">
        <x:f>AV94*$E$3</x:f>
        <x:v>3420.3</x:v>
      </x:c>
      <x:c r="AV94" s="523" t="n">
        <x:v>3420.3</x:v>
      </x:c>
      <x:c r="AW94" s="579" t="n">
        <x:f>SUM(M94,P94,S94,V94,Y94,AB94,AE94,AH94,AK94,AN94,AQ94,AT94)</x:f>
        <x:v>182</x:v>
      </x:c>
      <x:c r="AX94" s="582" t="n">
        <x:f>SUM(N94,Q94,T94,W94,Z94,AC94,AF94,AI94,AL94,AO94,AR94,AU94)</x:f>
        <x:v>62249.46000000001</x:v>
      </x:c>
      <x:c r="AY94" s="525"/>
      <x:c r="AZ94" s="579" t="n">
        <x:f>AW94/12</x:f>
        <x:v>15.166666666666666</x:v>
      </x:c>
      <x:c r="BA94" s="582" t="n">
        <x:f>AX94/12</x:f>
        <x:v>5187.455000000001</x:v>
      </x:c>
      <x:c r="BB94" s="525"/>
      <x:c r="BC94" s="579" t="n">
        <x:f>AW94-$G94</x:f>
        <x:v>109.9950221583194</x:v>
      </x:c>
      <x:c r="BD94" s="582" t="n">
        <x:f>AX94-($K94*12)</x:f>
        <x:v>37621.59742880999</x:v>
      </x:c>
      <x:c r="BE94" s="522" t="str">
        <x:v>SIM</x:v>
      </x:c>
      <x:c r="BF94" s="522" t="str">
        <x:v>PRODUÇÃO · COMPÕE O FATOR K</x:v>
      </x:c>
    </x:row>
    <x:row r="95" ht="31" customHeight="1">
      <x:c r="A95" s="531" t="str">
        <x:v>O&amp;M</x:v>
      </x:c>
      <x:c r="B95" s="531" t="str">
        <x:v>LINHA MORTA</x:v>
      </x:c>
      <x:c r="C95" s="531" t="str">
        <x:v>5020200037</x:v>
      </x:c>
      <x:c r="D95" s="534" t="str">
        <x:v>INST ESTAI AEREO LM</x:v>
      </x:c>
      <x:c r="E95" s="534" t="str">
        <x:v>INSTALAR ESTAI AEREO, TIPO: POSTE A POSTE, CRUZETA A POSTE OU CRUZETA A CRUZETA, EM REDE DE DISTRIBUICAO. CONFORME NORMA TECNICA VIGENTE. INCLUI: INSTALAR PARAFUSO/PORCA OLHAL, FERRAGENS, ISOLADOR CASTANHA, CABO DE ACO, AMARRACAO E INTERLIGACAO AO SISTEMA DE ATERRAMENTO.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x:v>
      </x:c>
      <x:c r="F95" s="531" t="str">
        <x:v>CONJUNTO</x:v>
      </x:c>
      <x:c r="G95" s="573" t="n">
        <x:v>203.45040808466</x:v>
      </x:c>
      <x:c r="H95" s="573" t="n">
        <x:f>G95/12</x:f>
        <x:v>16.95420067372167</x:v>
      </x:c>
      <x:c r="I95" s="576" t="n">
        <x:v>368.056823189577</x:v>
      </x:c>
      <x:c r="J95" s="576" t="n">
        <x:f>ROUND(I95*$E$3,2)</x:f>
        <x:v>368.06</x:v>
      </x:c>
      <x:c r="K95" s="576" t="n">
        <x:f>J95*H95</x:f>
        <x:v>6240.163099969997</x:v>
      </x:c>
      <x:c r="L95" s="522"/>
      <x:c r="M95" s="579" t="n">
        <x:v>7</x:v>
      </x:c>
      <x:c r="N95" s="582" t="n">
        <x:f>O95*$E$3</x:f>
        <x:v>2576.42</x:v>
      </x:c>
      <x:c r="O95" s="523" t="n">
        <x:v>2576.42</x:v>
      </x:c>
      <x:c r="P95" s="585" t="n">
        <x:v>1</x:v>
      </x:c>
      <x:c r="Q95" s="588" t="n">
        <x:f>R95*$E$3</x:f>
        <x:v>368.06</x:v>
      </x:c>
      <x:c r="R95" s="523" t="n">
        <x:v>368.06</x:v>
      </x:c>
      <x:c r="S95" s="579" t="n">
        <x:v>2</x:v>
      </x:c>
      <x:c r="T95" s="582" t="n">
        <x:f>U95*$E$3</x:f>
        <x:v>736.12</x:v>
      </x:c>
      <x:c r="U95" s="523" t="n">
        <x:v>736.12</x:v>
      </x:c>
      <x:c r="V95" s="585" t="n">
        <x:v>6</x:v>
      </x:c>
      <x:c r="W95" s="588" t="n">
        <x:f>X95*$E$3</x:f>
        <x:v>2208.36</x:v>
      </x:c>
      <x:c r="X95" s="523" t="n">
        <x:v>2208.36</x:v>
      </x:c>
      <x:c r="Y95" s="579" t="n">
        <x:v>6</x:v>
      </x:c>
      <x:c r="Z95" s="582" t="n">
        <x:f>AA95*$E$3</x:f>
        <x:v>2208.36</x:v>
      </x:c>
      <x:c r="AA95" s="523" t="n">
        <x:v>2208.36</x:v>
      </x:c>
      <x:c r="AB95" s="585" t="n">
        <x:v>3</x:v>
      </x:c>
      <x:c r="AC95" s="588" t="n">
        <x:f>AD95*$E$3</x:f>
        <x:v>1104.18</x:v>
      </x:c>
      <x:c r="AD95" s="523" t="n">
        <x:v>1104.18</x:v>
      </x:c>
      <x:c r="AE95" s="579" t="n">
        <x:v>1</x:v>
      </x:c>
      <x:c r="AF95" s="582" t="n">
        <x:f>AG95*$E$3</x:f>
        <x:v>368.06</x:v>
      </x:c>
      <x:c r="AG95" s="523" t="n">
        <x:v>368.06</x:v>
      </x:c>
      <x:c r="AH95" s="585" t="n">
        <x:v>8</x:v>
      </x:c>
      <x:c r="AI95" s="588" t="n">
        <x:f>AJ95*$E$3</x:f>
        <x:v>2944.48</x:v>
      </x:c>
      <x:c r="AJ95" s="523" t="n">
        <x:v>2944.48</x:v>
      </x:c>
      <x:c r="AK95" s="579" t="n">
        <x:v>4</x:v>
      </x:c>
      <x:c r="AL95" s="582" t="n">
        <x:f>AM95*$E$3</x:f>
        <x:v>1472.24</x:v>
      </x:c>
      <x:c r="AM95" s="523" t="n">
        <x:v>1472.24</x:v>
      </x:c>
      <x:c r="AN95" s="585" t="n">
        <x:v>1</x:v>
      </x:c>
      <x:c r="AO95" s="588" t="n">
        <x:f>AP95*$E$3</x:f>
        <x:v>368.06</x:v>
      </x:c>
      <x:c r="AP95" s="523" t="n">
        <x:v>368.06</x:v>
      </x:c>
      <x:c r="AQ95" s="579" t="n">
        <x:v>6</x:v>
      </x:c>
      <x:c r="AR95" s="582" t="n">
        <x:f>AS95*$E$3</x:f>
        <x:v>2208.36</x:v>
      </x:c>
      <x:c r="AS95" s="523" t="n">
        <x:v>2208.36</x:v>
      </x:c>
      <x:c r="AT95" s="585" t="n">
        <x:v>4</x:v>
      </x:c>
      <x:c r="AU95" s="588" t="n">
        <x:f>AV95*$E$3</x:f>
        <x:v>1472.24</x:v>
      </x:c>
      <x:c r="AV95" s="523" t="n">
        <x:v>1472.24</x:v>
      </x:c>
      <x:c r="AW95" s="579" t="n">
        <x:f>SUM(M95,P95,S95,V95,Y95,AB95,AE95,AH95,AK95,AN95,AQ95,AT95)</x:f>
        <x:v>49</x:v>
      </x:c>
      <x:c r="AX95" s="582" t="n">
        <x:f>SUM(N95,Q95,T95,W95,Z95,AC95,AF95,AI95,AL95,AO95,AR95,AU95)</x:f>
        <x:v>18034.94</x:v>
      </x:c>
      <x:c r="AY95" s="525"/>
      <x:c r="AZ95" s="579" t="n">
        <x:f>AW95/12</x:f>
        <x:v>4.083333333333333</x:v>
      </x:c>
      <x:c r="BA95" s="582" t="n">
        <x:f>AX95/12</x:f>
        <x:v>1502.9116666666666</x:v>
      </x:c>
      <x:c r="BB95" s="525"/>
      <x:c r="BC95" s="579" t="n">
        <x:f>AW95-$G95</x:f>
        <x:v>-154.45040808466</x:v>
      </x:c>
      <x:c r="BD95" s="582" t="n">
        <x:f>AX95-($K95*12)</x:f>
        <x:v>-56847.01719963996</x:v>
      </x:c>
      <x:c r="BE95" s="522" t="str">
        <x:v>SIM</x:v>
      </x:c>
      <x:c r="BF95" s="522" t="str">
        <x:v>PRODUÇÃO · COMPÕE O FATOR K</x:v>
      </x:c>
    </x:row>
    <x:row r="96" ht="31" customHeight="1">
      <x:c r="A96" s="531" t="str">
        <x:v>O&amp;M</x:v>
      </x:c>
      <x:c r="B96" s="531" t="str">
        <x:v>LINHA MORTA</x:v>
      </x:c>
      <x:c r="C96" s="531" t="str">
        <x:v>5020200038</x:v>
      </x:c>
      <x:c r="D96" s="534" t="str">
        <x:v>RET ESTAI AEREO LM</x:v>
      </x:c>
      <x:c r="E96" s="534" t="str">
        <x:v>RETIRAR ESTAI AEREO, TIPO: POSTE A POSTE, CRUZETA A POSTE OU CRUZETA A CRUZETA, EM REDE DE DISTRIBUICAO. CONFORME NORMA TECNICA VIGENTE. INCLUI: RETIRAR PARAFUSO/PORCA OLHAL, FERRAGENS, ISOLADOR CASTANHA, CABO DE ACO, AMARRACAO E INTERLIGACAO AO SISTEMA DE ATERRAMENTO. APROPRIACAO - CUSTEIO: QUANDO EM ATIVIDADE DE MANUTENCAO, APROPRIAR NO CENTRO E CLASSE DE CUSTO ESPECIFICA DA AREA. CONFORME ET.206.EQTL.NORMAS E QUALIDADE - CADERNO DE SERVICOS. QUANT MINIMA RECOMENDA: 2 PESSOAS. TIPO DE TURMA: LINHA MORTA (LM).</x:v>
      </x:c>
      <x:c r="F96" s="531" t="str">
        <x:v>CONJUNTO</x:v>
      </x:c>
      <x:c r="G96" s="573" t="n">
        <x:v>218.666666666667</x:v>
      </x:c>
      <x:c r="H96" s="573" t="n">
        <x:f>G96/12</x:f>
        <x:v>18.22222222222225</x:v>
      </x:c>
      <x:c r="I96" s="576" t="n">
        <x:v>276.042617392183</x:v>
      </x:c>
      <x:c r="J96" s="576" t="n">
        <x:f>ROUND(I96*$E$3,2)</x:f>
        <x:v>276.04</x:v>
      </x:c>
      <x:c r="K96" s="576" t="n">
        <x:f>J96*H96</x:f>
        <x:v>5030.06222222223</x:v>
      </x:c>
      <x:c r="L96" s="522"/>
      <x:c r="M96" s="579" t="n">
        <x:v>5</x:v>
      </x:c>
      <x:c r="N96" s="582" t="n">
        <x:f>O96*$E$3</x:f>
        <x:v>1380.2</x:v>
      </x:c>
      <x:c r="O96" s="523" t="n">
        <x:v>1380.2</x:v>
      </x:c>
      <x:c r="P96" s="585" t="n">
        <x:v>8</x:v>
      </x:c>
      <x:c r="Q96" s="588" t="n">
        <x:f>R96*$E$3</x:f>
        <x:v>2208.32</x:v>
      </x:c>
      <x:c r="R96" s="523" t="n">
        <x:v>2208.32</x:v>
      </x:c>
      <x:c r="S96" s="579" t="n">
        <x:v>8</x:v>
      </x:c>
      <x:c r="T96" s="582" t="n">
        <x:f>U96*$E$3</x:f>
        <x:v>2208.32</x:v>
      </x:c>
      <x:c r="U96" s="523" t="n">
        <x:v>2208.32</x:v>
      </x:c>
      <x:c r="V96" s="585" t="n">
        <x:v>19</x:v>
      </x:c>
      <x:c r="W96" s="588" t="n">
        <x:f>X96*$E$3</x:f>
        <x:v>5244.76</x:v>
      </x:c>
      <x:c r="X96" s="523" t="n">
        <x:v>5244.76</x:v>
      </x:c>
      <x:c r="Y96" s="579" t="n">
        <x:v>19</x:v>
      </x:c>
      <x:c r="Z96" s="582" t="n">
        <x:f>AA96*$E$3</x:f>
        <x:v>5244.76</x:v>
      </x:c>
      <x:c r="AA96" s="523" t="n">
        <x:v>5244.76</x:v>
      </x:c>
      <x:c r="AB96" s="585" t="n">
        <x:v>18</x:v>
      </x:c>
      <x:c r="AC96" s="588" t="n">
        <x:f>AD96*$E$3</x:f>
        <x:v>4968.72</x:v>
      </x:c>
      <x:c r="AD96" s="523" t="n">
        <x:v>4968.72</x:v>
      </x:c>
      <x:c r="AE96" s="579" t="n">
        <x:v>14</x:v>
      </x:c>
      <x:c r="AF96" s="582" t="n">
        <x:f>AG96*$E$3</x:f>
        <x:v>3864.56</x:v>
      </x:c>
      <x:c r="AG96" s="523" t="n">
        <x:v>3864.56</x:v>
      </x:c>
      <x:c r="AH96" s="585" t="n">
        <x:v>24</x:v>
      </x:c>
      <x:c r="AI96" s="588" t="n">
        <x:f>AJ96*$E$3</x:f>
        <x:v>6624.96</x:v>
      </x:c>
      <x:c r="AJ96" s="523" t="n">
        <x:v>6624.96</x:v>
      </x:c>
      <x:c r="AK96" s="579" t="n">
        <x:v>19</x:v>
      </x:c>
      <x:c r="AL96" s="582" t="n">
        <x:f>AM96*$E$3</x:f>
        <x:v>5244.76</x:v>
      </x:c>
      <x:c r="AM96" s="523" t="n">
        <x:v>5244.76</x:v>
      </x:c>
      <x:c r="AN96" s="585" t="n">
        <x:v>23</x:v>
      </x:c>
      <x:c r="AO96" s="588" t="n">
        <x:f>AP96*$E$3</x:f>
        <x:v>6348.92</x:v>
      </x:c>
      <x:c r="AP96" s="523" t="n">
        <x:v>6348.92</x:v>
      </x:c>
      <x:c r="AQ96" s="579" t="n">
        <x:v>28</x:v>
      </x:c>
      <x:c r="AR96" s="582" t="n">
        <x:f>AS96*$E$3</x:f>
        <x:v>7729.12</x:v>
      </x:c>
      <x:c r="AS96" s="523" t="n">
        <x:v>7729.12</x:v>
      </x:c>
      <x:c r="AT96" s="585" t="n">
        <x:v>20</x:v>
      </x:c>
      <x:c r="AU96" s="588" t="n">
        <x:f>AV96*$E$3</x:f>
        <x:v>5520.8</x:v>
      </x:c>
      <x:c r="AV96" s="523" t="n">
        <x:v>5520.8</x:v>
      </x:c>
      <x:c r="AW96" s="579" t="n">
        <x:f>SUM(M96,P96,S96,V96,Y96,AB96,AE96,AH96,AK96,AN96,AQ96,AT96)</x:f>
        <x:v>205</x:v>
      </x:c>
      <x:c r="AX96" s="582" t="n">
        <x:f>SUM(N96,Q96,T96,W96,Z96,AC96,AF96,AI96,AL96,AO96,AR96,AU96)</x:f>
        <x:v>56588.200000000004</x:v>
      </x:c>
      <x:c r="AY96" s="525"/>
      <x:c r="AZ96" s="579" t="n">
        <x:f>AW96/12</x:f>
        <x:v>17.083333333333332</x:v>
      </x:c>
      <x:c r="BA96" s="582" t="n">
        <x:f>AX96/12</x:f>
        <x:v>4715.683333333333</x:v>
      </x:c>
      <x:c r="BB96" s="525"/>
      <x:c r="BC96" s="579" t="n">
        <x:f>AW96-$G96</x:f>
        <x:v>-13.666666666666998</x:v>
      </x:c>
      <x:c r="BD96" s="582" t="n">
        <x:f>AX96-($K96*12)</x:f>
        <x:v>-3772.546666666756</x:v>
      </x:c>
      <x:c r="BE96" s="522" t="str">
        <x:v>SIM</x:v>
      </x:c>
      <x:c r="BF96" s="522" t="str">
        <x:v>PRODUÇÃO · COMPÕE O FATOR K</x:v>
      </x:c>
    </x:row>
    <x:row r="97" ht="31" customHeight="1">
      <x:c r="A97" s="531" t="str">
        <x:v>O&amp;M</x:v>
      </x:c>
      <x:c r="B97" s="531" t="str">
        <x:v>LINHA MORTA</x:v>
      </x:c>
      <x:c r="C97" s="531" t="str">
        <x:v>5020200039</x:v>
      </x:c>
      <x:c r="D97" s="534" t="str">
        <x:v>TENSIONAR ESTAI LM</x:v>
      </x:c>
      <x:c r="E97" s="534" t="str">
        <x:v>TENSIONAR ESTAI EM REDE DE DISTRIBUICAO. CONFORME NORMA TECNICA VIGENTE. INCLUI: DESFAZER AMARRACOES,  SUBSTITUIR MATERIAIS AVARIADOS QUE ESTEJAM NO CONJUNTO (ALCAS, ARMACOES,  ETC...), TENSIONAR O CABO DE ACO, REFAZER AMARRACOES, CONEXOES E  INTERLIGACAO AO SISTEMA DE ATERRAMENTO.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x:v>
      </x:c>
      <x:c r="F97" s="531" t="str">
        <x:v>CONJUNTO</x:v>
      </x:c>
      <x:c r="G97" s="573" t="n">
        <x:v>0</x:v>
      </x:c>
      <x:c r="H97" s="573" t="n">
        <x:f>G97/12</x:f>
        <x:v>0</x:v>
      </x:c>
      <x:c r="I97" s="576" t="n">
        <x:v>184.028411594788</x:v>
      </x:c>
      <x:c r="J97" s="576" t="n">
        <x:f>ROUND(I97*$E$3,2)</x:f>
        <x:v>184.03</x:v>
      </x:c>
      <x:c r="K97" s="576" t="n">
        <x:f>J97*H97</x:f>
        <x:v>0</x:v>
      </x:c>
      <x:c r="L97" s="522"/>
      <x:c r="M97" s="579" t="n">
        <x:v>2</x:v>
      </x:c>
      <x:c r="N97" s="582" t="n">
        <x:f>O97*$E$3</x:f>
        <x:v>368.06</x:v>
      </x:c>
      <x:c r="O97" s="523" t="n">
        <x:v>368.06</x:v>
      </x:c>
      <x:c r="P97" s="585" t="n">
        <x:v>6</x:v>
      </x:c>
      <x:c r="Q97" s="588" t="n">
        <x:f>R97*$E$3</x:f>
        <x:v>1104.18</x:v>
      </x:c>
      <x:c r="R97" s="523" t="n">
        <x:v>1104.18</x:v>
      </x:c>
      <x:c r="S97" s="579" t="n">
        <x:v>3</x:v>
      </x:c>
      <x:c r="T97" s="582" t="n">
        <x:f>U97*$E$3</x:f>
        <x:v>552.09</x:v>
      </x:c>
      <x:c r="U97" s="523" t="n">
        <x:v>552.09</x:v>
      </x:c>
      <x:c r="V97" s="585" t="n">
        <x:v>6</x:v>
      </x:c>
      <x:c r="W97" s="588" t="n">
        <x:f>X97*$E$3</x:f>
        <x:v>1104.18</x:v>
      </x:c>
      <x:c r="X97" s="523" t="n">
        <x:v>1104.18</x:v>
      </x:c>
      <x:c r="Y97" s="579" t="n">
        <x:v>11</x:v>
      </x:c>
      <x:c r="Z97" s="582" t="n">
        <x:f>AA97*$E$3</x:f>
        <x:v>2024.33</x:v>
      </x:c>
      <x:c r="AA97" s="523" t="n">
        <x:v>2024.33</x:v>
      </x:c>
      <x:c r="AB97" s="585" t="n">
        <x:v>9</x:v>
      </x:c>
      <x:c r="AC97" s="588" t="n">
        <x:f>AD97*$E$3</x:f>
        <x:v>1656.27</x:v>
      </x:c>
      <x:c r="AD97" s="523" t="n">
        <x:v>1656.27</x:v>
      </x:c>
      <x:c r="AE97" s="579" t="n">
        <x:v>5</x:v>
      </x:c>
      <x:c r="AF97" s="582" t="n">
        <x:f>AG97*$E$3</x:f>
        <x:v>920.15</x:v>
      </x:c>
      <x:c r="AG97" s="523" t="n">
        <x:v>920.15</x:v>
      </x:c>
      <x:c r="AH97" s="585" t="n">
        <x:v>5</x:v>
      </x:c>
      <x:c r="AI97" s="588" t="n">
        <x:f>AJ97*$E$3</x:f>
        <x:v>920.15</x:v>
      </x:c>
      <x:c r="AJ97" s="523" t="n">
        <x:v>920.15</x:v>
      </x:c>
      <x:c r="AK97" s="579" t="n">
        <x:v>8</x:v>
      </x:c>
      <x:c r="AL97" s="582" t="n">
        <x:f>AM97*$E$3</x:f>
        <x:v>1472.24</x:v>
      </x:c>
      <x:c r="AM97" s="523" t="n">
        <x:v>1472.24</x:v>
      </x:c>
      <x:c r="AN97" s="585" t="n">
        <x:v>8</x:v>
      </x:c>
      <x:c r="AO97" s="588" t="n">
        <x:f>AP97*$E$3</x:f>
        <x:v>1472.24</x:v>
      </x:c>
      <x:c r="AP97" s="523" t="n">
        <x:v>1472.24</x:v>
      </x:c>
      <x:c r="AQ97" s="579" t="n">
        <x:v>6</x:v>
      </x:c>
      <x:c r="AR97" s="582" t="n">
        <x:f>AS97*$E$3</x:f>
        <x:v>1104.18</x:v>
      </x:c>
      <x:c r="AS97" s="523" t="n">
        <x:v>1104.18</x:v>
      </x:c>
      <x:c r="AT97" s="585" t="n">
        <x:v>10</x:v>
      </x:c>
      <x:c r="AU97" s="588" t="n">
        <x:f>AV97*$E$3</x:f>
        <x:v>1840.3</x:v>
      </x:c>
      <x:c r="AV97" s="523" t="n">
        <x:v>1840.3</x:v>
      </x:c>
      <x:c r="AW97" s="579" t="n">
        <x:f>SUM(M97,P97,S97,V97,Y97,AB97,AE97,AH97,AK97,AN97,AQ97,AT97)</x:f>
        <x:v>79</x:v>
      </x:c>
      <x:c r="AX97" s="582" t="n">
        <x:f>SUM(N97,Q97,T97,W97,Z97,AC97,AF97,AI97,AL97,AO97,AR97,AU97)</x:f>
        <x:v>14538.369999999999</x:v>
      </x:c>
      <x:c r="AY97" s="525"/>
      <x:c r="AZ97" s="579" t="n">
        <x:f>AW97/12</x:f>
        <x:v>6.583333333333333</x:v>
      </x:c>
      <x:c r="BA97" s="582" t="n">
        <x:f>AX97/12</x:f>
        <x:v>1211.5308333333332</x:v>
      </x:c>
      <x:c r="BB97" s="525"/>
      <x:c r="BC97" s="579" t="n">
        <x:f>AW97-$G97</x:f>
        <x:v>79</x:v>
      </x:c>
      <x:c r="BD97" s="582" t="n">
        <x:f>AX97-($K97*12)</x:f>
        <x:v>14538.369999999999</x:v>
      </x:c>
      <x:c r="BE97" s="522" t="str">
        <x:v>SIM</x:v>
      </x:c>
      <x:c r="BF97" s="522" t="str">
        <x:v>PRODUÇÃO · COMPÕE O FATOR K</x:v>
      </x:c>
    </x:row>
    <x:row r="98" ht="31" customHeight="1">
      <x:c r="A98" s="531" t="str">
        <x:v>O&amp;M</x:v>
      </x:c>
      <x:c r="B98" s="531" t="str">
        <x:v>LINHA MORTA</x:v>
      </x:c>
      <x:c r="C98" s="531" t="str">
        <x:v>5021000131</x:v>
      </x:c>
      <x:c r="D98" s="534" t="str">
        <x:v>INST ESTR PRI 2/3F SUS/PAS SP CRUZ SP LM</x:v>
      </x:c>
      <x:c r="E98" s="534" t="str">
        <x:v>INSTALAR ESTRUTURA PRIMARIA DE SUSPENSAO OU PASSAGEM SIMPLES EM CRUZETA SIMPLES, PARA DUAS OU TRES FASES, INDEPENDENTE DA CLASSE DE TENSAO. EXEMPLO: N1, B1, M1 OU T1 E SIMILARES. CONFORME NORMA TECNICA VIGENTE. INCLUI: FIXAR/NIVELAR CRUZETA, FERRAGENS, SUPORTES, ISOLADORES DA ESTRUTURA PRIMARIA, AMARRACAO, O TENSIONAMENTO DO CONDUTOR E REALIZAR AS CONEXÕES ELETRICAS NECESSÁRIAS.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x:v>
      </x:c>
      <x:c r="F98" s="531" t="str">
        <x:v>CONJUNTO</x:v>
      </x:c>
      <x:c r="G98" s="573" t="n">
        <x:v>7809.08168342493</x:v>
      </x:c>
      <x:c r="H98" s="573" t="n">
        <x:f>G98/12</x:f>
        <x:v>650.7568069520775</x:v>
      </x:c>
      <x:c r="I98" s="576" t="n">
        <x:v>652.643616834374</x:v>
      </x:c>
      <x:c r="J98" s="576" t="n">
        <x:f>ROUND(I98*$E$3,2)</x:f>
        <x:v>652.64</x:v>
      </x:c>
      <x:c r="K98" s="576" t="n">
        <x:f>J98*H98</x:f>
        <x:v>424709.9224892038</x:v>
      </x:c>
      <x:c r="L98" s="522"/>
      <x:c r="M98" s="579" t="n">
        <x:v>143</x:v>
      </x:c>
      <x:c r="N98" s="582" t="n">
        <x:f>O98*$E$3</x:f>
        <x:v>93327.52</x:v>
      </x:c>
      <x:c r="O98" s="523" t="n">
        <x:v>93327.52</x:v>
      </x:c>
      <x:c r="P98" s="585" t="n">
        <x:v>212</x:v>
      </x:c>
      <x:c r="Q98" s="588" t="n">
        <x:f>R98*$E$3</x:f>
        <x:v>138359.68</x:v>
      </x:c>
      <x:c r="R98" s="523" t="n">
        <x:v>138359.68</x:v>
      </x:c>
      <x:c r="S98" s="579" t="n">
        <x:v>234</x:v>
      </x:c>
      <x:c r="T98" s="582" t="n">
        <x:f>U98*$E$3</x:f>
        <x:v>152717.76</x:v>
      </x:c>
      <x:c r="U98" s="523" t="n">
        <x:v>152717.76</x:v>
      </x:c>
      <x:c r="V98" s="585" t="n">
        <x:v>323</x:v>
      </x:c>
      <x:c r="W98" s="588" t="n">
        <x:f>X98*$E$3</x:f>
        <x:v>210802.72</x:v>
      </x:c>
      <x:c r="X98" s="523" t="n">
        <x:v>210802.72</x:v>
      </x:c>
      <x:c r="Y98" s="579" t="n">
        <x:v>308</x:v>
      </x:c>
      <x:c r="Z98" s="582" t="n">
        <x:f>AA98*$E$3</x:f>
        <x:v>201013.12</x:v>
      </x:c>
      <x:c r="AA98" s="523" t="n">
        <x:v>201013.12</x:v>
      </x:c>
      <x:c r="AB98" s="585" t="n">
        <x:v>187</x:v>
      </x:c>
      <x:c r="AC98" s="588" t="n">
        <x:f>AD98*$E$3</x:f>
        <x:v>122043.68</x:v>
      </x:c>
      <x:c r="AD98" s="523" t="n">
        <x:v>122043.68</x:v>
      </x:c>
      <x:c r="AE98" s="579" t="n">
        <x:v>231</x:v>
      </x:c>
      <x:c r="AF98" s="582" t="n">
        <x:f>AG98*$E$3</x:f>
        <x:v>150759.84</x:v>
      </x:c>
      <x:c r="AG98" s="523" t="n">
        <x:v>150759.84</x:v>
      </x:c>
      <x:c r="AH98" s="585" t="n">
        <x:v>300</x:v>
      </x:c>
      <x:c r="AI98" s="588" t="n">
        <x:f>AJ98*$E$3</x:f>
        <x:v>195792</x:v>
      </x:c>
      <x:c r="AJ98" s="523" t="n">
        <x:v>195792</x:v>
      </x:c>
      <x:c r="AK98" s="579" t="n">
        <x:v>622</x:v>
      </x:c>
      <x:c r="AL98" s="582" t="n">
        <x:f>AM98*$E$3</x:f>
        <x:v>405942.08</x:v>
      </x:c>
      <x:c r="AM98" s="523" t="n">
        <x:v>405942.08</x:v>
      </x:c>
      <x:c r="AN98" s="585" t="n">
        <x:v>328</x:v>
      </x:c>
      <x:c r="AO98" s="588" t="n">
        <x:f>AP98*$E$3</x:f>
        <x:v>214065.92</x:v>
      </x:c>
      <x:c r="AP98" s="523" t="n">
        <x:v>214065.92</x:v>
      </x:c>
      <x:c r="AQ98" s="579" t="n">
        <x:v>466</x:v>
      </x:c>
      <x:c r="AR98" s="582" t="n">
        <x:f>AS98*$E$3</x:f>
        <x:v>304130.24</x:v>
      </x:c>
      <x:c r="AS98" s="523" t="n">
        <x:v>304130.24</x:v>
      </x:c>
      <x:c r="AT98" s="585" t="n">
        <x:v>312</x:v>
      </x:c>
      <x:c r="AU98" s="588" t="n">
        <x:f>AV98*$E$3</x:f>
        <x:v>203623.68</x:v>
      </x:c>
      <x:c r="AV98" s="523" t="n">
        <x:v>203623.68</x:v>
      </x:c>
      <x:c r="AW98" s="579" t="n">
        <x:f>SUM(M98,P98,S98,V98,Y98,AB98,AE98,AH98,AK98,AN98,AQ98,AT98)</x:f>
        <x:v>3666</x:v>
      </x:c>
      <x:c r="AX98" s="582" t="n">
        <x:f>SUM(N98,Q98,T98,W98,Z98,AC98,AF98,AI98,AL98,AO98,AR98,AU98)</x:f>
        <x:v>2392578.24</x:v>
      </x:c>
      <x:c r="AY98" s="525"/>
      <x:c r="AZ98" s="579" t="n">
        <x:f>AW98/12</x:f>
        <x:v>305.5</x:v>
      </x:c>
      <x:c r="BA98" s="582" t="n">
        <x:f>AX98/12</x:f>
        <x:v>199381.52000000002</x:v>
      </x:c>
      <x:c r="BB98" s="525"/>
      <x:c r="BC98" s="579" t="n">
        <x:f>AW98-$G98</x:f>
        <x:v>-4143.08168342493</x:v>
      </x:c>
      <x:c r="BD98" s="582" t="n">
        <x:f>AX98-($K98*12)</x:f>
        <x:v>-2703940.8298704457</x:v>
      </x:c>
      <x:c r="BE98" s="522" t="str">
        <x:v>SIM</x:v>
      </x:c>
      <x:c r="BF98" s="522" t="str">
        <x:v>PRODUÇÃO · COMPÕE O FATOR K</x:v>
      </x:c>
    </x:row>
    <x:row r="99" ht="31" customHeight="1">
      <x:c r="A99" s="531" t="str">
        <x:v>O&amp;M</x:v>
      </x:c>
      <x:c r="B99" s="531" t="str">
        <x:v>LINHA MORTA</x:v>
      </x:c>
      <x:c r="C99" s="531" t="str">
        <x:v>5021000132</x:v>
      </x:c>
      <x:c r="D99" s="534" t="str">
        <x:v>RET ESTR PRI 2/3F SUS/PAS SP CRUZ SP LM</x:v>
      </x:c>
      <x:c r="E99" s="534" t="str">
        <x:v>RETIRAR ESTRUTURA PRIMARIA DE SUSPENSAO OU PASSAGEM SIMPLES EM CRUZETA DUPLA, PARA DUAS OU TRES FASES, INDEPENDENTE DA CLASSE DE TENSAO. EXEMPLO: N1, B1, M1 OU T1 E SIMILARES. CONFORME NORMA TECNICA VIGENTE. INCLUI: RETIRAR CRUZETA, FERRAGENS, SUPORTES, ISOLADORES DA ESTRUTURA PRIMARIA, AMARRACAO, O TENSIONAMENTO DO CONDUTOR E RETIRADA DAS CONEXÕES ELÉTRICAS NECESSÁRIAS. APROPRIACAO - CUSTEIO: QUANDO EM ATIVIDADE DE MANUTENCAO, APROPRIAR NO CENTRO E CLASSE DE CUSTO ESPECIFICA DA AREA. CONFORME ET.206.EQTL.NORMAS E QUALIDADE - CADERNO DE SERVICOS. QUANT MINIMA RECOMENDA: 2 PESSOAS. TIPO DE TURMA: LINHA MORTA (LM).</x:v>
      </x:c>
      <x:c r="F99" s="531" t="str">
        <x:v>CONJUNTO</x:v>
      </x:c>
      <x:c r="G99" s="573" t="n">
        <x:v>3678.26603924826</x:v>
      </x:c>
      <x:c r="H99" s="573" t="n">
        <x:f>G99/12</x:f>
        <x:v>306.522169937355</x:v>
      </x:c>
      <x:c r="I99" s="576" t="n">
        <x:v>489.384125976712</x:v>
      </x:c>
      <x:c r="J99" s="576" t="n">
        <x:f>ROUND(I99*$E$3,2)</x:f>
        <x:v>489.38</x:v>
      </x:c>
      <x:c r="K99" s="576" t="n">
        <x:f>J99*H99</x:f>
        <x:v>150005.81952394277</x:v>
      </x:c>
      <x:c r="L99" s="522"/>
      <x:c r="M99" s="579" t="n">
        <x:v>104</x:v>
      </x:c>
      <x:c r="N99" s="582" t="n">
        <x:f>O99*$E$3</x:f>
        <x:v>50895.52</x:v>
      </x:c>
      <x:c r="O99" s="523" t="n">
        <x:v>50895.52</x:v>
      </x:c>
      <x:c r="P99" s="585" t="n">
        <x:v>122</x:v>
      </x:c>
      <x:c r="Q99" s="588" t="n">
        <x:f>R99*$E$3</x:f>
        <x:v>59704.36</x:v>
      </x:c>
      <x:c r="R99" s="523" t="n">
        <x:v>59704.36</x:v>
      </x:c>
      <x:c r="S99" s="579" t="n">
        <x:v>165</x:v>
      </x:c>
      <x:c r="T99" s="582" t="n">
        <x:f>U99*$E$3</x:f>
        <x:v>80747.7</x:v>
      </x:c>
      <x:c r="U99" s="523" t="n">
        <x:v>80747.7</x:v>
      </x:c>
      <x:c r="V99" s="585" t="n">
        <x:v>254.841</x:v>
      </x:c>
      <x:c r="W99" s="588" t="n">
        <x:f>X99*$E$3</x:f>
        <x:v>124714.09</x:v>
      </x:c>
      <x:c r="X99" s="523" t="n">
        <x:v>124714.09</x:v>
      </x:c>
      <x:c r="Y99" s="579" t="n">
        <x:v>172</x:v>
      </x:c>
      <x:c r="Z99" s="582" t="n">
        <x:f>AA99*$E$3</x:f>
        <x:v>84173.36</x:v>
      </x:c>
      <x:c r="AA99" s="523" t="n">
        <x:v>84173.36</x:v>
      </x:c>
      <x:c r="AB99" s="585" t="n">
        <x:v>120</x:v>
      </x:c>
      <x:c r="AC99" s="588" t="n">
        <x:f>AD99*$E$3</x:f>
        <x:v>58725.6</x:v>
      </x:c>
      <x:c r="AD99" s="523" t="n">
        <x:v>58725.6</x:v>
      </x:c>
      <x:c r="AE99" s="579" t="n">
        <x:v>198</x:v>
      </x:c>
      <x:c r="AF99" s="582" t="n">
        <x:f>AG99*$E$3</x:f>
        <x:v>96897.24</x:v>
      </x:c>
      <x:c r="AG99" s="523" t="n">
        <x:v>96897.24</x:v>
      </x:c>
      <x:c r="AH99" s="585" t="n">
        <x:v>198</x:v>
      </x:c>
      <x:c r="AI99" s="588" t="n">
        <x:f>AJ99*$E$3</x:f>
        <x:v>96897.24</x:v>
      </x:c>
      <x:c r="AJ99" s="523" t="n">
        <x:v>96897.24</x:v>
      </x:c>
      <x:c r="AK99" s="579" t="n">
        <x:v>492</x:v>
      </x:c>
      <x:c r="AL99" s="582" t="n">
        <x:f>AM99*$E$3</x:f>
        <x:v>240774.96</x:v>
      </x:c>
      <x:c r="AM99" s="523" t="n">
        <x:v>240774.96</x:v>
      </x:c>
      <x:c r="AN99" s="585" t="n">
        <x:v>282</x:v>
      </x:c>
      <x:c r="AO99" s="588" t="n">
        <x:f>AP99*$E$3</x:f>
        <x:v>138005.16</x:v>
      </x:c>
      <x:c r="AP99" s="523" t="n">
        <x:v>138005.16</x:v>
      </x:c>
      <x:c r="AQ99" s="579" t="n">
        <x:v>280</x:v>
      </x:c>
      <x:c r="AR99" s="582" t="n">
        <x:f>AS99*$E$3</x:f>
        <x:v>137026.4</x:v>
      </x:c>
      <x:c r="AS99" s="523" t="n">
        <x:v>137026.4</x:v>
      </x:c>
      <x:c r="AT99" s="585" t="n">
        <x:v>233</x:v>
      </x:c>
      <x:c r="AU99" s="588" t="n">
        <x:f>AV99*$E$3</x:f>
        <x:v>114025.54</x:v>
      </x:c>
      <x:c r="AV99" s="523" t="n">
        <x:v>114025.54</x:v>
      </x:c>
      <x:c r="AW99" s="579" t="n">
        <x:f>SUM(M99,P99,S99,V99,Y99,AB99,AE99,AH99,AK99,AN99,AQ99,AT99)</x:f>
        <x:v>2620.841</x:v>
      </x:c>
      <x:c r="AX99" s="582" t="n">
        <x:f>SUM(N99,Q99,T99,W99,Z99,AC99,AF99,AI99,AL99,AO99,AR99,AU99)</x:f>
        <x:v>1282587.17</x:v>
      </x:c>
      <x:c r="AY99" s="525"/>
      <x:c r="AZ99" s="579" t="n">
        <x:f>AW99/12</x:f>
        <x:v>218.40341666666666</x:v>
      </x:c>
      <x:c r="BA99" s="582" t="n">
        <x:f>AX99/12</x:f>
        <x:v>106882.26416666666</x:v>
      </x:c>
      <x:c r="BB99" s="525"/>
      <x:c r="BC99" s="579" t="n">
        <x:f>AW99-$G99</x:f>
        <x:v>-1057.42503924826</x:v>
      </x:c>
      <x:c r="BD99" s="582" t="n">
        <x:f>AX99-($K99*12)</x:f>
        <x:v>-517482.66428731335</x:v>
      </x:c>
      <x:c r="BE99" s="522" t="str">
        <x:v>SIM</x:v>
      </x:c>
      <x:c r="BF99" s="522" t="str">
        <x:v>PRODUÇÃO · COMPÕE O FATOR K</x:v>
      </x:c>
    </x:row>
    <x:row r="100" ht="31" customHeight="1">
      <x:c r="A100" s="531" t="str">
        <x:v>O&amp;M</x:v>
      </x:c>
      <x:c r="B100" s="531" t="str">
        <x:v>LINHA MORTA</x:v>
      </x:c>
      <x:c r="C100" s="531" t="str">
        <x:v>5021000133</x:v>
      </x:c>
      <x:c r="D100" s="534" t="str">
        <x:v>INST ESTR PRI 2/3F SUS/PAS DP CRUZ DP LM</x:v>
      </x:c>
      <x:c r="E100" s="534" t="str">
        <x:v>INSTALAR ESTRUTURA PRIMARIA DE SUSPENSAO OU PASSAGEM DUPLA EM CRUZETA DUPLA, PARA DUAS OU TRES FASES, INDEPENDENTE DA CLASSE DE TENSAO. EXEMPLO: N2, B2, M2 OU T2 E SIMILARES. CONFORME NORMA TECNICA VIGENTE. INCLUI: FIXAR/NIVELAR CRUZETA, FERRAGENS, SUPORTES, ISOLADORES DA ESTRUTURA PRIMARIA, AMARRACAO, O TENSIONAMENTO DO CONDUTOR E INSTALAÇÃO DAS CONEXÕES ELÉTRICAS NECESSÁRIAS.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x:v>
      </x:c>
      <x:c r="F100" s="531" t="str">
        <x:v>CONJUNTO</x:v>
      </x:c>
      <x:c r="G100" s="573" t="n">
        <x:v>1948.58248078913</x:v>
      </x:c>
      <x:c r="H100" s="573" t="n">
        <x:f>G100/12</x:f>
        <x:v>162.38187339909416</x:v>
      </x:c>
      <x:c r="I100" s="576" t="n">
        <x:v>951.163990214206</x:v>
      </x:c>
      <x:c r="J100" s="576" t="n">
        <x:f>ROUND(I100*$E$3,2)</x:f>
        <x:v>951.16</x:v>
      </x:c>
      <x:c r="K100" s="576" t="n">
        <x:f>J100*H100</x:f>
        <x:v>154451.1427022824</x:v>
      </x:c>
      <x:c r="L100" s="522"/>
      <x:c r="M100" s="579" t="n">
        <x:v>23</x:v>
      </x:c>
      <x:c r="N100" s="582" t="n">
        <x:f>O100*$E$3</x:f>
        <x:v>21876.68</x:v>
      </x:c>
      <x:c r="O100" s="523" t="n">
        <x:v>21876.68</x:v>
      </x:c>
      <x:c r="P100" s="585" t="n">
        <x:v>17</x:v>
      </x:c>
      <x:c r="Q100" s="588" t="n">
        <x:f>R100*$E$3</x:f>
        <x:v>16169.72</x:v>
      </x:c>
      <x:c r="R100" s="523" t="n">
        <x:v>16169.72</x:v>
      </x:c>
      <x:c r="S100" s="579" t="n">
        <x:v>26</x:v>
      </x:c>
      <x:c r="T100" s="582" t="n">
        <x:f>U100*$E$3</x:f>
        <x:v>24730.16</x:v>
      </x:c>
      <x:c r="U100" s="523" t="n">
        <x:v>24730.16</x:v>
      </x:c>
      <x:c r="V100" s="585" t="n">
        <x:v>19</x:v>
      </x:c>
      <x:c r="W100" s="588" t="n">
        <x:f>X100*$E$3</x:f>
        <x:v>18072.04</x:v>
      </x:c>
      <x:c r="X100" s="523" t="n">
        <x:v>18072.04</x:v>
      </x:c>
      <x:c r="Y100" s="579" t="n">
        <x:v>38</x:v>
      </x:c>
      <x:c r="Z100" s="582" t="n">
        <x:f>AA100*$E$3</x:f>
        <x:v>36144.08</x:v>
      </x:c>
      <x:c r="AA100" s="523" t="n">
        <x:v>36144.08</x:v>
      </x:c>
      <x:c r="AB100" s="585" t="n">
        <x:v>38</x:v>
      </x:c>
      <x:c r="AC100" s="588" t="n">
        <x:f>AD100*$E$3</x:f>
        <x:v>36144.08</x:v>
      </x:c>
      <x:c r="AD100" s="523" t="n">
        <x:v>36144.08</x:v>
      </x:c>
      <x:c r="AE100" s="579" t="n">
        <x:v>44</x:v>
      </x:c>
      <x:c r="AF100" s="582" t="n">
        <x:f>AG100*$E$3</x:f>
        <x:v>41851.04</x:v>
      </x:c>
      <x:c r="AG100" s="523" t="n">
        <x:v>41851.04</x:v>
      </x:c>
      <x:c r="AH100" s="585" t="n">
        <x:v>42</x:v>
      </x:c>
      <x:c r="AI100" s="588" t="n">
        <x:f>AJ100*$E$3</x:f>
        <x:v>39948.72</x:v>
      </x:c>
      <x:c r="AJ100" s="523" t="n">
        <x:v>39948.72</x:v>
      </x:c>
      <x:c r="AK100" s="579" t="n">
        <x:v>43</x:v>
      </x:c>
      <x:c r="AL100" s="582" t="n">
        <x:f>AM100*$E$3</x:f>
        <x:v>40899.88</x:v>
      </x:c>
      <x:c r="AM100" s="523" t="n">
        <x:v>40899.88</x:v>
      </x:c>
      <x:c r="AN100" s="585" t="n">
        <x:v>27</x:v>
      </x:c>
      <x:c r="AO100" s="588" t="n">
        <x:f>AP100*$E$3</x:f>
        <x:v>25681.32</x:v>
      </x:c>
      <x:c r="AP100" s="523" t="n">
        <x:v>25681.32</x:v>
      </x:c>
      <x:c r="AQ100" s="579" t="n">
        <x:v>46</x:v>
      </x:c>
      <x:c r="AR100" s="582" t="n">
        <x:f>AS100*$E$3</x:f>
        <x:v>43753.36</x:v>
      </x:c>
      <x:c r="AS100" s="523" t="n">
        <x:v>43753.36</x:v>
      </x:c>
      <x:c r="AT100" s="585" t="n">
        <x:v>32</x:v>
      </x:c>
      <x:c r="AU100" s="588" t="n">
        <x:f>AV100*$E$3</x:f>
        <x:v>30437.12</x:v>
      </x:c>
      <x:c r="AV100" s="523" t="n">
        <x:v>30437.12</x:v>
      </x:c>
      <x:c r="AW100" s="579" t="n">
        <x:f>SUM(M100,P100,S100,V100,Y100,AB100,AE100,AH100,AK100,AN100,AQ100,AT100)</x:f>
        <x:v>395</x:v>
      </x:c>
      <x:c r="AX100" s="582" t="n">
        <x:f>SUM(N100,Q100,T100,W100,Z100,AC100,AF100,AI100,AL100,AO100,AR100,AU100)</x:f>
        <x:v>375708.2</x:v>
      </x:c>
      <x:c r="AY100" s="525"/>
      <x:c r="AZ100" s="579" t="n">
        <x:f>AW100/12</x:f>
        <x:v>32.916666666666664</x:v>
      </x:c>
      <x:c r="BA100" s="582" t="n">
        <x:f>AX100/12</x:f>
        <x:v>31309.016666666666</x:v>
      </x:c>
      <x:c r="BB100" s="525"/>
      <x:c r="BC100" s="579" t="n">
        <x:f>AW100-$G100</x:f>
        <x:v>-1553.58248078913</x:v>
      </x:c>
      <x:c r="BD100" s="582" t="n">
        <x:f>AX100-($K100*12)</x:f>
        <x:v>-1477705.512427389</x:v>
      </x:c>
      <x:c r="BE100" s="522" t="str">
        <x:v>SIM</x:v>
      </x:c>
      <x:c r="BF100" s="522" t="str">
        <x:v>PRODUÇÃO · COMPÕE O FATOR K</x:v>
      </x:c>
    </x:row>
    <x:row r="101" ht="31" customHeight="1">
      <x:c r="A101" s="531" t="str">
        <x:v>O&amp;M</x:v>
      </x:c>
      <x:c r="B101" s="531" t="str">
        <x:v>LINHA MORTA</x:v>
      </x:c>
      <x:c r="C101" s="531" t="str">
        <x:v>5021000134</x:v>
      </x:c>
      <x:c r="D101" s="534" t="str">
        <x:v>RET ESTR PRI 2/3F SUS/PAS DP CRUZ DP LM</x:v>
      </x:c>
      <x:c r="E101" s="534" t="str">
        <x:v>RETIRAR ESTRUTURA PRIMARIA DE SUSPENSAO OU PASSAGEM DUPLA EM CRUZETA DUPLA, PARA DUAS OU TRES FASES, INDEPENDENTE DA CLASSE DE TENSAO. EXEMPLO: N2, B2, M2 OU T2 E SIMILARES. CONFORME NORMA TECNICA VIGENTE. INCLUI: RETIRAR CRUZETA, FERRAGENS, SUPORTES, ISOLADORES DA ESTRUTURA PRIMARIA, AMARRACAO, O TENSIONAMENTO DO CONDUTOR E RETIRADA DAS CONEXÕES ELÉTRICAS NECESSÁRIAS. APROPRIACAO - CUSTEIO: QUANDO EM ATIVIDADE DE MANUTENCAO, APROPRIAR NO CENTRO E CLASSE DE CUSTO ESPECIFICA DA AREA. CONFORME ET.206.EQTL.NORMAS E QUALIDADE - CADERNO DE SERVICOS. QUANT MINIMA RECOMENDA: 2 PESSOAS. TIPO DE TURMA: LINHA MORTA (LM).</x:v>
      </x:c>
      <x:c r="F101" s="531" t="str">
        <x:v>CONJUNTO</x:v>
      </x:c>
      <x:c r="G101" s="573" t="n">
        <x:v>138.666666666667</x:v>
      </x:c>
      <x:c r="H101" s="573" t="n">
        <x:f>G101/12</x:f>
        <x:v>11.555555555555584</x:v>
      </x:c>
      <x:c r="I101" s="576" t="n">
        <x:v>713.372992660654</x:v>
      </x:c>
      <x:c r="J101" s="576" t="n">
        <x:f>ROUND(I101*$E$3,2)</x:f>
        <x:v>713.37</x:v>
      </x:c>
      <x:c r="K101" s="576" t="n">
        <x:f>J101*H101</x:f>
        <x:v>8243.386666666687</x:v>
      </x:c>
      <x:c r="L101" s="522"/>
      <x:c r="M101" s="579" t="n">
        <x:v>22.68</x:v>
      </x:c>
      <x:c r="N101" s="582" t="n">
        <x:f>O101*$E$3</x:f>
        <x:v>16179.23</x:v>
      </x:c>
      <x:c r="O101" s="523" t="n">
        <x:v>16179.23</x:v>
      </x:c>
      <x:c r="P101" s="585" t="n">
        <x:v>14</x:v>
      </x:c>
      <x:c r="Q101" s="588" t="n">
        <x:f>R101*$E$3</x:f>
        <x:v>9987.18</x:v>
      </x:c>
      <x:c r="R101" s="523" t="n">
        <x:v>9987.18</x:v>
      </x:c>
      <x:c r="S101" s="579" t="n">
        <x:v>45</x:v>
      </x:c>
      <x:c r="T101" s="582" t="n">
        <x:f>U101*$E$3</x:f>
        <x:v>32101.65</x:v>
      </x:c>
      <x:c r="U101" s="523" t="n">
        <x:v>32101.65</x:v>
      </x:c>
      <x:c r="V101" s="585" t="n">
        <x:v>29</x:v>
      </x:c>
      <x:c r="W101" s="588" t="n">
        <x:f>X101*$E$3</x:f>
        <x:v>20687.73</x:v>
      </x:c>
      <x:c r="X101" s="523" t="n">
        <x:v>20687.73</x:v>
      </x:c>
      <x:c r="Y101" s="579" t="n">
        <x:v>50</x:v>
      </x:c>
      <x:c r="Z101" s="582" t="n">
        <x:f>AA101*$E$3</x:f>
        <x:v>35668.5</x:v>
      </x:c>
      <x:c r="AA101" s="523" t="n">
        <x:v>35668.5</x:v>
      </x:c>
      <x:c r="AB101" s="585" t="n">
        <x:v>35</x:v>
      </x:c>
      <x:c r="AC101" s="588" t="n">
        <x:f>AD101*$E$3</x:f>
        <x:v>24967.95</x:v>
      </x:c>
      <x:c r="AD101" s="523" t="n">
        <x:v>24967.95</x:v>
      </x:c>
      <x:c r="AE101" s="579" t="n">
        <x:v>38</x:v>
      </x:c>
      <x:c r="AF101" s="582" t="n">
        <x:f>AG101*$E$3</x:f>
        <x:v>27108.06</x:v>
      </x:c>
      <x:c r="AG101" s="523" t="n">
        <x:v>27108.06</x:v>
      </x:c>
      <x:c r="AH101" s="585" t="n">
        <x:v>41</x:v>
      </x:c>
      <x:c r="AI101" s="588" t="n">
        <x:f>AJ101*$E$3</x:f>
        <x:v>29248.17</x:v>
      </x:c>
      <x:c r="AJ101" s="523" t="n">
        <x:v>29248.17</x:v>
      </x:c>
      <x:c r="AK101" s="579" t="n">
        <x:v>56</x:v>
      </x:c>
      <x:c r="AL101" s="582" t="n">
        <x:f>AM101*$E$3</x:f>
        <x:v>39948.72</x:v>
      </x:c>
      <x:c r="AM101" s="523" t="n">
        <x:v>39948.72</x:v>
      </x:c>
      <x:c r="AN101" s="585" t="n">
        <x:v>36</x:v>
      </x:c>
      <x:c r="AO101" s="588" t="n">
        <x:f>AP101*$E$3</x:f>
        <x:v>25681.32</x:v>
      </x:c>
      <x:c r="AP101" s="523" t="n">
        <x:v>25681.32</x:v>
      </x:c>
      <x:c r="AQ101" s="579" t="n">
        <x:v>43</x:v>
      </x:c>
      <x:c r="AR101" s="582" t="n">
        <x:f>AS101*$E$3</x:f>
        <x:v>30674.91</x:v>
      </x:c>
      <x:c r="AS101" s="523" t="n">
        <x:v>30674.91</x:v>
      </x:c>
      <x:c r="AT101" s="585" t="n">
        <x:v>55</x:v>
      </x:c>
      <x:c r="AU101" s="588" t="n">
        <x:f>AV101*$E$3</x:f>
        <x:v>39235.35</x:v>
      </x:c>
      <x:c r="AV101" s="523" t="n">
        <x:v>39235.35</x:v>
      </x:c>
      <x:c r="AW101" s="579" t="n">
        <x:f>SUM(M101,P101,S101,V101,Y101,AB101,AE101,AH101,AK101,AN101,AQ101,AT101)</x:f>
        <x:v>464.68</x:v>
      </x:c>
      <x:c r="AX101" s="582" t="n">
        <x:f>SUM(N101,Q101,T101,W101,Z101,AC101,AF101,AI101,AL101,AO101,AR101,AU101)</x:f>
        <x:v>331488.76999999996</x:v>
      </x:c>
      <x:c r="AY101" s="525"/>
      <x:c r="AZ101" s="579" t="n">
        <x:f>AW101/12</x:f>
        <x:v>38.723333333333336</x:v>
      </x:c>
      <x:c r="BA101" s="582" t="n">
        <x:f>AX101/12</x:f>
        <x:v>27624.064166666663</x:v>
      </x:c>
      <x:c r="BB101" s="525"/>
      <x:c r="BC101" s="579" t="n">
        <x:f>AW101-$G101</x:f>
        <x:v>326.013333333333</x:v>
      </x:c>
      <x:c r="BD101" s="582" t="n">
        <x:f>AX101-($K101*12)</x:f>
        <x:v>232568.1299999997</x:v>
      </x:c>
      <x:c r="BE101" s="522" t="str">
        <x:v>SIM</x:v>
      </x:c>
      <x:c r="BF101" s="522" t="str">
        <x:v>PRODUÇÃO · COMPÕE O FATOR K</x:v>
      </x:c>
    </x:row>
    <x:row r="102" ht="31" customHeight="1">
      <x:c r="A102" s="531" t="str">
        <x:v>O&amp;M</x:v>
      </x:c>
      <x:c r="B102" s="531" t="str">
        <x:v>LINHA MORTA</x:v>
      </x:c>
      <x:c r="C102" s="531" t="str">
        <x:v>5021000135</x:v>
      </x:c>
      <x:c r="D102" s="534" t="str">
        <x:v>INST ESTR PRI 2/3F ANC/AMA SP CRUZ DP LM</x:v>
      </x:c>
      <x:c r="E102" s="534" t="str">
        <x:v>INSTALAR ESTRUTURA PRIMARIA DE ANCORAGEM OU AMARRACAO SIMPLES EM CRUZETA DUPLA, PARA DUAS OU TRES FASES, INDEPENDENTE DA CLASSE DE TENSAO. EXEMPLO: N3, B3, M3 OU T3 E SIMILARES. CONFORME NORMA TECNICA VIGENTE. INCLUI: FIXAR/NIVELAR CRUZETA, FERRAGENS, SUPORTES, ISOLADORES DA ESTRUTURA PRIMARIA, AMARRACAO, ENCABECAMENTO, TENSIONAMENTO DO CONDUTOR E INSTALAÇÃO DAS CONEXÕES ELÉTRICAS NECESSÁRIAS.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x:v>
      </x:c>
      <x:c r="F102" s="531" t="str">
        <x:v>CONJUNTO</x:v>
      </x:c>
      <x:c r="G102" s="573" t="n">
        <x:v>2601.69247224085</x:v>
      </x:c>
      <x:c r="H102" s="573" t="n">
        <x:f>G102/12</x:f>
        <x:v>216.8077060200708</x:v>
      </x:c>
      <x:c r="I102" s="576" t="n">
        <x:v>1070.25666228912</x:v>
      </x:c>
      <x:c r="J102" s="576" t="n">
        <x:f>ROUND(I102*$E$3,2)</x:f>
        <x:v>1070.26</x:v>
      </x:c>
      <x:c r="K102" s="576" t="n">
        <x:f>J102*H102</x:f>
        <x:v>232040.61544504098</x:v>
      </x:c>
      <x:c r="L102" s="522"/>
      <x:c r="M102" s="579" t="n">
        <x:v>43</x:v>
      </x:c>
      <x:c r="N102" s="582" t="n">
        <x:f>O102*$E$3</x:f>
        <x:v>46021.18</x:v>
      </x:c>
      <x:c r="O102" s="523" t="n">
        <x:v>46021.18</x:v>
      </x:c>
      <x:c r="P102" s="585" t="n">
        <x:v>54</x:v>
      </x:c>
      <x:c r="Q102" s="588" t="n">
        <x:f>R102*$E$3</x:f>
        <x:v>57794.04</x:v>
      </x:c>
      <x:c r="R102" s="523" t="n">
        <x:v>57794.04</x:v>
      </x:c>
      <x:c r="S102" s="579" t="n">
        <x:v>68</x:v>
      </x:c>
      <x:c r="T102" s="582" t="n">
        <x:f>U102*$E$3</x:f>
        <x:v>72777.68</x:v>
      </x:c>
      <x:c r="U102" s="523" t="n">
        <x:v>72777.68</x:v>
      </x:c>
      <x:c r="V102" s="585" t="n">
        <x:v>90</x:v>
      </x:c>
      <x:c r="W102" s="588" t="n">
        <x:f>X102*$E$3</x:f>
        <x:v>96323.4</x:v>
      </x:c>
      <x:c r="X102" s="523" t="n">
        <x:v>96323.4</x:v>
      </x:c>
      <x:c r="Y102" s="579" t="n">
        <x:v>93</x:v>
      </x:c>
      <x:c r="Z102" s="582" t="n">
        <x:f>AA102*$E$3</x:f>
        <x:v>99534.18</x:v>
      </x:c>
      <x:c r="AA102" s="523" t="n">
        <x:v>99534.18</x:v>
      </x:c>
      <x:c r="AB102" s="585" t="n">
        <x:v>75</x:v>
      </x:c>
      <x:c r="AC102" s="588" t="n">
        <x:f>AD102*$E$3</x:f>
        <x:v>80269.5</x:v>
      </x:c>
      <x:c r="AD102" s="523" t="n">
        <x:v>80269.5</x:v>
      </x:c>
      <x:c r="AE102" s="579" t="n">
        <x:v>72</x:v>
      </x:c>
      <x:c r="AF102" s="582" t="n">
        <x:f>AG102*$E$3</x:f>
        <x:v>77058.72</x:v>
      </x:c>
      <x:c r="AG102" s="523" t="n">
        <x:v>77058.72</x:v>
      </x:c>
      <x:c r="AH102" s="585" t="n">
        <x:v>113</x:v>
      </x:c>
      <x:c r="AI102" s="588" t="n">
        <x:f>AJ102*$E$3</x:f>
        <x:v>120939.38</x:v>
      </x:c>
      <x:c r="AJ102" s="523" t="n">
        <x:v>120939.38</x:v>
      </x:c>
      <x:c r="AK102" s="579" t="n">
        <x:v>106</x:v>
      </x:c>
      <x:c r="AL102" s="582" t="n">
        <x:f>AM102*$E$3</x:f>
        <x:v>113447.56</x:v>
      </x:c>
      <x:c r="AM102" s="523" t="n">
        <x:v>113447.56</x:v>
      </x:c>
      <x:c r="AN102" s="585" t="n">
        <x:v>82</x:v>
      </x:c>
      <x:c r="AO102" s="588" t="n">
        <x:f>AP102*$E$3</x:f>
        <x:v>87761.32</x:v>
      </x:c>
      <x:c r="AP102" s="523" t="n">
        <x:v>87761.32</x:v>
      </x:c>
      <x:c r="AQ102" s="579" t="n">
        <x:v>147</x:v>
      </x:c>
      <x:c r="AR102" s="582" t="n">
        <x:f>AS102*$E$3</x:f>
        <x:v>157328.22</x:v>
      </x:c>
      <x:c r="AS102" s="523" t="n">
        <x:v>157328.22</x:v>
      </x:c>
      <x:c r="AT102" s="585" t="n">
        <x:v>94</x:v>
      </x:c>
      <x:c r="AU102" s="588" t="n">
        <x:f>AV102*$E$3</x:f>
        <x:v>100604.44</x:v>
      </x:c>
      <x:c r="AV102" s="523" t="n">
        <x:v>100604.44</x:v>
      </x:c>
      <x:c r="AW102" s="579" t="n">
        <x:f>SUM(M102,P102,S102,V102,Y102,AB102,AE102,AH102,AK102,AN102,AQ102,AT102)</x:f>
        <x:v>1037</x:v>
      </x:c>
      <x:c r="AX102" s="582" t="n">
        <x:f>SUM(N102,Q102,T102,W102,Z102,AC102,AF102,AI102,AL102,AO102,AR102,AU102)</x:f>
        <x:v>1109859.6199999999</x:v>
      </x:c>
      <x:c r="AY102" s="525"/>
      <x:c r="AZ102" s="579" t="n">
        <x:f>AW102/12</x:f>
        <x:v>86.41666666666667</x:v>
      </x:c>
      <x:c r="BA102" s="582" t="n">
        <x:f>AX102/12</x:f>
        <x:v>92488.30166666665</x:v>
      </x:c>
      <x:c r="BB102" s="525"/>
      <x:c r="BC102" s="579" t="n">
        <x:f>AW102-$G102</x:f>
        <x:v>-1564.6924722408498</x:v>
      </x:c>
      <x:c r="BD102" s="582" t="n">
        <x:f>AX102-($K102*12)</x:f>
        <x:v>-1674627.765340492</x:v>
      </x:c>
      <x:c r="BE102" s="522" t="str">
        <x:v>SIM</x:v>
      </x:c>
      <x:c r="BF102" s="522" t="str">
        <x:v>PRODUÇÃO · COMPÕE O FATOR K</x:v>
      </x:c>
    </x:row>
    <x:row r="103" ht="31" customHeight="1">
      <x:c r="A103" s="531" t="str">
        <x:v>O&amp;M</x:v>
      </x:c>
      <x:c r="B103" s="531" t="str">
        <x:v>LINHA MORTA</x:v>
      </x:c>
      <x:c r="C103" s="531" t="str">
        <x:v>5021000136</x:v>
      </x:c>
      <x:c r="D103" s="534" t="str">
        <x:v>RET ESTR PRI 2/3F ANC/AMA SP CRUZ DP LM</x:v>
      </x:c>
      <x:c r="E103" s="534" t="str">
        <x:v>RETIRAR ESTRUTURA PRIMARIA DE ANCORAGEM OU AMARRACAO SIMPLES EM CRUZETA DUPLA, PARA DUAS OU TRES FASES, INDEPENDENTE DA CLASSE DE TENSAO. EXEMPLO: N3, B3, M3 OU T3 E SIMILARES. CONFORME NORMA TECNICA VIGENTE. INCLUI: RETIRAR CRUZETA, FERRAGENS, SUPORTES, ISOLADORES DA ESTRUTURA PRIMARIA, AMARRACAO, ENCABECAMENTO, TENSIONAMENTO DO CONDUTOR E RETIRADA DAS CONEXÕES ELÉTRICAS NECESSÁRIAS. APROPRIACAO - CUSTEIO: QUANDO EM ATIVIDADE DE MANUTENCAO, APROPRIAR NO CENTRO E CLASSE DE CUSTO ESPECIFICA DA AREA. CONFORME ET.206.EQTL.NORMAS E QUALIDADE - CADERNO DE SERVICOS. QUANT MINIMA RECOMENDA: 2 PESSOAS. TIPO DE TURMA: LINHA MORTA (LM).</x:v>
      </x:c>
      <x:c r="F103" s="531" t="str">
        <x:v>CONJUNTO</x:v>
      </x:c>
      <x:c r="G103" s="573" t="n">
        <x:v>789.333333333333</x:v>
      </x:c>
      <x:c r="H103" s="573" t="n">
        <x:f>G103/12</x:f>
        <x:v>65.77777777777776</x:v>
      </x:c>
      <x:c r="I103" s="576" t="n">
        <x:v>749.179663602383</x:v>
      </x:c>
      <x:c r="J103" s="576" t="n">
        <x:f>ROUND(I103*$E$3,2)</x:f>
        <x:v>749.18</x:v>
      </x:c>
      <x:c r="K103" s="576" t="n">
        <x:f>J103*H103</x:f>
        <x:v>49279.39555555554</x:v>
      </x:c>
      <x:c r="L103" s="522"/>
      <x:c r="M103" s="579" t="n">
        <x:v>25</x:v>
      </x:c>
      <x:c r="N103" s="582" t="n">
        <x:f>O103*$E$3</x:f>
        <x:v>18729.5</x:v>
      </x:c>
      <x:c r="O103" s="523" t="n">
        <x:v>18729.5</x:v>
      </x:c>
      <x:c r="P103" s="585" t="n">
        <x:v>19</x:v>
      </x:c>
      <x:c r="Q103" s="588" t="n">
        <x:f>R103*$E$3</x:f>
        <x:v>14234.42</x:v>
      </x:c>
      <x:c r="R103" s="523" t="n">
        <x:v>14234.42</x:v>
      </x:c>
      <x:c r="S103" s="579" t="n">
        <x:v>31</x:v>
      </x:c>
      <x:c r="T103" s="582" t="n">
        <x:f>U103*$E$3</x:f>
        <x:v>23224.58</x:v>
      </x:c>
      <x:c r="U103" s="523" t="n">
        <x:v>23224.58</x:v>
      </x:c>
      <x:c r="V103" s="585" t="n">
        <x:v>29</x:v>
      </x:c>
      <x:c r="W103" s="588" t="n">
        <x:f>X103*$E$3</x:f>
        <x:v>21726.22</x:v>
      </x:c>
      <x:c r="X103" s="523" t="n">
        <x:v>21726.22</x:v>
      </x:c>
      <x:c r="Y103" s="579" t="n">
        <x:v>40</x:v>
      </x:c>
      <x:c r="Z103" s="582" t="n">
        <x:f>AA103*$E$3</x:f>
        <x:v>29967.2</x:v>
      </x:c>
      <x:c r="AA103" s="523" t="n">
        <x:v>29967.2</x:v>
      </x:c>
      <x:c r="AB103" s="585" t="n">
        <x:v>19</x:v>
      </x:c>
      <x:c r="AC103" s="588" t="n">
        <x:f>AD103*$E$3</x:f>
        <x:v>14234.42</x:v>
      </x:c>
      <x:c r="AD103" s="523" t="n">
        <x:v>14234.42</x:v>
      </x:c>
      <x:c r="AE103" s="579" t="n">
        <x:v>46</x:v>
      </x:c>
      <x:c r="AF103" s="582" t="n">
        <x:f>AG103*$E$3</x:f>
        <x:v>34462.28</x:v>
      </x:c>
      <x:c r="AG103" s="523" t="n">
        <x:v>34462.28</x:v>
      </x:c>
      <x:c r="AH103" s="585" t="n">
        <x:v>36</x:v>
      </x:c>
      <x:c r="AI103" s="588" t="n">
        <x:f>AJ103*$E$3</x:f>
        <x:v>26970.48</x:v>
      </x:c>
      <x:c r="AJ103" s="523" t="n">
        <x:v>26970.48</x:v>
      </x:c>
      <x:c r="AK103" s="579" t="n">
        <x:v>51</x:v>
      </x:c>
      <x:c r="AL103" s="582" t="n">
        <x:f>AM103*$E$3</x:f>
        <x:v>38208.18</x:v>
      </x:c>
      <x:c r="AM103" s="523" t="n">
        <x:v>38208.18</x:v>
      </x:c>
      <x:c r="AN103" s="585" t="n">
        <x:v>40</x:v>
      </x:c>
      <x:c r="AO103" s="588" t="n">
        <x:f>AP103*$E$3</x:f>
        <x:v>29967.2</x:v>
      </x:c>
      <x:c r="AP103" s="523" t="n">
        <x:v>29967.2</x:v>
      </x:c>
      <x:c r="AQ103" s="579" t="n">
        <x:v>56</x:v>
      </x:c>
      <x:c r="AR103" s="582" t="n">
        <x:f>AS103*$E$3</x:f>
        <x:v>41954.08</x:v>
      </x:c>
      <x:c r="AS103" s="523" t="n">
        <x:v>41954.08</x:v>
      </x:c>
      <x:c r="AT103" s="585" t="n">
        <x:v>52</x:v>
      </x:c>
      <x:c r="AU103" s="588" t="n">
        <x:f>AV103*$E$3</x:f>
        <x:v>38957.36</x:v>
      </x:c>
      <x:c r="AV103" s="523" t="n">
        <x:v>38957.36</x:v>
      </x:c>
      <x:c r="AW103" s="579" t="n">
        <x:f>SUM(M103,P103,S103,V103,Y103,AB103,AE103,AH103,AK103,AN103,AQ103,AT103)</x:f>
        <x:v>444</x:v>
      </x:c>
      <x:c r="AX103" s="582" t="n">
        <x:f>SUM(N103,Q103,T103,W103,Z103,AC103,AF103,AI103,AL103,AO103,AR103,AU103)</x:f>
        <x:v>332635.92</x:v>
      </x:c>
      <x:c r="AY103" s="525"/>
      <x:c r="AZ103" s="579" t="n">
        <x:f>AW103/12</x:f>
        <x:v>37</x:v>
      </x:c>
      <x:c r="BA103" s="582" t="n">
        <x:f>AX103/12</x:f>
        <x:v>27719.66</x:v>
      </x:c>
      <x:c r="BB103" s="525"/>
      <x:c r="BC103" s="579" t="n">
        <x:f>AW103-$G103</x:f>
        <x:v>-345.33333333333303</x:v>
      </x:c>
      <x:c r="BD103" s="582" t="n">
        <x:f>AX103-($K103*12)</x:f>
        <x:v>-258716.8266666665</x:v>
      </x:c>
      <x:c r="BE103" s="522" t="str">
        <x:v>SIM</x:v>
      </x:c>
      <x:c r="BF103" s="522" t="str">
        <x:v>PRODUÇÃO · COMPÕE O FATOR K</x:v>
      </x:c>
    </x:row>
    <x:row r="104" ht="31" customHeight="1">
      <x:c r="A104" s="531" t="str">
        <x:v>O&amp;M</x:v>
      </x:c>
      <x:c r="B104" s="531" t="str">
        <x:v>LINHA MORTA</x:v>
      </x:c>
      <x:c r="C104" s="531" t="str">
        <x:v>5021000137</x:v>
      </x:c>
      <x:c r="D104" s="534" t="str">
        <x:v>INST ESTR PRI 2/3F ANC/AMA DP CRUZ DP LM</x:v>
      </x:c>
      <x:c r="E104" s="534" t="str">
        <x:v>INSTALAR ESTRUTURA PRIMARIA DE ANCORAGEM OU AMARRACAO DUPLA EM CRUZETA DUPLA, PARA DUAS OU TRES FASES, INDEPENDENTE DA CLASSE DE TENSAO. EXEMPLO: N4, B4, M4, TE OU T4 E SIMILARES. CONFORME NORMA TECNICA VIGENTE. INCLUI: FIXAR/NIVELAR CRUZETA, FERRAGENS, SUPORTES, ISOLADORES DA ESTRUTURA PRIMARIA, AMARRACAO, ENCABECAMENTO, TENSIONAMENTO DO CONDUTOR E INSTALAÇÃO DAS CONEXÕES ELÉTRICAS NECESSÁRIAS.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x:v>
      </x:c>
      <x:c r="F104" s="531" t="str">
        <x:v>CONJUNTO</x:v>
      </x:c>
      <x:c r="G104" s="573" t="n">
        <x:v>2396.64146687317</x:v>
      </x:c>
      <x:c r="H104" s="573" t="n">
        <x:f>G104/12</x:f>
        <x:v>199.72012223943082</x:v>
      </x:c>
      <x:c r="I104" s="576" t="n">
        <x:v>1522.4407593506</x:v>
      </x:c>
      <x:c r="J104" s="576" t="n">
        <x:f>ROUND(I104*$E$3,2)</x:f>
        <x:v>1522.44</x:v>
      </x:c>
      <x:c r="K104" s="576" t="n">
        <x:f>J104*H104</x:f>
        <x:v>304061.9029021991</x:v>
      </x:c>
      <x:c r="L104" s="522"/>
      <x:c r="M104" s="579" t="n">
        <x:v>29</x:v>
      </x:c>
      <x:c r="N104" s="582" t="n">
        <x:f>O104*$E$3</x:f>
        <x:v>44150.76</x:v>
      </x:c>
      <x:c r="O104" s="523" t="n">
        <x:v>44150.76</x:v>
      </x:c>
      <x:c r="P104" s="585" t="n">
        <x:v>45</x:v>
      </x:c>
      <x:c r="Q104" s="588" t="n">
        <x:f>R104*$E$3</x:f>
        <x:v>68509.8</x:v>
      </x:c>
      <x:c r="R104" s="523" t="n">
        <x:v>68509.8</x:v>
      </x:c>
      <x:c r="S104" s="579" t="n">
        <x:v>40</x:v>
      </x:c>
      <x:c r="T104" s="582" t="n">
        <x:f>U104*$E$3</x:f>
        <x:v>60897.6</x:v>
      </x:c>
      <x:c r="U104" s="523" t="n">
        <x:v>60897.6</x:v>
      </x:c>
      <x:c r="V104" s="585" t="n">
        <x:v>59</x:v>
      </x:c>
      <x:c r="W104" s="588" t="n">
        <x:f>X104*$E$3</x:f>
        <x:v>89823.96</x:v>
      </x:c>
      <x:c r="X104" s="523" t="n">
        <x:v>89823.96</x:v>
      </x:c>
      <x:c r="Y104" s="579" t="n">
        <x:v>64</x:v>
      </x:c>
      <x:c r="Z104" s="582" t="n">
        <x:f>AA104*$E$3</x:f>
        <x:v>97436.16</x:v>
      </x:c>
      <x:c r="AA104" s="523" t="n">
        <x:v>97436.16</x:v>
      </x:c>
      <x:c r="AB104" s="585" t="n">
        <x:v>68</x:v>
      </x:c>
      <x:c r="AC104" s="588" t="n">
        <x:f>AD104*$E$3</x:f>
        <x:v>103525.92</x:v>
      </x:c>
      <x:c r="AD104" s="523" t="n">
        <x:v>103525.92</x:v>
      </x:c>
      <x:c r="AE104" s="579" t="n">
        <x:v>65</x:v>
      </x:c>
      <x:c r="AF104" s="582" t="n">
        <x:f>AG104*$E$3</x:f>
        <x:v>98958.6</x:v>
      </x:c>
      <x:c r="AG104" s="523" t="n">
        <x:v>98958.6</x:v>
      </x:c>
      <x:c r="AH104" s="585" t="n">
        <x:v>74</x:v>
      </x:c>
      <x:c r="AI104" s="588" t="n">
        <x:f>AJ104*$E$3</x:f>
        <x:v>112660.56</x:v>
      </x:c>
      <x:c r="AJ104" s="523" t="n">
        <x:v>112660.56</x:v>
      </x:c>
      <x:c r="AK104" s="579" t="n">
        <x:v>135</x:v>
      </x:c>
      <x:c r="AL104" s="582" t="n">
        <x:f>AM104*$E$3</x:f>
        <x:v>205529.4</x:v>
      </x:c>
      <x:c r="AM104" s="523" t="n">
        <x:v>205529.4</x:v>
      </x:c>
      <x:c r="AN104" s="585" t="n">
        <x:v>83</x:v>
      </x:c>
      <x:c r="AO104" s="588" t="n">
        <x:f>AP104*$E$3</x:f>
        <x:v>126362.52</x:v>
      </x:c>
      <x:c r="AP104" s="523" t="n">
        <x:v>126362.52</x:v>
      </x:c>
      <x:c r="AQ104" s="579" t="n">
        <x:v>116</x:v>
      </x:c>
      <x:c r="AR104" s="582" t="n">
        <x:f>AS104*$E$3</x:f>
        <x:v>176603.04</x:v>
      </x:c>
      <x:c r="AS104" s="523" t="n">
        <x:v>176603.04</x:v>
      </x:c>
      <x:c r="AT104" s="585" t="n">
        <x:v>45</x:v>
      </x:c>
      <x:c r="AU104" s="588" t="n">
        <x:f>AV104*$E$3</x:f>
        <x:v>68509.8</x:v>
      </x:c>
      <x:c r="AV104" s="523" t="n">
        <x:v>68509.8</x:v>
      </x:c>
      <x:c r="AW104" s="579" t="n">
        <x:f>SUM(M104,P104,S104,V104,Y104,AB104,AE104,AH104,AK104,AN104,AQ104,AT104)</x:f>
        <x:v>823</x:v>
      </x:c>
      <x:c r="AX104" s="582" t="n">
        <x:f>SUM(N104,Q104,T104,W104,Z104,AC104,AF104,AI104,AL104,AO104,AR104,AU104)</x:f>
        <x:v>1252968.12</x:v>
      </x:c>
      <x:c r="AY104" s="525"/>
      <x:c r="AZ104" s="579" t="n">
        <x:f>AW104/12</x:f>
        <x:v>68.58333333333333</x:v>
      </x:c>
      <x:c r="BA104" s="582" t="n">
        <x:f>AX104/12</x:f>
        <x:v>104414.01000000001</x:v>
      </x:c>
      <x:c r="BB104" s="525"/>
      <x:c r="BC104" s="579" t="n">
        <x:f>AW104-$G104</x:f>
        <x:v>-1573.64146687317</x:v>
      </x:c>
      <x:c r="BD104" s="582" t="n">
        <x:f>AX104-($K104*12)</x:f>
        <x:v>-2395774.7148263888</x:v>
      </x:c>
      <x:c r="BE104" s="522" t="str">
        <x:v>SIM</x:v>
      </x:c>
      <x:c r="BF104" s="522" t="str">
        <x:v>PRODUÇÃO · COMPÕE O FATOR K</x:v>
      </x:c>
    </x:row>
    <x:row r="105" ht="31" customHeight="1">
      <x:c r="A105" s="531" t="str">
        <x:v>O&amp;M</x:v>
      </x:c>
      <x:c r="B105" s="531" t="str">
        <x:v>LINHA MORTA</x:v>
      </x:c>
      <x:c r="C105" s="531" t="str">
        <x:v>5021000138</x:v>
      </x:c>
      <x:c r="D105" s="534" t="str">
        <x:v>RET ESTR PRI 2/3F ANC/AMA DP CRUZ DP LM</x:v>
      </x:c>
      <x:c r="E105" s="534" t="str">
        <x:v>RETIRAR ESTRUTURA PRIMARIA DE ANCORAGEM OU AMARRACAO DUPLA EM CRUZETA DUPLA, PARA DUAS OU TRES FASES, INDEPENDENTE DA CLASSE DE TENSAO. EXEMPLO: N4, B4, M4, TE OU T4 E SIMILARES. CONFORME NORMA TECNICA VIGENTE. INCLUI: RETIRAR CRUZETA, FERRAGENS, SUPORTES, ISOLADORES DA ESTRUTURA PRIMARIA, AMARRACAO, ENCABECAMENTO, TENSIONAMENTO DO CONDUTOR E RETIRADA DAS CONEXÕES ELÉTRICAS NECESSÁRIAS. APROPRIACAO - CUSTEIO: QUANDO EM ATIVIDADE DE MANUTENCAO, APROPRIAR NO CENTRO E CLASSE DE CUSTO ESPECIFICA DA AREA. CONFORME ET.206.EQTL.NORMAS E QUALIDADE - CADERNO DE SERVICOS. QUANT MINIMA RECOMENDA: 2 PESSOAS. TIPO DE TURMA: LINHA MORTA (LM).</x:v>
      </x:c>
      <x:c r="F105" s="531" t="str">
        <x:v>CONJUNTO</x:v>
      </x:c>
      <x:c r="G105" s="573" t="n">
        <x:v>664.140855383309</x:v>
      </x:c>
      <x:c r="H105" s="573" t="n">
        <x:f>G105/12</x:f>
        <x:v>55.34507128194242</x:v>
      </x:c>
      <x:c r="I105" s="576" t="n">
        <x:v>1065.65595199925</x:v>
      </x:c>
      <x:c r="J105" s="576" t="n">
        <x:f>ROUND(I105*$E$3,2)</x:f>
        <x:v>1065.66</x:v>
      </x:c>
      <x:c r="K105" s="576" t="n">
        <x:f>J105*H105</x:f>
        <x:v>58979.02866231476</x:v>
      </x:c>
      <x:c r="L105" s="522"/>
      <x:c r="M105" s="579" t="n">
        <x:v>15</x:v>
      </x:c>
      <x:c r="N105" s="582" t="n">
        <x:f>O105*$E$3</x:f>
        <x:v>15984.9</x:v>
      </x:c>
      <x:c r="O105" s="523" t="n">
        <x:v>15984.9</x:v>
      </x:c>
      <x:c r="P105" s="585" t="n">
        <x:v>5</x:v>
      </x:c>
      <x:c r="Q105" s="588" t="n">
        <x:f>R105*$E$3</x:f>
        <x:v>5328.3</x:v>
      </x:c>
      <x:c r="R105" s="523" t="n">
        <x:v>5328.3</x:v>
      </x:c>
      <x:c r="S105" s="579" t="n">
        <x:v>16</x:v>
      </x:c>
      <x:c r="T105" s="582" t="n">
        <x:f>U105*$E$3</x:f>
        <x:v>17050.56</x:v>
      </x:c>
      <x:c r="U105" s="523" t="n">
        <x:v>17050.56</x:v>
      </x:c>
      <x:c r="V105" s="585" t="n">
        <x:v>24</x:v>
      </x:c>
      <x:c r="W105" s="588" t="n">
        <x:f>X105*$E$3</x:f>
        <x:v>25575.84</x:v>
      </x:c>
      <x:c r="X105" s="523" t="n">
        <x:v>25575.84</x:v>
      </x:c>
      <x:c r="Y105" s="579" t="n">
        <x:v>18</x:v>
      </x:c>
      <x:c r="Z105" s="582" t="n">
        <x:f>AA105*$E$3</x:f>
        <x:v>19181.88</x:v>
      </x:c>
      <x:c r="AA105" s="523" t="n">
        <x:v>19181.88</x:v>
      </x:c>
      <x:c r="AB105" s="585" t="n">
        <x:v>17</x:v>
      </x:c>
      <x:c r="AC105" s="588" t="n">
        <x:f>AD105*$E$3</x:f>
        <x:v>18116.22</x:v>
      </x:c>
      <x:c r="AD105" s="523" t="n">
        <x:v>18116.22</x:v>
      </x:c>
      <x:c r="AE105" s="579" t="n">
        <x:v>19</x:v>
      </x:c>
      <x:c r="AF105" s="582" t="n">
        <x:f>AG105*$E$3</x:f>
        <x:v>20247.54</x:v>
      </x:c>
      <x:c r="AG105" s="523" t="n">
        <x:v>20247.54</x:v>
      </x:c>
      <x:c r="AH105" s="585" t="n">
        <x:v>15</x:v>
      </x:c>
      <x:c r="AI105" s="588" t="n">
        <x:f>AJ105*$E$3</x:f>
        <x:v>15984.9</x:v>
      </x:c>
      <x:c r="AJ105" s="523" t="n">
        <x:v>15984.9</x:v>
      </x:c>
      <x:c r="AK105" s="579" t="n">
        <x:v>37</x:v>
      </x:c>
      <x:c r="AL105" s="582" t="n">
        <x:f>AM105*$E$3</x:f>
        <x:v>39429.42</x:v>
      </x:c>
      <x:c r="AM105" s="523" t="n">
        <x:v>39429.42</x:v>
      </x:c>
      <x:c r="AN105" s="585" t="n">
        <x:v>21</x:v>
      </x:c>
      <x:c r="AO105" s="588" t="n">
        <x:f>AP105*$E$3</x:f>
        <x:v>22378.86</x:v>
      </x:c>
      <x:c r="AP105" s="523" t="n">
        <x:v>22378.86</x:v>
      </x:c>
      <x:c r="AQ105" s="579" t="n">
        <x:v>19</x:v>
      </x:c>
      <x:c r="AR105" s="582" t="n">
        <x:f>AS105*$E$3</x:f>
        <x:v>20247.54</x:v>
      </x:c>
      <x:c r="AS105" s="523" t="n">
        <x:v>20247.54</x:v>
      </x:c>
      <x:c r="AT105" s="585" t="n">
        <x:v>19</x:v>
      </x:c>
      <x:c r="AU105" s="588" t="n">
        <x:f>AV105*$E$3</x:f>
        <x:v>20247.54</x:v>
      </x:c>
      <x:c r="AV105" s="523" t="n">
        <x:v>20247.54</x:v>
      </x:c>
      <x:c r="AW105" s="579" t="n">
        <x:f>SUM(M105,P105,S105,V105,Y105,AB105,AE105,AH105,AK105,AN105,AQ105,AT105)</x:f>
        <x:v>225</x:v>
      </x:c>
      <x:c r="AX105" s="582" t="n">
        <x:f>SUM(N105,Q105,T105,W105,Z105,AC105,AF105,AI105,AL105,AO105,AR105,AU105)</x:f>
        <x:v>239773.5</x:v>
      </x:c>
      <x:c r="AY105" s="525"/>
      <x:c r="AZ105" s="579" t="n">
        <x:f>AW105/12</x:f>
        <x:v>18.75</x:v>
      </x:c>
      <x:c r="BA105" s="582" t="n">
        <x:f>AX105/12</x:f>
        <x:v>19981.125</x:v>
      </x:c>
      <x:c r="BB105" s="525"/>
      <x:c r="BC105" s="579" t="n">
        <x:f>AW105-$G105</x:f>
        <x:v>-439.14085538330903</x:v>
      </x:c>
      <x:c r="BD105" s="582" t="n">
        <x:f>AX105-($K105*12)</x:f>
        <x:v>-467974.8439477772</x:v>
      </x:c>
      <x:c r="BE105" s="522" t="str">
        <x:v>SIM</x:v>
      </x:c>
      <x:c r="BF105" s="522" t="str">
        <x:v>PRODUÇÃO · COMPÕE O FATOR K</x:v>
      </x:c>
    </x:row>
    <x:row r="106" ht="31" customHeight="1">
      <x:c r="A106" s="531" t="str">
        <x:v>O&amp;M</x:v>
      </x:c>
      <x:c r="B106" s="531" t="str">
        <x:v>LINHA MORTA</x:v>
      </x:c>
      <x:c r="C106" s="531" t="str">
        <x:v>5021000139</x:v>
      </x:c>
      <x:c r="D106" s="534" t="str">
        <x:v>INST ESTR PRI 1F SUSP/PAS SP S/CRUZ LM</x:v>
      </x:c>
      <x:c r="E106" s="534" t="str">
        <x:v>INSTALAR ESTRUTURA PRIMARIA DE SUSPENSAO OU PASSAGEM SIMPLES SEM CRUZETA, PARA UMA FASE, INDEPENDENTE DA CLASSE DE TENSAO. EXEMPLO: U1, UP1, UT1 E SIMILARES. CONFORME NORMA TECNICA VIGENTE. INCLUI: INSTALAR ISOLADOR, FERRAGENS, SUPORTES, MATERIAIS DE FIXACAO, AMARRACAO, TENSIONAMENTO DO CONDUTOR E INSTALAÇÃO DAS CONEXÕES ELÉTRICAS NECESSÁRIAS.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x:v>
      </x:c>
      <x:c r="F106" s="531" t="str">
        <x:v>CONJUNTO</x:v>
      </x:c>
      <x:c r="G106" s="573" t="n">
        <x:v>644</x:v>
      </x:c>
      <x:c r="H106" s="573" t="n">
        <x:f>G106/12</x:f>
        <x:v>53.666666666666664</x:v>
      </x:c>
      <x:c r="I106" s="576" t="n">
        <x:v>302.332390477152</x:v>
      </x:c>
      <x:c r="J106" s="576" t="n">
        <x:f>ROUND(I106*$E$3,2)</x:f>
        <x:v>302.33</x:v>
      </x:c>
      <x:c r="K106" s="576" t="n">
        <x:f>J106*H106</x:f>
        <x:v>16225.043333333331</x:v>
      </x:c>
      <x:c r="L106" s="522"/>
      <x:c r="M106" s="579" t="n">
        <x:v>0</x:v>
      </x:c>
      <x:c r="N106" s="582" t="n">
        <x:f>O106*$E$3</x:f>
        <x:v>0</x:v>
      </x:c>
      <x:c r="O106" s="523" t="n">
        <x:v>0</x:v>
      </x:c>
      <x:c r="P106" s="585" t="n">
        <x:v>0</x:v>
      </x:c>
      <x:c r="Q106" s="588" t="n">
        <x:f>R106*$E$3</x:f>
        <x:v>0</x:v>
      </x:c>
      <x:c r="R106" s="523" t="n">
        <x:v>0</x:v>
      </x:c>
      <x:c r="S106" s="579" t="n">
        <x:v>0</x:v>
      </x:c>
      <x:c r="T106" s="582" t="n">
        <x:f>U106*$E$3</x:f>
        <x:v>0</x:v>
      </x:c>
      <x:c r="U106" s="523" t="n">
        <x:v>0</x:v>
      </x:c>
      <x:c r="V106" s="585" t="n">
        <x:v>0</x:v>
      </x:c>
      <x:c r="W106" s="588" t="n">
        <x:f>X106*$E$3</x:f>
        <x:v>0</x:v>
      </x:c>
      <x:c r="X106" s="523" t="n">
        <x:v>0</x:v>
      </x:c>
      <x:c r="Y106" s="579" t="n">
        <x:v>0</x:v>
      </x:c>
      <x:c r="Z106" s="582" t="n">
        <x:f>AA106*$E$3</x:f>
        <x:v>0</x:v>
      </x:c>
      <x:c r="AA106" s="523" t="n">
        <x:v>0</x:v>
      </x:c>
      <x:c r="AB106" s="585" t="n">
        <x:v>0</x:v>
      </x:c>
      <x:c r="AC106" s="588" t="n">
        <x:f>AD106*$E$3</x:f>
        <x:v>0</x:v>
      </x:c>
      <x:c r="AD106" s="523" t="n">
        <x:v>0</x:v>
      </x:c>
      <x:c r="AE106" s="579" t="n">
        <x:v>0</x:v>
      </x:c>
      <x:c r="AF106" s="582" t="n">
        <x:f>AG106*$E$3</x:f>
        <x:v>0</x:v>
      </x:c>
      <x:c r="AG106" s="523" t="n">
        <x:v>0</x:v>
      </x:c>
      <x:c r="AH106" s="585" t="n">
        <x:v>0</x:v>
      </x:c>
      <x:c r="AI106" s="588" t="n">
        <x:f>AJ106*$E$3</x:f>
        <x:v>0</x:v>
      </x:c>
      <x:c r="AJ106" s="523" t="n">
        <x:v>0</x:v>
      </x:c>
      <x:c r="AK106" s="579" t="n">
        <x:v>0</x:v>
      </x:c>
      <x:c r="AL106" s="582" t="n">
        <x:f>AM106*$E$3</x:f>
        <x:v>0</x:v>
      </x:c>
      <x:c r="AM106" s="523" t="n">
        <x:v>0</x:v>
      </x:c>
      <x:c r="AN106" s="585" t="n">
        <x:v>0</x:v>
      </x:c>
      <x:c r="AO106" s="588" t="n">
        <x:f>AP106*$E$3</x:f>
        <x:v>0</x:v>
      </x:c>
      <x:c r="AP106" s="523" t="n">
        <x:v>0</x:v>
      </x:c>
      <x:c r="AQ106" s="579" t="n">
        <x:v>0</x:v>
      </x:c>
      <x:c r="AR106" s="582" t="n">
        <x:f>AS106*$E$3</x:f>
        <x:v>0</x:v>
      </x:c>
      <x:c r="AS106" s="523" t="n">
        <x:v>0</x:v>
      </x:c>
      <x:c r="AT106" s="585" t="n">
        <x:v>0</x:v>
      </x:c>
      <x:c r="AU106" s="588" t="n">
        <x:f>AV106*$E$3</x:f>
        <x:v>0</x:v>
      </x:c>
      <x:c r="AV106" s="523" t="n">
        <x:v>0</x:v>
      </x:c>
      <x:c r="AW106" s="579" t="n">
        <x:f>SUM(M106,P106,S106,V106,Y106,AB106,AE106,AH106,AK106,AN106,AQ106,AT106)</x:f>
        <x:v>0</x:v>
      </x:c>
      <x:c r="AX106" s="582" t="n">
        <x:f>SUM(N106,Q106,T106,W106,Z106,AC106,AF106,AI106,AL106,AO106,AR106,AU106)</x:f>
        <x:v>0</x:v>
      </x:c>
      <x:c r="AY106" s="525"/>
      <x:c r="AZ106" s="579" t="n">
        <x:f>AW106/12</x:f>
        <x:v>0</x:v>
      </x:c>
      <x:c r="BA106" s="582" t="n">
        <x:f>AX106/12</x:f>
        <x:v>0</x:v>
      </x:c>
      <x:c r="BB106" s="525"/>
      <x:c r="BC106" s="579" t="n">
        <x:f>AW106-$G106</x:f>
        <x:v>-644</x:v>
      </x:c>
      <x:c r="BD106" s="582" t="n">
        <x:f>AX106-($K106*12)</x:f>
        <x:v>-194700.51999999996</x:v>
      </x:c>
      <x:c r="BE106" s="522" t="str">
        <x:v>SIM</x:v>
      </x:c>
      <x:c r="BF106" s="522" t="str">
        <x:v>PRODUÇÃO · COMPÕE O FATOR K</x:v>
      </x:c>
    </x:row>
    <x:row r="107" ht="31" customHeight="1">
      <x:c r="A107" s="531" t="str">
        <x:v>O&amp;M</x:v>
      </x:c>
      <x:c r="B107" s="531" t="str">
        <x:v>LINHA MORTA</x:v>
      </x:c>
      <x:c r="C107" s="531" t="str">
        <x:v>5021000140</x:v>
      </x:c>
      <x:c r="D107" s="534" t="str">
        <x:v>RET ESTR PRI 1F SUSP/PAS SP S/CRUZ LM</x:v>
      </x:c>
      <x:c r="E107" s="534" t="str">
        <x:v>RETIRAR ESTRUTURA PRIMARIA DE SUSPENSAO OU PASSAGEM SIMPLES SEM CRUZETA, PARA UMA FASE, INDEPENDENTE DA CLASSE DE TENSAO. EXEMPLO: U1, UP1, UT1 E SIMILARES. CONFORME NORMA TECNICA VIGENTE. INCLUI: RETIRAR ISOLADOR, FERRAGENS, SUPORTES, MATERIAIS DE FIXACAO, AMARRACAO, TENSIONAMENTO DO CONDUTOR E RETIRADA DAS CONEXÕES ELÉTRICAS NECESSÁRIAS. APROPRIACAO - CUSTEIO: QUANDO EM ATIVIDADE DE MANUTENCAO, APROPRIAR NO CENTRO E CLASSE DE CUSTO ESPECIFICA DA AREA. CONFORME ET.206.EQTL.NORMAS E QUALIDADE - CADERNO DE SERVICOS. QUANT MINIMA RECOMENDA: 2 PESSOAS. TIPO DE TURMA: LINHA MORTA (LM).</x:v>
      </x:c>
      <x:c r="F107" s="531" t="str">
        <x:v>CONJUNTO</x:v>
      </x:c>
      <x:c r="G107" s="573" t="n">
        <x:v>545.333333333333</x:v>
      </x:c>
      <x:c r="H107" s="573" t="n">
        <x:f>G107/12</x:f>
        <x:v>45.44444444444442</x:v>
      </x:c>
      <x:c r="I107" s="576" t="n">
        <x:v>197.173298137273</x:v>
      </x:c>
      <x:c r="J107" s="576" t="n">
        <x:f>ROUND(I107*$E$3,2)</x:f>
        <x:v>197.17</x:v>
      </x:c>
      <x:c r="K107" s="576" t="n">
        <x:f>J107*H107</x:f>
        <x:v>8960.281111111106</x:v>
      </x:c>
      <x:c r="L107" s="522"/>
      <x:c r="M107" s="579" t="n">
        <x:v>62</x:v>
      </x:c>
      <x:c r="N107" s="582" t="n">
        <x:f>O107*$E$3</x:f>
        <x:v>12224.54</x:v>
      </x:c>
      <x:c r="O107" s="523" t="n">
        <x:v>12224.54</x:v>
      </x:c>
      <x:c r="P107" s="585" t="n">
        <x:v>104</x:v>
      </x:c>
      <x:c r="Q107" s="588" t="n">
        <x:f>R107*$E$3</x:f>
        <x:v>20505.68</x:v>
      </x:c>
      <x:c r="R107" s="523" t="n">
        <x:v>20505.68</x:v>
      </x:c>
      <x:c r="S107" s="579" t="n">
        <x:v>146</x:v>
      </x:c>
      <x:c r="T107" s="582" t="n">
        <x:f>U107*$E$3</x:f>
        <x:v>28786.82</x:v>
      </x:c>
      <x:c r="U107" s="523" t="n">
        <x:v>28786.82</x:v>
      </x:c>
      <x:c r="V107" s="585" t="n">
        <x:v>131</x:v>
      </x:c>
      <x:c r="W107" s="588" t="n">
        <x:f>X107*$E$3</x:f>
        <x:v>25829.27</x:v>
      </x:c>
      <x:c r="X107" s="523" t="n">
        <x:v>25829.27</x:v>
      </x:c>
      <x:c r="Y107" s="579" t="n">
        <x:v>101</x:v>
      </x:c>
      <x:c r="Z107" s="582" t="n">
        <x:f>AA107*$E$3</x:f>
        <x:v>19914.17</x:v>
      </x:c>
      <x:c r="AA107" s="523" t="n">
        <x:v>19914.17</x:v>
      </x:c>
      <x:c r="AB107" s="585" t="n">
        <x:v>130</x:v>
      </x:c>
      <x:c r="AC107" s="588" t="n">
        <x:f>AD107*$E$3</x:f>
        <x:v>25632.1</x:v>
      </x:c>
      <x:c r="AD107" s="523" t="n">
        <x:v>25632.1</x:v>
      </x:c>
      <x:c r="AE107" s="579" t="n">
        <x:v>109</x:v>
      </x:c>
      <x:c r="AF107" s="582" t="n">
        <x:f>AG107*$E$3</x:f>
        <x:v>21491.53</x:v>
      </x:c>
      <x:c r="AG107" s="523" t="n">
        <x:v>21491.53</x:v>
      </x:c>
      <x:c r="AH107" s="585" t="n">
        <x:v>150</x:v>
      </x:c>
      <x:c r="AI107" s="588" t="n">
        <x:f>AJ107*$E$3</x:f>
        <x:v>29575.5</x:v>
      </x:c>
      <x:c r="AJ107" s="523" t="n">
        <x:v>29575.5</x:v>
      </x:c>
      <x:c r="AK107" s="579" t="n">
        <x:v>206</x:v>
      </x:c>
      <x:c r="AL107" s="582" t="n">
        <x:f>AM107*$E$3</x:f>
        <x:v>40617.02</x:v>
      </x:c>
      <x:c r="AM107" s="523" t="n">
        <x:v>40617.02</x:v>
      </x:c>
      <x:c r="AN107" s="585" t="n">
        <x:v>186</x:v>
      </x:c>
      <x:c r="AO107" s="588" t="n">
        <x:f>AP107*$E$3</x:f>
        <x:v>36673.62</x:v>
      </x:c>
      <x:c r="AP107" s="523" t="n">
        <x:v>36673.62</x:v>
      </x:c>
      <x:c r="AQ107" s="579" t="n">
        <x:v>266</x:v>
      </x:c>
      <x:c r="AR107" s="582" t="n">
        <x:f>AS107*$E$3</x:f>
        <x:v>52447.22</x:v>
      </x:c>
      <x:c r="AS107" s="523" t="n">
        <x:v>52447.22</x:v>
      </x:c>
      <x:c r="AT107" s="585" t="n">
        <x:v>202</x:v>
      </x:c>
      <x:c r="AU107" s="588" t="n">
        <x:f>AV107*$E$3</x:f>
        <x:v>39828.34</x:v>
      </x:c>
      <x:c r="AV107" s="523" t="n">
        <x:v>39828.34</x:v>
      </x:c>
      <x:c r="AW107" s="579" t="n">
        <x:f>SUM(M107,P107,S107,V107,Y107,AB107,AE107,AH107,AK107,AN107,AQ107,AT107)</x:f>
        <x:v>1793</x:v>
      </x:c>
      <x:c r="AX107" s="582" t="n">
        <x:f>SUM(N107,Q107,T107,W107,Z107,AC107,AF107,AI107,AL107,AO107,AR107,AU107)</x:f>
        <x:v>353525.80999999994</x:v>
      </x:c>
      <x:c r="AY107" s="525"/>
      <x:c r="AZ107" s="579" t="n">
        <x:f>AW107/12</x:f>
        <x:v>149.41666666666666</x:v>
      </x:c>
      <x:c r="BA107" s="582" t="n">
        <x:f>AX107/12</x:f>
        <x:v>29460.48416666666</x:v>
      </x:c>
      <x:c r="BB107" s="525"/>
      <x:c r="BC107" s="579" t="n">
        <x:f>AW107-$G107</x:f>
        <x:v>1247.666666666667</x:v>
      </x:c>
      <x:c r="BD107" s="582" t="n">
        <x:f>AX107-($K107*12)</x:f>
        <x:v>246002.43666666668</x:v>
      </x:c>
      <x:c r="BE107" s="522" t="str">
        <x:v>SIM</x:v>
      </x:c>
      <x:c r="BF107" s="522" t="str">
        <x:v>PRODUÇÃO · COMPÕE O FATOR K</x:v>
      </x:c>
    </x:row>
    <x:row r="108" ht="31" customHeight="1">
      <x:c r="A108" s="531" t="str">
        <x:v>O&amp;M</x:v>
      </x:c>
      <x:c r="B108" s="531" t="str">
        <x:v>LINHA MORTA</x:v>
      </x:c>
      <x:c r="C108" s="531" t="str">
        <x:v>5021000141</x:v>
      </x:c>
      <x:c r="D108" s="534" t="str">
        <x:v>INST ESTR PRI 1F SUSP/PAS DP S/CRUZ LM</x:v>
      </x:c>
      <x:c r="E108" s="534" t="str">
        <x:v>INSTALAR ESTRUTURA PRIMARIA DE SUSPENSAO OU PASSAGEM DUPLA SEM CRUZETA, PARA UMA FASE, INDEPENDENTE DA CLASSE DE TENSAO. EXEMPLO: U2 E SIMILARES. CONFORME NORMA TECNICA VIGENTE. INCLUI: INSTALAR ISOLADOR, FERRAGENS, SUPORTES, MATERIAIS DE FIXACAO, AMARRACAO, TENSIONAMENTO DO CONDUTOR E INSTALAÇÃO DAS CONEXÕES ELÉTRICAS NECESSÁRIAS.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x:v>
      </x:c>
      <x:c r="F108" s="531" t="str">
        <x:v>CONJUNTO</x:v>
      </x:c>
      <x:c r="G108" s="573" t="n">
        <x:v>667.021952401583</x:v>
      </x:c>
      <x:c r="H108" s="573" t="n">
        <x:f>G108/12</x:f>
        <x:v>55.58516270013192</x:v>
      </x:c>
      <x:c r="I108" s="576" t="n">
        <x:v>364.90205041938</x:v>
      </x:c>
      <x:c r="J108" s="576" t="n">
        <x:f>ROUND(I108*$E$3,2)</x:f>
        <x:v>364.9</x:v>
      </x:c>
      <x:c r="K108" s="576" t="n">
        <x:f>J108*H108</x:f>
        <x:v>20283.025869278135</x:v>
      </x:c>
      <x:c r="L108" s="522"/>
      <x:c r="M108" s="579" t="n">
        <x:v>59</x:v>
      </x:c>
      <x:c r="N108" s="582" t="n">
        <x:f>O108*$E$3</x:f>
        <x:v>21529.1</x:v>
      </x:c>
      <x:c r="O108" s="523" t="n">
        <x:v>21529.1</x:v>
      </x:c>
      <x:c r="P108" s="585" t="n">
        <x:v>90</x:v>
      </x:c>
      <x:c r="Q108" s="588" t="n">
        <x:f>R108*$E$3</x:f>
        <x:v>32841</x:v>
      </x:c>
      <x:c r="R108" s="523" t="n">
        <x:v>32841</x:v>
      </x:c>
      <x:c r="S108" s="579" t="n">
        <x:v>182</x:v>
      </x:c>
      <x:c r="T108" s="582" t="n">
        <x:f>U108*$E$3</x:f>
        <x:v>66411.8</x:v>
      </x:c>
      <x:c r="U108" s="523" t="n">
        <x:v>66411.8</x:v>
      </x:c>
      <x:c r="V108" s="585" t="n">
        <x:v>143</x:v>
      </x:c>
      <x:c r="W108" s="588" t="n">
        <x:f>X108*$E$3</x:f>
        <x:v>52180.7</x:v>
      </x:c>
      <x:c r="X108" s="523" t="n">
        <x:v>52180.7</x:v>
      </x:c>
      <x:c r="Y108" s="579" t="n">
        <x:v>154</x:v>
      </x:c>
      <x:c r="Z108" s="582" t="n">
        <x:f>AA108*$E$3</x:f>
        <x:v>56194.6</x:v>
      </x:c>
      <x:c r="AA108" s="523" t="n">
        <x:v>56194.6</x:v>
      </x:c>
      <x:c r="AB108" s="585" t="n">
        <x:v>245</x:v>
      </x:c>
      <x:c r="AC108" s="588" t="n">
        <x:f>AD108*$E$3</x:f>
        <x:v>89400.5</x:v>
      </x:c>
      <x:c r="AD108" s="523" t="n">
        <x:v>89400.5</x:v>
      </x:c>
      <x:c r="AE108" s="579" t="n">
        <x:v>102</x:v>
      </x:c>
      <x:c r="AF108" s="582" t="n">
        <x:f>AG108*$E$3</x:f>
        <x:v>37219.8</x:v>
      </x:c>
      <x:c r="AG108" s="523" t="n">
        <x:v>37219.8</x:v>
      </x:c>
      <x:c r="AH108" s="585" t="n">
        <x:v>202</x:v>
      </x:c>
      <x:c r="AI108" s="588" t="n">
        <x:f>AJ108*$E$3</x:f>
        <x:v>73709.8</x:v>
      </x:c>
      <x:c r="AJ108" s="523" t="n">
        <x:v>73709.8</x:v>
      </x:c>
      <x:c r="AK108" s="579" t="n">
        <x:v>239</x:v>
      </x:c>
      <x:c r="AL108" s="582" t="n">
        <x:f>AM108*$E$3</x:f>
        <x:v>87211.1</x:v>
      </x:c>
      <x:c r="AM108" s="523" t="n">
        <x:v>87211.1</x:v>
      </x:c>
      <x:c r="AN108" s="585" t="n">
        <x:v>219</x:v>
      </x:c>
      <x:c r="AO108" s="588" t="n">
        <x:f>AP108*$E$3</x:f>
        <x:v>79913.1</x:v>
      </x:c>
      <x:c r="AP108" s="523" t="n">
        <x:v>79913.1</x:v>
      </x:c>
      <x:c r="AQ108" s="579" t="n">
        <x:v>198</x:v>
      </x:c>
      <x:c r="AR108" s="582" t="n">
        <x:f>AS108*$E$3</x:f>
        <x:v>72250.2</x:v>
      </x:c>
      <x:c r="AS108" s="523" t="n">
        <x:v>72250.2</x:v>
      </x:c>
      <x:c r="AT108" s="585" t="n">
        <x:v>292</x:v>
      </x:c>
      <x:c r="AU108" s="588" t="n">
        <x:f>AV108*$E$3</x:f>
        <x:v>106550.8</x:v>
      </x:c>
      <x:c r="AV108" s="523" t="n">
        <x:v>106550.8</x:v>
      </x:c>
      <x:c r="AW108" s="579" t="n">
        <x:f>SUM(M108,P108,S108,V108,Y108,AB108,AE108,AH108,AK108,AN108,AQ108,AT108)</x:f>
        <x:v>2125</x:v>
      </x:c>
      <x:c r="AX108" s="582" t="n">
        <x:f>SUM(N108,Q108,T108,W108,Z108,AC108,AF108,AI108,AL108,AO108,AR108,AU108)</x:f>
        <x:v>775412.4999999999</x:v>
      </x:c>
      <x:c r="AY108" s="525"/>
      <x:c r="AZ108" s="579" t="n">
        <x:f>AW108/12</x:f>
        <x:v>177.08333333333334</x:v>
      </x:c>
      <x:c r="BA108" s="582" t="n">
        <x:f>AX108/12</x:f>
        <x:v>64617.70833333332</x:v>
      </x:c>
      <x:c r="BB108" s="525"/>
      <x:c r="BC108" s="579" t="n">
        <x:f>AW108-$G108</x:f>
        <x:v>1457.978047598417</x:v>
      </x:c>
      <x:c r="BD108" s="582" t="n">
        <x:f>AX108-($K108*12)</x:f>
        <x:v>532016.1895686623</x:v>
      </x:c>
      <x:c r="BE108" s="522" t="str">
        <x:v>SIM</x:v>
      </x:c>
      <x:c r="BF108" s="522" t="str">
        <x:v>PRODUÇÃO · COMPÕE O FATOR K</x:v>
      </x:c>
    </x:row>
    <x:row r="109" ht="31" customHeight="1">
      <x:c r="A109" s="531" t="str">
        <x:v>O&amp;M</x:v>
      </x:c>
      <x:c r="B109" s="531" t="str">
        <x:v>LINHA MORTA</x:v>
      </x:c>
      <x:c r="C109" s="531" t="str">
        <x:v>5021000142</x:v>
      </x:c>
      <x:c r="D109" s="534" t="str">
        <x:v>RET ESTR PRI 1F SUSP/PAS DP S/CRUZ LM</x:v>
      </x:c>
      <x:c r="E109" s="534" t="str">
        <x:v>RETIRAR ESTRUTURA PRIMARIA DE SUSPENSAO OU PASSAGEM DUPLA SEM CRUZETA, PARA UMA FASE, INDEPENDENTE DA CLASSE DE TENSAO. EXEMPLO: U2 E SIMILARES. CONFORME NORMA TECNICA VIGENTE. INCLUI: RETIRAR ISOLADOR, FERRAGENS, SUPORTES, MATERIAIS DE FIXACAO, AMARRACAO, TENSIONAMENTO DO CONDUTOR E RETIRADA DAS CONEXÕES ELÉTRICAS NECESSÁRIAS. APROPRIACAO - CUSTEIO: QUANDO EM ATIVIDADE DE MANUTENCAO, APROPRIAR NO CENTRO E CLASSE DE CUSTO ESPECIFICA DA AREA. CONFORME ET.206.EQTL.NORMAS E QUALIDADE - CADERNO DE SERVICOS. QUANT MINIMA RECOMENDA: 2 PESSOAS. TIPO DE TURMA: LINHA MORTA (LM).</x:v>
      </x:c>
      <x:c r="F109" s="531" t="str">
        <x:v>CONJUNTO</x:v>
      </x:c>
      <x:c r="G109" s="573" t="n">
        <x:v>412</x:v>
      </x:c>
      <x:c r="H109" s="573" t="n">
        <x:f>G109/12</x:f>
        <x:v>34.333333333333336</x:v>
      </x:c>
      <x:c r="I109" s="576" t="n">
        <x:v>249.752844307213</x:v>
      </x:c>
      <x:c r="J109" s="576" t="n">
        <x:f>ROUND(I109*$E$3,2)</x:f>
        <x:v>249.75</x:v>
      </x:c>
      <x:c r="K109" s="576" t="n">
        <x:f>J109*H109</x:f>
        <x:v>8574.75</x:v>
      </x:c>
      <x:c r="L109" s="522"/>
      <x:c r="M109" s="579" t="n">
        <x:v>0</x:v>
      </x:c>
      <x:c r="N109" s="582" t="n">
        <x:f>O109*$E$3</x:f>
        <x:v>0</x:v>
      </x:c>
      <x:c r="O109" s="523" t="n">
        <x:v>0</x:v>
      </x:c>
      <x:c r="P109" s="585" t="n">
        <x:v>0</x:v>
      </x:c>
      <x:c r="Q109" s="588" t="n">
        <x:f>R109*$E$3</x:f>
        <x:v>0</x:v>
      </x:c>
      <x:c r="R109" s="523" t="n">
        <x:v>0</x:v>
      </x:c>
      <x:c r="S109" s="579" t="n">
        <x:v>0</x:v>
      </x:c>
      <x:c r="T109" s="582" t="n">
        <x:f>U109*$E$3</x:f>
        <x:v>0</x:v>
      </x:c>
      <x:c r="U109" s="523" t="n">
        <x:v>0</x:v>
      </x:c>
      <x:c r="V109" s="585" t="n">
        <x:v>0</x:v>
      </x:c>
      <x:c r="W109" s="588" t="n">
        <x:f>X109*$E$3</x:f>
        <x:v>0</x:v>
      </x:c>
      <x:c r="X109" s="523" t="n">
        <x:v>0</x:v>
      </x:c>
      <x:c r="Y109" s="579" t="n">
        <x:v>0</x:v>
      </x:c>
      <x:c r="Z109" s="582" t="n">
        <x:f>AA109*$E$3</x:f>
        <x:v>0</x:v>
      </x:c>
      <x:c r="AA109" s="523" t="n">
        <x:v>0</x:v>
      </x:c>
      <x:c r="AB109" s="585" t="n">
        <x:v>0</x:v>
      </x:c>
      <x:c r="AC109" s="588" t="n">
        <x:f>AD109*$E$3</x:f>
        <x:v>0</x:v>
      </x:c>
      <x:c r="AD109" s="523" t="n">
        <x:v>0</x:v>
      </x:c>
      <x:c r="AE109" s="579" t="n">
        <x:v>0</x:v>
      </x:c>
      <x:c r="AF109" s="582" t="n">
        <x:f>AG109*$E$3</x:f>
        <x:v>0</x:v>
      </x:c>
      <x:c r="AG109" s="523" t="n">
        <x:v>0</x:v>
      </x:c>
      <x:c r="AH109" s="585" t="n">
        <x:v>0</x:v>
      </x:c>
      <x:c r="AI109" s="588" t="n">
        <x:f>AJ109*$E$3</x:f>
        <x:v>0</x:v>
      </x:c>
      <x:c r="AJ109" s="523" t="n">
        <x:v>0</x:v>
      </x:c>
      <x:c r="AK109" s="579" t="n">
        <x:v>0</x:v>
      </x:c>
      <x:c r="AL109" s="582" t="n">
        <x:f>AM109*$E$3</x:f>
        <x:v>0</x:v>
      </x:c>
      <x:c r="AM109" s="523" t="n">
        <x:v>0</x:v>
      </x:c>
      <x:c r="AN109" s="585" t="n">
        <x:v>0</x:v>
      </x:c>
      <x:c r="AO109" s="588" t="n">
        <x:f>AP109*$E$3</x:f>
        <x:v>0</x:v>
      </x:c>
      <x:c r="AP109" s="523" t="n">
        <x:v>0</x:v>
      </x:c>
      <x:c r="AQ109" s="579" t="n">
        <x:v>0</x:v>
      </x:c>
      <x:c r="AR109" s="582" t="n">
        <x:f>AS109*$E$3</x:f>
        <x:v>0</x:v>
      </x:c>
      <x:c r="AS109" s="523" t="n">
        <x:v>0</x:v>
      </x:c>
      <x:c r="AT109" s="585" t="n">
        <x:v>0</x:v>
      </x:c>
      <x:c r="AU109" s="588" t="n">
        <x:f>AV109*$E$3</x:f>
        <x:v>0</x:v>
      </x:c>
      <x:c r="AV109" s="523" t="n">
        <x:v>0</x:v>
      </x:c>
      <x:c r="AW109" s="579" t="n">
        <x:f>SUM(M109,P109,S109,V109,Y109,AB109,AE109,AH109,AK109,AN109,AQ109,AT109)</x:f>
        <x:v>0</x:v>
      </x:c>
      <x:c r="AX109" s="582" t="n">
        <x:f>SUM(N109,Q109,T109,W109,Z109,AC109,AF109,AI109,AL109,AO109,AR109,AU109)</x:f>
        <x:v>0</x:v>
      </x:c>
      <x:c r="AY109" s="525"/>
      <x:c r="AZ109" s="579" t="n">
        <x:f>AW109/12</x:f>
        <x:v>0</x:v>
      </x:c>
      <x:c r="BA109" s="582" t="n">
        <x:f>AX109/12</x:f>
        <x:v>0</x:v>
      </x:c>
      <x:c r="BB109" s="525"/>
      <x:c r="BC109" s="579" t="n">
        <x:f>AW109-$G109</x:f>
        <x:v>-412</x:v>
      </x:c>
      <x:c r="BD109" s="582" t="n">
        <x:f>AX109-($K109*12)</x:f>
        <x:v>-102897</x:v>
      </x:c>
      <x:c r="BE109" s="522" t="str">
        <x:v>SIM</x:v>
      </x:c>
      <x:c r="BF109" s="522" t="str">
        <x:v>PRODUÇÃO · COMPÕE O FATOR K</x:v>
      </x:c>
    </x:row>
    <x:row r="110" ht="31" customHeight="1">
      <x:c r="A110" s="531" t="str">
        <x:v>O&amp;M</x:v>
      </x:c>
      <x:c r="B110" s="531" t="str">
        <x:v>LINHA MORTA</x:v>
      </x:c>
      <x:c r="C110" s="531" t="str">
        <x:v>5021000143</x:v>
      </x:c>
      <x:c r="D110" s="534" t="str">
        <x:v>INST ESTR PRI 1F ANC/AMA SP S/CRUZ LM</x:v>
      </x:c>
      <x:c r="E110" s="534" t="str">
        <x:v>INSTALAR ESTRUTURA PRIMARIA DE SUSPENSAO OU PASSAGEM SIMPLES SEM CRUZETA, PARA UMA FASE, INDEPENDENTE DA CLASSE DE TENSAO. EXEMPLO: U3, UP3 E SIMILARES. CONFORME NORMA TECNICA VIGENTE. INCLUI: INSTALAR ISOLADOR, FERRAGENS, SUPORTES, MATERIAIS DE FIXACAO, AMARRACAO, ENCABECAMENTO, TENSIONAMENTO DO CONDUTOR E INSTALAÇÃO DAS CONEXÕES ELÉTRICAS NECESSÁRIAS.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x:v>
      </x:c>
      <x:c r="F110" s="531" t="str">
        <x:v>CONJUNTO</x:v>
      </x:c>
      <x:c r="G110" s="573" t="n">
        <x:v>908</x:v>
      </x:c>
      <x:c r="H110" s="573" t="n">
        <x:f>G110/12</x:f>
        <x:v>75.66666666666667</x:v>
      </x:c>
      <x:c r="I110" s="576" t="n">
        <x:v>417.74449432017</x:v>
      </x:c>
      <x:c r="J110" s="576" t="n">
        <x:f>ROUND(I110*$E$3,2)</x:f>
        <x:v>417.74</x:v>
      </x:c>
      <x:c r="K110" s="576" t="n">
        <x:f>J110*H110</x:f>
        <x:v>31608.993333333336</x:v>
      </x:c>
      <x:c r="L110" s="522"/>
      <x:c r="M110" s="579" t="n">
        <x:v>1</x:v>
      </x:c>
      <x:c r="N110" s="582" t="n">
        <x:f>O110*$E$3</x:f>
        <x:v>417.74</x:v>
      </x:c>
      <x:c r="O110" s="523" t="n">
        <x:v>417.74</x:v>
      </x:c>
      <x:c r="P110" s="585" t="n">
        <x:v>0</x:v>
      </x:c>
      <x:c r="Q110" s="588" t="n">
        <x:f>R110*$E$3</x:f>
        <x:v>0</x:v>
      </x:c>
      <x:c r="R110" s="523" t="n">
        <x:v>0</x:v>
      </x:c>
      <x:c r="S110" s="579" t="n">
        <x:v>0</x:v>
      </x:c>
      <x:c r="T110" s="582" t="n">
        <x:f>U110*$E$3</x:f>
        <x:v>0</x:v>
      </x:c>
      <x:c r="U110" s="523" t="n">
        <x:v>0</x:v>
      </x:c>
      <x:c r="V110" s="585" t="n">
        <x:v>4</x:v>
      </x:c>
      <x:c r="W110" s="588" t="n">
        <x:f>X110*$E$3</x:f>
        <x:v>1670.96</x:v>
      </x:c>
      <x:c r="X110" s="523" t="n">
        <x:v>1670.96</x:v>
      </x:c>
      <x:c r="Y110" s="579" t="n">
        <x:v>0</x:v>
      </x:c>
      <x:c r="Z110" s="582" t="n">
        <x:f>AA110*$E$3</x:f>
        <x:v>0</x:v>
      </x:c>
      <x:c r="AA110" s="523" t="n">
        <x:v>0</x:v>
      </x:c>
      <x:c r="AB110" s="585" t="n">
        <x:v>0</x:v>
      </x:c>
      <x:c r="AC110" s="588" t="n">
        <x:f>AD110*$E$3</x:f>
        <x:v>0</x:v>
      </x:c>
      <x:c r="AD110" s="523" t="n">
        <x:v>0</x:v>
      </x:c>
      <x:c r="AE110" s="579" t="n">
        <x:v>0</x:v>
      </x:c>
      <x:c r="AF110" s="582" t="n">
        <x:f>AG110*$E$3</x:f>
        <x:v>0</x:v>
      </x:c>
      <x:c r="AG110" s="523" t="n">
        <x:v>0</x:v>
      </x:c>
      <x:c r="AH110" s="585" t="n">
        <x:v>0</x:v>
      </x:c>
      <x:c r="AI110" s="588" t="n">
        <x:f>AJ110*$E$3</x:f>
        <x:v>0</x:v>
      </x:c>
      <x:c r="AJ110" s="523" t="n">
        <x:v>0</x:v>
      </x:c>
      <x:c r="AK110" s="579" t="n">
        <x:v>0</x:v>
      </x:c>
      <x:c r="AL110" s="582" t="n">
        <x:f>AM110*$E$3</x:f>
        <x:v>0</x:v>
      </x:c>
      <x:c r="AM110" s="523" t="n">
        <x:v>0</x:v>
      </x:c>
      <x:c r="AN110" s="585" t="n">
        <x:v>0</x:v>
      </x:c>
      <x:c r="AO110" s="588" t="n">
        <x:f>AP110*$E$3</x:f>
        <x:v>0</x:v>
      </x:c>
      <x:c r="AP110" s="523" t="n">
        <x:v>0</x:v>
      </x:c>
      <x:c r="AQ110" s="579" t="n">
        <x:v>1</x:v>
      </x:c>
      <x:c r="AR110" s="582" t="n">
        <x:f>AS110*$E$3</x:f>
        <x:v>417.74</x:v>
      </x:c>
      <x:c r="AS110" s="523" t="n">
        <x:v>417.74</x:v>
      </x:c>
      <x:c r="AT110" s="585" t="n">
        <x:v>0</x:v>
      </x:c>
      <x:c r="AU110" s="588" t="n">
        <x:f>AV110*$E$3</x:f>
        <x:v>0</x:v>
      </x:c>
      <x:c r="AV110" s="523" t="n">
        <x:v>0</x:v>
      </x:c>
      <x:c r="AW110" s="579" t="n">
        <x:f>SUM(M110,P110,S110,V110,Y110,AB110,AE110,AH110,AK110,AN110,AQ110,AT110)</x:f>
        <x:v>6</x:v>
      </x:c>
      <x:c r="AX110" s="582" t="n">
        <x:f>SUM(N110,Q110,T110,W110,Z110,AC110,AF110,AI110,AL110,AO110,AR110,AU110)</x:f>
        <x:v>2506.4399999999996</x:v>
      </x:c>
      <x:c r="AY110" s="525"/>
      <x:c r="AZ110" s="579" t="n">
        <x:f>AW110/12</x:f>
        <x:v>0.5</x:v>
      </x:c>
      <x:c r="BA110" s="582" t="n">
        <x:f>AX110/12</x:f>
        <x:v>208.86999999999998</x:v>
      </x:c>
      <x:c r="BB110" s="525"/>
      <x:c r="BC110" s="579" t="n">
        <x:f>AW110-$G110</x:f>
        <x:v>-902</x:v>
      </x:c>
      <x:c r="BD110" s="582" t="n">
        <x:f>AX110-($K110*12)</x:f>
        <x:v>-376801.48000000004</x:v>
      </x:c>
      <x:c r="BE110" s="522" t="str">
        <x:v>SIM</x:v>
      </x:c>
      <x:c r="BF110" s="522" t="str">
        <x:v>PRODUÇÃO · COMPÕE O FATOR K</x:v>
      </x:c>
    </x:row>
    <x:row r="111" ht="31" customHeight="1">
      <x:c r="A111" s="531" t="str">
        <x:v>O&amp;M</x:v>
      </x:c>
      <x:c r="B111" s="531" t="str">
        <x:v>LINHA MORTA</x:v>
      </x:c>
      <x:c r="C111" s="531" t="str">
        <x:v>5021000144</x:v>
      </x:c>
      <x:c r="D111" s="534" t="str">
        <x:v>RET ESTR PRI 1F ANC/AMA SP S/CRUZ LM</x:v>
      </x:c>
      <x:c r="E111" s="534" t="str">
        <x:v>RETIRAR ESTRUTURA PRIMARIA DE SUSPENSAO OU PASSAGEM SIMPLES SEM CRUZETA, PARA UMA FASE, INDEPENDENTE DA CLASSE DE TENSAO. EXEMPLO: U3, UP3 E SIMILARES. CONFORME NORMA TECNICA VIGENTE. INCLUI: RETIRAR ISOLADOR, FERRAGENS, SUPORTES, MATERIAIS DE FIXACAO, AMARRACAO, ENCABECAMENTO, TENSIONAMENTO DO CONDUTOR E RETIRADA DAS CONEXÕES ELÉTRICAS NECESSÁRIAS. APROPRIACAO - CUSTEIO: QUANDO EM ATIVIDADE DE MANUTENCAO, APROPRIAR NO CENTRO E CLASSE DE CUSTO ESPECIFICA DA AREA. CONFORME ET.206.EQTL.NORMAS E QUALIDADE - CADERNO DE SERVICOS. QUANT MINIMA RECOMENDA: 2 PESSOAS. TIPO DE TURMA: LINHA MORTA (LM).</x:v>
      </x:c>
      <x:c r="F111" s="531" t="str">
        <x:v>CONJUNTO</x:v>
      </x:c>
      <x:c r="G111" s="573" t="n">
        <x:v>412</x:v>
      </x:c>
      <x:c r="H111" s="573" t="n">
        <x:f>G111/12</x:f>
        <x:v>34.333333333333336</x:v>
      </x:c>
      <x:c r="I111" s="576" t="n">
        <x:v>289.187503934667</x:v>
      </x:c>
      <x:c r="J111" s="576" t="n">
        <x:f>ROUND(I111*$E$3,2)</x:f>
        <x:v>289.19</x:v>
      </x:c>
      <x:c r="K111" s="576" t="n">
        <x:f>J111*H111</x:f>
        <x:v>9928.856666666667</x:v>
      </x:c>
      <x:c r="L111" s="522"/>
      <x:c r="M111" s="579" t="n">
        <x:v>1</x:v>
      </x:c>
      <x:c r="N111" s="582" t="n">
        <x:f>O111*$E$3</x:f>
        <x:v>289.19</x:v>
      </x:c>
      <x:c r="O111" s="523" t="n">
        <x:v>289.19</x:v>
      </x:c>
      <x:c r="P111" s="585" t="n">
        <x:v>0</x:v>
      </x:c>
      <x:c r="Q111" s="588" t="n">
        <x:f>R111*$E$3</x:f>
        <x:v>0</x:v>
      </x:c>
      <x:c r="R111" s="523" t="n">
        <x:v>0</x:v>
      </x:c>
      <x:c r="S111" s="579" t="n">
        <x:v>0</x:v>
      </x:c>
      <x:c r="T111" s="582" t="n">
        <x:f>U111*$E$3</x:f>
        <x:v>0</x:v>
      </x:c>
      <x:c r="U111" s="523" t="n">
        <x:v>0</x:v>
      </x:c>
      <x:c r="V111" s="585" t="n">
        <x:v>4</x:v>
      </x:c>
      <x:c r="W111" s="588" t="n">
        <x:f>X111*$E$3</x:f>
        <x:v>1156.76</x:v>
      </x:c>
      <x:c r="X111" s="523" t="n">
        <x:v>1156.76</x:v>
      </x:c>
      <x:c r="Y111" s="579" t="n">
        <x:v>0</x:v>
      </x:c>
      <x:c r="Z111" s="582" t="n">
        <x:f>AA111*$E$3</x:f>
        <x:v>0</x:v>
      </x:c>
      <x:c r="AA111" s="523" t="n">
        <x:v>0</x:v>
      </x:c>
      <x:c r="AB111" s="585" t="n">
        <x:v>0</x:v>
      </x:c>
      <x:c r="AC111" s="588" t="n">
        <x:f>AD111*$E$3</x:f>
        <x:v>0</x:v>
      </x:c>
      <x:c r="AD111" s="523" t="n">
        <x:v>0</x:v>
      </x:c>
      <x:c r="AE111" s="579" t="n">
        <x:v>0</x:v>
      </x:c>
      <x:c r="AF111" s="582" t="n">
        <x:f>AG111*$E$3</x:f>
        <x:v>0</x:v>
      </x:c>
      <x:c r="AG111" s="523" t="n">
        <x:v>0</x:v>
      </x:c>
      <x:c r="AH111" s="585" t="n">
        <x:v>0</x:v>
      </x:c>
      <x:c r="AI111" s="588" t="n">
        <x:f>AJ111*$E$3</x:f>
        <x:v>0</x:v>
      </x:c>
      <x:c r="AJ111" s="523" t="n">
        <x:v>0</x:v>
      </x:c>
      <x:c r="AK111" s="579" t="n">
        <x:v>0</x:v>
      </x:c>
      <x:c r="AL111" s="582" t="n">
        <x:f>AM111*$E$3</x:f>
        <x:v>0</x:v>
      </x:c>
      <x:c r="AM111" s="523" t="n">
        <x:v>0</x:v>
      </x:c>
      <x:c r="AN111" s="585" t="n">
        <x:v>0</x:v>
      </x:c>
      <x:c r="AO111" s="588" t="n">
        <x:f>AP111*$E$3</x:f>
        <x:v>0</x:v>
      </x:c>
      <x:c r="AP111" s="523" t="n">
        <x:v>0</x:v>
      </x:c>
      <x:c r="AQ111" s="579" t="n">
        <x:v>1</x:v>
      </x:c>
      <x:c r="AR111" s="582" t="n">
        <x:f>AS111*$E$3</x:f>
        <x:v>289.19</x:v>
      </x:c>
      <x:c r="AS111" s="523" t="n">
        <x:v>289.19</x:v>
      </x:c>
      <x:c r="AT111" s="585" t="n">
        <x:v>0</x:v>
      </x:c>
      <x:c r="AU111" s="588" t="n">
        <x:f>AV111*$E$3</x:f>
        <x:v>0</x:v>
      </x:c>
      <x:c r="AV111" s="523" t="n">
        <x:v>0</x:v>
      </x:c>
      <x:c r="AW111" s="579" t="n">
        <x:f>SUM(M111,P111,S111,V111,Y111,AB111,AE111,AH111,AK111,AN111,AQ111,AT111)</x:f>
        <x:v>6</x:v>
      </x:c>
      <x:c r="AX111" s="582" t="n">
        <x:f>SUM(N111,Q111,T111,W111,Z111,AC111,AF111,AI111,AL111,AO111,AR111,AU111)</x:f>
        <x:v>1735.14</x:v>
      </x:c>
      <x:c r="AY111" s="525"/>
      <x:c r="AZ111" s="579" t="n">
        <x:f>AW111/12</x:f>
        <x:v>0.5</x:v>
      </x:c>
      <x:c r="BA111" s="582" t="n">
        <x:f>AX111/12</x:f>
        <x:v>144.595</x:v>
      </x:c>
      <x:c r="BB111" s="525"/>
      <x:c r="BC111" s="579" t="n">
        <x:f>AW111-$G111</x:f>
        <x:v>-406</x:v>
      </x:c>
      <x:c r="BD111" s="582" t="n">
        <x:f>AX111-($K111*12)</x:f>
        <x:v>-117411.14</x:v>
      </x:c>
      <x:c r="BE111" s="522" t="str">
        <x:v>SIM</x:v>
      </x:c>
      <x:c r="BF111" s="522" t="str">
        <x:v>PRODUÇÃO · COMPÕE O FATOR K</x:v>
      </x:c>
    </x:row>
    <x:row r="112" ht="31" customHeight="1">
      <x:c r="A112" s="531" t="str">
        <x:v>O&amp;M</x:v>
      </x:c>
      <x:c r="B112" s="531" t="str">
        <x:v>LINHA MORTA</x:v>
      </x:c>
      <x:c r="C112" s="531" t="str">
        <x:v>5021000145</x:v>
      </x:c>
      <x:c r="D112" s="534" t="str">
        <x:v>INST ESTR PRI 1F ANC/AMA DP S/CRUZ LM</x:v>
      </x:c>
      <x:c r="E112" s="534" t="str">
        <x:v>INSTALAR ESTRUTURA PRIMARIA DE SUSPENSAO OU PASSAGEM DUPLA SEM CRUZETA, PARA UMA FASE, INDEPENDENTE DA CLASSE DE TENSAO. EXEMPLO: U4, UP4 E SIMILARES. CONFORME NORMA TECNICA VIGENTE. INCLUI: INSTALAR ISOLADOR, FERRAGENS, SUPORTES, MATERIAIS DE FIXACAO, AMARRACAO, ENCABECAMENTO, TENSIONAMENTO DO CONDUTOR E INSTALAÇÃO DAS CONEXÕES ELÉTRICAS NECESSÁRIAS.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x:v>
      </x:c>
      <x:c r="F112" s="531" t="str">
        <x:v>CONJUNTO</x:v>
      </x:c>
      <x:c r="G112" s="573" t="n">
        <x:v>509.112292130372</x:v>
      </x:c>
      <x:c r="H112" s="573" t="n">
        <x:f>G112/12</x:f>
        <x:v>42.426024344197664</x:v>
      </x:c>
      <x:c r="I112" s="576" t="n">
        <x:v>525.269666237696</x:v>
      </x:c>
      <x:c r="J112" s="576" t="n">
        <x:f>ROUND(I112*$E$3,2)</x:f>
        <x:v>525.27</x:v>
      </x:c>
      <x:c r="K112" s="576" t="n">
        <x:f>J112*H112</x:f>
        <x:v>22285.117807276707</x:v>
      </x:c>
      <x:c r="L112" s="522"/>
      <x:c r="M112" s="579" t="n">
        <x:v>5</x:v>
      </x:c>
      <x:c r="N112" s="582" t="n">
        <x:f>O112*$E$3</x:f>
        <x:v>2626.35</x:v>
      </x:c>
      <x:c r="O112" s="523" t="n">
        <x:v>2626.35</x:v>
      </x:c>
      <x:c r="P112" s="585" t="n">
        <x:v>19</x:v>
      </x:c>
      <x:c r="Q112" s="588" t="n">
        <x:f>R112*$E$3</x:f>
        <x:v>9980.13</x:v>
      </x:c>
      <x:c r="R112" s="523" t="n">
        <x:v>9980.13</x:v>
      </x:c>
      <x:c r="S112" s="579" t="n">
        <x:v>49</x:v>
      </x:c>
      <x:c r="T112" s="582" t="n">
        <x:f>U112*$E$3</x:f>
        <x:v>25738.23</x:v>
      </x:c>
      <x:c r="U112" s="523" t="n">
        <x:v>25738.23</x:v>
      </x:c>
      <x:c r="V112" s="585" t="n">
        <x:v>28</x:v>
      </x:c>
      <x:c r="W112" s="588" t="n">
        <x:f>X112*$E$3</x:f>
        <x:v>14707.56</x:v>
      </x:c>
      <x:c r="X112" s="523" t="n">
        <x:v>14707.56</x:v>
      </x:c>
      <x:c r="Y112" s="579" t="n">
        <x:v>44</x:v>
      </x:c>
      <x:c r="Z112" s="582" t="n">
        <x:f>AA112*$E$3</x:f>
        <x:v>23111.88</x:v>
      </x:c>
      <x:c r="AA112" s="523" t="n">
        <x:v>23111.88</x:v>
      </x:c>
      <x:c r="AB112" s="585" t="n">
        <x:v>67</x:v>
      </x:c>
      <x:c r="AC112" s="588" t="n">
        <x:f>AD112*$E$3</x:f>
        <x:v>35193.09</x:v>
      </x:c>
      <x:c r="AD112" s="523" t="n">
        <x:v>35193.09</x:v>
      </x:c>
      <x:c r="AE112" s="579" t="n">
        <x:v>32</x:v>
      </x:c>
      <x:c r="AF112" s="582" t="n">
        <x:f>AG112*$E$3</x:f>
        <x:v>16808.64</x:v>
      </x:c>
      <x:c r="AG112" s="523" t="n">
        <x:v>16808.64</x:v>
      </x:c>
      <x:c r="AH112" s="585" t="n">
        <x:v>44</x:v>
      </x:c>
      <x:c r="AI112" s="588" t="n">
        <x:f>AJ112*$E$3</x:f>
        <x:v>23111.88</x:v>
      </x:c>
      <x:c r="AJ112" s="523" t="n">
        <x:v>23111.88</x:v>
      </x:c>
      <x:c r="AK112" s="579" t="n">
        <x:v>73</x:v>
      </x:c>
      <x:c r="AL112" s="582" t="n">
        <x:f>AM112*$E$3</x:f>
        <x:v>38344.71</x:v>
      </x:c>
      <x:c r="AM112" s="523" t="n">
        <x:v>38344.71</x:v>
      </x:c>
      <x:c r="AN112" s="585" t="n">
        <x:v>78</x:v>
      </x:c>
      <x:c r="AO112" s="588" t="n">
        <x:f>AP112*$E$3</x:f>
        <x:v>40971.06</x:v>
      </x:c>
      <x:c r="AP112" s="523" t="n">
        <x:v>40971.06</x:v>
      </x:c>
      <x:c r="AQ112" s="579" t="n">
        <x:v>53</x:v>
      </x:c>
      <x:c r="AR112" s="582" t="n">
        <x:f>AS112*$E$3</x:f>
        <x:v>27839.31</x:v>
      </x:c>
      <x:c r="AS112" s="523" t="n">
        <x:v>27839.31</x:v>
      </x:c>
      <x:c r="AT112" s="585" t="n">
        <x:v>71</x:v>
      </x:c>
      <x:c r="AU112" s="588" t="n">
        <x:f>AV112*$E$3</x:f>
        <x:v>37294.17</x:v>
      </x:c>
      <x:c r="AV112" s="523" t="n">
        <x:v>37294.17</x:v>
      </x:c>
      <x:c r="AW112" s="579" t="n">
        <x:f>SUM(M112,P112,S112,V112,Y112,AB112,AE112,AH112,AK112,AN112,AQ112,AT112)</x:f>
        <x:v>563</x:v>
      </x:c>
      <x:c r="AX112" s="582" t="n">
        <x:f>SUM(N112,Q112,T112,W112,Z112,AC112,AF112,AI112,AL112,AO112,AR112,AU112)</x:f>
        <x:v>295727.00999999995</x:v>
      </x:c>
      <x:c r="AY112" s="525"/>
      <x:c r="AZ112" s="579" t="n">
        <x:f>AW112/12</x:f>
        <x:v>46.916666666666664</x:v>
      </x:c>
      <x:c r="BA112" s="582" t="n">
        <x:f>AX112/12</x:f>
        <x:v>24643.917499999996</x:v>
      </x:c>
      <x:c r="BB112" s="525"/>
      <x:c r="BC112" s="579" t="n">
        <x:f>AW112-$G112</x:f>
        <x:v>53.887707869628</x:v>
      </x:c>
      <x:c r="BD112" s="582" t="n">
        <x:f>AX112-($K112*12)</x:f>
        <x:v>28305.596312679467</x:v>
      </x:c>
      <x:c r="BE112" s="522" t="str">
        <x:v>SIM</x:v>
      </x:c>
      <x:c r="BF112" s="522" t="str">
        <x:v>PRODUÇÃO · COMPÕE O FATOR K</x:v>
      </x:c>
    </x:row>
    <x:row r="113" ht="31" customHeight="1">
      <x:c r="A113" s="531" t="str">
        <x:v>O&amp;M</x:v>
      </x:c>
      <x:c r="B113" s="531" t="str">
        <x:v>LINHA MORTA</x:v>
      </x:c>
      <x:c r="C113" s="531" t="str">
        <x:v>5021000146</x:v>
      </x:c>
      <x:c r="D113" s="534" t="str">
        <x:v>RET ESTR PRI 1F ANC/AMA DP S/CRUZ LM</x:v>
      </x:c>
      <x:c r="E113" s="534" t="str">
        <x:v>RETIRAR ESTRUTURA PRIMARIA DE SUSPENSAO OU PASSAGEM DUPLA SEM CRUZETA, PARA UMA FASE, INDEPENDENTE DA CLASSE DE TENSAO. EXEMPLO: U4, UP4 E SIMILARES. CONFORME NORMA TECNICA VIGENTE. INCLUI: RETIRAR ISOLADOR, FERRAGENS, SUPORTES, MATERIAIS DE FIXACAO, AMARRACAO, ENCABECAMENTO, TENSIONAMENTO DO CONDUTOR E RETIRADA DAS CONEXÕES ELÉTRICAS NECESSÁRIAS. APROPRIACAO - CUSTEIO: QUANDO EM ATIVIDADE DE MANUTENCAO, APROPRIAR NO CENTRO E CLASSE DE CUSTO ESPECIFICA DA AREA. CONFORME ET.206.EQTL.NORMAS E QUALIDADE - CADERNO DE SERVICOS. QUANT MINIMA RECOMENDA: 2 PESSOAS. TIPO DE TURMA: LINHA MORTA (LM).</x:v>
      </x:c>
      <x:c r="F113" s="531" t="str">
        <x:v>CONJUNTO</x:v>
      </x:c>
      <x:c r="G113" s="573" t="n">
        <x:v>154.666666666667</x:v>
      </x:c>
      <x:c r="H113" s="573" t="n">
        <x:f>G113/12</x:f>
        <x:v>12.888888888888916</x:v>
      </x:c>
      <x:c r="I113" s="576" t="n">
        <x:v>354.911936647092</x:v>
      </x:c>
      <x:c r="J113" s="576" t="n">
        <x:f>ROUND(I113*$E$3,2)</x:f>
        <x:v>354.91</x:v>
      </x:c>
      <x:c r="K113" s="576" t="n">
        <x:f>J113*H113</x:f>
        <x:v>4574.395555555566</x:v>
      </x:c>
      <x:c r="L113" s="522"/>
      <x:c r="M113" s="579" t="n">
        <x:v>5</x:v>
      </x:c>
      <x:c r="N113" s="582" t="n">
        <x:f>O113*$E$3</x:f>
        <x:v>1774.55</x:v>
      </x:c>
      <x:c r="O113" s="523" t="n">
        <x:v>1774.55</x:v>
      </x:c>
      <x:c r="P113" s="585" t="n">
        <x:v>8</x:v>
      </x:c>
      <x:c r="Q113" s="588" t="n">
        <x:f>R113*$E$3</x:f>
        <x:v>2839.28</x:v>
      </x:c>
      <x:c r="R113" s="523" t="n">
        <x:v>2839.28</x:v>
      </x:c>
      <x:c r="S113" s="579" t="n">
        <x:v>14</x:v>
      </x:c>
      <x:c r="T113" s="582" t="n">
        <x:f>U113*$E$3</x:f>
        <x:v>4968.74</x:v>
      </x:c>
      <x:c r="U113" s="523" t="n">
        <x:v>4968.74</x:v>
      </x:c>
      <x:c r="V113" s="585" t="n">
        <x:v>8</x:v>
      </x:c>
      <x:c r="W113" s="588" t="n">
        <x:f>X113*$E$3</x:f>
        <x:v>2839.28</x:v>
      </x:c>
      <x:c r="X113" s="523" t="n">
        <x:v>2839.28</x:v>
      </x:c>
      <x:c r="Y113" s="579" t="n">
        <x:v>17</x:v>
      </x:c>
      <x:c r="Z113" s="582" t="n">
        <x:f>AA113*$E$3</x:f>
        <x:v>6033.47</x:v>
      </x:c>
      <x:c r="AA113" s="523" t="n">
        <x:v>6033.47</x:v>
      </x:c>
      <x:c r="AB113" s="585" t="n">
        <x:v>26</x:v>
      </x:c>
      <x:c r="AC113" s="588" t="n">
        <x:f>AD113*$E$3</x:f>
        <x:v>9227.66</x:v>
      </x:c>
      <x:c r="AD113" s="523" t="n">
        <x:v>9227.66</x:v>
      </x:c>
      <x:c r="AE113" s="579" t="n">
        <x:v>17</x:v>
      </x:c>
      <x:c r="AF113" s="582" t="n">
        <x:f>AG113*$E$3</x:f>
        <x:v>6033.47</x:v>
      </x:c>
      <x:c r="AG113" s="523" t="n">
        <x:v>6033.47</x:v>
      </x:c>
      <x:c r="AH113" s="585" t="n">
        <x:v>22</x:v>
      </x:c>
      <x:c r="AI113" s="588" t="n">
        <x:f>AJ113*$E$3</x:f>
        <x:v>7808.02</x:v>
      </x:c>
      <x:c r="AJ113" s="523" t="n">
        <x:v>7808.02</x:v>
      </x:c>
      <x:c r="AK113" s="579" t="n">
        <x:v>27</x:v>
      </x:c>
      <x:c r="AL113" s="582" t="n">
        <x:f>AM113*$E$3</x:f>
        <x:v>9582.57</x:v>
      </x:c>
      <x:c r="AM113" s="523" t="n">
        <x:v>9582.57</x:v>
      </x:c>
      <x:c r="AN113" s="585" t="n">
        <x:v>21</x:v>
      </x:c>
      <x:c r="AO113" s="588" t="n">
        <x:f>AP113*$E$3</x:f>
        <x:v>7453.11</x:v>
      </x:c>
      <x:c r="AP113" s="523" t="n">
        <x:v>7453.11</x:v>
      </x:c>
      <x:c r="AQ113" s="579" t="n">
        <x:v>37</x:v>
      </x:c>
      <x:c r="AR113" s="582" t="n">
        <x:f>AS113*$E$3</x:f>
        <x:v>13131.67</x:v>
      </x:c>
      <x:c r="AS113" s="523" t="n">
        <x:v>13131.67</x:v>
      </x:c>
      <x:c r="AT113" s="585" t="n">
        <x:v>16</x:v>
      </x:c>
      <x:c r="AU113" s="588" t="n">
        <x:f>AV113*$E$3</x:f>
        <x:v>5678.56</x:v>
      </x:c>
      <x:c r="AV113" s="523" t="n">
        <x:v>5678.56</x:v>
      </x:c>
      <x:c r="AW113" s="579" t="n">
        <x:f>SUM(M113,P113,S113,V113,Y113,AB113,AE113,AH113,AK113,AN113,AQ113,AT113)</x:f>
        <x:v>218</x:v>
      </x:c>
      <x:c r="AX113" s="582" t="n">
        <x:f>SUM(N113,Q113,T113,W113,Z113,AC113,AF113,AI113,AL113,AO113,AR113,AU113)</x:f>
        <x:v>77370.38</x:v>
      </x:c>
      <x:c r="AY113" s="525"/>
      <x:c r="AZ113" s="579" t="n">
        <x:f>AW113/12</x:f>
        <x:v>18.166666666666668</x:v>
      </x:c>
      <x:c r="BA113" s="582" t="n">
        <x:f>AX113/12</x:f>
        <x:v>6447.531666666667</x:v>
      </x:c>
      <x:c r="BB113" s="525"/>
      <x:c r="BC113" s="579" t="n">
        <x:f>AW113-$G113</x:f>
        <x:v>63.333333333333</x:v>
      </x:c>
      <x:c r="BD113" s="582" t="n">
        <x:f>AX113-($K113*12)</x:f>
        <x:v>22477.633333333215</x:v>
      </x:c>
      <x:c r="BE113" s="522" t="str">
        <x:v>SIM</x:v>
      </x:c>
      <x:c r="BF113" s="522" t="str">
        <x:v>PRODUÇÃO · COMPÕE O FATOR K</x:v>
      </x:c>
    </x:row>
    <x:row r="114" ht="31" customHeight="1">
      <x:c r="A114" s="531" t="str">
        <x:v>O&amp;M</x:v>
      </x:c>
      <x:c r="B114" s="531" t="str">
        <x:v>LINHA MORTA</x:v>
      </x:c>
      <x:c r="C114" s="531" t="str">
        <x:v>5021000147</x:v>
      </x:c>
      <x:c r="D114" s="534" t="str">
        <x:v>INST ESTR PRI 2/3F SUS/PAS SP S/CRUZ LM</x:v>
      </x:c>
      <x:c r="E114" s="534" t="str">
        <x:v>INSTALAR ESTRUTURA PRIMARIA DE SUSPENSAO OU PASSAGEM SIMPLES SEM CRUZETA, PARA DUAS OU TRES FASES, INDEPENDENTE DA CLASSE DE TENSAO. EXEMPLO: P1, P1A, PT1, PTA1, BP1, BP1A E SIMILARES. CONFORME NORMA TECNICA VIGENTE. INCLUI: INSTALAR ISOLADOR, FERRAGENS, SUPORTES, MATERIAIS DE FIXACAO, AMARRACAO, TENSIONAMENTO DO CONDUTOR E INSTALAÇÃO DAS CONEXÕES ELÉTRICAS NECESSÁRIAS.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x:v>
      </x:c>
      <x:c r="F114" s="531" t="str">
        <x:v>CONJUNTO</x:v>
      </x:c>
      <x:c r="G114" s="573" t="n">
        <x:v>104</x:v>
      </x:c>
      <x:c r="H114" s="573" t="n">
        <x:f>G114/12</x:f>
        <x:v>8.666666666666666</x:v>
      </x:c>
      <x:c r="I114" s="576" t="n">
        <x:v>474.004608722005</x:v>
      </x:c>
      <x:c r="J114" s="576" t="n">
        <x:f>ROUND(I114*$E$3,2)</x:f>
        <x:v>474</x:v>
      </x:c>
      <x:c r="K114" s="576" t="n">
        <x:f>J114*H114</x:f>
        <x:v>4108</x:v>
      </x:c>
      <x:c r="L114" s="522"/>
      <x:c r="M114" s="579" t="n">
        <x:v>0</x:v>
      </x:c>
      <x:c r="N114" s="582" t="n">
        <x:f>O114*$E$3</x:f>
        <x:v>0</x:v>
      </x:c>
      <x:c r="O114" s="523" t="n">
        <x:v>0</x:v>
      </x:c>
      <x:c r="P114" s="585" t="n">
        <x:v>0</x:v>
      </x:c>
      <x:c r="Q114" s="588" t="n">
        <x:f>R114*$E$3</x:f>
        <x:v>0</x:v>
      </x:c>
      <x:c r="R114" s="523" t="n">
        <x:v>0</x:v>
      </x:c>
      <x:c r="S114" s="579" t="n">
        <x:v>0</x:v>
      </x:c>
      <x:c r="T114" s="582" t="n">
        <x:f>U114*$E$3</x:f>
        <x:v>0</x:v>
      </x:c>
      <x:c r="U114" s="523" t="n">
        <x:v>0</x:v>
      </x:c>
      <x:c r="V114" s="585" t="n">
        <x:v>0</x:v>
      </x:c>
      <x:c r="W114" s="588" t="n">
        <x:f>X114*$E$3</x:f>
        <x:v>0</x:v>
      </x:c>
      <x:c r="X114" s="523" t="n">
        <x:v>0</x:v>
      </x:c>
      <x:c r="Y114" s="579" t="n">
        <x:v>5</x:v>
      </x:c>
      <x:c r="Z114" s="582" t="n">
        <x:f>AA114*$E$3</x:f>
        <x:v>2370</x:v>
      </x:c>
      <x:c r="AA114" s="523" t="n">
        <x:v>2370</x:v>
      </x:c>
      <x:c r="AB114" s="585" t="n">
        <x:v>0</x:v>
      </x:c>
      <x:c r="AC114" s="588" t="n">
        <x:f>AD114*$E$3</x:f>
        <x:v>0</x:v>
      </x:c>
      <x:c r="AD114" s="523" t="n">
        <x:v>0</x:v>
      </x:c>
      <x:c r="AE114" s="579" t="n">
        <x:v>0</x:v>
      </x:c>
      <x:c r="AF114" s="582" t="n">
        <x:f>AG114*$E$3</x:f>
        <x:v>0</x:v>
      </x:c>
      <x:c r="AG114" s="523" t="n">
        <x:v>0</x:v>
      </x:c>
      <x:c r="AH114" s="585" t="n">
        <x:v>0</x:v>
      </x:c>
      <x:c r="AI114" s="588" t="n">
        <x:f>AJ114*$E$3</x:f>
        <x:v>0</x:v>
      </x:c>
      <x:c r="AJ114" s="523" t="n">
        <x:v>0</x:v>
      </x:c>
      <x:c r="AK114" s="579" t="n">
        <x:v>0</x:v>
      </x:c>
      <x:c r="AL114" s="582" t="n">
        <x:f>AM114*$E$3</x:f>
        <x:v>0</x:v>
      </x:c>
      <x:c r="AM114" s="523" t="n">
        <x:v>0</x:v>
      </x:c>
      <x:c r="AN114" s="585" t="n">
        <x:v>68</x:v>
      </x:c>
      <x:c r="AO114" s="588" t="n">
        <x:f>AP114*$E$3</x:f>
        <x:v>32232</x:v>
      </x:c>
      <x:c r="AP114" s="523" t="n">
        <x:v>32232</x:v>
      </x:c>
      <x:c r="AQ114" s="579" t="n">
        <x:v>50</x:v>
      </x:c>
      <x:c r="AR114" s="582" t="n">
        <x:f>AS114*$E$3</x:f>
        <x:v>23700</x:v>
      </x:c>
      <x:c r="AS114" s="523" t="n">
        <x:v>23700</x:v>
      </x:c>
      <x:c r="AT114" s="585" t="n">
        <x:v>1</x:v>
      </x:c>
      <x:c r="AU114" s="588" t="n">
        <x:f>AV114*$E$3</x:f>
        <x:v>474</x:v>
      </x:c>
      <x:c r="AV114" s="523" t="n">
        <x:v>474</x:v>
      </x:c>
      <x:c r="AW114" s="579" t="n">
        <x:f>SUM(M114,P114,S114,V114,Y114,AB114,AE114,AH114,AK114,AN114,AQ114,AT114)</x:f>
        <x:v>124</x:v>
      </x:c>
      <x:c r="AX114" s="582" t="n">
        <x:f>SUM(N114,Q114,T114,W114,Z114,AC114,AF114,AI114,AL114,AO114,AR114,AU114)</x:f>
        <x:v>58776</x:v>
      </x:c>
      <x:c r="AY114" s="525"/>
      <x:c r="AZ114" s="579" t="n">
        <x:f>AW114/12</x:f>
        <x:v>10.333333333333334</x:v>
      </x:c>
      <x:c r="BA114" s="582" t="n">
        <x:f>AX114/12</x:f>
        <x:v>4898</x:v>
      </x:c>
      <x:c r="BB114" s="525"/>
      <x:c r="BC114" s="579" t="n">
        <x:f>AW114-$G114</x:f>
        <x:v>20</x:v>
      </x:c>
      <x:c r="BD114" s="582" t="n">
        <x:f>AX114-($K114*12)</x:f>
        <x:v>9480</x:v>
      </x:c>
      <x:c r="BE114" s="522" t="str">
        <x:v>SIM</x:v>
      </x:c>
      <x:c r="BF114" s="522" t="str">
        <x:v>PRODUÇÃO · COMPÕE O FATOR K</x:v>
      </x:c>
    </x:row>
    <x:row r="115" ht="31" customHeight="1">
      <x:c r="A115" s="531" t="str">
        <x:v>O&amp;M</x:v>
      </x:c>
      <x:c r="B115" s="531" t="str">
        <x:v>LINHA MORTA</x:v>
      </x:c>
      <x:c r="C115" s="531" t="str">
        <x:v>5021000148</x:v>
      </x:c>
      <x:c r="D115" s="534" t="str">
        <x:v>RET ESTR PRI 2/3F SUS/PAS SP S/CRUZ LM</x:v>
      </x:c>
      <x:c r="E115" s="534" t="str">
        <x:v>RETIRAR ESTRUTURA PRIMARIA DE SUSPENSAO OU PASSAGEM SIMPLES SEM CRUZETA, PARA DUAS OU TRES FASES, INDEPENDENTE DA CLASSE DE TENSAO. EXEMPLO: P1, P1A, PT1, PTA1, BP1, BP1A E SIMILARES. CONFORME NORMA TECNICA VIGENTE. INCLUI: RETIRAR ISOLADOR, FERRAGENS, SUPORTES, MATERIAIS DE FIXACAO, AMARRACAO, TENSIONAMENTO DO CONDUTOR E RETIRADA DAS CONEXÕES ELÉTRICAS NECESSÁRIAS. APROPRIACAO - CUSTEIO: QUANDO EM ATIVIDADE DE MANUTENCAO, APROPRIAR NO CENTRO E CLASSE DE CUSTO ESPECIFICA DA AREA. CONFORME ET.206.EQTL.NORMAS E QUALIDADE - CADERNO DE SERVICOS. QUANT MINIMA RECOMENDA: 2 PESSOAS. TIPO DE TURMA: LINHA MORTA (LM).</x:v>
      </x:c>
      <x:c r="F115" s="531" t="str">
        <x:v>CONJUNTO</x:v>
      </x:c>
      <x:c r="G115" s="573" t="n">
        <x:v>66.6666666666667</x:v>
      </x:c>
      <x:c r="H115" s="573" t="n">
        <x:f>G115/12</x:f>
        <x:v>5.555555555555558</x:v>
      </x:c>
      <x:c r="I115" s="576" t="n">
        <x:v>250.147190903487</x:v>
      </x:c>
      <x:c r="J115" s="576" t="n">
        <x:f>ROUND(I115*$E$3,2)</x:f>
        <x:v>250.15</x:v>
      </x:c>
      <x:c r="K115" s="576" t="n">
        <x:f>J115*H115</x:f>
        <x:v>1389.7222222222229</x:v>
      </x:c>
      <x:c r="L115" s="522"/>
      <x:c r="M115" s="579" t="n">
        <x:v>1</x:v>
      </x:c>
      <x:c r="N115" s="582" t="n">
        <x:f>O115*$E$3</x:f>
        <x:v>250.15</x:v>
      </x:c>
      <x:c r="O115" s="523" t="n">
        <x:v>250.15</x:v>
      </x:c>
      <x:c r="P115" s="585" t="n">
        <x:v>11</x:v>
      </x:c>
      <x:c r="Q115" s="588" t="n">
        <x:f>R115*$E$3</x:f>
        <x:v>2751.65</x:v>
      </x:c>
      <x:c r="R115" s="523" t="n">
        <x:v>2751.65</x:v>
      </x:c>
      <x:c r="S115" s="579" t="n">
        <x:v>1</x:v>
      </x:c>
      <x:c r="T115" s="582" t="n">
        <x:f>U115*$E$3</x:f>
        <x:v>250.15</x:v>
      </x:c>
      <x:c r="U115" s="523" t="n">
        <x:v>250.15</x:v>
      </x:c>
      <x:c r="V115" s="585" t="n">
        <x:v>7</x:v>
      </x:c>
      <x:c r="W115" s="588" t="n">
        <x:f>X115*$E$3</x:f>
        <x:v>1751.05</x:v>
      </x:c>
      <x:c r="X115" s="523" t="n">
        <x:v>1751.05</x:v>
      </x:c>
      <x:c r="Y115" s="579" t="n">
        <x:v>9</x:v>
      </x:c>
      <x:c r="Z115" s="582" t="n">
        <x:f>AA115*$E$3</x:f>
        <x:v>2251.35</x:v>
      </x:c>
      <x:c r="AA115" s="523" t="n">
        <x:v>2251.35</x:v>
      </x:c>
      <x:c r="AB115" s="585" t="n">
        <x:v>2</x:v>
      </x:c>
      <x:c r="AC115" s="588" t="n">
        <x:f>AD115*$E$3</x:f>
        <x:v>500.3</x:v>
      </x:c>
      <x:c r="AD115" s="523" t="n">
        <x:v>500.3</x:v>
      </x:c>
      <x:c r="AE115" s="579" t="n">
        <x:v>5</x:v>
      </x:c>
      <x:c r="AF115" s="582" t="n">
        <x:f>AG115*$E$3</x:f>
        <x:v>1250.75</x:v>
      </x:c>
      <x:c r="AG115" s="523" t="n">
        <x:v>1250.75</x:v>
      </x:c>
      <x:c r="AH115" s="585" t="n">
        <x:v>5</x:v>
      </x:c>
      <x:c r="AI115" s="588" t="n">
        <x:f>AJ115*$E$3</x:f>
        <x:v>1250.75</x:v>
      </x:c>
      <x:c r="AJ115" s="523" t="n">
        <x:v>1250.75</x:v>
      </x:c>
      <x:c r="AK115" s="579" t="n">
        <x:v>9</x:v>
      </x:c>
      <x:c r="AL115" s="582" t="n">
        <x:f>AM115*$E$3</x:f>
        <x:v>2251.35</x:v>
      </x:c>
      <x:c r="AM115" s="523" t="n">
        <x:v>2251.35</x:v>
      </x:c>
      <x:c r="AN115" s="585" t="n">
        <x:v>7</x:v>
      </x:c>
      <x:c r="AO115" s="588" t="n">
        <x:f>AP115*$E$3</x:f>
        <x:v>1751.05</x:v>
      </x:c>
      <x:c r="AP115" s="523" t="n">
        <x:v>1751.05</x:v>
      </x:c>
      <x:c r="AQ115" s="579" t="n">
        <x:v>10</x:v>
      </x:c>
      <x:c r="AR115" s="582" t="n">
        <x:f>AS115*$E$3</x:f>
        <x:v>2501.5</x:v>
      </x:c>
      <x:c r="AS115" s="523" t="n">
        <x:v>2501.5</x:v>
      </x:c>
      <x:c r="AT115" s="585" t="n">
        <x:v>7</x:v>
      </x:c>
      <x:c r="AU115" s="588" t="n">
        <x:f>AV115*$E$3</x:f>
        <x:v>1751.05</x:v>
      </x:c>
      <x:c r="AV115" s="523" t="n">
        <x:v>1751.05</x:v>
      </x:c>
      <x:c r="AW115" s="579" t="n">
        <x:f>SUM(M115,P115,S115,V115,Y115,AB115,AE115,AH115,AK115,AN115,AQ115,AT115)</x:f>
        <x:v>74</x:v>
      </x:c>
      <x:c r="AX115" s="582" t="n">
        <x:f>SUM(N115,Q115,T115,W115,Z115,AC115,AF115,AI115,AL115,AO115,AR115,AU115)</x:f>
        <x:v>18511.100000000002</x:v>
      </x:c>
      <x:c r="AY115" s="525"/>
      <x:c r="AZ115" s="579" t="n">
        <x:f>AW115/12</x:f>
        <x:v>6.166666666666667</x:v>
      </x:c>
      <x:c r="BA115" s="582" t="n">
        <x:f>AX115/12</x:f>
        <x:v>1542.591666666667</x:v>
      </x:c>
      <x:c r="BB115" s="525"/>
      <x:c r="BC115" s="579" t="n">
        <x:f>AW115-$G115</x:f>
        <x:v>7.3333333333333</x:v>
      </x:c>
      <x:c r="BD115" s="582" t="n">
        <x:f>AX115-($K115*12)</x:f>
        <x:v>1834.433333333327</x:v>
      </x:c>
      <x:c r="BE115" s="522" t="str">
        <x:v>SIM</x:v>
      </x:c>
      <x:c r="BF115" s="522" t="str">
        <x:v>PRODUÇÃO · COMPÕE O FATOR K</x:v>
      </x:c>
    </x:row>
    <x:row r="116" ht="31" customHeight="1">
      <x:c r="A116" s="531" t="str">
        <x:v>O&amp;M</x:v>
      </x:c>
      <x:c r="B116" s="531" t="str">
        <x:v>LINHA MORTA</x:v>
      </x:c>
      <x:c r="C116" s="531" t="str">
        <x:v>5021000149</x:v>
      </x:c>
      <x:c r="D116" s="534" t="str">
        <x:v>INST ESTR PRI 2/3F ANC/AMA SP S/CRUZ LM</x:v>
      </x:c>
      <x:c r="E116" s="534" t="str">
        <x:v>INSTALAR ESTRUTURA PRIMARIA DE ANCORAGEM OU AMARRACAO SIMPLES SEM CRUZETA, PARA DUAS OU TRES FASES, INDEPENDENTE DA CLASSE DE TENSAO. EXEMPLO: P3, BP3 E SIMILARES. CONFORME NORMA TECNICA VIGENTE. INCLUI: INSTALAR ISOLADOR, FERRAGENS, SUPORTES, MATERIAIS DE FIXACAO, AMARRACAO, ENCABECAMENTO, TENSIONAMENTO DO CONDUTOR E INSTALAÇÃO DAS CONEXÕES ELÉTRICAS NECESSÁRIAS.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x:v>
      </x:c>
      <x:c r="F116" s="531" t="str">
        <x:v>CONJUNTO</x:v>
      </x:c>
      <x:c r="G116" s="573" t="n">
        <x:v>0</x:v>
      </x:c>
      <x:c r="H116" s="573" t="n">
        <x:f>G116/12</x:f>
        <x:v>0</x:v>
      </x:c>
      <x:c r="I116" s="576" t="n">
        <x:v>681.825264958691</x:v>
      </x:c>
      <x:c r="J116" s="576" t="n">
        <x:f>ROUND(I116*$E$3,2)</x:f>
        <x:v>681.83</x:v>
      </x:c>
      <x:c r="K116" s="576" t="n">
        <x:f>J116*H116</x:f>
        <x:v>0</x:v>
      </x:c>
      <x:c r="L116" s="522"/>
      <x:c r="M116" s="579" t="n">
        <x:v>0</x:v>
      </x:c>
      <x:c r="N116" s="582" t="n">
        <x:f>O116*$E$3</x:f>
        <x:v>0</x:v>
      </x:c>
      <x:c r="O116" s="523" t="n">
        <x:v>0</x:v>
      </x:c>
      <x:c r="P116" s="585" t="n">
        <x:v>0</x:v>
      </x:c>
      <x:c r="Q116" s="588" t="n">
        <x:f>R116*$E$3</x:f>
        <x:v>0</x:v>
      </x:c>
      <x:c r="R116" s="523" t="n">
        <x:v>0</x:v>
      </x:c>
      <x:c r="S116" s="579" t="n">
        <x:v>0</x:v>
      </x:c>
      <x:c r="T116" s="582" t="n">
        <x:f>U116*$E$3</x:f>
        <x:v>0</x:v>
      </x:c>
      <x:c r="U116" s="523" t="n">
        <x:v>0</x:v>
      </x:c>
      <x:c r="V116" s="585" t="n">
        <x:v>0</x:v>
      </x:c>
      <x:c r="W116" s="588" t="n">
        <x:f>X116*$E$3</x:f>
        <x:v>0</x:v>
      </x:c>
      <x:c r="X116" s="523" t="n">
        <x:v>0</x:v>
      </x:c>
      <x:c r="Y116" s="579" t="n">
        <x:v>0</x:v>
      </x:c>
      <x:c r="Z116" s="582" t="n">
        <x:f>AA116*$E$3</x:f>
        <x:v>0</x:v>
      </x:c>
      <x:c r="AA116" s="523" t="n">
        <x:v>0</x:v>
      </x:c>
      <x:c r="AB116" s="585" t="n">
        <x:v>0</x:v>
      </x:c>
      <x:c r="AC116" s="588" t="n">
        <x:f>AD116*$E$3</x:f>
        <x:v>0</x:v>
      </x:c>
      <x:c r="AD116" s="523" t="n">
        <x:v>0</x:v>
      </x:c>
      <x:c r="AE116" s="579" t="n">
        <x:v>0</x:v>
      </x:c>
      <x:c r="AF116" s="582" t="n">
        <x:f>AG116*$E$3</x:f>
        <x:v>0</x:v>
      </x:c>
      <x:c r="AG116" s="523" t="n">
        <x:v>0</x:v>
      </x:c>
      <x:c r="AH116" s="585" t="n">
        <x:v>0</x:v>
      </x:c>
      <x:c r="AI116" s="588" t="n">
        <x:f>AJ116*$E$3</x:f>
        <x:v>0</x:v>
      </x:c>
      <x:c r="AJ116" s="523" t="n">
        <x:v>0</x:v>
      </x:c>
      <x:c r="AK116" s="579" t="n">
        <x:v>0</x:v>
      </x:c>
      <x:c r="AL116" s="582" t="n">
        <x:f>AM116*$E$3</x:f>
        <x:v>0</x:v>
      </x:c>
      <x:c r="AM116" s="523" t="n">
        <x:v>0</x:v>
      </x:c>
      <x:c r="AN116" s="585" t="n">
        <x:v>0</x:v>
      </x:c>
      <x:c r="AO116" s="588" t="n">
        <x:f>AP116*$E$3</x:f>
        <x:v>0</x:v>
      </x:c>
      <x:c r="AP116" s="523" t="n">
        <x:v>0</x:v>
      </x:c>
      <x:c r="AQ116" s="579" t="n">
        <x:v>0</x:v>
      </x:c>
      <x:c r="AR116" s="582" t="n">
        <x:f>AS116*$E$3</x:f>
        <x:v>0</x:v>
      </x:c>
      <x:c r="AS116" s="523" t="n">
        <x:v>0</x:v>
      </x:c>
      <x:c r="AT116" s="585" t="n">
        <x:v>0</x:v>
      </x:c>
      <x:c r="AU116" s="588" t="n">
        <x:f>AV116*$E$3</x:f>
        <x:v>0</x:v>
      </x:c>
      <x:c r="AV116" s="523" t="n">
        <x:v>0</x:v>
      </x:c>
      <x:c r="AW116" s="579" t="n">
        <x:f>SUM(M116,P116,S116,V116,Y116,AB116,AE116,AH116,AK116,AN116,AQ116,AT116)</x:f>
        <x:v>0</x:v>
      </x:c>
      <x:c r="AX116" s="582" t="n">
        <x:f>SUM(N116,Q116,T116,W116,Z116,AC116,AF116,AI116,AL116,AO116,AR116,AU116)</x:f>
        <x:v>0</x:v>
      </x:c>
      <x:c r="AY116" s="525"/>
      <x:c r="AZ116" s="579" t="n">
        <x:f>AW116/12</x:f>
        <x:v>0</x:v>
      </x:c>
      <x:c r="BA116" s="582" t="n">
        <x:f>AX116/12</x:f>
        <x:v>0</x:v>
      </x:c>
      <x:c r="BB116" s="525"/>
      <x:c r="BC116" s="579" t="n">
        <x:f>AW116-$G116</x:f>
        <x:v>0</x:v>
      </x:c>
      <x:c r="BD116" s="582" t="n">
        <x:f>AX116-($K116*12)</x:f>
        <x:v>0</x:v>
      </x:c>
      <x:c r="BE116" s="522" t="str">
        <x:v>SIM</x:v>
      </x:c>
      <x:c r="BF116" s="522" t="str">
        <x:v>PRODUÇÃO · COMPÕE O FATOR K</x:v>
      </x:c>
    </x:row>
    <x:row r="117" ht="31" customHeight="1">
      <x:c r="A117" s="531" t="str">
        <x:v>O&amp;M</x:v>
      </x:c>
      <x:c r="B117" s="531" t="str">
        <x:v>LINHA MORTA</x:v>
      </x:c>
      <x:c r="C117" s="531" t="str">
        <x:v>5021000150</x:v>
      </x:c>
      <x:c r="D117" s="534" t="str">
        <x:v>RET ESTR PRI 2/3F ANC/AMA SP S/CRUZ LM</x:v>
      </x:c>
      <x:c r="E117" s="534" t="str">
        <x:v>RETIRAR ESTRUTURA PRIMARIA DE ANCORAGEM OU AMARRACAO SIMPLES SEM CRUZETA, PARA DUAS OU TRES FASES, INDEPENDENTE DA CLASSE DE TENSAO. EXEMPLO: P3, BP3 E SIMILARES. CONFORME NORMA TECNICA VIGENTE. INCLUI: RETIRAR ISOLADOR, FERRAGENS, SUPORTES, MATERIAIS DE FIXACAO, AMARRACAO, ENCABECAMENTO, TENSIONAMENTO DO CONDUTOR E RETIRADA DAS CONEXÕES ELÉTRICAS NECESSÁRIAS. APROPRIACAO - CUSTEIO: QUANDO EM ATIVIDADE DE MANUTENCAO, APROPRIAR NO CENTRO E CLASSE DE CUSTO ESPECIFICA DA AREA. CONFORME ET.206.EQTL.NORMAS E QUALIDADE - CADERNO DE SERVICOS. QUANT MINIMA RECOMENDA: 2 PESSOAS. TIPO DE TURMA: LINHA MORTA (LM).</x:v>
      </x:c>
      <x:c r="F117" s="531" t="str">
        <x:v>CONJUNTO</x:v>
      </x:c>
      <x:c r="G117" s="573" t="n">
        <x:v>0</x:v>
      </x:c>
      <x:c r="H117" s="573" t="n">
        <x:f>G117/12</x:f>
        <x:v>0</x:v>
      </x:c>
      <x:c r="I117" s="576" t="n">
        <x:v>346.104862663627</x:v>
      </x:c>
      <x:c r="J117" s="576" t="n">
        <x:f>ROUND(I117*$E$3,2)</x:f>
        <x:v>346.1</x:v>
      </x:c>
      <x:c r="K117" s="576" t="n">
        <x:f>J117*H117</x:f>
        <x:v>0</x:v>
      </x:c>
      <x:c r="L117" s="522"/>
      <x:c r="M117" s="579" t="n">
        <x:v>0</x:v>
      </x:c>
      <x:c r="N117" s="582" t="n">
        <x:f>O117*$E$3</x:f>
        <x:v>0</x:v>
      </x:c>
      <x:c r="O117" s="523" t="n">
        <x:v>0</x:v>
      </x:c>
      <x:c r="P117" s="585" t="n">
        <x:v>0</x:v>
      </x:c>
      <x:c r="Q117" s="588" t="n">
        <x:f>R117*$E$3</x:f>
        <x:v>0</x:v>
      </x:c>
      <x:c r="R117" s="523" t="n">
        <x:v>0</x:v>
      </x:c>
      <x:c r="S117" s="579" t="n">
        <x:v>0</x:v>
      </x:c>
      <x:c r="T117" s="582" t="n">
        <x:f>U117*$E$3</x:f>
        <x:v>0</x:v>
      </x:c>
      <x:c r="U117" s="523" t="n">
        <x:v>0</x:v>
      </x:c>
      <x:c r="V117" s="585" t="n">
        <x:v>0</x:v>
      </x:c>
      <x:c r="W117" s="588" t="n">
        <x:f>X117*$E$3</x:f>
        <x:v>0</x:v>
      </x:c>
      <x:c r="X117" s="523" t="n">
        <x:v>0</x:v>
      </x:c>
      <x:c r="Y117" s="579" t="n">
        <x:v>0</x:v>
      </x:c>
      <x:c r="Z117" s="582" t="n">
        <x:f>AA117*$E$3</x:f>
        <x:v>0</x:v>
      </x:c>
      <x:c r="AA117" s="523" t="n">
        <x:v>0</x:v>
      </x:c>
      <x:c r="AB117" s="585" t="n">
        <x:v>0</x:v>
      </x:c>
      <x:c r="AC117" s="588" t="n">
        <x:f>AD117*$E$3</x:f>
        <x:v>0</x:v>
      </x:c>
      <x:c r="AD117" s="523" t="n">
        <x:v>0</x:v>
      </x:c>
      <x:c r="AE117" s="579" t="n">
        <x:v>0</x:v>
      </x:c>
      <x:c r="AF117" s="582" t="n">
        <x:f>AG117*$E$3</x:f>
        <x:v>0</x:v>
      </x:c>
      <x:c r="AG117" s="523" t="n">
        <x:v>0</x:v>
      </x:c>
      <x:c r="AH117" s="585" t="n">
        <x:v>0</x:v>
      </x:c>
      <x:c r="AI117" s="588" t="n">
        <x:f>AJ117*$E$3</x:f>
        <x:v>0</x:v>
      </x:c>
      <x:c r="AJ117" s="523" t="n">
        <x:v>0</x:v>
      </x:c>
      <x:c r="AK117" s="579" t="n">
        <x:v>0</x:v>
      </x:c>
      <x:c r="AL117" s="582" t="n">
        <x:f>AM117*$E$3</x:f>
        <x:v>0</x:v>
      </x:c>
      <x:c r="AM117" s="523" t="n">
        <x:v>0</x:v>
      </x:c>
      <x:c r="AN117" s="585" t="n">
        <x:v>0</x:v>
      </x:c>
      <x:c r="AO117" s="588" t="n">
        <x:f>AP117*$E$3</x:f>
        <x:v>0</x:v>
      </x:c>
      <x:c r="AP117" s="523" t="n">
        <x:v>0</x:v>
      </x:c>
      <x:c r="AQ117" s="579" t="n">
        <x:v>0</x:v>
      </x:c>
      <x:c r="AR117" s="582" t="n">
        <x:f>AS117*$E$3</x:f>
        <x:v>0</x:v>
      </x:c>
      <x:c r="AS117" s="523" t="n">
        <x:v>0</x:v>
      </x:c>
      <x:c r="AT117" s="585" t="n">
        <x:v>0</x:v>
      </x:c>
      <x:c r="AU117" s="588" t="n">
        <x:f>AV117*$E$3</x:f>
        <x:v>0</x:v>
      </x:c>
      <x:c r="AV117" s="523" t="n">
        <x:v>0</x:v>
      </x:c>
      <x:c r="AW117" s="579" t="n">
        <x:f>SUM(M117,P117,S117,V117,Y117,AB117,AE117,AH117,AK117,AN117,AQ117,AT117)</x:f>
        <x:v>0</x:v>
      </x:c>
      <x:c r="AX117" s="582" t="n">
        <x:f>SUM(N117,Q117,T117,W117,Z117,AC117,AF117,AI117,AL117,AO117,AR117,AU117)</x:f>
        <x:v>0</x:v>
      </x:c>
      <x:c r="AY117" s="525"/>
      <x:c r="AZ117" s="579" t="n">
        <x:f>AW117/12</x:f>
        <x:v>0</x:v>
      </x:c>
      <x:c r="BA117" s="582" t="n">
        <x:f>AX117/12</x:f>
        <x:v>0</x:v>
      </x:c>
      <x:c r="BB117" s="525"/>
      <x:c r="BC117" s="579" t="n">
        <x:f>AW117-$G117</x:f>
        <x:v>0</x:v>
      </x:c>
      <x:c r="BD117" s="582" t="n">
        <x:f>AX117-($K117*12)</x:f>
        <x:v>0</x:v>
      </x:c>
      <x:c r="BE117" s="522" t="str">
        <x:v>SIM</x:v>
      </x:c>
      <x:c r="BF117" s="522" t="str">
        <x:v>PRODUÇÃO · COMPÕE O FATOR K</x:v>
      </x:c>
    </x:row>
    <x:row r="118" ht="31" customHeight="1">
      <x:c r="A118" s="531" t="str">
        <x:v>O&amp;M</x:v>
      </x:c>
      <x:c r="B118" s="531" t="str">
        <x:v>LINHA MORTA</x:v>
      </x:c>
      <x:c r="C118" s="531" t="str">
        <x:v>5021000151</x:v>
      </x:c>
      <x:c r="D118" s="534" t="str">
        <x:v>INST ESTR PRI 2/3F ANC/AMA DP S/CRUZ LM</x:v>
      </x:c>
      <x:c r="E118" s="534" t="str">
        <x:v>INSTALAR ESTRUTURA PRIMARIA DE ANCORAGEM OU AMARRACAO DUPLA SEM CRUZETA, PARA DUAS OU TRES FASES, INDEPENDENTE DA CLASSE DE TENSAO. EXEMPLO: P4, BP4 E SIMILARES. CONFORME NORMA TECNICA VIGENTE. INCLUI: INSTALAR ISOLADOR, FERRAGENS, SUPORTES, MATERIAIS DE FIXACAO, AMARRACAO, ENCABECAMENTO, TENSIONAMENTO DO CONDUTOR E INSTALAÇÃO DAS CONEXÕES ELÉTRICAS NECESSÁRIAS.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x:v>
      </x:c>
      <x:c r="F118" s="531" t="str">
        <x:v>CONJUNTO</x:v>
      </x:c>
      <x:c r="G118" s="573" t="n">
        <x:v>0</x:v>
      </x:c>
      <x:c r="H118" s="573" t="n">
        <x:f>G118/12</x:f>
        <x:v>0</x:v>
      </x:c>
      <x:c r="I118" s="576" t="n">
        <x:v>914.621205626098</x:v>
      </x:c>
      <x:c r="J118" s="576" t="n">
        <x:f>ROUND(I118*$E$3,2)</x:f>
        <x:v>914.62</x:v>
      </x:c>
      <x:c r="K118" s="576" t="n">
        <x:f>J118*H118</x:f>
        <x:v>0</x:v>
      </x:c>
      <x:c r="L118" s="522"/>
      <x:c r="M118" s="579" t="n">
        <x:v>0</x:v>
      </x:c>
      <x:c r="N118" s="582" t="n">
        <x:f>O118*$E$3</x:f>
        <x:v>0</x:v>
      </x:c>
      <x:c r="O118" s="523" t="n">
        <x:v>0</x:v>
      </x:c>
      <x:c r="P118" s="585" t="n">
        <x:v>0</x:v>
      </x:c>
      <x:c r="Q118" s="588" t="n">
        <x:f>R118*$E$3</x:f>
        <x:v>0</x:v>
      </x:c>
      <x:c r="R118" s="523" t="n">
        <x:v>0</x:v>
      </x:c>
      <x:c r="S118" s="579" t="n">
        <x:v>0</x:v>
      </x:c>
      <x:c r="T118" s="582" t="n">
        <x:f>U118*$E$3</x:f>
        <x:v>0</x:v>
      </x:c>
      <x:c r="U118" s="523" t="n">
        <x:v>0</x:v>
      </x:c>
      <x:c r="V118" s="585" t="n">
        <x:v>0</x:v>
      </x:c>
      <x:c r="W118" s="588" t="n">
        <x:f>X118*$E$3</x:f>
        <x:v>0</x:v>
      </x:c>
      <x:c r="X118" s="523" t="n">
        <x:v>0</x:v>
      </x:c>
      <x:c r="Y118" s="579" t="n">
        <x:v>0</x:v>
      </x:c>
      <x:c r="Z118" s="582" t="n">
        <x:f>AA118*$E$3</x:f>
        <x:v>0</x:v>
      </x:c>
      <x:c r="AA118" s="523" t="n">
        <x:v>0</x:v>
      </x:c>
      <x:c r="AB118" s="585" t="n">
        <x:v>0</x:v>
      </x:c>
      <x:c r="AC118" s="588" t="n">
        <x:f>AD118*$E$3</x:f>
        <x:v>0</x:v>
      </x:c>
      <x:c r="AD118" s="523" t="n">
        <x:v>0</x:v>
      </x:c>
      <x:c r="AE118" s="579" t="n">
        <x:v>0</x:v>
      </x:c>
      <x:c r="AF118" s="582" t="n">
        <x:f>AG118*$E$3</x:f>
        <x:v>0</x:v>
      </x:c>
      <x:c r="AG118" s="523" t="n">
        <x:v>0</x:v>
      </x:c>
      <x:c r="AH118" s="585" t="n">
        <x:v>0</x:v>
      </x:c>
      <x:c r="AI118" s="588" t="n">
        <x:f>AJ118*$E$3</x:f>
        <x:v>0</x:v>
      </x:c>
      <x:c r="AJ118" s="523" t="n">
        <x:v>0</x:v>
      </x:c>
      <x:c r="AK118" s="579" t="n">
        <x:v>0</x:v>
      </x:c>
      <x:c r="AL118" s="582" t="n">
        <x:f>AM118*$E$3</x:f>
        <x:v>0</x:v>
      </x:c>
      <x:c r="AM118" s="523" t="n">
        <x:v>0</x:v>
      </x:c>
      <x:c r="AN118" s="585" t="n">
        <x:v>0</x:v>
      </x:c>
      <x:c r="AO118" s="588" t="n">
        <x:f>AP118*$E$3</x:f>
        <x:v>0</x:v>
      </x:c>
      <x:c r="AP118" s="523" t="n">
        <x:v>0</x:v>
      </x:c>
      <x:c r="AQ118" s="579" t="n">
        <x:v>0</x:v>
      </x:c>
      <x:c r="AR118" s="582" t="n">
        <x:f>AS118*$E$3</x:f>
        <x:v>0</x:v>
      </x:c>
      <x:c r="AS118" s="523" t="n">
        <x:v>0</x:v>
      </x:c>
      <x:c r="AT118" s="585" t="n">
        <x:v>0</x:v>
      </x:c>
      <x:c r="AU118" s="588" t="n">
        <x:f>AV118*$E$3</x:f>
        <x:v>0</x:v>
      </x:c>
      <x:c r="AV118" s="523" t="n">
        <x:v>0</x:v>
      </x:c>
      <x:c r="AW118" s="579" t="n">
        <x:f>SUM(M118,P118,S118,V118,Y118,AB118,AE118,AH118,AK118,AN118,AQ118,AT118)</x:f>
        <x:v>0</x:v>
      </x:c>
      <x:c r="AX118" s="582" t="n">
        <x:f>SUM(N118,Q118,T118,W118,Z118,AC118,AF118,AI118,AL118,AO118,AR118,AU118)</x:f>
        <x:v>0</x:v>
      </x:c>
      <x:c r="AY118" s="525"/>
      <x:c r="AZ118" s="579" t="n">
        <x:f>AW118/12</x:f>
        <x:v>0</x:v>
      </x:c>
      <x:c r="BA118" s="582" t="n">
        <x:f>AX118/12</x:f>
        <x:v>0</x:v>
      </x:c>
      <x:c r="BB118" s="525"/>
      <x:c r="BC118" s="579" t="n">
        <x:f>AW118-$G118</x:f>
        <x:v>0</x:v>
      </x:c>
      <x:c r="BD118" s="582" t="n">
        <x:f>AX118-($K118*12)</x:f>
        <x:v>0</x:v>
      </x:c>
      <x:c r="BE118" s="522" t="str">
        <x:v>SIM</x:v>
      </x:c>
      <x:c r="BF118" s="522" t="str">
        <x:v>PRODUÇÃO · COMPÕE O FATOR K</x:v>
      </x:c>
    </x:row>
    <x:row r="119" ht="31" customHeight="1">
      <x:c r="A119" s="531" t="str">
        <x:v>O&amp;M</x:v>
      </x:c>
      <x:c r="B119" s="531" t="str">
        <x:v>LINHA MORTA</x:v>
      </x:c>
      <x:c r="C119" s="531" t="str">
        <x:v>5021000152</x:v>
      </x:c>
      <x:c r="D119" s="534" t="str">
        <x:v>RET ESTR PRI 2/3F ANC/AMA DP S/CRUZ LM</x:v>
      </x:c>
      <x:c r="E119" s="534" t="str">
        <x:v>RETIRAR ESTRUTURA PRIMARIA DE ANCORAGEM OU AMARRACAO DUPLA SEM CRUZETA, PARA DUAS OU TRES FASES, INDEPENDENTE DA CLASSE DE TENSAO. EXEMPLO: P4, BP4 E SIMILARES. CONFORME NORMA TECNICA VIGENTE. INCLUI: RETIRAR ISOLADOR, FERRAGENS, SUPORTES, MATERIAIS DE FIXACAO, AMARRACAO, ENCABECAMENTO, TENSIONAMENTO DO CONDUTOR E RETIRADA DAS CONEXÕES ELÉTRICAS NECESSÁRIAS. APROPRIACAO - CUSTEIO: QUANDO EM ATIVIDADE DE MANUTENCAO, APROPRIAR NO CENTRO E CLASSE DE CUSTO ESPECIFICA DA AREA. CONFORME ET.206.EQTL.NORMAS E QUALIDADE - CADERNO DE SERVICOS. QUANT MINIMA RECOMENDA: 2 PESSOAS. TIPO DE TURMA: LINHA MORTA (LM).</x:v>
      </x:c>
      <x:c r="F119" s="531" t="str">
        <x:v>CONJUNTO</x:v>
      </x:c>
      <x:c r="G119" s="573" t="n">
        <x:v>0</x:v>
      </x:c>
      <x:c r="H119" s="573" t="n">
        <x:f>G119/12</x:f>
        <x:v>0</x:v>
      </x:c>
      <x:c r="I119" s="576" t="n">
        <x:v>457.047705082199</x:v>
      </x:c>
      <x:c r="J119" s="576" t="n">
        <x:f>ROUND(I119*$E$3,2)</x:f>
        <x:v>457.05</x:v>
      </x:c>
      <x:c r="K119" s="576" t="n">
        <x:f>J119*H119</x:f>
        <x:v>0</x:v>
      </x:c>
      <x:c r="L119" s="522"/>
      <x:c r="M119" s="579" t="n">
        <x:v>0</x:v>
      </x:c>
      <x:c r="N119" s="582" t="n">
        <x:f>O119*$E$3</x:f>
        <x:v>0</x:v>
      </x:c>
      <x:c r="O119" s="523" t="n">
        <x:v>0</x:v>
      </x:c>
      <x:c r="P119" s="585" t="n">
        <x:v>0</x:v>
      </x:c>
      <x:c r="Q119" s="588" t="n">
        <x:f>R119*$E$3</x:f>
        <x:v>0</x:v>
      </x:c>
      <x:c r="R119" s="523" t="n">
        <x:v>0</x:v>
      </x:c>
      <x:c r="S119" s="579" t="n">
        <x:v>0</x:v>
      </x:c>
      <x:c r="T119" s="582" t="n">
        <x:f>U119*$E$3</x:f>
        <x:v>0</x:v>
      </x:c>
      <x:c r="U119" s="523" t="n">
        <x:v>0</x:v>
      </x:c>
      <x:c r="V119" s="585" t="n">
        <x:v>0</x:v>
      </x:c>
      <x:c r="W119" s="588" t="n">
        <x:f>X119*$E$3</x:f>
        <x:v>0</x:v>
      </x:c>
      <x:c r="X119" s="523" t="n">
        <x:v>0</x:v>
      </x:c>
      <x:c r="Y119" s="579" t="n">
        <x:v>0</x:v>
      </x:c>
      <x:c r="Z119" s="582" t="n">
        <x:f>AA119*$E$3</x:f>
        <x:v>0</x:v>
      </x:c>
      <x:c r="AA119" s="523" t="n">
        <x:v>0</x:v>
      </x:c>
      <x:c r="AB119" s="585" t="n">
        <x:v>0</x:v>
      </x:c>
      <x:c r="AC119" s="588" t="n">
        <x:f>AD119*$E$3</x:f>
        <x:v>0</x:v>
      </x:c>
      <x:c r="AD119" s="523" t="n">
        <x:v>0</x:v>
      </x:c>
      <x:c r="AE119" s="579" t="n">
        <x:v>0</x:v>
      </x:c>
      <x:c r="AF119" s="582" t="n">
        <x:f>AG119*$E$3</x:f>
        <x:v>0</x:v>
      </x:c>
      <x:c r="AG119" s="523" t="n">
        <x:v>0</x:v>
      </x:c>
      <x:c r="AH119" s="585" t="n">
        <x:v>0</x:v>
      </x:c>
      <x:c r="AI119" s="588" t="n">
        <x:f>AJ119*$E$3</x:f>
        <x:v>0</x:v>
      </x:c>
      <x:c r="AJ119" s="523" t="n">
        <x:v>0</x:v>
      </x:c>
      <x:c r="AK119" s="579" t="n">
        <x:v>0</x:v>
      </x:c>
      <x:c r="AL119" s="582" t="n">
        <x:f>AM119*$E$3</x:f>
        <x:v>0</x:v>
      </x:c>
      <x:c r="AM119" s="523" t="n">
        <x:v>0</x:v>
      </x:c>
      <x:c r="AN119" s="585" t="n">
        <x:v>0</x:v>
      </x:c>
      <x:c r="AO119" s="588" t="n">
        <x:f>AP119*$E$3</x:f>
        <x:v>0</x:v>
      </x:c>
      <x:c r="AP119" s="523" t="n">
        <x:v>0</x:v>
      </x:c>
      <x:c r="AQ119" s="579" t="n">
        <x:v>0</x:v>
      </x:c>
      <x:c r="AR119" s="582" t="n">
        <x:f>AS119*$E$3</x:f>
        <x:v>0</x:v>
      </x:c>
      <x:c r="AS119" s="523" t="n">
        <x:v>0</x:v>
      </x:c>
      <x:c r="AT119" s="585" t="n">
        <x:v>0</x:v>
      </x:c>
      <x:c r="AU119" s="588" t="n">
        <x:f>AV119*$E$3</x:f>
        <x:v>0</x:v>
      </x:c>
      <x:c r="AV119" s="523" t="n">
        <x:v>0</x:v>
      </x:c>
      <x:c r="AW119" s="579" t="n">
        <x:f>SUM(M119,P119,S119,V119,Y119,AB119,AE119,AH119,AK119,AN119,AQ119,AT119)</x:f>
        <x:v>0</x:v>
      </x:c>
      <x:c r="AX119" s="582" t="n">
        <x:f>SUM(N119,Q119,T119,W119,Z119,AC119,AF119,AI119,AL119,AO119,AR119,AU119)</x:f>
        <x:v>0</x:v>
      </x:c>
      <x:c r="AY119" s="525"/>
      <x:c r="AZ119" s="579" t="n">
        <x:f>AW119/12</x:f>
        <x:v>0</x:v>
      </x:c>
      <x:c r="BA119" s="582" t="n">
        <x:f>AX119/12</x:f>
        <x:v>0</x:v>
      </x:c>
      <x:c r="BB119" s="525"/>
      <x:c r="BC119" s="579" t="n">
        <x:f>AW119-$G119</x:f>
        <x:v>0</x:v>
      </x:c>
      <x:c r="BD119" s="582" t="n">
        <x:f>AX119-($K119*12)</x:f>
        <x:v>0</x:v>
      </x:c>
      <x:c r="BE119" s="522" t="str">
        <x:v>SIM</x:v>
      </x:c>
      <x:c r="BF119" s="522" t="str">
        <x:v>PRODUÇÃO · COMPÕE O FATOR K</x:v>
      </x:c>
    </x:row>
    <x:row r="120" ht="31" customHeight="1">
      <x:c r="A120" s="531" t="str">
        <x:v>O&amp;M</x:v>
      </x:c>
      <x:c r="B120" s="531" t="str">
        <x:v>LINHA MORTA</x:v>
      </x:c>
      <x:c r="C120" s="531" t="str">
        <x:v>5021000153</x:v>
      </x:c>
      <x:c r="D120" s="534" t="str">
        <x:v>INST ESTR PRI 2/3F ANC/AMA CRUZ DP HT LM</x:v>
      </x:c>
      <x:c r="E120" s="534" t="str">
        <x:v>INSTALAR ESTRUTURA PRIMARIA DE ANCORAGEM OU AMARRACAO DUPLA EM CRUZETA DUPLA, TIPO HT, PARA DUAS OU TRES FASES, INDEPENDENTE DA CLASSE DE TENSAO. CONFORME NORMA TECNICA VIGENTE. INCLUI: FIXAR/NIVELAR CRUZETA, FERRAGENS, ISOLADORES DA ESTRUTURA PRIMARIA, AMARRACAO, ENCABECAMENTO, TENSIONAMENTO DO CONDUTOR E INSTALAÇÃO DAS CONEXÕES ELÉTRICAS NECESSÁRIAS. APROPRIACAO - INVESTIMENTO: QUANDO ASSOCIADA A UC ESSA ATIVIDADE DEVE SER APROPRIADA NA ODI. CUSTEIO: QUANDO EM ATIVIDADE DE MANUTENCAO, APROPRIAR NO CENTRO E CLASSE DE CUSTO ESPECIFICA DA AREA. CONFORME ET.206.EQTL.NORMAS E QUALIDADE - CADERNO DE SERVICOS. QUANT MINIMA RECOMENDA: 5 PESSOAS. TIPO DE TURMA: LINHA MORTA (LM).</x:v>
      </x:c>
      <x:c r="F120" s="531" t="str">
        <x:v>CONJUNTO</x:v>
      </x:c>
      <x:c r="G120" s="573" t="n">
        <x:v>21.3333333333333</x:v>
      </x:c>
      <x:c r="H120" s="573" t="n">
        <x:f>G120/12</x:f>
        <x:v>1.777777777777775</x:v>
      </x:c>
      <x:c r="I120" s="576" t="n">
        <x:v>1645.60834625368</x:v>
      </x:c>
      <x:c r="J120" s="576" t="n">
        <x:f>ROUND(I120*$E$3,2)</x:f>
        <x:v>1645.61</x:v>
      </x:c>
      <x:c r="K120" s="576" t="n">
        <x:f>J120*H120</x:f>
        <x:v>2925.528888888884</x:v>
      </x:c>
      <x:c r="L120" s="522"/>
      <x:c r="M120" s="579" t="n">
        <x:v>0</x:v>
      </x:c>
      <x:c r="N120" s="582" t="n">
        <x:f>O120*$E$3</x:f>
        <x:v>0</x:v>
      </x:c>
      <x:c r="O120" s="523" t="n">
        <x:v>0</x:v>
      </x:c>
      <x:c r="P120" s="585" t="n">
        <x:v>0</x:v>
      </x:c>
      <x:c r="Q120" s="588" t="n">
        <x:f>R120*$E$3</x:f>
        <x:v>0</x:v>
      </x:c>
      <x:c r="R120" s="523" t="n">
        <x:v>0</x:v>
      </x:c>
      <x:c r="S120" s="579" t="n">
        <x:v>0</x:v>
      </x:c>
      <x:c r="T120" s="582" t="n">
        <x:f>U120*$E$3</x:f>
        <x:v>0</x:v>
      </x:c>
      <x:c r="U120" s="523" t="n">
        <x:v>0</x:v>
      </x:c>
      <x:c r="V120" s="585" t="n">
        <x:v>0</x:v>
      </x:c>
      <x:c r="W120" s="588" t="n">
        <x:f>X120*$E$3</x:f>
        <x:v>0</x:v>
      </x:c>
      <x:c r="X120" s="523" t="n">
        <x:v>0</x:v>
      </x:c>
      <x:c r="Y120" s="579" t="n">
        <x:v>0</x:v>
      </x:c>
      <x:c r="Z120" s="582" t="n">
        <x:f>AA120*$E$3</x:f>
        <x:v>0</x:v>
      </x:c>
      <x:c r="AA120" s="523" t="n">
        <x:v>0</x:v>
      </x:c>
      <x:c r="AB120" s="585" t="n">
        <x:v>0</x:v>
      </x:c>
      <x:c r="AC120" s="588" t="n">
        <x:f>AD120*$E$3</x:f>
        <x:v>0</x:v>
      </x:c>
      <x:c r="AD120" s="523" t="n">
        <x:v>0</x:v>
      </x:c>
      <x:c r="AE120" s="579" t="n">
        <x:v>0</x:v>
      </x:c>
      <x:c r="AF120" s="582" t="n">
        <x:f>AG120*$E$3</x:f>
        <x:v>0</x:v>
      </x:c>
      <x:c r="AG120" s="523" t="n">
        <x:v>0</x:v>
      </x:c>
      <x:c r="AH120" s="585" t="n">
        <x:v>0</x:v>
      </x:c>
      <x:c r="AI120" s="588" t="n">
        <x:f>AJ120*$E$3</x:f>
        <x:v>0</x:v>
      </x:c>
      <x:c r="AJ120" s="523" t="n">
        <x:v>0</x:v>
      </x:c>
      <x:c r="AK120" s="579" t="n">
        <x:v>0</x:v>
      </x:c>
      <x:c r="AL120" s="582" t="n">
        <x:f>AM120*$E$3</x:f>
        <x:v>0</x:v>
      </x:c>
      <x:c r="AM120" s="523" t="n">
        <x:v>0</x:v>
      </x:c>
      <x:c r="AN120" s="585" t="n">
        <x:v>0</x:v>
      </x:c>
      <x:c r="AO120" s="588" t="n">
        <x:f>AP120*$E$3</x:f>
        <x:v>0</x:v>
      </x:c>
      <x:c r="AP120" s="523" t="n">
        <x:v>0</x:v>
      </x:c>
      <x:c r="AQ120" s="579" t="n">
        <x:v>0</x:v>
      </x:c>
      <x:c r="AR120" s="582" t="n">
        <x:f>AS120*$E$3</x:f>
        <x:v>0</x:v>
      </x:c>
      <x:c r="AS120" s="523" t="n">
        <x:v>0</x:v>
      </x:c>
      <x:c r="AT120" s="585" t="n">
        <x:v>0</x:v>
      </x:c>
      <x:c r="AU120" s="588" t="n">
        <x:f>AV120*$E$3</x:f>
        <x:v>0</x:v>
      </x:c>
      <x:c r="AV120" s="523" t="n">
        <x:v>0</x:v>
      </x:c>
      <x:c r="AW120" s="579" t="n">
        <x:f>SUM(M120,P120,S120,V120,Y120,AB120,AE120,AH120,AK120,AN120,AQ120,AT120)</x:f>
        <x:v>0</x:v>
      </x:c>
      <x:c r="AX120" s="582" t="n">
        <x:f>SUM(N120,Q120,T120,W120,Z120,AC120,AF120,AI120,AL120,AO120,AR120,AU120)</x:f>
        <x:v>0</x:v>
      </x:c>
      <x:c r="AY120" s="525"/>
      <x:c r="AZ120" s="579" t="n">
        <x:f>AW120/12</x:f>
        <x:v>0</x:v>
      </x:c>
      <x:c r="BA120" s="582" t="n">
        <x:f>AX120/12</x:f>
        <x:v>0</x:v>
      </x:c>
      <x:c r="BB120" s="525"/>
      <x:c r="BC120" s="579" t="n">
        <x:f>AW120-$G120</x:f>
        <x:v>-21.3333333333333</x:v>
      </x:c>
      <x:c r="BD120" s="582" t="n">
        <x:f>AX120-($K120*12)</x:f>
        <x:v>-35106.346666666606</x:v>
      </x:c>
      <x:c r="BE120" s="522" t="str">
        <x:v>SIM</x:v>
      </x:c>
      <x:c r="BF120" s="522" t="str">
        <x:v>PRODUÇÃO · COMPÕE O FATOR K</x:v>
      </x:c>
    </x:row>
    <x:row r="121" ht="31" customHeight="1">
      <x:c r="A121" s="531" t="str">
        <x:v>O&amp;M</x:v>
      </x:c>
      <x:c r="B121" s="531" t="str">
        <x:v>LINHA MORTA</x:v>
      </x:c>
      <x:c r="C121" s="531" t="str">
        <x:v>5021000154</x:v>
      </x:c>
      <x:c r="D121" s="534" t="str">
        <x:v>RET ESTR PRI 2/3F ANC/AMA CRUZ DP HT LM</x:v>
      </x:c>
      <x:c r="E121" s="534" t="str">
        <x:v>RETIRAR ESTRUTURA PRIMARIA DE ANCORAGEM OU AMARRACAO DUPLA EM CRUZETA DUPLA, TIPO HT, PARA DUAS OU TRES FASES, INDEPENDENTE DA CLASSE DE TENSAO. CONFORME NORMA TECNICA VIGENTE. INCLUI: RETIRAR CRUZETA, FERRAGENS, ISOLADORES DA ESTRUTURA PRIMARIA, AMARRACAO, ENCABECAMENTO, TENSIONAMENTO DO CONDUTOR E RETIRADA DAS CONEXÕES ELÉTRICAS NECESSÁRIAS. APROPRIACAO - CUSTEIO: QUANDO EM ATIVIDADE DE MANUTENCAO, APROPRIAR NO CENTRO E CLASSE DE CUSTO ESPECIFICA DA AREA. CONFORME ET.206.EQTL.NORMAS E QUALIDADE - CADERNO DE SERVICOS. QUANT MINIMA RECOMENDA: 5 PESSOAS. TIPO DE TURMA: LINHA MORTA (LM).</x:v>
      </x:c>
      <x:c r="F121" s="531" t="str">
        <x:v>CONJUNTO</x:v>
      </x:c>
      <x:c r="G121" s="573" t="n">
        <x:v>14.6666666666667</x:v>
      </x:c>
      <x:c r="H121" s="573" t="n">
        <x:f>G121/12</x:f>
        <x:v>1.222222222222225</x:v>
      </x:c>
      <x:c r="I121" s="576" t="n">
        <x:v>1277.42007419868</x:v>
      </x:c>
      <x:c r="J121" s="576" t="n">
        <x:f>ROUND(I121*$E$3,2)</x:f>
        <x:v>1277.42</x:v>
      </x:c>
      <x:c r="K121" s="576" t="n">
        <x:f>J121*H121</x:f>
        <x:v>1561.2911111111148</x:v>
      </x:c>
      <x:c r="L121" s="522"/>
      <x:c r="M121" s="579" t="n">
        <x:v>0</x:v>
      </x:c>
      <x:c r="N121" s="582" t="n">
        <x:f>O121*$E$3</x:f>
        <x:v>0</x:v>
      </x:c>
      <x:c r="O121" s="523" t="n">
        <x:v>0</x:v>
      </x:c>
      <x:c r="P121" s="585" t="n">
        <x:v>0</x:v>
      </x:c>
      <x:c r="Q121" s="588" t="n">
        <x:f>R121*$E$3</x:f>
        <x:v>0</x:v>
      </x:c>
      <x:c r="R121" s="523" t="n">
        <x:v>0</x:v>
      </x:c>
      <x:c r="S121" s="579" t="n">
        <x:v>0</x:v>
      </x:c>
      <x:c r="T121" s="582" t="n">
        <x:f>U121*$E$3</x:f>
        <x:v>0</x:v>
      </x:c>
      <x:c r="U121" s="523" t="n">
        <x:v>0</x:v>
      </x:c>
      <x:c r="V121" s="585" t="n">
        <x:v>0</x:v>
      </x:c>
      <x:c r="W121" s="588" t="n">
        <x:f>X121*$E$3</x:f>
        <x:v>0</x:v>
      </x:c>
      <x:c r="X121" s="523" t="n">
        <x:v>0</x:v>
      </x:c>
      <x:c r="Y121" s="579" t="n">
        <x:v>0</x:v>
      </x:c>
      <x:c r="Z121" s="582" t="n">
        <x:f>AA121*$E$3</x:f>
        <x:v>0</x:v>
      </x:c>
      <x:c r="AA121" s="523" t="n">
        <x:v>0</x:v>
      </x:c>
      <x:c r="AB121" s="585" t="n">
        <x:v>0</x:v>
      </x:c>
      <x:c r="AC121" s="588" t="n">
        <x:f>AD121*$E$3</x:f>
        <x:v>0</x:v>
      </x:c>
      <x:c r="AD121" s="523" t="n">
        <x:v>0</x:v>
      </x:c>
      <x:c r="AE121" s="579" t="n">
        <x:v>0</x:v>
      </x:c>
      <x:c r="AF121" s="582" t="n">
        <x:f>AG121*$E$3</x:f>
        <x:v>0</x:v>
      </x:c>
      <x:c r="AG121" s="523" t="n">
        <x:v>0</x:v>
      </x:c>
      <x:c r="AH121" s="585" t="n">
        <x:v>0</x:v>
      </x:c>
      <x:c r="AI121" s="588" t="n">
        <x:f>AJ121*$E$3</x:f>
        <x:v>0</x:v>
      </x:c>
      <x:c r="AJ121" s="523" t="n">
        <x:v>0</x:v>
      </x:c>
      <x:c r="AK121" s="579" t="n">
        <x:v>0</x:v>
      </x:c>
      <x:c r="AL121" s="582" t="n">
        <x:f>AM121*$E$3</x:f>
        <x:v>0</x:v>
      </x:c>
      <x:c r="AM121" s="523" t="n">
        <x:v>0</x:v>
      </x:c>
      <x:c r="AN121" s="585" t="n">
        <x:v>0</x:v>
      </x:c>
      <x:c r="AO121" s="588" t="n">
        <x:f>AP121*$E$3</x:f>
        <x:v>0</x:v>
      </x:c>
      <x:c r="AP121" s="523" t="n">
        <x:v>0</x:v>
      </x:c>
      <x:c r="AQ121" s="579" t="n">
        <x:v>0</x:v>
      </x:c>
      <x:c r="AR121" s="582" t="n">
        <x:f>AS121*$E$3</x:f>
        <x:v>0</x:v>
      </x:c>
      <x:c r="AS121" s="523" t="n">
        <x:v>0</x:v>
      </x:c>
      <x:c r="AT121" s="585" t="n">
        <x:v>0</x:v>
      </x:c>
      <x:c r="AU121" s="588" t="n">
        <x:f>AV121*$E$3</x:f>
        <x:v>0</x:v>
      </x:c>
      <x:c r="AV121" s="523" t="n">
        <x:v>0</x:v>
      </x:c>
      <x:c r="AW121" s="579" t="n">
        <x:f>SUM(M121,P121,S121,V121,Y121,AB121,AE121,AH121,AK121,AN121,AQ121,AT121)</x:f>
        <x:v>0</x:v>
      </x:c>
      <x:c r="AX121" s="582" t="n">
        <x:f>SUM(N121,Q121,T121,W121,Z121,AC121,AF121,AI121,AL121,AO121,AR121,AU121)</x:f>
        <x:v>0</x:v>
      </x:c>
      <x:c r="AY121" s="525"/>
      <x:c r="AZ121" s="579" t="n">
        <x:f>AW121/12</x:f>
        <x:v>0</x:v>
      </x:c>
      <x:c r="BA121" s="582" t="n">
        <x:f>AX121/12</x:f>
        <x:v>0</x:v>
      </x:c>
      <x:c r="BB121" s="525"/>
      <x:c r="BC121" s="579" t="n">
        <x:f>AW121-$G121</x:f>
        <x:v>-14.6666666666667</x:v>
      </x:c>
      <x:c r="BD121" s="582" t="n">
        <x:f>AX121-($K121*12)</x:f>
        <x:v>-18735.493333333376</x:v>
      </x:c>
      <x:c r="BE121" s="522" t="str">
        <x:v>SIM</x:v>
      </x:c>
      <x:c r="BF121" s="522" t="str">
        <x:v>PRODUÇÃO · COMPÕE O FATOR K</x:v>
      </x:c>
    </x:row>
    <x:row r="122" ht="31" customHeight="1">
      <x:c r="A122" s="531" t="str">
        <x:v>O&amp;M</x:v>
      </x:c>
      <x:c r="B122" s="531" t="str">
        <x:v>LINHA MORTA</x:v>
      </x:c>
      <x:c r="C122" s="531" t="str">
        <x:v>5021000155</x:v>
      </x:c>
      <x:c r="D122" s="534" t="str">
        <x:v>INST ESTR PRI 2/3F ANC/AMA S/CRUZ HTE LM</x:v>
      </x:c>
      <x:c r="E122" s="534" t="str">
        <x:v>INSTALAR ESTRUTURA PRIMARIA DE ANCORAGEM OU AMARRACAO DUPLA SEM CRUZETA, TIPO HTE, PARA DUAS OU TRES FASES, INDEPENDENTE DA CLASSE DE TENSAO. CONFORME NORMA TECNICA VIGENTE. INCLUI: FIXAR/NIVELAR CRUZETA, FERRAGENS, SUPORTES, ISOLADORES DA ESTRUTURA PRIMARIA, AMARRACAO, ENCABECAMENTO, TENSIONAMENTO DO CONDUTOR E INSTALAÇÃO DAS CONEXÕES ELÉTRICAS NECESSÁRIAS. APROPRIACAO - INVESTIMENTO: QUANDO ASSOCIADA A UC ESSA ATIVIDADE DEVE SER APROPRIADA NA ODI. CUSTEIO: QUANDO EM ATIVIDADE DE MANUTENCAO, APROPRIAR NO CENTRO E CLASSE DE CUSTO ESPECIFICA DA AREA.. CONFORME ET.206.EQTL.NORMAS E QUALIDADE - CADERNO DE SERVICOS. QUANT MINIMA RECOMENDA: 5 PESSOAS. TIPO DE TURMA: LINHA MORTA (LM).</x:v>
      </x:c>
      <x:c r="F122" s="531" t="str">
        <x:v>CONJUNTO</x:v>
      </x:c>
      <x:c r="G122" s="573" t="n">
        <x:v>10.6666666666667</x:v>
      </x:c>
      <x:c r="H122" s="573" t="n">
        <x:f>G122/12</x:f>
        <x:v>0.8888888888888916</x:v>
      </x:c>
      <x:c r="I122" s="576" t="n">
        <x:v>1478.14249170242</x:v>
      </x:c>
      <x:c r="J122" s="576" t="n">
        <x:f>ROUND(I122*$E$3,2)</x:f>
        <x:v>1478.14</x:v>
      </x:c>
      <x:c r="K122" s="576" t="n">
        <x:f>J122*H122</x:f>
        <x:v>1313.9022222222263</x:v>
      </x:c>
      <x:c r="L122" s="522"/>
      <x:c r="M122" s="579" t="n">
        <x:v>0</x:v>
      </x:c>
      <x:c r="N122" s="582" t="n">
        <x:f>O122*$E$3</x:f>
        <x:v>0</x:v>
      </x:c>
      <x:c r="O122" s="523" t="n">
        <x:v>0</x:v>
      </x:c>
      <x:c r="P122" s="585" t="n">
        <x:v>0</x:v>
      </x:c>
      <x:c r="Q122" s="588" t="n">
        <x:f>R122*$E$3</x:f>
        <x:v>0</x:v>
      </x:c>
      <x:c r="R122" s="523" t="n">
        <x:v>0</x:v>
      </x:c>
      <x:c r="S122" s="579" t="n">
        <x:v>0</x:v>
      </x:c>
      <x:c r="T122" s="582" t="n">
        <x:f>U122*$E$3</x:f>
        <x:v>0</x:v>
      </x:c>
      <x:c r="U122" s="523" t="n">
        <x:v>0</x:v>
      </x:c>
      <x:c r="V122" s="585" t="n">
        <x:v>0</x:v>
      </x:c>
      <x:c r="W122" s="588" t="n">
        <x:f>X122*$E$3</x:f>
        <x:v>0</x:v>
      </x:c>
      <x:c r="X122" s="523" t="n">
        <x:v>0</x:v>
      </x:c>
      <x:c r="Y122" s="579" t="n">
        <x:v>0</x:v>
      </x:c>
      <x:c r="Z122" s="582" t="n">
        <x:f>AA122*$E$3</x:f>
        <x:v>0</x:v>
      </x:c>
      <x:c r="AA122" s="523" t="n">
        <x:v>0</x:v>
      </x:c>
      <x:c r="AB122" s="585" t="n">
        <x:v>0</x:v>
      </x:c>
      <x:c r="AC122" s="588" t="n">
        <x:f>AD122*$E$3</x:f>
        <x:v>0</x:v>
      </x:c>
      <x:c r="AD122" s="523" t="n">
        <x:v>0</x:v>
      </x:c>
      <x:c r="AE122" s="579" t="n">
        <x:v>0</x:v>
      </x:c>
      <x:c r="AF122" s="582" t="n">
        <x:f>AG122*$E$3</x:f>
        <x:v>0</x:v>
      </x:c>
      <x:c r="AG122" s="523" t="n">
        <x:v>0</x:v>
      </x:c>
      <x:c r="AH122" s="585" t="n">
        <x:v>0</x:v>
      </x:c>
      <x:c r="AI122" s="588" t="n">
        <x:f>AJ122*$E$3</x:f>
        <x:v>0</x:v>
      </x:c>
      <x:c r="AJ122" s="523" t="n">
        <x:v>0</x:v>
      </x:c>
      <x:c r="AK122" s="579" t="n">
        <x:v>0</x:v>
      </x:c>
      <x:c r="AL122" s="582" t="n">
        <x:f>AM122*$E$3</x:f>
        <x:v>0</x:v>
      </x:c>
      <x:c r="AM122" s="523" t="n">
        <x:v>0</x:v>
      </x:c>
      <x:c r="AN122" s="585" t="n">
        <x:v>0</x:v>
      </x:c>
      <x:c r="AO122" s="588" t="n">
        <x:f>AP122*$E$3</x:f>
        <x:v>0</x:v>
      </x:c>
      <x:c r="AP122" s="523" t="n">
        <x:v>0</x:v>
      </x:c>
      <x:c r="AQ122" s="579" t="n">
        <x:v>0</x:v>
      </x:c>
      <x:c r="AR122" s="582" t="n">
        <x:f>AS122*$E$3</x:f>
        <x:v>0</x:v>
      </x:c>
      <x:c r="AS122" s="523" t="n">
        <x:v>0</x:v>
      </x:c>
      <x:c r="AT122" s="585" t="n">
        <x:v>0</x:v>
      </x:c>
      <x:c r="AU122" s="588" t="n">
        <x:f>AV122*$E$3</x:f>
        <x:v>0</x:v>
      </x:c>
      <x:c r="AV122" s="523" t="n">
        <x:v>0</x:v>
      </x:c>
      <x:c r="AW122" s="579" t="n">
        <x:f>SUM(M122,P122,S122,V122,Y122,AB122,AE122,AH122,AK122,AN122,AQ122,AT122)</x:f>
        <x:v>0</x:v>
      </x:c>
      <x:c r="AX122" s="582" t="n">
        <x:f>SUM(N122,Q122,T122,W122,Z122,AC122,AF122,AI122,AL122,AO122,AR122,AU122)</x:f>
        <x:v>0</x:v>
      </x:c>
      <x:c r="AY122" s="525"/>
      <x:c r="AZ122" s="579" t="n">
        <x:f>AW122/12</x:f>
        <x:v>0</x:v>
      </x:c>
      <x:c r="BA122" s="582" t="n">
        <x:f>AX122/12</x:f>
        <x:v>0</x:v>
      </x:c>
      <x:c r="BB122" s="525"/>
      <x:c r="BC122" s="579" t="n">
        <x:f>AW122-$G122</x:f>
        <x:v>-10.6666666666667</x:v>
      </x:c>
      <x:c r="BD122" s="582" t="n">
        <x:f>AX122-($K122*12)</x:f>
        <x:v>-15766.826666666715</x:v>
      </x:c>
      <x:c r="BE122" s="522" t="str">
        <x:v>SIM</x:v>
      </x:c>
      <x:c r="BF122" s="522" t="str">
        <x:v>PRODUÇÃO · COMPÕE O FATOR K</x:v>
      </x:c>
    </x:row>
    <x:row r="123" ht="31" customHeight="1">
      <x:c r="A123" s="531" t="str">
        <x:v>O&amp;M</x:v>
      </x:c>
      <x:c r="B123" s="531" t="str">
        <x:v>LINHA MORTA</x:v>
      </x:c>
      <x:c r="C123" s="531" t="str">
        <x:v>5021000156</x:v>
      </x:c>
      <x:c r="D123" s="534" t="str">
        <x:v>RET ESTR PRI 2/3F ANC/AMA S/CRUZ HTE LM</x:v>
      </x:c>
      <x:c r="E123" s="534" t="str">
        <x:v>RETIRAR ESTRUTURA PRIMARIA DE ANCORAGEM OU AMARRACAO DUPLA SEM CRUZETA, TIPO HT, PARA DUAS TRES FASES, INDEPENDENTE DA CLASSE DE TENSAO. CONFORME NORMA TECNICA VIGENTE. INCLUI: RETIRAR CRUZETA, FERRAGENS, ISOLADORES DA ESTRUTURA PRIMARIA, AMARRACAO, ENCABECAMENTO, TENSIONAMENTO DO CONDUTOR E RETIRADA DAS CONEXÕES ELÉTRICAS NECESSÁRIAS. APROPRIACAO - CUSTEIO: QUANDO EM ATIVIDADE DE MANUTENCAO, APROPRIAR NO CENTRO E CLASSE DE CUSTO ESPECIFICA DA AREA. CONFORME ET.206.EQTL.NORMAS E QUALIDADE - CADERNO DE SERVICOS. QUANT MINIMA RECOMENDA: 5 PESSOAS. TIPO DE TURMA: LINHA MORTA (LM).</x:v>
      </x:c>
      <x:c r="F123" s="531" t="str">
        <x:v>CONJUNTO</x:v>
      </x:c>
      <x:c r="G123" s="573" t="n">
        <x:v>0</x:v>
      </x:c>
      <x:c r="H123" s="573" t="n">
        <x:f>G123/12</x:f>
        <x:v>0</x:v>
      </x:c>
      <x:c r="I123" s="576" t="n">
        <x:v>1149.5203281403</x:v>
      </x:c>
      <x:c r="J123" s="576" t="n">
        <x:f>ROUND(I123*$E$3,2)</x:f>
        <x:v>1149.52</x:v>
      </x:c>
      <x:c r="K123" s="576" t="n">
        <x:f>J123*H123</x:f>
        <x:v>0</x:v>
      </x:c>
      <x:c r="L123" s="522"/>
      <x:c r="M123" s="579" t="n">
        <x:v>0</x:v>
      </x:c>
      <x:c r="N123" s="582" t="n">
        <x:f>O123*$E$3</x:f>
        <x:v>0</x:v>
      </x:c>
      <x:c r="O123" s="523" t="n">
        <x:v>0</x:v>
      </x:c>
      <x:c r="P123" s="585" t="n">
        <x:v>0</x:v>
      </x:c>
      <x:c r="Q123" s="588" t="n">
        <x:f>R123*$E$3</x:f>
        <x:v>0</x:v>
      </x:c>
      <x:c r="R123" s="523" t="n">
        <x:v>0</x:v>
      </x:c>
      <x:c r="S123" s="579" t="n">
        <x:v>0</x:v>
      </x:c>
      <x:c r="T123" s="582" t="n">
        <x:f>U123*$E$3</x:f>
        <x:v>0</x:v>
      </x:c>
      <x:c r="U123" s="523" t="n">
        <x:v>0</x:v>
      </x:c>
      <x:c r="V123" s="585" t="n">
        <x:v>0</x:v>
      </x:c>
      <x:c r="W123" s="588" t="n">
        <x:f>X123*$E$3</x:f>
        <x:v>0</x:v>
      </x:c>
      <x:c r="X123" s="523" t="n">
        <x:v>0</x:v>
      </x:c>
      <x:c r="Y123" s="579" t="n">
        <x:v>0</x:v>
      </x:c>
      <x:c r="Z123" s="582" t="n">
        <x:f>AA123*$E$3</x:f>
        <x:v>0</x:v>
      </x:c>
      <x:c r="AA123" s="523" t="n">
        <x:v>0</x:v>
      </x:c>
      <x:c r="AB123" s="585" t="n">
        <x:v>0</x:v>
      </x:c>
      <x:c r="AC123" s="588" t="n">
        <x:f>AD123*$E$3</x:f>
        <x:v>0</x:v>
      </x:c>
      <x:c r="AD123" s="523" t="n">
        <x:v>0</x:v>
      </x:c>
      <x:c r="AE123" s="579" t="n">
        <x:v>0</x:v>
      </x:c>
      <x:c r="AF123" s="582" t="n">
        <x:f>AG123*$E$3</x:f>
        <x:v>0</x:v>
      </x:c>
      <x:c r="AG123" s="523" t="n">
        <x:v>0</x:v>
      </x:c>
      <x:c r="AH123" s="585" t="n">
        <x:v>0</x:v>
      </x:c>
      <x:c r="AI123" s="588" t="n">
        <x:f>AJ123*$E$3</x:f>
        <x:v>0</x:v>
      </x:c>
      <x:c r="AJ123" s="523" t="n">
        <x:v>0</x:v>
      </x:c>
      <x:c r="AK123" s="579" t="n">
        <x:v>0</x:v>
      </x:c>
      <x:c r="AL123" s="582" t="n">
        <x:f>AM123*$E$3</x:f>
        <x:v>0</x:v>
      </x:c>
      <x:c r="AM123" s="523" t="n">
        <x:v>0</x:v>
      </x:c>
      <x:c r="AN123" s="585" t="n">
        <x:v>0</x:v>
      </x:c>
      <x:c r="AO123" s="588" t="n">
        <x:f>AP123*$E$3</x:f>
        <x:v>0</x:v>
      </x:c>
      <x:c r="AP123" s="523" t="n">
        <x:v>0</x:v>
      </x:c>
      <x:c r="AQ123" s="579" t="n">
        <x:v>0</x:v>
      </x:c>
      <x:c r="AR123" s="582" t="n">
        <x:f>AS123*$E$3</x:f>
        <x:v>0</x:v>
      </x:c>
      <x:c r="AS123" s="523" t="n">
        <x:v>0</x:v>
      </x:c>
      <x:c r="AT123" s="585" t="n">
        <x:v>0</x:v>
      </x:c>
      <x:c r="AU123" s="588" t="n">
        <x:f>AV123*$E$3</x:f>
        <x:v>0</x:v>
      </x:c>
      <x:c r="AV123" s="523" t="n">
        <x:v>0</x:v>
      </x:c>
      <x:c r="AW123" s="579" t="n">
        <x:f>SUM(M123,P123,S123,V123,Y123,AB123,AE123,AH123,AK123,AN123,AQ123,AT123)</x:f>
        <x:v>0</x:v>
      </x:c>
      <x:c r="AX123" s="582" t="n">
        <x:f>SUM(N123,Q123,T123,W123,Z123,AC123,AF123,AI123,AL123,AO123,AR123,AU123)</x:f>
        <x:v>0</x:v>
      </x:c>
      <x:c r="AY123" s="525"/>
      <x:c r="AZ123" s="579" t="n">
        <x:f>AW123/12</x:f>
        <x:v>0</x:v>
      </x:c>
      <x:c r="BA123" s="582" t="n">
        <x:f>AX123/12</x:f>
        <x:v>0</x:v>
      </x:c>
      <x:c r="BB123" s="525"/>
      <x:c r="BC123" s="579" t="n">
        <x:f>AW123-$G123</x:f>
        <x:v>0</x:v>
      </x:c>
      <x:c r="BD123" s="582" t="n">
        <x:f>AX123-($K123*12)</x:f>
        <x:v>0</x:v>
      </x:c>
      <x:c r="BE123" s="522" t="str">
        <x:v>SIM</x:v>
      </x:c>
      <x:c r="BF123" s="522" t="str">
        <x:v>PRODUÇÃO · COMPÕE O FATOR K</x:v>
      </x:c>
    </x:row>
    <x:row r="124" ht="31" customHeight="1">
      <x:c r="A124" s="531" t="str">
        <x:v>O&amp;M</x:v>
      </x:c>
      <x:c r="B124" s="531" t="str">
        <x:v>LINHA MORTA</x:v>
      </x:c>
      <x:c r="C124" s="531" t="str">
        <x:v>5021000157</x:v>
      </x:c>
      <x:c r="D124" s="534" t="str">
        <x:v>NIVELAR CRUZETA LM</x:v>
      </x:c>
      <x:c r="E124" s="534" t="str">
        <x:v>NIVELAR ATE 2 CRUZETAS (CRUZETA DUPLA), INDEPENDENTE DA CLASSE DE TENSAO. CONFORME NORMA TECNICA VIGENTE. INCLUI: AVALIAR O ESTADO DAS CRUZETAS, AMARRACOES E ISOLADORES, SOLTAR PARCIALMENTE PARA LIBERAR OS MOVIMENTOS E NIVELAR A CRUZETA.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x:v>
      </x:c>
      <x:c r="F124" s="531" t="str">
        <x:v>CONJUNTO</x:v>
      </x:c>
      <x:c r="G124" s="573" t="n">
        <x:v>64.7647044698707</x:v>
      </x:c>
      <x:c r="H124" s="573" t="n">
        <x:f>G124/12</x:f>
        <x:v>5.397058705822558</x:v>
      </x:c>
      <x:c r="I124" s="576" t="n">
        <x:v>512.91347288776</x:v>
      </x:c>
      <x:c r="J124" s="576" t="n">
        <x:f>ROUND(I124*$E$3,2)</x:f>
        <x:v>512.91</x:v>
      </x:c>
      <x:c r="K124" s="576" t="n">
        <x:f>J124*H124</x:f>
        <x:v>2768.205380803448</x:v>
      </x:c>
      <x:c r="L124" s="522"/>
      <x:c r="M124" s="579" t="n">
        <x:v>5</x:v>
      </x:c>
      <x:c r="N124" s="582" t="n">
        <x:f>O124*$E$3</x:f>
        <x:v>2564.55</x:v>
      </x:c>
      <x:c r="O124" s="523" t="n">
        <x:v>2564.55</x:v>
      </x:c>
      <x:c r="P124" s="585" t="n">
        <x:v>0</x:v>
      </x:c>
      <x:c r="Q124" s="588" t="n">
        <x:f>R124*$E$3</x:f>
        <x:v>0</x:v>
      </x:c>
      <x:c r="R124" s="523" t="n">
        <x:v>0</x:v>
      </x:c>
      <x:c r="S124" s="579" t="n">
        <x:v>0</x:v>
      </x:c>
      <x:c r="T124" s="582" t="n">
        <x:f>U124*$E$3</x:f>
        <x:v>0</x:v>
      </x:c>
      <x:c r="U124" s="523" t="n">
        <x:v>0</x:v>
      </x:c>
      <x:c r="V124" s="585" t="n">
        <x:v>0</x:v>
      </x:c>
      <x:c r="W124" s="588" t="n">
        <x:f>X124*$E$3</x:f>
        <x:v>0</x:v>
      </x:c>
      <x:c r="X124" s="523" t="n">
        <x:v>0</x:v>
      </x:c>
      <x:c r="Y124" s="579" t="n">
        <x:v>2</x:v>
      </x:c>
      <x:c r="Z124" s="582" t="n">
        <x:f>AA124*$E$3</x:f>
        <x:v>1025.82</x:v>
      </x:c>
      <x:c r="AA124" s="523" t="n">
        <x:v>1025.82</x:v>
      </x:c>
      <x:c r="AB124" s="585" t="n">
        <x:v>0</x:v>
      </x:c>
      <x:c r="AC124" s="588" t="n">
        <x:f>AD124*$E$3</x:f>
        <x:v>0</x:v>
      </x:c>
      <x:c r="AD124" s="523" t="n">
        <x:v>0</x:v>
      </x:c>
      <x:c r="AE124" s="579" t="n">
        <x:v>0</x:v>
      </x:c>
      <x:c r="AF124" s="582" t="n">
        <x:f>AG124*$E$3</x:f>
        <x:v>0</x:v>
      </x:c>
      <x:c r="AG124" s="523" t="n">
        <x:v>0</x:v>
      </x:c>
      <x:c r="AH124" s="585" t="n">
        <x:v>0</x:v>
      </x:c>
      <x:c r="AI124" s="588" t="n">
        <x:f>AJ124*$E$3</x:f>
        <x:v>0</x:v>
      </x:c>
      <x:c r="AJ124" s="523" t="n">
        <x:v>0</x:v>
      </x:c>
      <x:c r="AK124" s="579" t="n">
        <x:v>0</x:v>
      </x:c>
      <x:c r="AL124" s="582" t="n">
        <x:f>AM124*$E$3</x:f>
        <x:v>0</x:v>
      </x:c>
      <x:c r="AM124" s="523" t="n">
        <x:v>0</x:v>
      </x:c>
      <x:c r="AN124" s="585" t="n">
        <x:v>0</x:v>
      </x:c>
      <x:c r="AO124" s="588" t="n">
        <x:f>AP124*$E$3</x:f>
        <x:v>0</x:v>
      </x:c>
      <x:c r="AP124" s="523" t="n">
        <x:v>0</x:v>
      </x:c>
      <x:c r="AQ124" s="579" t="n">
        <x:v>0</x:v>
      </x:c>
      <x:c r="AR124" s="582" t="n">
        <x:f>AS124*$E$3</x:f>
        <x:v>0</x:v>
      </x:c>
      <x:c r="AS124" s="523" t="n">
        <x:v>0</x:v>
      </x:c>
      <x:c r="AT124" s="585" t="n">
        <x:v>1</x:v>
      </x:c>
      <x:c r="AU124" s="588" t="n">
        <x:f>AV124*$E$3</x:f>
        <x:v>512.91</x:v>
      </x:c>
      <x:c r="AV124" s="523" t="n">
        <x:v>512.91</x:v>
      </x:c>
      <x:c r="AW124" s="579" t="n">
        <x:f>SUM(M124,P124,S124,V124,Y124,AB124,AE124,AH124,AK124,AN124,AQ124,AT124)</x:f>
        <x:v>8</x:v>
      </x:c>
      <x:c r="AX124" s="582" t="n">
        <x:f>SUM(N124,Q124,T124,W124,Z124,AC124,AF124,AI124,AL124,AO124,AR124,AU124)</x:f>
        <x:v>4103.28</x:v>
      </x:c>
      <x:c r="AY124" s="525"/>
      <x:c r="AZ124" s="579" t="n">
        <x:f>AW124/12</x:f>
        <x:v>0.6666666666666666</x:v>
      </x:c>
      <x:c r="BA124" s="582" t="n">
        <x:f>AX124/12</x:f>
        <x:v>341.94</x:v>
      </x:c>
      <x:c r="BB124" s="525"/>
      <x:c r="BC124" s="579" t="n">
        <x:f>AW124-$G124</x:f>
        <x:v>-56.76470446987069</x:v>
      </x:c>
      <x:c r="BD124" s="582" t="n">
        <x:f>AX124-($K124*12)</x:f>
        <x:v>-29115.18456964138</x:v>
      </x:c>
      <x:c r="BE124" s="522" t="str">
        <x:v>SIM</x:v>
      </x:c>
      <x:c r="BF124" s="522" t="str">
        <x:v>PRODUÇÃO · COMPÕE O FATOR K</x:v>
      </x:c>
    </x:row>
    <x:row r="125" ht="31" customHeight="1">
      <x:c r="A125" s="531" t="str">
        <x:v>O&amp;M</x:v>
      </x:c>
      <x:c r="B125" s="531" t="str">
        <x:v>LINHA MORTA</x:v>
      </x:c>
      <x:c r="C125" s="531" t="str">
        <x:v>5021000158</x:v>
      </x:c>
      <x:c r="D125" s="534" t="str">
        <x:v>INST ESTR PRI RDC PASSANTE SIMPLES LM</x:v>
      </x:c>
      <x:c r="E125" s="534" t="str">
        <x:v>INSTALAR ESTRUTURA PRIMARIA PASSANTE SIMPLES EM REDE COMPACTA (RDC), INDEPENDENTE DA CLASSE DE TENSAO. EXEMPLO: CE1, CE1-A, CJE, CJE-A, CE2 E SIMILARES. CONFORME NORMA TECNICA VIGENTE. INCLUI: INSTALAR BRACO/SUPORTE, FERRAGENS, ESPACADOR LOSANGULAR, ISOLADOR, AMARRACAO, TENSIONAMENTO DO CONDUTOR E INSTALAÇÃO DAS CONEXÕES ELÉTRICAS NECESSÁRIAS.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x:v>
      </x:c>
      <x:c r="F125" s="531" t="str">
        <x:v>CONJUNTO</x:v>
      </x:c>
      <x:c r="G125" s="573" t="n">
        <x:v>1530.88938446095</x:v>
      </x:c>
      <x:c r="H125" s="573" t="n">
        <x:f>G125/12</x:f>
        <x:v>127.57411537174583</x:v>
      </x:c>
      <x:c r="I125" s="576" t="n">
        <x:v>601.247110453258</x:v>
      </x:c>
      <x:c r="J125" s="576" t="n">
        <x:f>ROUND(I125*$E$3,2)</x:f>
        <x:v>601.25</x:v>
      </x:c>
      <x:c r="K125" s="576" t="n">
        <x:f>J125*H125</x:f>
        <x:v>76703.93686726218</x:v>
      </x:c>
      <x:c r="L125" s="522"/>
      <x:c r="M125" s="579" t="n">
        <x:v>3</x:v>
      </x:c>
      <x:c r="N125" s="582" t="n">
        <x:f>O125*$E$3</x:f>
        <x:v>1803.75</x:v>
      </x:c>
      <x:c r="O125" s="523" t="n">
        <x:v>1803.75</x:v>
      </x:c>
      <x:c r="P125" s="585" t="n">
        <x:v>34</x:v>
      </x:c>
      <x:c r="Q125" s="588" t="n">
        <x:f>R125*$E$3</x:f>
        <x:v>20442.5</x:v>
      </x:c>
      <x:c r="R125" s="523" t="n">
        <x:v>20442.5</x:v>
      </x:c>
      <x:c r="S125" s="579" t="n">
        <x:v>4</x:v>
      </x:c>
      <x:c r="T125" s="582" t="n">
        <x:f>U125*$E$3</x:f>
        <x:v>2405</x:v>
      </x:c>
      <x:c r="U125" s="523" t="n">
        <x:v>2405</x:v>
      </x:c>
      <x:c r="V125" s="585" t="n">
        <x:v>51</x:v>
      </x:c>
      <x:c r="W125" s="588" t="n">
        <x:f>X125*$E$3</x:f>
        <x:v>30663.75</x:v>
      </x:c>
      <x:c r="X125" s="523" t="n">
        <x:v>30663.75</x:v>
      </x:c>
      <x:c r="Y125" s="579" t="n">
        <x:v>30</x:v>
      </x:c>
      <x:c r="Z125" s="582" t="n">
        <x:f>AA125*$E$3</x:f>
        <x:v>18037.5</x:v>
      </x:c>
      <x:c r="AA125" s="523" t="n">
        <x:v>18037.5</x:v>
      </x:c>
      <x:c r="AB125" s="585" t="n">
        <x:v>25</x:v>
      </x:c>
      <x:c r="AC125" s="588" t="n">
        <x:f>AD125*$E$3</x:f>
        <x:v>15031.25</x:v>
      </x:c>
      <x:c r="AD125" s="523" t="n">
        <x:v>15031.25</x:v>
      </x:c>
      <x:c r="AE125" s="579" t="n">
        <x:v>129</x:v>
      </x:c>
      <x:c r="AF125" s="582" t="n">
        <x:f>AG125*$E$3</x:f>
        <x:v>77561.25</x:v>
      </x:c>
      <x:c r="AG125" s="523" t="n">
        <x:v>77561.25</x:v>
      </x:c>
      <x:c r="AH125" s="585" t="n">
        <x:v>82</x:v>
      </x:c>
      <x:c r="AI125" s="588" t="n">
        <x:f>AJ125*$E$3</x:f>
        <x:v>49302.5</x:v>
      </x:c>
      <x:c r="AJ125" s="523" t="n">
        <x:v>49302.5</x:v>
      </x:c>
      <x:c r="AK125" s="579" t="n">
        <x:v>47</x:v>
      </x:c>
      <x:c r="AL125" s="582" t="n">
        <x:f>AM125*$E$3</x:f>
        <x:v>28258.75</x:v>
      </x:c>
      <x:c r="AM125" s="523" t="n">
        <x:v>28258.75</x:v>
      </x:c>
      <x:c r="AN125" s="585" t="n">
        <x:v>75</x:v>
      </x:c>
      <x:c r="AO125" s="588" t="n">
        <x:f>AP125*$E$3</x:f>
        <x:v>45093.75</x:v>
      </x:c>
      <x:c r="AP125" s="523" t="n">
        <x:v>45093.75</x:v>
      </x:c>
      <x:c r="AQ125" s="579" t="n">
        <x:v>146</x:v>
      </x:c>
      <x:c r="AR125" s="582" t="n">
        <x:f>AS125*$E$3</x:f>
        <x:v>87782.5</x:v>
      </x:c>
      <x:c r="AS125" s="523" t="n">
        <x:v>87782.5</x:v>
      </x:c>
      <x:c r="AT125" s="585" t="n">
        <x:v>76</x:v>
      </x:c>
      <x:c r="AU125" s="588" t="n">
        <x:f>AV125*$E$3</x:f>
        <x:v>45695</x:v>
      </x:c>
      <x:c r="AV125" s="523" t="n">
        <x:v>45695</x:v>
      </x:c>
      <x:c r="AW125" s="579" t="n">
        <x:f>SUM(M125,P125,S125,V125,Y125,AB125,AE125,AH125,AK125,AN125,AQ125,AT125)</x:f>
        <x:v>702</x:v>
      </x:c>
      <x:c r="AX125" s="582" t="n">
        <x:f>SUM(N125,Q125,T125,W125,Z125,AC125,AF125,AI125,AL125,AO125,AR125,AU125)</x:f>
        <x:v>422077.5</x:v>
      </x:c>
      <x:c r="AY125" s="525"/>
      <x:c r="AZ125" s="579" t="n">
        <x:f>AW125/12</x:f>
        <x:v>58.5</x:v>
      </x:c>
      <x:c r="BA125" s="582" t="n">
        <x:f>AX125/12</x:f>
        <x:v>35173.125</x:v>
      </x:c>
      <x:c r="BB125" s="525"/>
      <x:c r="BC125" s="579" t="n">
        <x:f>AW125-$G125</x:f>
        <x:v>-828.8893844609499</x:v>
      </x:c>
      <x:c r="BD125" s="582" t="n">
        <x:f>AX125-($K125*12)</x:f>
        <x:v>-498369.74240714614</x:v>
      </x:c>
      <x:c r="BE125" s="522" t="str">
        <x:v>SIM</x:v>
      </x:c>
      <x:c r="BF125" s="522" t="str">
        <x:v>PRODUÇÃO · COMPÕE O FATOR K</x:v>
      </x:c>
    </x:row>
    <x:row r="126" ht="31" customHeight="1">
      <x:c r="A126" s="531" t="str">
        <x:v>O&amp;M</x:v>
      </x:c>
      <x:c r="B126" s="531" t="str">
        <x:v>LINHA MORTA</x:v>
      </x:c>
      <x:c r="C126" s="531" t="str">
        <x:v>5021000159</x:v>
      </x:c>
      <x:c r="D126" s="534" t="str">
        <x:v>RET ESTR PRI RDC PASSANTE SIMPLES LM</x:v>
      </x:c>
      <x:c r="E126" s="534" t="str">
        <x:v>RETIRAR ESTRUTURA PRIMARIA PASSANTE SIMPLES EM REDE COMPACTA (RDC), INDEPENDENTE DA CLASSE DE TENSAO. EXEMPLO: CE1, CE1-A, CJE, CJE-A, CE2 E SIMILARES. CONFORME NORMA TECNICA VIGENTE. INCLUI: RETIRAR BRACO/SUPORTE, FERRAGENS, ESPACADOR LOSANGULAR, ISOLADOR, AMARRACAO, TENSIONAMENTO DO CONDUTOR E RETIRADA DAS CONEXÕES ELÉTRICAS NECESSÁRIAS. APROPRIACAO - CUSTEIO: QUANDO EM ATIVIDADE DE MANUTENCAO, APROPRIAR NO CENTRO E CLASSE DE CUSTO ESPECIFICA DA AREA. CONFORME ET.206.EQTL.NORMAS E QUALIDADE - CADERNO DE SERVICOS. QUANT MINIMA RECOMENDA: 2 PESSOAS. TIPO DE TURMA: LINHA MORTA (LM).</x:v>
      </x:c>
      <x:c r="F126" s="531" t="str">
        <x:v>CONJUNTO</x:v>
      </x:c>
      <x:c r="G126" s="573" t="n">
        <x:v>8</x:v>
      </x:c>
      <x:c r="H126" s="573" t="n">
        <x:f>G126/12</x:f>
        <x:v>0.6666666666666666</x:v>
      </x:c>
      <x:c r="I126" s="576" t="n">
        <x:v>349.128186568398</x:v>
      </x:c>
      <x:c r="J126" s="576" t="n">
        <x:f>ROUND(I126*$E$3,2)</x:f>
        <x:v>349.13</x:v>
      </x:c>
      <x:c r="K126" s="576" t="n">
        <x:f>J126*H126</x:f>
        <x:v>232.75333333333333</x:v>
      </x:c>
      <x:c r="L126" s="522"/>
      <x:c r="M126" s="579" t="n">
        <x:v>1</x:v>
      </x:c>
      <x:c r="N126" s="582" t="n">
        <x:f>O126*$E$3</x:f>
        <x:v>349.13</x:v>
      </x:c>
      <x:c r="O126" s="523" t="n">
        <x:v>349.13</x:v>
      </x:c>
      <x:c r="P126" s="585" t="n">
        <x:v>2</x:v>
      </x:c>
      <x:c r="Q126" s="588" t="n">
        <x:f>R126*$E$3</x:f>
        <x:v>698.26</x:v>
      </x:c>
      <x:c r="R126" s="523" t="n">
        <x:v>698.26</x:v>
      </x:c>
      <x:c r="S126" s="579" t="n">
        <x:v>3</x:v>
      </x:c>
      <x:c r="T126" s="582" t="n">
        <x:f>U126*$E$3</x:f>
        <x:v>1047.39</x:v>
      </x:c>
      <x:c r="U126" s="523" t="n">
        <x:v>1047.39</x:v>
      </x:c>
      <x:c r="V126" s="585" t="n">
        <x:v>0</x:v>
      </x:c>
      <x:c r="W126" s="588" t="n">
        <x:f>X126*$E$3</x:f>
        <x:v>0</x:v>
      </x:c>
      <x:c r="X126" s="523" t="n">
        <x:v>0</x:v>
      </x:c>
      <x:c r="Y126" s="579" t="n">
        <x:v>4</x:v>
      </x:c>
      <x:c r="Z126" s="582" t="n">
        <x:f>AA126*$E$3</x:f>
        <x:v>1396.52</x:v>
      </x:c>
      <x:c r="AA126" s="523" t="n">
        <x:v>1396.52</x:v>
      </x:c>
      <x:c r="AB126" s="585" t="n">
        <x:v>8</x:v>
      </x:c>
      <x:c r="AC126" s="588" t="n">
        <x:f>AD126*$E$3</x:f>
        <x:v>2793.04</x:v>
      </x:c>
      <x:c r="AD126" s="523" t="n">
        <x:v>2793.04</x:v>
      </x:c>
      <x:c r="AE126" s="579" t="n">
        <x:v>8</x:v>
      </x:c>
      <x:c r="AF126" s="582" t="n">
        <x:f>AG126*$E$3</x:f>
        <x:v>2793.04</x:v>
      </x:c>
      <x:c r="AG126" s="523" t="n">
        <x:v>2793.04</x:v>
      </x:c>
      <x:c r="AH126" s="585" t="n">
        <x:v>5</x:v>
      </x:c>
      <x:c r="AI126" s="588" t="n">
        <x:f>AJ126*$E$3</x:f>
        <x:v>1745.65</x:v>
      </x:c>
      <x:c r="AJ126" s="523" t="n">
        <x:v>1745.65</x:v>
      </x:c>
      <x:c r="AK126" s="579" t="n">
        <x:v>4</x:v>
      </x:c>
      <x:c r="AL126" s="582" t="n">
        <x:f>AM126*$E$3</x:f>
        <x:v>1396.52</x:v>
      </x:c>
      <x:c r="AM126" s="523" t="n">
        <x:v>1396.52</x:v>
      </x:c>
      <x:c r="AN126" s="585" t="n">
        <x:v>3</x:v>
      </x:c>
      <x:c r="AO126" s="588" t="n">
        <x:f>AP126*$E$3</x:f>
        <x:v>1047.39</x:v>
      </x:c>
      <x:c r="AP126" s="523" t="n">
        <x:v>1047.39</x:v>
      </x:c>
      <x:c r="AQ126" s="579" t="n">
        <x:v>1</x:v>
      </x:c>
      <x:c r="AR126" s="582" t="n">
        <x:f>AS126*$E$3</x:f>
        <x:v>349.13</x:v>
      </x:c>
      <x:c r="AS126" s="523" t="n">
        <x:v>349.13</x:v>
      </x:c>
      <x:c r="AT126" s="585" t="n">
        <x:v>7</x:v>
      </x:c>
      <x:c r="AU126" s="588" t="n">
        <x:f>AV126*$E$3</x:f>
        <x:v>2443.91</x:v>
      </x:c>
      <x:c r="AV126" s="523" t="n">
        <x:v>2443.91</x:v>
      </x:c>
      <x:c r="AW126" s="579" t="n">
        <x:f>SUM(M126,P126,S126,V126,Y126,AB126,AE126,AH126,AK126,AN126,AQ126,AT126)</x:f>
        <x:v>46</x:v>
      </x:c>
      <x:c r="AX126" s="582" t="n">
        <x:f>SUM(N126,Q126,T126,W126,Z126,AC126,AF126,AI126,AL126,AO126,AR126,AU126)</x:f>
        <x:v>16059.98</x:v>
      </x:c>
      <x:c r="AY126" s="525"/>
      <x:c r="AZ126" s="579" t="n">
        <x:f>AW126/12</x:f>
        <x:v>3.8333333333333335</x:v>
      </x:c>
      <x:c r="BA126" s="582" t="n">
        <x:f>AX126/12</x:f>
        <x:v>1338.3316666666667</x:v>
      </x:c>
      <x:c r="BB126" s="525"/>
      <x:c r="BC126" s="579" t="n">
        <x:f>AW126-$G126</x:f>
        <x:v>38</x:v>
      </x:c>
      <x:c r="BD126" s="582" t="n">
        <x:f>AX126-($K126*12)</x:f>
        <x:v>13266.939999999999</x:v>
      </x:c>
      <x:c r="BE126" s="522" t="str">
        <x:v>SIM</x:v>
      </x:c>
      <x:c r="BF126" s="522" t="str">
        <x:v>PRODUÇÃO · COMPÕE O FATOR K</x:v>
      </x:c>
    </x:row>
    <x:row r="127" ht="31" customHeight="1">
      <x:c r="A127" s="531" t="str">
        <x:v>O&amp;M</x:v>
      </x:c>
      <x:c r="B127" s="531" t="str">
        <x:v>LINHA MORTA</x:v>
      </x:c>
      <x:c r="C127" s="531" t="str">
        <x:v>5021000160</x:v>
      </x:c>
      <x:c r="D127" s="534" t="str">
        <x:v>INST ESTR PRI RDC ANCORAGEM SIMPLES LM</x:v>
      </x:c>
      <x:c r="E127" s="534" t="str">
        <x:v>INSTALAR ESTRUTURA PRIMARIA ANCORAGEM SIMPLES EM REDE COMPACTA (RDC), INDEPENDENTE DA CLASSE DE TENSAO. EXEMPLO: CE3, CUF3 E SIMILARES. CONFORME NORMA TECNICA VIGENTE. INCLUI: INSTALAR BRACO/SUPORTE, FERRAGENS, ISOLADOR, AMARRACAO, ENCABECAMENTO, TENSIONAMENTO DO CONDUTOR E INSTALAÇÃO DAS CONEXÕES ELÉTRICAS NECESSÁRIAS.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x:v>
      </x:c>
      <x:c r="F127" s="531" t="str">
        <x:v>CONJUNTO</x:v>
      </x:c>
      <x:c r="G127" s="573" t="n">
        <x:v>256</x:v>
      </x:c>
      <x:c r="H127" s="573" t="n">
        <x:f>G127/12</x:f>
        <x:v>21.333333333333332</x:v>
      </x:c>
      <x:c r="I127" s="576" t="n">
        <x:v>740.320010072749</x:v>
      </x:c>
      <x:c r="J127" s="576" t="n">
        <x:f>ROUND(I127*$E$3,2)</x:f>
        <x:v>740.32</x:v>
      </x:c>
      <x:c r="K127" s="576" t="n">
        <x:f>J127*H127</x:f>
        <x:v>15793.493333333334</x:v>
      </x:c>
      <x:c r="L127" s="522"/>
      <x:c r="M127" s="579" t="n">
        <x:v>0</x:v>
      </x:c>
      <x:c r="N127" s="582" t="n">
        <x:f>O127*$E$3</x:f>
        <x:v>0</x:v>
      </x:c>
      <x:c r="O127" s="523" t="n">
        <x:v>0</x:v>
      </x:c>
      <x:c r="P127" s="585" t="n">
        <x:v>2</x:v>
      </x:c>
      <x:c r="Q127" s="588" t="n">
        <x:f>R127*$E$3</x:f>
        <x:v>1480.64</x:v>
      </x:c>
      <x:c r="R127" s="523" t="n">
        <x:v>1480.64</x:v>
      </x:c>
      <x:c r="S127" s="579" t="n">
        <x:v>0</x:v>
      </x:c>
      <x:c r="T127" s="582" t="n">
        <x:f>U127*$E$3</x:f>
        <x:v>0</x:v>
      </x:c>
      <x:c r="U127" s="523" t="n">
        <x:v>0</x:v>
      </x:c>
      <x:c r="V127" s="585" t="n">
        <x:v>2</x:v>
      </x:c>
      <x:c r="W127" s="588" t="n">
        <x:f>X127*$E$3</x:f>
        <x:v>1480.64</x:v>
      </x:c>
      <x:c r="X127" s="523" t="n">
        <x:v>1480.64</x:v>
      </x:c>
      <x:c r="Y127" s="579" t="n">
        <x:v>6</x:v>
      </x:c>
      <x:c r="Z127" s="582" t="n">
        <x:f>AA127*$E$3</x:f>
        <x:v>4441.92</x:v>
      </x:c>
      <x:c r="AA127" s="523" t="n">
        <x:v>4441.92</x:v>
      </x:c>
      <x:c r="AB127" s="585" t="n">
        <x:v>2</x:v>
      </x:c>
      <x:c r="AC127" s="588" t="n">
        <x:f>AD127*$E$3</x:f>
        <x:v>1480.64</x:v>
      </x:c>
      <x:c r="AD127" s="523" t="n">
        <x:v>1480.64</x:v>
      </x:c>
      <x:c r="AE127" s="579" t="n">
        <x:v>5</x:v>
      </x:c>
      <x:c r="AF127" s="582" t="n">
        <x:f>AG127*$E$3</x:f>
        <x:v>3701.6</x:v>
      </x:c>
      <x:c r="AG127" s="523" t="n">
        <x:v>3701.6</x:v>
      </x:c>
      <x:c r="AH127" s="585" t="n">
        <x:v>22</x:v>
      </x:c>
      <x:c r="AI127" s="588" t="n">
        <x:f>AJ127*$E$3</x:f>
        <x:v>16287.04</x:v>
      </x:c>
      <x:c r="AJ127" s="523" t="n">
        <x:v>16287.04</x:v>
      </x:c>
      <x:c r="AK127" s="579" t="n">
        <x:v>19</x:v>
      </x:c>
      <x:c r="AL127" s="582" t="n">
        <x:f>AM127*$E$3</x:f>
        <x:v>14066.08</x:v>
      </x:c>
      <x:c r="AM127" s="523" t="n">
        <x:v>14066.08</x:v>
      </x:c>
      <x:c r="AN127" s="585" t="n">
        <x:v>9</x:v>
      </x:c>
      <x:c r="AO127" s="588" t="n">
        <x:f>AP127*$E$3</x:f>
        <x:v>6662.88</x:v>
      </x:c>
      <x:c r="AP127" s="523" t="n">
        <x:v>6662.88</x:v>
      </x:c>
      <x:c r="AQ127" s="579" t="n">
        <x:v>32</x:v>
      </x:c>
      <x:c r="AR127" s="582" t="n">
        <x:f>AS127*$E$3</x:f>
        <x:v>23690.24</x:v>
      </x:c>
      <x:c r="AS127" s="523" t="n">
        <x:v>23690.24</x:v>
      </x:c>
      <x:c r="AT127" s="585" t="n">
        <x:v>26</x:v>
      </x:c>
      <x:c r="AU127" s="588" t="n">
        <x:f>AV127*$E$3</x:f>
        <x:v>19248.32</x:v>
      </x:c>
      <x:c r="AV127" s="523" t="n">
        <x:v>19248.32</x:v>
      </x:c>
      <x:c r="AW127" s="579" t="n">
        <x:f>SUM(M127,P127,S127,V127,Y127,AB127,AE127,AH127,AK127,AN127,AQ127,AT127)</x:f>
        <x:v>125</x:v>
      </x:c>
      <x:c r="AX127" s="582" t="n">
        <x:f>SUM(N127,Q127,T127,W127,Z127,AC127,AF127,AI127,AL127,AO127,AR127,AU127)</x:f>
        <x:v>92540</x:v>
      </x:c>
      <x:c r="AY127" s="525"/>
      <x:c r="AZ127" s="579" t="n">
        <x:f>AW127/12</x:f>
        <x:v>10.416666666666666</x:v>
      </x:c>
      <x:c r="BA127" s="582" t="n">
        <x:f>AX127/12</x:f>
        <x:v>7711.666666666667</x:v>
      </x:c>
      <x:c r="BB127" s="525"/>
      <x:c r="BC127" s="579" t="n">
        <x:f>AW127-$G127</x:f>
        <x:v>-131</x:v>
      </x:c>
      <x:c r="BD127" s="582" t="n">
        <x:f>AX127-($K127*12)</x:f>
        <x:v>-96981.92000000001</x:v>
      </x:c>
      <x:c r="BE127" s="522" t="str">
        <x:v>SIM</x:v>
      </x:c>
      <x:c r="BF127" s="522" t="str">
        <x:v>PRODUÇÃO · COMPÕE O FATOR K</x:v>
      </x:c>
    </x:row>
    <x:row r="128" ht="31" customHeight="1">
      <x:c r="A128" s="531" t="str">
        <x:v>O&amp;M</x:v>
      </x:c>
      <x:c r="B128" s="531" t="str">
        <x:v>LINHA MORTA</x:v>
      </x:c>
      <x:c r="C128" s="531" t="str">
        <x:v>5021000161</x:v>
      </x:c>
      <x:c r="D128" s="534" t="str">
        <x:v>RET ESTR PRI RDC ANCORAGEM SIMPLES LM</x:v>
      </x:c>
      <x:c r="E128" s="534" t="str">
        <x:v>RETIRAR ESTRUTURA PRIMARIA ANCORAGEM SIMPLES EM REDE COMPACTA (RDC), INDEPENDENTE DA CLASSE DE TENSAO. EXEMPLO: CE3, CUF3 E SIMILARES. CONFORME NORMA TECNICA VIGENTE. INCLUI: RETIRAR BRACO/SUPORTE, FERRAGENS, ISOLADOR, AMARRACAO, ENCABECAMENTO, TENSIONAMENTO DO CONDUTOR E RETIRADA DAS CONEXÕES ELÉTRICAS NECESSÁRIAS. APROPRIACAO - INVESTIMENTO: CUSTEIO: QUANDO EM ATIVIDADE DE MANUTENCAO, APROPRIAR NO CENTRO E CLASSE DE CUSTO ESPECIFICA DA AREA. CONFORME ET.206.EQTL.NORMAS E QUALIDADE - CADERNO DE SERVICOS. QUANT MINIMA RECOMENDA: 2 PESSOAS. TIPO DE TURMA: LINHA MORTA (LM).</x:v>
      </x:c>
      <x:c r="F128" s="531" t="str">
        <x:v>CONJUNTO</x:v>
      </x:c>
      <x:c r="G128" s="573" t="n">
        <x:v>0</x:v>
      </x:c>
      <x:c r="H128" s="573" t="n">
        <x:f>G128/12</x:f>
        <x:v>0</x:v>
      </x:c>
      <x:c r="I128" s="576" t="n">
        <x:v>497.402506767628</x:v>
      </x:c>
      <x:c r="J128" s="576" t="n">
        <x:f>ROUND(I128*$E$3,2)</x:f>
        <x:v>497.4</x:v>
      </x:c>
      <x:c r="K128" s="576" t="n">
        <x:f>J128*H128</x:f>
        <x:v>0</x:v>
      </x:c>
      <x:c r="L128" s="522"/>
      <x:c r="M128" s="579" t="n">
        <x:v>0</x:v>
      </x:c>
      <x:c r="N128" s="582" t="n">
        <x:f>O128*$E$3</x:f>
        <x:v>0</x:v>
      </x:c>
      <x:c r="O128" s="523" t="n">
        <x:v>0</x:v>
      </x:c>
      <x:c r="P128" s="585" t="n">
        <x:v>0</x:v>
      </x:c>
      <x:c r="Q128" s="588" t="n">
        <x:f>R128*$E$3</x:f>
        <x:v>0</x:v>
      </x:c>
      <x:c r="R128" s="523" t="n">
        <x:v>0</x:v>
      </x:c>
      <x:c r="S128" s="579" t="n">
        <x:v>0</x:v>
      </x:c>
      <x:c r="T128" s="582" t="n">
        <x:f>U128*$E$3</x:f>
        <x:v>0</x:v>
      </x:c>
      <x:c r="U128" s="523" t="n">
        <x:v>0</x:v>
      </x:c>
      <x:c r="V128" s="585" t="n">
        <x:v>0</x:v>
      </x:c>
      <x:c r="W128" s="588" t="n">
        <x:f>X128*$E$3</x:f>
        <x:v>0</x:v>
      </x:c>
      <x:c r="X128" s="523" t="n">
        <x:v>0</x:v>
      </x:c>
      <x:c r="Y128" s="579" t="n">
        <x:v>0</x:v>
      </x:c>
      <x:c r="Z128" s="582" t="n">
        <x:f>AA128*$E$3</x:f>
        <x:v>0</x:v>
      </x:c>
      <x:c r="AA128" s="523" t="n">
        <x:v>0</x:v>
      </x:c>
      <x:c r="AB128" s="585" t="n">
        <x:v>0</x:v>
      </x:c>
      <x:c r="AC128" s="588" t="n">
        <x:f>AD128*$E$3</x:f>
        <x:v>0</x:v>
      </x:c>
      <x:c r="AD128" s="523" t="n">
        <x:v>0</x:v>
      </x:c>
      <x:c r="AE128" s="579" t="n">
        <x:v>0</x:v>
      </x:c>
      <x:c r="AF128" s="582" t="n">
        <x:f>AG128*$E$3</x:f>
        <x:v>0</x:v>
      </x:c>
      <x:c r="AG128" s="523" t="n">
        <x:v>0</x:v>
      </x:c>
      <x:c r="AH128" s="585" t="n">
        <x:v>0</x:v>
      </x:c>
      <x:c r="AI128" s="588" t="n">
        <x:f>AJ128*$E$3</x:f>
        <x:v>0</x:v>
      </x:c>
      <x:c r="AJ128" s="523" t="n">
        <x:v>0</x:v>
      </x:c>
      <x:c r="AK128" s="579" t="n">
        <x:v>0</x:v>
      </x:c>
      <x:c r="AL128" s="582" t="n">
        <x:f>AM128*$E$3</x:f>
        <x:v>0</x:v>
      </x:c>
      <x:c r="AM128" s="523" t="n">
        <x:v>0</x:v>
      </x:c>
      <x:c r="AN128" s="585" t="n">
        <x:v>0</x:v>
      </x:c>
      <x:c r="AO128" s="588" t="n">
        <x:f>AP128*$E$3</x:f>
        <x:v>0</x:v>
      </x:c>
      <x:c r="AP128" s="523" t="n">
        <x:v>0</x:v>
      </x:c>
      <x:c r="AQ128" s="579" t="n">
        <x:v>0</x:v>
      </x:c>
      <x:c r="AR128" s="582" t="n">
        <x:f>AS128*$E$3</x:f>
        <x:v>0</x:v>
      </x:c>
      <x:c r="AS128" s="523" t="n">
        <x:v>0</x:v>
      </x:c>
      <x:c r="AT128" s="585" t="n">
        <x:v>0</x:v>
      </x:c>
      <x:c r="AU128" s="588" t="n">
        <x:f>AV128*$E$3</x:f>
        <x:v>0</x:v>
      </x:c>
      <x:c r="AV128" s="523" t="n">
        <x:v>0</x:v>
      </x:c>
      <x:c r="AW128" s="579" t="n">
        <x:f>SUM(M128,P128,S128,V128,Y128,AB128,AE128,AH128,AK128,AN128,AQ128,AT128)</x:f>
        <x:v>0</x:v>
      </x:c>
      <x:c r="AX128" s="582" t="n">
        <x:f>SUM(N128,Q128,T128,W128,Z128,AC128,AF128,AI128,AL128,AO128,AR128,AU128)</x:f>
        <x:v>0</x:v>
      </x:c>
      <x:c r="AY128" s="525"/>
      <x:c r="AZ128" s="579" t="n">
        <x:f>AW128/12</x:f>
        <x:v>0</x:v>
      </x:c>
      <x:c r="BA128" s="582" t="n">
        <x:f>AX128/12</x:f>
        <x:v>0</x:v>
      </x:c>
      <x:c r="BB128" s="525"/>
      <x:c r="BC128" s="579" t="n">
        <x:f>AW128-$G128</x:f>
        <x:v>0</x:v>
      </x:c>
      <x:c r="BD128" s="582" t="n">
        <x:f>AX128-($K128*12)</x:f>
        <x:v>0</x:v>
      </x:c>
      <x:c r="BE128" s="522" t="str">
        <x:v>SIM</x:v>
      </x:c>
      <x:c r="BF128" s="522" t="str">
        <x:v>PRODUÇÃO · COMPÕE O FATOR K</x:v>
      </x:c>
    </x:row>
    <x:row r="129" ht="31" customHeight="1">
      <x:c r="A129" s="531" t="str">
        <x:v>O&amp;M</x:v>
      </x:c>
      <x:c r="B129" s="531" t="str">
        <x:v>LINHA MORTA</x:v>
      </x:c>
      <x:c r="C129" s="531" t="str">
        <x:v>5021000162</x:v>
      </x:c>
      <x:c r="D129" s="534" t="str">
        <x:v>INST ESTR PRI RDC ANCORAGEM DUPLA LM</x:v>
      </x:c>
      <x:c r="E129" s="534" t="str">
        <x:v>INSTALAR ESTRUTURA PRIMARIA ANCORAGEM DUPLA EM REDE COMPACTA (RDC), INDEPENDENTE DA CLASSE DE TENSAO. EXEMPLO: CE4, CUF4 E SIMILARES. CONFORME NORMA TECNICA VIGENTE. INCLUI: INSTALAR BRACO/SUPORTE, FERRAGENS, ISOLADOR, AMARRACAO, ENCABECAMENTO, TENSIONAMENTO DO CONDUTOR E INSTALAÇÃO DAS CONEXÕES ELÉTRICAS NECESSÁRIAS.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x:v>
      </x:c>
      <x:c r="F129" s="531" t="str">
        <x:v>CONJUNTO</x:v>
      </x:c>
      <x:c r="G129" s="573" t="n">
        <x:v>308</x:v>
      </x:c>
      <x:c r="H129" s="573" t="n">
        <x:f>G129/12</x:f>
        <x:v>25.666666666666668</x:v>
      </x:c>
      <x:c r="I129" s="576" t="n">
        <x:v>915.015552222373</x:v>
      </x:c>
      <x:c r="J129" s="576" t="n">
        <x:f>ROUND(I129*$E$3,2)</x:f>
        <x:v>915.02</x:v>
      </x:c>
      <x:c r="K129" s="576" t="n">
        <x:f>J129*H129</x:f>
        <x:v>23485.513333333332</x:v>
      </x:c>
      <x:c r="L129" s="522"/>
      <x:c r="M129" s="579" t="n">
        <x:v>0</x:v>
      </x:c>
      <x:c r="N129" s="582" t="n">
        <x:f>O129*$E$3</x:f>
        <x:v>0</x:v>
      </x:c>
      <x:c r="O129" s="523" t="n">
        <x:v>0</x:v>
      </x:c>
      <x:c r="P129" s="585" t="n">
        <x:v>4</x:v>
      </x:c>
      <x:c r="Q129" s="588" t="n">
        <x:f>R129*$E$3</x:f>
        <x:v>3660.08</x:v>
      </x:c>
      <x:c r="R129" s="523" t="n">
        <x:v>3660.08</x:v>
      </x:c>
      <x:c r="S129" s="579" t="n">
        <x:v>0</x:v>
      </x:c>
      <x:c r="T129" s="582" t="n">
        <x:f>U129*$E$3</x:f>
        <x:v>0</x:v>
      </x:c>
      <x:c r="U129" s="523" t="n">
        <x:v>0</x:v>
      </x:c>
      <x:c r="V129" s="585" t="n">
        <x:v>5</x:v>
      </x:c>
      <x:c r="W129" s="588" t="n">
        <x:f>X129*$E$3</x:f>
        <x:v>4575.1</x:v>
      </x:c>
      <x:c r="X129" s="523" t="n">
        <x:v>4575.1</x:v>
      </x:c>
      <x:c r="Y129" s="579" t="n">
        <x:v>0</x:v>
      </x:c>
      <x:c r="Z129" s="582" t="n">
        <x:f>AA129*$E$3</x:f>
        <x:v>0</x:v>
      </x:c>
      <x:c r="AA129" s="523" t="n">
        <x:v>0</x:v>
      </x:c>
      <x:c r="AB129" s="585" t="n">
        <x:v>4</x:v>
      </x:c>
      <x:c r="AC129" s="588" t="n">
        <x:f>AD129*$E$3</x:f>
        <x:v>3660.08</x:v>
      </x:c>
      <x:c r="AD129" s="523" t="n">
        <x:v>3660.08</x:v>
      </x:c>
      <x:c r="AE129" s="579" t="n">
        <x:v>32</x:v>
      </x:c>
      <x:c r="AF129" s="582" t="n">
        <x:f>AG129*$E$3</x:f>
        <x:v>29280.64</x:v>
      </x:c>
      <x:c r="AG129" s="523" t="n">
        <x:v>29280.64</x:v>
      </x:c>
      <x:c r="AH129" s="585" t="n">
        <x:v>10</x:v>
      </x:c>
      <x:c r="AI129" s="588" t="n">
        <x:f>AJ129*$E$3</x:f>
        <x:v>9150.2</x:v>
      </x:c>
      <x:c r="AJ129" s="523" t="n">
        <x:v>9150.2</x:v>
      </x:c>
      <x:c r="AK129" s="579" t="n">
        <x:v>2</x:v>
      </x:c>
      <x:c r="AL129" s="582" t="n">
        <x:f>AM129*$E$3</x:f>
        <x:v>1830.04</x:v>
      </x:c>
      <x:c r="AM129" s="523" t="n">
        <x:v>1830.04</x:v>
      </x:c>
      <x:c r="AN129" s="585" t="n">
        <x:v>12</x:v>
      </x:c>
      <x:c r="AO129" s="588" t="n">
        <x:f>AP129*$E$3</x:f>
        <x:v>10980.24</x:v>
      </x:c>
      <x:c r="AP129" s="523" t="n">
        <x:v>10980.24</x:v>
      </x:c>
      <x:c r="AQ129" s="579" t="n">
        <x:v>18</x:v>
      </x:c>
      <x:c r="AR129" s="582" t="n">
        <x:f>AS129*$E$3</x:f>
        <x:v>16470.36</x:v>
      </x:c>
      <x:c r="AS129" s="523" t="n">
        <x:v>16470.36</x:v>
      </x:c>
      <x:c r="AT129" s="585" t="n">
        <x:v>12</x:v>
      </x:c>
      <x:c r="AU129" s="588" t="n">
        <x:f>AV129*$E$3</x:f>
        <x:v>10980.24</x:v>
      </x:c>
      <x:c r="AV129" s="523" t="n">
        <x:v>10980.24</x:v>
      </x:c>
      <x:c r="AW129" s="579" t="n">
        <x:f>SUM(M129,P129,S129,V129,Y129,AB129,AE129,AH129,AK129,AN129,AQ129,AT129)</x:f>
        <x:v>99</x:v>
      </x:c>
      <x:c r="AX129" s="582" t="n">
        <x:f>SUM(N129,Q129,T129,W129,Z129,AC129,AF129,AI129,AL129,AO129,AR129,AU129)</x:f>
        <x:v>90586.98000000001</x:v>
      </x:c>
      <x:c r="AY129" s="525"/>
      <x:c r="AZ129" s="579" t="n">
        <x:f>AW129/12</x:f>
        <x:v>8.25</x:v>
      </x:c>
      <x:c r="BA129" s="582" t="n">
        <x:f>AX129/12</x:f>
        <x:v>7548.915000000001</x:v>
      </x:c>
      <x:c r="BB129" s="525"/>
      <x:c r="BC129" s="579" t="n">
        <x:f>AW129-$G129</x:f>
        <x:v>-209</x:v>
      </x:c>
      <x:c r="BD129" s="582" t="n">
        <x:f>AX129-($K129*12)</x:f>
        <x:v>-191239.17999999996</x:v>
      </x:c>
      <x:c r="BE129" s="522" t="str">
        <x:v>SIM</x:v>
      </x:c>
      <x:c r="BF129" s="522" t="str">
        <x:v>PRODUÇÃO · COMPÕE O FATOR K</x:v>
      </x:c>
    </x:row>
    <x:row r="130" ht="31" customHeight="1">
      <x:c r="A130" s="531" t="str">
        <x:v>O&amp;M</x:v>
      </x:c>
      <x:c r="B130" s="531" t="str">
        <x:v>LINHA MORTA</x:v>
      </x:c>
      <x:c r="C130" s="531" t="str">
        <x:v>5021000163</x:v>
      </x:c>
      <x:c r="D130" s="534" t="str">
        <x:v>RET ESTR PRI RDC ANCORAGEM DUPLA LM</x:v>
      </x:c>
      <x:c r="E130" s="534" t="str">
        <x:v>RETIRAR ESTRUTURA PRIMARIA ANCORAGEM DUPLA EM REDE COMPACTA (RDC), INDEPENDENTE DA CLASSE DE TENSAO. EXEMPLO: CE4, CUF4 E SIMILARES. CONFORME NORMA TECNICA VIGENTE. INCLUI: RETIRAR BRACO/SUPORTE, FERRAGENS, ISOLADOR, AMARRACAO, ENCABECAMENTO, TENSIONAMENTO DO CONDUTOR E RETIRADA DAS CONEXÕES ELÉTRICAS NECESSÁRIAS. APROPRIACAO - CUSTEIO: QUANDO EM ATIVIDADE DE MANUTENCAO, APROPRIAR NO CENTRO E CLASSE DE CUSTO ESPECIFICA DA AREA. CONFORME ET.206.EQTL.NORMAS E QUALIDADE - CADERNO DE SERVICOS. QUANT MINIMA RECOMENDA: 2 PESSOAS. TIPO DE TURMA: LINHA MORTA (LM).</x:v>
      </x:c>
      <x:c r="F130" s="531" t="str">
        <x:v>CONJUNTO</x:v>
      </x:c>
      <x:c r="G130" s="573" t="n">
        <x:v>0</x:v>
      </x:c>
      <x:c r="H130" s="573" t="n">
        <x:f>G130/12</x:f>
        <x:v>0</x:v>
      </x:c>
      <x:c r="I130" s="576" t="n">
        <x:v>564.70432586515</x:v>
      </x:c>
      <x:c r="J130" s="576" t="n">
        <x:f>ROUND(I130*$E$3,2)</x:f>
        <x:v>564.7</x:v>
      </x:c>
      <x:c r="K130" s="576" t="n">
        <x:f>J130*H130</x:f>
        <x:v>0</x:v>
      </x:c>
      <x:c r="L130" s="522"/>
      <x:c r="M130" s="579" t="n">
        <x:v>0</x:v>
      </x:c>
      <x:c r="N130" s="582" t="n">
        <x:f>O130*$E$3</x:f>
        <x:v>0</x:v>
      </x:c>
      <x:c r="O130" s="523" t="n">
        <x:v>0</x:v>
      </x:c>
      <x:c r="P130" s="585" t="n">
        <x:v>0</x:v>
      </x:c>
      <x:c r="Q130" s="588" t="n">
        <x:f>R130*$E$3</x:f>
        <x:v>0</x:v>
      </x:c>
      <x:c r="R130" s="523" t="n">
        <x:v>0</x:v>
      </x:c>
      <x:c r="S130" s="579" t="n">
        <x:v>0</x:v>
      </x:c>
      <x:c r="T130" s="582" t="n">
        <x:f>U130*$E$3</x:f>
        <x:v>0</x:v>
      </x:c>
      <x:c r="U130" s="523" t="n">
        <x:v>0</x:v>
      </x:c>
      <x:c r="V130" s="585" t="n">
        <x:v>0</x:v>
      </x:c>
      <x:c r="W130" s="588" t="n">
        <x:f>X130*$E$3</x:f>
        <x:v>0</x:v>
      </x:c>
      <x:c r="X130" s="523" t="n">
        <x:v>0</x:v>
      </x:c>
      <x:c r="Y130" s="579" t="n">
        <x:v>0</x:v>
      </x:c>
      <x:c r="Z130" s="582" t="n">
        <x:f>AA130*$E$3</x:f>
        <x:v>0</x:v>
      </x:c>
      <x:c r="AA130" s="523" t="n">
        <x:v>0</x:v>
      </x:c>
      <x:c r="AB130" s="585" t="n">
        <x:v>0</x:v>
      </x:c>
      <x:c r="AC130" s="588" t="n">
        <x:f>AD130*$E$3</x:f>
        <x:v>0</x:v>
      </x:c>
      <x:c r="AD130" s="523" t="n">
        <x:v>0</x:v>
      </x:c>
      <x:c r="AE130" s="579" t="n">
        <x:v>0</x:v>
      </x:c>
      <x:c r="AF130" s="582" t="n">
        <x:f>AG130*$E$3</x:f>
        <x:v>0</x:v>
      </x:c>
      <x:c r="AG130" s="523" t="n">
        <x:v>0</x:v>
      </x:c>
      <x:c r="AH130" s="585" t="n">
        <x:v>0</x:v>
      </x:c>
      <x:c r="AI130" s="588" t="n">
        <x:f>AJ130*$E$3</x:f>
        <x:v>0</x:v>
      </x:c>
      <x:c r="AJ130" s="523" t="n">
        <x:v>0</x:v>
      </x:c>
      <x:c r="AK130" s="579" t="n">
        <x:v>0</x:v>
      </x:c>
      <x:c r="AL130" s="582" t="n">
        <x:f>AM130*$E$3</x:f>
        <x:v>0</x:v>
      </x:c>
      <x:c r="AM130" s="523" t="n">
        <x:v>0</x:v>
      </x:c>
      <x:c r="AN130" s="585" t="n">
        <x:v>0</x:v>
      </x:c>
      <x:c r="AO130" s="588" t="n">
        <x:f>AP130*$E$3</x:f>
        <x:v>0</x:v>
      </x:c>
      <x:c r="AP130" s="523" t="n">
        <x:v>0</x:v>
      </x:c>
      <x:c r="AQ130" s="579" t="n">
        <x:v>0</x:v>
      </x:c>
      <x:c r="AR130" s="582" t="n">
        <x:f>AS130*$E$3</x:f>
        <x:v>0</x:v>
      </x:c>
      <x:c r="AS130" s="523" t="n">
        <x:v>0</x:v>
      </x:c>
      <x:c r="AT130" s="585" t="n">
        <x:v>0</x:v>
      </x:c>
      <x:c r="AU130" s="588" t="n">
        <x:f>AV130*$E$3</x:f>
        <x:v>0</x:v>
      </x:c>
      <x:c r="AV130" s="523" t="n">
        <x:v>0</x:v>
      </x:c>
      <x:c r="AW130" s="579" t="n">
        <x:f>SUM(M130,P130,S130,V130,Y130,AB130,AE130,AH130,AK130,AN130,AQ130,AT130)</x:f>
        <x:v>0</x:v>
      </x:c>
      <x:c r="AX130" s="582" t="n">
        <x:f>SUM(N130,Q130,T130,W130,Z130,AC130,AF130,AI130,AL130,AO130,AR130,AU130)</x:f>
        <x:v>0</x:v>
      </x:c>
      <x:c r="AY130" s="525"/>
      <x:c r="AZ130" s="579" t="n">
        <x:f>AW130/12</x:f>
        <x:v>0</x:v>
      </x:c>
      <x:c r="BA130" s="582" t="n">
        <x:f>AX130/12</x:f>
        <x:v>0</x:v>
      </x:c>
      <x:c r="BB130" s="525"/>
      <x:c r="BC130" s="579" t="n">
        <x:f>AW130-$G130</x:f>
        <x:v>0</x:v>
      </x:c>
      <x:c r="BD130" s="582" t="n">
        <x:f>AX130-($K130*12)</x:f>
        <x:v>0</x:v>
      </x:c>
      <x:c r="BE130" s="522" t="str">
        <x:v>SIM</x:v>
      </x:c>
      <x:c r="BF130" s="522" t="str">
        <x:v>PRODUÇÃO · COMPÕE O FATOR K</x:v>
      </x:c>
    </x:row>
    <x:row r="131" ht="31" customHeight="1">
      <x:c r="A131" s="531" t="str">
        <x:v>O&amp;M</x:v>
      </x:c>
      <x:c r="B131" s="531" t="str">
        <x:v>LINHA MORTA</x:v>
      </x:c>
      <x:c r="C131" s="531" t="str">
        <x:v>5021000164</x:v>
      </x:c>
      <x:c r="D131" s="534" t="str">
        <x:v>INST ESTR PRI RDC N3S-CE LM</x:v>
      </x:c>
      <x:c r="E131" s="534" t="str">
        <x:v>INSTALAR ESTRUTURA PRIMARIA EM REDE COMPACTA (RDC), TIPO N3S-CE, INDEPENDENTE DA CLASSE DE TENSAO. CONFORME NORMA TECNICA VIGENTE. INCLUI: INSTALAR CRUZETA, ISOLADORES PINO/ANCORAGEM, PARA-RAIOS, FERRAGENS, JUMPER, AMARRACAO, ENCABECAMENTO, TENSIONAMENTO DO CONDUTOR E INSTALAÇÃO DAS CONEXÕES ELÉTRICAS NECESSÁRIAS. INSTALAR SISTEMA DE ATERRAMENTO COMPLETO PADRONIZADO.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x:v>
      </x:c>
      <x:c r="F131" s="531" t="str">
        <x:v>CONJUNTO</x:v>
      </x:c>
      <x:c r="G131" s="573" t="n">
        <x:v>96</x:v>
      </x:c>
      <x:c r="H131" s="573" t="n">
        <x:f>G131/12</x:f>
        <x:v>8</x:v>
      </x:c>
      <x:c r="I131" s="576" t="n">
        <x:v>1136.76978819409</x:v>
      </x:c>
      <x:c r="J131" s="576" t="n">
        <x:f>ROUND(I131*$E$3,2)</x:f>
        <x:v>1136.77</x:v>
      </x:c>
      <x:c r="K131" s="576" t="n">
        <x:f>J131*H131</x:f>
        <x:v>9094.16</x:v>
      </x:c>
      <x:c r="L131" s="522"/>
      <x:c r="M131" s="579" t="n">
        <x:v>0</x:v>
      </x:c>
      <x:c r="N131" s="582" t="n">
        <x:f>O131*$E$3</x:f>
        <x:v>0</x:v>
      </x:c>
      <x:c r="O131" s="523" t="n">
        <x:v>0</x:v>
      </x:c>
      <x:c r="P131" s="585" t="n">
        <x:v>0</x:v>
      </x:c>
      <x:c r="Q131" s="588" t="n">
        <x:f>R131*$E$3</x:f>
        <x:v>0</x:v>
      </x:c>
      <x:c r="R131" s="523" t="n">
        <x:v>0</x:v>
      </x:c>
      <x:c r="S131" s="579" t="n">
        <x:v>0</x:v>
      </x:c>
      <x:c r="T131" s="582" t="n">
        <x:f>U131*$E$3</x:f>
        <x:v>0</x:v>
      </x:c>
      <x:c r="U131" s="523" t="n">
        <x:v>0</x:v>
      </x:c>
      <x:c r="V131" s="585" t="n">
        <x:v>2</x:v>
      </x:c>
      <x:c r="W131" s="588" t="n">
        <x:f>X131*$E$3</x:f>
        <x:v>2273.54</x:v>
      </x:c>
      <x:c r="X131" s="523" t="n">
        <x:v>2273.54</x:v>
      </x:c>
      <x:c r="Y131" s="579" t="n">
        <x:v>7</x:v>
      </x:c>
      <x:c r="Z131" s="582" t="n">
        <x:f>AA131*$E$3</x:f>
        <x:v>7957.39</x:v>
      </x:c>
      <x:c r="AA131" s="523" t="n">
        <x:v>7957.39</x:v>
      </x:c>
      <x:c r="AB131" s="585" t="n">
        <x:v>3</x:v>
      </x:c>
      <x:c r="AC131" s="588" t="n">
        <x:f>AD131*$E$3</x:f>
        <x:v>3410.31</x:v>
      </x:c>
      <x:c r="AD131" s="523" t="n">
        <x:v>3410.31</x:v>
      </x:c>
      <x:c r="AE131" s="579" t="n">
        <x:v>7</x:v>
      </x:c>
      <x:c r="AF131" s="582" t="n">
        <x:f>AG131*$E$3</x:f>
        <x:v>7957.39</x:v>
      </x:c>
      <x:c r="AG131" s="523" t="n">
        <x:v>7957.39</x:v>
      </x:c>
      <x:c r="AH131" s="585" t="n">
        <x:v>6</x:v>
      </x:c>
      <x:c r="AI131" s="588" t="n">
        <x:f>AJ131*$E$3</x:f>
        <x:v>6820.62</x:v>
      </x:c>
      <x:c r="AJ131" s="523" t="n">
        <x:v>6820.62</x:v>
      </x:c>
      <x:c r="AK131" s="579" t="n">
        <x:v>2</x:v>
      </x:c>
      <x:c r="AL131" s="582" t="n">
        <x:f>AM131*$E$3</x:f>
        <x:v>2273.54</x:v>
      </x:c>
      <x:c r="AM131" s="523" t="n">
        <x:v>2273.54</x:v>
      </x:c>
      <x:c r="AN131" s="585" t="n">
        <x:v>6</x:v>
      </x:c>
      <x:c r="AO131" s="588" t="n">
        <x:f>AP131*$E$3</x:f>
        <x:v>6820.62</x:v>
      </x:c>
      <x:c r="AP131" s="523" t="n">
        <x:v>6820.62</x:v>
      </x:c>
      <x:c r="AQ131" s="579" t="n">
        <x:v>7</x:v>
      </x:c>
      <x:c r="AR131" s="582" t="n">
        <x:f>AS131*$E$3</x:f>
        <x:v>7957.39</x:v>
      </x:c>
      <x:c r="AS131" s="523" t="n">
        <x:v>7957.39</x:v>
      </x:c>
      <x:c r="AT131" s="585" t="n">
        <x:v>5</x:v>
      </x:c>
      <x:c r="AU131" s="588" t="n">
        <x:f>AV131*$E$3</x:f>
        <x:v>5683.85</x:v>
      </x:c>
      <x:c r="AV131" s="523" t="n">
        <x:v>5683.85</x:v>
      </x:c>
      <x:c r="AW131" s="579" t="n">
        <x:f>SUM(M131,P131,S131,V131,Y131,AB131,AE131,AH131,AK131,AN131,AQ131,AT131)</x:f>
        <x:v>45</x:v>
      </x:c>
      <x:c r="AX131" s="582" t="n">
        <x:f>SUM(N131,Q131,T131,W131,Z131,AC131,AF131,AI131,AL131,AO131,AR131,AU131)</x:f>
        <x:v>51154.65</x:v>
      </x:c>
      <x:c r="AY131" s="525"/>
      <x:c r="AZ131" s="579" t="n">
        <x:f>AW131/12</x:f>
        <x:v>3.75</x:v>
      </x:c>
      <x:c r="BA131" s="582" t="n">
        <x:f>AX131/12</x:f>
        <x:v>4262.8875</x:v>
      </x:c>
      <x:c r="BB131" s="525"/>
      <x:c r="BC131" s="579" t="n">
        <x:f>AW131-$G131</x:f>
        <x:v>-51</x:v>
      </x:c>
      <x:c r="BD131" s="582" t="n">
        <x:f>AX131-($K131*12)</x:f>
        <x:v>-57975.27</x:v>
      </x:c>
      <x:c r="BE131" s="522" t="str">
        <x:v>SIM</x:v>
      </x:c>
      <x:c r="BF131" s="522" t="str">
        <x:v>PRODUÇÃO · COMPÕE O FATOR K</x:v>
      </x:c>
    </x:row>
    <x:row r="132" ht="31" customHeight="1">
      <x:c r="A132" s="531" t="str">
        <x:v>O&amp;M</x:v>
      </x:c>
      <x:c r="B132" s="531" t="str">
        <x:v>LINHA MORTA</x:v>
      </x:c>
      <x:c r="C132" s="531" t="str">
        <x:v>5021000165</x:v>
      </x:c>
      <x:c r="D132" s="534" t="str">
        <x:v>RET ESTR PRI RDC N3S-CE LM</x:v>
      </x:c>
      <x:c r="E132" s="534" t="str">
        <x:v>RETIRAR ESTRUTURA PRIMARIA EM REDE COMPACTA (RDC), TIPO N3S-CE, INDEPENDENTE DA CLASSE DE TENSAO. CONFORME NORMA TECNICA VIGENTE. INCLUI: RETIRAR CRUZETA, ISOLADORES PINO/ANCORAGEM, FERRAGENS, PARA-RAIOS, JUMPER, AMARRACAO, ENCABECAMENTO, TENSIONAMENTO DO CONDUTOR E RETIRADA DAS CONEXÕES ELÉTRICAS NECESSÁRIAS. DESCONECTAR/RETIRAR FIO CONDUTOR DO SISTEMA DE ATERRAMENTO. APROPRIACAO - CUSTEIO: QUANDO EM ATIVIDADE DE MANUTENCAO, APROPRIAR NO CENTRO E CLASSE DE CUSTO ESPECIFICA DA AREA. CONFORME ET.206.EQTL.NORMAS E QUALIDADE - CADERNO DE SERVICOS. QUANT MINIMA RECOMENDA: 2 PESSOAS. TIPO DE TURMA: LINHA MORTA (LM).</x:v>
      </x:c>
      <x:c r="F132" s="531" t="str">
        <x:v>CONJUNTO</x:v>
      </x:c>
      <x:c r="G132" s="573" t="n">
        <x:v>0</x:v>
      </x:c>
      <x:c r="H132" s="573" t="n">
        <x:f>G132/12</x:f>
        <x:v>0</x:v>
      </x:c>
      <x:c r="I132" s="576" t="n">
        <x:v>654.352452084897</x:v>
      </x:c>
      <x:c r="J132" s="576" t="n">
        <x:f>ROUND(I132*$E$3,2)</x:f>
        <x:v>654.35</x:v>
      </x:c>
      <x:c r="K132" s="576" t="n">
        <x:f>J132*H132</x:f>
        <x:v>0</x:v>
      </x:c>
      <x:c r="L132" s="522"/>
      <x:c r="M132" s="579" t="n">
        <x:v>0</x:v>
      </x:c>
      <x:c r="N132" s="582" t="n">
        <x:f>O132*$E$3</x:f>
        <x:v>0</x:v>
      </x:c>
      <x:c r="O132" s="523" t="n">
        <x:v>0</x:v>
      </x:c>
      <x:c r="P132" s="585" t="n">
        <x:v>0</x:v>
      </x:c>
      <x:c r="Q132" s="588" t="n">
        <x:f>R132*$E$3</x:f>
        <x:v>0</x:v>
      </x:c>
      <x:c r="R132" s="523" t="n">
        <x:v>0</x:v>
      </x:c>
      <x:c r="S132" s="579" t="n">
        <x:v>0</x:v>
      </x:c>
      <x:c r="T132" s="582" t="n">
        <x:f>U132*$E$3</x:f>
        <x:v>0</x:v>
      </x:c>
      <x:c r="U132" s="523" t="n">
        <x:v>0</x:v>
      </x:c>
      <x:c r="V132" s="585" t="n">
        <x:v>0</x:v>
      </x:c>
      <x:c r="W132" s="588" t="n">
        <x:f>X132*$E$3</x:f>
        <x:v>0</x:v>
      </x:c>
      <x:c r="X132" s="523" t="n">
        <x:v>0</x:v>
      </x:c>
      <x:c r="Y132" s="579" t="n">
        <x:v>0</x:v>
      </x:c>
      <x:c r="Z132" s="582" t="n">
        <x:f>AA132*$E$3</x:f>
        <x:v>0</x:v>
      </x:c>
      <x:c r="AA132" s="523" t="n">
        <x:v>0</x:v>
      </x:c>
      <x:c r="AB132" s="585" t="n">
        <x:v>0</x:v>
      </x:c>
      <x:c r="AC132" s="588" t="n">
        <x:f>AD132*$E$3</x:f>
        <x:v>0</x:v>
      </x:c>
      <x:c r="AD132" s="523" t="n">
        <x:v>0</x:v>
      </x:c>
      <x:c r="AE132" s="579" t="n">
        <x:v>0</x:v>
      </x:c>
      <x:c r="AF132" s="582" t="n">
        <x:f>AG132*$E$3</x:f>
        <x:v>0</x:v>
      </x:c>
      <x:c r="AG132" s="523" t="n">
        <x:v>0</x:v>
      </x:c>
      <x:c r="AH132" s="585" t="n">
        <x:v>0</x:v>
      </x:c>
      <x:c r="AI132" s="588" t="n">
        <x:f>AJ132*$E$3</x:f>
        <x:v>0</x:v>
      </x:c>
      <x:c r="AJ132" s="523" t="n">
        <x:v>0</x:v>
      </x:c>
      <x:c r="AK132" s="579" t="n">
        <x:v>0</x:v>
      </x:c>
      <x:c r="AL132" s="582" t="n">
        <x:f>AM132*$E$3</x:f>
        <x:v>0</x:v>
      </x:c>
      <x:c r="AM132" s="523" t="n">
        <x:v>0</x:v>
      </x:c>
      <x:c r="AN132" s="585" t="n">
        <x:v>0</x:v>
      </x:c>
      <x:c r="AO132" s="588" t="n">
        <x:f>AP132*$E$3</x:f>
        <x:v>0</x:v>
      </x:c>
      <x:c r="AP132" s="523" t="n">
        <x:v>0</x:v>
      </x:c>
      <x:c r="AQ132" s="579" t="n">
        <x:v>0</x:v>
      </x:c>
      <x:c r="AR132" s="582" t="n">
        <x:f>AS132*$E$3</x:f>
        <x:v>0</x:v>
      </x:c>
      <x:c r="AS132" s="523" t="n">
        <x:v>0</x:v>
      </x:c>
      <x:c r="AT132" s="585" t="n">
        <x:v>1</x:v>
      </x:c>
      <x:c r="AU132" s="588" t="n">
        <x:f>AV132*$E$3</x:f>
        <x:v>654.35</x:v>
      </x:c>
      <x:c r="AV132" s="523" t="n">
        <x:v>654.35</x:v>
      </x:c>
      <x:c r="AW132" s="579" t="n">
        <x:f>SUM(M132,P132,S132,V132,Y132,AB132,AE132,AH132,AK132,AN132,AQ132,AT132)</x:f>
        <x:v>1</x:v>
      </x:c>
      <x:c r="AX132" s="582" t="n">
        <x:f>SUM(N132,Q132,T132,W132,Z132,AC132,AF132,AI132,AL132,AO132,AR132,AU132)</x:f>
        <x:v>654.35</x:v>
      </x:c>
      <x:c r="AY132" s="525"/>
      <x:c r="AZ132" s="579" t="n">
        <x:f>AW132/12</x:f>
        <x:v>0.08333333333333333</x:v>
      </x:c>
      <x:c r="BA132" s="582" t="n">
        <x:f>AX132/12</x:f>
        <x:v>54.52916666666667</x:v>
      </x:c>
      <x:c r="BB132" s="525"/>
      <x:c r="BC132" s="579" t="n">
        <x:f>AW132-$G132</x:f>
        <x:v>1</x:v>
      </x:c>
      <x:c r="BD132" s="582" t="n">
        <x:f>AX132-($K132*12)</x:f>
        <x:v>654.35</x:v>
      </x:c>
      <x:c r="BE132" s="522" t="str">
        <x:v>SIM</x:v>
      </x:c>
      <x:c r="BF132" s="522" t="str">
        <x:v>PRODUÇÃO · COMPÕE O FATOR K</x:v>
      </x:c>
    </x:row>
    <x:row r="133" ht="31" customHeight="1">
      <x:c r="A133" s="531" t="str">
        <x:v>O&amp;M</x:v>
      </x:c>
      <x:c r="B133" s="531" t="str">
        <x:v>LINHA MORTA</x:v>
      </x:c>
      <x:c r="C133" s="531" t="str">
        <x:v>5021000166</x:v>
      </x:c>
      <x:c r="D133" s="534" t="str">
        <x:v>INST ESTR PRI RDC N3S-CE-PR LM</x:v>
      </x:c>
      <x:c r="E133" s="534" t="str">
        <x:v>INSTALAR ESTRUTURA PRIMARIA EM REDE COMPACTA (RDC), TIPO N3S-CE-PR, INDEPENDENTE DA CLASSE DE TENSAO. CONFORME NORMA TECNICA VIGENTE. INCLUI: INSTALAR CRUZETA, ISOLADORES PINO/ANCORAGEM, PARA-RAIOS, FERRAGENS, JUMPER, AMARRACAO, ENCABECAMENTO, TENSIONAMENTO DO CONDUTOR E INSTALAÇÃO DAS CONEXÕES ELÉTRICAS NECESSÁRIAS. INSTALAR SISTEMA DE ATERRAMENTO COMPLETO PADRONIZADO.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x:v>
      </x:c>
      <x:c r="F133" s="531" t="str">
        <x:v>CONJUNTO</x:v>
      </x:c>
      <x:c r="G133" s="573" t="n">
        <x:v>0</x:v>
      </x:c>
      <x:c r="H133" s="573" t="n">
        <x:f>G133/12</x:f>
        <x:v>0</x:v>
      </x:c>
      <x:c r="I133" s="576" t="n">
        <x:v>1332.62859767712</x:v>
      </x:c>
      <x:c r="J133" s="576" t="n">
        <x:f>ROUND(I133*$E$3,2)</x:f>
        <x:v>1332.63</x:v>
      </x:c>
      <x:c r="K133" s="576" t="n">
        <x:f>J133*H133</x:f>
        <x:v>0</x:v>
      </x:c>
      <x:c r="L133" s="522"/>
      <x:c r="M133" s="579" t="n">
        <x:v>0</x:v>
      </x:c>
      <x:c r="N133" s="582" t="n">
        <x:f>O133*$E$3</x:f>
        <x:v>0</x:v>
      </x:c>
      <x:c r="O133" s="523" t="n">
        <x:v>0</x:v>
      </x:c>
      <x:c r="P133" s="585" t="n">
        <x:v>0</x:v>
      </x:c>
      <x:c r="Q133" s="588" t="n">
        <x:f>R133*$E$3</x:f>
        <x:v>0</x:v>
      </x:c>
      <x:c r="R133" s="523" t="n">
        <x:v>0</x:v>
      </x:c>
      <x:c r="S133" s="579" t="n">
        <x:v>0</x:v>
      </x:c>
      <x:c r="T133" s="582" t="n">
        <x:f>U133*$E$3</x:f>
        <x:v>0</x:v>
      </x:c>
      <x:c r="U133" s="523" t="n">
        <x:v>0</x:v>
      </x:c>
      <x:c r="V133" s="585" t="n">
        <x:v>0</x:v>
      </x:c>
      <x:c r="W133" s="588" t="n">
        <x:f>X133*$E$3</x:f>
        <x:v>0</x:v>
      </x:c>
      <x:c r="X133" s="523" t="n">
        <x:v>0</x:v>
      </x:c>
      <x:c r="Y133" s="579" t="n">
        <x:v>0</x:v>
      </x:c>
      <x:c r="Z133" s="582" t="n">
        <x:f>AA133*$E$3</x:f>
        <x:v>0</x:v>
      </x:c>
      <x:c r="AA133" s="523" t="n">
        <x:v>0</x:v>
      </x:c>
      <x:c r="AB133" s="585" t="n">
        <x:v>0</x:v>
      </x:c>
      <x:c r="AC133" s="588" t="n">
        <x:f>AD133*$E$3</x:f>
        <x:v>0</x:v>
      </x:c>
      <x:c r="AD133" s="523" t="n">
        <x:v>0</x:v>
      </x:c>
      <x:c r="AE133" s="579" t="n">
        <x:v>0</x:v>
      </x:c>
      <x:c r="AF133" s="582" t="n">
        <x:f>AG133*$E$3</x:f>
        <x:v>0</x:v>
      </x:c>
      <x:c r="AG133" s="523" t="n">
        <x:v>0</x:v>
      </x:c>
      <x:c r="AH133" s="585" t="n">
        <x:v>0</x:v>
      </x:c>
      <x:c r="AI133" s="588" t="n">
        <x:f>AJ133*$E$3</x:f>
        <x:v>0</x:v>
      </x:c>
      <x:c r="AJ133" s="523" t="n">
        <x:v>0</x:v>
      </x:c>
      <x:c r="AK133" s="579" t="n">
        <x:v>0</x:v>
      </x:c>
      <x:c r="AL133" s="582" t="n">
        <x:f>AM133*$E$3</x:f>
        <x:v>0</x:v>
      </x:c>
      <x:c r="AM133" s="523" t="n">
        <x:v>0</x:v>
      </x:c>
      <x:c r="AN133" s="585" t="n">
        <x:v>0</x:v>
      </x:c>
      <x:c r="AO133" s="588" t="n">
        <x:f>AP133*$E$3</x:f>
        <x:v>0</x:v>
      </x:c>
      <x:c r="AP133" s="523" t="n">
        <x:v>0</x:v>
      </x:c>
      <x:c r="AQ133" s="579" t="n">
        <x:v>0</x:v>
      </x:c>
      <x:c r="AR133" s="582" t="n">
        <x:f>AS133*$E$3</x:f>
        <x:v>0</x:v>
      </x:c>
      <x:c r="AS133" s="523" t="n">
        <x:v>0</x:v>
      </x:c>
      <x:c r="AT133" s="585" t="n">
        <x:v>0</x:v>
      </x:c>
      <x:c r="AU133" s="588" t="n">
        <x:f>AV133*$E$3</x:f>
        <x:v>0</x:v>
      </x:c>
      <x:c r="AV133" s="523" t="n">
        <x:v>0</x:v>
      </x:c>
      <x:c r="AW133" s="579" t="n">
        <x:f>SUM(M133,P133,S133,V133,Y133,AB133,AE133,AH133,AK133,AN133,AQ133,AT133)</x:f>
        <x:v>0</x:v>
      </x:c>
      <x:c r="AX133" s="582" t="n">
        <x:f>SUM(N133,Q133,T133,W133,Z133,AC133,AF133,AI133,AL133,AO133,AR133,AU133)</x:f>
        <x:v>0</x:v>
      </x:c>
      <x:c r="AY133" s="525"/>
      <x:c r="AZ133" s="579" t="n">
        <x:f>AW133/12</x:f>
        <x:v>0</x:v>
      </x:c>
      <x:c r="BA133" s="582" t="n">
        <x:f>AX133/12</x:f>
        <x:v>0</x:v>
      </x:c>
      <x:c r="BB133" s="525"/>
      <x:c r="BC133" s="579" t="n">
        <x:f>AW133-$G133</x:f>
        <x:v>0</x:v>
      </x:c>
      <x:c r="BD133" s="582" t="n">
        <x:f>AX133-($K133*12)</x:f>
        <x:v>0</x:v>
      </x:c>
      <x:c r="BE133" s="522" t="str">
        <x:v>SIM</x:v>
      </x:c>
      <x:c r="BF133" s="522" t="str">
        <x:v>PRODUÇÃO · COMPÕE O FATOR K</x:v>
      </x:c>
    </x:row>
    <x:row r="134" ht="31" customHeight="1">
      <x:c r="A134" s="531" t="str">
        <x:v>O&amp;M</x:v>
      </x:c>
      <x:c r="B134" s="531" t="str">
        <x:v>LINHA MORTA</x:v>
      </x:c>
      <x:c r="C134" s="531" t="str">
        <x:v>5021000167</x:v>
      </x:c>
      <x:c r="D134" s="534" t="str">
        <x:v>RET ESTR PRI RDC N3S-CE-PR LM</x:v>
      </x:c>
      <x:c r="E134" s="534" t="str">
        <x:v>RETIRAR ESTRUTURA PRIMARIA EM REDE COMPACTA (RDC), TIPO N3S-CE-PR, INDEPENDENTE DA CLASSE DE TENSAO. CONFORME NORMA TECNICA VIGENTE. INCLUI: RETIRAR CRUZETA, ISOLADORES PINO/ANCORAGEM, PARA-RAIOS, FERRAGENS, JUMPER, AMARRACAO, ENCABECAMENTO, TENSIONAMENTO DO CONDUTOR E RETIRADA DAS CONEXÕES ELÉTRICAS NECESSÁRIAS. DESCONECTAR/RETIRAR FIO CONDUTOR DO SISTEMA DE ATERRAMENTO. APROPRIACAO - CUSTEIO: QUANDO EM ATIVIDADE DE MANUTENCAO, APROPRIAR NO CENTRO E CLASSE DE CUSTO ESPECIFICA DA AREA. CONFORME ET.206.EQTL.NORMAS E QUALIDADE - CADERNO DE SERVICOS. QUANT MINIMA RECOMENDA: 2 PESSOAS. TIPO DE TURMA: LINHA MORTA (LM).</x:v>
      </x:c>
      <x:c r="F134" s="531" t="str">
        <x:v>CONJUNTO</x:v>
      </x:c>
      <x:c r="G134" s="573" t="n">
        <x:v>0</x:v>
      </x:c>
      <x:c r="H134" s="573" t="n">
        <x:f>G134/12</x:f>
        <x:v>0</x:v>
      </x:c>
      <x:c r="I134" s="576" t="n">
        <x:v>692.998418519803</x:v>
      </x:c>
      <x:c r="J134" s="576" t="n">
        <x:f>ROUND(I134*$E$3,2)</x:f>
        <x:v>693</x:v>
      </x:c>
      <x:c r="K134" s="576" t="n">
        <x:f>J134*H134</x:f>
        <x:v>0</x:v>
      </x:c>
      <x:c r="L134" s="522"/>
      <x:c r="M134" s="579" t="n">
        <x:v>0</x:v>
      </x:c>
      <x:c r="N134" s="582" t="n">
        <x:f>O134*$E$3</x:f>
        <x:v>0</x:v>
      </x:c>
      <x:c r="O134" s="523" t="n">
        <x:v>0</x:v>
      </x:c>
      <x:c r="P134" s="585" t="n">
        <x:v>0</x:v>
      </x:c>
      <x:c r="Q134" s="588" t="n">
        <x:f>R134*$E$3</x:f>
        <x:v>0</x:v>
      </x:c>
      <x:c r="R134" s="523" t="n">
        <x:v>0</x:v>
      </x:c>
      <x:c r="S134" s="579" t="n">
        <x:v>0</x:v>
      </x:c>
      <x:c r="T134" s="582" t="n">
        <x:f>U134*$E$3</x:f>
        <x:v>0</x:v>
      </x:c>
      <x:c r="U134" s="523" t="n">
        <x:v>0</x:v>
      </x:c>
      <x:c r="V134" s="585" t="n">
        <x:v>0</x:v>
      </x:c>
      <x:c r="W134" s="588" t="n">
        <x:f>X134*$E$3</x:f>
        <x:v>0</x:v>
      </x:c>
      <x:c r="X134" s="523" t="n">
        <x:v>0</x:v>
      </x:c>
      <x:c r="Y134" s="579" t="n">
        <x:v>0</x:v>
      </x:c>
      <x:c r="Z134" s="582" t="n">
        <x:f>AA134*$E$3</x:f>
        <x:v>0</x:v>
      </x:c>
      <x:c r="AA134" s="523" t="n">
        <x:v>0</x:v>
      </x:c>
      <x:c r="AB134" s="585" t="n">
        <x:v>0</x:v>
      </x:c>
      <x:c r="AC134" s="588" t="n">
        <x:f>AD134*$E$3</x:f>
        <x:v>0</x:v>
      </x:c>
      <x:c r="AD134" s="523" t="n">
        <x:v>0</x:v>
      </x:c>
      <x:c r="AE134" s="579" t="n">
        <x:v>0</x:v>
      </x:c>
      <x:c r="AF134" s="582" t="n">
        <x:f>AG134*$E$3</x:f>
        <x:v>0</x:v>
      </x:c>
      <x:c r="AG134" s="523" t="n">
        <x:v>0</x:v>
      </x:c>
      <x:c r="AH134" s="585" t="n">
        <x:v>0</x:v>
      </x:c>
      <x:c r="AI134" s="588" t="n">
        <x:f>AJ134*$E$3</x:f>
        <x:v>0</x:v>
      </x:c>
      <x:c r="AJ134" s="523" t="n">
        <x:v>0</x:v>
      </x:c>
      <x:c r="AK134" s="579" t="n">
        <x:v>0</x:v>
      </x:c>
      <x:c r="AL134" s="582" t="n">
        <x:f>AM134*$E$3</x:f>
        <x:v>0</x:v>
      </x:c>
      <x:c r="AM134" s="523" t="n">
        <x:v>0</x:v>
      </x:c>
      <x:c r="AN134" s="585" t="n">
        <x:v>0</x:v>
      </x:c>
      <x:c r="AO134" s="588" t="n">
        <x:f>AP134*$E$3</x:f>
        <x:v>0</x:v>
      </x:c>
      <x:c r="AP134" s="523" t="n">
        <x:v>0</x:v>
      </x:c>
      <x:c r="AQ134" s="579" t="n">
        <x:v>0</x:v>
      </x:c>
      <x:c r="AR134" s="582" t="n">
        <x:f>AS134*$E$3</x:f>
        <x:v>0</x:v>
      </x:c>
      <x:c r="AS134" s="523" t="n">
        <x:v>0</x:v>
      </x:c>
      <x:c r="AT134" s="585" t="n">
        <x:v>0</x:v>
      </x:c>
      <x:c r="AU134" s="588" t="n">
        <x:f>AV134*$E$3</x:f>
        <x:v>0</x:v>
      </x:c>
      <x:c r="AV134" s="523" t="n">
        <x:v>0</x:v>
      </x:c>
      <x:c r="AW134" s="579" t="n">
        <x:f>SUM(M134,P134,S134,V134,Y134,AB134,AE134,AH134,AK134,AN134,AQ134,AT134)</x:f>
        <x:v>0</x:v>
      </x:c>
      <x:c r="AX134" s="582" t="n">
        <x:f>SUM(N134,Q134,T134,W134,Z134,AC134,AF134,AI134,AL134,AO134,AR134,AU134)</x:f>
        <x:v>0</x:v>
      </x:c>
      <x:c r="AY134" s="525"/>
      <x:c r="AZ134" s="579" t="n">
        <x:f>AW134/12</x:f>
        <x:v>0</x:v>
      </x:c>
      <x:c r="BA134" s="582" t="n">
        <x:f>AX134/12</x:f>
        <x:v>0</x:v>
      </x:c>
      <x:c r="BB134" s="525"/>
      <x:c r="BC134" s="579" t="n">
        <x:f>AW134-$G134</x:f>
        <x:v>0</x:v>
      </x:c>
      <x:c r="BD134" s="582" t="n">
        <x:f>AX134-($K134*12)</x:f>
        <x:v>0</x:v>
      </x:c>
      <x:c r="BE134" s="522" t="str">
        <x:v>SIM</x:v>
      </x:c>
      <x:c r="BF134" s="522" t="str">
        <x:v>PRODUÇÃO · COMPÕE O FATOR K</x:v>
      </x:c>
    </x:row>
    <x:row r="135" ht="31" customHeight="1">
      <x:c r="A135" s="531" t="str">
        <x:v>O&amp;M</x:v>
      </x:c>
      <x:c r="B135" s="531" t="str">
        <x:v>LINHA MORTA</x:v>
      </x:c>
      <x:c r="C135" s="531" t="str">
        <x:v>5021000168</x:v>
      </x:c>
      <x:c r="D135" s="534" t="str">
        <x:v>INST ESTR PRI RDC DN-CE LM</x:v>
      </x:c>
      <x:c r="E135" s="534" t="str">
        <x:v>INSTALAR ESTRUTURA PRIMARIA EM REDE COMPACTA (RDC), TIPO DN-CE, INDEPENDENTE DA CLASSE DE TENSAO. CONFORME NORMA TECNICA VIGENTE. INCLUI: INSTALAR CRUZETA, ISOLADOR ANCORAGEM, CHAVE FUSIVEL, FERRAGENS, JUMPER, AMARRACAO, ENCABECAMENTO, TENSIONAMENTO DO CONDUTOR E INSTALAÇÃO DAS CONEXÕES ELÉTRICAS NECESSÁRIAS. INSTALAR SISTEMA DE ATERRAMENTO COMPLETO PADRONIZADO. NAO INCLUI A INSTALACAO DA ESTRUTURA PRIMARIA (1NIVEL), QUANDO NECESSARIO DEVERA SER CONSIDERADO EM ATIVIDADE ESPECIFICA.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x:v>
      </x:c>
      <x:c r="F135" s="531" t="str">
        <x:v>CONJUNTO</x:v>
      </x:c>
      <x:c r="G135" s="573" t="n">
        <x:v>9.33831085405359</x:v>
      </x:c>
      <x:c r="H135" s="573" t="n">
        <x:f>G135/12</x:f>
        <x:v>0.7781925711711325</x:v>
      </x:c>
      <x:c r="I135" s="576" t="n">
        <x:v>1042.1266050882</x:v>
      </x:c>
      <x:c r="J135" s="576" t="n">
        <x:f>ROUND(I135*$E$3,2)</x:f>
        <x:v>1042.13</x:v>
      </x:c>
      <x:c r="K135" s="576" t="n">
        <x:f>J135*H135</x:f>
        <x:v>810.9778241945723</x:v>
      </x:c>
      <x:c r="L135" s="522"/>
      <x:c r="M135" s="579" t="n">
        <x:v>0</x:v>
      </x:c>
      <x:c r="N135" s="582" t="n">
        <x:f>O135*$E$3</x:f>
        <x:v>0</x:v>
      </x:c>
      <x:c r="O135" s="523" t="n">
        <x:v>0</x:v>
      </x:c>
      <x:c r="P135" s="585" t="n">
        <x:v>0</x:v>
      </x:c>
      <x:c r="Q135" s="588" t="n">
        <x:f>R135*$E$3</x:f>
        <x:v>0</x:v>
      </x:c>
      <x:c r="R135" s="523" t="n">
        <x:v>0</x:v>
      </x:c>
      <x:c r="S135" s="579" t="n">
        <x:v>0</x:v>
      </x:c>
      <x:c r="T135" s="582" t="n">
        <x:f>U135*$E$3</x:f>
        <x:v>0</x:v>
      </x:c>
      <x:c r="U135" s="523" t="n">
        <x:v>0</x:v>
      </x:c>
      <x:c r="V135" s="585" t="n">
        <x:v>0</x:v>
      </x:c>
      <x:c r="W135" s="588" t="n">
        <x:f>X135*$E$3</x:f>
        <x:v>0</x:v>
      </x:c>
      <x:c r="X135" s="523" t="n">
        <x:v>0</x:v>
      </x:c>
      <x:c r="Y135" s="579" t="n">
        <x:v>0</x:v>
      </x:c>
      <x:c r="Z135" s="582" t="n">
        <x:f>AA135*$E$3</x:f>
        <x:v>0</x:v>
      </x:c>
      <x:c r="AA135" s="523" t="n">
        <x:v>0</x:v>
      </x:c>
      <x:c r="AB135" s="585" t="n">
        <x:v>0</x:v>
      </x:c>
      <x:c r="AC135" s="588" t="n">
        <x:f>AD135*$E$3</x:f>
        <x:v>0</x:v>
      </x:c>
      <x:c r="AD135" s="523" t="n">
        <x:v>0</x:v>
      </x:c>
      <x:c r="AE135" s="579" t="n">
        <x:v>0</x:v>
      </x:c>
      <x:c r="AF135" s="582" t="n">
        <x:f>AG135*$E$3</x:f>
        <x:v>0</x:v>
      </x:c>
      <x:c r="AG135" s="523" t="n">
        <x:v>0</x:v>
      </x:c>
      <x:c r="AH135" s="585" t="n">
        <x:v>0</x:v>
      </x:c>
      <x:c r="AI135" s="588" t="n">
        <x:f>AJ135*$E$3</x:f>
        <x:v>0</x:v>
      </x:c>
      <x:c r="AJ135" s="523" t="n">
        <x:v>0</x:v>
      </x:c>
      <x:c r="AK135" s="579" t="n">
        <x:v>0</x:v>
      </x:c>
      <x:c r="AL135" s="582" t="n">
        <x:f>AM135*$E$3</x:f>
        <x:v>0</x:v>
      </x:c>
      <x:c r="AM135" s="523" t="n">
        <x:v>0</x:v>
      </x:c>
      <x:c r="AN135" s="585" t="n">
        <x:v>0</x:v>
      </x:c>
      <x:c r="AO135" s="588" t="n">
        <x:f>AP135*$E$3</x:f>
        <x:v>0</x:v>
      </x:c>
      <x:c r="AP135" s="523" t="n">
        <x:v>0</x:v>
      </x:c>
      <x:c r="AQ135" s="579" t="n">
        <x:v>0</x:v>
      </x:c>
      <x:c r="AR135" s="582" t="n">
        <x:f>AS135*$E$3</x:f>
        <x:v>0</x:v>
      </x:c>
      <x:c r="AS135" s="523" t="n">
        <x:v>0</x:v>
      </x:c>
      <x:c r="AT135" s="585" t="n">
        <x:v>0</x:v>
      </x:c>
      <x:c r="AU135" s="588" t="n">
        <x:f>AV135*$E$3</x:f>
        <x:v>0</x:v>
      </x:c>
      <x:c r="AV135" s="523" t="n">
        <x:v>0</x:v>
      </x:c>
      <x:c r="AW135" s="579" t="n">
        <x:f>SUM(M135,P135,S135,V135,Y135,AB135,AE135,AH135,AK135,AN135,AQ135,AT135)</x:f>
        <x:v>0</x:v>
      </x:c>
      <x:c r="AX135" s="582" t="n">
        <x:f>SUM(N135,Q135,T135,W135,Z135,AC135,AF135,AI135,AL135,AO135,AR135,AU135)</x:f>
        <x:v>0</x:v>
      </x:c>
      <x:c r="AY135" s="525"/>
      <x:c r="AZ135" s="579" t="n">
        <x:f>AW135/12</x:f>
        <x:v>0</x:v>
      </x:c>
      <x:c r="BA135" s="582" t="n">
        <x:f>AX135/12</x:f>
        <x:v>0</x:v>
      </x:c>
      <x:c r="BB135" s="525"/>
      <x:c r="BC135" s="579" t="n">
        <x:f>AW135-$G135</x:f>
        <x:v>-9.33831085405359</x:v>
      </x:c>
      <x:c r="BD135" s="582" t="n">
        <x:f>AX135-($K135*12)</x:f>
        <x:v>-9731.733890334868</x:v>
      </x:c>
      <x:c r="BE135" s="522" t="str">
        <x:v>SIM</x:v>
      </x:c>
      <x:c r="BF135" s="522" t="str">
        <x:v>PRODUÇÃO · COMPÕE O FATOR K</x:v>
      </x:c>
    </x:row>
    <x:row r="136" ht="31" customHeight="1">
      <x:c r="A136" s="531" t="str">
        <x:v>O&amp;M</x:v>
      </x:c>
      <x:c r="B136" s="531" t="str">
        <x:v>LINHA MORTA</x:v>
      </x:c>
      <x:c r="C136" s="531" t="str">
        <x:v>5021000169</x:v>
      </x:c>
      <x:c r="D136" s="534" t="str">
        <x:v>RET ESTR PRI RDC DN-CE LM</x:v>
      </x:c>
      <x:c r="E136" s="534" t="str">
        <x:v>RETIRAR ESTRUTURA PRIMARIA EM REDE COMPACTA (RDC), TIPO DN-CE, INDEPENDENTE DA CLASSE DE TENSAO. CONFORME NORMA TECNICA VIGENTE. INCLUI: RETIRAR CRUZETA, ISOLADOR ANCORAGEM, CHAVE FUSIVEL, FERRAGENS, JUMPER, AMARRACAO, ENCABECAMENTO, TENSIONAMENTO DO CONDUTOR E RETIRADA DAS CONEXÕES ELÉTRICAS NECESSÁRIAS. DESCONECTAR/RETIRAR FIO CONDUTOR DO SISTEMA DE ATERRAMENTO. NAO INCLUI A INSTALACAO DA ESTRUTURA PRIMARIA (1NIVEL), QUANDO NECESSARIO DEVERA SER CONSIDERADO EM ATIVIDADE ESPECIFICA. APROPRIACAO - CUSTEIO: QUANDO EM ATIVIDADE DE MANUTENCAO, APROPRIAR NO CENTRO E CLASSE DE CUSTO ESPECIFICA DA AREA. CONFORME ET.206.EQTL.NORMAS E QUALIDADE - CADERNO DE SERVICOS. QUANT MINIMA RECOMENDA: 2 PESSOAS. TIPO DE TURMA: LINHA MORTA (LM).</x:v>
      </x:c>
      <x:c r="F136" s="531" t="str">
        <x:v>CONJUNTO</x:v>
      </x:c>
      <x:c r="G136" s="573" t="n">
        <x:v>0</x:v>
      </x:c>
      <x:c r="H136" s="573" t="n">
        <x:f>G136/12</x:f>
        <x:v>0</x:v>
      </x:c>
      <x:c r="I136" s="576" t="n">
        <x:v>599.143928606461</x:v>
      </x:c>
      <x:c r="J136" s="576" t="n">
        <x:f>ROUND(I136*$E$3,2)</x:f>
        <x:v>599.14</x:v>
      </x:c>
      <x:c r="K136" s="576" t="n">
        <x:f>J136*H136</x:f>
        <x:v>0</x:v>
      </x:c>
      <x:c r="L136" s="522"/>
      <x:c r="M136" s="579" t="n">
        <x:v>0</x:v>
      </x:c>
      <x:c r="N136" s="582" t="n">
        <x:f>O136*$E$3</x:f>
        <x:v>0</x:v>
      </x:c>
      <x:c r="O136" s="523" t="n">
        <x:v>0</x:v>
      </x:c>
      <x:c r="P136" s="585" t="n">
        <x:v>0</x:v>
      </x:c>
      <x:c r="Q136" s="588" t="n">
        <x:f>R136*$E$3</x:f>
        <x:v>0</x:v>
      </x:c>
      <x:c r="R136" s="523" t="n">
        <x:v>0</x:v>
      </x:c>
      <x:c r="S136" s="579" t="n">
        <x:v>0</x:v>
      </x:c>
      <x:c r="T136" s="582" t="n">
        <x:f>U136*$E$3</x:f>
        <x:v>0</x:v>
      </x:c>
      <x:c r="U136" s="523" t="n">
        <x:v>0</x:v>
      </x:c>
      <x:c r="V136" s="585" t="n">
        <x:v>0</x:v>
      </x:c>
      <x:c r="W136" s="588" t="n">
        <x:f>X136*$E$3</x:f>
        <x:v>0</x:v>
      </x:c>
      <x:c r="X136" s="523" t="n">
        <x:v>0</x:v>
      </x:c>
      <x:c r="Y136" s="579" t="n">
        <x:v>0</x:v>
      </x:c>
      <x:c r="Z136" s="582" t="n">
        <x:f>AA136*$E$3</x:f>
        <x:v>0</x:v>
      </x:c>
      <x:c r="AA136" s="523" t="n">
        <x:v>0</x:v>
      </x:c>
      <x:c r="AB136" s="585" t="n">
        <x:v>0</x:v>
      </x:c>
      <x:c r="AC136" s="588" t="n">
        <x:f>AD136*$E$3</x:f>
        <x:v>0</x:v>
      </x:c>
      <x:c r="AD136" s="523" t="n">
        <x:v>0</x:v>
      </x:c>
      <x:c r="AE136" s="579" t="n">
        <x:v>0</x:v>
      </x:c>
      <x:c r="AF136" s="582" t="n">
        <x:f>AG136*$E$3</x:f>
        <x:v>0</x:v>
      </x:c>
      <x:c r="AG136" s="523" t="n">
        <x:v>0</x:v>
      </x:c>
      <x:c r="AH136" s="585" t="n">
        <x:v>0</x:v>
      </x:c>
      <x:c r="AI136" s="588" t="n">
        <x:f>AJ136*$E$3</x:f>
        <x:v>0</x:v>
      </x:c>
      <x:c r="AJ136" s="523" t="n">
        <x:v>0</x:v>
      </x:c>
      <x:c r="AK136" s="579" t="n">
        <x:v>0</x:v>
      </x:c>
      <x:c r="AL136" s="582" t="n">
        <x:f>AM136*$E$3</x:f>
        <x:v>0</x:v>
      </x:c>
      <x:c r="AM136" s="523" t="n">
        <x:v>0</x:v>
      </x:c>
      <x:c r="AN136" s="585" t="n">
        <x:v>0</x:v>
      </x:c>
      <x:c r="AO136" s="588" t="n">
        <x:f>AP136*$E$3</x:f>
        <x:v>0</x:v>
      </x:c>
      <x:c r="AP136" s="523" t="n">
        <x:v>0</x:v>
      </x:c>
      <x:c r="AQ136" s="579" t="n">
        <x:v>0</x:v>
      </x:c>
      <x:c r="AR136" s="582" t="n">
        <x:f>AS136*$E$3</x:f>
        <x:v>0</x:v>
      </x:c>
      <x:c r="AS136" s="523" t="n">
        <x:v>0</x:v>
      </x:c>
      <x:c r="AT136" s="585" t="n">
        <x:v>0</x:v>
      </x:c>
      <x:c r="AU136" s="588" t="n">
        <x:f>AV136*$E$3</x:f>
        <x:v>0</x:v>
      </x:c>
      <x:c r="AV136" s="523" t="n">
        <x:v>0</x:v>
      </x:c>
      <x:c r="AW136" s="579" t="n">
        <x:f>SUM(M136,P136,S136,V136,Y136,AB136,AE136,AH136,AK136,AN136,AQ136,AT136)</x:f>
        <x:v>0</x:v>
      </x:c>
      <x:c r="AX136" s="582" t="n">
        <x:f>SUM(N136,Q136,T136,W136,Z136,AC136,AF136,AI136,AL136,AO136,AR136,AU136)</x:f>
        <x:v>0</x:v>
      </x:c>
      <x:c r="AY136" s="525"/>
      <x:c r="AZ136" s="579" t="n">
        <x:f>AW136/12</x:f>
        <x:v>0</x:v>
      </x:c>
      <x:c r="BA136" s="582" t="n">
        <x:f>AX136/12</x:f>
        <x:v>0</x:v>
      </x:c>
      <x:c r="BB136" s="525"/>
      <x:c r="BC136" s="579" t="n">
        <x:f>AW136-$G136</x:f>
        <x:v>0</x:v>
      </x:c>
      <x:c r="BD136" s="582" t="n">
        <x:f>AX136-($K136*12)</x:f>
        <x:v>0</x:v>
      </x:c>
      <x:c r="BE136" s="522" t="str">
        <x:v>SIM</x:v>
      </x:c>
      <x:c r="BF136" s="522" t="str">
        <x:v>PRODUÇÃO · COMPÕE O FATOR K</x:v>
      </x:c>
    </x:row>
    <x:row r="137" ht="31" customHeight="1">
      <x:c r="A137" s="531" t="str">
        <x:v>O&amp;M</x:v>
      </x:c>
      <x:c r="B137" s="531" t="str">
        <x:v>LINHA MORTA</x:v>
      </x:c>
      <x:c r="C137" s="531" t="str">
        <x:v>5021000170</x:v>
      </x:c>
      <x:c r="D137" s="534" t="str">
        <x:v>INST ESTR PRI RDC CE-DS/TS LM</x:v>
      </x:c>
      <x:c r="E137" s="534" t="str">
        <x:v>INSTALAR ESTRUTURA PRIMARIA EM REDE COMPACTA (RDC), TIPO CE-DS, INDEPENDENTE DA CLASSE DE TENSAO. CONFORME NORMA TECNICA VIGENTE. INCLUI: INSTALAR BRACO/SUPORTE, CRUZETA, ISOLADOR PINO/ANCORAGEM, PARA-RAIOS, CHAVE FUSIVEL, CHAVE FACA , TERMINAL TERMO-CONTRATIL, ELETRODUTO, FERRAGENS, JUMPER, AMARRACAO, ENCABECAMENTO, TENSIONAMENTO DO CONDUTOR E INSTALAÇÃO DAS CONEXÕES ELÉTRICAS NECESSÁRIAS. INSTALAR SISTEMA DE ATERRAMENTO COMPLETO PADRONIZADO.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x:v>
      </x:c>
      <x:c r="F137" s="531" t="str">
        <x:v>CONJUNTO</x:v>
      </x:c>
      <x:c r="G137" s="573" t="n">
        <x:v>0</x:v>
      </x:c>
      <x:c r="H137" s="573" t="n">
        <x:f>G137/12</x:f>
        <x:v>0</x:v>
      </x:c>
      <x:c r="I137" s="576" t="n">
        <x:v>1669.00624429931</x:v>
      </x:c>
      <x:c r="J137" s="576" t="n">
        <x:f>ROUND(I137*$E$3,2)</x:f>
        <x:v>1669.01</x:v>
      </x:c>
      <x:c r="K137" s="576" t="n">
        <x:f>J137*H137</x:f>
        <x:v>0</x:v>
      </x:c>
      <x:c r="L137" s="522"/>
      <x:c r="M137" s="579" t="n">
        <x:v>0</x:v>
      </x:c>
      <x:c r="N137" s="582" t="n">
        <x:f>O137*$E$3</x:f>
        <x:v>0</x:v>
      </x:c>
      <x:c r="O137" s="523" t="n">
        <x:v>0</x:v>
      </x:c>
      <x:c r="P137" s="585" t="n">
        <x:v>0</x:v>
      </x:c>
      <x:c r="Q137" s="588" t="n">
        <x:f>R137*$E$3</x:f>
        <x:v>0</x:v>
      </x:c>
      <x:c r="R137" s="523" t="n">
        <x:v>0</x:v>
      </x:c>
      <x:c r="S137" s="579" t="n">
        <x:v>0</x:v>
      </x:c>
      <x:c r="T137" s="582" t="n">
        <x:f>U137*$E$3</x:f>
        <x:v>0</x:v>
      </x:c>
      <x:c r="U137" s="523" t="n">
        <x:v>0</x:v>
      </x:c>
      <x:c r="V137" s="585" t="n">
        <x:v>0</x:v>
      </x:c>
      <x:c r="W137" s="588" t="n">
        <x:f>X137*$E$3</x:f>
        <x:v>0</x:v>
      </x:c>
      <x:c r="X137" s="523" t="n">
        <x:v>0</x:v>
      </x:c>
      <x:c r="Y137" s="579" t="n">
        <x:v>0</x:v>
      </x:c>
      <x:c r="Z137" s="582" t="n">
        <x:f>AA137*$E$3</x:f>
        <x:v>0</x:v>
      </x:c>
      <x:c r="AA137" s="523" t="n">
        <x:v>0</x:v>
      </x:c>
      <x:c r="AB137" s="585" t="n">
        <x:v>0</x:v>
      </x:c>
      <x:c r="AC137" s="588" t="n">
        <x:f>AD137*$E$3</x:f>
        <x:v>0</x:v>
      </x:c>
      <x:c r="AD137" s="523" t="n">
        <x:v>0</x:v>
      </x:c>
      <x:c r="AE137" s="579" t="n">
        <x:v>0</x:v>
      </x:c>
      <x:c r="AF137" s="582" t="n">
        <x:f>AG137*$E$3</x:f>
        <x:v>0</x:v>
      </x:c>
      <x:c r="AG137" s="523" t="n">
        <x:v>0</x:v>
      </x:c>
      <x:c r="AH137" s="585" t="n">
        <x:v>0</x:v>
      </x:c>
      <x:c r="AI137" s="588" t="n">
        <x:f>AJ137*$E$3</x:f>
        <x:v>0</x:v>
      </x:c>
      <x:c r="AJ137" s="523" t="n">
        <x:v>0</x:v>
      </x:c>
      <x:c r="AK137" s="579" t="n">
        <x:v>0</x:v>
      </x:c>
      <x:c r="AL137" s="582" t="n">
        <x:f>AM137*$E$3</x:f>
        <x:v>0</x:v>
      </x:c>
      <x:c r="AM137" s="523" t="n">
        <x:v>0</x:v>
      </x:c>
      <x:c r="AN137" s="585" t="n">
        <x:v>0</x:v>
      </x:c>
      <x:c r="AO137" s="588" t="n">
        <x:f>AP137*$E$3</x:f>
        <x:v>0</x:v>
      </x:c>
      <x:c r="AP137" s="523" t="n">
        <x:v>0</x:v>
      </x:c>
      <x:c r="AQ137" s="579" t="n">
        <x:v>0</x:v>
      </x:c>
      <x:c r="AR137" s="582" t="n">
        <x:f>AS137*$E$3</x:f>
        <x:v>0</x:v>
      </x:c>
      <x:c r="AS137" s="523" t="n">
        <x:v>0</x:v>
      </x:c>
      <x:c r="AT137" s="585" t="n">
        <x:v>0</x:v>
      </x:c>
      <x:c r="AU137" s="588" t="n">
        <x:f>AV137*$E$3</x:f>
        <x:v>0</x:v>
      </x:c>
      <x:c r="AV137" s="523" t="n">
        <x:v>0</x:v>
      </x:c>
      <x:c r="AW137" s="579" t="n">
        <x:f>SUM(M137,P137,S137,V137,Y137,AB137,AE137,AH137,AK137,AN137,AQ137,AT137)</x:f>
        <x:v>0</x:v>
      </x:c>
      <x:c r="AX137" s="582" t="n">
        <x:f>SUM(N137,Q137,T137,W137,Z137,AC137,AF137,AI137,AL137,AO137,AR137,AU137)</x:f>
        <x:v>0</x:v>
      </x:c>
      <x:c r="AY137" s="525"/>
      <x:c r="AZ137" s="579" t="n">
        <x:f>AW137/12</x:f>
        <x:v>0</x:v>
      </x:c>
      <x:c r="BA137" s="582" t="n">
        <x:f>AX137/12</x:f>
        <x:v>0</x:v>
      </x:c>
      <x:c r="BB137" s="525"/>
      <x:c r="BC137" s="579" t="n">
        <x:f>AW137-$G137</x:f>
        <x:v>0</x:v>
      </x:c>
      <x:c r="BD137" s="582" t="n">
        <x:f>AX137-($K137*12)</x:f>
        <x:v>0</x:v>
      </x:c>
      <x:c r="BE137" s="522" t="str">
        <x:v>SIM</x:v>
      </x:c>
      <x:c r="BF137" s="522" t="str">
        <x:v>PRODUÇÃO · COMPÕE O FATOR K</x:v>
      </x:c>
    </x:row>
    <x:row r="138" ht="31" customHeight="1">
      <x:c r="A138" s="531" t="str">
        <x:v>O&amp;M</x:v>
      </x:c>
      <x:c r="B138" s="531" t="str">
        <x:v>LINHA MORTA</x:v>
      </x:c>
      <x:c r="C138" s="531" t="str">
        <x:v>5021000171</x:v>
      </x:c>
      <x:c r="D138" s="534" t="str">
        <x:v>RET ESTR PRI RDC CE-DS/TS LM</x:v>
      </x:c>
      <x:c r="E138" s="534" t="str">
        <x:v>RETIRAR ESTRUTURA PRIMARIA EM REDE COMPACTA (RDC), TIPO CE-DS, INDEPENDENTE DA CLASSE DE TENSAO. CONFORME NORMA TECNICA VIGENTE. INCLUI: RETIRAR BRACO/SUPORTE, CRUZETA, ISOLADOR PINO/ANCORAGEM, PARA-RAIOS, CHAVE FUSIVEL, CHAVE FACA, TERMINAL TERMO-CONTRATIL, ELETRODUTO, FERRAGENS, JUMPER, AMARRACAO, ENCABECAMENTO, TENSIONAMENTO DO CONDUTOR E RETIRADA DAS CONEXÕES ELÉTRICAS NECESSÁRIAS. DESCONECTAR/RETIRAR FIO CONDUTOR DO SISTEMA DE ATERRAMENTO. APROPRIACAO - CUSTEIO: QUANDO EM ATIVIDADE DE MANUTENCAO, APROPRIAR NO CENTRO E CLASSE DE CUSTO ESPECIFICA DA AREA. CONFORME ET.206.EQTL.NORMAS E QUALIDADE - CADERNO DE SERVICOS. QUANT MINIMA RECOMENDA: 2 PESSOAS. TIPO DE TURMA: LINHA MORTA (LM).</x:v>
      </x:c>
      <x:c r="F138" s="531" t="str">
        <x:v>CONJUNTO</x:v>
      </x:c>
      <x:c r="G138" s="573" t="n">
        <x:v>0</x:v>
      </x:c>
      <x:c r="H138" s="573" t="n">
        <x:f>G138/12</x:f>
        <x:v>0</x:v>
      </x:c>
      <x:c r="I138" s="576" t="n">
        <x:v>1047.91035516689</x:v>
      </x:c>
      <x:c r="J138" s="576" t="n">
        <x:f>ROUND(I138*$E$3,2)</x:f>
        <x:v>1047.91</x:v>
      </x:c>
      <x:c r="K138" s="576" t="n">
        <x:f>J138*H138</x:f>
        <x:v>0</x:v>
      </x:c>
      <x:c r="L138" s="522"/>
      <x:c r="M138" s="579" t="n">
        <x:v>0</x:v>
      </x:c>
      <x:c r="N138" s="582" t="n">
        <x:f>O138*$E$3</x:f>
        <x:v>0</x:v>
      </x:c>
      <x:c r="O138" s="523" t="n">
        <x:v>0</x:v>
      </x:c>
      <x:c r="P138" s="585" t="n">
        <x:v>0</x:v>
      </x:c>
      <x:c r="Q138" s="588" t="n">
        <x:f>R138*$E$3</x:f>
        <x:v>0</x:v>
      </x:c>
      <x:c r="R138" s="523" t="n">
        <x:v>0</x:v>
      </x:c>
      <x:c r="S138" s="579" t="n">
        <x:v>0</x:v>
      </x:c>
      <x:c r="T138" s="582" t="n">
        <x:f>U138*$E$3</x:f>
        <x:v>0</x:v>
      </x:c>
      <x:c r="U138" s="523" t="n">
        <x:v>0</x:v>
      </x:c>
      <x:c r="V138" s="585" t="n">
        <x:v>0</x:v>
      </x:c>
      <x:c r="W138" s="588" t="n">
        <x:f>X138*$E$3</x:f>
        <x:v>0</x:v>
      </x:c>
      <x:c r="X138" s="523" t="n">
        <x:v>0</x:v>
      </x:c>
      <x:c r="Y138" s="579" t="n">
        <x:v>0</x:v>
      </x:c>
      <x:c r="Z138" s="582" t="n">
        <x:f>AA138*$E$3</x:f>
        <x:v>0</x:v>
      </x:c>
      <x:c r="AA138" s="523" t="n">
        <x:v>0</x:v>
      </x:c>
      <x:c r="AB138" s="585" t="n">
        <x:v>0</x:v>
      </x:c>
      <x:c r="AC138" s="588" t="n">
        <x:f>AD138*$E$3</x:f>
        <x:v>0</x:v>
      </x:c>
      <x:c r="AD138" s="523" t="n">
        <x:v>0</x:v>
      </x:c>
      <x:c r="AE138" s="579" t="n">
        <x:v>0</x:v>
      </x:c>
      <x:c r="AF138" s="582" t="n">
        <x:f>AG138*$E$3</x:f>
        <x:v>0</x:v>
      </x:c>
      <x:c r="AG138" s="523" t="n">
        <x:v>0</x:v>
      </x:c>
      <x:c r="AH138" s="585" t="n">
        <x:v>0</x:v>
      </x:c>
      <x:c r="AI138" s="588" t="n">
        <x:f>AJ138*$E$3</x:f>
        <x:v>0</x:v>
      </x:c>
      <x:c r="AJ138" s="523" t="n">
        <x:v>0</x:v>
      </x:c>
      <x:c r="AK138" s="579" t="n">
        <x:v>0</x:v>
      </x:c>
      <x:c r="AL138" s="582" t="n">
        <x:f>AM138*$E$3</x:f>
        <x:v>0</x:v>
      </x:c>
      <x:c r="AM138" s="523" t="n">
        <x:v>0</x:v>
      </x:c>
      <x:c r="AN138" s="585" t="n">
        <x:v>0</x:v>
      </x:c>
      <x:c r="AO138" s="588" t="n">
        <x:f>AP138*$E$3</x:f>
        <x:v>0</x:v>
      </x:c>
      <x:c r="AP138" s="523" t="n">
        <x:v>0</x:v>
      </x:c>
      <x:c r="AQ138" s="579" t="n">
        <x:v>0</x:v>
      </x:c>
      <x:c r="AR138" s="582" t="n">
        <x:f>AS138*$E$3</x:f>
        <x:v>0</x:v>
      </x:c>
      <x:c r="AS138" s="523" t="n">
        <x:v>0</x:v>
      </x:c>
      <x:c r="AT138" s="585" t="n">
        <x:v>0</x:v>
      </x:c>
      <x:c r="AU138" s="588" t="n">
        <x:f>AV138*$E$3</x:f>
        <x:v>0</x:v>
      </x:c>
      <x:c r="AV138" s="523" t="n">
        <x:v>0</x:v>
      </x:c>
      <x:c r="AW138" s="579" t="n">
        <x:f>SUM(M138,P138,S138,V138,Y138,AB138,AE138,AH138,AK138,AN138,AQ138,AT138)</x:f>
        <x:v>0</x:v>
      </x:c>
      <x:c r="AX138" s="582" t="n">
        <x:f>SUM(N138,Q138,T138,W138,Z138,AC138,AF138,AI138,AL138,AO138,AR138,AU138)</x:f>
        <x:v>0</x:v>
      </x:c>
      <x:c r="AY138" s="525"/>
      <x:c r="AZ138" s="579" t="n">
        <x:f>AW138/12</x:f>
        <x:v>0</x:v>
      </x:c>
      <x:c r="BA138" s="582" t="n">
        <x:f>AX138/12</x:f>
        <x:v>0</x:v>
      </x:c>
      <x:c r="BB138" s="525"/>
      <x:c r="BC138" s="579" t="n">
        <x:f>AW138-$G138</x:f>
        <x:v>0</x:v>
      </x:c>
      <x:c r="BD138" s="582" t="n">
        <x:f>AX138-($K138*12)</x:f>
        <x:v>0</x:v>
      </x:c>
      <x:c r="BE138" s="522" t="str">
        <x:v>SIM</x:v>
      </x:c>
      <x:c r="BF138" s="522" t="str">
        <x:v>PRODUÇÃO · COMPÕE O FATOR K</x:v>
      </x:c>
    </x:row>
    <x:row r="139" ht="31" customHeight="1">
      <x:c r="A139" s="531" t="str">
        <x:v>O&amp;M</x:v>
      </x:c>
      <x:c r="B139" s="531" t="str">
        <x:v>LINHA MORTA</x:v>
      </x:c>
      <x:c r="C139" s="531" t="str">
        <x:v>5021000172</x:v>
      </x:c>
      <x:c r="D139" s="534" t="str">
        <x:v>INST ESTR PRI NS/BS (PR, CF, SU) LM</x:v>
      </x:c>
      <x:c r="E139" s="534" t="str">
        <x:v>INSTALAR ESTRUTURA PRIMARIA, TIPO ESTRUTURA NORMAL OU BECO COM PARA-RAIOS (PR) E/OU CHAVE FUSIVEL (CF) E/OU CHAVE FACA (SU), INDEPENDENTE DA CLASSE DE TENSAO. CONFORME NORMA TECNICA VIGENTE. INCLUI: INSTALAR CRUZETA/SUPORTE, ISOLADOR PINO/ANCORAGEM, PARA-RAIOS, CHAVE FUSIVEL/FACA, FERRAGENS, JUMPER, AMARRACAO, ENCABECAMENTO, TENSIONAMENTO DO CONDUTOR E INSTALAÇÃO DAS CONEXÕES ELÉTRICAS NECESSÁRIAS. INSTALAR SISTEMA DE ATERRAMENTO COMPLETO PADRONIZADO.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x:v>
      </x:c>
      <x:c r="F139" s="531" t="str">
        <x:v>CONJUNTO</x:v>
      </x:c>
      <x:c r="G139" s="573" t="n">
        <x:v>5.33333375737187</x:v>
      </x:c>
      <x:c r="H139" s="573" t="n">
        <x:f>G139/12</x:f>
        <x:v>0.44444447978098917</x:v>
      </x:c>
      <x:c r="I139" s="576" t="n">
        <x:v>719.682538201047</x:v>
      </x:c>
      <x:c r="J139" s="576" t="n">
        <x:f>ROUND(I139*$E$3,2)</x:f>
        <x:v>719.68</x:v>
      </x:c>
      <x:c r="K139" s="576" t="n">
        <x:f>J139*H139</x:f>
        <x:v>319.8578032087823</x:v>
      </x:c>
      <x:c r="L139" s="522"/>
      <x:c r="M139" s="579" t="n">
        <x:v>0</x:v>
      </x:c>
      <x:c r="N139" s="582" t="n">
        <x:f>O139*$E$3</x:f>
        <x:v>0</x:v>
      </x:c>
      <x:c r="O139" s="523" t="n">
        <x:v>0</x:v>
      </x:c>
      <x:c r="P139" s="585" t="n">
        <x:v>0</x:v>
      </x:c>
      <x:c r="Q139" s="588" t="n">
        <x:f>R139*$E$3</x:f>
        <x:v>0</x:v>
      </x:c>
      <x:c r="R139" s="523" t="n">
        <x:v>0</x:v>
      </x:c>
      <x:c r="S139" s="579" t="n">
        <x:v>0</x:v>
      </x:c>
      <x:c r="T139" s="582" t="n">
        <x:f>U139*$E$3</x:f>
        <x:v>0</x:v>
      </x:c>
      <x:c r="U139" s="523" t="n">
        <x:v>0</x:v>
      </x:c>
      <x:c r="V139" s="585" t="n">
        <x:v>0</x:v>
      </x:c>
      <x:c r="W139" s="588" t="n">
        <x:f>X139*$E$3</x:f>
        <x:v>0</x:v>
      </x:c>
      <x:c r="X139" s="523" t="n">
        <x:v>0</x:v>
      </x:c>
      <x:c r="Y139" s="579" t="n">
        <x:v>0</x:v>
      </x:c>
      <x:c r="Z139" s="582" t="n">
        <x:f>AA139*$E$3</x:f>
        <x:v>0</x:v>
      </x:c>
      <x:c r="AA139" s="523" t="n">
        <x:v>0</x:v>
      </x:c>
      <x:c r="AB139" s="585" t="n">
        <x:v>0</x:v>
      </x:c>
      <x:c r="AC139" s="588" t="n">
        <x:f>AD139*$E$3</x:f>
        <x:v>0</x:v>
      </x:c>
      <x:c r="AD139" s="523" t="n">
        <x:v>0</x:v>
      </x:c>
      <x:c r="AE139" s="579" t="n">
        <x:v>0</x:v>
      </x:c>
      <x:c r="AF139" s="582" t="n">
        <x:f>AG139*$E$3</x:f>
        <x:v>0</x:v>
      </x:c>
      <x:c r="AG139" s="523" t="n">
        <x:v>0</x:v>
      </x:c>
      <x:c r="AH139" s="585" t="n">
        <x:v>0</x:v>
      </x:c>
      <x:c r="AI139" s="588" t="n">
        <x:f>AJ139*$E$3</x:f>
        <x:v>0</x:v>
      </x:c>
      <x:c r="AJ139" s="523" t="n">
        <x:v>0</x:v>
      </x:c>
      <x:c r="AK139" s="579" t="n">
        <x:v>0</x:v>
      </x:c>
      <x:c r="AL139" s="582" t="n">
        <x:f>AM139*$E$3</x:f>
        <x:v>0</x:v>
      </x:c>
      <x:c r="AM139" s="523" t="n">
        <x:v>0</x:v>
      </x:c>
      <x:c r="AN139" s="585" t="n">
        <x:v>0</x:v>
      </x:c>
      <x:c r="AO139" s="588" t="n">
        <x:f>AP139*$E$3</x:f>
        <x:v>0</x:v>
      </x:c>
      <x:c r="AP139" s="523" t="n">
        <x:v>0</x:v>
      </x:c>
      <x:c r="AQ139" s="579" t="n">
        <x:v>0</x:v>
      </x:c>
      <x:c r="AR139" s="582" t="n">
        <x:f>AS139*$E$3</x:f>
        <x:v>0</x:v>
      </x:c>
      <x:c r="AS139" s="523" t="n">
        <x:v>0</x:v>
      </x:c>
      <x:c r="AT139" s="585" t="n">
        <x:v>0</x:v>
      </x:c>
      <x:c r="AU139" s="588" t="n">
        <x:f>AV139*$E$3</x:f>
        <x:v>0</x:v>
      </x:c>
      <x:c r="AV139" s="523" t="n">
        <x:v>0</x:v>
      </x:c>
      <x:c r="AW139" s="579" t="n">
        <x:f>SUM(M139,P139,S139,V139,Y139,AB139,AE139,AH139,AK139,AN139,AQ139,AT139)</x:f>
        <x:v>0</x:v>
      </x:c>
      <x:c r="AX139" s="582" t="n">
        <x:f>SUM(N139,Q139,T139,W139,Z139,AC139,AF139,AI139,AL139,AO139,AR139,AU139)</x:f>
        <x:v>0</x:v>
      </x:c>
      <x:c r="AY139" s="525"/>
      <x:c r="AZ139" s="579" t="n">
        <x:f>AW139/12</x:f>
        <x:v>0</x:v>
      </x:c>
      <x:c r="BA139" s="582" t="n">
        <x:f>AX139/12</x:f>
        <x:v>0</x:v>
      </x:c>
      <x:c r="BB139" s="525"/>
      <x:c r="BC139" s="579" t="n">
        <x:f>AW139-$G139</x:f>
        <x:v>-5.33333375737187</x:v>
      </x:c>
      <x:c r="BD139" s="582" t="n">
        <x:f>AX139-($K139*12)</x:f>
        <x:v>-3838.293638505387</x:v>
      </x:c>
      <x:c r="BE139" s="522" t="str">
        <x:v>SIM</x:v>
      </x:c>
      <x:c r="BF139" s="522" t="str">
        <x:v>PRODUÇÃO · COMPÕE O FATOR K</x:v>
      </x:c>
    </x:row>
    <x:row r="140" ht="31" customHeight="1">
      <x:c r="A140" s="531" t="str">
        <x:v>O&amp;M</x:v>
      </x:c>
      <x:c r="B140" s="531" t="str">
        <x:v>LINHA MORTA</x:v>
      </x:c>
      <x:c r="C140" s="531" t="str">
        <x:v>5021000173</x:v>
      </x:c>
      <x:c r="D140" s="534" t="str">
        <x:v>RET ESTR PRI NS/BS (PR, CF, SU) LM</x:v>
      </x:c>
      <x:c r="E140" s="534" t="str">
        <x:v>RETIRAR ESTRUTURA PRIMARIA, TIPO ESTRUTURA NORMAL OU BECO COM PARA-RAIOS (PR) E/OU CHAVE FUSIVEL (CF) E/OU CHAVE FACA (SU) E/OU CHAVE FUSIVEL E/OU CHAVE FACA, INDEPENDENTE DA CLASSE DE TENSAO. CONFORME NORMA TECNICA VIGENTE. INCLUI: RETIRAR CRUZETA/SUPORTE, ISOLADOR PINO/ANCORAGEM, PARA-RAIOS, CHAVE FUSIVEL/FACA, FERRAGENS, JUMPER, AMARRACAO, ENCABECAMENTO, TENSIONAMENTO DO CONDUTOR E RETIRADA DAS CONEXÕES ELÉTRICAS NECESSÁRIAS. DESCONECTAR/RETIRAR FIO CONDUTOR DO SISTEMA DE ATERRAMENTO. APROPRIACAO - CUSTEIO: QUANDO EM ATIVIDADE DE MANUTENCAO, APROPRIAR NO CENTRO E CLASSE DE CUSTO ESPECIFICA DA AREA. CONFORME ET.206.EQTL.NORMAS E QUALIDADE - CADERNO DE SERVICOS. QUANT MINIMA RECOMENDA: 2 PESSOAS. TIPO DE TURMA: LINHA MORTA (LM).</x:v>
      </x:c>
      <x:c r="F140" s="531" t="str">
        <x:v>CONJUNTO</x:v>
      </x:c>
      <x:c r="G140" s="573" t="n">
        <x:v>2.66666684628087</x:v>
      </x:c>
      <x:c r="H140" s="573" t="n">
        <x:f>G140/12</x:f>
        <x:v>0.2222222371900725</x:v>
      </x:c>
      <x:c r="I140" s="576" t="n">
        <x:v>549.719155206718</x:v>
      </x:c>
      <x:c r="J140" s="576" t="n">
        <x:f>ROUND(I140*$E$3,2)</x:f>
        <x:v>549.72</x:v>
      </x:c>
      <x:c r="K140" s="576" t="n">
        <x:f>J140*H140</x:f>
        <x:v>122.16000822812666</x:v>
      </x:c>
      <x:c r="L140" s="522"/>
      <x:c r="M140" s="579" t="n">
        <x:v>0</x:v>
      </x:c>
      <x:c r="N140" s="582" t="n">
        <x:f>O140*$E$3</x:f>
        <x:v>0</x:v>
      </x:c>
      <x:c r="O140" s="523" t="n">
        <x:v>0</x:v>
      </x:c>
      <x:c r="P140" s="585" t="n">
        <x:v>0</x:v>
      </x:c>
      <x:c r="Q140" s="588" t="n">
        <x:f>R140*$E$3</x:f>
        <x:v>0</x:v>
      </x:c>
      <x:c r="R140" s="523" t="n">
        <x:v>0</x:v>
      </x:c>
      <x:c r="S140" s="579" t="n">
        <x:v>0</x:v>
      </x:c>
      <x:c r="T140" s="582" t="n">
        <x:f>U140*$E$3</x:f>
        <x:v>0</x:v>
      </x:c>
      <x:c r="U140" s="523" t="n">
        <x:v>0</x:v>
      </x:c>
      <x:c r="V140" s="585" t="n">
        <x:v>0</x:v>
      </x:c>
      <x:c r="W140" s="588" t="n">
        <x:f>X140*$E$3</x:f>
        <x:v>0</x:v>
      </x:c>
      <x:c r="X140" s="523" t="n">
        <x:v>0</x:v>
      </x:c>
      <x:c r="Y140" s="579" t="n">
        <x:v>0</x:v>
      </x:c>
      <x:c r="Z140" s="582" t="n">
        <x:f>AA140*$E$3</x:f>
        <x:v>0</x:v>
      </x:c>
      <x:c r="AA140" s="523" t="n">
        <x:v>0</x:v>
      </x:c>
      <x:c r="AB140" s="585" t="n">
        <x:v>0</x:v>
      </x:c>
      <x:c r="AC140" s="588" t="n">
        <x:f>AD140*$E$3</x:f>
        <x:v>0</x:v>
      </x:c>
      <x:c r="AD140" s="523" t="n">
        <x:v>0</x:v>
      </x:c>
      <x:c r="AE140" s="579" t="n">
        <x:v>0</x:v>
      </x:c>
      <x:c r="AF140" s="582" t="n">
        <x:f>AG140*$E$3</x:f>
        <x:v>0</x:v>
      </x:c>
      <x:c r="AG140" s="523" t="n">
        <x:v>0</x:v>
      </x:c>
      <x:c r="AH140" s="585" t="n">
        <x:v>0</x:v>
      </x:c>
      <x:c r="AI140" s="588" t="n">
        <x:f>AJ140*$E$3</x:f>
        <x:v>0</x:v>
      </x:c>
      <x:c r="AJ140" s="523" t="n">
        <x:v>0</x:v>
      </x:c>
      <x:c r="AK140" s="579" t="n">
        <x:v>0</x:v>
      </x:c>
      <x:c r="AL140" s="582" t="n">
        <x:f>AM140*$E$3</x:f>
        <x:v>0</x:v>
      </x:c>
      <x:c r="AM140" s="523" t="n">
        <x:v>0</x:v>
      </x:c>
      <x:c r="AN140" s="585" t="n">
        <x:v>0</x:v>
      </x:c>
      <x:c r="AO140" s="588" t="n">
        <x:f>AP140*$E$3</x:f>
        <x:v>0</x:v>
      </x:c>
      <x:c r="AP140" s="523" t="n">
        <x:v>0</x:v>
      </x:c>
      <x:c r="AQ140" s="579" t="n">
        <x:v>0</x:v>
      </x:c>
      <x:c r="AR140" s="582" t="n">
        <x:f>AS140*$E$3</x:f>
        <x:v>0</x:v>
      </x:c>
      <x:c r="AS140" s="523" t="n">
        <x:v>0</x:v>
      </x:c>
      <x:c r="AT140" s="585" t="n">
        <x:v>0</x:v>
      </x:c>
      <x:c r="AU140" s="588" t="n">
        <x:f>AV140*$E$3</x:f>
        <x:v>0</x:v>
      </x:c>
      <x:c r="AV140" s="523" t="n">
        <x:v>0</x:v>
      </x:c>
      <x:c r="AW140" s="579" t="n">
        <x:f>SUM(M140,P140,S140,V140,Y140,AB140,AE140,AH140,AK140,AN140,AQ140,AT140)</x:f>
        <x:v>0</x:v>
      </x:c>
      <x:c r="AX140" s="582" t="n">
        <x:f>SUM(N140,Q140,T140,W140,Z140,AC140,AF140,AI140,AL140,AO140,AR140,AU140)</x:f>
        <x:v>0</x:v>
      </x:c>
      <x:c r="AY140" s="525"/>
      <x:c r="AZ140" s="579" t="n">
        <x:f>AW140/12</x:f>
        <x:v>0</x:v>
      </x:c>
      <x:c r="BA140" s="582" t="n">
        <x:f>AX140/12</x:f>
        <x:v>0</x:v>
      </x:c>
      <x:c r="BB140" s="525"/>
      <x:c r="BC140" s="579" t="n">
        <x:f>AW140-$G140</x:f>
        <x:v>-2.66666684628087</x:v>
      </x:c>
      <x:c r="BD140" s="582" t="n">
        <x:f>AX140-($K140*12)</x:f>
        <x:v>-1465.9200987375198</x:v>
      </x:c>
      <x:c r="BE140" s="522" t="str">
        <x:v>SIM</x:v>
      </x:c>
      <x:c r="BF140" s="522" t="str">
        <x:v>PRODUÇÃO · COMPÕE O FATOR K</x:v>
      </x:c>
    </x:row>
    <x:row r="141" ht="31" customHeight="1">
      <x:c r="A141" s="531" t="str">
        <x:v>O&amp;M</x:v>
      </x:c>
      <x:c r="B141" s="531" t="str">
        <x:v>LINHA MORTA</x:v>
      </x:c>
      <x:c r="C141" s="531" t="str">
        <x:v>5021000195</x:v>
      </x:c>
      <x:c r="D141" s="534" t="str">
        <x:v>RET ESTR PRI RDC 1F ANCORAGEM DUPLA LM</x:v>
      </x:c>
      <x:c r="E141" s="534" t="str">
        <x:v>RETIRAR ESTRUTURA PRIMARIA ANCORAGEM DUPLA EM REDE COMPACTA (RDC), MONOFASICA, INDEPENDENTE DA CLASSE DE TENSAO. EXEMPLO: MCE4 E SIMILARES. CONFORME NORMA TECNICA VIGENTE. INCLUI: RETIRAR BRACO/SUPORTE, FERRAGENS, ISOLADOR, AMARRACAO, ENCABECAMENTO, TENSIONAMENTO DO CONDUTOR E RETIRADA DAS CONEXÕES ELÉTRICAS NECESSÁRIAS. APROPRIACAO - CUSTEIO: QUANDO EM ATIVIDADE DE MANUTENCAO, APROPRIAR NO CENTRO E CLASSE DE CUSTO ESPECIFICA DA AREA. CONFORME ET.206.EQTL.NORMAS E QUALIDADE - CADERNO DE SERVICOS. QUANT MINIMA RECOMENDA: 2 PESSOAS. TIPO DE TURMA: LINHA MORTA (LM).</x:v>
      </x:c>
      <x:c r="F141" s="531" t="str">
        <x:v>CONJUNTO</x:v>
      </x:c>
      <x:c r="G141" s="573" t="n">
        <x:v>0</x:v>
      </x:c>
      <x:c r="H141" s="573" t="n">
        <x:f>G141/12</x:f>
        <x:v>0</x:v>
      </x:c>
      <x:c r="I141" s="576" t="n">
        <x:v>443.639920808865</x:v>
      </x:c>
      <x:c r="J141" s="576" t="n">
        <x:f>ROUND(I141*$E$3,2)</x:f>
        <x:v>443.64</x:v>
      </x:c>
      <x:c r="K141" s="576" t="n">
        <x:f>J141*H141</x:f>
        <x:v>0</x:v>
      </x:c>
      <x:c r="L141" s="522"/>
      <x:c r="M141" s="579" t="n">
        <x:v>0</x:v>
      </x:c>
      <x:c r="N141" s="582" t="n">
        <x:f>O141*$E$3</x:f>
        <x:v>0</x:v>
      </x:c>
      <x:c r="O141" s="523" t="n">
        <x:v>0</x:v>
      </x:c>
      <x:c r="P141" s="585" t="n">
        <x:v>0</x:v>
      </x:c>
      <x:c r="Q141" s="588" t="n">
        <x:f>R141*$E$3</x:f>
        <x:v>0</x:v>
      </x:c>
      <x:c r="R141" s="523" t="n">
        <x:v>0</x:v>
      </x:c>
      <x:c r="S141" s="579" t="n">
        <x:v>0</x:v>
      </x:c>
      <x:c r="T141" s="582" t="n">
        <x:f>U141*$E$3</x:f>
        <x:v>0</x:v>
      </x:c>
      <x:c r="U141" s="523" t="n">
        <x:v>0</x:v>
      </x:c>
      <x:c r="V141" s="585" t="n">
        <x:v>0</x:v>
      </x:c>
      <x:c r="W141" s="588" t="n">
        <x:f>X141*$E$3</x:f>
        <x:v>0</x:v>
      </x:c>
      <x:c r="X141" s="523" t="n">
        <x:v>0</x:v>
      </x:c>
      <x:c r="Y141" s="579" t="n">
        <x:v>0</x:v>
      </x:c>
      <x:c r="Z141" s="582" t="n">
        <x:f>AA141*$E$3</x:f>
        <x:v>0</x:v>
      </x:c>
      <x:c r="AA141" s="523" t="n">
        <x:v>0</x:v>
      </x:c>
      <x:c r="AB141" s="585" t="n">
        <x:v>0</x:v>
      </x:c>
      <x:c r="AC141" s="588" t="n">
        <x:f>AD141*$E$3</x:f>
        <x:v>0</x:v>
      </x:c>
      <x:c r="AD141" s="523" t="n">
        <x:v>0</x:v>
      </x:c>
      <x:c r="AE141" s="579" t="n">
        <x:v>0</x:v>
      </x:c>
      <x:c r="AF141" s="582" t="n">
        <x:f>AG141*$E$3</x:f>
        <x:v>0</x:v>
      </x:c>
      <x:c r="AG141" s="523" t="n">
        <x:v>0</x:v>
      </x:c>
      <x:c r="AH141" s="585" t="n">
        <x:v>0</x:v>
      </x:c>
      <x:c r="AI141" s="588" t="n">
        <x:f>AJ141*$E$3</x:f>
        <x:v>0</x:v>
      </x:c>
      <x:c r="AJ141" s="523" t="n">
        <x:v>0</x:v>
      </x:c>
      <x:c r="AK141" s="579" t="n">
        <x:v>0</x:v>
      </x:c>
      <x:c r="AL141" s="582" t="n">
        <x:f>AM141*$E$3</x:f>
        <x:v>0</x:v>
      </x:c>
      <x:c r="AM141" s="523" t="n">
        <x:v>0</x:v>
      </x:c>
      <x:c r="AN141" s="585" t="n">
        <x:v>0</x:v>
      </x:c>
      <x:c r="AO141" s="588" t="n">
        <x:f>AP141*$E$3</x:f>
        <x:v>0</x:v>
      </x:c>
      <x:c r="AP141" s="523" t="n">
        <x:v>0</x:v>
      </x:c>
      <x:c r="AQ141" s="579" t="n">
        <x:v>0</x:v>
      </x:c>
      <x:c r="AR141" s="582" t="n">
        <x:f>AS141*$E$3</x:f>
        <x:v>0</x:v>
      </x:c>
      <x:c r="AS141" s="523" t="n">
        <x:v>0</x:v>
      </x:c>
      <x:c r="AT141" s="585" t="n">
        <x:v>0</x:v>
      </x:c>
      <x:c r="AU141" s="588" t="n">
        <x:f>AV141*$E$3</x:f>
        <x:v>0</x:v>
      </x:c>
      <x:c r="AV141" s="523" t="n">
        <x:v>0</x:v>
      </x:c>
      <x:c r="AW141" s="579" t="n">
        <x:f>SUM(M141,P141,S141,V141,Y141,AB141,AE141,AH141,AK141,AN141,AQ141,AT141)</x:f>
        <x:v>0</x:v>
      </x:c>
      <x:c r="AX141" s="582" t="n">
        <x:f>SUM(N141,Q141,T141,W141,Z141,AC141,AF141,AI141,AL141,AO141,AR141,AU141)</x:f>
        <x:v>0</x:v>
      </x:c>
      <x:c r="AY141" s="525"/>
      <x:c r="AZ141" s="579" t="n">
        <x:f>AW141/12</x:f>
        <x:v>0</x:v>
      </x:c>
      <x:c r="BA141" s="582" t="n">
        <x:f>AX141/12</x:f>
        <x:v>0</x:v>
      </x:c>
      <x:c r="BB141" s="525"/>
      <x:c r="BC141" s="579" t="n">
        <x:f>AW141-$G141</x:f>
        <x:v>0</x:v>
      </x:c>
      <x:c r="BD141" s="582" t="n">
        <x:f>AX141-($K141*12)</x:f>
        <x:v>0</x:v>
      </x:c>
      <x:c r="BE141" s="522" t="str">
        <x:v>SIM</x:v>
      </x:c>
      <x:c r="BF141" s="522" t="str">
        <x:v>PRODUÇÃO · COMPÕE O FATOR K</x:v>
      </x:c>
    </x:row>
    <x:row r="142" ht="31" customHeight="1">
      <x:c r="A142" s="531" t="str">
        <x:v>O&amp;M</x:v>
      </x:c>
      <x:c r="B142" s="531" t="str">
        <x:v>LINHA MORTA</x:v>
      </x:c>
      <x:c r="C142" s="531" t="str">
        <x:v>5021000196</x:v>
      </x:c>
      <x:c r="D142" s="534" t="str">
        <x:v>INST ESTR PRI RDC 1F ANCORAGEM DUPLA LM</x:v>
      </x:c>
      <x:c r="E142" s="534" t="str">
        <x:v>INSTALAR ESTRUTURA PRIMARIA ANCORAGEM DUPLA EM REDE COMPACTA (RDC), MONOFASICA, INDEPENDENTE DA CLASSE DE TENSAO. EXEMPLO: MCE4 E SIMILARES. CONFORME NORMA TECNICA VIGENTE. INCLUI: INSTALAR BRACO/SUPORTE, FERRAGENS, ISOLADOR, AMARRACAO, ENCABECAMENTO, TENSIONAMENTO DO CONDUTOR E INSTALAÇÃO DAS CONEXÕES ELÉTRICAS NECESSÁRIAS.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x:v>
      </x:c>
      <x:c r="F142" s="531" t="str">
        <x:v>CONJUNTO</x:v>
      </x:c>
      <x:c r="G142" s="573" t="n">
        <x:v>0</x:v>
      </x:c>
      <x:c r="H142" s="573" t="n">
        <x:f>G142/12</x:f>
        <x:v>0</x:v>
      </x:c>
      <x:c r="I142" s="576" t="n">
        <x:v>656.58708279712</x:v>
      </x:c>
      <x:c r="J142" s="576" t="n">
        <x:f>ROUND(I142*$E$3,2)</x:f>
        <x:v>656.59</x:v>
      </x:c>
      <x:c r="K142" s="576" t="n">
        <x:f>J142*H142</x:f>
        <x:v>0</x:v>
      </x:c>
      <x:c r="L142" s="522"/>
      <x:c r="M142" s="579" t="n">
        <x:v>0</x:v>
      </x:c>
      <x:c r="N142" s="582" t="n">
        <x:f>O142*$E$3</x:f>
        <x:v>0</x:v>
      </x:c>
      <x:c r="O142" s="523" t="n">
        <x:v>0</x:v>
      </x:c>
      <x:c r="P142" s="585" t="n">
        <x:v>0</x:v>
      </x:c>
      <x:c r="Q142" s="588" t="n">
        <x:f>R142*$E$3</x:f>
        <x:v>0</x:v>
      </x:c>
      <x:c r="R142" s="523" t="n">
        <x:v>0</x:v>
      </x:c>
      <x:c r="S142" s="579" t="n">
        <x:v>0</x:v>
      </x:c>
      <x:c r="T142" s="582" t="n">
        <x:f>U142*$E$3</x:f>
        <x:v>0</x:v>
      </x:c>
      <x:c r="U142" s="523" t="n">
        <x:v>0</x:v>
      </x:c>
      <x:c r="V142" s="585" t="n">
        <x:v>0</x:v>
      </x:c>
      <x:c r="W142" s="588" t="n">
        <x:f>X142*$E$3</x:f>
        <x:v>0</x:v>
      </x:c>
      <x:c r="X142" s="523" t="n">
        <x:v>0</x:v>
      </x:c>
      <x:c r="Y142" s="579" t="n">
        <x:v>0</x:v>
      </x:c>
      <x:c r="Z142" s="582" t="n">
        <x:f>AA142*$E$3</x:f>
        <x:v>0</x:v>
      </x:c>
      <x:c r="AA142" s="523" t="n">
        <x:v>0</x:v>
      </x:c>
      <x:c r="AB142" s="585" t="n">
        <x:v>0</x:v>
      </x:c>
      <x:c r="AC142" s="588" t="n">
        <x:f>AD142*$E$3</x:f>
        <x:v>0</x:v>
      </x:c>
      <x:c r="AD142" s="523" t="n">
        <x:v>0</x:v>
      </x:c>
      <x:c r="AE142" s="579" t="n">
        <x:v>0</x:v>
      </x:c>
      <x:c r="AF142" s="582" t="n">
        <x:f>AG142*$E$3</x:f>
        <x:v>0</x:v>
      </x:c>
      <x:c r="AG142" s="523" t="n">
        <x:v>0</x:v>
      </x:c>
      <x:c r="AH142" s="585" t="n">
        <x:v>0</x:v>
      </x:c>
      <x:c r="AI142" s="588" t="n">
        <x:f>AJ142*$E$3</x:f>
        <x:v>0</x:v>
      </x:c>
      <x:c r="AJ142" s="523" t="n">
        <x:v>0</x:v>
      </x:c>
      <x:c r="AK142" s="579" t="n">
        <x:v>0</x:v>
      </x:c>
      <x:c r="AL142" s="582" t="n">
        <x:f>AM142*$E$3</x:f>
        <x:v>0</x:v>
      </x:c>
      <x:c r="AM142" s="523" t="n">
        <x:v>0</x:v>
      </x:c>
      <x:c r="AN142" s="585" t="n">
        <x:v>0</x:v>
      </x:c>
      <x:c r="AO142" s="588" t="n">
        <x:f>AP142*$E$3</x:f>
        <x:v>0</x:v>
      </x:c>
      <x:c r="AP142" s="523" t="n">
        <x:v>0</x:v>
      </x:c>
      <x:c r="AQ142" s="579" t="n">
        <x:v>0</x:v>
      </x:c>
      <x:c r="AR142" s="582" t="n">
        <x:f>AS142*$E$3</x:f>
        <x:v>0</x:v>
      </x:c>
      <x:c r="AS142" s="523" t="n">
        <x:v>0</x:v>
      </x:c>
      <x:c r="AT142" s="585" t="n">
        <x:v>0</x:v>
      </x:c>
      <x:c r="AU142" s="588" t="n">
        <x:f>AV142*$E$3</x:f>
        <x:v>0</x:v>
      </x:c>
      <x:c r="AV142" s="523" t="n">
        <x:v>0</x:v>
      </x:c>
      <x:c r="AW142" s="579" t="n">
        <x:f>SUM(M142,P142,S142,V142,Y142,AB142,AE142,AH142,AK142,AN142,AQ142,AT142)</x:f>
        <x:v>0</x:v>
      </x:c>
      <x:c r="AX142" s="582" t="n">
        <x:f>SUM(N142,Q142,T142,W142,Z142,AC142,AF142,AI142,AL142,AO142,AR142,AU142)</x:f>
        <x:v>0</x:v>
      </x:c>
      <x:c r="AY142" s="525"/>
      <x:c r="AZ142" s="579" t="n">
        <x:f>AW142/12</x:f>
        <x:v>0</x:v>
      </x:c>
      <x:c r="BA142" s="582" t="n">
        <x:f>AX142/12</x:f>
        <x:v>0</x:v>
      </x:c>
      <x:c r="BB142" s="525"/>
      <x:c r="BC142" s="579" t="n">
        <x:f>AW142-$G142</x:f>
        <x:v>0</x:v>
      </x:c>
      <x:c r="BD142" s="582" t="n">
        <x:f>AX142-($K142*12)</x:f>
        <x:v>0</x:v>
      </x:c>
      <x:c r="BE142" s="522" t="str">
        <x:v>SIM</x:v>
      </x:c>
      <x:c r="BF142" s="522" t="str">
        <x:v>PRODUÇÃO · COMPÕE O FATOR K</x:v>
      </x:c>
    </x:row>
    <x:row r="143" ht="31" customHeight="1">
      <x:c r="A143" s="531" t="str">
        <x:v>O&amp;M</x:v>
      </x:c>
      <x:c r="B143" s="531" t="str">
        <x:v>LINHA MORTA</x:v>
      </x:c>
      <x:c r="C143" s="531" t="str">
        <x:v>5021000197</x:v>
      </x:c>
      <x:c r="D143" s="534" t="str">
        <x:v>INST ESTR PRI RDC 1F ANCORAGEM SIMPLE LM</x:v>
      </x:c>
      <x:c r="E143" s="534" t="str">
        <x:v>INSTALAR ESTRUTURA PRIMARIA ANCORAGEM SIMPLES EM REDE COMPACTA (RDC), MONOFASICA, INDEPENDENTE DA CLASSE DE TENSAO. EXEMPLO: MCE3 E SIMILARES. CONFORME NORMA TECNICA VIGENTE. INCLUI: INSTALAR BRACO/SUPORTE, FERRAGENS, ISOLADOR, AMARRACAO, ENCABECAMENTO, TENSIONAMENTO DO CONDUTOR E INSTALAÇÃO DAS CONEXÕES ELÉTRICAS NECESSÁRIAS.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x:v>
      </x:c>
      <x:c r="F143" s="531" t="str">
        <x:v>CONJUNTO</x:v>
      </x:c>
      <x:c r="G143" s="573" t="n">
        <x:v>0</x:v>
      </x:c>
      <x:c r="H143" s="573" t="n">
        <x:f>G143/12</x:f>
        <x:v>0</x:v>
      </x:c>
      <x:c r="I143" s="576" t="n">
        <x:v>522.180617900212</x:v>
      </x:c>
      <x:c r="J143" s="576" t="n">
        <x:f>ROUND(I143*$E$3,2)</x:f>
        <x:v>522.18</x:v>
      </x:c>
      <x:c r="K143" s="576" t="n">
        <x:f>J143*H143</x:f>
        <x:v>0</x:v>
      </x:c>
      <x:c r="L143" s="522"/>
      <x:c r="M143" s="579" t="n">
        <x:v>0</x:v>
      </x:c>
      <x:c r="N143" s="582" t="n">
        <x:f>O143*$E$3</x:f>
        <x:v>0</x:v>
      </x:c>
      <x:c r="O143" s="523" t="n">
        <x:v>0</x:v>
      </x:c>
      <x:c r="P143" s="585" t="n">
        <x:v>0</x:v>
      </x:c>
      <x:c r="Q143" s="588" t="n">
        <x:f>R143*$E$3</x:f>
        <x:v>0</x:v>
      </x:c>
      <x:c r="R143" s="523" t="n">
        <x:v>0</x:v>
      </x:c>
      <x:c r="S143" s="579" t="n">
        <x:v>0</x:v>
      </x:c>
      <x:c r="T143" s="582" t="n">
        <x:f>U143*$E$3</x:f>
        <x:v>0</x:v>
      </x:c>
      <x:c r="U143" s="523" t="n">
        <x:v>0</x:v>
      </x:c>
      <x:c r="V143" s="585" t="n">
        <x:v>0</x:v>
      </x:c>
      <x:c r="W143" s="588" t="n">
        <x:f>X143*$E$3</x:f>
        <x:v>0</x:v>
      </x:c>
      <x:c r="X143" s="523" t="n">
        <x:v>0</x:v>
      </x:c>
      <x:c r="Y143" s="579" t="n">
        <x:v>0</x:v>
      </x:c>
      <x:c r="Z143" s="582" t="n">
        <x:f>AA143*$E$3</x:f>
        <x:v>0</x:v>
      </x:c>
      <x:c r="AA143" s="523" t="n">
        <x:v>0</x:v>
      </x:c>
      <x:c r="AB143" s="585" t="n">
        <x:v>0</x:v>
      </x:c>
      <x:c r="AC143" s="588" t="n">
        <x:f>AD143*$E$3</x:f>
        <x:v>0</x:v>
      </x:c>
      <x:c r="AD143" s="523" t="n">
        <x:v>0</x:v>
      </x:c>
      <x:c r="AE143" s="579" t="n">
        <x:v>0</x:v>
      </x:c>
      <x:c r="AF143" s="582" t="n">
        <x:f>AG143*$E$3</x:f>
        <x:v>0</x:v>
      </x:c>
      <x:c r="AG143" s="523" t="n">
        <x:v>0</x:v>
      </x:c>
      <x:c r="AH143" s="585" t="n">
        <x:v>0</x:v>
      </x:c>
      <x:c r="AI143" s="588" t="n">
        <x:f>AJ143*$E$3</x:f>
        <x:v>0</x:v>
      </x:c>
      <x:c r="AJ143" s="523" t="n">
        <x:v>0</x:v>
      </x:c>
      <x:c r="AK143" s="579" t="n">
        <x:v>0</x:v>
      </x:c>
      <x:c r="AL143" s="582" t="n">
        <x:f>AM143*$E$3</x:f>
        <x:v>0</x:v>
      </x:c>
      <x:c r="AM143" s="523" t="n">
        <x:v>0</x:v>
      </x:c>
      <x:c r="AN143" s="585" t="n">
        <x:v>0</x:v>
      </x:c>
      <x:c r="AO143" s="588" t="n">
        <x:f>AP143*$E$3</x:f>
        <x:v>0</x:v>
      </x:c>
      <x:c r="AP143" s="523" t="n">
        <x:v>0</x:v>
      </x:c>
      <x:c r="AQ143" s="579" t="n">
        <x:v>0</x:v>
      </x:c>
      <x:c r="AR143" s="582" t="n">
        <x:f>AS143*$E$3</x:f>
        <x:v>0</x:v>
      </x:c>
      <x:c r="AS143" s="523" t="n">
        <x:v>0</x:v>
      </x:c>
      <x:c r="AT143" s="585" t="n">
        <x:v>0</x:v>
      </x:c>
      <x:c r="AU143" s="588" t="n">
        <x:f>AV143*$E$3</x:f>
        <x:v>0</x:v>
      </x:c>
      <x:c r="AV143" s="523" t="n">
        <x:v>0</x:v>
      </x:c>
      <x:c r="AW143" s="579" t="n">
        <x:f>SUM(M143,P143,S143,V143,Y143,AB143,AE143,AH143,AK143,AN143,AQ143,AT143)</x:f>
        <x:v>0</x:v>
      </x:c>
      <x:c r="AX143" s="582" t="n">
        <x:f>SUM(N143,Q143,T143,W143,Z143,AC143,AF143,AI143,AL143,AO143,AR143,AU143)</x:f>
        <x:v>0</x:v>
      </x:c>
      <x:c r="AY143" s="525"/>
      <x:c r="AZ143" s="579" t="n">
        <x:f>AW143/12</x:f>
        <x:v>0</x:v>
      </x:c>
      <x:c r="BA143" s="582" t="n">
        <x:f>AX143/12</x:f>
        <x:v>0</x:v>
      </x:c>
      <x:c r="BB143" s="525"/>
      <x:c r="BC143" s="579" t="n">
        <x:f>AW143-$G143</x:f>
        <x:v>0</x:v>
      </x:c>
      <x:c r="BD143" s="582" t="n">
        <x:f>AX143-($K143*12)</x:f>
        <x:v>0</x:v>
      </x:c>
      <x:c r="BE143" s="522" t="str">
        <x:v>SIM</x:v>
      </x:c>
      <x:c r="BF143" s="522" t="str">
        <x:v>PRODUÇÃO · COMPÕE O FATOR K</x:v>
      </x:c>
    </x:row>
    <x:row r="144" ht="31" customHeight="1">
      <x:c r="A144" s="531" t="str">
        <x:v>O&amp;M</x:v>
      </x:c>
      <x:c r="B144" s="531" t="str">
        <x:v>LINHA MORTA</x:v>
      </x:c>
      <x:c r="C144" s="531" t="str">
        <x:v>5021000198</x:v>
      </x:c>
      <x:c r="D144" s="534" t="str">
        <x:v>RET ESTR PRI RDC 1F ANCORAGEM SIMPLES LM</x:v>
      </x:c>
      <x:c r="E144" s="534" t="str">
        <x:v>RETIRAR ESTRUTURA PRIMARIA ANCORAGEM SIMPLES EM REDE COMPACTA (RDC), MONOFASICA, INDEPENDENTE DA CLASSE DE TENSAO. EXEMPLO: MCE3 E SIMILARES. CONFORME NORMA TECNICA VIGENTE. INCLUI: RETIRAR BRACO/SUPORTE, FERRAGENS, ISOLADOR, AMARRACAO, ENCABECAMENTO, TENSIONAMENTO DO CONDUTOR E RETIRADA DAS CONEXÕES ELÉTRICAS NECESSÁRIAS. APROPRIACAO - INVESTIMENTO: CUSTEIO: QUANDO EM ATIVIDADE DE MANUTENCAO, APROPRIAR NO CENTRO E CLASSE DE CUSTO ESPECIFICA DA AREA. CONFORME ET.206.EQTL.NORMAS E QUALIDADE - CADERNO DE SERVICOS. QUANT MINIMA RECOMENDA: 2 PESSOAS. TIPO DE TURMA: LINHA MORTA (LM).</x:v>
      </x:c>
      <x:c r="F144" s="531" t="str">
        <x:v>CONJUNTO</x:v>
      </x:c>
      <x:c r="G144" s="573" t="n">
        <x:v>0</x:v>
      </x:c>
      <x:c r="H144" s="573" t="n">
        <x:f>G144/12</x:f>
        <x:v>0</x:v>
      </x:c>
      <x:c r="I144" s="576" t="n">
        <x:v>361.484379918334</x:v>
      </x:c>
      <x:c r="J144" s="576" t="n">
        <x:f>ROUND(I144*$E$3,2)</x:f>
        <x:v>361.48</x:v>
      </x:c>
      <x:c r="K144" s="576" t="n">
        <x:f>J144*H144</x:f>
        <x:v>0</x:v>
      </x:c>
      <x:c r="L144" s="522"/>
      <x:c r="M144" s="579" t="n">
        <x:v>0</x:v>
      </x:c>
      <x:c r="N144" s="582" t="n">
        <x:f>O144*$E$3</x:f>
        <x:v>0</x:v>
      </x:c>
      <x:c r="O144" s="523" t="n">
        <x:v>0</x:v>
      </x:c>
      <x:c r="P144" s="585" t="n">
        <x:v>0</x:v>
      </x:c>
      <x:c r="Q144" s="588" t="n">
        <x:f>R144*$E$3</x:f>
        <x:v>0</x:v>
      </x:c>
      <x:c r="R144" s="523" t="n">
        <x:v>0</x:v>
      </x:c>
      <x:c r="S144" s="579" t="n">
        <x:v>0</x:v>
      </x:c>
      <x:c r="T144" s="582" t="n">
        <x:f>U144*$E$3</x:f>
        <x:v>0</x:v>
      </x:c>
      <x:c r="U144" s="523" t="n">
        <x:v>0</x:v>
      </x:c>
      <x:c r="V144" s="585" t="n">
        <x:v>0</x:v>
      </x:c>
      <x:c r="W144" s="588" t="n">
        <x:f>X144*$E$3</x:f>
        <x:v>0</x:v>
      </x:c>
      <x:c r="X144" s="523" t="n">
        <x:v>0</x:v>
      </x:c>
      <x:c r="Y144" s="579" t="n">
        <x:v>0</x:v>
      </x:c>
      <x:c r="Z144" s="582" t="n">
        <x:f>AA144*$E$3</x:f>
        <x:v>0</x:v>
      </x:c>
      <x:c r="AA144" s="523" t="n">
        <x:v>0</x:v>
      </x:c>
      <x:c r="AB144" s="585" t="n">
        <x:v>0</x:v>
      </x:c>
      <x:c r="AC144" s="588" t="n">
        <x:f>AD144*$E$3</x:f>
        <x:v>0</x:v>
      </x:c>
      <x:c r="AD144" s="523" t="n">
        <x:v>0</x:v>
      </x:c>
      <x:c r="AE144" s="579" t="n">
        <x:v>0</x:v>
      </x:c>
      <x:c r="AF144" s="582" t="n">
        <x:f>AG144*$E$3</x:f>
        <x:v>0</x:v>
      </x:c>
      <x:c r="AG144" s="523" t="n">
        <x:v>0</x:v>
      </x:c>
      <x:c r="AH144" s="585" t="n">
        <x:v>0</x:v>
      </x:c>
      <x:c r="AI144" s="588" t="n">
        <x:f>AJ144*$E$3</x:f>
        <x:v>0</x:v>
      </x:c>
      <x:c r="AJ144" s="523" t="n">
        <x:v>0</x:v>
      </x:c>
      <x:c r="AK144" s="579" t="n">
        <x:v>0</x:v>
      </x:c>
      <x:c r="AL144" s="582" t="n">
        <x:f>AM144*$E$3</x:f>
        <x:v>0</x:v>
      </x:c>
      <x:c r="AM144" s="523" t="n">
        <x:v>0</x:v>
      </x:c>
      <x:c r="AN144" s="585" t="n">
        <x:v>0</x:v>
      </x:c>
      <x:c r="AO144" s="588" t="n">
        <x:f>AP144*$E$3</x:f>
        <x:v>0</x:v>
      </x:c>
      <x:c r="AP144" s="523" t="n">
        <x:v>0</x:v>
      </x:c>
      <x:c r="AQ144" s="579" t="n">
        <x:v>0</x:v>
      </x:c>
      <x:c r="AR144" s="582" t="n">
        <x:f>AS144*$E$3</x:f>
        <x:v>0</x:v>
      </x:c>
      <x:c r="AS144" s="523" t="n">
        <x:v>0</x:v>
      </x:c>
      <x:c r="AT144" s="585" t="n">
        <x:v>0</x:v>
      </x:c>
      <x:c r="AU144" s="588" t="n">
        <x:f>AV144*$E$3</x:f>
        <x:v>0</x:v>
      </x:c>
      <x:c r="AV144" s="523" t="n">
        <x:v>0</x:v>
      </x:c>
      <x:c r="AW144" s="579" t="n">
        <x:f>SUM(M144,P144,S144,V144,Y144,AB144,AE144,AH144,AK144,AN144,AQ144,AT144)</x:f>
        <x:v>0</x:v>
      </x:c>
      <x:c r="AX144" s="582" t="n">
        <x:f>SUM(N144,Q144,T144,W144,Z144,AC144,AF144,AI144,AL144,AO144,AR144,AU144)</x:f>
        <x:v>0</x:v>
      </x:c>
      <x:c r="AY144" s="525"/>
      <x:c r="AZ144" s="579" t="n">
        <x:f>AW144/12</x:f>
        <x:v>0</x:v>
      </x:c>
      <x:c r="BA144" s="582" t="n">
        <x:f>AX144/12</x:f>
        <x:v>0</x:v>
      </x:c>
      <x:c r="BB144" s="525"/>
      <x:c r="BC144" s="579" t="n">
        <x:f>AW144-$G144</x:f>
        <x:v>0</x:v>
      </x:c>
      <x:c r="BD144" s="582" t="n">
        <x:f>AX144-($K144*12)</x:f>
        <x:v>0</x:v>
      </x:c>
      <x:c r="BE144" s="522" t="str">
        <x:v>SIM</x:v>
      </x:c>
      <x:c r="BF144" s="522" t="str">
        <x:v>PRODUÇÃO · COMPÕE O FATOR K</x:v>
      </x:c>
    </x:row>
    <x:row r="145" ht="31" customHeight="1">
      <x:c r="A145" s="531" t="str">
        <x:v>O&amp;M</x:v>
      </x:c>
      <x:c r="B145" s="531" t="str">
        <x:v>LINHA MORTA</x:v>
      </x:c>
      <x:c r="C145" s="531" t="str">
        <x:v>5021100014</x:v>
      </x:c>
      <x:c r="D145" s="534" t="str">
        <x:v>INST ESTRUTURA SECUNDARIA LM</x:v>
      </x:c>
      <x:c r="E145" s="534" t="str">
        <x:v>INSTALAR ESTRUTURA SECUNDARIA PASSANTE/TANGENTE OU FIM DE LINHA, INDEPENDENTE DO NUMERO DE FASES E CONDUTORES. CONFORME NORMA TECNICA VIGENTE. INCLUI: INSTALAR ARMACAO SECUNDARIA, AFASTADORES, FERRAGENS, ISOLADORES ROLDANA E/OU PARAFUSO OLHAL, MATERIAIS DE  FIXACAO E AMARRACAO E INSTALAÇÃO DAS CONEXÕES ELÉTRICAS NECESSÁRIAS.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x:v>
      </x:c>
      <x:c r="F145" s="531" t="str">
        <x:v>UNIDADE</x:v>
      </x:c>
      <x:c r="G145" s="573" t="n">
        <x:v>28396</x:v>
      </x:c>
      <x:c r="H145" s="573" t="n">
        <x:f>G145/12</x:f>
        <x:v>2366.3333333333335</x:v>
      </x:c>
      <x:c r="I145" s="576" t="n">
        <x:v>236.607957764728</x:v>
      </x:c>
      <x:c r="J145" s="576" t="n">
        <x:f>ROUND(I145*$E$3,2)</x:f>
        <x:v>236.61</x:v>
      </x:c>
      <x:c r="K145" s="576" t="n">
        <x:f>J145*H145</x:f>
        <x:v>559898.1300000001</x:v>
      </x:c>
      <x:c r="L145" s="522"/>
      <x:c r="M145" s="579" t="n">
        <x:v>817</x:v>
      </x:c>
      <x:c r="N145" s="582" t="n">
        <x:f>O145*$E$3</x:f>
        <x:v>193310.37</x:v>
      </x:c>
      <x:c r="O145" s="523" t="n">
        <x:v>193310.37</x:v>
      </x:c>
      <x:c r="P145" s="585" t="n">
        <x:v>855</x:v>
      </x:c>
      <x:c r="Q145" s="588" t="n">
        <x:f>R145*$E$3</x:f>
        <x:v>202301.55</x:v>
      </x:c>
      <x:c r="R145" s="523" t="n">
        <x:v>202301.55</x:v>
      </x:c>
      <x:c r="S145" s="579" t="n">
        <x:v>966</x:v>
      </x:c>
      <x:c r="T145" s="582" t="n">
        <x:f>U145*$E$3</x:f>
        <x:v>228565.26</x:v>
      </x:c>
      <x:c r="U145" s="523" t="n">
        <x:v>228565.26</x:v>
      </x:c>
      <x:c r="V145" s="585" t="n">
        <x:v>1229.302</x:v>
      </x:c>
      <x:c r="W145" s="588" t="n">
        <x:f>X145*$E$3</x:f>
        <x:v>290865.15</x:v>
      </x:c>
      <x:c r="X145" s="523" t="n">
        <x:v>290865.15</x:v>
      </x:c>
      <x:c r="Y145" s="579" t="n">
        <x:v>1661</x:v>
      </x:c>
      <x:c r="Z145" s="582" t="n">
        <x:f>AA145*$E$3</x:f>
        <x:v>393009.21</x:v>
      </x:c>
      <x:c r="AA145" s="523" t="n">
        <x:v>393009.21</x:v>
      </x:c>
      <x:c r="AB145" s="585" t="n">
        <x:v>1315</x:v>
      </x:c>
      <x:c r="AC145" s="588" t="n">
        <x:f>AD145*$E$3</x:f>
        <x:v>311142.15</x:v>
      </x:c>
      <x:c r="AD145" s="523" t="n">
        <x:v>311142.15</x:v>
      </x:c>
      <x:c r="AE145" s="579" t="n">
        <x:v>979</x:v>
      </x:c>
      <x:c r="AF145" s="582" t="n">
        <x:f>AG145*$E$3</x:f>
        <x:v>231641.19</x:v>
      </x:c>
      <x:c r="AG145" s="523" t="n">
        <x:v>231641.19</x:v>
      </x:c>
      <x:c r="AH145" s="585" t="n">
        <x:v>1915</x:v>
      </x:c>
      <x:c r="AI145" s="588" t="n">
        <x:f>AJ145*$E$3</x:f>
        <x:v>453108.15</x:v>
      </x:c>
      <x:c r="AJ145" s="523" t="n">
        <x:v>453108.15</x:v>
      </x:c>
      <x:c r="AK145" s="579" t="n">
        <x:v>2089</x:v>
      </x:c>
      <x:c r="AL145" s="582" t="n">
        <x:f>AM145*$E$3</x:f>
        <x:v>494278.29</x:v>
      </x:c>
      <x:c r="AM145" s="523" t="n">
        <x:v>494278.29</x:v>
      </x:c>
      <x:c r="AN145" s="585" t="n">
        <x:v>1600</x:v>
      </x:c>
      <x:c r="AO145" s="588" t="n">
        <x:f>AP145*$E$3</x:f>
        <x:v>378576</x:v>
      </x:c>
      <x:c r="AP145" s="523" t="n">
        <x:v>378576</x:v>
      </x:c>
      <x:c r="AQ145" s="579" t="n">
        <x:v>2779</x:v>
      </x:c>
      <x:c r="AR145" s="582" t="n">
        <x:f>AS145*$E$3</x:f>
        <x:v>657539.19</x:v>
      </x:c>
      <x:c r="AS145" s="523" t="n">
        <x:v>657539.19</x:v>
      </x:c>
      <x:c r="AT145" s="585" t="n">
        <x:v>2313</x:v>
      </x:c>
      <x:c r="AU145" s="588" t="n">
        <x:f>AV145*$E$3</x:f>
        <x:v>547278.93</x:v>
      </x:c>
      <x:c r="AV145" s="523" t="n">
        <x:v>547278.93</x:v>
      </x:c>
      <x:c r="AW145" s="579" t="n">
        <x:f>SUM(M145,P145,S145,V145,Y145,AB145,AE145,AH145,AK145,AN145,AQ145,AT145)</x:f>
        <x:v>18518.302</x:v>
      </x:c>
      <x:c r="AX145" s="582" t="n">
        <x:f>SUM(N145,Q145,T145,W145,Z145,AC145,AF145,AI145,AL145,AO145,AR145,AU145)</x:f>
        <x:v>4381615.4399999995</x:v>
      </x:c>
      <x:c r="AY145" s="525"/>
      <x:c r="AZ145" s="579" t="n">
        <x:f>AW145/12</x:f>
        <x:v>1543.1918333333333</x:v>
      </x:c>
      <x:c r="BA145" s="582" t="n">
        <x:f>AX145/12</x:f>
        <x:v>365134.61999999994</x:v>
      </x:c>
      <x:c r="BB145" s="525"/>
      <x:c r="BC145" s="579" t="n">
        <x:f>AW145-$G145</x:f>
        <x:v>-9877.698</x:v>
      </x:c>
      <x:c r="BD145" s="582" t="n">
        <x:f>AX145-($K145*12)</x:f>
        <x:v>-2337162.120000002</x:v>
      </x:c>
      <x:c r="BE145" s="522" t="str">
        <x:v>SIM</x:v>
      </x:c>
      <x:c r="BF145" s="522" t="str">
        <x:v>PRODUÇÃO · COMPÕE O FATOR K</x:v>
      </x:c>
    </x:row>
    <x:row r="146" ht="31" customHeight="1">
      <x:c r="A146" s="531" t="str">
        <x:v>O&amp;M</x:v>
      </x:c>
      <x:c r="B146" s="531" t="str">
        <x:v>LINHA MORTA</x:v>
      </x:c>
      <x:c r="C146" s="531" t="str">
        <x:v>5021100015</x:v>
      </x:c>
      <x:c r="D146" s="534" t="str">
        <x:v>RET ESTRUTURA SECUNDARIA LM</x:v>
      </x:c>
      <x:c r="E146" s="534" t="str">
        <x:v>RETIRAR ESTRUTURA SECUNDARIA PASSANTE/TANGENTE OU FIM DE LINHA, INDEPENDENTE DO NUMERO DE FASES E CONDUTORES. CONFORME NORMA TECNICA VIGENTE. INCLUI: RETIRAR ARMACAO SECUNDARIA,  AFASTADORES, FERRAGENS, ISOLADORES ROLDANA E/OU PARAFUSO OLHAL, MATERIAIS DE  FIXACAO E AMARRACAO E CONEXÕES ELÉTRICAS NECESSÁRIAS. APROPRIACAO - CUSTEIO: QUANDO EM ATIVIDADE DE MANUTENCAO, APROPRIAR NO CENTRO E CLASSE DE CUSTO ESPECIFICA DA AREA. CONFORME ET.206.EQTL.NORMAS E QUALIDADE - CADERNO DE SERVICOS. QUANT MINIMA RECOMENDA: 2 PESSOAS. TIPO DE TURMA: LINHA MORTA (LM).</x:v>
      </x:c>
      <x:c r="F146" s="531" t="str">
        <x:v>UNIDADE</x:v>
      </x:c>
      <x:c r="G146" s="573" t="n">
        <x:v>2395.8465065821</x:v>
      </x:c>
      <x:c r="H146" s="573" t="n">
        <x:f>G146/12</x:f>
        <x:v>199.65387554850835</x:v>
      </x:c>
      <x:c r="I146" s="576" t="n">
        <x:v>236.607957764728</x:v>
      </x:c>
      <x:c r="J146" s="576" t="n">
        <x:f>ROUND(I146*$E$3,2)</x:f>
        <x:v>236.61</x:v>
      </x:c>
      <x:c r="K146" s="576" t="n">
        <x:f>J146*H146</x:f>
        <x:v>47240.103493532566</x:v>
      </x:c>
      <x:c r="L146" s="522"/>
      <x:c r="M146" s="579" t="n">
        <x:v>644</x:v>
      </x:c>
      <x:c r="N146" s="582" t="n">
        <x:f>O146*$E$3</x:f>
        <x:v>152376.84</x:v>
      </x:c>
      <x:c r="O146" s="523" t="n">
        <x:v>152376.84</x:v>
      </x:c>
      <x:c r="P146" s="585" t="n">
        <x:v>722</x:v>
      </x:c>
      <x:c r="Q146" s="588" t="n">
        <x:f>R146*$E$3</x:f>
        <x:v>170832.42</x:v>
      </x:c>
      <x:c r="R146" s="523" t="n">
        <x:v>170832.42</x:v>
      </x:c>
      <x:c r="S146" s="579" t="n">
        <x:v>838</x:v>
      </x:c>
      <x:c r="T146" s="582" t="n">
        <x:f>U146*$E$3</x:f>
        <x:v>198279.18</x:v>
      </x:c>
      <x:c r="U146" s="523" t="n">
        <x:v>198279.18</x:v>
      </x:c>
      <x:c r="V146" s="585" t="n">
        <x:v>1223.302</x:v>
      </x:c>
      <x:c r="W146" s="588" t="n">
        <x:f>X146*$E$3</x:f>
        <x:v>289445.49</x:v>
      </x:c>
      <x:c r="X146" s="523" t="n">
        <x:v>289445.49</x:v>
      </x:c>
      <x:c r="Y146" s="579" t="n">
        <x:v>1322</x:v>
      </x:c>
      <x:c r="Z146" s="582" t="n">
        <x:f>AA146*$E$3</x:f>
        <x:v>312798.42</x:v>
      </x:c>
      <x:c r="AA146" s="523" t="n">
        <x:v>312798.42</x:v>
      </x:c>
      <x:c r="AB146" s="585" t="n">
        <x:v>1012</x:v>
      </x:c>
      <x:c r="AC146" s="588" t="n">
        <x:f>AD146*$E$3</x:f>
        <x:v>239449.32</x:v>
      </x:c>
      <x:c r="AD146" s="523" t="n">
        <x:v>239449.32</x:v>
      </x:c>
      <x:c r="AE146" s="579" t="n">
        <x:v>903</x:v>
      </x:c>
      <x:c r="AF146" s="582" t="n">
        <x:f>AG146*$E$3</x:f>
        <x:v>213658.83</x:v>
      </x:c>
      <x:c r="AG146" s="523" t="n">
        <x:v>213658.83</x:v>
      </x:c>
      <x:c r="AH146" s="585" t="n">
        <x:v>1556</x:v>
      </x:c>
      <x:c r="AI146" s="588" t="n">
        <x:f>AJ146*$E$3</x:f>
        <x:v>368165.16</x:v>
      </x:c>
      <x:c r="AJ146" s="523" t="n">
        <x:v>368165.16</x:v>
      </x:c>
      <x:c r="AK146" s="579" t="n">
        <x:v>1873</x:v>
      </x:c>
      <x:c r="AL146" s="582" t="n">
        <x:f>AM146*$E$3</x:f>
        <x:v>443170.53</x:v>
      </x:c>
      <x:c r="AM146" s="523" t="n">
        <x:v>443170.53</x:v>
      </x:c>
      <x:c r="AN146" s="585" t="n">
        <x:v>1463</x:v>
      </x:c>
      <x:c r="AO146" s="588" t="n">
        <x:f>AP146*$E$3</x:f>
        <x:v>346160.43</x:v>
      </x:c>
      <x:c r="AP146" s="523" t="n">
        <x:v>346160.43</x:v>
      </x:c>
      <x:c r="AQ146" s="579" t="n">
        <x:v>1744</x:v>
      </x:c>
      <x:c r="AR146" s="582" t="n">
        <x:f>AS146*$E$3</x:f>
        <x:v>412647.84</x:v>
      </x:c>
      <x:c r="AS146" s="523" t="n">
        <x:v>412647.84</x:v>
      </x:c>
      <x:c r="AT146" s="585" t="n">
        <x:v>1404</x:v>
      </x:c>
      <x:c r="AU146" s="588" t="n">
        <x:f>AV146*$E$3</x:f>
        <x:v>332200.44</x:v>
      </x:c>
      <x:c r="AV146" s="523" t="n">
        <x:v>332200.44</x:v>
      </x:c>
      <x:c r="AW146" s="579" t="n">
        <x:f>SUM(M146,P146,S146,V146,Y146,AB146,AE146,AH146,AK146,AN146,AQ146,AT146)</x:f>
        <x:v>14704.302</x:v>
      </x:c>
      <x:c r="AX146" s="582" t="n">
        <x:f>SUM(N146,Q146,T146,W146,Z146,AC146,AF146,AI146,AL146,AO146,AR146,AU146)</x:f>
        <x:v>3479184.9</x:v>
      </x:c>
      <x:c r="AY146" s="525"/>
      <x:c r="AZ146" s="579" t="n">
        <x:f>AW146/12</x:f>
        <x:v>1225.3585</x:v>
      </x:c>
      <x:c r="BA146" s="582" t="n">
        <x:f>AX146/12</x:f>
        <x:v>289932.075</x:v>
      </x:c>
      <x:c r="BB146" s="525"/>
      <x:c r="BC146" s="579" t="n">
        <x:f>AW146-$G146</x:f>
        <x:v>12308.4554934179</x:v>
      </x:c>
      <x:c r="BD146" s="582" t="n">
        <x:f>AX146-($K146*12)</x:f>
        <x:v>2912303.6580776093</x:v>
      </x:c>
      <x:c r="BE146" s="522" t="str">
        <x:v>SIM</x:v>
      </x:c>
      <x:c r="BF146" s="522" t="str">
        <x:v>PRODUÇÃO · COMPÕE O FATOR K</x:v>
      </x:c>
    </x:row>
    <x:row r="147" ht="31" customHeight="1">
      <x:c r="A147" s="531" t="str">
        <x:v>O&amp;M</x:v>
      </x:c>
      <x:c r="B147" s="531" t="str">
        <x:v>LINHA MORTA</x:v>
      </x:c>
      <x:c r="C147" s="531" t="str">
        <x:v>5021100016</x:v>
      </x:c>
      <x:c r="D147" s="534" t="str">
        <x:v>INST ESTRUT SECUNDARIA CRUZETA BT LM</x:v>
      </x:c>
      <x:c r="E147" s="534" t="str">
        <x:v>INSTALAR ESTRUTURA SECUNDARIA BT COM CRUZETA, DE QUALQUER TIPO, MEDIDA, EM QUALQUER POSTE EM UM MESMO POSTO, URBANO OU RURAL, INDEPENDENTE DO TIPO E DO NUMERO DE CONDUTORES/FASES E/OU ISOLADORES OU PONTOS DE FIXACAO, ATRAVES DE UM CONJUNTO DE MATERIAIS. CONFORME NORMA TECNICA VIGENTE. INCLUI: INSTALAR CRUZETA, FERRAGENS, ISOLADOR, MATERIAIS DE FIXACAO E AMARRACAO DO CONDUTOR E INSTALAÇÃO DAS CONEXÕES ELÉTRICAS NECESSÁRIAS.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x:v>
      </x:c>
      <x:c r="F147" s="531" t="str">
        <x:v>CONJUNTO</x:v>
      </x:c>
      <x:c r="G147" s="573" t="n">
        <x:v>16</x:v>
      </x:c>
      <x:c r="H147" s="573" t="n">
        <x:f>G147/12</x:f>
        <x:v>1.3333333333333333</x:v>
      </x:c>
      <x:c r="I147" s="576" t="n">
        <x:v>625.69659942228</x:v>
      </x:c>
      <x:c r="J147" s="576" t="n">
        <x:f>ROUND(I147*$E$3,2)</x:f>
        <x:v>625.7</x:v>
      </x:c>
      <x:c r="K147" s="576" t="n">
        <x:f>J147*H147</x:f>
        <x:v>834.2666666666667</x:v>
      </x:c>
      <x:c r="L147" s="522"/>
      <x:c r="M147" s="579" t="n">
        <x:v>0</x:v>
      </x:c>
      <x:c r="N147" s="582" t="n">
        <x:f>O147*$E$3</x:f>
        <x:v>0</x:v>
      </x:c>
      <x:c r="O147" s="523" t="n">
        <x:v>0</x:v>
      </x:c>
      <x:c r="P147" s="585" t="n">
        <x:v>0</x:v>
      </x:c>
      <x:c r="Q147" s="588" t="n">
        <x:f>R147*$E$3</x:f>
        <x:v>0</x:v>
      </x:c>
      <x:c r="R147" s="523" t="n">
        <x:v>0</x:v>
      </x:c>
      <x:c r="S147" s="579" t="n">
        <x:v>0</x:v>
      </x:c>
      <x:c r="T147" s="582" t="n">
        <x:f>U147*$E$3</x:f>
        <x:v>0</x:v>
      </x:c>
      <x:c r="U147" s="523" t="n">
        <x:v>0</x:v>
      </x:c>
      <x:c r="V147" s="585" t="n">
        <x:v>0</x:v>
      </x:c>
      <x:c r="W147" s="588" t="n">
        <x:f>X147*$E$3</x:f>
        <x:v>0</x:v>
      </x:c>
      <x:c r="X147" s="523" t="n">
        <x:v>0</x:v>
      </x:c>
      <x:c r="Y147" s="579" t="n">
        <x:v>0</x:v>
      </x:c>
      <x:c r="Z147" s="582" t="n">
        <x:f>AA147*$E$3</x:f>
        <x:v>0</x:v>
      </x:c>
      <x:c r="AA147" s="523" t="n">
        <x:v>0</x:v>
      </x:c>
      <x:c r="AB147" s="585" t="n">
        <x:v>0</x:v>
      </x:c>
      <x:c r="AC147" s="588" t="n">
        <x:f>AD147*$E$3</x:f>
        <x:v>0</x:v>
      </x:c>
      <x:c r="AD147" s="523" t="n">
        <x:v>0</x:v>
      </x:c>
      <x:c r="AE147" s="579" t="n">
        <x:v>0</x:v>
      </x:c>
      <x:c r="AF147" s="582" t="n">
        <x:f>AG147*$E$3</x:f>
        <x:v>0</x:v>
      </x:c>
      <x:c r="AG147" s="523" t="n">
        <x:v>0</x:v>
      </x:c>
      <x:c r="AH147" s="585" t="n">
        <x:v>0</x:v>
      </x:c>
      <x:c r="AI147" s="588" t="n">
        <x:f>AJ147*$E$3</x:f>
        <x:v>0</x:v>
      </x:c>
      <x:c r="AJ147" s="523" t="n">
        <x:v>0</x:v>
      </x:c>
      <x:c r="AK147" s="579" t="n">
        <x:v>0</x:v>
      </x:c>
      <x:c r="AL147" s="582" t="n">
        <x:f>AM147*$E$3</x:f>
        <x:v>0</x:v>
      </x:c>
      <x:c r="AM147" s="523" t="n">
        <x:v>0</x:v>
      </x:c>
      <x:c r="AN147" s="585" t="n">
        <x:v>0</x:v>
      </x:c>
      <x:c r="AO147" s="588" t="n">
        <x:f>AP147*$E$3</x:f>
        <x:v>0</x:v>
      </x:c>
      <x:c r="AP147" s="523" t="n">
        <x:v>0</x:v>
      </x:c>
      <x:c r="AQ147" s="579" t="n">
        <x:v>0</x:v>
      </x:c>
      <x:c r="AR147" s="582" t="n">
        <x:f>AS147*$E$3</x:f>
        <x:v>0</x:v>
      </x:c>
      <x:c r="AS147" s="523" t="n">
        <x:v>0</x:v>
      </x:c>
      <x:c r="AT147" s="585" t="n">
        <x:v>0</x:v>
      </x:c>
      <x:c r="AU147" s="588" t="n">
        <x:f>AV147*$E$3</x:f>
        <x:v>0</x:v>
      </x:c>
      <x:c r="AV147" s="523" t="n">
        <x:v>0</x:v>
      </x:c>
      <x:c r="AW147" s="579" t="n">
        <x:f>SUM(M147,P147,S147,V147,Y147,AB147,AE147,AH147,AK147,AN147,AQ147,AT147)</x:f>
        <x:v>0</x:v>
      </x:c>
      <x:c r="AX147" s="582" t="n">
        <x:f>SUM(N147,Q147,T147,W147,Z147,AC147,AF147,AI147,AL147,AO147,AR147,AU147)</x:f>
        <x:v>0</x:v>
      </x:c>
      <x:c r="AY147" s="525"/>
      <x:c r="AZ147" s="579" t="n">
        <x:f>AW147/12</x:f>
        <x:v>0</x:v>
      </x:c>
      <x:c r="BA147" s="582" t="n">
        <x:f>AX147/12</x:f>
        <x:v>0</x:v>
      </x:c>
      <x:c r="BB147" s="525"/>
      <x:c r="BC147" s="579" t="n">
        <x:f>AW147-$G147</x:f>
        <x:v>-16</x:v>
      </x:c>
      <x:c r="BD147" s="582" t="n">
        <x:f>AX147-($K147*12)</x:f>
        <x:v>-10011.2</x:v>
      </x:c>
      <x:c r="BE147" s="522" t="str">
        <x:v>SIM</x:v>
      </x:c>
      <x:c r="BF147" s="522" t="str">
        <x:v>PRODUÇÃO · COMPÕE O FATOR K</x:v>
      </x:c>
    </x:row>
    <x:row r="148" ht="31" customHeight="1">
      <x:c r="A148" s="531" t="str">
        <x:v>O&amp;M</x:v>
      </x:c>
      <x:c r="B148" s="531" t="str">
        <x:v>LINHA MORTA</x:v>
      </x:c>
      <x:c r="C148" s="531" t="str">
        <x:v>5021100017</x:v>
      </x:c>
      <x:c r="D148" s="534" t="str">
        <x:v>RET ESTRUT SECUNDARIA CRUZETA BT LM</x:v>
      </x:c>
      <x:c r="E148" s="534" t="str">
        <x:v>RETIRAR ESTRUTURA SECUNDARIA BT COM CRUZETA, DE QUALQUER TIPO, MEDIDA, EM QUALQUER POSTE EM UM MESMO POSTO, URBANO OU RURAL, INDEPENDENTE DO TIPO E DO NUMERO DE CONDUTORES/FASES E/OU ISOLADORES OU PONTOS DE FIXACAO, ATRAVES DE UM CONJUNTO DE MATERIAIS. CONFORME NORMA TECNICA VIGENTE. INCLUI: RETIRAR CRUZETA, FERRAGENS, ISOLADOR, MATERIAIS DE FIXACAO E AMARRACAO DO CONDUTOR E CONEXÕES ELÉTRICAS NECESSÁRIAS. APROPRIACAO - CUSTEIO: QUANDO EM ATIVIDADE DE MANUTENCAO, APROPRIAR NO CENTRO E CLASSE DE CUSTO ESPECIFICA DA AREA. CONFORME ET.206.EQTL.NORMAS E QUALIDADE - CADERNO DE SERVICOS. QUANT MINIMA RECOMENDA: 2 PESSOAS. TIPO DE TURMA: LINHA MORTA (LM).</x:v>
      </x:c>
      <x:c r="F148" s="531" t="str">
        <x:v>CONJUNTO</x:v>
      </x:c>
      <x:c r="G148" s="573" t="n">
        <x:v>68</x:v>
      </x:c>
      <x:c r="H148" s="573" t="n">
        <x:f>G148/12</x:f>
        <x:v>5.666666666666667</x:v>
      </x:c>
      <x:c r="I148" s="576" t="n">
        <x:v>319.026396386108</x:v>
      </x:c>
      <x:c r="J148" s="576" t="n">
        <x:f>ROUND(I148*$E$3,2)</x:f>
        <x:v>319.03</x:v>
      </x:c>
      <x:c r="K148" s="576" t="n">
        <x:f>J148*H148</x:f>
        <x:v>1807.8366666666666</x:v>
      </x:c>
      <x:c r="L148" s="522"/>
      <x:c r="M148" s="579" t="n">
        <x:v>0</x:v>
      </x:c>
      <x:c r="N148" s="582" t="n">
        <x:f>O148*$E$3</x:f>
        <x:v>0</x:v>
      </x:c>
      <x:c r="O148" s="523" t="n">
        <x:v>0</x:v>
      </x:c>
      <x:c r="P148" s="585" t="n">
        <x:v>0</x:v>
      </x:c>
      <x:c r="Q148" s="588" t="n">
        <x:f>R148*$E$3</x:f>
        <x:v>0</x:v>
      </x:c>
      <x:c r="R148" s="523" t="n">
        <x:v>0</x:v>
      </x:c>
      <x:c r="S148" s="579" t="n">
        <x:v>0</x:v>
      </x:c>
      <x:c r="T148" s="582" t="n">
        <x:f>U148*$E$3</x:f>
        <x:v>0</x:v>
      </x:c>
      <x:c r="U148" s="523" t="n">
        <x:v>0</x:v>
      </x:c>
      <x:c r="V148" s="585" t="n">
        <x:v>0</x:v>
      </x:c>
      <x:c r="W148" s="588" t="n">
        <x:f>X148*$E$3</x:f>
        <x:v>0</x:v>
      </x:c>
      <x:c r="X148" s="523" t="n">
        <x:v>0</x:v>
      </x:c>
      <x:c r="Y148" s="579" t="n">
        <x:v>0</x:v>
      </x:c>
      <x:c r="Z148" s="582" t="n">
        <x:f>AA148*$E$3</x:f>
        <x:v>0</x:v>
      </x:c>
      <x:c r="AA148" s="523" t="n">
        <x:v>0</x:v>
      </x:c>
      <x:c r="AB148" s="585" t="n">
        <x:v>0</x:v>
      </x:c>
      <x:c r="AC148" s="588" t="n">
        <x:f>AD148*$E$3</x:f>
        <x:v>0</x:v>
      </x:c>
      <x:c r="AD148" s="523" t="n">
        <x:v>0</x:v>
      </x:c>
      <x:c r="AE148" s="579" t="n">
        <x:v>0</x:v>
      </x:c>
      <x:c r="AF148" s="582" t="n">
        <x:f>AG148*$E$3</x:f>
        <x:v>0</x:v>
      </x:c>
      <x:c r="AG148" s="523" t="n">
        <x:v>0</x:v>
      </x:c>
      <x:c r="AH148" s="585" t="n">
        <x:v>0</x:v>
      </x:c>
      <x:c r="AI148" s="588" t="n">
        <x:f>AJ148*$E$3</x:f>
        <x:v>0</x:v>
      </x:c>
      <x:c r="AJ148" s="523" t="n">
        <x:v>0</x:v>
      </x:c>
      <x:c r="AK148" s="579" t="n">
        <x:v>0</x:v>
      </x:c>
      <x:c r="AL148" s="582" t="n">
        <x:f>AM148*$E$3</x:f>
        <x:v>0</x:v>
      </x:c>
      <x:c r="AM148" s="523" t="n">
        <x:v>0</x:v>
      </x:c>
      <x:c r="AN148" s="585" t="n">
        <x:v>0</x:v>
      </x:c>
      <x:c r="AO148" s="588" t="n">
        <x:f>AP148*$E$3</x:f>
        <x:v>0</x:v>
      </x:c>
      <x:c r="AP148" s="523" t="n">
        <x:v>0</x:v>
      </x:c>
      <x:c r="AQ148" s="579" t="n">
        <x:v>0</x:v>
      </x:c>
      <x:c r="AR148" s="582" t="n">
        <x:f>AS148*$E$3</x:f>
        <x:v>0</x:v>
      </x:c>
      <x:c r="AS148" s="523" t="n">
        <x:v>0</x:v>
      </x:c>
      <x:c r="AT148" s="585" t="n">
        <x:v>0</x:v>
      </x:c>
      <x:c r="AU148" s="588" t="n">
        <x:f>AV148*$E$3</x:f>
        <x:v>0</x:v>
      </x:c>
      <x:c r="AV148" s="523" t="n">
        <x:v>0</x:v>
      </x:c>
      <x:c r="AW148" s="579" t="n">
        <x:f>SUM(M148,P148,S148,V148,Y148,AB148,AE148,AH148,AK148,AN148,AQ148,AT148)</x:f>
        <x:v>0</x:v>
      </x:c>
      <x:c r="AX148" s="582" t="n">
        <x:f>SUM(N148,Q148,T148,W148,Z148,AC148,AF148,AI148,AL148,AO148,AR148,AU148)</x:f>
        <x:v>0</x:v>
      </x:c>
      <x:c r="AY148" s="525"/>
      <x:c r="AZ148" s="579" t="n">
        <x:f>AW148/12</x:f>
        <x:v>0</x:v>
      </x:c>
      <x:c r="BA148" s="582" t="n">
        <x:f>AX148/12</x:f>
        <x:v>0</x:v>
      </x:c>
      <x:c r="BB148" s="525"/>
      <x:c r="BC148" s="579" t="n">
        <x:f>AW148-$G148</x:f>
        <x:v>-68</x:v>
      </x:c>
      <x:c r="BD148" s="582" t="n">
        <x:f>AX148-($K148*12)</x:f>
        <x:v>-21694.04</x:v>
      </x:c>
      <x:c r="BE148" s="522" t="str">
        <x:v>SIM</x:v>
      </x:c>
      <x:c r="BF148" s="522" t="str">
        <x:v>PRODUÇÃO · COMPÕE O FATOR K</x:v>
      </x:c>
    </x:row>
    <x:row r="149" ht="31" customHeight="1">
      <x:c r="A149" s="531" t="str">
        <x:v>O&amp;M</x:v>
      </x:c>
      <x:c r="B149" s="531" t="str">
        <x:v>LINHA MORTA</x:v>
      </x:c>
      <x:c r="C149" s="531" t="str">
        <x:v>5021200044</x:v>
      </x:c>
      <x:c r="D149" s="534" t="str">
        <x:v>INST ISOLADOR ROLDANA LM</x:v>
      </x:c>
      <x:c r="E149" s="534" t="str">
        <x:v>INSTALAR UM ISOLADOR ROLDANA, DE QUALQUER TIPO, INDEPENDENTE DA CLASSE DE TENSAO. CONFORME NORMA TECNICA VIGENTE. INCLUI: INSTALAR ISOLADOR ROLDANA E SEUS RESPECTIVOS MATERIAIS DE SUSTENTACAO, INCLUINDO A AMARRACAO DO CONDUTOR.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x:v>
      </x:c>
      <x:c r="F149" s="531" t="str">
        <x:v>UNIDADE</x:v>
      </x:c>
      <x:c r="G149" s="573" t="n">
        <x:v>4.90180878552972</x:v>
      </x:c>
      <x:c r="H149" s="573" t="n">
        <x:f>G149/12</x:f>
        <x:v>0.40848406546081</x:v>
      </x:c>
      <x:c r="I149" s="576" t="n">
        <x:v>236.607957764728</x:v>
      </x:c>
      <x:c r="J149" s="576" t="n">
        <x:f>ROUND(I149*$E$3,2)</x:f>
        <x:v>236.61</x:v>
      </x:c>
      <x:c r="K149" s="576" t="n">
        <x:f>J149*H149</x:f>
        <x:v>96.65141472868225</x:v>
      </x:c>
      <x:c r="L149" s="522"/>
      <x:c r="M149" s="579" t="n">
        <x:v>0</x:v>
      </x:c>
      <x:c r="N149" s="582" t="n">
        <x:f>O149*$E$3</x:f>
        <x:v>0</x:v>
      </x:c>
      <x:c r="O149" s="523" t="n">
        <x:v>0</x:v>
      </x:c>
      <x:c r="P149" s="585" t="n">
        <x:v>0</x:v>
      </x:c>
      <x:c r="Q149" s="588" t="n">
        <x:f>R149*$E$3</x:f>
        <x:v>0</x:v>
      </x:c>
      <x:c r="R149" s="523" t="n">
        <x:v>0</x:v>
      </x:c>
      <x:c r="S149" s="579" t="n">
        <x:v>0</x:v>
      </x:c>
      <x:c r="T149" s="582" t="n">
        <x:f>U149*$E$3</x:f>
        <x:v>0</x:v>
      </x:c>
      <x:c r="U149" s="523" t="n">
        <x:v>0</x:v>
      </x:c>
      <x:c r="V149" s="585" t="n">
        <x:v>0</x:v>
      </x:c>
      <x:c r="W149" s="588" t="n">
        <x:f>X149*$E$3</x:f>
        <x:v>0</x:v>
      </x:c>
      <x:c r="X149" s="523" t="n">
        <x:v>0</x:v>
      </x:c>
      <x:c r="Y149" s="579" t="n">
        <x:v>0</x:v>
      </x:c>
      <x:c r="Z149" s="582" t="n">
        <x:f>AA149*$E$3</x:f>
        <x:v>0</x:v>
      </x:c>
      <x:c r="AA149" s="523" t="n">
        <x:v>0</x:v>
      </x:c>
      <x:c r="AB149" s="585" t="n">
        <x:v>0</x:v>
      </x:c>
      <x:c r="AC149" s="588" t="n">
        <x:f>AD149*$E$3</x:f>
        <x:v>0</x:v>
      </x:c>
      <x:c r="AD149" s="523" t="n">
        <x:v>0</x:v>
      </x:c>
      <x:c r="AE149" s="579" t="n">
        <x:v>0</x:v>
      </x:c>
      <x:c r="AF149" s="582" t="n">
        <x:f>AG149*$E$3</x:f>
        <x:v>0</x:v>
      </x:c>
      <x:c r="AG149" s="523" t="n">
        <x:v>0</x:v>
      </x:c>
      <x:c r="AH149" s="585" t="n">
        <x:v>0</x:v>
      </x:c>
      <x:c r="AI149" s="588" t="n">
        <x:f>AJ149*$E$3</x:f>
        <x:v>0</x:v>
      </x:c>
      <x:c r="AJ149" s="523" t="n">
        <x:v>0</x:v>
      </x:c>
      <x:c r="AK149" s="579" t="n">
        <x:v>0</x:v>
      </x:c>
      <x:c r="AL149" s="582" t="n">
        <x:f>AM149*$E$3</x:f>
        <x:v>0</x:v>
      </x:c>
      <x:c r="AM149" s="523" t="n">
        <x:v>0</x:v>
      </x:c>
      <x:c r="AN149" s="585" t="n">
        <x:v>0</x:v>
      </x:c>
      <x:c r="AO149" s="588" t="n">
        <x:f>AP149*$E$3</x:f>
        <x:v>0</x:v>
      </x:c>
      <x:c r="AP149" s="523" t="n">
        <x:v>0</x:v>
      </x:c>
      <x:c r="AQ149" s="579" t="n">
        <x:v>0</x:v>
      </x:c>
      <x:c r="AR149" s="582" t="n">
        <x:f>AS149*$E$3</x:f>
        <x:v>0</x:v>
      </x:c>
      <x:c r="AS149" s="523" t="n">
        <x:v>0</x:v>
      </x:c>
      <x:c r="AT149" s="585" t="n">
        <x:v>0</x:v>
      </x:c>
      <x:c r="AU149" s="588" t="n">
        <x:f>AV149*$E$3</x:f>
        <x:v>0</x:v>
      </x:c>
      <x:c r="AV149" s="523" t="n">
        <x:v>0</x:v>
      </x:c>
      <x:c r="AW149" s="579" t="n">
        <x:f>SUM(M149,P149,S149,V149,Y149,AB149,AE149,AH149,AK149,AN149,AQ149,AT149)</x:f>
        <x:v>0</x:v>
      </x:c>
      <x:c r="AX149" s="582" t="n">
        <x:f>SUM(N149,Q149,T149,W149,Z149,AC149,AF149,AI149,AL149,AO149,AR149,AU149)</x:f>
        <x:v>0</x:v>
      </x:c>
      <x:c r="AY149" s="525"/>
      <x:c r="AZ149" s="579" t="n">
        <x:f>AW149/12</x:f>
        <x:v>0</x:v>
      </x:c>
      <x:c r="BA149" s="582" t="n">
        <x:f>AX149/12</x:f>
        <x:v>0</x:v>
      </x:c>
      <x:c r="BB149" s="525"/>
      <x:c r="BC149" s="579" t="n">
        <x:f>AW149-$G149</x:f>
        <x:v>-4.90180878552972</x:v>
      </x:c>
      <x:c r="BD149" s="582" t="n">
        <x:f>AX149-($K149*12)</x:f>
        <x:v>-1159.816976744187</x:v>
      </x:c>
      <x:c r="BE149" s="522" t="str">
        <x:v>SIM</x:v>
      </x:c>
      <x:c r="BF149" s="522" t="str">
        <x:v>PRODUÇÃO · COMPÕE O FATOR K</x:v>
      </x:c>
    </x:row>
    <x:row r="150" ht="31" customHeight="1">
      <x:c r="A150" s="531" t="str">
        <x:v>O&amp;M</x:v>
      </x:c>
      <x:c r="B150" s="531" t="str">
        <x:v>LINHA MORTA</x:v>
      </x:c>
      <x:c r="C150" s="531" t="str">
        <x:v>5021200045</x:v>
      </x:c>
      <x:c r="D150" s="534" t="str">
        <x:v>RET ISOLADOR ROLDANA LM</x:v>
      </x:c>
      <x:c r="E150" s="534" t="str">
        <x:v>RETIRAR UM ISOLADOR ROLDANA, DE QUALQUER TIPO, INDEPENDENTE DA CLASSE DE TENSAO. CONFORME NORMA TECNICA VIGENTE. INCLUI: RETIRAR ISOLADOR ROLDANA E SEUS RESPECTIVOS MATERIAIS DE SUSTENTACAO, INCLUINDO A AMARRACAO DO CONDUTOR. APROPRIACAO - CUSTEIO: QUANDO EM ATIVIDADE DE MANUTENCAO, APROPRIAR NO CENTRO E CLASSE DE CUSTO ESPECIFICA DA AREA. CONFORME ET.206.EQTL.NORMAS E QUALIDADE - CADERNO DE SERVICOS. QUANT MINIMA RECOMENDA: 2 PESSOAS. TIPO DE TURMA: LINHA MORTA (LM)</x:v>
      </x:c>
      <x:c r="F150" s="531" t="str">
        <x:v>UNIDADE</x:v>
      </x:c>
      <x:c r="G150" s="573" t="n">
        <x:v>0</x:v>
      </x:c>
      <x:c r="H150" s="573" t="n">
        <x:f>G150/12</x:f>
        <x:v>0</x:v>
      </x:c>
      <x:c r="I150" s="576" t="n">
        <x:v>236.607957764728</x:v>
      </x:c>
      <x:c r="J150" s="576" t="n">
        <x:f>ROUND(I150*$E$3,2)</x:f>
        <x:v>236.61</x:v>
      </x:c>
      <x:c r="K150" s="576" t="n">
        <x:f>J150*H150</x:f>
        <x:v>0</x:v>
      </x:c>
      <x:c r="L150" s="522"/>
      <x:c r="M150" s="579" t="n">
        <x:v>0</x:v>
      </x:c>
      <x:c r="N150" s="582" t="n">
        <x:f>O150*$E$3</x:f>
        <x:v>0</x:v>
      </x:c>
      <x:c r="O150" s="523" t="n">
        <x:v>0</x:v>
      </x:c>
      <x:c r="P150" s="585" t="n">
        <x:v>0</x:v>
      </x:c>
      <x:c r="Q150" s="588" t="n">
        <x:f>R150*$E$3</x:f>
        <x:v>0</x:v>
      </x:c>
      <x:c r="R150" s="523" t="n">
        <x:v>0</x:v>
      </x:c>
      <x:c r="S150" s="579" t="n">
        <x:v>0</x:v>
      </x:c>
      <x:c r="T150" s="582" t="n">
        <x:f>U150*$E$3</x:f>
        <x:v>0</x:v>
      </x:c>
      <x:c r="U150" s="523" t="n">
        <x:v>0</x:v>
      </x:c>
      <x:c r="V150" s="585" t="n">
        <x:v>0</x:v>
      </x:c>
      <x:c r="W150" s="588" t="n">
        <x:f>X150*$E$3</x:f>
        <x:v>0</x:v>
      </x:c>
      <x:c r="X150" s="523" t="n">
        <x:v>0</x:v>
      </x:c>
      <x:c r="Y150" s="579" t="n">
        <x:v>0</x:v>
      </x:c>
      <x:c r="Z150" s="582" t="n">
        <x:f>AA150*$E$3</x:f>
        <x:v>0</x:v>
      </x:c>
      <x:c r="AA150" s="523" t="n">
        <x:v>0</x:v>
      </x:c>
      <x:c r="AB150" s="585" t="n">
        <x:v>0</x:v>
      </x:c>
      <x:c r="AC150" s="588" t="n">
        <x:f>AD150*$E$3</x:f>
        <x:v>0</x:v>
      </x:c>
      <x:c r="AD150" s="523" t="n">
        <x:v>0</x:v>
      </x:c>
      <x:c r="AE150" s="579" t="n">
        <x:v>0</x:v>
      </x:c>
      <x:c r="AF150" s="582" t="n">
        <x:f>AG150*$E$3</x:f>
        <x:v>0</x:v>
      </x:c>
      <x:c r="AG150" s="523" t="n">
        <x:v>0</x:v>
      </x:c>
      <x:c r="AH150" s="585" t="n">
        <x:v>0</x:v>
      </x:c>
      <x:c r="AI150" s="588" t="n">
        <x:f>AJ150*$E$3</x:f>
        <x:v>0</x:v>
      </x:c>
      <x:c r="AJ150" s="523" t="n">
        <x:v>0</x:v>
      </x:c>
      <x:c r="AK150" s="579" t="n">
        <x:v>0</x:v>
      </x:c>
      <x:c r="AL150" s="582" t="n">
        <x:f>AM150*$E$3</x:f>
        <x:v>0</x:v>
      </x:c>
      <x:c r="AM150" s="523" t="n">
        <x:v>0</x:v>
      </x:c>
      <x:c r="AN150" s="585" t="n">
        <x:v>0</x:v>
      </x:c>
      <x:c r="AO150" s="588" t="n">
        <x:f>AP150*$E$3</x:f>
        <x:v>0</x:v>
      </x:c>
      <x:c r="AP150" s="523" t="n">
        <x:v>0</x:v>
      </x:c>
      <x:c r="AQ150" s="579" t="n">
        <x:v>0</x:v>
      </x:c>
      <x:c r="AR150" s="582" t="n">
        <x:f>AS150*$E$3</x:f>
        <x:v>0</x:v>
      </x:c>
      <x:c r="AS150" s="523" t="n">
        <x:v>0</x:v>
      </x:c>
      <x:c r="AT150" s="585" t="n">
        <x:v>0</x:v>
      </x:c>
      <x:c r="AU150" s="588" t="n">
        <x:f>AV150*$E$3</x:f>
        <x:v>0</x:v>
      </x:c>
      <x:c r="AV150" s="523" t="n">
        <x:v>0</x:v>
      </x:c>
      <x:c r="AW150" s="579" t="n">
        <x:f>SUM(M150,P150,S150,V150,Y150,AB150,AE150,AH150,AK150,AN150,AQ150,AT150)</x:f>
        <x:v>0</x:v>
      </x:c>
      <x:c r="AX150" s="582" t="n">
        <x:f>SUM(N150,Q150,T150,W150,Z150,AC150,AF150,AI150,AL150,AO150,AR150,AU150)</x:f>
        <x:v>0</x:v>
      </x:c>
      <x:c r="AY150" s="525"/>
      <x:c r="AZ150" s="579" t="n">
        <x:f>AW150/12</x:f>
        <x:v>0</x:v>
      </x:c>
      <x:c r="BA150" s="582" t="n">
        <x:f>AX150/12</x:f>
        <x:v>0</x:v>
      </x:c>
      <x:c r="BB150" s="525"/>
      <x:c r="BC150" s="579" t="n">
        <x:f>AW150-$G150</x:f>
        <x:v>0</x:v>
      </x:c>
      <x:c r="BD150" s="582" t="n">
        <x:f>AX150-($K150*12)</x:f>
        <x:v>0</x:v>
      </x:c>
      <x:c r="BE150" s="522" t="str">
        <x:v>SIM</x:v>
      </x:c>
      <x:c r="BF150" s="522" t="str">
        <x:v>PRODUÇÃO · COMPÕE O FATOR K</x:v>
      </x:c>
    </x:row>
    <x:row r="151" ht="31" customHeight="1">
      <x:c r="A151" s="531" t="str">
        <x:v>O&amp;M</x:v>
      </x:c>
      <x:c r="B151" s="531" t="str">
        <x:v>LINHA MORTA</x:v>
      </x:c>
      <x:c r="C151" s="531" t="str">
        <x:v>5021200046</x:v>
      </x:c>
      <x:c r="D151" s="534" t="str">
        <x:v>INST ISOLADOR PINO/PILAR LM</x:v>
      </x:c>
      <x:c r="E151" s="534" t="str">
        <x:v>INSTALAR UM ISOLADOR PINO OU PILAR COM PINO OU PINO DO ISOLADOR, DE QUALQUER TIPO, INDEPENDENTE DA CLASSE DE TENSAO, POR FASE. CONFORME NORMA TECNICA VIGENTE. INCLUI: INSTALAR ISOLADOR PINO/PILAR E SEUS RESPECTIVOS MATERIAIS DE SUSTENTACAO, CASO NECESSARIO, INCLUINDO A AMARRACAO DO CONDUTOR.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x:v>
      </x:c>
      <x:c r="F151" s="531" t="str">
        <x:v>UNIDADE</x:v>
      </x:c>
      <x:c r="G151" s="573" t="n">
        <x:v>1512</x:v>
      </x:c>
      <x:c r="H151" s="573" t="n">
        <x:f>G151/12</x:f>
        <x:v>126</x:v>
      </x:c>
      <x:c r="I151" s="576" t="n">
        <x:v>302.332390477152</x:v>
      </x:c>
      <x:c r="J151" s="576" t="n">
        <x:f>ROUND(I151*$E$3,2)</x:f>
        <x:v>302.33</x:v>
      </x:c>
      <x:c r="K151" s="576" t="n">
        <x:f>J151*H151</x:f>
        <x:v>38093.579999999994</x:v>
      </x:c>
      <x:c r="L151" s="522"/>
      <x:c r="M151" s="579" t="n">
        <x:v>24</x:v>
      </x:c>
      <x:c r="N151" s="582" t="n">
        <x:f>O151*$E$3</x:f>
        <x:v>7255.92</x:v>
      </x:c>
      <x:c r="O151" s="523" t="n">
        <x:v>7255.92</x:v>
      </x:c>
      <x:c r="P151" s="585" t="n">
        <x:v>36</x:v>
      </x:c>
      <x:c r="Q151" s="588" t="n">
        <x:f>R151*$E$3</x:f>
        <x:v>10883.88</x:v>
      </x:c>
      <x:c r="R151" s="523" t="n">
        <x:v>10883.88</x:v>
      </x:c>
      <x:c r="S151" s="579" t="n">
        <x:v>46</x:v>
      </x:c>
      <x:c r="T151" s="582" t="n">
        <x:f>U151*$E$3</x:f>
        <x:v>13907.18</x:v>
      </x:c>
      <x:c r="U151" s="523" t="n">
        <x:v>13907.18</x:v>
      </x:c>
      <x:c r="V151" s="585" t="n">
        <x:v>42</x:v>
      </x:c>
      <x:c r="W151" s="588" t="n">
        <x:f>X151*$E$3</x:f>
        <x:v>12697.86</x:v>
      </x:c>
      <x:c r="X151" s="523" t="n">
        <x:v>12697.86</x:v>
      </x:c>
      <x:c r="Y151" s="579" t="n">
        <x:v>58</x:v>
      </x:c>
      <x:c r="Z151" s="582" t="n">
        <x:f>AA151*$E$3</x:f>
        <x:v>17535.14</x:v>
      </x:c>
      <x:c r="AA151" s="523" t="n">
        <x:v>17535.14</x:v>
      </x:c>
      <x:c r="AB151" s="585" t="n">
        <x:v>20</x:v>
      </x:c>
      <x:c r="AC151" s="588" t="n">
        <x:f>AD151*$E$3</x:f>
        <x:v>6046.6</x:v>
      </x:c>
      <x:c r="AD151" s="523" t="n">
        <x:v>6046.6</x:v>
      </x:c>
      <x:c r="AE151" s="579" t="n">
        <x:v>29</x:v>
      </x:c>
      <x:c r="AF151" s="582" t="n">
        <x:f>AG151*$E$3</x:f>
        <x:v>8767.57</x:v>
      </x:c>
      <x:c r="AG151" s="523" t="n">
        <x:v>8767.57</x:v>
      </x:c>
      <x:c r="AH151" s="585" t="n">
        <x:v>85</x:v>
      </x:c>
      <x:c r="AI151" s="588" t="n">
        <x:f>AJ151*$E$3</x:f>
        <x:v>25698.05</x:v>
      </x:c>
      <x:c r="AJ151" s="523" t="n">
        <x:v>25698.05</x:v>
      </x:c>
      <x:c r="AK151" s="579" t="n">
        <x:v>78</x:v>
      </x:c>
      <x:c r="AL151" s="582" t="n">
        <x:f>AM151*$E$3</x:f>
        <x:v>23581.74</x:v>
      </x:c>
      <x:c r="AM151" s="523" t="n">
        <x:v>23581.74</x:v>
      </x:c>
      <x:c r="AN151" s="585" t="n">
        <x:v>49</x:v>
      </x:c>
      <x:c r="AO151" s="588" t="n">
        <x:f>AP151*$E$3</x:f>
        <x:v>14814.17</x:v>
      </x:c>
      <x:c r="AP151" s="523" t="n">
        <x:v>14814.17</x:v>
      </x:c>
      <x:c r="AQ151" s="579" t="n">
        <x:v>123</x:v>
      </x:c>
      <x:c r="AR151" s="582" t="n">
        <x:f>AS151*$E$3</x:f>
        <x:v>37186.59</x:v>
      </x:c>
      <x:c r="AS151" s="523" t="n">
        <x:v>37186.59</x:v>
      </x:c>
      <x:c r="AT151" s="585" t="n">
        <x:v>46</x:v>
      </x:c>
      <x:c r="AU151" s="588" t="n">
        <x:f>AV151*$E$3</x:f>
        <x:v>13907.18</x:v>
      </x:c>
      <x:c r="AV151" s="523" t="n">
        <x:v>13907.18</x:v>
      </x:c>
      <x:c r="AW151" s="579" t="n">
        <x:f>SUM(M151,P151,S151,V151,Y151,AB151,AE151,AH151,AK151,AN151,AQ151,AT151)</x:f>
        <x:v>636</x:v>
      </x:c>
      <x:c r="AX151" s="582" t="n">
        <x:f>SUM(N151,Q151,T151,W151,Z151,AC151,AF151,AI151,AL151,AO151,AR151,AU151)</x:f>
        <x:v>192281.88</x:v>
      </x:c>
      <x:c r="AY151" s="525"/>
      <x:c r="AZ151" s="579" t="n">
        <x:f>AW151/12</x:f>
        <x:v>53</x:v>
      </x:c>
      <x:c r="BA151" s="582" t="n">
        <x:f>AX151/12</x:f>
        <x:v>16023.49</x:v>
      </x:c>
      <x:c r="BB151" s="525"/>
      <x:c r="BC151" s="579" t="n">
        <x:f>AW151-$G151</x:f>
        <x:v>-876</x:v>
      </x:c>
      <x:c r="BD151" s="582" t="n">
        <x:f>AX151-($K151*12)</x:f>
        <x:v>-264841.07999999996</x:v>
      </x:c>
      <x:c r="BE151" s="522" t="str">
        <x:v>SIM</x:v>
      </x:c>
      <x:c r="BF151" s="522" t="str">
        <x:v>PRODUÇÃO · COMPÕE O FATOR K</x:v>
      </x:c>
    </x:row>
    <x:row r="152" ht="31" customHeight="1">
      <x:c r="A152" s="531" t="str">
        <x:v>O&amp;M</x:v>
      </x:c>
      <x:c r="B152" s="531" t="str">
        <x:v>LINHA MORTA</x:v>
      </x:c>
      <x:c r="C152" s="531" t="str">
        <x:v>5021200047</x:v>
      </x:c>
      <x:c r="D152" s="534" t="str">
        <x:v>RET ISOLADOR PINO/PILAR LM</x:v>
      </x:c>
      <x:c r="E152" s="534" t="str">
        <x:v>RETIRAR UM ISOLADOR PINO OU PILAR COM PINO OU PINO DO ISOLADOR, DE QUALQUER TIPO, INDEPENDENTE DA CLASSE DE TENSAO, POR FASE. CONFORME NORMA TECNICA VIGENTE. INCLUI: RETIRAR ISOLADOR PINO/PILAR E SEUS RESPECTIVOS MATERIAIS DE SUSTENTACAO, CASO NECESSARIO, INCLUINDO A AMARRACAO DO CONDUTOR. APROPRIACAO - CUSTEIO: QUANDO EM ATIVIDADE DE MANUTENCAO, APROPRIAR NO CENTRO E CLASSE DE CUSTO ESPECIFICA DA AREA. CONFORME ET.206.EQTL.NORMAS E QUALIDADE - CADERNO DE SERVICOS. QUANT MINIMA RECOMENDA: 2 PESSOAS. TIPO DE TURMA: LINHA MORTA (LM).</x:v>
      </x:c>
      <x:c r="F152" s="531" t="str">
        <x:v>UNIDADE</x:v>
      </x:c>
      <x:c r="G152" s="573" t="n">
        <x:v>197.333333333333</x:v>
      </x:c>
      <x:c r="H152" s="573" t="n">
        <x:f>G152/12</x:f>
        <x:v>16.444444444444418</x:v>
      </x:c>
      <x:c r="I152" s="576" t="n">
        <x:v>302.332390477152</x:v>
      </x:c>
      <x:c r="J152" s="576" t="n">
        <x:f>ROUND(I152*$E$3,2)</x:f>
        <x:v>302.33</x:v>
      </x:c>
      <x:c r="K152" s="576" t="n">
        <x:f>J152*H152</x:f>
        <x:v>4971.648888888881</x:v>
      </x:c>
      <x:c r="L152" s="522"/>
      <x:c r="M152" s="579" t="n">
        <x:v>7</x:v>
      </x:c>
      <x:c r="N152" s="582" t="n">
        <x:f>O152*$E$3</x:f>
        <x:v>2116.31</x:v>
      </x:c>
      <x:c r="O152" s="523" t="n">
        <x:v>2116.31</x:v>
      </x:c>
      <x:c r="P152" s="585" t="n">
        <x:v>4</x:v>
      </x:c>
      <x:c r="Q152" s="588" t="n">
        <x:f>R152*$E$3</x:f>
        <x:v>1209.32</x:v>
      </x:c>
      <x:c r="R152" s="523" t="n">
        <x:v>1209.32</x:v>
      </x:c>
      <x:c r="S152" s="579" t="n">
        <x:v>10</x:v>
      </x:c>
      <x:c r="T152" s="582" t="n">
        <x:f>U152*$E$3</x:f>
        <x:v>3023.3</x:v>
      </x:c>
      <x:c r="U152" s="523" t="n">
        <x:v>3023.3</x:v>
      </x:c>
      <x:c r="V152" s="585" t="n">
        <x:v>9</x:v>
      </x:c>
      <x:c r="W152" s="588" t="n">
        <x:f>X152*$E$3</x:f>
        <x:v>2720.97</x:v>
      </x:c>
      <x:c r="X152" s="523" t="n">
        <x:v>2720.97</x:v>
      </x:c>
      <x:c r="Y152" s="579" t="n">
        <x:v>10</x:v>
      </x:c>
      <x:c r="Z152" s="582" t="n">
        <x:f>AA152*$E$3</x:f>
        <x:v>3023.3</x:v>
      </x:c>
      <x:c r="AA152" s="523" t="n">
        <x:v>3023.3</x:v>
      </x:c>
      <x:c r="AB152" s="585" t="n">
        <x:v>7</x:v>
      </x:c>
      <x:c r="AC152" s="588" t="n">
        <x:f>AD152*$E$3</x:f>
        <x:v>2116.31</x:v>
      </x:c>
      <x:c r="AD152" s="523" t="n">
        <x:v>2116.31</x:v>
      </x:c>
      <x:c r="AE152" s="579" t="n">
        <x:v>16</x:v>
      </x:c>
      <x:c r="AF152" s="582" t="n">
        <x:f>AG152*$E$3</x:f>
        <x:v>4837.28</x:v>
      </x:c>
      <x:c r="AG152" s="523" t="n">
        <x:v>4837.28</x:v>
      </x:c>
      <x:c r="AH152" s="585" t="n">
        <x:v>17</x:v>
      </x:c>
      <x:c r="AI152" s="588" t="n">
        <x:f>AJ152*$E$3</x:f>
        <x:v>5139.61</x:v>
      </x:c>
      <x:c r="AJ152" s="523" t="n">
        <x:v>5139.61</x:v>
      </x:c>
      <x:c r="AK152" s="579" t="n">
        <x:v>31</x:v>
      </x:c>
      <x:c r="AL152" s="582" t="n">
        <x:f>AM152*$E$3</x:f>
        <x:v>9372.23</x:v>
      </x:c>
      <x:c r="AM152" s="523" t="n">
        <x:v>9372.23</x:v>
      </x:c>
      <x:c r="AN152" s="585" t="n">
        <x:v>20</x:v>
      </x:c>
      <x:c r="AO152" s="588" t="n">
        <x:f>AP152*$E$3</x:f>
        <x:v>6046.6</x:v>
      </x:c>
      <x:c r="AP152" s="523" t="n">
        <x:v>6046.6</x:v>
      </x:c>
      <x:c r="AQ152" s="579" t="n">
        <x:v>42</x:v>
      </x:c>
      <x:c r="AR152" s="582" t="n">
        <x:f>AS152*$E$3</x:f>
        <x:v>12697.86</x:v>
      </x:c>
      <x:c r="AS152" s="523" t="n">
        <x:v>12697.86</x:v>
      </x:c>
      <x:c r="AT152" s="585" t="n">
        <x:v>19</x:v>
      </x:c>
      <x:c r="AU152" s="588" t="n">
        <x:f>AV152*$E$3</x:f>
        <x:v>5744.27</x:v>
      </x:c>
      <x:c r="AV152" s="523" t="n">
        <x:v>5744.27</x:v>
      </x:c>
      <x:c r="AW152" s="579" t="n">
        <x:f>SUM(M152,P152,S152,V152,Y152,AB152,AE152,AH152,AK152,AN152,AQ152,AT152)</x:f>
        <x:v>192</x:v>
      </x:c>
      <x:c r="AX152" s="582" t="n">
        <x:f>SUM(N152,Q152,T152,W152,Z152,AC152,AF152,AI152,AL152,AO152,AR152,AU152)</x:f>
        <x:v>58047.36</x:v>
      </x:c>
      <x:c r="AY152" s="525"/>
      <x:c r="AZ152" s="579" t="n">
        <x:f>AW152/12</x:f>
        <x:v>16</x:v>
      </x:c>
      <x:c r="BA152" s="582" t="n">
        <x:f>AX152/12</x:f>
        <x:v>4837.28</x:v>
      </x:c>
      <x:c r="BB152" s="525"/>
      <x:c r="BC152" s="579" t="n">
        <x:f>AW152-$G152</x:f>
        <x:v>-5.333333333333002</x:v>
      </x:c>
      <x:c r="BD152" s="582" t="n">
        <x:f>AX152-($K152*12)</x:f>
        <x:v>-1612.4266666665644</x:v>
      </x:c>
      <x:c r="BE152" s="522" t="str">
        <x:v>SIM</x:v>
      </x:c>
      <x:c r="BF152" s="522" t="str">
        <x:v>PRODUÇÃO · COMPÕE O FATOR K</x:v>
      </x:c>
    </x:row>
    <x:row r="153" ht="31" customHeight="1">
      <x:c r="A153" s="531" t="str">
        <x:v>O&amp;M</x:v>
      </x:c>
      <x:c r="B153" s="531" t="str">
        <x:v>LINHA MORTA</x:v>
      </x:c>
      <x:c r="C153" s="531" t="str">
        <x:v>5021200048</x:v>
      </x:c>
      <x:c r="D153" s="534" t="str">
        <x:v>INST ISOLAD DISCO/ANCORAGEM LM</x:v>
      </x:c>
      <x:c r="E153" s="534" t="str">
        <x:v>INSTALAR UM CONJUNTO COMPOSTO POR OLHAL, GANCHO E ISOLADOR DISCO OU ANCORAGEM, INDEPENDENTEMENTE DO TIPO E CLASSE DE TENSÃO, POR FASE. CONFORME NORMA TECNICA VIGENTE. INCLUI: INSTALAR O CONJUNTO DE ISOLADOR DISCO/ANCORAGEM, OLHAL E GANCHO, MATERIAIS DE SUSTENTAÇÃO NECESSÁRIOS,  AMARRACAO E TENSIONAMENTO DO CONDUTOR. A ATIVIDADE REMUNERA O CONJUNTO REFERENTE A UMA CADEIA DE ISOLADORES, OU SEJA, UMA FASE.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x:v>
      </x:c>
      <x:c r="F153" s="531" t="str">
        <x:v>CONJUNTO</x:v>
      </x:c>
      <x:c r="G153" s="573" t="n">
        <x:v>1114.12966103696</x:v>
      </x:c>
      <x:c r="H153" s="573" t="n">
        <x:f>G153/12</x:f>
        <x:v>92.84413841974667</x:v>
      </x:c>
      <x:c r="I153" s="576" t="n">
        <x:v>332.434180659443</x:v>
      </x:c>
      <x:c r="J153" s="576" t="n">
        <x:f>ROUND(I153*$E$3,2)</x:f>
        <x:v>332.43</x:v>
      </x:c>
      <x:c r="K153" s="576" t="n">
        <x:f>J153*H153</x:f>
        <x:v>30864.176934876385</x:v>
      </x:c>
      <x:c r="L153" s="522"/>
      <x:c r="M153" s="579" t="n">
        <x:v>19</x:v>
      </x:c>
      <x:c r="N153" s="582" t="n">
        <x:f>O153*$E$3</x:f>
        <x:v>6316.17</x:v>
      </x:c>
      <x:c r="O153" s="523" t="n">
        <x:v>6316.17</x:v>
      </x:c>
      <x:c r="P153" s="585" t="n">
        <x:v>14</x:v>
      </x:c>
      <x:c r="Q153" s="588" t="n">
        <x:f>R153*$E$3</x:f>
        <x:v>4654.02</x:v>
      </x:c>
      <x:c r="R153" s="523" t="n">
        <x:v>4654.02</x:v>
      </x:c>
      <x:c r="S153" s="579" t="n">
        <x:v>11</x:v>
      </x:c>
      <x:c r="T153" s="582" t="n">
        <x:f>U153*$E$3</x:f>
        <x:v>3656.73</x:v>
      </x:c>
      <x:c r="U153" s="523" t="n">
        <x:v>3656.73</x:v>
      </x:c>
      <x:c r="V153" s="585" t="n">
        <x:v>24</x:v>
      </x:c>
      <x:c r="W153" s="588" t="n">
        <x:f>X153*$E$3</x:f>
        <x:v>7978.32</x:v>
      </x:c>
      <x:c r="X153" s="523" t="n">
        <x:v>7978.32</x:v>
      </x:c>
      <x:c r="Y153" s="579" t="n">
        <x:v>32</x:v>
      </x:c>
      <x:c r="Z153" s="582" t="n">
        <x:f>AA153*$E$3</x:f>
        <x:v>10637.76</x:v>
      </x:c>
      <x:c r="AA153" s="523" t="n">
        <x:v>10637.76</x:v>
      </x:c>
      <x:c r="AB153" s="585" t="n">
        <x:v>17</x:v>
      </x:c>
      <x:c r="AC153" s="588" t="n">
        <x:f>AD153*$E$3</x:f>
        <x:v>5651.31</x:v>
      </x:c>
      <x:c r="AD153" s="523" t="n">
        <x:v>5651.31</x:v>
      </x:c>
      <x:c r="AE153" s="579" t="n">
        <x:v>27</x:v>
      </x:c>
      <x:c r="AF153" s="582" t="n">
        <x:f>AG153*$E$3</x:f>
        <x:v>8975.61</x:v>
      </x:c>
      <x:c r="AG153" s="523" t="n">
        <x:v>8975.61</x:v>
      </x:c>
      <x:c r="AH153" s="585" t="n">
        <x:v>35</x:v>
      </x:c>
      <x:c r="AI153" s="588" t="n">
        <x:f>AJ153*$E$3</x:f>
        <x:v>11635.05</x:v>
      </x:c>
      <x:c r="AJ153" s="523" t="n">
        <x:v>11635.05</x:v>
      </x:c>
      <x:c r="AK153" s="579" t="n">
        <x:v>36</x:v>
      </x:c>
      <x:c r="AL153" s="582" t="n">
        <x:f>AM153*$E$3</x:f>
        <x:v>11967.48</x:v>
      </x:c>
      <x:c r="AM153" s="523" t="n">
        <x:v>11967.48</x:v>
      </x:c>
      <x:c r="AN153" s="585" t="n">
        <x:v>40</x:v>
      </x:c>
      <x:c r="AO153" s="588" t="n">
        <x:f>AP153*$E$3</x:f>
        <x:v>13297.2</x:v>
      </x:c>
      <x:c r="AP153" s="523" t="n">
        <x:v>13297.2</x:v>
      </x:c>
      <x:c r="AQ153" s="579" t="n">
        <x:v>45</x:v>
      </x:c>
      <x:c r="AR153" s="582" t="n">
        <x:f>AS153*$E$3</x:f>
        <x:v>14959.35</x:v>
      </x:c>
      <x:c r="AS153" s="523" t="n">
        <x:v>14959.35</x:v>
      </x:c>
      <x:c r="AT153" s="585" t="n">
        <x:v>25</x:v>
      </x:c>
      <x:c r="AU153" s="588" t="n">
        <x:f>AV153*$E$3</x:f>
        <x:v>8310.75</x:v>
      </x:c>
      <x:c r="AV153" s="523" t="n">
        <x:v>8310.75</x:v>
      </x:c>
      <x:c r="AW153" s="579" t="n">
        <x:f>SUM(M153,P153,S153,V153,Y153,AB153,AE153,AH153,AK153,AN153,AQ153,AT153)</x:f>
        <x:v>325</x:v>
      </x:c>
      <x:c r="AX153" s="582" t="n">
        <x:f>SUM(N153,Q153,T153,W153,Z153,AC153,AF153,AI153,AL153,AO153,AR153,AU153)</x:f>
        <x:v>108039.75</x:v>
      </x:c>
      <x:c r="AY153" s="525"/>
      <x:c r="AZ153" s="579" t="n">
        <x:f>AW153/12</x:f>
        <x:v>27.083333333333332</x:v>
      </x:c>
      <x:c r="BA153" s="582" t="n">
        <x:f>AX153/12</x:f>
        <x:v>9003.3125</x:v>
      </x:c>
      <x:c r="BB153" s="525"/>
      <x:c r="BC153" s="579" t="n">
        <x:f>AW153-$G153</x:f>
        <x:v>-789.12966103696</x:v>
      </x:c>
      <x:c r="BD153" s="582" t="n">
        <x:f>AX153-($K153*12)</x:f>
        <x:v>-262330.3732185166</x:v>
      </x:c>
      <x:c r="BE153" s="522" t="str">
        <x:v>SIM</x:v>
      </x:c>
      <x:c r="BF153" s="522" t="str">
        <x:v>PRODUÇÃO · COMPÕE O FATOR K</x:v>
      </x:c>
    </x:row>
    <x:row r="154" ht="31" customHeight="1">
      <x:c r="A154" s="531" t="str">
        <x:v>O&amp;M</x:v>
      </x:c>
      <x:c r="B154" s="531" t="str">
        <x:v>LINHA MORTA</x:v>
      </x:c>
      <x:c r="C154" s="531" t="str">
        <x:v>5021200049</x:v>
      </x:c>
      <x:c r="D154" s="534" t="str">
        <x:v>RET ISOLAD DISCO/ANCORAGEM LM</x:v>
      </x:c>
      <x:c r="E154" s="534" t="str">
        <x:v>RETIRAR UM CONJUNTO COMPOSTO POR OLHAL, GANCHO E ISOLADOR DISCO OU ANCORAGEM, INDEPENDENTEMENTE DO TIPO E CLASSE DE TENSÃO, POR FASE. CONFORME NORMA TECNICA VIGENTE. INCLUI: RETIRAR O CONJUNTO DE ISOLADOR DISCO/ANCORAGEM, OLHAL E GANCHO, MATERIAIS DE SUSTENTAÇÃO NECESSÁRIOS E AMARRACAO CONDUTOR. A ATIVIDADE REMUNERA O CONJUNTO REFERENTE A UMA CADEIA DE ISOLADORES, OU SEJA, UMA FASE. APROPRIACAO - CUSTEIO: QUANDO EM ATIVIDADE DE MANUTENCAO, APROPRIAR NO CENTRO E CLASSE DE CUSTO ESPECIFICA DA AREA. CONFORME ET.206.EQTL.NORMAS E QUALIDADE - CADERNO DE SERVICOS. QUANT MINIMA RECOMENDA: 2 PESSOAS. TIPO DE TURMA: LINHA MORTA (LM).</x:v>
      </x:c>
      <x:c r="F154" s="531" t="str">
        <x:v>CONJUNTO</x:v>
      </x:c>
      <x:c r="G154" s="573" t="n">
        <x:v>228</x:v>
      </x:c>
      <x:c r="H154" s="573" t="n">
        <x:f>G154/12</x:f>
        <x:v>19</x:v>
      </x:c>
      <x:c r="I154" s="576" t="n">
        <x:v>209.398042621784</x:v>
      </x:c>
      <x:c r="J154" s="576" t="n">
        <x:f>ROUND(I154*$E$3,2)</x:f>
        <x:v>209.4</x:v>
      </x:c>
      <x:c r="K154" s="576" t="n">
        <x:f>J154*H154</x:f>
        <x:v>3978.6</x:v>
      </x:c>
      <x:c r="L154" s="522"/>
      <x:c r="M154" s="579" t="n">
        <x:v>11</x:v>
      </x:c>
      <x:c r="N154" s="582" t="n">
        <x:f>O154*$E$3</x:f>
        <x:v>2303.4</x:v>
      </x:c>
      <x:c r="O154" s="523" t="n">
        <x:v>2303.4</x:v>
      </x:c>
      <x:c r="P154" s="585" t="n">
        <x:v>4</x:v>
      </x:c>
      <x:c r="Q154" s="588" t="n">
        <x:f>R154*$E$3</x:f>
        <x:v>837.6</x:v>
      </x:c>
      <x:c r="R154" s="523" t="n">
        <x:v>837.6</x:v>
      </x:c>
      <x:c r="S154" s="579" t="n">
        <x:v>10</x:v>
      </x:c>
      <x:c r="T154" s="582" t="n">
        <x:f>U154*$E$3</x:f>
        <x:v>2094</x:v>
      </x:c>
      <x:c r="U154" s="523" t="n">
        <x:v>2094</x:v>
      </x:c>
      <x:c r="V154" s="585" t="n">
        <x:v>15</x:v>
      </x:c>
      <x:c r="W154" s="588" t="n">
        <x:f>X154*$E$3</x:f>
        <x:v>3141</x:v>
      </x:c>
      <x:c r="X154" s="523" t="n">
        <x:v>3141</x:v>
      </x:c>
      <x:c r="Y154" s="579" t="n">
        <x:v>11</x:v>
      </x:c>
      <x:c r="Z154" s="582" t="n">
        <x:f>AA154*$E$3</x:f>
        <x:v>2303.4</x:v>
      </x:c>
      <x:c r="AA154" s="523" t="n">
        <x:v>2303.4</x:v>
      </x:c>
      <x:c r="AB154" s="585" t="n">
        <x:v>6</x:v>
      </x:c>
      <x:c r="AC154" s="588" t="n">
        <x:f>AD154*$E$3</x:f>
        <x:v>1256.4</x:v>
      </x:c>
      <x:c r="AD154" s="523" t="n">
        <x:v>1256.4</x:v>
      </x:c>
      <x:c r="AE154" s="579" t="n">
        <x:v>6</x:v>
      </x:c>
      <x:c r="AF154" s="582" t="n">
        <x:f>AG154*$E$3</x:f>
        <x:v>1256.4</x:v>
      </x:c>
      <x:c r="AG154" s="523" t="n">
        <x:v>1256.4</x:v>
      </x:c>
      <x:c r="AH154" s="585" t="n">
        <x:v>6</x:v>
      </x:c>
      <x:c r="AI154" s="588" t="n">
        <x:f>AJ154*$E$3</x:f>
        <x:v>1256.4</x:v>
      </x:c>
      <x:c r="AJ154" s="523" t="n">
        <x:v>1256.4</x:v>
      </x:c>
      <x:c r="AK154" s="579" t="n">
        <x:v>5</x:v>
      </x:c>
      <x:c r="AL154" s="582" t="n">
        <x:f>AM154*$E$3</x:f>
        <x:v>1047</x:v>
      </x:c>
      <x:c r="AM154" s="523" t="n">
        <x:v>1047</x:v>
      </x:c>
      <x:c r="AN154" s="585" t="n">
        <x:v>13</x:v>
      </x:c>
      <x:c r="AO154" s="588" t="n">
        <x:f>AP154*$E$3</x:f>
        <x:v>2722.2</x:v>
      </x:c>
      <x:c r="AP154" s="523" t="n">
        <x:v>2722.2</x:v>
      </x:c>
      <x:c r="AQ154" s="579" t="n">
        <x:v>15</x:v>
      </x:c>
      <x:c r="AR154" s="582" t="n">
        <x:f>AS154*$E$3</x:f>
        <x:v>3141</x:v>
      </x:c>
      <x:c r="AS154" s="523" t="n">
        <x:v>3141</x:v>
      </x:c>
      <x:c r="AT154" s="585" t="n">
        <x:v>14</x:v>
      </x:c>
      <x:c r="AU154" s="588" t="n">
        <x:f>AV154*$E$3</x:f>
        <x:v>2931.6</x:v>
      </x:c>
      <x:c r="AV154" s="523" t="n">
        <x:v>2931.6</x:v>
      </x:c>
      <x:c r="AW154" s="579" t="n">
        <x:f>SUM(M154,P154,S154,V154,Y154,AB154,AE154,AH154,AK154,AN154,AQ154,AT154)</x:f>
        <x:v>116</x:v>
      </x:c>
      <x:c r="AX154" s="582" t="n">
        <x:f>SUM(N154,Q154,T154,W154,Z154,AC154,AF154,AI154,AL154,AO154,AR154,AU154)</x:f>
        <x:v>24290.399999999998</x:v>
      </x:c>
      <x:c r="AY154" s="525"/>
      <x:c r="AZ154" s="579" t="n">
        <x:f>AW154/12</x:f>
        <x:v>9.666666666666666</x:v>
      </x:c>
      <x:c r="BA154" s="582" t="n">
        <x:f>AX154/12</x:f>
        <x:v>2024.1999999999998</x:v>
      </x:c>
      <x:c r="BB154" s="525"/>
      <x:c r="BC154" s="579" t="n">
        <x:f>AW154-$G154</x:f>
        <x:v>-112</x:v>
      </x:c>
      <x:c r="BD154" s="582" t="n">
        <x:f>AX154-($K154*12)</x:f>
        <x:v>-23452.8</x:v>
      </x:c>
      <x:c r="BE154" s="522" t="str">
        <x:v>SIM</x:v>
      </x:c>
      <x:c r="BF154" s="522" t="str">
        <x:v>PRODUÇÃO · COMPÕE O FATOR K</x:v>
      </x:c>
    </x:row>
    <x:row r="155" ht="31" customHeight="1">
      <x:c r="A155" s="531" t="str">
        <x:v>O&amp;M</x:v>
      </x:c>
      <x:c r="B155" s="531" t="str">
        <x:v>LINHA MORTA</x:v>
      </x:c>
      <x:c r="C155" s="531" t="str">
        <x:v>5022000230</x:v>
      </x:c>
      <x:c r="D155" s="534" t="str">
        <x:v>INST COND NU COBRE &gt; 50MM² LM</x:v>
      </x:c>
      <x:c r="E155" s="534" t="str">
        <x:v>INSTALAR CONDUTOR NU NO PRIMARIO OU SECUNDARIO, EM COBRE. BITOLA: MAIOR QUE 50 MM². CONFORME NORMA TECNICA VIGENTE. INCLUI: INSTALAR CONDUTOR, TENSIONAR, NIVELAR, AMARRAR, ENCABECAR, CONEXOES, PASSAGENS, ESTRIBOS E CRUZAMENTOS. A REMUNERACAO DESSA ATIVIDADE SERA POR METRO LINEAR, DEVENDO SER DESCONSIDERADO OS 5% DE CABO ACRESCIDOS PARA A INSTALACAO  DEVIDO A CATENARIA E ENCABECAMENTO. APROPRIACAO - INVESTIMENTO: QUANDO ASSOCIADA A UC ESSA ATIVIDADE DEVE SER APROPRIADA NA ODI. CUSTEIO: QUANDO EM ATIVIDADE DE MANUTENCAO, APROPRIAR NO CENTRO E CLASSE DE CUSTO ESPECIFICA DA AREA. CONFORME ET.206.EQTL.NORMAS E QUALIDADE - CADERNO DE SERVICOS. QUANT MINIMA RECOMENDA: 7 PESSOAS. TIPO DE TURMA: LINHA MORTA (LM).</x:v>
      </x:c>
      <x:c r="F155" s="531" t="str">
        <x:v>METRO</x:v>
      </x:c>
      <x:c r="G155" s="573" t="n">
        <x:v>0</x:v>
      </x:c>
      <x:c r="H155" s="573" t="n">
        <x:f>G155/12</x:f>
        <x:v>0</x:v>
      </x:c>
      <x:c r="I155" s="576" t="n">
        <x:v>5.78375007869335</x:v>
      </x:c>
      <x:c r="J155" s="576" t="n">
        <x:f>ROUND(I155*$E$3,2)</x:f>
        <x:v>5.78</x:v>
      </x:c>
      <x:c r="K155" s="576" t="n">
        <x:f>J155*H155</x:f>
        <x:v>0</x:v>
      </x:c>
      <x:c r="L155" s="522"/>
      <x:c r="M155" s="579" t="n">
        <x:v>0</x:v>
      </x:c>
      <x:c r="N155" s="582" t="n">
        <x:f>O155*$E$3</x:f>
        <x:v>0</x:v>
      </x:c>
      <x:c r="O155" s="523" t="n">
        <x:v>0</x:v>
      </x:c>
      <x:c r="P155" s="585" t="n">
        <x:v>0</x:v>
      </x:c>
      <x:c r="Q155" s="588" t="n">
        <x:f>R155*$E$3</x:f>
        <x:v>0</x:v>
      </x:c>
      <x:c r="R155" s="523" t="n">
        <x:v>0</x:v>
      </x:c>
      <x:c r="S155" s="579" t="n">
        <x:v>0</x:v>
      </x:c>
      <x:c r="T155" s="582" t="n">
        <x:f>U155*$E$3</x:f>
        <x:v>0</x:v>
      </x:c>
      <x:c r="U155" s="523" t="n">
        <x:v>0</x:v>
      </x:c>
      <x:c r="V155" s="585" t="n">
        <x:v>0</x:v>
      </x:c>
      <x:c r="W155" s="588" t="n">
        <x:f>X155*$E$3</x:f>
        <x:v>0</x:v>
      </x:c>
      <x:c r="X155" s="523" t="n">
        <x:v>0</x:v>
      </x:c>
      <x:c r="Y155" s="579" t="n">
        <x:v>0</x:v>
      </x:c>
      <x:c r="Z155" s="582" t="n">
        <x:f>AA155*$E$3</x:f>
        <x:v>0</x:v>
      </x:c>
      <x:c r="AA155" s="523" t="n">
        <x:v>0</x:v>
      </x:c>
      <x:c r="AB155" s="585" t="n">
        <x:v>0</x:v>
      </x:c>
      <x:c r="AC155" s="588" t="n">
        <x:f>AD155*$E$3</x:f>
        <x:v>0</x:v>
      </x:c>
      <x:c r="AD155" s="523" t="n">
        <x:v>0</x:v>
      </x:c>
      <x:c r="AE155" s="579" t="n">
        <x:v>0</x:v>
      </x:c>
      <x:c r="AF155" s="582" t="n">
        <x:f>AG155*$E$3</x:f>
        <x:v>0</x:v>
      </x:c>
      <x:c r="AG155" s="523" t="n">
        <x:v>0</x:v>
      </x:c>
      <x:c r="AH155" s="585" t="n">
        <x:v>0</x:v>
      </x:c>
      <x:c r="AI155" s="588" t="n">
        <x:f>AJ155*$E$3</x:f>
        <x:v>0</x:v>
      </x:c>
      <x:c r="AJ155" s="523" t="n">
        <x:v>0</x:v>
      </x:c>
      <x:c r="AK155" s="579" t="n">
        <x:v>0</x:v>
      </x:c>
      <x:c r="AL155" s="582" t="n">
        <x:f>AM155*$E$3</x:f>
        <x:v>0</x:v>
      </x:c>
      <x:c r="AM155" s="523" t="n">
        <x:v>0</x:v>
      </x:c>
      <x:c r="AN155" s="585" t="n">
        <x:v>0</x:v>
      </x:c>
      <x:c r="AO155" s="588" t="n">
        <x:f>AP155*$E$3</x:f>
        <x:v>0</x:v>
      </x:c>
      <x:c r="AP155" s="523" t="n">
        <x:v>0</x:v>
      </x:c>
      <x:c r="AQ155" s="579" t="n">
        <x:v>0</x:v>
      </x:c>
      <x:c r="AR155" s="582" t="n">
        <x:f>AS155*$E$3</x:f>
        <x:v>0</x:v>
      </x:c>
      <x:c r="AS155" s="523" t="n">
        <x:v>0</x:v>
      </x:c>
      <x:c r="AT155" s="585" t="n">
        <x:v>0</x:v>
      </x:c>
      <x:c r="AU155" s="588" t="n">
        <x:f>AV155*$E$3</x:f>
        <x:v>0</x:v>
      </x:c>
      <x:c r="AV155" s="523" t="n">
        <x:v>0</x:v>
      </x:c>
      <x:c r="AW155" s="579" t="n">
        <x:f>SUM(M155,P155,S155,V155,Y155,AB155,AE155,AH155,AK155,AN155,AQ155,AT155)</x:f>
        <x:v>0</x:v>
      </x:c>
      <x:c r="AX155" s="582" t="n">
        <x:f>SUM(N155,Q155,T155,W155,Z155,AC155,AF155,AI155,AL155,AO155,AR155,AU155)</x:f>
        <x:v>0</x:v>
      </x:c>
      <x:c r="AY155" s="525"/>
      <x:c r="AZ155" s="579" t="n">
        <x:f>AW155/12</x:f>
        <x:v>0</x:v>
      </x:c>
      <x:c r="BA155" s="582" t="n">
        <x:f>AX155/12</x:f>
        <x:v>0</x:v>
      </x:c>
      <x:c r="BB155" s="525"/>
      <x:c r="BC155" s="579" t="n">
        <x:f>AW155-$G155</x:f>
        <x:v>0</x:v>
      </x:c>
      <x:c r="BD155" s="582" t="n">
        <x:f>AX155-($K155*12)</x:f>
        <x:v>0</x:v>
      </x:c>
      <x:c r="BE155" s="522" t="str">
        <x:v>SIM</x:v>
      </x:c>
      <x:c r="BF155" s="522" t="str">
        <x:v>PRODUÇÃO · COMPÕE O FATOR K</x:v>
      </x:c>
    </x:row>
    <x:row r="156" ht="31" customHeight="1">
      <x:c r="A156" s="531" t="str">
        <x:v>O&amp;M</x:v>
      </x:c>
      <x:c r="B156" s="531" t="str">
        <x:v>LINHA MORTA</x:v>
      </x:c>
      <x:c r="C156" s="531" t="str">
        <x:v>5022000231</x:v>
      </x:c>
      <x:c r="D156" s="534" t="str">
        <x:v>RET COND NU COBRE &gt; 50MM² LM</x:v>
      </x:c>
      <x:c r="E156" s="534" t="str">
        <x:v>RETIRAR CONDUTOR NU NO PRIMARIO OU SECUNDARIO, EM COBRE. BITOLA: MAIOR QUE 50 MM². CONFORME NORMA TECNICA VIGENTE. INCLUI: RETIRAR CONDUTOR, AMARRAR, ENCABECAR, CONEXOES, PASSAGENS, ESTRIBOS E  CRUZAMENTOS. A REMUNERACAO DESSA ATIVIDADE  SERA POR METRO LINEAR, DEVENDO SER DESCONSIDERADO OS 5% DE CABO  ACRESCIDOS PARA A INSTALACAO DEVIDO A CATENARIA E ENCABECAMENTO. COLETAR  E DEVOLVER TODOS OS MATERIAIS RETIRADOS NO LOCAL DEFINIDO. APROPRIACAO - CUSTEIO: QUANDO EM ATIVIDADE DE MANUTENCAO, APROPRIAR NO CENTRO E CLASSE DE CUSTO ESPECIFICA DA AREA. CONFORME ET.206.EQTL.NORMAS E QUALIDADE - CADERNO DE SERVICOS. QUANT MINIMA RECOMENDA: 5 PESSOAS. TIPO DE TURMA: LINHA MORTA (LM). </x:v>
      </x:c>
      <x:c r="F156" s="531" t="str">
        <x:v>METRO</x:v>
      </x:c>
      <x:c r="G156" s="573" t="n">
        <x:v>100</x:v>
      </x:c>
      <x:c r="H156" s="573" t="n">
        <x:f>G156/12</x:f>
        <x:v>8.333333333333334</x:v>
      </x:c>
      <x:c r="I156" s="576" t="n">
        <x:v>3.28622163562122</x:v>
      </x:c>
      <x:c r="J156" s="576" t="n">
        <x:f>ROUND(I156*$E$3,2)</x:f>
        <x:v>3.29</x:v>
      </x:c>
      <x:c r="K156" s="576" t="n">
        <x:f>J156*H156</x:f>
        <x:v>27.416666666666668</x:v>
      </x:c>
      <x:c r="L156" s="522"/>
      <x:c r="M156" s="579" t="n">
        <x:v>0</x:v>
      </x:c>
      <x:c r="N156" s="582" t="n">
        <x:f>O156*$E$3</x:f>
        <x:v>0</x:v>
      </x:c>
      <x:c r="O156" s="523" t="n">
        <x:v>0</x:v>
      </x:c>
      <x:c r="P156" s="585" t="n">
        <x:v>0</x:v>
      </x:c>
      <x:c r="Q156" s="588" t="n">
        <x:f>R156*$E$3</x:f>
        <x:v>0</x:v>
      </x:c>
      <x:c r="R156" s="523" t="n">
        <x:v>0</x:v>
      </x:c>
      <x:c r="S156" s="579" t="n">
        <x:v>0</x:v>
      </x:c>
      <x:c r="T156" s="582" t="n">
        <x:f>U156*$E$3</x:f>
        <x:v>0</x:v>
      </x:c>
      <x:c r="U156" s="523" t="n">
        <x:v>0</x:v>
      </x:c>
      <x:c r="V156" s="585" t="n">
        <x:v>0</x:v>
      </x:c>
      <x:c r="W156" s="588" t="n">
        <x:f>X156*$E$3</x:f>
        <x:v>0</x:v>
      </x:c>
      <x:c r="X156" s="523" t="n">
        <x:v>0</x:v>
      </x:c>
      <x:c r="Y156" s="579" t="n">
        <x:v>0</x:v>
      </x:c>
      <x:c r="Z156" s="582" t="n">
        <x:f>AA156*$E$3</x:f>
        <x:v>0</x:v>
      </x:c>
      <x:c r="AA156" s="523" t="n">
        <x:v>0</x:v>
      </x:c>
      <x:c r="AB156" s="585" t="n">
        <x:v>0</x:v>
      </x:c>
      <x:c r="AC156" s="588" t="n">
        <x:f>AD156*$E$3</x:f>
        <x:v>0</x:v>
      </x:c>
      <x:c r="AD156" s="523" t="n">
        <x:v>0</x:v>
      </x:c>
      <x:c r="AE156" s="579" t="n">
        <x:v>9312</x:v>
      </x:c>
      <x:c r="AF156" s="582" t="n">
        <x:f>AG156*$E$3</x:f>
        <x:v>30636.48</x:v>
      </x:c>
      <x:c r="AG156" s="523" t="n">
        <x:v>30636.48</x:v>
      </x:c>
      <x:c r="AH156" s="585" t="n">
        <x:v>0</x:v>
      </x:c>
      <x:c r="AI156" s="588" t="n">
        <x:f>AJ156*$E$3</x:f>
        <x:v>0</x:v>
      </x:c>
      <x:c r="AJ156" s="523" t="n">
        <x:v>0</x:v>
      </x:c>
      <x:c r="AK156" s="579" t="n">
        <x:v>4881</x:v>
      </x:c>
      <x:c r="AL156" s="582" t="n">
        <x:f>AM156*$E$3</x:f>
        <x:v>16058.49</x:v>
      </x:c>
      <x:c r="AM156" s="523" t="n">
        <x:v>16058.49</x:v>
      </x:c>
      <x:c r="AN156" s="585" t="n">
        <x:v>150</x:v>
      </x:c>
      <x:c r="AO156" s="588" t="n">
        <x:f>AP156*$E$3</x:f>
        <x:v>493.5</x:v>
      </x:c>
      <x:c r="AP156" s="523" t="n">
        <x:v>493.5</x:v>
      </x:c>
      <x:c r="AQ156" s="579" t="n">
        <x:v>546</x:v>
      </x:c>
      <x:c r="AR156" s="582" t="n">
        <x:f>AS156*$E$3</x:f>
        <x:v>1796.34</x:v>
      </x:c>
      <x:c r="AS156" s="523" t="n">
        <x:v>1796.34</x:v>
      </x:c>
      <x:c r="AT156" s="585" t="n">
        <x:v>0</x:v>
      </x:c>
      <x:c r="AU156" s="588" t="n">
        <x:f>AV156*$E$3</x:f>
        <x:v>0</x:v>
      </x:c>
      <x:c r="AV156" s="523" t="n">
        <x:v>0</x:v>
      </x:c>
      <x:c r="AW156" s="579" t="n">
        <x:f>SUM(M156,P156,S156,V156,Y156,AB156,AE156,AH156,AK156,AN156,AQ156,AT156)</x:f>
        <x:v>14889</x:v>
      </x:c>
      <x:c r="AX156" s="582" t="n">
        <x:f>SUM(N156,Q156,T156,W156,Z156,AC156,AF156,AI156,AL156,AO156,AR156,AU156)</x:f>
        <x:v>48984.81</x:v>
      </x:c>
      <x:c r="AY156" s="525"/>
      <x:c r="AZ156" s="579" t="n">
        <x:f>AW156/12</x:f>
        <x:v>1240.75</x:v>
      </x:c>
      <x:c r="BA156" s="582" t="n">
        <x:f>AX156/12</x:f>
        <x:v>4082.0674999999997</x:v>
      </x:c>
      <x:c r="BB156" s="525"/>
      <x:c r="BC156" s="579" t="n">
        <x:f>AW156-$G156</x:f>
        <x:v>14789</x:v>
      </x:c>
      <x:c r="BD156" s="582" t="n">
        <x:f>AX156-($K156*12)</x:f>
        <x:v>48655.81</x:v>
      </x:c>
      <x:c r="BE156" s="522" t="str">
        <x:v>SIM</x:v>
      </x:c>
      <x:c r="BF156" s="522" t="str">
        <x:v>PRODUÇÃO · COMPÕE O FATOR K</x:v>
      </x:c>
    </x:row>
    <x:row r="157" ht="31" customHeight="1">
      <x:c r="A157" s="531" t="str">
        <x:v>O&amp;M</x:v>
      </x:c>
      <x:c r="B157" s="531" t="str">
        <x:v>LINHA MORTA</x:v>
      </x:c>
      <x:c r="C157" s="531" t="str">
        <x:v>5022000232</x:v>
      </x:c>
      <x:c r="D157" s="534" t="str">
        <x:v>INST COND NU COBRE &lt;= 50MM² LM</x:v>
      </x:c>
      <x:c r="E157" s="534" t="str">
        <x:v>INSTALAR CONDUTOR NU NO PRIMARIO OU SECUNDARIO, EM COBRE. BITOLA: MENOR OU IGUAL A 50 MM².  CONFORME NORMA TECNICA VIGENTE. INCLUI: INSTALAR CONDUTOR, TENSIONAR, NIVELAR, AMARRAR, ENCABECAR, CONEXOES, PASSAGENS, ESTRIBOS E  CRUZAMENTOS. A REMUNERACAO DESSA ATIVIDADE SERA POR METRO LINEAR, DEVENDO SER DESCONSIDERADO OS 5% DE CABO ACRESCIDOS PARA A INSTALACAO  DEVIDO A CATENARIA E ENCABECAMENTO. APROPRIACAO - INVESTIMENTO: QUANDO ASSOCIADA A UC ESSA ATIVIDADE DEVE SER APROPRIADA NA ODI. CUSTEIO: QUANDO EM ATIVIDADE DE MANUTENCAO, APROPRIAR NO CENTRO E CLASSE DE CUSTO ESPECIFICA DA AREA. CONFORME ET.206.EQTL.NORMAS E QUALIDADE - CADERNO DE SERVICOS. QUANT MINIMA RECOMENDA: 7 PESSOAS. TIPO DE TURMA: LINHA MORTA (LM).</x:v>
      </x:c>
      <x:c r="F157" s="531" t="str">
        <x:v>METRO</x:v>
      </x:c>
      <x:c r="G157" s="573" t="n">
        <x:v>934.666666666667</x:v>
      </x:c>
      <x:c r="H157" s="573" t="n">
        <x:f>G157/12</x:f>
        <x:v>77.88888888888891</x:v>
      </x:c>
      <x:c r="I157" s="576" t="n">
        <x:v>4.60071028986971</x:v>
      </x:c>
      <x:c r="J157" s="576" t="n">
        <x:f>ROUND(I157*$E$3,2)</x:f>
        <x:v>4.6</x:v>
      </x:c>
      <x:c r="K157" s="576" t="n">
        <x:f>J157*H157</x:f>
        <x:v>358.288888888889</x:v>
      </x:c>
      <x:c r="L157" s="522"/>
      <x:c r="M157" s="579" t="n">
        <x:v>156</x:v>
      </x:c>
      <x:c r="N157" s="582" t="n">
        <x:f>O157*$E$3</x:f>
        <x:v>717.6</x:v>
      </x:c>
      <x:c r="O157" s="523" t="n">
        <x:v>717.6</x:v>
      </x:c>
      <x:c r="P157" s="585" t="n">
        <x:v>23</x:v>
      </x:c>
      <x:c r="Q157" s="588" t="n">
        <x:f>R157*$E$3</x:f>
        <x:v>105.8</x:v>
      </x:c>
      <x:c r="R157" s="523" t="n">
        <x:v>105.8</x:v>
      </x:c>
      <x:c r="S157" s="579" t="n">
        <x:v>258</x:v>
      </x:c>
      <x:c r="T157" s="582" t="n">
        <x:f>U157*$E$3</x:f>
        <x:v>1186.8</x:v>
      </x:c>
      <x:c r="U157" s="523" t="n">
        <x:v>1186.8</x:v>
      </x:c>
      <x:c r="V157" s="585" t="n">
        <x:v>0</x:v>
      </x:c>
      <x:c r="W157" s="588" t="n">
        <x:f>X157*$E$3</x:f>
        <x:v>0</x:v>
      </x:c>
      <x:c r="X157" s="523" t="n">
        <x:v>0</x:v>
      </x:c>
      <x:c r="Y157" s="579" t="n">
        <x:v>0</x:v>
      </x:c>
      <x:c r="Z157" s="582" t="n">
        <x:f>AA157*$E$3</x:f>
        <x:v>0</x:v>
      </x:c>
      <x:c r="AA157" s="523" t="n">
        <x:v>0</x:v>
      </x:c>
      <x:c r="AB157" s="585" t="n">
        <x:v>0</x:v>
      </x:c>
      <x:c r="AC157" s="588" t="n">
        <x:f>AD157*$E$3</x:f>
        <x:v>0</x:v>
      </x:c>
      <x:c r="AD157" s="523" t="n">
        <x:v>0</x:v>
      </x:c>
      <x:c r="AE157" s="579" t="n">
        <x:v>123</x:v>
      </x:c>
      <x:c r="AF157" s="582" t="n">
        <x:f>AG157*$E$3</x:f>
        <x:v>565.8</x:v>
      </x:c>
      <x:c r="AG157" s="523" t="n">
        <x:v>565.8</x:v>
      </x:c>
      <x:c r="AH157" s="585" t="n">
        <x:v>1744</x:v>
      </x:c>
      <x:c r="AI157" s="588" t="n">
        <x:f>AJ157*$E$3</x:f>
        <x:v>8022.4</x:v>
      </x:c>
      <x:c r="AJ157" s="523" t="n">
        <x:v>8022.4</x:v>
      </x:c>
      <x:c r="AK157" s="579" t="n">
        <x:v>564</x:v>
      </x:c>
      <x:c r="AL157" s="582" t="n">
        <x:f>AM157*$E$3</x:f>
        <x:v>2594.4</x:v>
      </x:c>
      <x:c r="AM157" s="523" t="n">
        <x:v>2594.4</x:v>
      </x:c>
      <x:c r="AN157" s="585" t="n">
        <x:v>901</x:v>
      </x:c>
      <x:c r="AO157" s="588" t="n">
        <x:f>AP157*$E$3</x:f>
        <x:v>4144.6</x:v>
      </x:c>
      <x:c r="AP157" s="523" t="n">
        <x:v>4144.6</x:v>
      </x:c>
      <x:c r="AQ157" s="579" t="n">
        <x:v>0</x:v>
      </x:c>
      <x:c r="AR157" s="582" t="n">
        <x:f>AS157*$E$3</x:f>
        <x:v>0</x:v>
      </x:c>
      <x:c r="AS157" s="523" t="n">
        <x:v>0</x:v>
      </x:c>
      <x:c r="AT157" s="585" t="n">
        <x:v>60</x:v>
      </x:c>
      <x:c r="AU157" s="588" t="n">
        <x:f>AV157*$E$3</x:f>
        <x:v>276</x:v>
      </x:c>
      <x:c r="AV157" s="523" t="n">
        <x:v>276</x:v>
      </x:c>
      <x:c r="AW157" s="579" t="n">
        <x:f>SUM(M157,P157,S157,V157,Y157,AB157,AE157,AH157,AK157,AN157,AQ157,AT157)</x:f>
        <x:v>3829</x:v>
      </x:c>
      <x:c r="AX157" s="582" t="n">
        <x:f>SUM(N157,Q157,T157,W157,Z157,AC157,AF157,AI157,AL157,AO157,AR157,AU157)</x:f>
        <x:v>17613.4</x:v>
      </x:c>
      <x:c r="AY157" s="525"/>
      <x:c r="AZ157" s="579" t="n">
        <x:f>AW157/12</x:f>
        <x:v>319.0833333333333</x:v>
      </x:c>
      <x:c r="BA157" s="582" t="n">
        <x:f>AX157/12</x:f>
        <x:v>1467.7833333333335</x:v>
      </x:c>
      <x:c r="BB157" s="525"/>
      <x:c r="BC157" s="579" t="n">
        <x:f>AW157-$G157</x:f>
        <x:v>2894.333333333333</x:v>
      </x:c>
      <x:c r="BD157" s="582" t="n">
        <x:f>AX157-($K157*12)</x:f>
        <x:v>13313.933333333334</x:v>
      </x:c>
      <x:c r="BE157" s="522" t="str">
        <x:v>SIM</x:v>
      </x:c>
      <x:c r="BF157" s="522" t="str">
        <x:v>PRODUÇÃO · COMPÕE O FATOR K</x:v>
      </x:c>
    </x:row>
    <x:row r="158" ht="31" customHeight="1">
      <x:c r="A158" s="531" t="str">
        <x:v>O&amp;M</x:v>
      </x:c>
      <x:c r="B158" s="531" t="str">
        <x:v>LINHA MORTA</x:v>
      </x:c>
      <x:c r="C158" s="531" t="str">
        <x:v>5022000233</x:v>
      </x:c>
      <x:c r="D158" s="534" t="str">
        <x:v>RET COND NU COBRE &lt;= 50MM² LM</x:v>
      </x:c>
      <x:c r="E158" s="534" t="str">
        <x:v>RETIRAR CONDUTOR NU NO PRIMARIO OU SECUNDARIO, EM COBRE. BITOLA: MENOR OU IGUAL A 50 MM². CONFORME NORMA TECNICA VIGENTE. INCLUI: RETIRAR CONDUTOR, AMARRAR, ENCABECAR, CONEXOES, PASSAGENS, ESTRIBOS E  CRUZAMENTOS. A REMUNERACAO DESSA ATIVIDADE  SERA POR METRO LINEAR, DEVENDO SER DESCONSIDERADO OS 5% DE CABO  ACRESCIDOS PARA A INSTALACAO DEVIDO A CATENARIA E ENCABECAMENTO. COLETAR  E DEVOLVER TODOS OS MATERIAIS RETIRADOS NO LOCAL DEFINIDO. APROPRIACAO - CUSTEIO: QUANDO EM ATIVIDADE DE MANUTENCAO, APROPRIAR NO CENTRO E CLASSE DE CUSTO ESPECIFICA DA AREA. CONFORME ET.206.EQTL.NORMAS E QUALIDADE - CADERNO DE SERVICOS. QUANT MINIMA RECOMENDA: 5 PESSOAS. TIPO DE TURMA: LINHA MORTA (LM). </x:v>
      </x:c>
      <x:c r="F158" s="531" t="str">
        <x:v>METRO</x:v>
      </x:c>
      <x:c r="G158" s="573" t="n">
        <x:v>935</x:v>
      </x:c>
      <x:c r="H158" s="573" t="n">
        <x:f>G158/12</x:f>
        <x:v>77.91666666666667</x:v>
      </x:c>
      <x:c r="I158" s="576" t="n">
        <x:v>2.23463071222243</x:v>
      </x:c>
      <x:c r="J158" s="576" t="n">
        <x:f>ROUND(I158*$E$3,2)</x:f>
        <x:v>2.23</x:v>
      </x:c>
      <x:c r="K158" s="576" t="n">
        <x:f>J158*H158</x:f>
        <x:v>173.75416666666666</x:v>
      </x:c>
      <x:c r="L158" s="522"/>
      <x:c r="M158" s="579" t="n">
        <x:v>6050</x:v>
      </x:c>
      <x:c r="N158" s="582" t="n">
        <x:f>O158*$E$3</x:f>
        <x:v>13491.5</x:v>
      </x:c>
      <x:c r="O158" s="523" t="n">
        <x:v>13491.5</x:v>
      </x:c>
      <x:c r="P158" s="585" t="n">
        <x:v>4774</x:v>
      </x:c>
      <x:c r="Q158" s="588" t="n">
        <x:f>R158*$E$3</x:f>
        <x:v>10646.02</x:v>
      </x:c>
      <x:c r="R158" s="523" t="n">
        <x:v>10646.02</x:v>
      </x:c>
      <x:c r="S158" s="579" t="n">
        <x:v>6350</x:v>
      </x:c>
      <x:c r="T158" s="582" t="n">
        <x:f>U158*$E$3</x:f>
        <x:v>14160.5</x:v>
      </x:c>
      <x:c r="U158" s="523" t="n">
        <x:v>14160.5</x:v>
      </x:c>
      <x:c r="V158" s="585" t="n">
        <x:v>10248</x:v>
      </x:c>
      <x:c r="W158" s="588" t="n">
        <x:f>X158*$E$3</x:f>
        <x:v>22853.04</x:v>
      </x:c>
      <x:c r="X158" s="523" t="n">
        <x:v>22853.04</x:v>
      </x:c>
      <x:c r="Y158" s="579" t="n">
        <x:v>6824</x:v>
      </x:c>
      <x:c r="Z158" s="582" t="n">
        <x:f>AA158*$E$3</x:f>
        <x:v>15217.52</x:v>
      </x:c>
      <x:c r="AA158" s="523" t="n">
        <x:v>15217.52</x:v>
      </x:c>
      <x:c r="AB158" s="585" t="n">
        <x:v>5103</x:v>
      </x:c>
      <x:c r="AC158" s="588" t="n">
        <x:f>AD158*$E$3</x:f>
        <x:v>11379.69</x:v>
      </x:c>
      <x:c r="AD158" s="523" t="n">
        <x:v>11379.69</x:v>
      </x:c>
      <x:c r="AE158" s="579" t="n">
        <x:v>2546</x:v>
      </x:c>
      <x:c r="AF158" s="582" t="n">
        <x:f>AG158*$E$3</x:f>
        <x:v>5677.58</x:v>
      </x:c>
      <x:c r="AG158" s="523" t="n">
        <x:v>5677.58</x:v>
      </x:c>
      <x:c r="AH158" s="585" t="n">
        <x:v>9235</x:v>
      </x:c>
      <x:c r="AI158" s="588" t="n">
        <x:f>AJ158*$E$3</x:f>
        <x:v>20594.05</x:v>
      </x:c>
      <x:c r="AJ158" s="523" t="n">
        <x:v>20594.05</x:v>
      </x:c>
      <x:c r="AK158" s="579" t="n">
        <x:v>37810</x:v>
      </x:c>
      <x:c r="AL158" s="582" t="n">
        <x:f>AM158*$E$3</x:f>
        <x:v>84316.3</x:v>
      </x:c>
      <x:c r="AM158" s="523" t="n">
        <x:v>84316.3</x:v>
      </x:c>
      <x:c r="AN158" s="585" t="n">
        <x:v>11541</x:v>
      </x:c>
      <x:c r="AO158" s="588" t="n">
        <x:f>AP158*$E$3</x:f>
        <x:v>25736.43</x:v>
      </x:c>
      <x:c r="AP158" s="523" t="n">
        <x:v>25736.43</x:v>
      </x:c>
      <x:c r="AQ158" s="579" t="n">
        <x:v>5791</x:v>
      </x:c>
      <x:c r="AR158" s="582" t="n">
        <x:f>AS158*$E$3</x:f>
        <x:v>12913.93</x:v>
      </x:c>
      <x:c r="AS158" s="523" t="n">
        <x:v>12913.93</x:v>
      </x:c>
      <x:c r="AT158" s="585" t="n">
        <x:v>6855</x:v>
      </x:c>
      <x:c r="AU158" s="588" t="n">
        <x:f>AV158*$E$3</x:f>
        <x:v>15286.65</x:v>
      </x:c>
      <x:c r="AV158" s="523" t="n">
        <x:v>15286.65</x:v>
      </x:c>
      <x:c r="AW158" s="579" t="n">
        <x:f>SUM(M158,P158,S158,V158,Y158,AB158,AE158,AH158,AK158,AN158,AQ158,AT158)</x:f>
        <x:v>113127</x:v>
      </x:c>
      <x:c r="AX158" s="582" t="n">
        <x:f>SUM(N158,Q158,T158,W158,Z158,AC158,AF158,AI158,AL158,AO158,AR158,AU158)</x:f>
        <x:v>252273.21</x:v>
      </x:c>
      <x:c r="AY158" s="525"/>
      <x:c r="AZ158" s="579" t="n">
        <x:f>AW158/12</x:f>
        <x:v>9427.25</x:v>
      </x:c>
      <x:c r="BA158" s="582" t="n">
        <x:f>AX158/12</x:f>
        <x:v>21022.767499999998</x:v>
      </x:c>
      <x:c r="BB158" s="525"/>
      <x:c r="BC158" s="579" t="n">
        <x:f>AW158-$G158</x:f>
        <x:v>112192</x:v>
      </x:c>
      <x:c r="BD158" s="582" t="n">
        <x:f>AX158-($K158*12)</x:f>
        <x:v>250188.16</x:v>
      </x:c>
      <x:c r="BE158" s="522" t="str">
        <x:v>SIM</x:v>
      </x:c>
      <x:c r="BF158" s="522" t="str">
        <x:v>PRODUÇÃO · COMPÕE O FATOR K</x:v>
      </x:c>
    </x:row>
    <x:row r="159" ht="31" customHeight="1">
      <x:c r="A159" s="531" t="str">
        <x:v>O&amp;M</x:v>
      </x:c>
      <x:c r="B159" s="531" t="str">
        <x:v>LINHA MORTA</x:v>
      </x:c>
      <x:c r="C159" s="531" t="str">
        <x:v>5022000234</x:v>
      </x:c>
      <x:c r="D159" s="534" t="str">
        <x:v>INST COND NU ALUMINIO &gt; 1/0 LM</x:v>
      </x:c>
      <x:c r="E159" s="534" t="str">
        <x:v>INSTALAR CONDUTOR NU NO PRIMARIO OU SECUNDARIO, EM ALUMINIO. BITOLA: MAIOR QUE 1/0. CONFORME NORMA TECNICA VIGENTE. INCLUI: INSTALAR CONDUTOR, TENSIONAR, NIVELAR, AMARRAR, ENCABECAR, CONEXOES, PASSAGENS, ESTRIBOS E  CRUZAMENTOS. A REMUNERACAO DESSA ATIVIDADE SERA POR METRO LINEAR, DEVENDO SER DESCONSIDERADO OS 5% DE CABO ACRESCIDOS PARA A INSTALACAO  DEVIDO A CATENARIA E ENCABECAMENTO. APROPRIACAO - INVESTIMENTO: QUANDO ASSOCIADA A UC ESSA ATIVIDADE DEVE SER APROPRIADA NA ODI. CUSTEIO: QUANDO EM ATIVIDADE DE MANUTENCAO, APROPRIAR NO CENTRO E CLASSE DE CUSTO ESPECIFICA DA AREA. CONFORME ET.206.EQTL.NORMAS E QUALIDADE - CADERNO DE SERVICOS. QUANT MINIMA RECOMENDA: 7 PESSOAS. TIPO DE TURMA: LINHA MORTA (LM).</x:v>
      </x:c>
      <x:c r="F159" s="531" t="str">
        <x:v>METRO</x:v>
      </x:c>
      <x:c r="G159" s="573" t="n">
        <x:v>88272</x:v>
      </x:c>
      <x:c r="H159" s="573" t="n">
        <x:f>G159/12</x:f>
        <x:v>7356</x:v>
      </x:c>
      <x:c r="I159" s="576" t="n">
        <x:v>7.22968759836668</x:v>
      </x:c>
      <x:c r="J159" s="576" t="n">
        <x:f>ROUND(I159*$E$3,2)</x:f>
        <x:v>7.23</x:v>
      </x:c>
      <x:c r="K159" s="576" t="n">
        <x:f>J159*H159</x:f>
        <x:v>53183.880000000005</x:v>
      </x:c>
      <x:c r="L159" s="522"/>
      <x:c r="M159" s="579" t="n">
        <x:v>519</x:v>
      </x:c>
      <x:c r="N159" s="582" t="n">
        <x:f>O159*$E$3</x:f>
        <x:v>3752.37</x:v>
      </x:c>
      <x:c r="O159" s="523" t="n">
        <x:v>3752.37</x:v>
      </x:c>
      <x:c r="P159" s="585" t="n">
        <x:v>9609</x:v>
      </x:c>
      <x:c r="Q159" s="588" t="n">
        <x:f>R159*$E$3</x:f>
        <x:v>69473.07</x:v>
      </x:c>
      <x:c r="R159" s="523" t="n">
        <x:v>69473.07</x:v>
      </x:c>
      <x:c r="S159" s="579" t="n">
        <x:v>99</x:v>
      </x:c>
      <x:c r="T159" s="582" t="n">
        <x:f>U159*$E$3</x:f>
        <x:v>715.77</x:v>
      </x:c>
      <x:c r="U159" s="523" t="n">
        <x:v>715.77</x:v>
      </x:c>
      <x:c r="V159" s="585" t="n">
        <x:v>5940</x:v>
      </x:c>
      <x:c r="W159" s="588" t="n">
        <x:f>X159*$E$3</x:f>
        <x:v>42946.2</x:v>
      </x:c>
      <x:c r="X159" s="523" t="n">
        <x:v>42946.2</x:v>
      </x:c>
      <x:c r="Y159" s="579" t="n">
        <x:v>2646</x:v>
      </x:c>
      <x:c r="Z159" s="582" t="n">
        <x:f>AA159*$E$3</x:f>
        <x:v>19130.58</x:v>
      </x:c>
      <x:c r="AA159" s="523" t="n">
        <x:v>19130.58</x:v>
      </x:c>
      <x:c r="AB159" s="585" t="n">
        <x:v>225</x:v>
      </x:c>
      <x:c r="AC159" s="588" t="n">
        <x:f>AD159*$E$3</x:f>
        <x:v>1626.75</x:v>
      </x:c>
      <x:c r="AD159" s="523" t="n">
        <x:v>1626.75</x:v>
      </x:c>
      <x:c r="AE159" s="579" t="n">
        <x:v>7578</x:v>
      </x:c>
      <x:c r="AF159" s="582" t="n">
        <x:f>AG159*$E$3</x:f>
        <x:v>54788.94</x:v>
      </x:c>
      <x:c r="AG159" s="523" t="n">
        <x:v>54788.94</x:v>
      </x:c>
      <x:c r="AH159" s="585" t="n">
        <x:v>2823</x:v>
      </x:c>
      <x:c r="AI159" s="588" t="n">
        <x:f>AJ159*$E$3</x:f>
        <x:v>20410.29</x:v>
      </x:c>
      <x:c r="AJ159" s="523" t="n">
        <x:v>20410.29</x:v>
      </x:c>
      <x:c r="AK159" s="579" t="n">
        <x:v>17444</x:v>
      </x:c>
      <x:c r="AL159" s="582" t="n">
        <x:f>AM159*$E$3</x:f>
        <x:v>126120.12</x:v>
      </x:c>
      <x:c r="AM159" s="523" t="n">
        <x:v>126120.12</x:v>
      </x:c>
      <x:c r="AN159" s="585" t="n">
        <x:v>8435</x:v>
      </x:c>
      <x:c r="AO159" s="588" t="n">
        <x:f>AP159*$E$3</x:f>
        <x:v>60985.05</x:v>
      </x:c>
      <x:c r="AP159" s="523" t="n">
        <x:v>60985.05</x:v>
      </x:c>
      <x:c r="AQ159" s="579" t="n">
        <x:v>5265</x:v>
      </x:c>
      <x:c r="AR159" s="582" t="n">
        <x:f>AS159*$E$3</x:f>
        <x:v>38065.95</x:v>
      </x:c>
      <x:c r="AS159" s="523" t="n">
        <x:v>38065.95</x:v>
      </x:c>
      <x:c r="AT159" s="585" t="n">
        <x:v>1293</x:v>
      </x:c>
      <x:c r="AU159" s="588" t="n">
        <x:f>AV159*$E$3</x:f>
        <x:v>9348.39</x:v>
      </x:c>
      <x:c r="AV159" s="523" t="n">
        <x:v>9348.39</x:v>
      </x:c>
      <x:c r="AW159" s="579" t="n">
        <x:f>SUM(M159,P159,S159,V159,Y159,AB159,AE159,AH159,AK159,AN159,AQ159,AT159)</x:f>
        <x:v>61876</x:v>
      </x:c>
      <x:c r="AX159" s="582" t="n">
        <x:f>SUM(N159,Q159,T159,W159,Z159,AC159,AF159,AI159,AL159,AO159,AR159,AU159)</x:f>
        <x:v>447363.48</x:v>
      </x:c>
      <x:c r="AY159" s="525"/>
      <x:c r="AZ159" s="579" t="n">
        <x:f>AW159/12</x:f>
        <x:v>5156.333333333333</x:v>
      </x:c>
      <x:c r="BA159" s="582" t="n">
        <x:f>AX159/12</x:f>
        <x:v>37280.29</x:v>
      </x:c>
      <x:c r="BB159" s="525"/>
      <x:c r="BC159" s="579" t="n">
        <x:f>AW159-$G159</x:f>
        <x:v>-26396</x:v>
      </x:c>
      <x:c r="BD159" s="582" t="n">
        <x:f>AX159-($K159*12)</x:f>
        <x:v>-190843.08000000007</x:v>
      </x:c>
      <x:c r="BE159" s="522" t="str">
        <x:v>SIM</x:v>
      </x:c>
      <x:c r="BF159" s="522" t="str">
        <x:v>PRODUÇÃO · COMPÕE O FATOR K</x:v>
      </x:c>
    </x:row>
    <x:row r="160" ht="31" customHeight="1">
      <x:c r="A160" s="531" t="str">
        <x:v>O&amp;M</x:v>
      </x:c>
      <x:c r="B160" s="531" t="str">
        <x:v>LINHA MORTA</x:v>
      </x:c>
      <x:c r="C160" s="531" t="str">
        <x:v>5022000235</x:v>
      </x:c>
      <x:c r="D160" s="534" t="str">
        <x:v>RET COND NU ALUMINIO &gt; 1/0 LM</x:v>
      </x:c>
      <x:c r="E160" s="534" t="str">
        <x:v>RETIRAR CONDUTOR NU NO PRIMARIO OU SECUNDARIO, EM ALUMINIO. BITOLA: MAIOR QUE 1/0. CONFORME NORMA TECNICA VIGENTE. INCLUI: RETIRAR CONDUTOR, AMARRAR, ENCABECAR, CONEXOES, PASSAGENS, ESTRIBOS E  CRUZAMENTOS. COLETAR E DEVOLVER TODOS OS  MATERIAIS RETIRADOS NO LOCAL DEFINIDO. A REMUNERACAO DESSA ATIVIDADE  SERA POR METRO LINEAR, DEVENDO SER DESCONSIDERADO OS 5% DE CABO  ACRESCIDOS PARA A INSTALACAO DEVIDO A CATENARIA E ENCABECAMENTO. COLETAR  E DEVOLVER TODOS OS MATERIAIS RETIRADOS NO LOCAL DEFINIDO. APROPRIACAO - CUSTEIO: QUANDO EM ATIVIDADE DE MANUTENCAO, APROPRIAR NO CENTRO E CLASSE DE CUSTO ESPECIFICA DA AREA. CONFORME ET.206.EQTL.NORMAS E QUALIDADE - CADERNO DE SERVICOS. QUANT MINIMA RECOMENDA: 5 PESSOAS. TIPO DE TURMA: LINHA MORTA (LM). </x:v>
      </x:c>
      <x:c r="F160" s="531" t="str">
        <x:v>METRO</x:v>
      </x:c>
      <x:c r="G160" s="573" t="n">
        <x:v>7292.03625855222</x:v>
      </x:c>
      <x:c r="H160" s="573" t="n">
        <x:f>G160/12</x:f>
        <x:v>607.669688212685</x:v>
      </x:c>
      <x:c r="I160" s="576" t="n">
        <x:v>2.76042617392182</x:v>
      </x:c>
      <x:c r="J160" s="576" t="n">
        <x:f>ROUND(I160*$E$3,2)</x:f>
        <x:v>2.76</x:v>
      </x:c>
      <x:c r="K160" s="576" t="n">
        <x:f>J160*H160</x:f>
        <x:v>1677.1683394670104</x:v>
      </x:c>
      <x:c r="L160" s="522"/>
      <x:c r="M160" s="579" t="n">
        <x:v>0</x:v>
      </x:c>
      <x:c r="N160" s="582" t="n">
        <x:f>O160*$E$3</x:f>
        <x:v>0</x:v>
      </x:c>
      <x:c r="O160" s="523" t="n">
        <x:v>0</x:v>
      </x:c>
      <x:c r="P160" s="585" t="n">
        <x:v>0</x:v>
      </x:c>
      <x:c r="Q160" s="588" t="n">
        <x:f>R160*$E$3</x:f>
        <x:v>0</x:v>
      </x:c>
      <x:c r="R160" s="523" t="n">
        <x:v>0</x:v>
      </x:c>
      <x:c r="S160" s="579" t="n">
        <x:v>0</x:v>
      </x:c>
      <x:c r="T160" s="582" t="n">
        <x:f>U160*$E$3</x:f>
        <x:v>0</x:v>
      </x:c>
      <x:c r="U160" s="523" t="n">
        <x:v>0</x:v>
      </x:c>
      <x:c r="V160" s="585" t="n">
        <x:v>3918</x:v>
      </x:c>
      <x:c r="W160" s="588" t="n">
        <x:f>X160*$E$3</x:f>
        <x:v>10813.68</x:v>
      </x:c>
      <x:c r="X160" s="523" t="n">
        <x:v>10813.68</x:v>
      </x:c>
      <x:c r="Y160" s="579" t="n">
        <x:v>0</x:v>
      </x:c>
      <x:c r="Z160" s="582" t="n">
        <x:f>AA160*$E$3</x:f>
        <x:v>0</x:v>
      </x:c>
      <x:c r="AA160" s="523" t="n">
        <x:v>0</x:v>
      </x:c>
      <x:c r="AB160" s="585" t="n">
        <x:v>0</x:v>
      </x:c>
      <x:c r="AC160" s="588" t="n">
        <x:f>AD160*$E$3</x:f>
        <x:v>0</x:v>
      </x:c>
      <x:c r="AD160" s="523" t="n">
        <x:v>0</x:v>
      </x:c>
      <x:c r="AE160" s="579" t="n">
        <x:v>5490</x:v>
      </x:c>
      <x:c r="AF160" s="582" t="n">
        <x:f>AG160*$E$3</x:f>
        <x:v>15152.4</x:v>
      </x:c>
      <x:c r="AG160" s="523" t="n">
        <x:v>15152.4</x:v>
      </x:c>
      <x:c r="AH160" s="585" t="n">
        <x:v>0</x:v>
      </x:c>
      <x:c r="AI160" s="588" t="n">
        <x:f>AJ160*$E$3</x:f>
        <x:v>0</x:v>
      </x:c>
      <x:c r="AJ160" s="523" t="n">
        <x:v>0</x:v>
      </x:c>
      <x:c r="AK160" s="579" t="n">
        <x:v>0</x:v>
      </x:c>
      <x:c r="AL160" s="582" t="n">
        <x:f>AM160*$E$3</x:f>
        <x:v>0</x:v>
      </x:c>
      <x:c r="AM160" s="523" t="n">
        <x:v>0</x:v>
      </x:c>
      <x:c r="AN160" s="585" t="n">
        <x:v>0</x:v>
      </x:c>
      <x:c r="AO160" s="588" t="n">
        <x:f>AP160*$E$3</x:f>
        <x:v>0</x:v>
      </x:c>
      <x:c r="AP160" s="523" t="n">
        <x:v>0</x:v>
      </x:c>
      <x:c r="AQ160" s="579" t="n">
        <x:v>0</x:v>
      </x:c>
      <x:c r="AR160" s="582" t="n">
        <x:f>AS160*$E$3</x:f>
        <x:v>0</x:v>
      </x:c>
      <x:c r="AS160" s="523" t="n">
        <x:v>0</x:v>
      </x:c>
      <x:c r="AT160" s="585" t="n">
        <x:v>231</x:v>
      </x:c>
      <x:c r="AU160" s="588" t="n">
        <x:f>AV160*$E$3</x:f>
        <x:v>637.56</x:v>
      </x:c>
      <x:c r="AV160" s="523" t="n">
        <x:v>637.56</x:v>
      </x:c>
      <x:c r="AW160" s="579" t="n">
        <x:f>SUM(M160,P160,S160,V160,Y160,AB160,AE160,AH160,AK160,AN160,AQ160,AT160)</x:f>
        <x:v>9639</x:v>
      </x:c>
      <x:c r="AX160" s="582" t="n">
        <x:f>SUM(N160,Q160,T160,W160,Z160,AC160,AF160,AI160,AL160,AO160,AR160,AU160)</x:f>
        <x:v>26603.640000000003</x:v>
      </x:c>
      <x:c r="AY160" s="525"/>
      <x:c r="AZ160" s="579" t="n">
        <x:f>AW160/12</x:f>
        <x:v>803.25</x:v>
      </x:c>
      <x:c r="BA160" s="582" t="n">
        <x:f>AX160/12</x:f>
        <x:v>2216.9700000000003</x:v>
      </x:c>
      <x:c r="BB160" s="525"/>
      <x:c r="BC160" s="579" t="n">
        <x:f>AW160-$G160</x:f>
        <x:v>2346.96374144778</x:v>
      </x:c>
      <x:c r="BD160" s="582" t="n">
        <x:f>AX160-($K160*12)</x:f>
        <x:v>6477.619926395881</x:v>
      </x:c>
      <x:c r="BE160" s="522" t="str">
        <x:v>SIM</x:v>
      </x:c>
      <x:c r="BF160" s="522" t="str">
        <x:v>PRODUÇÃO · COMPÕE O FATOR K</x:v>
      </x:c>
    </x:row>
    <x:row r="161" ht="31" customHeight="1">
      <x:c r="A161" s="531" t="str">
        <x:v>O&amp;M</x:v>
      </x:c>
      <x:c r="B161" s="531" t="str">
        <x:v>LINHA MORTA</x:v>
      </x:c>
      <x:c r="C161" s="531" t="str">
        <x:v>5022000236</x:v>
      </x:c>
      <x:c r="D161" s="534" t="str">
        <x:v>INST COND NU ALUMINIO &lt;= 1/0 LM</x:v>
      </x:c>
      <x:c r="E161" s="534" t="str">
        <x:v>INSTALAR CONDUTOR NU NO PRIMARIO OU SECUNDARIO, EM ALUMINIO. BITOLA: MENOR OU IGUAL A 1/0. CONFORME NORMA TECNICA VIGENTE. INCLUI: INSTALAR CONDUTOR, TENSIONAR, NIVELAR, AMARRAR, ENCABECAR, CONEXOES, PASSAGENS, ESTRIBOS E  CRUZAMENTOS. A REMUNERACAO DESSA ATIVIDADE SERA POR METRO LINEAR, DEVENDO SER DESCONSIDERADO OS 5% DE CABO ACRESCIDOS PARA A INSTALACAO  DEVIDO A CATENARIA E ENCABECAMENTO. APROPRIACAO - INVESTIMENTO: QUANDO ASSOCIADA A UC ESSA ATIVIDADE DEVE SER APROPRIADA NA ODI. CUSTEIO: QUANDO EM ATIVIDADE DE MANUTENCAO, APROPRIAR NO CENTRO E CLASSE DE CUSTO ESPECIFICA DA AREA. CONFORME ET.206.EQTL.NORMAS E QUALIDADE - CADERNO DE SERVICOS. QUANT MINIMA RECOMENDA: 7 PESSOAS. TIPO DE TURMA: LINHA MORTA (LM).</x:v>
      </x:c>
      <x:c r="F161" s="531" t="str">
        <x:v>METRO</x:v>
      </x:c>
      <x:c r="G161" s="573" t="n">
        <x:v>585467.778759593</x:v>
      </x:c>
      <x:c r="H161" s="573" t="n">
        <x:f>G161/12</x:f>
        <x:v>48788.98156329942</x:v>
      </x:c>
      <x:c r="I161" s="576" t="n">
        <x:v>5.6523012132685</x:v>
      </x:c>
      <x:c r="J161" s="576" t="n">
        <x:f>ROUND(I161*$E$3,2)</x:f>
        <x:v>5.65</x:v>
      </x:c>
      <x:c r="K161" s="576" t="n">
        <x:f>J161*H161</x:f>
        <x:v>275657.7458326417</x:v>
      </x:c>
      <x:c r="L161" s="522"/>
      <x:c r="M161" s="579" t="n">
        <x:v>12296</x:v>
      </x:c>
      <x:c r="N161" s="582" t="n">
        <x:f>O161*$E$3</x:f>
        <x:v>69472.4</x:v>
      </x:c>
      <x:c r="O161" s="523" t="n">
        <x:v>69472.4</x:v>
      </x:c>
      <x:c r="P161" s="585" t="n">
        <x:v>10944</x:v>
      </x:c>
      <x:c r="Q161" s="588" t="n">
        <x:f>R161*$E$3</x:f>
        <x:v>61833.6</x:v>
      </x:c>
      <x:c r="R161" s="523" t="n">
        <x:v>61833.6</x:v>
      </x:c>
      <x:c r="S161" s="579" t="n">
        <x:v>27300</x:v>
      </x:c>
      <x:c r="T161" s="582" t="n">
        <x:f>U161*$E$3</x:f>
        <x:v>154245</x:v>
      </x:c>
      <x:c r="U161" s="523" t="n">
        <x:v>154245</x:v>
      </x:c>
      <x:c r="V161" s="585" t="n">
        <x:v>33622</x:v>
      </x:c>
      <x:c r="W161" s="588" t="n">
        <x:f>X161*$E$3</x:f>
        <x:v>189964.3</x:v>
      </x:c>
      <x:c r="X161" s="523" t="n">
        <x:v>189964.3</x:v>
      </x:c>
      <x:c r="Y161" s="579" t="n">
        <x:v>32930</x:v>
      </x:c>
      <x:c r="Z161" s="582" t="n">
        <x:f>AA161*$E$3</x:f>
        <x:v>186054.5</x:v>
      </x:c>
      <x:c r="AA161" s="523" t="n">
        <x:v>186054.5</x:v>
      </x:c>
      <x:c r="AB161" s="585" t="n">
        <x:v>42223</x:v>
      </x:c>
      <x:c r="AC161" s="588" t="n">
        <x:f>AD161*$E$3</x:f>
        <x:v>238559.95</x:v>
      </x:c>
      <x:c r="AD161" s="523" t="n">
        <x:v>238559.95</x:v>
      </x:c>
      <x:c r="AE161" s="579" t="n">
        <x:v>36253</x:v>
      </x:c>
      <x:c r="AF161" s="582" t="n">
        <x:f>AG161*$E$3</x:f>
        <x:v>204829.45</x:v>
      </x:c>
      <x:c r="AG161" s="523" t="n">
        <x:v>204829.45</x:v>
      </x:c>
      <x:c r="AH161" s="585" t="n">
        <x:v>46494</x:v>
      </x:c>
      <x:c r="AI161" s="588" t="n">
        <x:f>AJ161*$E$3</x:f>
        <x:v>262691.1</x:v>
      </x:c>
      <x:c r="AJ161" s="523" t="n">
        <x:v>262691.1</x:v>
      </x:c>
      <x:c r="AK161" s="579" t="n">
        <x:v>49316</x:v>
      </x:c>
      <x:c r="AL161" s="582" t="n">
        <x:f>AM161*$E$3</x:f>
        <x:v>278635.4</x:v>
      </x:c>
      <x:c r="AM161" s="523" t="n">
        <x:v>278635.4</x:v>
      </x:c>
      <x:c r="AN161" s="585" t="n">
        <x:v>48208</x:v>
      </x:c>
      <x:c r="AO161" s="588" t="n">
        <x:f>AP161*$E$3</x:f>
        <x:v>272375.2</x:v>
      </x:c>
      <x:c r="AP161" s="523" t="n">
        <x:v>272375.2</x:v>
      </x:c>
      <x:c r="AQ161" s="579" t="n">
        <x:v>76271</x:v>
      </x:c>
      <x:c r="AR161" s="582" t="n">
        <x:f>AS161*$E$3</x:f>
        <x:v>430931.15</x:v>
      </x:c>
      <x:c r="AS161" s="523" t="n">
        <x:v>430931.15</x:v>
      </x:c>
      <x:c r="AT161" s="585" t="n">
        <x:v>25445</x:v>
      </x:c>
      <x:c r="AU161" s="588" t="n">
        <x:f>AV161*$E$3</x:f>
        <x:v>143764.25</x:v>
      </x:c>
      <x:c r="AV161" s="523" t="n">
        <x:v>143764.25</x:v>
      </x:c>
      <x:c r="AW161" s="579" t="n">
        <x:f>SUM(M161,P161,S161,V161,Y161,AB161,AE161,AH161,AK161,AN161,AQ161,AT161)</x:f>
        <x:v>441302</x:v>
      </x:c>
      <x:c r="AX161" s="582" t="n">
        <x:f>SUM(N161,Q161,T161,W161,Z161,AC161,AF161,AI161,AL161,AO161,AR161,AU161)</x:f>
        <x:v>2493356.3</x:v>
      </x:c>
      <x:c r="AY161" s="525"/>
      <x:c r="AZ161" s="579" t="n">
        <x:f>AW161/12</x:f>
        <x:v>36775.166666666664</x:v>
      </x:c>
      <x:c r="BA161" s="582" t="n">
        <x:f>AX161/12</x:f>
        <x:v>207779.69166666665</x:v>
      </x:c>
      <x:c r="BB161" s="525"/>
      <x:c r="BC161" s="579" t="n">
        <x:f>AW161-$G161</x:f>
        <x:v>-144165.77875959303</x:v>
      </x:c>
      <x:c r="BD161" s="582" t="n">
        <x:f>AX161-($K161*12)</x:f>
        <x:v>-814536.6499917009</x:v>
      </x:c>
      <x:c r="BE161" s="522" t="str">
        <x:v>SIM</x:v>
      </x:c>
      <x:c r="BF161" s="522" t="str">
        <x:v>PRODUÇÃO · COMPÕE O FATOR K</x:v>
      </x:c>
    </x:row>
    <x:row r="162" ht="31" customHeight="1">
      <x:c r="A162" s="531" t="str">
        <x:v>O&amp;M</x:v>
      </x:c>
      <x:c r="B162" s="531" t="str">
        <x:v>LINHA MORTA</x:v>
      </x:c>
      <x:c r="C162" s="531" t="str">
        <x:v>5022000237</x:v>
      </x:c>
      <x:c r="D162" s="534" t="str">
        <x:v>RET COND NU ALUMINIO &lt;= 1/0 LM</x:v>
      </x:c>
      <x:c r="E162" s="534" t="str">
        <x:v>RETIRAR CONDUTOR NU NO PRIMARIO OU SECUNDARIO, EM ALUMINIO. BITOLA: MENOR OU IGUAL A 1/0. CONFORME NORMA TECNICA VIGENTE. INCLUI: RETIRAR CONDUTOR, AMARRAR, ENCABECAR, CONEXOES, PASSAGENS, ESTRIBOS E  CRUZAMENTOS. COLETAR E DEVOLVER TODOS OS  MATERIAIS RETIRADOS NO LOCAL DEFINIDO. A REMUNERACAO DESSA ATIVIDADE  SERA POR METRO LINEAR, DEVENDO SER DESCONSIDERADO OS 5% DE CABO  ACRESCIDOS PARA A INSTALACAO DEVIDO A CATENARIA E ENCABECAMENTO. COLETAR  E DEVOLVER TODOS OS MATERIAIS RETIRADOS NO LOCAL DEFINIDO. APROPRIACAO - CUSTEIO: QUANDO EM ATIVIDADE DE MANUTENCAO, APROPRIAR NO CENTRO E CLASSE DE CUSTO ESPECIFICA DA AREA. CONFORME ET.206.EQTL.NORMAS E QUALIDADE - CADERNO DE SERVICOS. QUANT MINIMA RECOMENDA: 5 PESSOAS. TIPO DE TURMA: LINHA MORTA (LM).  </x:v>
      </x:c>
      <x:c r="F162" s="531" t="str">
        <x:v>METRO</x:v>
      </x:c>
      <x:c r="G162" s="573" t="n">
        <x:v>698150</x:v>
      </x:c>
      <x:c r="H162" s="573" t="n">
        <x:f>G162/12</x:f>
        <x:v>58179.166666666664</x:v>
      </x:c>
      <x:c r="I162" s="576" t="n">
        <x:v>2.76042617392182</x:v>
      </x:c>
      <x:c r="J162" s="576" t="n">
        <x:f>ROUND(I162*$E$3,2)</x:f>
        <x:v>2.76</x:v>
      </x:c>
      <x:c r="K162" s="576" t="n">
        <x:f>J162*H162</x:f>
        <x:v>160574.49999999997</x:v>
      </x:c>
      <x:c r="L162" s="522"/>
      <x:c r="M162" s="579" t="n">
        <x:v>14010</x:v>
      </x:c>
      <x:c r="N162" s="582" t="n">
        <x:f>O162*$E$3</x:f>
        <x:v>38667.6</x:v>
      </x:c>
      <x:c r="O162" s="523" t="n">
        <x:v>38667.6</x:v>
      </x:c>
      <x:c r="P162" s="585" t="n">
        <x:v>10220</x:v>
      </x:c>
      <x:c r="Q162" s="588" t="n">
        <x:f>R162*$E$3</x:f>
        <x:v>28207.2</x:v>
      </x:c>
      <x:c r="R162" s="523" t="n">
        <x:v>28207.2</x:v>
      </x:c>
      <x:c r="S162" s="579" t="n">
        <x:v>17520</x:v>
      </x:c>
      <x:c r="T162" s="582" t="n">
        <x:f>U162*$E$3</x:f>
        <x:v>48355.2</x:v>
      </x:c>
      <x:c r="U162" s="523" t="n">
        <x:v>48355.2</x:v>
      </x:c>
      <x:c r="V162" s="585" t="n">
        <x:v>41841</x:v>
      </x:c>
      <x:c r="W162" s="588" t="n">
        <x:f>X162*$E$3</x:f>
        <x:v>115481.16</x:v>
      </x:c>
      <x:c r="X162" s="523" t="n">
        <x:v>115481.16</x:v>
      </x:c>
      <x:c r="Y162" s="579" t="n">
        <x:v>38483</x:v>
      </x:c>
      <x:c r="Z162" s="582" t="n">
        <x:f>AA162*$E$3</x:f>
        <x:v>106213.08</x:v>
      </x:c>
      <x:c r="AA162" s="523" t="n">
        <x:v>106213.08</x:v>
      </x:c>
      <x:c r="AB162" s="585" t="n">
        <x:v>20260</x:v>
      </x:c>
      <x:c r="AC162" s="588" t="n">
        <x:f>AD162*$E$3</x:f>
        <x:v>55917.6</x:v>
      </x:c>
      <x:c r="AD162" s="523" t="n">
        <x:v>55917.6</x:v>
      </x:c>
      <x:c r="AE162" s="579" t="n">
        <x:v>31830</x:v>
      </x:c>
      <x:c r="AF162" s="582" t="n">
        <x:f>AG162*$E$3</x:f>
        <x:v>87850.8</x:v>
      </x:c>
      <x:c r="AG162" s="523" t="n">
        <x:v>87850.8</x:v>
      </x:c>
      <x:c r="AH162" s="585" t="n">
        <x:v>39539</x:v>
      </x:c>
      <x:c r="AI162" s="588" t="n">
        <x:f>AJ162*$E$3</x:f>
        <x:v>109127.64</x:v>
      </x:c>
      <x:c r="AJ162" s="523" t="n">
        <x:v>109127.64</x:v>
      </x:c>
      <x:c r="AK162" s="579" t="n">
        <x:v>33471</x:v>
      </x:c>
      <x:c r="AL162" s="582" t="n">
        <x:f>AM162*$E$3</x:f>
        <x:v>92379.96</x:v>
      </x:c>
      <x:c r="AM162" s="523" t="n">
        <x:v>92379.96</x:v>
      </x:c>
      <x:c r="AN162" s="585" t="n">
        <x:v>38710</x:v>
      </x:c>
      <x:c r="AO162" s="588" t="n">
        <x:f>AP162*$E$3</x:f>
        <x:v>106839.6</x:v>
      </x:c>
      <x:c r="AP162" s="523" t="n">
        <x:v>106839.6</x:v>
      </x:c>
      <x:c r="AQ162" s="579" t="n">
        <x:v>46808</x:v>
      </x:c>
      <x:c r="AR162" s="582" t="n">
        <x:f>AS162*$E$3</x:f>
        <x:v>129190.08</x:v>
      </x:c>
      <x:c r="AS162" s="523" t="n">
        <x:v>129190.08</x:v>
      </x:c>
      <x:c r="AT162" s="585" t="n">
        <x:v>24161</x:v>
      </x:c>
      <x:c r="AU162" s="588" t="n">
        <x:f>AV162*$E$3</x:f>
        <x:v>66684.36</x:v>
      </x:c>
      <x:c r="AV162" s="523" t="n">
        <x:v>66684.36</x:v>
      </x:c>
      <x:c r="AW162" s="579" t="n">
        <x:f>SUM(M162,P162,S162,V162,Y162,AB162,AE162,AH162,AK162,AN162,AQ162,AT162)</x:f>
        <x:v>356853</x:v>
      </x:c>
      <x:c r="AX162" s="582" t="n">
        <x:f>SUM(N162,Q162,T162,W162,Z162,AC162,AF162,AI162,AL162,AO162,AR162,AU162)</x:f>
        <x:v>984914.2799999998</x:v>
      </x:c>
      <x:c r="AY162" s="525"/>
      <x:c r="AZ162" s="579" t="n">
        <x:f>AW162/12</x:f>
        <x:v>29737.75</x:v>
      </x:c>
      <x:c r="BA162" s="582" t="n">
        <x:f>AX162/12</x:f>
        <x:v>82076.18999999999</x:v>
      </x:c>
      <x:c r="BB162" s="525"/>
      <x:c r="BC162" s="579" t="n">
        <x:f>AW162-$G162</x:f>
        <x:v>-341297</x:v>
      </x:c>
      <x:c r="BD162" s="582" t="n">
        <x:f>AX162-($K162*12)</x:f>
        <x:v>-941979.7199999997</x:v>
      </x:c>
      <x:c r="BE162" s="522" t="str">
        <x:v>SIM</x:v>
      </x:c>
      <x:c r="BF162" s="522" t="str">
        <x:v>PRODUÇÃO · COMPÕE O FATOR K</x:v>
      </x:c>
    </x:row>
    <x:row r="163" ht="31" customHeight="1">
      <x:c r="A163" s="531" t="str">
        <x:v>O&amp;M</x:v>
      </x:c>
      <x:c r="B163" s="531" t="str">
        <x:v>LINHA MORTA</x:v>
      </x:c>
      <x:c r="C163" s="531" t="str">
        <x:v>5022000238</x:v>
      </x:c>
      <x:c r="D163" s="534" t="str">
        <x:v>INST EMENDA COND NU AL/CU LM</x:v>
      </x:c>
      <x:c r="E163" s="534" t="str">
        <x:v>INSTALAR EMENDA EM CONDUTOR NU, ALUMINIO OU COBRE, NO PRIMARIO OU SECUNDARIO, POR FASE, DE QUALQUER TIPO, INDEPENDENTE DO DIAMETRO, INDEPENDENTE DA CLASSE DE TENSAO. CONFORME NORMA TECNICA VIGENTE. INCLUI: INSTALAR EMENDA, TENSIONAR E AMARRAR CONDUTOR.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x:v>
      </x:c>
      <x:c r="F163" s="531" t="str">
        <x:v>UNIDADE</x:v>
      </x:c>
      <x:c r="G163" s="573" t="n">
        <x:v>844.47326485678</x:v>
      </x:c>
      <x:c r="H163" s="573" t="n">
        <x:f>G163/12</x:f>
        <x:v>70.37277207139833</x:v>
      </x:c>
      <x:c r="I163" s="576" t="n">
        <x:v>466.380574527364</x:v>
      </x:c>
      <x:c r="J163" s="576" t="n">
        <x:f>ROUND(I163*$E$3,2)</x:f>
        <x:v>466.38</x:v>
      </x:c>
      <x:c r="K163" s="576" t="n">
        <x:f>J163*H163</x:f>
        <x:v>32820.453438658755</x:v>
      </x:c>
      <x:c r="L163" s="522"/>
      <x:c r="M163" s="579" t="n">
        <x:v>0</x:v>
      </x:c>
      <x:c r="N163" s="582" t="n">
        <x:f>O163*$E$3</x:f>
        <x:v>0</x:v>
      </x:c>
      <x:c r="O163" s="523" t="n">
        <x:v>0</x:v>
      </x:c>
      <x:c r="P163" s="585" t="n">
        <x:v>0</x:v>
      </x:c>
      <x:c r="Q163" s="588" t="n">
        <x:f>R163*$E$3</x:f>
        <x:v>0</x:v>
      </x:c>
      <x:c r="R163" s="523" t="n">
        <x:v>0</x:v>
      </x:c>
      <x:c r="S163" s="579" t="n">
        <x:v>0</x:v>
      </x:c>
      <x:c r="T163" s="582" t="n">
        <x:f>U163*$E$3</x:f>
        <x:v>0</x:v>
      </x:c>
      <x:c r="U163" s="523" t="n">
        <x:v>0</x:v>
      </x:c>
      <x:c r="V163" s="585" t="n">
        <x:v>0</x:v>
      </x:c>
      <x:c r="W163" s="588" t="n">
        <x:f>X163*$E$3</x:f>
        <x:v>0</x:v>
      </x:c>
      <x:c r="X163" s="523" t="n">
        <x:v>0</x:v>
      </x:c>
      <x:c r="Y163" s="579" t="n">
        <x:v>0</x:v>
      </x:c>
      <x:c r="Z163" s="582" t="n">
        <x:f>AA163*$E$3</x:f>
        <x:v>0</x:v>
      </x:c>
      <x:c r="AA163" s="523" t="n">
        <x:v>0</x:v>
      </x:c>
      <x:c r="AB163" s="585" t="n">
        <x:v>0</x:v>
      </x:c>
      <x:c r="AC163" s="588" t="n">
        <x:f>AD163*$E$3</x:f>
        <x:v>0</x:v>
      </x:c>
      <x:c r="AD163" s="523" t="n">
        <x:v>0</x:v>
      </x:c>
      <x:c r="AE163" s="579" t="n">
        <x:v>0</x:v>
      </x:c>
      <x:c r="AF163" s="582" t="n">
        <x:f>AG163*$E$3</x:f>
        <x:v>0</x:v>
      </x:c>
      <x:c r="AG163" s="523" t="n">
        <x:v>0</x:v>
      </x:c>
      <x:c r="AH163" s="585" t="n">
        <x:v>0</x:v>
      </x:c>
      <x:c r="AI163" s="588" t="n">
        <x:f>AJ163*$E$3</x:f>
        <x:v>0</x:v>
      </x:c>
      <x:c r="AJ163" s="523" t="n">
        <x:v>0</x:v>
      </x:c>
      <x:c r="AK163" s="579" t="n">
        <x:v>0</x:v>
      </x:c>
      <x:c r="AL163" s="582" t="n">
        <x:f>AM163*$E$3</x:f>
        <x:v>0</x:v>
      </x:c>
      <x:c r="AM163" s="523" t="n">
        <x:v>0</x:v>
      </x:c>
      <x:c r="AN163" s="585" t="n">
        <x:v>0</x:v>
      </x:c>
      <x:c r="AO163" s="588" t="n">
        <x:f>AP163*$E$3</x:f>
        <x:v>0</x:v>
      </x:c>
      <x:c r="AP163" s="523" t="n">
        <x:v>0</x:v>
      </x:c>
      <x:c r="AQ163" s="579" t="n">
        <x:v>0</x:v>
      </x:c>
      <x:c r="AR163" s="582" t="n">
        <x:f>AS163*$E$3</x:f>
        <x:v>0</x:v>
      </x:c>
      <x:c r="AS163" s="523" t="n">
        <x:v>0</x:v>
      </x:c>
      <x:c r="AT163" s="585" t="n">
        <x:v>0</x:v>
      </x:c>
      <x:c r="AU163" s="588" t="n">
        <x:f>AV163*$E$3</x:f>
        <x:v>0</x:v>
      </x:c>
      <x:c r="AV163" s="523" t="n">
        <x:v>0</x:v>
      </x:c>
      <x:c r="AW163" s="579" t="n">
        <x:f>SUM(M163,P163,S163,V163,Y163,AB163,AE163,AH163,AK163,AN163,AQ163,AT163)</x:f>
        <x:v>0</x:v>
      </x:c>
      <x:c r="AX163" s="582" t="n">
        <x:f>SUM(N163,Q163,T163,W163,Z163,AC163,AF163,AI163,AL163,AO163,AR163,AU163)</x:f>
        <x:v>0</x:v>
      </x:c>
      <x:c r="AY163" s="525"/>
      <x:c r="AZ163" s="579" t="n">
        <x:f>AW163/12</x:f>
        <x:v>0</x:v>
      </x:c>
      <x:c r="BA163" s="582" t="n">
        <x:f>AX163/12</x:f>
        <x:v>0</x:v>
      </x:c>
      <x:c r="BB163" s="525"/>
      <x:c r="BC163" s="579" t="n">
        <x:f>AW163-$G163</x:f>
        <x:v>-844.47326485678</x:v>
      </x:c>
      <x:c r="BD163" s="582" t="n">
        <x:f>AX163-($K163*12)</x:f>
        <x:v>-393845.441263905</x:v>
      </x:c>
      <x:c r="BE163" s="522" t="str">
        <x:v>SIM</x:v>
      </x:c>
      <x:c r="BF163" s="522" t="str">
        <x:v>PRODUÇÃO · COMPÕE O FATOR K</x:v>
      </x:c>
    </x:row>
    <x:row r="164" ht="31" customHeight="1">
      <x:c r="A164" s="531" t="str">
        <x:v>O&amp;M</x:v>
      </x:c>
      <x:c r="B164" s="531" t="str">
        <x:v>LINHA MORTA</x:v>
      </x:c>
      <x:c r="C164" s="531" t="str">
        <x:v>5022000239</x:v>
      </x:c>
      <x:c r="D164" s="534" t="str">
        <x:v>TENSIONAR COND NU COBRE &gt; 50MM² LM</x:v>
      </x:c>
      <x:c r="E164" s="534" t="str">
        <x:v>TENSIONAR CONDUTOR NU NO PRIMARIO OU SECUNDARIO, EM COBRE. BITOLA: MAIOR QUE 50MM², INDEPENDENTE DA CLASSE DE TENSAO E NUMERO DE FASES. POR PONTO DE FIXACAO/PUXADA, INDEPENDENTE DA QUANTIDADE DE VAOS NELE EXISTENTES. CONFORME NORMA TECNICA VIGENTE. INCLUI: TENSIONAR, NIVELAR, AMARRAR, ENCABECAR, CONEXOES, PASSAGENS E  CRUZAMENTOS. NAO INCLUI ESTRIBOS. QUANTO AOS RAMAIS DE LIGACAO, DEVEM SER  RECONECTADOS, CASO NECESSARIO, A REDE JA RETENSIONADA. O RAMAL DEVE  FICAR DA MESMA FORMA QUE ESTAVA ANTES DO TENSIONAMENTO DO CONDUTOR DA  REDE. SE O RAMAL PRECISAR DE TENSIONAMENTO, DEVE A FISCALIZACAO  AUTORIZAR E REMUNERAR A PARTE PELAS ATIVIDADES TENSIONAMENTO DE RAMAIS  DE LIGACAO. APROPRIACAO - CUSTEIO: QUANDO EM ATIVIDADE DE MANUTENCAO, APROPRIAR NO CENTRO E CLASSE DE CUSTO ESPECIFICA DA AREA. CONFORME ET.206.EQTL.NORMAS E QUALIDADE - CADERNO DE SERVICOS. QUANT MINIMA RECOMENDA: 2 PESSOAS. TIPO DE TURMA: LINHA MORTA (LM).</x:v>
      </x:c>
      <x:c r="F164" s="531" t="str">
        <x:v>UNIDADE</x:v>
      </x:c>
      <x:c r="G164" s="573" t="n">
        <x:v>8</x:v>
      </x:c>
      <x:c r="H164" s="573" t="n">
        <x:f>G164/12</x:f>
        <x:v>0.6666666666666666</x:v>
      </x:c>
      <x:c r="I164" s="576" t="n">
        <x:v>260.663100137475</x:v>
      </x:c>
      <x:c r="J164" s="576" t="n">
        <x:f>ROUND(I164*$E$3,2)</x:f>
        <x:v>260.66</x:v>
      </x:c>
      <x:c r="K164" s="576" t="n">
        <x:f>J164*H164</x:f>
        <x:v>173.77333333333334</x:v>
      </x:c>
      <x:c r="L164" s="522"/>
      <x:c r="M164" s="579" t="n">
        <x:v>0.537</x:v>
      </x:c>
      <x:c r="N164" s="582" t="n">
        <x:f>O164*$E$3</x:f>
        <x:v>139.97</x:v>
      </x:c>
      <x:c r="O164" s="523" t="n">
        <x:v>139.97</x:v>
      </x:c>
      <x:c r="P164" s="585" t="n">
        <x:v>0</x:v>
      </x:c>
      <x:c r="Q164" s="588" t="n">
        <x:f>R164*$E$3</x:f>
        <x:v>0</x:v>
      </x:c>
      <x:c r="R164" s="523" t="n">
        <x:v>0</x:v>
      </x:c>
      <x:c r="S164" s="579" t="n">
        <x:v>0.255</x:v>
      </x:c>
      <x:c r="T164" s="582" t="n">
        <x:f>U164*$E$3</x:f>
        <x:v>66.47</x:v>
      </x:c>
      <x:c r="U164" s="523" t="n">
        <x:v>66.47</x:v>
      </x:c>
      <x:c r="V164" s="585" t="n">
        <x:v>0.132</x:v>
      </x:c>
      <x:c r="W164" s="588" t="n">
        <x:f>X164*$E$3</x:f>
        <x:v>34.41</x:v>
      </x:c>
      <x:c r="X164" s="523" t="n">
        <x:v>34.41</x:v>
      </x:c>
      <x:c r="Y164" s="579" t="n">
        <x:v>0.6</x:v>
      </x:c>
      <x:c r="Z164" s="582" t="n">
        <x:f>AA164*$E$3</x:f>
        <x:v>156.4</x:v>
      </x:c>
      <x:c r="AA164" s="523" t="n">
        <x:v>156.4</x:v>
      </x:c>
      <x:c r="AB164" s="585" t="n">
        <x:v>0</x:v>
      </x:c>
      <x:c r="AC164" s="588" t="n">
        <x:f>AD164*$E$3</x:f>
        <x:v>0</x:v>
      </x:c>
      <x:c r="AD164" s="523" t="n">
        <x:v>0</x:v>
      </x:c>
      <x:c r="AE164" s="579" t="n">
        <x:v>0</x:v>
      </x:c>
      <x:c r="AF164" s="582" t="n">
        <x:f>AG164*$E$3</x:f>
        <x:v>0</x:v>
      </x:c>
      <x:c r="AG164" s="523" t="n">
        <x:v>0</x:v>
      </x:c>
      <x:c r="AH164" s="585" t="n">
        <x:v>0.12</x:v>
      </x:c>
      <x:c r="AI164" s="588" t="n">
        <x:f>AJ164*$E$3</x:f>
        <x:v>31.28</x:v>
      </x:c>
      <x:c r="AJ164" s="523" t="n">
        <x:v>31.28</x:v>
      </x:c>
      <x:c r="AK164" s="579" t="n">
        <x:v>1.059</x:v>
      </x:c>
      <x:c r="AL164" s="582" t="n">
        <x:f>AM164*$E$3</x:f>
        <x:v>276.04</x:v>
      </x:c>
      <x:c r="AM164" s="523" t="n">
        <x:v>276.04</x:v>
      </x:c>
      <x:c r="AN164" s="585" t="n">
        <x:v>1.431</x:v>
      </x:c>
      <x:c r="AO164" s="588" t="n">
        <x:f>AP164*$E$3</x:f>
        <x:v>373</x:v>
      </x:c>
      <x:c r="AP164" s="523" t="n">
        <x:v>373</x:v>
      </x:c>
      <x:c r="AQ164" s="579" t="n">
        <x:v>0.12</x:v>
      </x:c>
      <x:c r="AR164" s="582" t="n">
        <x:f>AS164*$E$3</x:f>
        <x:v>31.28</x:v>
      </x:c>
      <x:c r="AS164" s="523" t="n">
        <x:v>31.28</x:v>
      </x:c>
      <x:c r="AT164" s="585" t="n">
        <x:v>0.06</x:v>
      </x:c>
      <x:c r="AU164" s="588" t="n">
        <x:f>AV164*$E$3</x:f>
        <x:v>15.64</x:v>
      </x:c>
      <x:c r="AV164" s="523" t="n">
        <x:v>15.64</x:v>
      </x:c>
      <x:c r="AW164" s="579" t="n">
        <x:f>SUM(M164,P164,S164,V164,Y164,AB164,AE164,AH164,AK164,AN164,AQ164,AT164)</x:f>
        <x:v>4.314</x:v>
      </x:c>
      <x:c r="AX164" s="582" t="n">
        <x:f>SUM(N164,Q164,T164,W164,Z164,AC164,AF164,AI164,AL164,AO164,AR164,AU164)</x:f>
        <x:v>1124.49</x:v>
      </x:c>
      <x:c r="AY164" s="525"/>
      <x:c r="AZ164" s="579" t="n">
        <x:f>AW164/12</x:f>
        <x:v>0.3595</x:v>
      </x:c>
      <x:c r="BA164" s="582" t="n">
        <x:f>AX164/12</x:f>
        <x:v>93.7075</x:v>
      </x:c>
      <x:c r="BB164" s="525"/>
      <x:c r="BC164" s="579" t="n">
        <x:f>AW164-$G164</x:f>
        <x:v>-3.686</x:v>
      </x:c>
      <x:c r="BD164" s="582" t="n">
        <x:f>AX164-($K164*12)</x:f>
        <x:v>-960.7900000000002</x:v>
      </x:c>
      <x:c r="BE164" s="522" t="str">
        <x:v>SIM</x:v>
      </x:c>
      <x:c r="BF164" s="522" t="str">
        <x:v>PRODUÇÃO · COMPÕE O FATOR K</x:v>
      </x:c>
    </x:row>
    <x:row r="165" ht="31" customHeight="1">
      <x:c r="A165" s="531" t="str">
        <x:v>O&amp;M</x:v>
      </x:c>
      <x:c r="B165" s="531" t="str">
        <x:v>LINHA MORTA</x:v>
      </x:c>
      <x:c r="C165" s="531" t="str">
        <x:v>5022000240</x:v>
      </x:c>
      <x:c r="D165" s="534" t="str">
        <x:v>TENSIONAR COND NU COBRE &lt;= 50MM² LM</x:v>
      </x:c>
      <x:c r="E165" s="534" t="str">
        <x:v>TENSIONAR CONDUTOR NU NO PRIMARIO OU SECUNDARIO, EM COBRE. BITOLA: MENOR OU IGUAL A 50MM², INDEPENDENTE DA CLASSE DE TENSAO E NUMERO DE FASES. POR PONTO DE FIXACAO/PUXADA, INDEPENDENTE DA QUANTIDADE DE VAOS NELE EXISTENTES. CONFORME NORMA TECNICA VIGENTE. INCLUI: TENSIONAR, NIVELAR E AMARRAR CONDUTOR PRIMARIO OU  SECUNDARIO NU EM ALUMINIO EM REDE EXISTENTE, CONEXOES, PASSAGENS E  CRUZAMENTOS. NAO INCLUI ESTRIBOS. QUANTO AOS RAMAIS DE LIGACAO, DEVEM  SER RECONECTADOS, CASO NECESSARIO, A REDE JA RETENSIONADA. O RAMAL DEVE  FICAR DA MESMA FORMA QUE ESTAVA ANTES DO TENSIONAMENTO DO CONDUTOR DA  REDE. SE O RAMAL PRECISAR DE TENSIONAMENTO, DEVE A FISCALIZACAO  AUTORIZAR E REMUNERAR A PARTE PELAS ATIVIDADES TENSIONAMENTO DE RAMAIS  DE LIGACAO. APROPRIACAO - CUSTEIO: QUANDO EM ATIVIDADE DE MANUTENCAO, APROPRIAR NO CENTRO E CLASSE DE CUSTO ESPECIFICA DA AREA.. CONFORME ET.206.EQTL.NORMAS E QUALIDADE - CADERNO DE SERVICOS. QUANT MINIMA RECOMENDA: 2 PESSOAS. TIPO DE TURMA: LINHA MORTA (LM). </x:v>
      </x:c>
      <x:c r="F165" s="531" t="str">
        <x:v>UNIDADE</x:v>
      </x:c>
      <x:c r="G165" s="573" t="n">
        <x:v>110.783025109241</x:v>
      </x:c>
      <x:c r="H165" s="573" t="n">
        <x:f>G165/12</x:f>
        <x:v>9.231918759103417</x:v>
      </x:c>
      <x:c r="I165" s="576" t="n">
        <x:v>208.872247160085</x:v>
      </x:c>
      <x:c r="J165" s="576" t="n">
        <x:f>ROUND(I165*$E$3,2)</x:f>
        <x:v>208.87</x:v>
      </x:c>
      <x:c r="K165" s="576" t="n">
        <x:f>J165*H165</x:f>
        <x:v>1928.2708712139308</x:v>
      </x:c>
      <x:c r="L165" s="522"/>
      <x:c r="M165" s="579" t="n">
        <x:v>3.317</x:v>
      </x:c>
      <x:c r="N165" s="582" t="n">
        <x:f>O165*$E$3</x:f>
        <x:v>692.82</x:v>
      </x:c>
      <x:c r="O165" s="523" t="n">
        <x:v>692.82</x:v>
      </x:c>
      <x:c r="P165" s="585" t="n">
        <x:v>2.737</x:v>
      </x:c>
      <x:c r="Q165" s="588" t="n">
        <x:f>R165*$E$3</x:f>
        <x:v>571.68</x:v>
      </x:c>
      <x:c r="R165" s="523" t="n">
        <x:v>571.68</x:v>
      </x:c>
      <x:c r="S165" s="579" t="n">
        <x:v>2.061</x:v>
      </x:c>
      <x:c r="T165" s="582" t="n">
        <x:f>U165*$E$3</x:f>
        <x:v>430.48</x:v>
      </x:c>
      <x:c r="U165" s="523" t="n">
        <x:v>430.48</x:v>
      </x:c>
      <x:c r="V165" s="585" t="n">
        <x:v>3.152</x:v>
      </x:c>
      <x:c r="W165" s="588" t="n">
        <x:f>X165*$E$3</x:f>
        <x:v>658.36</x:v>
      </x:c>
      <x:c r="X165" s="523" t="n">
        <x:v>658.36</x:v>
      </x:c>
      <x:c r="Y165" s="579" t="n">
        <x:v>2.031</x:v>
      </x:c>
      <x:c r="Z165" s="582" t="n">
        <x:f>AA165*$E$3</x:f>
        <x:v>424.21</x:v>
      </x:c>
      <x:c r="AA165" s="523" t="n">
        <x:v>424.21</x:v>
      </x:c>
      <x:c r="AB165" s="585" t="n">
        <x:v>1.252</x:v>
      </x:c>
      <x:c r="AC165" s="588" t="n">
        <x:f>AD165*$E$3</x:f>
        <x:v>261.51</x:v>
      </x:c>
      <x:c r="AD165" s="523" t="n">
        <x:v>261.51</x:v>
      </x:c>
      <x:c r="AE165" s="579" t="n">
        <x:v>1.558</x:v>
      </x:c>
      <x:c r="AF165" s="582" t="n">
        <x:f>AG165*$E$3</x:f>
        <x:v>325.42</x:v>
      </x:c>
      <x:c r="AG165" s="523" t="n">
        <x:v>325.42</x:v>
      </x:c>
      <x:c r="AH165" s="585" t="n">
        <x:v>4.59</x:v>
      </x:c>
      <x:c r="AI165" s="588" t="n">
        <x:f>AJ165*$E$3</x:f>
        <x:v>958.71</x:v>
      </x:c>
      <x:c r="AJ165" s="523" t="n">
        <x:v>958.71</x:v>
      </x:c>
      <x:c r="AK165" s="579" t="n">
        <x:v>10.75</x:v>
      </x:c>
      <x:c r="AL165" s="582" t="n">
        <x:f>AM165*$E$3</x:f>
        <x:v>2245.35</x:v>
      </x:c>
      <x:c r="AM165" s="523" t="n">
        <x:v>2245.35</x:v>
      </x:c>
      <x:c r="AN165" s="585" t="n">
        <x:v>3.188</x:v>
      </x:c>
      <x:c r="AO165" s="588" t="n">
        <x:f>AP165*$E$3</x:f>
        <x:v>665.88</x:v>
      </x:c>
      <x:c r="AP165" s="523" t="n">
        <x:v>665.88</x:v>
      </x:c>
      <x:c r="AQ165" s="579" t="n">
        <x:v>3.866</x:v>
      </x:c>
      <x:c r="AR165" s="582" t="n">
        <x:f>AS165*$E$3</x:f>
        <x:v>807.49</x:v>
      </x:c>
      <x:c r="AS165" s="523" t="n">
        <x:v>807.49</x:v>
      </x:c>
      <x:c r="AT165" s="585" t="n">
        <x:v>3.019</x:v>
      </x:c>
      <x:c r="AU165" s="588" t="n">
        <x:f>AV165*$E$3</x:f>
        <x:v>630.58</x:v>
      </x:c>
      <x:c r="AV165" s="523" t="n">
        <x:v>630.58</x:v>
      </x:c>
      <x:c r="AW165" s="579" t="n">
        <x:f>SUM(M165,P165,S165,V165,Y165,AB165,AE165,AH165,AK165,AN165,AQ165,AT165)</x:f>
        <x:v>41.521</x:v>
      </x:c>
      <x:c r="AX165" s="582" t="n">
        <x:f>SUM(N165,Q165,T165,W165,Z165,AC165,AF165,AI165,AL165,AO165,AR165,AU165)</x:f>
        <x:v>8672.490000000002</x:v>
      </x:c>
      <x:c r="AY165" s="525"/>
      <x:c r="AZ165" s="579" t="n">
        <x:f>AW165/12</x:f>
        <x:v>3.4600833333333334</x:v>
      </x:c>
      <x:c r="BA165" s="582" t="n">
        <x:f>AX165/12</x:f>
        <x:v>722.7075000000001</x:v>
      </x:c>
      <x:c r="BB165" s="525"/>
      <x:c r="BC165" s="579" t="n">
        <x:f>AW165-$G165</x:f>
        <x:v>-69.262025109241</x:v>
      </x:c>
      <x:c r="BD165" s="582" t="n">
        <x:f>AX165-($K165*12)</x:f>
        <x:v>-14466.760454567167</x:v>
      </x:c>
      <x:c r="BE165" s="522" t="str">
        <x:v>SIM</x:v>
      </x:c>
      <x:c r="BF165" s="522" t="str">
        <x:v>PRODUÇÃO · COMPÕE O FATOR K</x:v>
      </x:c>
    </x:row>
    <x:row r="166" ht="31" customHeight="1">
      <x:c r="A166" s="531" t="str">
        <x:v>O&amp;M</x:v>
      </x:c>
      <x:c r="B166" s="531" t="str">
        <x:v>LINHA MORTA</x:v>
      </x:c>
      <x:c r="C166" s="531" t="str">
        <x:v>5022000241</x:v>
      </x:c>
      <x:c r="D166" s="534" t="str">
        <x:v>TENSIONAR COND NU ALUMINIO &gt; 1/0 LM</x:v>
      </x:c>
      <x:c r="E166" s="534" t="str">
        <x:v>TENSIONAR CONDUTOR NU NO PRIMARIO OU SECUNDARIO, EM ALUMINIO. BITOLA: MAIOR QUE 1/0, INDEPENDENTE DA CLASSE DE TENSAO E NUMERO DE FASES. POR PONTO DE FIXACAO/PUXADA, INDEPENDENTE DA QUANTIDADE DE VAOS NELE EXISTENTES. CONFORME NORMA TECNICA VIGENTE. INCLUI: TENSIONAR, NIVELAR, AMARRAR, ENCABECAR, CONEXOES, PASSAGENS E  CRUZAMENTOS. NAO INCLUI ESTRIBOS. QUANTO AOS RAMAIS DE LIGACAO, DEVEM SER  RECONECTADOS, CASO NECESSARIO, A REDE JA RETENSIONADA. O RAMAL DEVE  FICAR DA MESMA FORMA QUE ESTAVA ANTES DO TENSIONAMENTO DO CONDUTOR DA  REDE. SE O RAMAL PRECISAR DE TENSIONAMENTO, DEVE A FISCALIZACAO  AUTORIZAR E REMUNERAR A PARTE PELAS ATIVIDADES TENSIONAMENTO DE RAMAIS  DE LIGACAO. APROPRIACAO - CUSTEIO: QUANDO EM ATIVIDADE DE MANUTENCAO, APROPRIAR NO CENTRO E CLASSE DE CUSTO ESPECIFICA DA AREA. CONFORME ET.206.EQTL.NORMAS E QUALIDADE - CADERNO DE SERVICOS. QUANT MINIMA RECOMENDA: 2 PESSOAS. TIPO DE TURMA: LINHA MORTA (LM).</x:v>
      </x:c>
      <x:c r="F166" s="531" t="str">
        <x:v>UNIDADE</x:v>
      </x:c>
      <x:c r="G166" s="573" t="n">
        <x:v>10.6666666666667</x:v>
      </x:c>
      <x:c r="H166" s="573" t="n">
        <x:f>G166/12</x:f>
        <x:v>0.8888888888888916</x:v>
      </x:c>
      <x:c r="I166" s="576" t="n">
        <x:v>319.815089578657</x:v>
      </x:c>
      <x:c r="J166" s="576" t="n">
        <x:f>ROUND(I166*$E$3,2)</x:f>
        <x:v>319.82</x:v>
      </x:c>
      <x:c r="K166" s="576" t="n">
        <x:f>J166*H166</x:f>
        <x:v>284.2844444444453</x:v>
      </x:c>
      <x:c r="L166" s="522"/>
      <x:c r="M166" s="579" t="n">
        <x:v>0</x:v>
      </x:c>
      <x:c r="N166" s="582" t="n">
        <x:f>O166*$E$3</x:f>
        <x:v>0</x:v>
      </x:c>
      <x:c r="O166" s="523" t="n">
        <x:v>0</x:v>
      </x:c>
      <x:c r="P166" s="585" t="n">
        <x:v>0</x:v>
      </x:c>
      <x:c r="Q166" s="588" t="n">
        <x:f>R166*$E$3</x:f>
        <x:v>0</x:v>
      </x:c>
      <x:c r="R166" s="523" t="n">
        <x:v>0</x:v>
      </x:c>
      <x:c r="S166" s="579" t="n">
        <x:v>0</x:v>
      </x:c>
      <x:c r="T166" s="582" t="n">
        <x:f>U166*$E$3</x:f>
        <x:v>0</x:v>
      </x:c>
      <x:c r="U166" s="523" t="n">
        <x:v>0</x:v>
      </x:c>
      <x:c r="V166" s="585" t="n">
        <x:v>0</x:v>
      </x:c>
      <x:c r="W166" s="588" t="n">
        <x:f>X166*$E$3</x:f>
        <x:v>0</x:v>
      </x:c>
      <x:c r="X166" s="523" t="n">
        <x:v>0</x:v>
      </x:c>
      <x:c r="Y166" s="579" t="n">
        <x:v>0</x:v>
      </x:c>
      <x:c r="Z166" s="582" t="n">
        <x:f>AA166*$E$3</x:f>
        <x:v>0</x:v>
      </x:c>
      <x:c r="AA166" s="523" t="n">
        <x:v>0</x:v>
      </x:c>
      <x:c r="AB166" s="585" t="n">
        <x:v>0</x:v>
      </x:c>
      <x:c r="AC166" s="588" t="n">
        <x:f>AD166*$E$3</x:f>
        <x:v>0</x:v>
      </x:c>
      <x:c r="AD166" s="523" t="n">
        <x:v>0</x:v>
      </x:c>
      <x:c r="AE166" s="579" t="n">
        <x:v>0</x:v>
      </x:c>
      <x:c r="AF166" s="582" t="n">
        <x:f>AG166*$E$3</x:f>
        <x:v>0</x:v>
      </x:c>
      <x:c r="AG166" s="523" t="n">
        <x:v>0</x:v>
      </x:c>
      <x:c r="AH166" s="585" t="n">
        <x:v>0</x:v>
      </x:c>
      <x:c r="AI166" s="588" t="n">
        <x:f>AJ166*$E$3</x:f>
        <x:v>0</x:v>
      </x:c>
      <x:c r="AJ166" s="523" t="n">
        <x:v>0</x:v>
      </x:c>
      <x:c r="AK166" s="579" t="n">
        <x:v>0</x:v>
      </x:c>
      <x:c r="AL166" s="582" t="n">
        <x:f>AM166*$E$3</x:f>
        <x:v>0</x:v>
      </x:c>
      <x:c r="AM166" s="523" t="n">
        <x:v>0</x:v>
      </x:c>
      <x:c r="AN166" s="585" t="n">
        <x:v>0</x:v>
      </x:c>
      <x:c r="AO166" s="588" t="n">
        <x:f>AP166*$E$3</x:f>
        <x:v>0</x:v>
      </x:c>
      <x:c r="AP166" s="523" t="n">
        <x:v>0</x:v>
      </x:c>
      <x:c r="AQ166" s="579" t="n">
        <x:v>0</x:v>
      </x:c>
      <x:c r="AR166" s="582" t="n">
        <x:f>AS166*$E$3</x:f>
        <x:v>0</x:v>
      </x:c>
      <x:c r="AS166" s="523" t="n">
        <x:v>0</x:v>
      </x:c>
      <x:c r="AT166" s="585" t="n">
        <x:v>0</x:v>
      </x:c>
      <x:c r="AU166" s="588" t="n">
        <x:f>AV166*$E$3</x:f>
        <x:v>0</x:v>
      </x:c>
      <x:c r="AV166" s="523" t="n">
        <x:v>0</x:v>
      </x:c>
      <x:c r="AW166" s="579" t="n">
        <x:f>SUM(M166,P166,S166,V166,Y166,AB166,AE166,AH166,AK166,AN166,AQ166,AT166)</x:f>
        <x:v>0</x:v>
      </x:c>
      <x:c r="AX166" s="582" t="n">
        <x:f>SUM(N166,Q166,T166,W166,Z166,AC166,AF166,AI166,AL166,AO166,AR166,AU166)</x:f>
        <x:v>0</x:v>
      </x:c>
      <x:c r="AY166" s="525"/>
      <x:c r="AZ166" s="579" t="n">
        <x:f>AW166/12</x:f>
        <x:v>0</x:v>
      </x:c>
      <x:c r="BA166" s="582" t="n">
        <x:f>AX166/12</x:f>
        <x:v>0</x:v>
      </x:c>
      <x:c r="BB166" s="525"/>
      <x:c r="BC166" s="579" t="n">
        <x:f>AW166-$G166</x:f>
        <x:v>-10.6666666666667</x:v>
      </x:c>
      <x:c r="BD166" s="582" t="n">
        <x:f>AX166-($K166*12)</x:f>
        <x:v>-3411.4133333333434</x:v>
      </x:c>
      <x:c r="BE166" s="522" t="str">
        <x:v>SIM</x:v>
      </x:c>
      <x:c r="BF166" s="522" t="str">
        <x:v>PRODUÇÃO · COMPÕE O FATOR K</x:v>
      </x:c>
    </x:row>
    <x:row r="167" ht="31" customHeight="1">
      <x:c r="A167" s="531" t="str">
        <x:v>O&amp;M</x:v>
      </x:c>
      <x:c r="B167" s="531" t="str">
        <x:v>LINHA MORTA</x:v>
      </x:c>
      <x:c r="C167" s="531" t="str">
        <x:v>5022000242</x:v>
      </x:c>
      <x:c r="D167" s="534" t="str">
        <x:v>TENSIONAR COND NU ALUMINIO &lt;= 1/0 LM</x:v>
      </x:c>
      <x:c r="E167" s="534" t="str">
        <x:v>TENSIONAR CONDUTOR NU NO PRIMARIO OU SECUNDARIO, EM ALUMINIO. BITOLA: MENOR OU IGUAL A 1/0, INDEPENDENTE DA CLASSE DE TENSAO E NUMERO DE FASES. POR PONTO DE FIXACAO/PUXADA, INDEPENDENTE DA QUANTIDADE DE VAOS NELE EXISTENTES. CONFORME NORMA TECNICA VIGENTE. INCLUI: TENSIONAR, NIVELAR E AMARRAR CONDUTOR PRIMARIO OU  SECUNDARIO NU EM ALUMINIO EM REDE EXISTENTE, CONEXOES, PASSAGENS E CRUZAMENTOS. NAO INCLUI ESTRIBOS. QUANTO AOS RAMAIS DE LIGACAO, DEVEM  SER RECONECTADOS, CASO NECESSARIO, A REDE JA RETENSIONADA. O RAMAL DEVE  FICAR DA MESMA FORMA QUE ESTAVA ANTES DO TENSIONAMENTO DO CONDUTOR DA  REDE. SE O RAMAL PRECISAR DE TENSIONAMENTO, DEVE A FISCALIZACAO  AUTORIZAR E REMUNERAR A PARTE PELAS ATIVIDADES TENSIONAMENTO DE RAMAIS  DE LIGACAO. APROPRIACAO - CUSTEIO: QUANDO EM ATIVIDADE DE MANUTENCAO, APROPRIAR NO CENTRO E CLASSE DE CUSTO ESPECIFICA DA AREA. CONFORME ET.206.EQTL.NORMAS E QUALIDADE - CADERNO DE SERVICOS. QUANT MINIMA RECOMENDA: 2 PESSOAS. TIPO DE TURMA: LINHA MORTA (LM). </x:v>
      </x:c>
      <x:c r="F167" s="531" t="str">
        <x:v>UNIDADE</x:v>
      </x:c>
      <x:c r="G167" s="573" t="n">
        <x:v>545.396350237253</x:v>
      </x:c>
      <x:c r="H167" s="573" t="n">
        <x:f>G167/12</x:f>
        <x:v>45.44969585310442</x:v>
      </x:c>
      <x:c r="I167" s="576" t="n">
        <x:v>228.983923570087</x:v>
      </x:c>
      <x:c r="J167" s="576" t="n">
        <x:f>ROUND(I167*$E$3,2)</x:f>
        <x:v>228.98</x:v>
      </x:c>
      <x:c r="K167" s="576" t="n">
        <x:f>J167*H167</x:f>
        <x:v>10407.07135644385</x:v>
      </x:c>
      <x:c r="L167" s="522"/>
      <x:c r="M167" s="579" t="n">
        <x:v>10.635</x:v>
      </x:c>
      <x:c r="N167" s="582" t="n">
        <x:f>O167*$E$3</x:f>
        <x:v>2435.2</x:v>
      </x:c>
      <x:c r="O167" s="523" t="n">
        <x:v>2435.2</x:v>
      </x:c>
      <x:c r="P167" s="585" t="n">
        <x:v>17.811</x:v>
      </x:c>
      <x:c r="Q167" s="588" t="n">
        <x:f>R167*$E$3</x:f>
        <x:v>4078.36</x:v>
      </x:c>
      <x:c r="R167" s="523" t="n">
        <x:v>4078.36</x:v>
      </x:c>
      <x:c r="S167" s="579" t="n">
        <x:v>17.396</x:v>
      </x:c>
      <x:c r="T167" s="582" t="n">
        <x:f>U167*$E$3</x:f>
        <x:v>3983.34</x:v>
      </x:c>
      <x:c r="U167" s="523" t="n">
        <x:v>3983.34</x:v>
      </x:c>
      <x:c r="V167" s="585" t="n">
        <x:v>20.987</x:v>
      </x:c>
      <x:c r="W167" s="588" t="n">
        <x:f>X167*$E$3</x:f>
        <x:v>4805.6</x:v>
      </x:c>
      <x:c r="X167" s="523" t="n">
        <x:v>4805.6</x:v>
      </x:c>
      <x:c r="Y167" s="579" t="n">
        <x:v>22.794</x:v>
      </x:c>
      <x:c r="Z167" s="582" t="n">
        <x:f>AA167*$E$3</x:f>
        <x:v>5219.37</x:v>
      </x:c>
      <x:c r="AA167" s="523" t="n">
        <x:v>5219.37</x:v>
      </x:c>
      <x:c r="AB167" s="585" t="n">
        <x:v>28.296</x:v>
      </x:c>
      <x:c r="AC167" s="588" t="n">
        <x:f>AD167*$E$3</x:f>
        <x:v>6479.22</x:v>
      </x:c>
      <x:c r="AD167" s="523" t="n">
        <x:v>6479.22</x:v>
      </x:c>
      <x:c r="AE167" s="579" t="n">
        <x:v>25.346</x:v>
      </x:c>
      <x:c r="AF167" s="582" t="n">
        <x:f>AG167*$E$3</x:f>
        <x:v>5803.73</x:v>
      </x:c>
      <x:c r="AG167" s="523" t="n">
        <x:v>5803.73</x:v>
      </x:c>
      <x:c r="AH167" s="585" t="n">
        <x:v>27.724</x:v>
      </x:c>
      <x:c r="AI167" s="588" t="n">
        <x:f>AJ167*$E$3</x:f>
        <x:v>6348.24</x:v>
      </x:c>
      <x:c r="AJ167" s="523" t="n">
        <x:v>6348.24</x:v>
      </x:c>
      <x:c r="AK167" s="579" t="n">
        <x:v>32.946</x:v>
      </x:c>
      <x:c r="AL167" s="582" t="n">
        <x:f>AM167*$E$3</x:f>
        <x:v>7543.98</x:v>
      </x:c>
      <x:c r="AM167" s="523" t="n">
        <x:v>7543.98</x:v>
      </x:c>
      <x:c r="AN167" s="585" t="n">
        <x:v>34.338</x:v>
      </x:c>
      <x:c r="AO167" s="588" t="n">
        <x:f>AP167*$E$3</x:f>
        <x:v>7862.72</x:v>
      </x:c>
      <x:c r="AP167" s="523" t="n">
        <x:v>7862.72</x:v>
      </x:c>
      <x:c r="AQ167" s="579" t="n">
        <x:v>41.591</x:v>
      </x:c>
      <x:c r="AR167" s="582" t="n">
        <x:f>AS167*$E$3</x:f>
        <x:v>9523.51</x:v>
      </x:c>
      <x:c r="AS167" s="523" t="n">
        <x:v>9523.51</x:v>
      </x:c>
      <x:c r="AT167" s="585" t="n">
        <x:v>27.636</x:v>
      </x:c>
      <x:c r="AU167" s="588" t="n">
        <x:f>AV167*$E$3</x:f>
        <x:v>6328.09</x:v>
      </x:c>
      <x:c r="AV167" s="523" t="n">
        <x:v>6328.09</x:v>
      </x:c>
      <x:c r="AW167" s="579" t="n">
        <x:f>SUM(M167,P167,S167,V167,Y167,AB167,AE167,AH167,AK167,AN167,AQ167,AT167)</x:f>
        <x:v>307.5</x:v>
      </x:c>
      <x:c r="AX167" s="582" t="n">
        <x:f>SUM(N167,Q167,T167,W167,Z167,AC167,AF167,AI167,AL167,AO167,AR167,AU167)</x:f>
        <x:v>70411.36</x:v>
      </x:c>
      <x:c r="AY167" s="525"/>
      <x:c r="AZ167" s="579" t="n">
        <x:f>AW167/12</x:f>
        <x:v>25.625</x:v>
      </x:c>
      <x:c r="BA167" s="582" t="n">
        <x:f>AX167/12</x:f>
        <x:v>5867.613333333334</x:v>
      </x:c>
      <x:c r="BB167" s="525"/>
      <x:c r="BC167" s="579" t="n">
        <x:f>AW167-$G167</x:f>
        <x:v>-237.89635023725305</x:v>
      </x:c>
      <x:c r="BD167" s="582" t="n">
        <x:f>AX167-($K167*12)</x:f>
        <x:v>-54473.49627732621</x:v>
      </x:c>
      <x:c r="BE167" s="522" t="str">
        <x:v>SIM</x:v>
      </x:c>
      <x:c r="BF167" s="522" t="str">
        <x:v>PRODUÇÃO · COMPÕE O FATOR K</x:v>
      </x:c>
    </x:row>
    <x:row r="168" ht="31" customHeight="1">
      <x:c r="A168" s="531" t="str">
        <x:v>O&amp;M</x:v>
      </x:c>
      <x:c r="B168" s="531" t="str">
        <x:v>LINHA MORTA</x:v>
      </x:c>
      <x:c r="C168" s="531" t="str">
        <x:v>5022000243</x:v>
      </x:c>
      <x:c r="D168" s="534" t="str">
        <x:v>INST CONECTOR EM CONDUTOR LM</x:v>
      </x:c>
      <x:c r="E168" s="534" t="str">
        <x:v>INSTALAR CONECTOR EM CONDUTOR, EM ALUMINIO OU COBRE, DE QUALQUER TIPO NA REDE PRIMARIA OU SECUNDARIA. CONFORME NORMA TECNICA VIGENTE. INCLUI: UTILIZACAO DE FERRAMENTA ADEQUADA AO TIPO DE CONECTOR QUE ESTIVER SENDO APLICADO. APROPRIACAO - CUSTEIO: QUANDO EM ATIVIDADE DE MANUTENCAO, APROPRIAR NO CENTRO E CLASSE DE CUSTO ESPECIFICA DA AREA. CONFORME ET.206.EQTL.NORMAS E QUALIDADE - CADERNO DE SERVICOS. QUANT MINIMA RECOMENDA: 2 PESSOAS. TIPO DE TURMA: LINHA MORTA (LM).</x:v>
      </x:c>
      <x:c r="F168" s="531" t="str">
        <x:v>UNIDADE</x:v>
      </x:c>
      <x:c r="G168" s="573" t="n">
        <x:v>1314.65036050418</x:v>
      </x:c>
      <x:c r="H168" s="573" t="n">
        <x:f>G168/12</x:f>
        <x:v>109.55419670868167</x:v>
      </x:c>
      <x:c r="I168" s="576" t="n">
        <x:v>252.250372750285</x:v>
      </x:c>
      <x:c r="J168" s="576" t="n">
        <x:f>ROUND(I168*$E$3,2)</x:f>
        <x:v>252.25</x:v>
      </x:c>
      <x:c r="K168" s="576" t="n">
        <x:f>J168*H168</x:f>
        <x:v>27635.046119764953</x:v>
      </x:c>
      <x:c r="L168" s="522"/>
      <x:c r="M168" s="579" t="n">
        <x:v>38</x:v>
      </x:c>
      <x:c r="N168" s="582" t="n">
        <x:f>O168*$E$3</x:f>
        <x:v>9585.5</x:v>
      </x:c>
      <x:c r="O168" s="523" t="n">
        <x:v>9585.5</x:v>
      </x:c>
      <x:c r="P168" s="585" t="n">
        <x:v>17</x:v>
      </x:c>
      <x:c r="Q168" s="588" t="n">
        <x:f>R168*$E$3</x:f>
        <x:v>4288.25</x:v>
      </x:c>
      <x:c r="R168" s="523" t="n">
        <x:v>4288.25</x:v>
      </x:c>
      <x:c r="S168" s="579" t="n">
        <x:v>31</x:v>
      </x:c>
      <x:c r="T168" s="582" t="n">
        <x:f>U168*$E$3</x:f>
        <x:v>7819.75</x:v>
      </x:c>
      <x:c r="U168" s="523" t="n">
        <x:v>7819.75</x:v>
      </x:c>
      <x:c r="V168" s="585" t="n">
        <x:v>10</x:v>
      </x:c>
      <x:c r="W168" s="588" t="n">
        <x:f>X168*$E$3</x:f>
        <x:v>2522.5</x:v>
      </x:c>
      <x:c r="X168" s="523" t="n">
        <x:v>2522.5</x:v>
      </x:c>
      <x:c r="Y168" s="579" t="n">
        <x:v>7</x:v>
      </x:c>
      <x:c r="Z168" s="582" t="n">
        <x:f>AA168*$E$3</x:f>
        <x:v>1765.75</x:v>
      </x:c>
      <x:c r="AA168" s="523" t="n">
        <x:v>1765.75</x:v>
      </x:c>
      <x:c r="AB168" s="585" t="n">
        <x:v>12</x:v>
      </x:c>
      <x:c r="AC168" s="588" t="n">
        <x:f>AD168*$E$3</x:f>
        <x:v>3027</x:v>
      </x:c>
      <x:c r="AD168" s="523" t="n">
        <x:v>3027</x:v>
      </x:c>
      <x:c r="AE168" s="579" t="n">
        <x:v>1</x:v>
      </x:c>
      <x:c r="AF168" s="582" t="n">
        <x:f>AG168*$E$3</x:f>
        <x:v>252.25</x:v>
      </x:c>
      <x:c r="AG168" s="523" t="n">
        <x:v>252.25</x:v>
      </x:c>
      <x:c r="AH168" s="585" t="n">
        <x:v>73</x:v>
      </x:c>
      <x:c r="AI168" s="588" t="n">
        <x:f>AJ168*$E$3</x:f>
        <x:v>18414.25</x:v>
      </x:c>
      <x:c r="AJ168" s="523" t="n">
        <x:v>18414.25</x:v>
      </x:c>
      <x:c r="AK168" s="579" t="n">
        <x:v>48</x:v>
      </x:c>
      <x:c r="AL168" s="582" t="n">
        <x:f>AM168*$E$3</x:f>
        <x:v>12108</x:v>
      </x:c>
      <x:c r="AM168" s="523" t="n">
        <x:v>12108</x:v>
      </x:c>
      <x:c r="AN168" s="585" t="n">
        <x:v>29</x:v>
      </x:c>
      <x:c r="AO168" s="588" t="n">
        <x:f>AP168*$E$3</x:f>
        <x:v>7315.25</x:v>
      </x:c>
      <x:c r="AP168" s="523" t="n">
        <x:v>7315.25</x:v>
      </x:c>
      <x:c r="AQ168" s="579" t="n">
        <x:v>53</x:v>
      </x:c>
      <x:c r="AR168" s="582" t="n">
        <x:f>AS168*$E$3</x:f>
        <x:v>13369.25</x:v>
      </x:c>
      <x:c r="AS168" s="523" t="n">
        <x:v>13369.25</x:v>
      </x:c>
      <x:c r="AT168" s="585" t="n">
        <x:v>80</x:v>
      </x:c>
      <x:c r="AU168" s="588" t="n">
        <x:f>AV168*$E$3</x:f>
        <x:v>20180</x:v>
      </x:c>
      <x:c r="AV168" s="523" t="n">
        <x:v>20180</x:v>
      </x:c>
      <x:c r="AW168" s="579" t="n">
        <x:f>SUM(M168,P168,S168,V168,Y168,AB168,AE168,AH168,AK168,AN168,AQ168,AT168)</x:f>
        <x:v>399</x:v>
      </x:c>
      <x:c r="AX168" s="582" t="n">
        <x:f>SUM(N168,Q168,T168,W168,Z168,AC168,AF168,AI168,AL168,AO168,AR168,AU168)</x:f>
        <x:v>100647.75</x:v>
      </x:c>
      <x:c r="AY168" s="525"/>
      <x:c r="AZ168" s="579" t="n">
        <x:f>AW168/12</x:f>
        <x:v>33.25</x:v>
      </x:c>
      <x:c r="BA168" s="582" t="n">
        <x:f>AX168/12</x:f>
        <x:v>8387.3125</x:v>
      </x:c>
      <x:c r="BB168" s="525"/>
      <x:c r="BC168" s="579" t="n">
        <x:f>AW168-$G168</x:f>
        <x:v>-915.6503605041801</x:v>
      </x:c>
      <x:c r="BD168" s="582" t="n">
        <x:f>AX168-($K168*12)</x:f>
        <x:v>-230972.80343717942</x:v>
      </x:c>
      <x:c r="BE168" s="522" t="str">
        <x:v>SIM</x:v>
      </x:c>
      <x:c r="BF168" s="522" t="str">
        <x:v>PRODUÇÃO · COMPÕE O FATOR K</x:v>
      </x:c>
    </x:row>
    <x:row r="169" ht="31" customHeight="1">
      <x:c r="A169" s="531" t="str">
        <x:v>O&amp;M</x:v>
      </x:c>
      <x:c r="B169" s="531" t="str">
        <x:v>LINHA MORTA</x:v>
      </x:c>
      <x:c r="C169" s="531" t="str">
        <x:v>5022000244</x:v>
      </x:c>
      <x:c r="D169" s="534" t="str">
        <x:v>RET CONECTOR EM CONDUTOR LM</x:v>
      </x:c>
      <x:c r="E169" s="534" t="str">
        <x:v>RETIRAR CONECTOR DE QUALQUER TIPO NA REDE PRIMARIA OU SECUNDARIA. CONFORME NORMA TECNICA VIGENTE. INCLUI: UTILIZACAO DE FERRAMENTA ADEQUADA AO TIPO DE CONECTOR QUE ESTIVER SENDO APLICADO. APROPRIACAO - CUSTEIO: QUANDO EM ATIVIDADE DE MANUTENCAO, APROPRIAR NO CENTRO E CLASSE DE CUSTO ESPECIFICA DA AREA. CONFORME ET.206.EQTL.NORMAS E QUALIDADE - CADERNO DE SERVICOS. QUANT MINIMA RECOMENDA: 2 PESSOAS. TIPO DE TURMA: LINHA MORTA (LM).</x:v>
      </x:c>
      <x:c r="F169" s="531" t="str">
        <x:v>UNIDADE</x:v>
      </x:c>
      <x:c r="G169" s="573" t="n">
        <x:v>0</x:v>
      </x:c>
      <x:c r="H169" s="573" t="n">
        <x:f>G169/12</x:f>
        <x:v>0</x:v>
      </x:c>
      <x:c r="I169" s="576" t="n">
        <x:v>104.238950281905</x:v>
      </x:c>
      <x:c r="J169" s="576" t="n">
        <x:f>ROUND(I169*$E$3,2)</x:f>
        <x:v>104.24</x:v>
      </x:c>
      <x:c r="K169" s="576" t="n">
        <x:f>J169*H169</x:f>
        <x:v>0</x:v>
      </x:c>
      <x:c r="L169" s="522"/>
      <x:c r="M169" s="579" t="n">
        <x:v>8</x:v>
      </x:c>
      <x:c r="N169" s="582" t="n">
        <x:f>O169*$E$3</x:f>
        <x:v>833.92</x:v>
      </x:c>
      <x:c r="O169" s="523" t="n">
        <x:v>833.92</x:v>
      </x:c>
      <x:c r="P169" s="585" t="n">
        <x:v>0</x:v>
      </x:c>
      <x:c r="Q169" s="588" t="n">
        <x:f>R169*$E$3</x:f>
        <x:v>0</x:v>
      </x:c>
      <x:c r="R169" s="523" t="n">
        <x:v>0</x:v>
      </x:c>
      <x:c r="S169" s="579" t="n">
        <x:v>0</x:v>
      </x:c>
      <x:c r="T169" s="582" t="n">
        <x:f>U169*$E$3</x:f>
        <x:v>0</x:v>
      </x:c>
      <x:c r="U169" s="523" t="n">
        <x:v>0</x:v>
      </x:c>
      <x:c r="V169" s="585" t="n">
        <x:v>0</x:v>
      </x:c>
      <x:c r="W169" s="588" t="n">
        <x:f>X169*$E$3</x:f>
        <x:v>0</x:v>
      </x:c>
      <x:c r="X169" s="523" t="n">
        <x:v>0</x:v>
      </x:c>
      <x:c r="Y169" s="579" t="n">
        <x:v>0</x:v>
      </x:c>
      <x:c r="Z169" s="582" t="n">
        <x:f>AA169*$E$3</x:f>
        <x:v>0</x:v>
      </x:c>
      <x:c r="AA169" s="523" t="n">
        <x:v>0</x:v>
      </x:c>
      <x:c r="AB169" s="585" t="n">
        <x:v>0</x:v>
      </x:c>
      <x:c r="AC169" s="588" t="n">
        <x:f>AD169*$E$3</x:f>
        <x:v>0</x:v>
      </x:c>
      <x:c r="AD169" s="523" t="n">
        <x:v>0</x:v>
      </x:c>
      <x:c r="AE169" s="579" t="n">
        <x:v>0</x:v>
      </x:c>
      <x:c r="AF169" s="582" t="n">
        <x:f>AG169*$E$3</x:f>
        <x:v>0</x:v>
      </x:c>
      <x:c r="AG169" s="523" t="n">
        <x:v>0</x:v>
      </x:c>
      <x:c r="AH169" s="585" t="n">
        <x:v>1</x:v>
      </x:c>
      <x:c r="AI169" s="588" t="n">
        <x:f>AJ169*$E$3</x:f>
        <x:v>104.24</x:v>
      </x:c>
      <x:c r="AJ169" s="523" t="n">
        <x:v>104.24</x:v>
      </x:c>
      <x:c r="AK169" s="579" t="n">
        <x:v>21</x:v>
      </x:c>
      <x:c r="AL169" s="582" t="n">
        <x:f>AM169*$E$3</x:f>
        <x:v>2189.04</x:v>
      </x:c>
      <x:c r="AM169" s="523" t="n">
        <x:v>2189.04</x:v>
      </x:c>
      <x:c r="AN169" s="585" t="n">
        <x:v>0</x:v>
      </x:c>
      <x:c r="AO169" s="588" t="n">
        <x:f>AP169*$E$3</x:f>
        <x:v>0</x:v>
      </x:c>
      <x:c r="AP169" s="523" t="n">
        <x:v>0</x:v>
      </x:c>
      <x:c r="AQ169" s="579" t="n">
        <x:v>0</x:v>
      </x:c>
      <x:c r="AR169" s="582" t="n">
        <x:f>AS169*$E$3</x:f>
        <x:v>0</x:v>
      </x:c>
      <x:c r="AS169" s="523" t="n">
        <x:v>0</x:v>
      </x:c>
      <x:c r="AT169" s="585" t="n">
        <x:v>0</x:v>
      </x:c>
      <x:c r="AU169" s="588" t="n">
        <x:f>AV169*$E$3</x:f>
        <x:v>0</x:v>
      </x:c>
      <x:c r="AV169" s="523" t="n">
        <x:v>0</x:v>
      </x:c>
      <x:c r="AW169" s="579" t="n">
        <x:f>SUM(M169,P169,S169,V169,Y169,AB169,AE169,AH169,AK169,AN169,AQ169,AT169)</x:f>
        <x:v>30</x:v>
      </x:c>
      <x:c r="AX169" s="582" t="n">
        <x:f>SUM(N169,Q169,T169,W169,Z169,AC169,AF169,AI169,AL169,AO169,AR169,AU169)</x:f>
        <x:v>3127.2</x:v>
      </x:c>
      <x:c r="AY169" s="525"/>
      <x:c r="AZ169" s="579" t="n">
        <x:f>AW169/12</x:f>
        <x:v>2.5</x:v>
      </x:c>
      <x:c r="BA169" s="582" t="n">
        <x:f>AX169/12</x:f>
        <x:v>260.59999999999997</x:v>
      </x:c>
      <x:c r="BB169" s="525"/>
      <x:c r="BC169" s="579" t="n">
        <x:f>AW169-$G169</x:f>
        <x:v>30</x:v>
      </x:c>
      <x:c r="BD169" s="582" t="n">
        <x:f>AX169-($K169*12)</x:f>
        <x:v>3127.2</x:v>
      </x:c>
      <x:c r="BE169" s="522" t="str">
        <x:v>SIM</x:v>
      </x:c>
      <x:c r="BF169" s="522" t="str">
        <x:v>PRODUÇÃO · COMPÕE O FATOR K</x:v>
      </x:c>
    </x:row>
    <x:row r="170" ht="31" customHeight="1">
      <x:c r="A170" s="531" t="str">
        <x:v>O&amp;M</x:v>
      </x:c>
      <x:c r="B170" s="531" t="str">
        <x:v>LINHA MORTA</x:v>
      </x:c>
      <x:c r="C170" s="531" t="str">
        <x:v>5022000245</x:v>
      </x:c>
      <x:c r="D170" s="534" t="str">
        <x:v>INST JUMPER EM CONDUTOR LM</x:v>
      </x:c>
      <x:c r="E170" s="534" t="str">
        <x:v>INSTALAR JUMPER EM CONDUTOR, EM ALUMINIO OU COBRE. ESTA ATIVIDADE E REMUNERADA APENAS EM REDES EXISTENTES. CONFORME NORMA TECNICA VIGENTE. INCLUI: INSTALAR JUMPER EM REDE E/OU CHAVES E EQUIPAMENTOS COM TODAS AS CONEXOES NECESSARIAS. FICA INCLUSO NESTA ATIVIDADE INSTALAR O ISOLADOR DE PINO E AMARRACAO CASO NECESSARIO A ESTRUTURA.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x:v>
      </x:c>
      <x:c r="F170" s="531" t="str">
        <x:v>UNIDADE</x:v>
      </x:c>
      <x:c r="G170" s="573" t="n">
        <x:v>0</x:v>
      </x:c>
      <x:c r="H170" s="573" t="n">
        <x:f>G170/12</x:f>
        <x:v>0</x:v>
      </x:c>
      <x:c r="I170" s="576" t="n">
        <x:v>313.242646307415</x:v>
      </x:c>
      <x:c r="J170" s="576" t="n">
        <x:f>ROUND(I170*$E$3,2)</x:f>
        <x:v>313.24</x:v>
      </x:c>
      <x:c r="K170" s="576" t="n">
        <x:f>J170*H170</x:f>
        <x:v>0</x:v>
      </x:c>
      <x:c r="L170" s="522"/>
      <x:c r="M170" s="579" t="n">
        <x:v>0</x:v>
      </x:c>
      <x:c r="N170" s="582" t="n">
        <x:f>O170*$E$3</x:f>
        <x:v>0</x:v>
      </x:c>
      <x:c r="O170" s="523" t="n">
        <x:v>0</x:v>
      </x:c>
      <x:c r="P170" s="585" t="n">
        <x:v>0</x:v>
      </x:c>
      <x:c r="Q170" s="588" t="n">
        <x:f>R170*$E$3</x:f>
        <x:v>0</x:v>
      </x:c>
      <x:c r="R170" s="523" t="n">
        <x:v>0</x:v>
      </x:c>
      <x:c r="S170" s="579" t="n">
        <x:v>0</x:v>
      </x:c>
      <x:c r="T170" s="582" t="n">
        <x:f>U170*$E$3</x:f>
        <x:v>0</x:v>
      </x:c>
      <x:c r="U170" s="523" t="n">
        <x:v>0</x:v>
      </x:c>
      <x:c r="V170" s="585" t="n">
        <x:v>0</x:v>
      </x:c>
      <x:c r="W170" s="588" t="n">
        <x:f>X170*$E$3</x:f>
        <x:v>0</x:v>
      </x:c>
      <x:c r="X170" s="523" t="n">
        <x:v>0</x:v>
      </x:c>
      <x:c r="Y170" s="579" t="n">
        <x:v>0</x:v>
      </x:c>
      <x:c r="Z170" s="582" t="n">
        <x:f>AA170*$E$3</x:f>
        <x:v>0</x:v>
      </x:c>
      <x:c r="AA170" s="523" t="n">
        <x:v>0</x:v>
      </x:c>
      <x:c r="AB170" s="585" t="n">
        <x:v>0</x:v>
      </x:c>
      <x:c r="AC170" s="588" t="n">
        <x:f>AD170*$E$3</x:f>
        <x:v>0</x:v>
      </x:c>
      <x:c r="AD170" s="523" t="n">
        <x:v>0</x:v>
      </x:c>
      <x:c r="AE170" s="579" t="n">
        <x:v>0</x:v>
      </x:c>
      <x:c r="AF170" s="582" t="n">
        <x:f>AG170*$E$3</x:f>
        <x:v>0</x:v>
      </x:c>
      <x:c r="AG170" s="523" t="n">
        <x:v>0</x:v>
      </x:c>
      <x:c r="AH170" s="585" t="n">
        <x:v>0</x:v>
      </x:c>
      <x:c r="AI170" s="588" t="n">
        <x:f>AJ170*$E$3</x:f>
        <x:v>0</x:v>
      </x:c>
      <x:c r="AJ170" s="523" t="n">
        <x:v>0</x:v>
      </x:c>
      <x:c r="AK170" s="579" t="n">
        <x:v>0</x:v>
      </x:c>
      <x:c r="AL170" s="582" t="n">
        <x:f>AM170*$E$3</x:f>
        <x:v>0</x:v>
      </x:c>
      <x:c r="AM170" s="523" t="n">
        <x:v>0</x:v>
      </x:c>
      <x:c r="AN170" s="585" t="n">
        <x:v>0</x:v>
      </x:c>
      <x:c r="AO170" s="588" t="n">
        <x:f>AP170*$E$3</x:f>
        <x:v>0</x:v>
      </x:c>
      <x:c r="AP170" s="523" t="n">
        <x:v>0</x:v>
      </x:c>
      <x:c r="AQ170" s="579" t="n">
        <x:v>0</x:v>
      </x:c>
      <x:c r="AR170" s="582" t="n">
        <x:f>AS170*$E$3</x:f>
        <x:v>0</x:v>
      </x:c>
      <x:c r="AS170" s="523" t="n">
        <x:v>0</x:v>
      </x:c>
      <x:c r="AT170" s="585" t="n">
        <x:v>0</x:v>
      </x:c>
      <x:c r="AU170" s="588" t="n">
        <x:f>AV170*$E$3</x:f>
        <x:v>0</x:v>
      </x:c>
      <x:c r="AV170" s="523" t="n">
        <x:v>0</x:v>
      </x:c>
      <x:c r="AW170" s="579" t="n">
        <x:f>SUM(M170,P170,S170,V170,Y170,AB170,AE170,AH170,AK170,AN170,AQ170,AT170)</x:f>
        <x:v>0</x:v>
      </x:c>
      <x:c r="AX170" s="582" t="n">
        <x:f>SUM(N170,Q170,T170,W170,Z170,AC170,AF170,AI170,AL170,AO170,AR170,AU170)</x:f>
        <x:v>0</x:v>
      </x:c>
      <x:c r="AY170" s="525"/>
      <x:c r="AZ170" s="579" t="n">
        <x:f>AW170/12</x:f>
        <x:v>0</x:v>
      </x:c>
      <x:c r="BA170" s="582" t="n">
        <x:f>AX170/12</x:f>
        <x:v>0</x:v>
      </x:c>
      <x:c r="BB170" s="525"/>
      <x:c r="BC170" s="579" t="n">
        <x:f>AW170-$G170</x:f>
        <x:v>0</x:v>
      </x:c>
      <x:c r="BD170" s="582" t="n">
        <x:f>AX170-($K170*12)</x:f>
        <x:v>0</x:v>
      </x:c>
      <x:c r="BE170" s="522" t="str">
        <x:v>SIM</x:v>
      </x:c>
      <x:c r="BF170" s="522" t="str">
        <x:v>PRODUÇÃO · COMPÕE O FATOR K</x:v>
      </x:c>
    </x:row>
    <x:row r="171" ht="31" customHeight="1">
      <x:c r="A171" s="531" t="str">
        <x:v>O&amp;M</x:v>
      </x:c>
      <x:c r="B171" s="531" t="str">
        <x:v>LINHA MORTA</x:v>
      </x:c>
      <x:c r="C171" s="531" t="str">
        <x:v>5022000246</x:v>
      </x:c>
      <x:c r="D171" s="534" t="str">
        <x:v>RET JUMPER EM CONDUTOR LM</x:v>
      </x:c>
      <x:c r="E171" s="534" t="str">
        <x:v>RETIRAR JUMPER EM CONDUTOR, EM ALUMINIO OU COBRE. ESTA ATIVIDADE E REMUNERADA APENAS  EM REDES EXISTENTES. CONFORME NORMA TECNICA VIGENTE. INCLUI: RETIRAR JUMPER EM REDE E/OU CHAVES E EQUIPAMENTOS COM TODAS AS CONEXOES NECESSARIAS. FICA INCLUSO NESTA ATIVIDADE RETIRAR O ISOLADOR DE PINO E AMARRACAO CASO QUE FAZ A FIXACAO DO JUMPER EXCEDENTE A ESTRUTURA. APROPRIACAO - CUSTEIO: QUANDO EM ATIVIDADE DE MANUTENCAO, APROPRIAR NO CENTRO E CLASSE DE CUSTO ESPECIFICA DA AREA. CONFORME ET.206.EQTL.NORMAS E QUALIDADE - CADERNO DE SERVICOS. QUANT MINIMA RECOMENDA: 2 PESSOAS. TIPO DE TURMA: LINHA MORTA (LM).</x:v>
      </x:c>
      <x:c r="F171" s="531" t="str">
        <x:v>UNIDADE</x:v>
      </x:c>
      <x:c r="G171" s="573" t="n">
        <x:v>0</x:v>
      </x:c>
      <x:c r="H171" s="573" t="n">
        <x:f>G171/12</x:f>
        <x:v>0</x:v>
      </x:c>
      <x:c r="I171" s="576" t="n">
        <x:v>187.183184364985</x:v>
      </x:c>
      <x:c r="J171" s="576" t="n">
        <x:f>ROUND(I171*$E$3,2)</x:f>
        <x:v>187.18</x:v>
      </x:c>
      <x:c r="K171" s="576" t="n">
        <x:f>J171*H171</x:f>
        <x:v>0</x:v>
      </x:c>
      <x:c r="L171" s="522"/>
      <x:c r="M171" s="579" t="n">
        <x:v>0</x:v>
      </x:c>
      <x:c r="N171" s="582" t="n">
        <x:f>O171*$E$3</x:f>
        <x:v>0</x:v>
      </x:c>
      <x:c r="O171" s="523" t="n">
        <x:v>0</x:v>
      </x:c>
      <x:c r="P171" s="585" t="n">
        <x:v>0</x:v>
      </x:c>
      <x:c r="Q171" s="588" t="n">
        <x:f>R171*$E$3</x:f>
        <x:v>0</x:v>
      </x:c>
      <x:c r="R171" s="523" t="n">
        <x:v>0</x:v>
      </x:c>
      <x:c r="S171" s="579" t="n">
        <x:v>0</x:v>
      </x:c>
      <x:c r="T171" s="582" t="n">
        <x:f>U171*$E$3</x:f>
        <x:v>0</x:v>
      </x:c>
      <x:c r="U171" s="523" t="n">
        <x:v>0</x:v>
      </x:c>
      <x:c r="V171" s="585" t="n">
        <x:v>0</x:v>
      </x:c>
      <x:c r="W171" s="588" t="n">
        <x:f>X171*$E$3</x:f>
        <x:v>0</x:v>
      </x:c>
      <x:c r="X171" s="523" t="n">
        <x:v>0</x:v>
      </x:c>
      <x:c r="Y171" s="579" t="n">
        <x:v>0</x:v>
      </x:c>
      <x:c r="Z171" s="582" t="n">
        <x:f>AA171*$E$3</x:f>
        <x:v>0</x:v>
      </x:c>
      <x:c r="AA171" s="523" t="n">
        <x:v>0</x:v>
      </x:c>
      <x:c r="AB171" s="585" t="n">
        <x:v>0</x:v>
      </x:c>
      <x:c r="AC171" s="588" t="n">
        <x:f>AD171*$E$3</x:f>
        <x:v>0</x:v>
      </x:c>
      <x:c r="AD171" s="523" t="n">
        <x:v>0</x:v>
      </x:c>
      <x:c r="AE171" s="579" t="n">
        <x:v>0</x:v>
      </x:c>
      <x:c r="AF171" s="582" t="n">
        <x:f>AG171*$E$3</x:f>
        <x:v>0</x:v>
      </x:c>
      <x:c r="AG171" s="523" t="n">
        <x:v>0</x:v>
      </x:c>
      <x:c r="AH171" s="585" t="n">
        <x:v>0</x:v>
      </x:c>
      <x:c r="AI171" s="588" t="n">
        <x:f>AJ171*$E$3</x:f>
        <x:v>0</x:v>
      </x:c>
      <x:c r="AJ171" s="523" t="n">
        <x:v>0</x:v>
      </x:c>
      <x:c r="AK171" s="579" t="n">
        <x:v>0</x:v>
      </x:c>
      <x:c r="AL171" s="582" t="n">
        <x:f>AM171*$E$3</x:f>
        <x:v>0</x:v>
      </x:c>
      <x:c r="AM171" s="523" t="n">
        <x:v>0</x:v>
      </x:c>
      <x:c r="AN171" s="585" t="n">
        <x:v>0</x:v>
      </x:c>
      <x:c r="AO171" s="588" t="n">
        <x:f>AP171*$E$3</x:f>
        <x:v>0</x:v>
      </x:c>
      <x:c r="AP171" s="523" t="n">
        <x:v>0</x:v>
      </x:c>
      <x:c r="AQ171" s="579" t="n">
        <x:v>0</x:v>
      </x:c>
      <x:c r="AR171" s="582" t="n">
        <x:f>AS171*$E$3</x:f>
        <x:v>0</x:v>
      </x:c>
      <x:c r="AS171" s="523" t="n">
        <x:v>0</x:v>
      </x:c>
      <x:c r="AT171" s="585" t="n">
        <x:v>0</x:v>
      </x:c>
      <x:c r="AU171" s="588" t="n">
        <x:f>AV171*$E$3</x:f>
        <x:v>0</x:v>
      </x:c>
      <x:c r="AV171" s="523" t="n">
        <x:v>0</x:v>
      </x:c>
      <x:c r="AW171" s="579" t="n">
        <x:f>SUM(M171,P171,S171,V171,Y171,AB171,AE171,AH171,AK171,AN171,AQ171,AT171)</x:f>
        <x:v>0</x:v>
      </x:c>
      <x:c r="AX171" s="582" t="n">
        <x:f>SUM(N171,Q171,T171,W171,Z171,AC171,AF171,AI171,AL171,AO171,AR171,AU171)</x:f>
        <x:v>0</x:v>
      </x:c>
      <x:c r="AY171" s="525"/>
      <x:c r="AZ171" s="579" t="n">
        <x:f>AW171/12</x:f>
        <x:v>0</x:v>
      </x:c>
      <x:c r="BA171" s="582" t="n">
        <x:f>AX171/12</x:f>
        <x:v>0</x:v>
      </x:c>
      <x:c r="BB171" s="525"/>
      <x:c r="BC171" s="579" t="n">
        <x:f>AW171-$G171</x:f>
        <x:v>0</x:v>
      </x:c>
      <x:c r="BD171" s="582" t="n">
        <x:f>AX171-($K171*12)</x:f>
        <x:v>0</x:v>
      </x:c>
      <x:c r="BE171" s="522" t="str">
        <x:v>SIM</x:v>
      </x:c>
      <x:c r="BF171" s="522" t="str">
        <x:v>PRODUÇÃO · COMPÕE O FATOR K</x:v>
      </x:c>
    </x:row>
    <x:row r="172" ht="31" customHeight="1">
      <x:c r="A172" s="531" t="str">
        <x:v>O&amp;M</x:v>
      </x:c>
      <x:c r="B172" s="531" t="str">
        <x:v>LINHA MORTA</x:v>
      </x:c>
      <x:c r="C172" s="531" t="str">
        <x:v>5022000247</x:v>
      </x:c>
      <x:c r="D172" s="534" t="str">
        <x:v>INST PASSAGEM DE NEUTRO LM</x:v>
      </x:c>
      <x:c r="E172" s="534" t="str">
        <x:v>INSTALAR PASSAGEM DE NEUTRO EM CONDUTOR, EM ALUMINIO OU COBRE. ESTA ATIVIDADE E REMUNERADA APENAS EM REDES EXISTENTES. CONFORME NORMA TECNICA VIGENTE. INCLUI: INSTALAR CONDUTOR E CONEXAO (JUMPER) ENTRE OS NEUTROS EXISTENTES NA REDE.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x:v>
      </x:c>
      <x:c r="F172" s="531" t="str">
        <x:v>UNIDADE</x:v>
      </x:c>
      <x:c r="G172" s="573" t="n">
        <x:v>0</x:v>
      </x:c>
      <x:c r="H172" s="573" t="n">
        <x:f>G172/12</x:f>
        <x:v>0</x:v>
      </x:c>
      <x:c r="I172" s="576" t="n">
        <x:v>415.641312473372</x:v>
      </x:c>
      <x:c r="J172" s="576" t="n">
        <x:f>ROUND(I172*$E$3,2)</x:f>
        <x:v>415.64</x:v>
      </x:c>
      <x:c r="K172" s="576" t="n">
        <x:f>J172*H172</x:f>
        <x:v>0</x:v>
      </x:c>
      <x:c r="L172" s="522"/>
      <x:c r="M172" s="579" t="n">
        <x:v>0</x:v>
      </x:c>
      <x:c r="N172" s="582" t="n">
        <x:f>O172*$E$3</x:f>
        <x:v>0</x:v>
      </x:c>
      <x:c r="O172" s="523" t="n">
        <x:v>0</x:v>
      </x:c>
      <x:c r="P172" s="585" t="n">
        <x:v>0</x:v>
      </x:c>
      <x:c r="Q172" s="588" t="n">
        <x:f>R172*$E$3</x:f>
        <x:v>0</x:v>
      </x:c>
      <x:c r="R172" s="523" t="n">
        <x:v>0</x:v>
      </x:c>
      <x:c r="S172" s="579" t="n">
        <x:v>0</x:v>
      </x:c>
      <x:c r="T172" s="582" t="n">
        <x:f>U172*$E$3</x:f>
        <x:v>0</x:v>
      </x:c>
      <x:c r="U172" s="523" t="n">
        <x:v>0</x:v>
      </x:c>
      <x:c r="V172" s="585" t="n">
        <x:v>0</x:v>
      </x:c>
      <x:c r="W172" s="588" t="n">
        <x:f>X172*$E$3</x:f>
        <x:v>0</x:v>
      </x:c>
      <x:c r="X172" s="523" t="n">
        <x:v>0</x:v>
      </x:c>
      <x:c r="Y172" s="579" t="n">
        <x:v>0</x:v>
      </x:c>
      <x:c r="Z172" s="582" t="n">
        <x:f>AA172*$E$3</x:f>
        <x:v>0</x:v>
      </x:c>
      <x:c r="AA172" s="523" t="n">
        <x:v>0</x:v>
      </x:c>
      <x:c r="AB172" s="585" t="n">
        <x:v>0</x:v>
      </x:c>
      <x:c r="AC172" s="588" t="n">
        <x:f>AD172*$E$3</x:f>
        <x:v>0</x:v>
      </x:c>
      <x:c r="AD172" s="523" t="n">
        <x:v>0</x:v>
      </x:c>
      <x:c r="AE172" s="579" t="n">
        <x:v>0</x:v>
      </x:c>
      <x:c r="AF172" s="582" t="n">
        <x:f>AG172*$E$3</x:f>
        <x:v>0</x:v>
      </x:c>
      <x:c r="AG172" s="523" t="n">
        <x:v>0</x:v>
      </x:c>
      <x:c r="AH172" s="585" t="n">
        <x:v>0</x:v>
      </x:c>
      <x:c r="AI172" s="588" t="n">
        <x:f>AJ172*$E$3</x:f>
        <x:v>0</x:v>
      </x:c>
      <x:c r="AJ172" s="523" t="n">
        <x:v>0</x:v>
      </x:c>
      <x:c r="AK172" s="579" t="n">
        <x:v>0</x:v>
      </x:c>
      <x:c r="AL172" s="582" t="n">
        <x:f>AM172*$E$3</x:f>
        <x:v>0</x:v>
      </x:c>
      <x:c r="AM172" s="523" t="n">
        <x:v>0</x:v>
      </x:c>
      <x:c r="AN172" s="585" t="n">
        <x:v>0</x:v>
      </x:c>
      <x:c r="AO172" s="588" t="n">
        <x:f>AP172*$E$3</x:f>
        <x:v>0</x:v>
      </x:c>
      <x:c r="AP172" s="523" t="n">
        <x:v>0</x:v>
      </x:c>
      <x:c r="AQ172" s="579" t="n">
        <x:v>0</x:v>
      </x:c>
      <x:c r="AR172" s="582" t="n">
        <x:f>AS172*$E$3</x:f>
        <x:v>0</x:v>
      </x:c>
      <x:c r="AS172" s="523" t="n">
        <x:v>0</x:v>
      </x:c>
      <x:c r="AT172" s="585" t="n">
        <x:v>0</x:v>
      </x:c>
      <x:c r="AU172" s="588" t="n">
        <x:f>AV172*$E$3</x:f>
        <x:v>0</x:v>
      </x:c>
      <x:c r="AV172" s="523" t="n">
        <x:v>0</x:v>
      </x:c>
      <x:c r="AW172" s="579" t="n">
        <x:f>SUM(M172,P172,S172,V172,Y172,AB172,AE172,AH172,AK172,AN172,AQ172,AT172)</x:f>
        <x:v>0</x:v>
      </x:c>
      <x:c r="AX172" s="582" t="n">
        <x:f>SUM(N172,Q172,T172,W172,Z172,AC172,AF172,AI172,AL172,AO172,AR172,AU172)</x:f>
        <x:v>0</x:v>
      </x:c>
      <x:c r="AY172" s="525"/>
      <x:c r="AZ172" s="579" t="n">
        <x:f>AW172/12</x:f>
        <x:v>0</x:v>
      </x:c>
      <x:c r="BA172" s="582" t="n">
        <x:f>AX172/12</x:f>
        <x:v>0</x:v>
      </x:c>
      <x:c r="BB172" s="525"/>
      <x:c r="BC172" s="579" t="n">
        <x:f>AW172-$G172</x:f>
        <x:v>0</x:v>
      </x:c>
      <x:c r="BD172" s="582" t="n">
        <x:f>AX172-($K172*12)</x:f>
        <x:v>0</x:v>
      </x:c>
      <x:c r="BE172" s="522" t="str">
        <x:v>SIM</x:v>
      </x:c>
      <x:c r="BF172" s="522" t="str">
        <x:v>PRODUÇÃO · COMPÕE O FATOR K</x:v>
      </x:c>
    </x:row>
    <x:row r="173" ht="31" customHeight="1">
      <x:c r="A173" s="531" t="str">
        <x:v>O&amp;M</x:v>
      </x:c>
      <x:c r="B173" s="531" t="str">
        <x:v>LINHA MORTA</x:v>
      </x:c>
      <x:c r="C173" s="531" t="str">
        <x:v>5022000248</x:v>
      </x:c>
      <x:c r="D173" s="534" t="str">
        <x:v>RET PASSAGEM DE NEUTRO LM</x:v>
      </x:c>
      <x:c r="E173" s="534" t="str">
        <x:v>RETIRAR PASSAGEM DE NEUTRO, EM ALUMINIO OU COBRE. ESTA ATIVIDADE E REMUNERADA APENAS  EM REDES EXISTENTES. CONFORME NORMA TECNICA VIGENTE. INCLUI: RETIRAR CONDUTOR E CONEXAO (JUMPER)  ENTRE OS NEUTROS EXSITENTES NA REDE. APROPRIACAO - CUSTEIO: QUANDO EM ATIVIDADE DE MANUTENCAO, APROPRIAR NO CENTRO E CLASSE DE CUSTO ESPECIFICA DA AREA. CONFORME ET.206.EQTL.NORMAS E QUALIDADE - CADERNO DE SERVICOS. QUANT MINIMA RECOMENDA: 2 PESSOAS. TIPO DE TURMA: LINHA MORTA (LM).</x:v>
      </x:c>
      <x:c r="F173" s="531" t="str">
        <x:v>UNIDADE</x:v>
      </x:c>
      <x:c r="G173" s="573" t="n">
        <x:v>0</x:v>
      </x:c>
      <x:c r="H173" s="573" t="n">
        <x:f>G173/12</x:f>
        <x:v>0</x:v>
      </x:c>
      <x:c r="I173" s="576" t="n">
        <x:v>239.762730534924</x:v>
      </x:c>
      <x:c r="J173" s="576" t="n">
        <x:f>ROUND(I173*$E$3,2)</x:f>
        <x:v>239.76</x:v>
      </x:c>
      <x:c r="K173" s="576" t="n">
        <x:f>J173*H173</x:f>
        <x:v>0</x:v>
      </x:c>
      <x:c r="L173" s="522"/>
      <x:c r="M173" s="579" t="n">
        <x:v>0</x:v>
      </x:c>
      <x:c r="N173" s="582" t="n">
        <x:f>O173*$E$3</x:f>
        <x:v>0</x:v>
      </x:c>
      <x:c r="O173" s="523" t="n">
        <x:v>0</x:v>
      </x:c>
      <x:c r="P173" s="585" t="n">
        <x:v>0</x:v>
      </x:c>
      <x:c r="Q173" s="588" t="n">
        <x:f>R173*$E$3</x:f>
        <x:v>0</x:v>
      </x:c>
      <x:c r="R173" s="523" t="n">
        <x:v>0</x:v>
      </x:c>
      <x:c r="S173" s="579" t="n">
        <x:v>0</x:v>
      </x:c>
      <x:c r="T173" s="582" t="n">
        <x:f>U173*$E$3</x:f>
        <x:v>0</x:v>
      </x:c>
      <x:c r="U173" s="523" t="n">
        <x:v>0</x:v>
      </x:c>
      <x:c r="V173" s="585" t="n">
        <x:v>0</x:v>
      </x:c>
      <x:c r="W173" s="588" t="n">
        <x:f>X173*$E$3</x:f>
        <x:v>0</x:v>
      </x:c>
      <x:c r="X173" s="523" t="n">
        <x:v>0</x:v>
      </x:c>
      <x:c r="Y173" s="579" t="n">
        <x:v>0</x:v>
      </x:c>
      <x:c r="Z173" s="582" t="n">
        <x:f>AA173*$E$3</x:f>
        <x:v>0</x:v>
      </x:c>
      <x:c r="AA173" s="523" t="n">
        <x:v>0</x:v>
      </x:c>
      <x:c r="AB173" s="585" t="n">
        <x:v>0</x:v>
      </x:c>
      <x:c r="AC173" s="588" t="n">
        <x:f>AD173*$E$3</x:f>
        <x:v>0</x:v>
      </x:c>
      <x:c r="AD173" s="523" t="n">
        <x:v>0</x:v>
      </x:c>
      <x:c r="AE173" s="579" t="n">
        <x:v>0</x:v>
      </x:c>
      <x:c r="AF173" s="582" t="n">
        <x:f>AG173*$E$3</x:f>
        <x:v>0</x:v>
      </x:c>
      <x:c r="AG173" s="523" t="n">
        <x:v>0</x:v>
      </x:c>
      <x:c r="AH173" s="585" t="n">
        <x:v>0</x:v>
      </x:c>
      <x:c r="AI173" s="588" t="n">
        <x:f>AJ173*$E$3</x:f>
        <x:v>0</x:v>
      </x:c>
      <x:c r="AJ173" s="523" t="n">
        <x:v>0</x:v>
      </x:c>
      <x:c r="AK173" s="579" t="n">
        <x:v>0</x:v>
      </x:c>
      <x:c r="AL173" s="582" t="n">
        <x:f>AM173*$E$3</x:f>
        <x:v>0</x:v>
      </x:c>
      <x:c r="AM173" s="523" t="n">
        <x:v>0</x:v>
      </x:c>
      <x:c r="AN173" s="585" t="n">
        <x:v>0</x:v>
      </x:c>
      <x:c r="AO173" s="588" t="n">
        <x:f>AP173*$E$3</x:f>
        <x:v>0</x:v>
      </x:c>
      <x:c r="AP173" s="523" t="n">
        <x:v>0</x:v>
      </x:c>
      <x:c r="AQ173" s="579" t="n">
        <x:v>0</x:v>
      </x:c>
      <x:c r="AR173" s="582" t="n">
        <x:f>AS173*$E$3</x:f>
        <x:v>0</x:v>
      </x:c>
      <x:c r="AS173" s="523" t="n">
        <x:v>0</x:v>
      </x:c>
      <x:c r="AT173" s="585" t="n">
        <x:v>0</x:v>
      </x:c>
      <x:c r="AU173" s="588" t="n">
        <x:f>AV173*$E$3</x:f>
        <x:v>0</x:v>
      </x:c>
      <x:c r="AV173" s="523" t="n">
        <x:v>0</x:v>
      </x:c>
      <x:c r="AW173" s="579" t="n">
        <x:f>SUM(M173,P173,S173,V173,Y173,AB173,AE173,AH173,AK173,AN173,AQ173,AT173)</x:f>
        <x:v>0</x:v>
      </x:c>
      <x:c r="AX173" s="582" t="n">
        <x:f>SUM(N173,Q173,T173,W173,Z173,AC173,AF173,AI173,AL173,AO173,AR173,AU173)</x:f>
        <x:v>0</x:v>
      </x:c>
      <x:c r="AY173" s="525"/>
      <x:c r="AZ173" s="579" t="n">
        <x:f>AW173/12</x:f>
        <x:v>0</x:v>
      </x:c>
      <x:c r="BA173" s="582" t="n">
        <x:f>AX173/12</x:f>
        <x:v>0</x:v>
      </x:c>
      <x:c r="BB173" s="525"/>
      <x:c r="BC173" s="579" t="n">
        <x:f>AW173-$G173</x:f>
        <x:v>0</x:v>
      </x:c>
      <x:c r="BD173" s="582" t="n">
        <x:f>AX173-($K173*12)</x:f>
        <x:v>0</x:v>
      </x:c>
      <x:c r="BE173" s="522" t="str">
        <x:v>SIM</x:v>
      </x:c>
      <x:c r="BF173" s="522" t="str">
        <x:v>PRODUÇÃO · COMPÕE O FATOR K</x:v>
      </x:c>
    </x:row>
    <x:row r="174" ht="31" customHeight="1">
      <x:c r="A174" s="531" t="str">
        <x:v>O&amp;M</x:v>
      </x:c>
      <x:c r="B174" s="531" t="str">
        <x:v>LINHA MORTA</x:v>
      </x:c>
      <x:c r="C174" s="531" t="str">
        <x:v>5022000249</x:v>
      </x:c>
      <x:c r="D174" s="534" t="str">
        <x:v>INST AMARRACAO COND NU/MULTIP/PROTEG LM</x:v>
      </x:c>
      <x:c r="E174" s="534" t="str">
        <x:v>INSTALAR AMARRACAO EM CONDUTOR NU/MULTIPLEXADO/PROTEGIDO, INDEPENDENTE DA BITOLA E DA CLASSE DE TENSAO, EM QUALQUER TIPO EM ESTRUTURAS PRIMARIAS OU SECUNDARIAS, PARA SUSPENSAO E/OU ANCORAGEM DE CONDUTORES EM CASO DE MANUTENCAO. CONFORME NORMA TECNICA VIGENTE. INCLUI: AMARRAR E TENSIONAR CONDUTOR ATRAVES DE LACOS E/OU ALCAS PRE-FORMADA E/OU ANEL AMARRACAO, E FITA DE PROTECAO, CASO NECESSARIO. VERIFICAR O ESTADO DO ISOLADOR. OBSERVACAO: ESTA ATIVIDADE NAO DEVE SER CONSIDERADA NOS PONTOS DE ENCABECAMENTO E/OU TRACIONAMENTO DO CONDUTOR.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x:v>
      </x:c>
      <x:c r="F174" s="531" t="str">
        <x:v>UNIDADE</x:v>
      </x:c>
      <x:c r="G174" s="573" t="n">
        <x:v>156.791930368845</x:v>
      </x:c>
      <x:c r="H174" s="573" t="n">
        <x:f>G174/12</x:f>
        <x:v>13.065994197403748</x:v>
      </x:c>
      <x:c r="I174" s="576" t="n">
        <x:v>243.574747632245</x:v>
      </x:c>
      <x:c r="J174" s="576" t="n">
        <x:f>ROUND(I174*$E$3,2)</x:f>
        <x:v>243.57</x:v>
      </x:c>
      <x:c r="K174" s="576" t="n">
        <x:f>J174*H174</x:f>
        <x:v>3182.484206661631</x:v>
      </x:c>
      <x:c r="L174" s="522"/>
      <x:c r="M174" s="579" t="n">
        <x:v>5</x:v>
      </x:c>
      <x:c r="N174" s="582" t="n">
        <x:f>O174*$E$3</x:f>
        <x:v>1217.85</x:v>
      </x:c>
      <x:c r="O174" s="523" t="n">
        <x:v>1217.85</x:v>
      </x:c>
      <x:c r="P174" s="585" t="n">
        <x:v>5</x:v>
      </x:c>
      <x:c r="Q174" s="588" t="n">
        <x:f>R174*$E$3</x:f>
        <x:v>1217.85</x:v>
      </x:c>
      <x:c r="R174" s="523" t="n">
        <x:v>1217.85</x:v>
      </x:c>
      <x:c r="S174" s="579" t="n">
        <x:v>3</x:v>
      </x:c>
      <x:c r="T174" s="582" t="n">
        <x:f>U174*$E$3</x:f>
        <x:v>730.71</x:v>
      </x:c>
      <x:c r="U174" s="523" t="n">
        <x:v>730.71</x:v>
      </x:c>
      <x:c r="V174" s="585" t="n">
        <x:v>0</x:v>
      </x:c>
      <x:c r="W174" s="588" t="n">
        <x:f>X174*$E$3</x:f>
        <x:v>0</x:v>
      </x:c>
      <x:c r="X174" s="523" t="n">
        <x:v>0</x:v>
      </x:c>
      <x:c r="Y174" s="579" t="n">
        <x:v>9</x:v>
      </x:c>
      <x:c r="Z174" s="582" t="n">
        <x:f>AA174*$E$3</x:f>
        <x:v>2192.13</x:v>
      </x:c>
      <x:c r="AA174" s="523" t="n">
        <x:v>2192.13</x:v>
      </x:c>
      <x:c r="AB174" s="585" t="n">
        <x:v>3</x:v>
      </x:c>
      <x:c r="AC174" s="588" t="n">
        <x:f>AD174*$E$3</x:f>
        <x:v>730.71</x:v>
      </x:c>
      <x:c r="AD174" s="523" t="n">
        <x:v>730.71</x:v>
      </x:c>
      <x:c r="AE174" s="579" t="n">
        <x:v>3</x:v>
      </x:c>
      <x:c r="AF174" s="582" t="n">
        <x:f>AG174*$E$3</x:f>
        <x:v>730.71</x:v>
      </x:c>
      <x:c r="AG174" s="523" t="n">
        <x:v>730.71</x:v>
      </x:c>
      <x:c r="AH174" s="585" t="n">
        <x:v>2</x:v>
      </x:c>
      <x:c r="AI174" s="588" t="n">
        <x:f>AJ174*$E$3</x:f>
        <x:v>487.14</x:v>
      </x:c>
      <x:c r="AJ174" s="523" t="n">
        <x:v>487.14</x:v>
      </x:c>
      <x:c r="AK174" s="579" t="n">
        <x:v>5</x:v>
      </x:c>
      <x:c r="AL174" s="582" t="n">
        <x:f>AM174*$E$3</x:f>
        <x:v>1217.85</x:v>
      </x:c>
      <x:c r="AM174" s="523" t="n">
        <x:v>1217.85</x:v>
      </x:c>
      <x:c r="AN174" s="585" t="n">
        <x:v>1</x:v>
      </x:c>
      <x:c r="AO174" s="588" t="n">
        <x:f>AP174*$E$3</x:f>
        <x:v>243.57</x:v>
      </x:c>
      <x:c r="AP174" s="523" t="n">
        <x:v>243.57</x:v>
      </x:c>
      <x:c r="AQ174" s="579" t="n">
        <x:v>8</x:v>
      </x:c>
      <x:c r="AR174" s="582" t="n">
        <x:f>AS174*$E$3</x:f>
        <x:v>1948.56</x:v>
      </x:c>
      <x:c r="AS174" s="523" t="n">
        <x:v>1948.56</x:v>
      </x:c>
      <x:c r="AT174" s="585" t="n">
        <x:v>2</x:v>
      </x:c>
      <x:c r="AU174" s="588" t="n">
        <x:f>AV174*$E$3</x:f>
        <x:v>487.14</x:v>
      </x:c>
      <x:c r="AV174" s="523" t="n">
        <x:v>487.14</x:v>
      </x:c>
      <x:c r="AW174" s="579" t="n">
        <x:f>SUM(M174,P174,S174,V174,Y174,AB174,AE174,AH174,AK174,AN174,AQ174,AT174)</x:f>
        <x:v>46</x:v>
      </x:c>
      <x:c r="AX174" s="582" t="n">
        <x:f>SUM(N174,Q174,T174,W174,Z174,AC174,AF174,AI174,AL174,AO174,AR174,AU174)</x:f>
        <x:v>11204.22</x:v>
      </x:c>
      <x:c r="AY174" s="525"/>
      <x:c r="AZ174" s="579" t="n">
        <x:f>AW174/12</x:f>
        <x:v>3.8333333333333335</x:v>
      </x:c>
      <x:c r="BA174" s="582" t="n">
        <x:f>AX174/12</x:f>
        <x:v>933.685</x:v>
      </x:c>
      <x:c r="BB174" s="525"/>
      <x:c r="BC174" s="579" t="n">
        <x:f>AW174-$G174</x:f>
        <x:v>-110.79193036884499</x:v>
      </x:c>
      <x:c r="BD174" s="582" t="n">
        <x:f>AX174-($K174*12)</x:f>
        <x:v>-26985.590479939572</x:v>
      </x:c>
      <x:c r="BE174" s="522" t="str">
        <x:v>SIM</x:v>
      </x:c>
      <x:c r="BF174" s="522" t="str">
        <x:v>PRODUÇÃO · COMPÕE O FATOR K</x:v>
      </x:c>
    </x:row>
    <x:row r="175" ht="31" customHeight="1">
      <x:c r="A175" s="531" t="str">
        <x:v>O&amp;M</x:v>
      </x:c>
      <x:c r="B175" s="531" t="str">
        <x:v>LINHA MORTA</x:v>
      </x:c>
      <x:c r="C175" s="531" t="str">
        <x:v>5022000250</x:v>
      </x:c>
      <x:c r="D175" s="534" t="str">
        <x:v>INST FLY TAP/CRUZAM AEREO LM</x:v>
      </x:c>
      <x:c r="E175" s="534" t="str">
        <x:v>INSTALAR INTERLIGACAO DE CONDUTORES (POR FASE OU NEUTRO), CONDUTOR NU OU MULTIPLEXADO, ATRAVES DE CABOS E/OU CONEXOES AEREAS SEM TRACAO EM ESTRUTURA PRIMARIA OU SECUNDARIA. CONFORME NORMA TECNICA VIGENTE. INCLUI: FAZER AS CONEXOES AEREA POR CONDUTOR/FASE OU NEUTRO, ISOLAR AS CONEXOES DAS FASES, QUANDO NECESSARIO.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x:v>
      </x:c>
      <x:c r="F175" s="531" t="str">
        <x:v>UNIDADE</x:v>
      </x:c>
      <x:c r="G175" s="573" t="n">
        <x:v>6.66666666666667</x:v>
      </x:c>
      <x:c r="H175" s="573" t="n">
        <x:f>G175/12</x:f>
        <x:v>0.5555555555555558</x:v>
      </x:c>
      <x:c r="I175" s="576" t="n">
        <x:v>541.174978954103</x:v>
      </x:c>
      <x:c r="J175" s="576" t="n">
        <x:f>ROUND(I175*$E$3,2)</x:f>
        <x:v>541.17</x:v>
      </x:c>
      <x:c r="K175" s="576" t="n">
        <x:f>J175*H175</x:f>
        <x:v>300.6500000000001</x:v>
      </x:c>
      <x:c r="L175" s="522"/>
      <x:c r="M175" s="579" t="n">
        <x:v>15</x:v>
      </x:c>
      <x:c r="N175" s="582" t="n">
        <x:f>O175*$E$3</x:f>
        <x:v>8117.55</x:v>
      </x:c>
      <x:c r="O175" s="523" t="n">
        <x:v>8117.55</x:v>
      </x:c>
      <x:c r="P175" s="585" t="n">
        <x:v>0</x:v>
      </x:c>
      <x:c r="Q175" s="588" t="n">
        <x:f>R175*$E$3</x:f>
        <x:v>0</x:v>
      </x:c>
      <x:c r="R175" s="523" t="n">
        <x:v>0</x:v>
      </x:c>
      <x:c r="S175" s="579" t="n">
        <x:v>4</x:v>
      </x:c>
      <x:c r="T175" s="582" t="n">
        <x:f>U175*$E$3</x:f>
        <x:v>2164.68</x:v>
      </x:c>
      <x:c r="U175" s="523" t="n">
        <x:v>2164.68</x:v>
      </x:c>
      <x:c r="V175" s="585" t="n">
        <x:v>1</x:v>
      </x:c>
      <x:c r="W175" s="588" t="n">
        <x:f>X175*$E$3</x:f>
        <x:v>541.17</x:v>
      </x:c>
      <x:c r="X175" s="523" t="n">
        <x:v>541.17</x:v>
      </x:c>
      <x:c r="Y175" s="579" t="n">
        <x:v>10</x:v>
      </x:c>
      <x:c r="Z175" s="582" t="n">
        <x:f>AA175*$E$3</x:f>
        <x:v>5411.7</x:v>
      </x:c>
      <x:c r="AA175" s="523" t="n">
        <x:v>5411.7</x:v>
      </x:c>
      <x:c r="AB175" s="585" t="n">
        <x:v>2</x:v>
      </x:c>
      <x:c r="AC175" s="588" t="n">
        <x:f>AD175*$E$3</x:f>
        <x:v>1082.34</x:v>
      </x:c>
      <x:c r="AD175" s="523" t="n">
        <x:v>1082.34</x:v>
      </x:c>
      <x:c r="AE175" s="579" t="n">
        <x:v>0</x:v>
      </x:c>
      <x:c r="AF175" s="582" t="n">
        <x:f>AG175*$E$3</x:f>
        <x:v>0</x:v>
      </x:c>
      <x:c r="AG175" s="523" t="n">
        <x:v>0</x:v>
      </x:c>
      <x:c r="AH175" s="585" t="n">
        <x:v>0</x:v>
      </x:c>
      <x:c r="AI175" s="588" t="n">
        <x:f>AJ175*$E$3</x:f>
        <x:v>0</x:v>
      </x:c>
      <x:c r="AJ175" s="523" t="n">
        <x:v>0</x:v>
      </x:c>
      <x:c r="AK175" s="579" t="n">
        <x:v>0</x:v>
      </x:c>
      <x:c r="AL175" s="582" t="n">
        <x:f>AM175*$E$3</x:f>
        <x:v>0</x:v>
      </x:c>
      <x:c r="AM175" s="523" t="n">
        <x:v>0</x:v>
      </x:c>
      <x:c r="AN175" s="585" t="n">
        <x:v>0</x:v>
      </x:c>
      <x:c r="AO175" s="588" t="n">
        <x:f>AP175*$E$3</x:f>
        <x:v>0</x:v>
      </x:c>
      <x:c r="AP175" s="523" t="n">
        <x:v>0</x:v>
      </x:c>
      <x:c r="AQ175" s="579" t="n">
        <x:v>0</x:v>
      </x:c>
      <x:c r="AR175" s="582" t="n">
        <x:f>AS175*$E$3</x:f>
        <x:v>0</x:v>
      </x:c>
      <x:c r="AS175" s="523" t="n">
        <x:v>0</x:v>
      </x:c>
      <x:c r="AT175" s="585" t="n">
        <x:v>3</x:v>
      </x:c>
      <x:c r="AU175" s="588" t="n">
        <x:f>AV175*$E$3</x:f>
        <x:v>1623.51</x:v>
      </x:c>
      <x:c r="AV175" s="523" t="n">
        <x:v>1623.51</x:v>
      </x:c>
      <x:c r="AW175" s="579" t="n">
        <x:f>SUM(M175,P175,S175,V175,Y175,AB175,AE175,AH175,AK175,AN175,AQ175,AT175)</x:f>
        <x:v>35</x:v>
      </x:c>
      <x:c r="AX175" s="582" t="n">
        <x:f>SUM(N175,Q175,T175,W175,Z175,AC175,AF175,AI175,AL175,AO175,AR175,AU175)</x:f>
        <x:v>18940.949999999997</x:v>
      </x:c>
      <x:c r="AY175" s="525"/>
      <x:c r="AZ175" s="579" t="n">
        <x:f>AW175/12</x:f>
        <x:v>2.9166666666666665</x:v>
      </x:c>
      <x:c r="BA175" s="582" t="n">
        <x:f>AX175/12</x:f>
        <x:v>1578.4124999999997</x:v>
      </x:c>
      <x:c r="BB175" s="525"/>
      <x:c r="BC175" s="579" t="n">
        <x:f>AW175-$G175</x:f>
        <x:v>28.33333333333333</x:v>
      </x:c>
      <x:c r="BD175" s="582" t="n">
        <x:f>AX175-($K175*12)</x:f>
        <x:v>15333.149999999996</x:v>
      </x:c>
      <x:c r="BE175" s="522" t="str">
        <x:v>SIM</x:v>
      </x:c>
      <x:c r="BF175" s="522" t="str">
        <x:v>PRODUÇÃO · COMPÕE O FATOR K</x:v>
      </x:c>
    </x:row>
    <x:row r="176" ht="31" customHeight="1">
      <x:c r="A176" s="531" t="str">
        <x:v>O&amp;M</x:v>
      </x:c>
      <x:c r="B176" s="531" t="str">
        <x:v>LINHA MORTA</x:v>
      </x:c>
      <x:c r="C176" s="531" t="str">
        <x:v>5022000251</x:v>
      </x:c>
      <x:c r="D176" s="534" t="str">
        <x:v>RET FLY TAP /CRUZAM AEREO LM</x:v>
      </x:c>
      <x:c r="E176" s="534" t="str">
        <x:v>RETIRAR INTERLIGACAO DE CONDUTORES (POR FASE OU NEUTRO), CONDUTOR NU OU MULTIPLEXADO, ATRAVES DE CABOS E/OU CONEXOES AEREAS SEM TRACAOEM ESTRUTURA PRIMARIA OU SECUNDARIAL. CONFORME NORMA TECNICA VIGENTE. INCLUI: FAZER A RETIRADA DAS CONEXOES AEREA POR CONDUTOR/FASE OU NEUTRO, ISOLAR AS CONEXOES DAS FASES, QUANDO NECESSARIO. APROPRIACAO - CUSTEIO: QUANDO EM ATIVIDADE DE MANUTENCAO, APROPRIAR NO CENTRO E CLASSE DE CUSTO ESPECIFICA DA AREA. CONFORME ET.206.EQTL.NORMAS E QUALIDADE - CADERNO DE SERVICOS. QUANT MINIMA RECOMENDA: 2 PESSOAS. TIPO DE TURMA: LINHA MORTA (LM).</x:v>
      </x:c>
      <x:c r="F176" s="531" t="str">
        <x:v>UNIDADE</x:v>
      </x:c>
      <x:c r="G176" s="573" t="n">
        <x:v>20</x:v>
      </x:c>
      <x:c r="H176" s="573" t="n">
        <x:f>G176/12</x:f>
        <x:v>1.6666666666666667</x:v>
      </x:c>
      <x:c r="I176" s="576" t="n">
        <x:v>326.781879446174</x:v>
      </x:c>
      <x:c r="J176" s="576" t="n">
        <x:f>ROUND(I176*$E$3,2)</x:f>
        <x:v>326.78</x:v>
      </x:c>
      <x:c r="K176" s="576" t="n">
        <x:f>J176*H176</x:f>
        <x:v>544.6333333333333</x:v>
      </x:c>
      <x:c r="L176" s="522"/>
      <x:c r="M176" s="579" t="n">
        <x:v>9</x:v>
      </x:c>
      <x:c r="N176" s="582" t="n">
        <x:f>O176*$E$3</x:f>
        <x:v>2941.02</x:v>
      </x:c>
      <x:c r="O176" s="523" t="n">
        <x:v>2941.02</x:v>
      </x:c>
      <x:c r="P176" s="585" t="n">
        <x:v>0</x:v>
      </x:c>
      <x:c r="Q176" s="588" t="n">
        <x:f>R176*$E$3</x:f>
        <x:v>0</x:v>
      </x:c>
      <x:c r="R176" s="523" t="n">
        <x:v>0</x:v>
      </x:c>
      <x:c r="S176" s="579" t="n">
        <x:v>3</x:v>
      </x:c>
      <x:c r="T176" s="582" t="n">
        <x:f>U176*$E$3</x:f>
        <x:v>980.34</x:v>
      </x:c>
      <x:c r="U176" s="523" t="n">
        <x:v>980.34</x:v>
      </x:c>
      <x:c r="V176" s="585" t="n">
        <x:v>4</x:v>
      </x:c>
      <x:c r="W176" s="588" t="n">
        <x:f>X176*$E$3</x:f>
        <x:v>1307.12</x:v>
      </x:c>
      <x:c r="X176" s="523" t="n">
        <x:v>1307.12</x:v>
      </x:c>
      <x:c r="Y176" s="579" t="n">
        <x:v>4</x:v>
      </x:c>
      <x:c r="Z176" s="582" t="n">
        <x:f>AA176*$E$3</x:f>
        <x:v>1307.12</x:v>
      </x:c>
      <x:c r="AA176" s="523" t="n">
        <x:v>1307.12</x:v>
      </x:c>
      <x:c r="AB176" s="585" t="n">
        <x:v>2</x:v>
      </x:c>
      <x:c r="AC176" s="588" t="n">
        <x:f>AD176*$E$3</x:f>
        <x:v>653.56</x:v>
      </x:c>
      <x:c r="AD176" s="523" t="n">
        <x:v>653.56</x:v>
      </x:c>
      <x:c r="AE176" s="579" t="n">
        <x:v>0</x:v>
      </x:c>
      <x:c r="AF176" s="582" t="n">
        <x:f>AG176*$E$3</x:f>
        <x:v>0</x:v>
      </x:c>
      <x:c r="AG176" s="523" t="n">
        <x:v>0</x:v>
      </x:c>
      <x:c r="AH176" s="585" t="n">
        <x:v>0</x:v>
      </x:c>
      <x:c r="AI176" s="588" t="n">
        <x:f>AJ176*$E$3</x:f>
        <x:v>0</x:v>
      </x:c>
      <x:c r="AJ176" s="523" t="n">
        <x:v>0</x:v>
      </x:c>
      <x:c r="AK176" s="579" t="n">
        <x:v>0</x:v>
      </x:c>
      <x:c r="AL176" s="582" t="n">
        <x:f>AM176*$E$3</x:f>
        <x:v>0</x:v>
      </x:c>
      <x:c r="AM176" s="523" t="n">
        <x:v>0</x:v>
      </x:c>
      <x:c r="AN176" s="585" t="n">
        <x:v>1</x:v>
      </x:c>
      <x:c r="AO176" s="588" t="n">
        <x:f>AP176*$E$3</x:f>
        <x:v>326.78</x:v>
      </x:c>
      <x:c r="AP176" s="523" t="n">
        <x:v>326.78</x:v>
      </x:c>
      <x:c r="AQ176" s="579" t="n">
        <x:v>0</x:v>
      </x:c>
      <x:c r="AR176" s="582" t="n">
        <x:f>AS176*$E$3</x:f>
        <x:v>0</x:v>
      </x:c>
      <x:c r="AS176" s="523" t="n">
        <x:v>0</x:v>
      </x:c>
      <x:c r="AT176" s="585" t="n">
        <x:v>0</x:v>
      </x:c>
      <x:c r="AU176" s="588" t="n">
        <x:f>AV176*$E$3</x:f>
        <x:v>0</x:v>
      </x:c>
      <x:c r="AV176" s="523" t="n">
        <x:v>0</x:v>
      </x:c>
      <x:c r="AW176" s="579" t="n">
        <x:f>SUM(M176,P176,S176,V176,Y176,AB176,AE176,AH176,AK176,AN176,AQ176,AT176)</x:f>
        <x:v>23</x:v>
      </x:c>
      <x:c r="AX176" s="582" t="n">
        <x:f>SUM(N176,Q176,T176,W176,Z176,AC176,AF176,AI176,AL176,AO176,AR176,AU176)</x:f>
        <x:v>7515.94</x:v>
      </x:c>
      <x:c r="AY176" s="525"/>
      <x:c r="AZ176" s="579" t="n">
        <x:f>AW176/12</x:f>
        <x:v>1.9166666666666667</x:v>
      </x:c>
      <x:c r="BA176" s="582" t="n">
        <x:f>AX176/12</x:f>
        <x:v>626.3283333333333</x:v>
      </x:c>
      <x:c r="BB176" s="525"/>
      <x:c r="BC176" s="579" t="n">
        <x:f>AW176-$G176</x:f>
        <x:v>3</x:v>
      </x:c>
      <x:c r="BD176" s="582" t="n">
        <x:f>AX176-($K176*12)</x:f>
        <x:v>980.3399999999992</x:v>
      </x:c>
      <x:c r="BE176" s="522" t="str">
        <x:v>SIM</x:v>
      </x:c>
      <x:c r="BF176" s="522" t="str">
        <x:v>PRODUÇÃO · COMPÕE O FATOR K</x:v>
      </x:c>
    </x:row>
    <x:row r="177" ht="31" customHeight="1">
      <x:c r="A177" s="531" t="str">
        <x:v>O&amp;M</x:v>
      </x:c>
      <x:c r="B177" s="531" t="str">
        <x:v>LINHA MORTA</x:v>
      </x:c>
      <x:c r="C177" s="531" t="str">
        <x:v>5022000254</x:v>
      </x:c>
      <x:c r="D177" s="534" t="str">
        <x:v>INST ESFERA SINALIZACAO RD LM</x:v>
      </x:c>
      <x:c r="E177" s="534" t="str">
        <x:v>INSTALAR 1 (UMA) ESFERA DE SINALIZACAO EM CABO DE ACO OU REDE, EM QUALQUER SITUACAO. CONFORME NORMA TECNICA VIGENTE. INCLUI: INSTALAR ESFERA.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x:v>
      </x:c>
      <x:c r="F177" s="531" t="str">
        <x:v>UNIDADE</x:v>
      </x:c>
      <x:c r="G177" s="573" t="n">
        <x:v>0</x:v>
      </x:c>
      <x:c r="H177" s="573" t="n">
        <x:f>G177/12</x:f>
        <x:v>0</x:v>
      </x:c>
      <x:c r="I177" s="576" t="n">
        <x:v>339.40097052696</x:v>
      </x:c>
      <x:c r="J177" s="576" t="n">
        <x:f>ROUND(I177*$E$3,2)</x:f>
        <x:v>339.4</x:v>
      </x:c>
      <x:c r="K177" s="576" t="n">
        <x:f>J177*H177</x:f>
        <x:v>0</x:v>
      </x:c>
      <x:c r="L177" s="522"/>
      <x:c r="M177" s="579" t="n">
        <x:v>0</x:v>
      </x:c>
      <x:c r="N177" s="582" t="n">
        <x:f>O177*$E$3</x:f>
        <x:v>0</x:v>
      </x:c>
      <x:c r="O177" s="523" t="n">
        <x:v>0</x:v>
      </x:c>
      <x:c r="P177" s="585" t="n">
        <x:v>0</x:v>
      </x:c>
      <x:c r="Q177" s="588" t="n">
        <x:f>R177*$E$3</x:f>
        <x:v>0</x:v>
      </x:c>
      <x:c r="R177" s="523" t="n">
        <x:v>0</x:v>
      </x:c>
      <x:c r="S177" s="579" t="n">
        <x:v>0</x:v>
      </x:c>
      <x:c r="T177" s="582" t="n">
        <x:f>U177*$E$3</x:f>
        <x:v>0</x:v>
      </x:c>
      <x:c r="U177" s="523" t="n">
        <x:v>0</x:v>
      </x:c>
      <x:c r="V177" s="585" t="n">
        <x:v>0</x:v>
      </x:c>
      <x:c r="W177" s="588" t="n">
        <x:f>X177*$E$3</x:f>
        <x:v>0</x:v>
      </x:c>
      <x:c r="X177" s="523" t="n">
        <x:v>0</x:v>
      </x:c>
      <x:c r="Y177" s="579" t="n">
        <x:v>0</x:v>
      </x:c>
      <x:c r="Z177" s="582" t="n">
        <x:f>AA177*$E$3</x:f>
        <x:v>0</x:v>
      </x:c>
      <x:c r="AA177" s="523" t="n">
        <x:v>0</x:v>
      </x:c>
      <x:c r="AB177" s="585" t="n">
        <x:v>0</x:v>
      </x:c>
      <x:c r="AC177" s="588" t="n">
        <x:f>AD177*$E$3</x:f>
        <x:v>0</x:v>
      </x:c>
      <x:c r="AD177" s="523" t="n">
        <x:v>0</x:v>
      </x:c>
      <x:c r="AE177" s="579" t="n">
        <x:v>0</x:v>
      </x:c>
      <x:c r="AF177" s="582" t="n">
        <x:f>AG177*$E$3</x:f>
        <x:v>0</x:v>
      </x:c>
      <x:c r="AG177" s="523" t="n">
        <x:v>0</x:v>
      </x:c>
      <x:c r="AH177" s="585" t="n">
        <x:v>0</x:v>
      </x:c>
      <x:c r="AI177" s="588" t="n">
        <x:f>AJ177*$E$3</x:f>
        <x:v>0</x:v>
      </x:c>
      <x:c r="AJ177" s="523" t="n">
        <x:v>0</x:v>
      </x:c>
      <x:c r="AK177" s="579" t="n">
        <x:v>0</x:v>
      </x:c>
      <x:c r="AL177" s="582" t="n">
        <x:f>AM177*$E$3</x:f>
        <x:v>0</x:v>
      </x:c>
      <x:c r="AM177" s="523" t="n">
        <x:v>0</x:v>
      </x:c>
      <x:c r="AN177" s="585" t="n">
        <x:v>0</x:v>
      </x:c>
      <x:c r="AO177" s="588" t="n">
        <x:f>AP177*$E$3</x:f>
        <x:v>0</x:v>
      </x:c>
      <x:c r="AP177" s="523" t="n">
        <x:v>0</x:v>
      </x:c>
      <x:c r="AQ177" s="579" t="n">
        <x:v>0</x:v>
      </x:c>
      <x:c r="AR177" s="582" t="n">
        <x:f>AS177*$E$3</x:f>
        <x:v>0</x:v>
      </x:c>
      <x:c r="AS177" s="523" t="n">
        <x:v>0</x:v>
      </x:c>
      <x:c r="AT177" s="585" t="n">
        <x:v>0</x:v>
      </x:c>
      <x:c r="AU177" s="588" t="n">
        <x:f>AV177*$E$3</x:f>
        <x:v>0</x:v>
      </x:c>
      <x:c r="AV177" s="523" t="n">
        <x:v>0</x:v>
      </x:c>
      <x:c r="AW177" s="579" t="n">
        <x:f>SUM(M177,P177,S177,V177,Y177,AB177,AE177,AH177,AK177,AN177,AQ177,AT177)</x:f>
        <x:v>0</x:v>
      </x:c>
      <x:c r="AX177" s="582" t="n">
        <x:f>SUM(N177,Q177,T177,W177,Z177,AC177,AF177,AI177,AL177,AO177,AR177,AU177)</x:f>
        <x:v>0</x:v>
      </x:c>
      <x:c r="AY177" s="525"/>
      <x:c r="AZ177" s="579" t="n">
        <x:f>AW177/12</x:f>
        <x:v>0</x:v>
      </x:c>
      <x:c r="BA177" s="582" t="n">
        <x:f>AX177/12</x:f>
        <x:v>0</x:v>
      </x:c>
      <x:c r="BB177" s="525"/>
      <x:c r="BC177" s="579" t="n">
        <x:f>AW177-$G177</x:f>
        <x:v>0</x:v>
      </x:c>
      <x:c r="BD177" s="582" t="n">
        <x:f>AX177-($K177*12)</x:f>
        <x:v>0</x:v>
      </x:c>
      <x:c r="BE177" s="522" t="str">
        <x:v>SIM</x:v>
      </x:c>
      <x:c r="BF177" s="522" t="str">
        <x:v>PRODUÇÃO · COMPÕE O FATOR K</x:v>
      </x:c>
    </x:row>
    <x:row r="178" ht="31" customHeight="1">
      <x:c r="A178" s="531" t="str">
        <x:v>O&amp;M</x:v>
      </x:c>
      <x:c r="B178" s="531" t="str">
        <x:v>LINHA MORTA</x:v>
      </x:c>
      <x:c r="C178" s="531" t="str">
        <x:v>5022000255</x:v>
      </x:c>
      <x:c r="D178" s="534" t="str">
        <x:v>RET ESFERA DE SINALIZACAO RD LM</x:v>
      </x:c>
      <x:c r="E178" s="534" t="str">
        <x:v>RETIRAR 1 (UMA) ESFERA DE SINALIZACAO EM CABO DE ACO OU REDE, EM QUALQUER SITUACAO. CONFORME NORMA TECNICA VIGENTE. INCLUI: RETIRAR ESFERA. APROPRIACAO - CUSTEIO: QUANDO EM ATIVIDADE DE MANUTENCAO, APROPRIAR NO CENTRO E CLASSE DE CUSTO ESPECIFICA DA AREA. CONFORME ET.206.EQTL.NORMAS E QUALIDADE - CADERNO DE SERVICOS. QUANT MINIMA RECOMENDA: 2 PESSOAS. TIPO DE TURMA: LINHA MORTA (LM).</x:v>
      </x:c>
      <x:c r="F178" s="531" t="str">
        <x:v>UNIDADE</x:v>
      </x:c>
      <x:c r="G178" s="573" t="n">
        <x:v>0</x:v>
      </x:c>
      <x:c r="H178" s="573" t="n">
        <x:f>G178/12</x:f>
        <x:v>0</x:v>
      </x:c>
      <x:c r="I178" s="576" t="n">
        <x:v>182.45102520969</x:v>
      </x:c>
      <x:c r="J178" s="576" t="n">
        <x:f>ROUND(I178*$E$3,2)</x:f>
        <x:v>182.45</x:v>
      </x:c>
      <x:c r="K178" s="576" t="n">
        <x:f>J178*H178</x:f>
        <x:v>0</x:v>
      </x:c>
      <x:c r="L178" s="522"/>
      <x:c r="M178" s="579" t="n">
        <x:v>0</x:v>
      </x:c>
      <x:c r="N178" s="582" t="n">
        <x:f>O178*$E$3</x:f>
        <x:v>0</x:v>
      </x:c>
      <x:c r="O178" s="523" t="n">
        <x:v>0</x:v>
      </x:c>
      <x:c r="P178" s="585" t="n">
        <x:v>0</x:v>
      </x:c>
      <x:c r="Q178" s="588" t="n">
        <x:f>R178*$E$3</x:f>
        <x:v>0</x:v>
      </x:c>
      <x:c r="R178" s="523" t="n">
        <x:v>0</x:v>
      </x:c>
      <x:c r="S178" s="579" t="n">
        <x:v>0</x:v>
      </x:c>
      <x:c r="T178" s="582" t="n">
        <x:f>U178*$E$3</x:f>
        <x:v>0</x:v>
      </x:c>
      <x:c r="U178" s="523" t="n">
        <x:v>0</x:v>
      </x:c>
      <x:c r="V178" s="585" t="n">
        <x:v>0</x:v>
      </x:c>
      <x:c r="W178" s="588" t="n">
        <x:f>X178*$E$3</x:f>
        <x:v>0</x:v>
      </x:c>
      <x:c r="X178" s="523" t="n">
        <x:v>0</x:v>
      </x:c>
      <x:c r="Y178" s="579" t="n">
        <x:v>0</x:v>
      </x:c>
      <x:c r="Z178" s="582" t="n">
        <x:f>AA178*$E$3</x:f>
        <x:v>0</x:v>
      </x:c>
      <x:c r="AA178" s="523" t="n">
        <x:v>0</x:v>
      </x:c>
      <x:c r="AB178" s="585" t="n">
        <x:v>0</x:v>
      </x:c>
      <x:c r="AC178" s="588" t="n">
        <x:f>AD178*$E$3</x:f>
        <x:v>0</x:v>
      </x:c>
      <x:c r="AD178" s="523" t="n">
        <x:v>0</x:v>
      </x:c>
      <x:c r="AE178" s="579" t="n">
        <x:v>0</x:v>
      </x:c>
      <x:c r="AF178" s="582" t="n">
        <x:f>AG178*$E$3</x:f>
        <x:v>0</x:v>
      </x:c>
      <x:c r="AG178" s="523" t="n">
        <x:v>0</x:v>
      </x:c>
      <x:c r="AH178" s="585" t="n">
        <x:v>0</x:v>
      </x:c>
      <x:c r="AI178" s="588" t="n">
        <x:f>AJ178*$E$3</x:f>
        <x:v>0</x:v>
      </x:c>
      <x:c r="AJ178" s="523" t="n">
        <x:v>0</x:v>
      </x:c>
      <x:c r="AK178" s="579" t="n">
        <x:v>0</x:v>
      </x:c>
      <x:c r="AL178" s="582" t="n">
        <x:f>AM178*$E$3</x:f>
        <x:v>0</x:v>
      </x:c>
      <x:c r="AM178" s="523" t="n">
        <x:v>0</x:v>
      </x:c>
      <x:c r="AN178" s="585" t="n">
        <x:v>0</x:v>
      </x:c>
      <x:c r="AO178" s="588" t="n">
        <x:f>AP178*$E$3</x:f>
        <x:v>0</x:v>
      </x:c>
      <x:c r="AP178" s="523" t="n">
        <x:v>0</x:v>
      </x:c>
      <x:c r="AQ178" s="579" t="n">
        <x:v>0</x:v>
      </x:c>
      <x:c r="AR178" s="582" t="n">
        <x:f>AS178*$E$3</x:f>
        <x:v>0</x:v>
      </x:c>
      <x:c r="AS178" s="523" t="n">
        <x:v>0</x:v>
      </x:c>
      <x:c r="AT178" s="585" t="n">
        <x:v>0</x:v>
      </x:c>
      <x:c r="AU178" s="588" t="n">
        <x:f>AV178*$E$3</x:f>
        <x:v>0</x:v>
      </x:c>
      <x:c r="AV178" s="523" t="n">
        <x:v>0</x:v>
      </x:c>
      <x:c r="AW178" s="579" t="n">
        <x:f>SUM(M178,P178,S178,V178,Y178,AB178,AE178,AH178,AK178,AN178,AQ178,AT178)</x:f>
        <x:v>0</x:v>
      </x:c>
      <x:c r="AX178" s="582" t="n">
        <x:f>SUM(N178,Q178,T178,W178,Z178,AC178,AF178,AI178,AL178,AO178,AR178,AU178)</x:f>
        <x:v>0</x:v>
      </x:c>
      <x:c r="AY178" s="525"/>
      <x:c r="AZ178" s="579" t="n">
        <x:f>AW178/12</x:f>
        <x:v>0</x:v>
      </x:c>
      <x:c r="BA178" s="582" t="n">
        <x:f>AX178/12</x:f>
        <x:v>0</x:v>
      </x:c>
      <x:c r="BB178" s="525"/>
      <x:c r="BC178" s="579" t="n">
        <x:f>AW178-$G178</x:f>
        <x:v>0</x:v>
      </x:c>
      <x:c r="BD178" s="582" t="n">
        <x:f>AX178-($K178*12)</x:f>
        <x:v>0</x:v>
      </x:c>
      <x:c r="BE178" s="522" t="str">
        <x:v>SIM</x:v>
      </x:c>
      <x:c r="BF178" s="522" t="str">
        <x:v>PRODUÇÃO · COMPÕE O FATOR K</x:v>
      </x:c>
    </x:row>
    <x:row r="179" ht="31" customHeight="1">
      <x:c r="A179" s="531" t="str">
        <x:v>O&amp;M</x:v>
      </x:c>
      <x:c r="B179" s="531" t="str">
        <x:v>LINHA MORTA</x:v>
      </x:c>
      <x:c r="C179" s="531" t="str">
        <x:v>5022000256</x:v>
      </x:c>
      <x:c r="D179" s="534" t="str">
        <x:v>RETIRAR OBJETO ESTRANHO REDE LM</x:v>
      </x:c>
      <x:c r="E179" s="534" t="str">
        <x:v>RETIRAR QUALQUER OBJETO ESTRANHO DA REDE, TIPO PIPA (TAMBEM CONHECIDO COMO ARRAIA), ARAME, GALHO E OUTROS. A REMUNERACAO E POR VAO. CONFORME NORMA TECNICA VIGENTE. INCLUI: RETIRAR OBJETO DA REDE. APROPRIACAO - CUSTEIO: QUANDO EM ATIVIDADE DE MANUTENCAO, APROPRIAR NO CENTRO E CLASSE DE CUSTO ESPECIFICA DA AREA. CONFORME ET.206.EQTL.NORMAS E QUALIDADE - CADERNO DE SERVICOS. QUANT MINIMA RECOMENDA: 2 PESSOAS. TIPO DE TURMA: LINHA MORTA (LM).</x:v>
      </x:c>
      <x:c r="F179" s="531" t="str">
        <x:v>UNIDADE</x:v>
      </x:c>
      <x:c r="G179" s="573" t="n">
        <x:v>0</x:v>
      </x:c>
      <x:c r="H179" s="573" t="n">
        <x:f>G179/12</x:f>
        <x:v>0</x:v>
      </x:c>
      <x:c r="I179" s="576" t="n">
        <x:v>325.8617373882</x:v>
      </x:c>
      <x:c r="J179" s="576" t="n">
        <x:f>ROUND(I179*$E$3,2)</x:f>
        <x:v>325.86</x:v>
      </x:c>
      <x:c r="K179" s="576" t="n">
        <x:f>J179*H179</x:f>
        <x:v>0</x:v>
      </x:c>
      <x:c r="L179" s="522"/>
      <x:c r="M179" s="579" t="n">
        <x:v>0</x:v>
      </x:c>
      <x:c r="N179" s="582" t="n">
        <x:f>O179*$E$3</x:f>
        <x:v>0</x:v>
      </x:c>
      <x:c r="O179" s="523" t="n">
        <x:v>0</x:v>
      </x:c>
      <x:c r="P179" s="585" t="n">
        <x:v>0</x:v>
      </x:c>
      <x:c r="Q179" s="588" t="n">
        <x:f>R179*$E$3</x:f>
        <x:v>0</x:v>
      </x:c>
      <x:c r="R179" s="523" t="n">
        <x:v>0</x:v>
      </x:c>
      <x:c r="S179" s="579" t="n">
        <x:v>0</x:v>
      </x:c>
      <x:c r="T179" s="582" t="n">
        <x:f>U179*$E$3</x:f>
        <x:v>0</x:v>
      </x:c>
      <x:c r="U179" s="523" t="n">
        <x:v>0</x:v>
      </x:c>
      <x:c r="V179" s="585" t="n">
        <x:v>0</x:v>
      </x:c>
      <x:c r="W179" s="588" t="n">
        <x:f>X179*$E$3</x:f>
        <x:v>0</x:v>
      </x:c>
      <x:c r="X179" s="523" t="n">
        <x:v>0</x:v>
      </x:c>
      <x:c r="Y179" s="579" t="n">
        <x:v>0</x:v>
      </x:c>
      <x:c r="Z179" s="582" t="n">
        <x:f>AA179*$E$3</x:f>
        <x:v>0</x:v>
      </x:c>
      <x:c r="AA179" s="523" t="n">
        <x:v>0</x:v>
      </x:c>
      <x:c r="AB179" s="585" t="n">
        <x:v>0</x:v>
      </x:c>
      <x:c r="AC179" s="588" t="n">
        <x:f>AD179*$E$3</x:f>
        <x:v>0</x:v>
      </x:c>
      <x:c r="AD179" s="523" t="n">
        <x:v>0</x:v>
      </x:c>
      <x:c r="AE179" s="579" t="n">
        <x:v>0</x:v>
      </x:c>
      <x:c r="AF179" s="582" t="n">
        <x:f>AG179*$E$3</x:f>
        <x:v>0</x:v>
      </x:c>
      <x:c r="AG179" s="523" t="n">
        <x:v>0</x:v>
      </x:c>
      <x:c r="AH179" s="585" t="n">
        <x:v>0</x:v>
      </x:c>
      <x:c r="AI179" s="588" t="n">
        <x:f>AJ179*$E$3</x:f>
        <x:v>0</x:v>
      </x:c>
      <x:c r="AJ179" s="523" t="n">
        <x:v>0</x:v>
      </x:c>
      <x:c r="AK179" s="579" t="n">
        <x:v>0</x:v>
      </x:c>
      <x:c r="AL179" s="582" t="n">
        <x:f>AM179*$E$3</x:f>
        <x:v>0</x:v>
      </x:c>
      <x:c r="AM179" s="523" t="n">
        <x:v>0</x:v>
      </x:c>
      <x:c r="AN179" s="585" t="n">
        <x:v>0</x:v>
      </x:c>
      <x:c r="AO179" s="588" t="n">
        <x:f>AP179*$E$3</x:f>
        <x:v>0</x:v>
      </x:c>
      <x:c r="AP179" s="523" t="n">
        <x:v>0</x:v>
      </x:c>
      <x:c r="AQ179" s="579" t="n">
        <x:v>0</x:v>
      </x:c>
      <x:c r="AR179" s="582" t="n">
        <x:f>AS179*$E$3</x:f>
        <x:v>0</x:v>
      </x:c>
      <x:c r="AS179" s="523" t="n">
        <x:v>0</x:v>
      </x:c>
      <x:c r="AT179" s="585" t="n">
        <x:v>0</x:v>
      </x:c>
      <x:c r="AU179" s="588" t="n">
        <x:f>AV179*$E$3</x:f>
        <x:v>0</x:v>
      </x:c>
      <x:c r="AV179" s="523" t="n">
        <x:v>0</x:v>
      </x:c>
      <x:c r="AW179" s="579" t="n">
        <x:f>SUM(M179,P179,S179,V179,Y179,AB179,AE179,AH179,AK179,AN179,AQ179,AT179)</x:f>
        <x:v>0</x:v>
      </x:c>
      <x:c r="AX179" s="582" t="n">
        <x:f>SUM(N179,Q179,T179,W179,Z179,AC179,AF179,AI179,AL179,AO179,AR179,AU179)</x:f>
        <x:v>0</x:v>
      </x:c>
      <x:c r="AY179" s="525"/>
      <x:c r="AZ179" s="579" t="n">
        <x:f>AW179/12</x:f>
        <x:v>0</x:v>
      </x:c>
      <x:c r="BA179" s="582" t="n">
        <x:f>AX179/12</x:f>
        <x:v>0</x:v>
      </x:c>
      <x:c r="BB179" s="525"/>
      <x:c r="BC179" s="579" t="n">
        <x:f>AW179-$G179</x:f>
        <x:v>0</x:v>
      </x:c>
      <x:c r="BD179" s="582" t="n">
        <x:f>AX179-($K179*12)</x:f>
        <x:v>0</x:v>
      </x:c>
      <x:c r="BE179" s="522" t="str">
        <x:v>SIM</x:v>
      </x:c>
      <x:c r="BF179" s="522" t="str">
        <x:v>PRODUÇÃO · COMPÕE O FATOR K</x:v>
      </x:c>
    </x:row>
    <x:row r="180" ht="31" customHeight="1">
      <x:c r="A180" s="531" t="str">
        <x:v>O&amp;M</x:v>
      </x:c>
      <x:c r="B180" s="531" t="str">
        <x:v>LINHA MORTA</x:v>
      </x:c>
      <x:c r="C180" s="531" t="str">
        <x:v>5022000257</x:v>
      </x:c>
      <x:c r="D180" s="534" t="str">
        <x:v>INST ESTRIBO OU GRAMPO LINHA VIVA RD LM</x:v>
      </x:c>
      <x:c r="E180" s="534" t="str">
        <x:v>INSTALAR UM ESTRIBO OU GRAMPO DE LINHA VIVA. CONFORME NORMA TECNICA VIGENTE. INCLUI: INSTALAR UM NOVO ESTRIBO OU GRAMPO DE LINHA VIVA E AS CONEXOES.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x:v>
      </x:c>
      <x:c r="F180" s="531" t="str">
        <x:v>UNIDADE</x:v>
      </x:c>
      <x:c r="G180" s="573" t="n">
        <x:v>194.147345686979</x:v>
      </x:c>
      <x:c r="H180" s="573" t="n">
        <x:f>G180/12</x:f>
        <x:v>16.17894547391492</x:v>
      </x:c>
      <x:c r="I180" s="576" t="n">
        <x:v>187.31463323041</x:v>
      </x:c>
      <x:c r="J180" s="576" t="n">
        <x:f>ROUND(I180*$E$3,2)</x:f>
        <x:v>187.31</x:v>
      </x:c>
      <x:c r="K180" s="576" t="n">
        <x:f>J180*H180</x:f>
        <x:v>3030.4782767190036</x:v>
      </x:c>
      <x:c r="L180" s="522"/>
      <x:c r="M180" s="579" t="n">
        <x:v>13</x:v>
      </x:c>
      <x:c r="N180" s="582" t="n">
        <x:f>O180*$E$3</x:f>
        <x:v>2435.03</x:v>
      </x:c>
      <x:c r="O180" s="523" t="n">
        <x:v>2435.03</x:v>
      </x:c>
      <x:c r="P180" s="585" t="n">
        <x:v>11</x:v>
      </x:c>
      <x:c r="Q180" s="588" t="n">
        <x:f>R180*$E$3</x:f>
        <x:v>2060.41</x:v>
      </x:c>
      <x:c r="R180" s="523" t="n">
        <x:v>2060.41</x:v>
      </x:c>
      <x:c r="S180" s="579" t="n">
        <x:v>1</x:v>
      </x:c>
      <x:c r="T180" s="582" t="n">
        <x:f>U180*$E$3</x:f>
        <x:v>187.31</x:v>
      </x:c>
      <x:c r="U180" s="523" t="n">
        <x:v>187.31</x:v>
      </x:c>
      <x:c r="V180" s="585" t="n">
        <x:v>8</x:v>
      </x:c>
      <x:c r="W180" s="588" t="n">
        <x:f>X180*$E$3</x:f>
        <x:v>1498.48</x:v>
      </x:c>
      <x:c r="X180" s="523" t="n">
        <x:v>1498.48</x:v>
      </x:c>
      <x:c r="Y180" s="579" t="n">
        <x:v>8</x:v>
      </x:c>
      <x:c r="Z180" s="582" t="n">
        <x:f>AA180*$E$3</x:f>
        <x:v>1498.48</x:v>
      </x:c>
      <x:c r="AA180" s="523" t="n">
        <x:v>1498.48</x:v>
      </x:c>
      <x:c r="AB180" s="585" t="n">
        <x:v>6</x:v>
      </x:c>
      <x:c r="AC180" s="588" t="n">
        <x:f>AD180*$E$3</x:f>
        <x:v>1123.86</x:v>
      </x:c>
      <x:c r="AD180" s="523" t="n">
        <x:v>1123.86</x:v>
      </x:c>
      <x:c r="AE180" s="579" t="n">
        <x:v>8</x:v>
      </x:c>
      <x:c r="AF180" s="582" t="n">
        <x:f>AG180*$E$3</x:f>
        <x:v>1498.48</x:v>
      </x:c>
      <x:c r="AG180" s="523" t="n">
        <x:v>1498.48</x:v>
      </x:c>
      <x:c r="AH180" s="585" t="n">
        <x:v>6</x:v>
      </x:c>
      <x:c r="AI180" s="588" t="n">
        <x:f>AJ180*$E$3</x:f>
        <x:v>1123.86</x:v>
      </x:c>
      <x:c r="AJ180" s="523" t="n">
        <x:v>1123.86</x:v>
      </x:c>
      <x:c r="AK180" s="579" t="n">
        <x:v>11</x:v>
      </x:c>
      <x:c r="AL180" s="582" t="n">
        <x:f>AM180*$E$3</x:f>
        <x:v>2060.41</x:v>
      </x:c>
      <x:c r="AM180" s="523" t="n">
        <x:v>2060.41</x:v>
      </x:c>
      <x:c r="AN180" s="585" t="n">
        <x:v>11</x:v>
      </x:c>
      <x:c r="AO180" s="588" t="n">
        <x:f>AP180*$E$3</x:f>
        <x:v>2060.41</x:v>
      </x:c>
      <x:c r="AP180" s="523" t="n">
        <x:v>2060.41</x:v>
      </x:c>
      <x:c r="AQ180" s="579" t="n">
        <x:v>5</x:v>
      </x:c>
      <x:c r="AR180" s="582" t="n">
        <x:f>AS180*$E$3</x:f>
        <x:v>936.55</x:v>
      </x:c>
      <x:c r="AS180" s="523" t="n">
        <x:v>936.55</x:v>
      </x:c>
      <x:c r="AT180" s="585" t="n">
        <x:v>8</x:v>
      </x:c>
      <x:c r="AU180" s="588" t="n">
        <x:f>AV180*$E$3</x:f>
        <x:v>1498.48</x:v>
      </x:c>
      <x:c r="AV180" s="523" t="n">
        <x:v>1498.48</x:v>
      </x:c>
      <x:c r="AW180" s="579" t="n">
        <x:f>SUM(M180,P180,S180,V180,Y180,AB180,AE180,AH180,AK180,AN180,AQ180,AT180)</x:f>
        <x:v>96</x:v>
      </x:c>
      <x:c r="AX180" s="582" t="n">
        <x:f>SUM(N180,Q180,T180,W180,Z180,AC180,AF180,AI180,AL180,AO180,AR180,AU180)</x:f>
        <x:v>17981.760000000002</x:v>
      </x:c>
      <x:c r="AY180" s="525"/>
      <x:c r="AZ180" s="579" t="n">
        <x:f>AW180/12</x:f>
        <x:v>8</x:v>
      </x:c>
      <x:c r="BA180" s="582" t="n">
        <x:f>AX180/12</x:f>
        <x:v>1498.4800000000002</x:v>
      </x:c>
      <x:c r="BB180" s="525"/>
      <x:c r="BC180" s="579" t="n">
        <x:f>AW180-$G180</x:f>
        <x:v>-98.14734568697901</x:v>
      </x:c>
      <x:c r="BD180" s="582" t="n">
        <x:f>AX180-($K180*12)</x:f>
        <x:v>-18383.979320628037</x:v>
      </x:c>
      <x:c r="BE180" s="522" t="str">
        <x:v>SIM</x:v>
      </x:c>
      <x:c r="BF180" s="522" t="str">
        <x:v>PRODUÇÃO · COMPÕE O FATOR K</x:v>
      </x:c>
    </x:row>
    <x:row r="181" ht="31" customHeight="1">
      <x:c r="A181" s="531" t="str">
        <x:v>O&amp;M</x:v>
      </x:c>
      <x:c r="B181" s="531" t="str">
        <x:v>LINHA MORTA</x:v>
      </x:c>
      <x:c r="C181" s="531" t="str">
        <x:v>5022000258</x:v>
      </x:c>
      <x:c r="D181" s="534" t="str">
        <x:v>RET ESTRIBO OU GRAMPO LINHA VIVA RD LM</x:v>
      </x:c>
      <x:c r="E181" s="534" t="str">
        <x:v>RETIRAR UM ESTRIBO OU GRAMPO DE LINHA VIVA, CONFORME NORMA TECNICA VIGENTE. INCLUI: RETIRAR UM ESTRIBO OU GRAMPO DE LINHA VIVA E AS CONEXOES. APROPRIACAO - CUSTEIO: QUANDO EM ATIVIDADE DE MANUTENCAO, APROPRIAR NO CENTRO E CLASSE DE CUSTO ESPECIFICA DA AREA. CONFORME ET.206.EQTL.NORMAS E QUALIDADE - CADERNO DE SERVICOS. QUANT MINIMA RECOMENDA: 2 PESSOAS. TIPO DE TURMA: LINHA MORTA (LM).</x:v>
      </x:c>
      <x:c r="F181" s="531" t="str">
        <x:v>UNIDADE</x:v>
      </x:c>
      <x:c r="G181" s="573" t="n">
        <x:v>4</x:v>
      </x:c>
      <x:c r="H181" s="573" t="n">
        <x:f>G181/12</x:f>
        <x:v>0.3333333333333333</x:v>
      </x:c>
      <x:c r="I181" s="576" t="n">
        <x:v>111.994433341971</x:v>
      </x:c>
      <x:c r="J181" s="576" t="n">
        <x:f>ROUND(I181*$E$3,2)</x:f>
        <x:v>111.99</x:v>
      </x:c>
      <x:c r="K181" s="576" t="n">
        <x:f>J181*H181</x:f>
        <x:v>37.33</x:v>
      </x:c>
      <x:c r="L181" s="522"/>
      <x:c r="M181" s="579" t="n">
        <x:v>6</x:v>
      </x:c>
      <x:c r="N181" s="582" t="n">
        <x:f>O181*$E$3</x:f>
        <x:v>671.94</x:v>
      </x:c>
      <x:c r="O181" s="523" t="n">
        <x:v>671.94</x:v>
      </x:c>
      <x:c r="P181" s="585" t="n">
        <x:v>9</x:v>
      </x:c>
      <x:c r="Q181" s="588" t="n">
        <x:f>R181*$E$3</x:f>
        <x:v>1007.91</x:v>
      </x:c>
      <x:c r="R181" s="523" t="n">
        <x:v>1007.91</x:v>
      </x:c>
      <x:c r="S181" s="579" t="n">
        <x:v>3</x:v>
      </x:c>
      <x:c r="T181" s="582" t="n">
        <x:f>U181*$E$3</x:f>
        <x:v>335.97</x:v>
      </x:c>
      <x:c r="U181" s="523" t="n">
        <x:v>335.97</x:v>
      </x:c>
      <x:c r="V181" s="585" t="n">
        <x:v>0</x:v>
      </x:c>
      <x:c r="W181" s="588" t="n">
        <x:f>X181*$E$3</x:f>
        <x:v>0</x:v>
      </x:c>
      <x:c r="X181" s="523" t="n">
        <x:v>0</x:v>
      </x:c>
      <x:c r="Y181" s="579" t="n">
        <x:v>3</x:v>
      </x:c>
      <x:c r="Z181" s="582" t="n">
        <x:f>AA181*$E$3</x:f>
        <x:v>335.97</x:v>
      </x:c>
      <x:c r="AA181" s="523" t="n">
        <x:v>335.97</x:v>
      </x:c>
      <x:c r="AB181" s="585" t="n">
        <x:v>0</x:v>
      </x:c>
      <x:c r="AC181" s="588" t="n">
        <x:f>AD181*$E$3</x:f>
        <x:v>0</x:v>
      </x:c>
      <x:c r="AD181" s="523" t="n">
        <x:v>0</x:v>
      </x:c>
      <x:c r="AE181" s="579" t="n">
        <x:v>6</x:v>
      </x:c>
      <x:c r="AF181" s="582" t="n">
        <x:f>AG181*$E$3</x:f>
        <x:v>671.94</x:v>
      </x:c>
      <x:c r="AG181" s="523" t="n">
        <x:v>671.94</x:v>
      </x:c>
      <x:c r="AH181" s="585" t="n">
        <x:v>0</x:v>
      </x:c>
      <x:c r="AI181" s="588" t="n">
        <x:f>AJ181*$E$3</x:f>
        <x:v>0</x:v>
      </x:c>
      <x:c r="AJ181" s="523" t="n">
        <x:v>0</x:v>
      </x:c>
      <x:c r="AK181" s="579" t="n">
        <x:v>3</x:v>
      </x:c>
      <x:c r="AL181" s="582" t="n">
        <x:f>AM181*$E$3</x:f>
        <x:v>335.97</x:v>
      </x:c>
      <x:c r="AM181" s="523" t="n">
        <x:v>335.97</x:v>
      </x:c>
      <x:c r="AN181" s="585" t="n">
        <x:v>0</x:v>
      </x:c>
      <x:c r="AO181" s="588" t="n">
        <x:f>AP181*$E$3</x:f>
        <x:v>0</x:v>
      </x:c>
      <x:c r="AP181" s="523" t="n">
        <x:v>0</x:v>
      </x:c>
      <x:c r="AQ181" s="579" t="n">
        <x:v>0</x:v>
      </x:c>
      <x:c r="AR181" s="582" t="n">
        <x:f>AS181*$E$3</x:f>
        <x:v>0</x:v>
      </x:c>
      <x:c r="AS181" s="523" t="n">
        <x:v>0</x:v>
      </x:c>
      <x:c r="AT181" s="585" t="n">
        <x:v>0</x:v>
      </x:c>
      <x:c r="AU181" s="588" t="n">
        <x:f>AV181*$E$3</x:f>
        <x:v>0</x:v>
      </x:c>
      <x:c r="AV181" s="523" t="n">
        <x:v>0</x:v>
      </x:c>
      <x:c r="AW181" s="579" t="n">
        <x:f>SUM(M181,P181,S181,V181,Y181,AB181,AE181,AH181,AK181,AN181,AQ181,AT181)</x:f>
        <x:v>30</x:v>
      </x:c>
      <x:c r="AX181" s="582" t="n">
        <x:f>SUM(N181,Q181,T181,W181,Z181,AC181,AF181,AI181,AL181,AO181,AR181,AU181)</x:f>
        <x:v>3359.7</x:v>
      </x:c>
      <x:c r="AY181" s="525"/>
      <x:c r="AZ181" s="579" t="n">
        <x:f>AW181/12</x:f>
        <x:v>2.5</x:v>
      </x:c>
      <x:c r="BA181" s="582" t="n">
        <x:f>AX181/12</x:f>
        <x:v>279.97499999999997</x:v>
      </x:c>
      <x:c r="BB181" s="525"/>
      <x:c r="BC181" s="579" t="n">
        <x:f>AW181-$G181</x:f>
        <x:v>26</x:v>
      </x:c>
      <x:c r="BD181" s="582" t="n">
        <x:f>AX181-($K181*12)</x:f>
        <x:v>2911.74</x:v>
      </x:c>
      <x:c r="BE181" s="522" t="str">
        <x:v>SIM</x:v>
      </x:c>
      <x:c r="BF181" s="522" t="str">
        <x:v>PRODUÇÃO · COMPÕE O FATOR K</x:v>
      </x:c>
    </x:row>
    <x:row r="182" ht="31" customHeight="1">
      <x:c r="A182" s="531" t="str">
        <x:v>O&amp;M</x:v>
      </x:c>
      <x:c r="B182" s="531" t="str">
        <x:v>LINHA MORTA</x:v>
      </x:c>
      <x:c r="C182" s="531" t="str">
        <x:v>5022000259</x:v>
      </x:c>
      <x:c r="D182" s="534" t="str">
        <x:v>INST MUFLA RD CONDUTOR LM</x:v>
      </x:c>
      <x:c r="E182" s="534" t="str">
        <x:v>INSTALAR MUFLA NO CONDUTOR, INDEPENDENTE DO TIPO, CLASSE DE TENSAO E BITOLA, EM REDE DISTRIBUICAO. CONFORME NORMA TECNICA VIGENTE. INCLUI: FIXACAO DA MUFLA NO CONDUTOR E CONEXAO A REDE. INSTALAR SUPORTE, CASO NECESSARIO. CONTEMPLA O PAGAMENTO DE UMA INSTALACAO POR CONDUTOR. APROPRIACAO - INVESTIMENTO: QUANDO ASSOCIADA A UC ESSA ATIVIDADE DEVE SER APROPRIADA NA ODI. CONFORME ET.206.EQTL.NORMAS E QUALIDADE. QUANT MINIMA RECOMENDA: 2 PESSOAS. TIPO DE TURMA: LINHA MORTA (LM).</x:v>
      </x:c>
      <x:c r="F182" s="531" t="str">
        <x:v>UNIDADE</x:v>
      </x:c>
      <x:c r="G182" s="573" t="n">
        <x:v>0</x:v>
      </x:c>
      <x:c r="H182" s="573" t="n">
        <x:f>G182/12</x:f>
        <x:v>0</x:v>
      </x:c>
      <x:c r="I182" s="576" t="n">
        <x:v>990.467200976236</x:v>
      </x:c>
      <x:c r="J182" s="576" t="n">
        <x:f>ROUND(I182*$E$3,2)</x:f>
        <x:v>990.47</x:v>
      </x:c>
      <x:c r="K182" s="576" t="n">
        <x:f>J182*H182</x:f>
        <x:v>0</x:v>
      </x:c>
      <x:c r="L182" s="522"/>
      <x:c r="M182" s="579" t="n">
        <x:v>0</x:v>
      </x:c>
      <x:c r="N182" s="582" t="n">
        <x:f>O182*$E$3</x:f>
        <x:v>0</x:v>
      </x:c>
      <x:c r="O182" s="523" t="n">
        <x:v>0</x:v>
      </x:c>
      <x:c r="P182" s="585" t="n">
        <x:v>0</x:v>
      </x:c>
      <x:c r="Q182" s="588" t="n">
        <x:f>R182*$E$3</x:f>
        <x:v>0</x:v>
      </x:c>
      <x:c r="R182" s="523" t="n">
        <x:v>0</x:v>
      </x:c>
      <x:c r="S182" s="579" t="n">
        <x:v>0</x:v>
      </x:c>
      <x:c r="T182" s="582" t="n">
        <x:f>U182*$E$3</x:f>
        <x:v>0</x:v>
      </x:c>
      <x:c r="U182" s="523" t="n">
        <x:v>0</x:v>
      </x:c>
      <x:c r="V182" s="585" t="n">
        <x:v>0</x:v>
      </x:c>
      <x:c r="W182" s="588" t="n">
        <x:f>X182*$E$3</x:f>
        <x:v>0</x:v>
      </x:c>
      <x:c r="X182" s="523" t="n">
        <x:v>0</x:v>
      </x:c>
      <x:c r="Y182" s="579" t="n">
        <x:v>0</x:v>
      </x:c>
      <x:c r="Z182" s="582" t="n">
        <x:f>AA182*$E$3</x:f>
        <x:v>0</x:v>
      </x:c>
      <x:c r="AA182" s="523" t="n">
        <x:v>0</x:v>
      </x:c>
      <x:c r="AB182" s="585" t="n">
        <x:v>0</x:v>
      </x:c>
      <x:c r="AC182" s="588" t="n">
        <x:f>AD182*$E$3</x:f>
        <x:v>0</x:v>
      </x:c>
      <x:c r="AD182" s="523" t="n">
        <x:v>0</x:v>
      </x:c>
      <x:c r="AE182" s="579" t="n">
        <x:v>0</x:v>
      </x:c>
      <x:c r="AF182" s="582" t="n">
        <x:f>AG182*$E$3</x:f>
        <x:v>0</x:v>
      </x:c>
      <x:c r="AG182" s="523" t="n">
        <x:v>0</x:v>
      </x:c>
      <x:c r="AH182" s="585" t="n">
        <x:v>0</x:v>
      </x:c>
      <x:c r="AI182" s="588" t="n">
        <x:f>AJ182*$E$3</x:f>
        <x:v>0</x:v>
      </x:c>
      <x:c r="AJ182" s="523" t="n">
        <x:v>0</x:v>
      </x:c>
      <x:c r="AK182" s="579" t="n">
        <x:v>0</x:v>
      </x:c>
      <x:c r="AL182" s="582" t="n">
        <x:f>AM182*$E$3</x:f>
        <x:v>0</x:v>
      </x:c>
      <x:c r="AM182" s="523" t="n">
        <x:v>0</x:v>
      </x:c>
      <x:c r="AN182" s="585" t="n">
        <x:v>0</x:v>
      </x:c>
      <x:c r="AO182" s="588" t="n">
        <x:f>AP182*$E$3</x:f>
        <x:v>0</x:v>
      </x:c>
      <x:c r="AP182" s="523" t="n">
        <x:v>0</x:v>
      </x:c>
      <x:c r="AQ182" s="579" t="n">
        <x:v>0</x:v>
      </x:c>
      <x:c r="AR182" s="582" t="n">
        <x:f>AS182*$E$3</x:f>
        <x:v>0</x:v>
      </x:c>
      <x:c r="AS182" s="523" t="n">
        <x:v>0</x:v>
      </x:c>
      <x:c r="AT182" s="585" t="n">
        <x:v>0</x:v>
      </x:c>
      <x:c r="AU182" s="588" t="n">
        <x:f>AV182*$E$3</x:f>
        <x:v>0</x:v>
      </x:c>
      <x:c r="AV182" s="523" t="n">
        <x:v>0</x:v>
      </x:c>
      <x:c r="AW182" s="579" t="n">
        <x:f>SUM(M182,P182,S182,V182,Y182,AB182,AE182,AH182,AK182,AN182,AQ182,AT182)</x:f>
        <x:v>0</x:v>
      </x:c>
      <x:c r="AX182" s="582" t="n">
        <x:f>SUM(N182,Q182,T182,W182,Z182,AC182,AF182,AI182,AL182,AO182,AR182,AU182)</x:f>
        <x:v>0</x:v>
      </x:c>
      <x:c r="AY182" s="525"/>
      <x:c r="AZ182" s="579" t="n">
        <x:f>AW182/12</x:f>
        <x:v>0</x:v>
      </x:c>
      <x:c r="BA182" s="582" t="n">
        <x:f>AX182/12</x:f>
        <x:v>0</x:v>
      </x:c>
      <x:c r="BB182" s="525"/>
      <x:c r="BC182" s="579" t="n">
        <x:f>AW182-$G182</x:f>
        <x:v>0</x:v>
      </x:c>
      <x:c r="BD182" s="582" t="n">
        <x:f>AX182-($K182*12)</x:f>
        <x:v>0</x:v>
      </x:c>
      <x:c r="BE182" s="522" t="str">
        <x:v>SIM</x:v>
      </x:c>
      <x:c r="BF182" s="522" t="str">
        <x:v>PRODUÇÃO · COMPÕE O FATOR K</x:v>
      </x:c>
    </x:row>
    <x:row r="183" ht="31" customHeight="1">
      <x:c r="A183" s="531" t="str">
        <x:v>O&amp;M</x:v>
      </x:c>
      <x:c r="B183" s="531" t="str">
        <x:v>LINHA MORTA</x:v>
      </x:c>
      <x:c r="C183" s="531" t="str">
        <x:v>5022000260</x:v>
      </x:c>
      <x:c r="D183" s="534" t="str">
        <x:v>RET MUFLA RD CONDUTOR LM</x:v>
      </x:c>
      <x:c r="E183" s="534" t="str">
        <x:v>RETIRAR MUFLA NO CONDUTOR, INDEPENDENTE DO TIPO, CLASSE DE TENSAO E BITOLA, EM REDE DISTRIBUICAO. CONFORME NORMA TECNICA VIGENTE. INCLUI: RETIRADA DA MUFLA DO CONDUTOR E DESCONEXAO A REDE. RETIRAR SUPORTE, CASO NECESSARIO. CONTEMPLA O PAGAMENTO DE UMA INSTALACAO POR CONDUTOR. APROPRIACAO - CUSTEIO: QUANDO EM ATIVIDADE DE MANUTENCAO, APROPRIAR NO CENTRO E CLASSE DE CUSTO ESPECIFICA DA AREA. CONFORME ET.206.EQTL.NORMAS E QUALIDADE. QUANT MINIMA RECOMENDA: 2 PESSOAS. TIPO DE TURMA: LINHA MORTA (LM).</x:v>
      </x:c>
      <x:c r="F183" s="531" t="str">
        <x:v>UNIDADE</x:v>
      </x:c>
      <x:c r="G183" s="573" t="n">
        <x:v>0</x:v>
      </x:c>
      <x:c r="H183" s="573" t="n">
        <x:f>G183/12</x:f>
        <x:v>0</x:v>
      </x:c>
      <x:c r="I183" s="576" t="n">
        <x:v>742.948987381246</x:v>
      </x:c>
      <x:c r="J183" s="576" t="n">
        <x:f>ROUND(I183*$E$3,2)</x:f>
        <x:v>742.95</x:v>
      </x:c>
      <x:c r="K183" s="576" t="n">
        <x:f>J183*H183</x:f>
        <x:v>0</x:v>
      </x:c>
      <x:c r="L183" s="522"/>
      <x:c r="M183" s="579" t="n">
        <x:v>0</x:v>
      </x:c>
      <x:c r="N183" s="582" t="n">
        <x:f>O183*$E$3</x:f>
        <x:v>0</x:v>
      </x:c>
      <x:c r="O183" s="523" t="n">
        <x:v>0</x:v>
      </x:c>
      <x:c r="P183" s="585" t="n">
        <x:v>0</x:v>
      </x:c>
      <x:c r="Q183" s="588" t="n">
        <x:f>R183*$E$3</x:f>
        <x:v>0</x:v>
      </x:c>
      <x:c r="R183" s="523" t="n">
        <x:v>0</x:v>
      </x:c>
      <x:c r="S183" s="579" t="n">
        <x:v>0</x:v>
      </x:c>
      <x:c r="T183" s="582" t="n">
        <x:f>U183*$E$3</x:f>
        <x:v>0</x:v>
      </x:c>
      <x:c r="U183" s="523" t="n">
        <x:v>0</x:v>
      </x:c>
      <x:c r="V183" s="585" t="n">
        <x:v>0</x:v>
      </x:c>
      <x:c r="W183" s="588" t="n">
        <x:f>X183*$E$3</x:f>
        <x:v>0</x:v>
      </x:c>
      <x:c r="X183" s="523" t="n">
        <x:v>0</x:v>
      </x:c>
      <x:c r="Y183" s="579" t="n">
        <x:v>0</x:v>
      </x:c>
      <x:c r="Z183" s="582" t="n">
        <x:f>AA183*$E$3</x:f>
        <x:v>0</x:v>
      </x:c>
      <x:c r="AA183" s="523" t="n">
        <x:v>0</x:v>
      </x:c>
      <x:c r="AB183" s="585" t="n">
        <x:v>0</x:v>
      </x:c>
      <x:c r="AC183" s="588" t="n">
        <x:f>AD183*$E$3</x:f>
        <x:v>0</x:v>
      </x:c>
      <x:c r="AD183" s="523" t="n">
        <x:v>0</x:v>
      </x:c>
      <x:c r="AE183" s="579" t="n">
        <x:v>0</x:v>
      </x:c>
      <x:c r="AF183" s="582" t="n">
        <x:f>AG183*$E$3</x:f>
        <x:v>0</x:v>
      </x:c>
      <x:c r="AG183" s="523" t="n">
        <x:v>0</x:v>
      </x:c>
      <x:c r="AH183" s="585" t="n">
        <x:v>0</x:v>
      </x:c>
      <x:c r="AI183" s="588" t="n">
        <x:f>AJ183*$E$3</x:f>
        <x:v>0</x:v>
      </x:c>
      <x:c r="AJ183" s="523" t="n">
        <x:v>0</x:v>
      </x:c>
      <x:c r="AK183" s="579" t="n">
        <x:v>0</x:v>
      </x:c>
      <x:c r="AL183" s="582" t="n">
        <x:f>AM183*$E$3</x:f>
        <x:v>0</x:v>
      </x:c>
      <x:c r="AM183" s="523" t="n">
        <x:v>0</x:v>
      </x:c>
      <x:c r="AN183" s="585" t="n">
        <x:v>0</x:v>
      </x:c>
      <x:c r="AO183" s="588" t="n">
        <x:f>AP183*$E$3</x:f>
        <x:v>0</x:v>
      </x:c>
      <x:c r="AP183" s="523" t="n">
        <x:v>0</x:v>
      </x:c>
      <x:c r="AQ183" s="579" t="n">
        <x:v>0</x:v>
      </x:c>
      <x:c r="AR183" s="582" t="n">
        <x:f>AS183*$E$3</x:f>
        <x:v>0</x:v>
      </x:c>
      <x:c r="AS183" s="523" t="n">
        <x:v>0</x:v>
      </x:c>
      <x:c r="AT183" s="585" t="n">
        <x:v>0</x:v>
      </x:c>
      <x:c r="AU183" s="588" t="n">
        <x:f>AV183*$E$3</x:f>
        <x:v>0</x:v>
      </x:c>
      <x:c r="AV183" s="523" t="n">
        <x:v>0</x:v>
      </x:c>
      <x:c r="AW183" s="579" t="n">
        <x:f>SUM(M183,P183,S183,V183,Y183,AB183,AE183,AH183,AK183,AN183,AQ183,AT183)</x:f>
        <x:v>0</x:v>
      </x:c>
      <x:c r="AX183" s="582" t="n">
        <x:f>SUM(N183,Q183,T183,W183,Z183,AC183,AF183,AI183,AL183,AO183,AR183,AU183)</x:f>
        <x:v>0</x:v>
      </x:c>
      <x:c r="AY183" s="525"/>
      <x:c r="AZ183" s="579" t="n">
        <x:f>AW183/12</x:f>
        <x:v>0</x:v>
      </x:c>
      <x:c r="BA183" s="582" t="n">
        <x:f>AX183/12</x:f>
        <x:v>0</x:v>
      </x:c>
      <x:c r="BB183" s="525"/>
      <x:c r="BC183" s="579" t="n">
        <x:f>AW183-$G183</x:f>
        <x:v>0</x:v>
      </x:c>
      <x:c r="BD183" s="582" t="n">
        <x:f>AX183-($K183*12)</x:f>
        <x:v>0</x:v>
      </x:c>
      <x:c r="BE183" s="522" t="str">
        <x:v>SIM</x:v>
      </x:c>
      <x:c r="BF183" s="522" t="str">
        <x:v>PRODUÇÃO · COMPÕE O FATOR K</x:v>
      </x:c>
    </x:row>
    <x:row r="184" ht="31" customHeight="1">
      <x:c r="A184" s="531" t="str">
        <x:v>O&amp;M</x:v>
      </x:c>
      <x:c r="B184" s="531" t="str">
        <x:v>LINHA MORTA</x:v>
      </x:c>
      <x:c r="C184" s="531" t="str">
        <x:v>5022000261</x:v>
      </x:c>
      <x:c r="D184" s="534" t="str">
        <x:v>VERIFICAR SEQUENCIA DE FASE(MT) LM</x:v>
      </x:c>
      <x:c r="E184" s="534" t="str">
        <x:v>VERIFICAR SEQUENCIA DE FASE, REDES DE  MEDIA TENSAO, INDEPENDENTE DA CLASSE DE TENSAO, VISANDO A OPERACAO CONFORME DO SISTEMA DE DISTRIBUICAO.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x:v>
      </x:c>
      <x:c r="F184" s="531" t="str">
        <x:v>UNIDADE</x:v>
      </x:c>
      <x:c r="G184" s="573" t="n">
        <x:v>0</x:v>
      </x:c>
      <x:c r="H184" s="573" t="n">
        <x:f>G184/12</x:f>
        <x:v>0</x:v>
      </x:c>
      <x:c r="I184" s="576" t="n">
        <x:v>683.665549074639</x:v>
      </x:c>
      <x:c r="J184" s="576" t="n">
        <x:f>ROUND(I184*$E$3,2)</x:f>
        <x:v>683.67</x:v>
      </x:c>
      <x:c r="K184" s="576" t="n">
        <x:f>J184*H184</x:f>
        <x:v>0</x:v>
      </x:c>
      <x:c r="L184" s="522"/>
      <x:c r="M184" s="579" t="n">
        <x:v>2</x:v>
      </x:c>
      <x:c r="N184" s="582" t="n">
        <x:f>O184*$E$3</x:f>
        <x:v>1367.34</x:v>
      </x:c>
      <x:c r="O184" s="523" t="n">
        <x:v>1367.34</x:v>
      </x:c>
      <x:c r="P184" s="585" t="n">
        <x:v>0</x:v>
      </x:c>
      <x:c r="Q184" s="588" t="n">
        <x:f>R184*$E$3</x:f>
        <x:v>0</x:v>
      </x:c>
      <x:c r="R184" s="523" t="n">
        <x:v>0</x:v>
      </x:c>
      <x:c r="S184" s="579" t="n">
        <x:v>0</x:v>
      </x:c>
      <x:c r="T184" s="582" t="n">
        <x:f>U184*$E$3</x:f>
        <x:v>0</x:v>
      </x:c>
      <x:c r="U184" s="523" t="n">
        <x:v>0</x:v>
      </x:c>
      <x:c r="V184" s="585" t="n">
        <x:v>0</x:v>
      </x:c>
      <x:c r="W184" s="588" t="n">
        <x:f>X184*$E$3</x:f>
        <x:v>0</x:v>
      </x:c>
      <x:c r="X184" s="523" t="n">
        <x:v>0</x:v>
      </x:c>
      <x:c r="Y184" s="579" t="n">
        <x:v>0</x:v>
      </x:c>
      <x:c r="Z184" s="582" t="n">
        <x:f>AA184*$E$3</x:f>
        <x:v>0</x:v>
      </x:c>
      <x:c r="AA184" s="523" t="n">
        <x:v>0</x:v>
      </x:c>
      <x:c r="AB184" s="585" t="n">
        <x:v>13</x:v>
      </x:c>
      <x:c r="AC184" s="588" t="n">
        <x:f>AD184*$E$3</x:f>
        <x:v>8887.71</x:v>
      </x:c>
      <x:c r="AD184" s="523" t="n">
        <x:v>8887.71</x:v>
      </x:c>
      <x:c r="AE184" s="579" t="n">
        <x:v>2</x:v>
      </x:c>
      <x:c r="AF184" s="582" t="n">
        <x:f>AG184*$E$3</x:f>
        <x:v>1367.34</x:v>
      </x:c>
      <x:c r="AG184" s="523" t="n">
        <x:v>1367.34</x:v>
      </x:c>
      <x:c r="AH184" s="585" t="n">
        <x:v>7</x:v>
      </x:c>
      <x:c r="AI184" s="588" t="n">
        <x:f>AJ184*$E$3</x:f>
        <x:v>4785.69</x:v>
      </x:c>
      <x:c r="AJ184" s="523" t="n">
        <x:v>4785.69</x:v>
      </x:c>
      <x:c r="AK184" s="579" t="n">
        <x:v>19</x:v>
      </x:c>
      <x:c r="AL184" s="582" t="n">
        <x:f>AM184*$E$3</x:f>
        <x:v>12989.73</x:v>
      </x:c>
      <x:c r="AM184" s="523" t="n">
        <x:v>12989.73</x:v>
      </x:c>
      <x:c r="AN184" s="585" t="n">
        <x:v>0</x:v>
      </x:c>
      <x:c r="AO184" s="588" t="n">
        <x:f>AP184*$E$3</x:f>
        <x:v>0</x:v>
      </x:c>
      <x:c r="AP184" s="523" t="n">
        <x:v>0</x:v>
      </x:c>
      <x:c r="AQ184" s="579" t="n">
        <x:v>35</x:v>
      </x:c>
      <x:c r="AR184" s="582" t="n">
        <x:f>AS184*$E$3</x:f>
        <x:v>23928.45</x:v>
      </x:c>
      <x:c r="AS184" s="523" t="n">
        <x:v>23928.45</x:v>
      </x:c>
      <x:c r="AT184" s="585" t="n">
        <x:v>7</x:v>
      </x:c>
      <x:c r="AU184" s="588" t="n">
        <x:f>AV184*$E$3</x:f>
        <x:v>4785.69</x:v>
      </x:c>
      <x:c r="AV184" s="523" t="n">
        <x:v>4785.69</x:v>
      </x:c>
      <x:c r="AW184" s="579" t="n">
        <x:f>SUM(M184,P184,S184,V184,Y184,AB184,AE184,AH184,AK184,AN184,AQ184,AT184)</x:f>
        <x:v>85</x:v>
      </x:c>
      <x:c r="AX184" s="582" t="n">
        <x:f>SUM(N184,Q184,T184,W184,Z184,AC184,AF184,AI184,AL184,AO184,AR184,AU184)</x:f>
        <x:v>58111.95</x:v>
      </x:c>
      <x:c r="AY184" s="525"/>
      <x:c r="AZ184" s="579" t="n">
        <x:f>AW184/12</x:f>
        <x:v>7.083333333333333</x:v>
      </x:c>
      <x:c r="BA184" s="582" t="n">
        <x:f>AX184/12</x:f>
        <x:v>4842.662499999999</x:v>
      </x:c>
      <x:c r="BB184" s="525"/>
      <x:c r="BC184" s="579" t="n">
        <x:f>AW184-$G184</x:f>
        <x:v>85</x:v>
      </x:c>
      <x:c r="BD184" s="582" t="n">
        <x:f>AX184-($K184*12)</x:f>
        <x:v>58111.95</x:v>
      </x:c>
      <x:c r="BE184" s="522" t="str">
        <x:v>SIM</x:v>
      </x:c>
      <x:c r="BF184" s="522" t="str">
        <x:v>PRODUÇÃO · COMPÕE O FATOR K</x:v>
      </x:c>
    </x:row>
    <x:row r="185" ht="31" customHeight="1">
      <x:c r="A185" s="531" t="str">
        <x:v>O&amp;M</x:v>
      </x:c>
      <x:c r="B185" s="531" t="str">
        <x:v>LINHA MORTA</x:v>
      </x:c>
      <x:c r="C185" s="531" t="str">
        <x:v>5022000262</x:v>
      </x:c>
      <x:c r="D185" s="534" t="str">
        <x:v>INST COND 2PLEX BT 1X10(10)-1X35(35) LM</x:v>
      </x:c>
      <x:c r="E185" s="534" t="str">
        <x:v>INSTALAR CONDUTOR MULTIPLEXADO NO SECUNDARIO, EM ALUMINIO OU COBRE, TIPO: DUPLEX, BITOLA: 1X10(10) A 1X35(35) MM², INDEPENDENTE DO NUMERO DE FASES. CONFORME NORMA TECNICA VIGENTE. INCLUI: INSTALAR CONDUTOR, TENSIONAMENTO, AMARRACAO, ENCABECAMENTO, CONEXOES, PASSAGENS, ESTRIBOS, CRUZAMENTOS E RABICHO PARA AS CONEXOES DOS RAMAIS. A REMUNERACAO DESSA ATIVIDADE SERA POR METRO LINEAR, DEVENDO SER DESCONSIDERADO OS 5% DE CABO ACRESCIDOS PARA A INSTALACAO DEVIDO A CATENARIA E ENCABECAMENTO. APROPRIACAO - INVESTIMENTO: QUANDO ASSOCIADA A UC ESSA ATIVIDADE DEVE SER APROPRIADA NA ODI. CUSTEIO: QUANDO EM ATIVIDADE DE MANUTENCAO, APROPRIAR NO CENTRO E CLASSE DE CUSTO ESPECIFICA DA AREA. CONFORME ET.206.EQTL.NORMAS E QUALIDADE - CADERNO DE SERVICOS. QUANT MINIMA RECOMENDA: 5 PESSOAS. TIPO DE TURMA: LINHA MORTA (LM).</x:v>
      </x:c>
      <x:c r="F185" s="531" t="str">
        <x:v>METRO</x:v>
      </x:c>
      <x:c r="G185" s="573" t="n">
        <x:v>2502.66666666667</x:v>
      </x:c>
      <x:c r="H185" s="573" t="n">
        <x:f>G185/12</x:f>
        <x:v>208.55555555555586</x:v>
      </x:c>
      <x:c r="I185" s="576" t="n">
        <x:v>13.2763354079097</x:v>
      </x:c>
      <x:c r="J185" s="576" t="n">
        <x:f>ROUND(I185*$E$3,2)</x:f>
        <x:v>13.28</x:v>
      </x:c>
      <x:c r="K185" s="576" t="n">
        <x:f>J185*H185</x:f>
        <x:v>2769.6177777777816</x:v>
      </x:c>
      <x:c r="L185" s="522"/>
      <x:c r="M185" s="579" t="n">
        <x:v>0</x:v>
      </x:c>
      <x:c r="N185" s="582" t="n">
        <x:f>O185*$E$3</x:f>
        <x:v>0</x:v>
      </x:c>
      <x:c r="O185" s="523" t="n">
        <x:v>0</x:v>
      </x:c>
      <x:c r="P185" s="585" t="n">
        <x:v>0</x:v>
      </x:c>
      <x:c r="Q185" s="588" t="n">
        <x:f>R185*$E$3</x:f>
        <x:v>0</x:v>
      </x:c>
      <x:c r="R185" s="523" t="n">
        <x:v>0</x:v>
      </x:c>
      <x:c r="S185" s="579" t="n">
        <x:v>0</x:v>
      </x:c>
      <x:c r="T185" s="582" t="n">
        <x:f>U185*$E$3</x:f>
        <x:v>0</x:v>
      </x:c>
      <x:c r="U185" s="523" t="n">
        <x:v>0</x:v>
      </x:c>
      <x:c r="V185" s="585" t="n">
        <x:v>0</x:v>
      </x:c>
      <x:c r="W185" s="588" t="n">
        <x:f>X185*$E$3</x:f>
        <x:v>0</x:v>
      </x:c>
      <x:c r="X185" s="523" t="n">
        <x:v>0</x:v>
      </x:c>
      <x:c r="Y185" s="579" t="n">
        <x:v>0</x:v>
      </x:c>
      <x:c r="Z185" s="582" t="n">
        <x:f>AA185*$E$3</x:f>
        <x:v>0</x:v>
      </x:c>
      <x:c r="AA185" s="523" t="n">
        <x:v>0</x:v>
      </x:c>
      <x:c r="AB185" s="585" t="n">
        <x:v>0</x:v>
      </x:c>
      <x:c r="AC185" s="588" t="n">
        <x:f>AD185*$E$3</x:f>
        <x:v>0</x:v>
      </x:c>
      <x:c r="AD185" s="523" t="n">
        <x:v>0</x:v>
      </x:c>
      <x:c r="AE185" s="579" t="n">
        <x:v>0</x:v>
      </x:c>
      <x:c r="AF185" s="582" t="n">
        <x:f>AG185*$E$3</x:f>
        <x:v>0</x:v>
      </x:c>
      <x:c r="AG185" s="523" t="n">
        <x:v>0</x:v>
      </x:c>
      <x:c r="AH185" s="585" t="n">
        <x:v>0</x:v>
      </x:c>
      <x:c r="AI185" s="588" t="n">
        <x:f>AJ185*$E$3</x:f>
        <x:v>0</x:v>
      </x:c>
      <x:c r="AJ185" s="523" t="n">
        <x:v>0</x:v>
      </x:c>
      <x:c r="AK185" s="579" t="n">
        <x:v>0</x:v>
      </x:c>
      <x:c r="AL185" s="582" t="n">
        <x:f>AM185*$E$3</x:f>
        <x:v>0</x:v>
      </x:c>
      <x:c r="AM185" s="523" t="n">
        <x:v>0</x:v>
      </x:c>
      <x:c r="AN185" s="585" t="n">
        <x:v>0</x:v>
      </x:c>
      <x:c r="AO185" s="588" t="n">
        <x:f>AP185*$E$3</x:f>
        <x:v>0</x:v>
      </x:c>
      <x:c r="AP185" s="523" t="n">
        <x:v>0</x:v>
      </x:c>
      <x:c r="AQ185" s="579" t="n">
        <x:v>0</x:v>
      </x:c>
      <x:c r="AR185" s="582" t="n">
        <x:f>AS185*$E$3</x:f>
        <x:v>0</x:v>
      </x:c>
      <x:c r="AS185" s="523" t="n">
        <x:v>0</x:v>
      </x:c>
      <x:c r="AT185" s="585" t="n">
        <x:v>0</x:v>
      </x:c>
      <x:c r="AU185" s="588" t="n">
        <x:f>AV185*$E$3</x:f>
        <x:v>0</x:v>
      </x:c>
      <x:c r="AV185" s="523" t="n">
        <x:v>0</x:v>
      </x:c>
      <x:c r="AW185" s="579" t="n">
        <x:f>SUM(M185,P185,S185,V185,Y185,AB185,AE185,AH185,AK185,AN185,AQ185,AT185)</x:f>
        <x:v>0</x:v>
      </x:c>
      <x:c r="AX185" s="582" t="n">
        <x:f>SUM(N185,Q185,T185,W185,Z185,AC185,AF185,AI185,AL185,AO185,AR185,AU185)</x:f>
        <x:v>0</x:v>
      </x:c>
      <x:c r="AY185" s="525"/>
      <x:c r="AZ185" s="579" t="n">
        <x:f>AW185/12</x:f>
        <x:v>0</x:v>
      </x:c>
      <x:c r="BA185" s="582" t="n">
        <x:f>AX185/12</x:f>
        <x:v>0</x:v>
      </x:c>
      <x:c r="BB185" s="525"/>
      <x:c r="BC185" s="579" t="n">
        <x:f>AW185-$G185</x:f>
        <x:v>-2502.66666666667</x:v>
      </x:c>
      <x:c r="BD185" s="582" t="n">
        <x:f>AX185-($K185*12)</x:f>
        <x:v>-33235.41333333338</x:v>
      </x:c>
      <x:c r="BE185" s="522" t="str">
        <x:v>SIM</x:v>
      </x:c>
      <x:c r="BF185" s="522" t="str">
        <x:v>PRODUÇÃO · COMPÕE O FATOR K</x:v>
      </x:c>
    </x:row>
    <x:row r="186" ht="31" customHeight="1">
      <x:c r="A186" s="531" t="str">
        <x:v>O&amp;M</x:v>
      </x:c>
      <x:c r="B186" s="531" t="str">
        <x:v>LINHA MORTA</x:v>
      </x:c>
      <x:c r="C186" s="531" t="str">
        <x:v>5022000263</x:v>
      </x:c>
      <x:c r="D186" s="534" t="str">
        <x:v>RET COND 2PLEX BT 1X10(10)-1X35(35) LM</x:v>
      </x:c>
      <x:c r="E186" s="534" t="str">
        <x:v>RETIRAR CONDUTOR ISOLADO MULTIPLEXADO NO SECUNDARIO, EM ALUMINIO OU COBRE, TIPO: DUPLEX, BITOLA: 1X10(10) A 1X35(35) MM², INDEPENDENTE DO NUMERO DE FASES. CONFORME NORMA TECNICA VIGENTE. INCLUI: RETIRAR CONDUTOR, TENSIONAMENTO, AMARRACAO, ENCABECAMENTO, CONEXOES, PASSAGENS, ESTRIBOS, CRUZAMENTOS E RABICHO PARA AS CONEXOES DOS RAMAIS. A REMUNERACAO DESSA ATIVIDADE SERA POR METRO LINEAR, DEVENDO SER DESCONSIDERADO OS 5% DE CABO ACRESCIDOS PARA A INSTALACAO DEVIDO A CATENARIA E ENCABECAMENTO. APROPRIACAO - CUSTEIO: QUANDO EM ATIVIDADE DE MANUTENCAO, APROPRIAR NO CENTRO E CLASSE DE CUSTO ESPECIFICA DA AREA. CONFORME ET.206.EQTL.NORMAS E QUALIDADE - CADERNO DE SERVICOS. QUANT MINIMA RECOMENDA: 5 PESSOAS. TIPO DE TURMA: LINHA MORTA (LM).</x:v>
      </x:c>
      <x:c r="F186" s="531" t="str">
        <x:v>METRO</x:v>
      </x:c>
      <x:c r="G186" s="573" t="n">
        <x:v>116</x:v>
      </x:c>
      <x:c r="H186" s="573" t="n">
        <x:f>G186/12</x:f>
        <x:v>9.666666666666666</x:v>
      </x:c>
      <x:c r="I186" s="576" t="n">
        <x:v>4.99505688614426</x:v>
      </x:c>
      <x:c r="J186" s="576" t="n">
        <x:f>ROUND(I186*$E$3,2)</x:f>
        <x:v>5</x:v>
      </x:c>
      <x:c r="K186" s="576" t="n">
        <x:f>J186*H186</x:f>
        <x:v>48.33333333333333</x:v>
      </x:c>
      <x:c r="L186" s="522"/>
      <x:c r="M186" s="579" t="n">
        <x:v>0</x:v>
      </x:c>
      <x:c r="N186" s="582" t="n">
        <x:f>O186*$E$3</x:f>
        <x:v>0</x:v>
      </x:c>
      <x:c r="O186" s="523" t="n">
        <x:v>0</x:v>
      </x:c>
      <x:c r="P186" s="585" t="n">
        <x:v>0</x:v>
      </x:c>
      <x:c r="Q186" s="588" t="n">
        <x:f>R186*$E$3</x:f>
        <x:v>0</x:v>
      </x:c>
      <x:c r="R186" s="523" t="n">
        <x:v>0</x:v>
      </x:c>
      <x:c r="S186" s="579" t="n">
        <x:v>0</x:v>
      </x:c>
      <x:c r="T186" s="582" t="n">
        <x:f>U186*$E$3</x:f>
        <x:v>0</x:v>
      </x:c>
      <x:c r="U186" s="523" t="n">
        <x:v>0</x:v>
      </x:c>
      <x:c r="V186" s="585" t="n">
        <x:v>0</x:v>
      </x:c>
      <x:c r="W186" s="588" t="n">
        <x:f>X186*$E$3</x:f>
        <x:v>0</x:v>
      </x:c>
      <x:c r="X186" s="523" t="n">
        <x:v>0</x:v>
      </x:c>
      <x:c r="Y186" s="579" t="n">
        <x:v>0</x:v>
      </x:c>
      <x:c r="Z186" s="582" t="n">
        <x:f>AA186*$E$3</x:f>
        <x:v>0</x:v>
      </x:c>
      <x:c r="AA186" s="523" t="n">
        <x:v>0</x:v>
      </x:c>
      <x:c r="AB186" s="585" t="n">
        <x:v>0</x:v>
      </x:c>
      <x:c r="AC186" s="588" t="n">
        <x:f>AD186*$E$3</x:f>
        <x:v>0</x:v>
      </x:c>
      <x:c r="AD186" s="523" t="n">
        <x:v>0</x:v>
      </x:c>
      <x:c r="AE186" s="579" t="n">
        <x:v>0</x:v>
      </x:c>
      <x:c r="AF186" s="582" t="n">
        <x:f>AG186*$E$3</x:f>
        <x:v>0</x:v>
      </x:c>
      <x:c r="AG186" s="523" t="n">
        <x:v>0</x:v>
      </x:c>
      <x:c r="AH186" s="585" t="n">
        <x:v>0</x:v>
      </x:c>
      <x:c r="AI186" s="588" t="n">
        <x:f>AJ186*$E$3</x:f>
        <x:v>0</x:v>
      </x:c>
      <x:c r="AJ186" s="523" t="n">
        <x:v>0</x:v>
      </x:c>
      <x:c r="AK186" s="579" t="n">
        <x:v>0</x:v>
      </x:c>
      <x:c r="AL186" s="582" t="n">
        <x:f>AM186*$E$3</x:f>
        <x:v>0</x:v>
      </x:c>
      <x:c r="AM186" s="523" t="n">
        <x:v>0</x:v>
      </x:c>
      <x:c r="AN186" s="585" t="n">
        <x:v>0</x:v>
      </x:c>
      <x:c r="AO186" s="588" t="n">
        <x:f>AP186*$E$3</x:f>
        <x:v>0</x:v>
      </x:c>
      <x:c r="AP186" s="523" t="n">
        <x:v>0</x:v>
      </x:c>
      <x:c r="AQ186" s="579" t="n">
        <x:v>0</x:v>
      </x:c>
      <x:c r="AR186" s="582" t="n">
        <x:f>AS186*$E$3</x:f>
        <x:v>0</x:v>
      </x:c>
      <x:c r="AS186" s="523" t="n">
        <x:v>0</x:v>
      </x:c>
      <x:c r="AT186" s="585" t="n">
        <x:v>0</x:v>
      </x:c>
      <x:c r="AU186" s="588" t="n">
        <x:f>AV186*$E$3</x:f>
        <x:v>0</x:v>
      </x:c>
      <x:c r="AV186" s="523" t="n">
        <x:v>0</x:v>
      </x:c>
      <x:c r="AW186" s="579" t="n">
        <x:f>SUM(M186,P186,S186,V186,Y186,AB186,AE186,AH186,AK186,AN186,AQ186,AT186)</x:f>
        <x:v>0</x:v>
      </x:c>
      <x:c r="AX186" s="582" t="n">
        <x:f>SUM(N186,Q186,T186,W186,Z186,AC186,AF186,AI186,AL186,AO186,AR186,AU186)</x:f>
        <x:v>0</x:v>
      </x:c>
      <x:c r="AY186" s="525"/>
      <x:c r="AZ186" s="579" t="n">
        <x:f>AW186/12</x:f>
        <x:v>0</x:v>
      </x:c>
      <x:c r="BA186" s="582" t="n">
        <x:f>AX186/12</x:f>
        <x:v>0</x:v>
      </x:c>
      <x:c r="BB186" s="525"/>
      <x:c r="BC186" s="579" t="n">
        <x:f>AW186-$G186</x:f>
        <x:v>-116</x:v>
      </x:c>
      <x:c r="BD186" s="582" t="n">
        <x:f>AX186-($K186*12)</x:f>
        <x:v>-580</x:v>
      </x:c>
      <x:c r="BE186" s="522" t="str">
        <x:v>SIM</x:v>
      </x:c>
      <x:c r="BF186" s="522" t="str">
        <x:v>PRODUÇÃO · COMPÕE O FATOR K</x:v>
      </x:c>
    </x:row>
    <x:row r="187" ht="31" customHeight="1">
      <x:c r="A187" s="531" t="str">
        <x:v>O&amp;M</x:v>
      </x:c>
      <x:c r="B187" s="531" t="str">
        <x:v>LINHA MORTA</x:v>
      </x:c>
      <x:c r="C187" s="531" t="str">
        <x:v>5022000264</x:v>
      </x:c>
      <x:c r="D187" s="534" t="str">
        <x:v>INST COND 3PLEX BT 2X10(10)-2X35(35) LM</x:v>
      </x:c>
      <x:c r="E187" s="534" t="str">
        <x:v>INSTALAR CONDUTOR ISOLADO MULTIPLEXADO NO SECUNDARIO, EM ALUMINIO OU COBRE, TIPO: TRIPLEX, BITOLA: 2X10(10) A 2X35(35) MM², INDEPENDENTE DO NUMERO DE FASES. CONFORME NORMA TECNICA VIGENTE. INCLUI: INSTALAR CONDUTOR, TENSIONAMENTO, AMARRACAO, ENCABECAMENTO, CONEXOES, PASSAGENS, ESTRIBOS, CRUZAMENTOS E RABICHO PARA AS CONEXOES DOS RAMAIS. A REMUNERACAO DESSA ATIVIDADE SERA POR METRO LINEAR, DEVENDO SER DESCONSIDERADO OS 5% DE CABO ACRESCIDOS PARA A INSTALACAO DEVIDO A CATENARIA E ENCABECAMENTO. APROPRIACAO - INVESTIMENTO: QUANDO ASSOCIADA A UC ESSA ATIVIDADE DEVE SER APROPRIADA NA ODI. CUSTEIO: QUANDO EM ATIVIDADE DE MANUTENCAO, APROPRIAR NO CENTRO E CLASSE DE CUSTO ESPECIFICA DA AREA. CONFORME ET.206.EQTL.NORMAS E QUALIDADE - CADERNO DE SERVICOS. QUANT MINIMA RECOMENDA: 5 PESSOAS. TIPO DE TURMA: LINHA MORTA (LM).</x:v>
      </x:c>
      <x:c r="F187" s="531" t="str">
        <x:v>METRO</x:v>
      </x:c>
      <x:c r="G187" s="573" t="n">
        <x:v>576</x:v>
      </x:c>
      <x:c r="H187" s="573" t="n">
        <x:f>G187/12</x:f>
        <x:v>48</x:v>
      </x:c>
      <x:c r="I187" s="576" t="n">
        <x:v>18.0084945632043</x:v>
      </x:c>
      <x:c r="J187" s="576" t="n">
        <x:f>ROUND(I187*$E$3,2)</x:f>
        <x:v>18.01</x:v>
      </x:c>
      <x:c r="K187" s="576" t="n">
        <x:f>J187*H187</x:f>
        <x:v>864.48</x:v>
      </x:c>
      <x:c r="L187" s="522"/>
      <x:c r="M187" s="579" t="n">
        <x:v>0</x:v>
      </x:c>
      <x:c r="N187" s="582" t="n">
        <x:f>O187*$E$3</x:f>
        <x:v>0</x:v>
      </x:c>
      <x:c r="O187" s="523" t="n">
        <x:v>0</x:v>
      </x:c>
      <x:c r="P187" s="585" t="n">
        <x:v>0</x:v>
      </x:c>
      <x:c r="Q187" s="588" t="n">
        <x:f>R187*$E$3</x:f>
        <x:v>0</x:v>
      </x:c>
      <x:c r="R187" s="523" t="n">
        <x:v>0</x:v>
      </x:c>
      <x:c r="S187" s="579" t="n">
        <x:v>0</x:v>
      </x:c>
      <x:c r="T187" s="582" t="n">
        <x:f>U187*$E$3</x:f>
        <x:v>0</x:v>
      </x:c>
      <x:c r="U187" s="523" t="n">
        <x:v>0</x:v>
      </x:c>
      <x:c r="V187" s="585" t="n">
        <x:v>0</x:v>
      </x:c>
      <x:c r="W187" s="588" t="n">
        <x:f>X187*$E$3</x:f>
        <x:v>0</x:v>
      </x:c>
      <x:c r="X187" s="523" t="n">
        <x:v>0</x:v>
      </x:c>
      <x:c r="Y187" s="579" t="n">
        <x:v>0</x:v>
      </x:c>
      <x:c r="Z187" s="582" t="n">
        <x:f>AA187*$E$3</x:f>
        <x:v>0</x:v>
      </x:c>
      <x:c r="AA187" s="523" t="n">
        <x:v>0</x:v>
      </x:c>
      <x:c r="AB187" s="585" t="n">
        <x:v>0</x:v>
      </x:c>
      <x:c r="AC187" s="588" t="n">
        <x:f>AD187*$E$3</x:f>
        <x:v>0</x:v>
      </x:c>
      <x:c r="AD187" s="523" t="n">
        <x:v>0</x:v>
      </x:c>
      <x:c r="AE187" s="579" t="n">
        <x:v>0</x:v>
      </x:c>
      <x:c r="AF187" s="582" t="n">
        <x:f>AG187*$E$3</x:f>
        <x:v>0</x:v>
      </x:c>
      <x:c r="AG187" s="523" t="n">
        <x:v>0</x:v>
      </x:c>
      <x:c r="AH187" s="585" t="n">
        <x:v>0</x:v>
      </x:c>
      <x:c r="AI187" s="588" t="n">
        <x:f>AJ187*$E$3</x:f>
        <x:v>0</x:v>
      </x:c>
      <x:c r="AJ187" s="523" t="n">
        <x:v>0</x:v>
      </x:c>
      <x:c r="AK187" s="579" t="n">
        <x:v>0</x:v>
      </x:c>
      <x:c r="AL187" s="582" t="n">
        <x:f>AM187*$E$3</x:f>
        <x:v>0</x:v>
      </x:c>
      <x:c r="AM187" s="523" t="n">
        <x:v>0</x:v>
      </x:c>
      <x:c r="AN187" s="585" t="n">
        <x:v>0</x:v>
      </x:c>
      <x:c r="AO187" s="588" t="n">
        <x:f>AP187*$E$3</x:f>
        <x:v>0</x:v>
      </x:c>
      <x:c r="AP187" s="523" t="n">
        <x:v>0</x:v>
      </x:c>
      <x:c r="AQ187" s="579" t="n">
        <x:v>0</x:v>
      </x:c>
      <x:c r="AR187" s="582" t="n">
        <x:f>AS187*$E$3</x:f>
        <x:v>0</x:v>
      </x:c>
      <x:c r="AS187" s="523" t="n">
        <x:v>0</x:v>
      </x:c>
      <x:c r="AT187" s="585" t="n">
        <x:v>0</x:v>
      </x:c>
      <x:c r="AU187" s="588" t="n">
        <x:f>AV187*$E$3</x:f>
        <x:v>0</x:v>
      </x:c>
      <x:c r="AV187" s="523" t="n">
        <x:v>0</x:v>
      </x:c>
      <x:c r="AW187" s="579" t="n">
        <x:f>SUM(M187,P187,S187,V187,Y187,AB187,AE187,AH187,AK187,AN187,AQ187,AT187)</x:f>
        <x:v>0</x:v>
      </x:c>
      <x:c r="AX187" s="582" t="n">
        <x:f>SUM(N187,Q187,T187,W187,Z187,AC187,AF187,AI187,AL187,AO187,AR187,AU187)</x:f>
        <x:v>0</x:v>
      </x:c>
      <x:c r="AY187" s="525"/>
      <x:c r="AZ187" s="579" t="n">
        <x:f>AW187/12</x:f>
        <x:v>0</x:v>
      </x:c>
      <x:c r="BA187" s="582" t="n">
        <x:f>AX187/12</x:f>
        <x:v>0</x:v>
      </x:c>
      <x:c r="BB187" s="525"/>
      <x:c r="BC187" s="579" t="n">
        <x:f>AW187-$G187</x:f>
        <x:v>-576</x:v>
      </x:c>
      <x:c r="BD187" s="582" t="n">
        <x:f>AX187-($K187*12)</x:f>
        <x:v>-10373.76</x:v>
      </x:c>
      <x:c r="BE187" s="522" t="str">
        <x:v>SIM</x:v>
      </x:c>
      <x:c r="BF187" s="522" t="str">
        <x:v>PRODUÇÃO · COMPÕE O FATOR K</x:v>
      </x:c>
    </x:row>
    <x:row r="188" ht="31" customHeight="1">
      <x:c r="A188" s="531" t="str">
        <x:v>O&amp;M</x:v>
      </x:c>
      <x:c r="B188" s="531" t="str">
        <x:v>LINHA MORTA</x:v>
      </x:c>
      <x:c r="C188" s="531" t="str">
        <x:v>5022000265</x:v>
      </x:c>
      <x:c r="D188" s="534" t="str">
        <x:v>RET COND 3PLEX BT 2X10(10)-2X35(35) LM</x:v>
      </x:c>
      <x:c r="E188" s="534" t="str">
        <x:v>RETIRAR CONDUTOR ISOLADO MULTIPLEXADO NO SECUNDARIO, EM ALUMINIO OU COBRE, TIPO: TRIPLEX, BITOLA: 2X10(10) A 2X35(35) MM², INDEPENDENTE DO NUMERO DE FASES. CONFORME NORMA TECNICA VIGENTE. INCLUI: RETIRAR CONDUTOR, TENSIONAMENTO, AMARRACAO, ENCABECAMENTO, CONEXOES, PASSAGENS, ESTRIBOS, CRUZAMENTOS E RABICHO PARA AS CONEXOES DOS RAMAIS. A REMUNERACAO DESSA ATIVIDADE SERA POR METRO LINEAR, DEVENDO SER DESCONSIDERADO OS 5% DE CABO ACRESCIDOS PARA A INSTALACAO DEVIDO A CATENARIA E ENCABECAMENTO. APROPRIACAO - CUSTEIO: QUANDO EM ATIVIDADE DE MANUTENCAO, APROPRIAR NO CENTRO E CLASSE DE CUSTO ESPECIFICA DA AREA. CONFORME ET.206.EQTL.NORMAS E QUALIDADE - CADERNO DE SERVICOS. QUANT MINIMA RECOMENDA: 5 PESSOAS. TIPO DE TURMA: LINHA MORTA (LM).</x:v>
      </x:c>
      <x:c r="F188" s="531" t="str">
        <x:v>METRO</x:v>
      </x:c>
      <x:c r="G188" s="573" t="n">
        <x:v>28</x:v>
      </x:c>
      <x:c r="H188" s="573" t="n">
        <x:f>G188/12</x:f>
        <x:v>2.3333333333333335</x:v>
      </x:c>
      <x:c r="I188" s="576" t="n">
        <x:v>4.99505688614426</x:v>
      </x:c>
      <x:c r="J188" s="576" t="n">
        <x:f>ROUND(I188*$E$3,2)</x:f>
        <x:v>5</x:v>
      </x:c>
      <x:c r="K188" s="576" t="n">
        <x:f>J188*H188</x:f>
        <x:v>11.666666666666668</x:v>
      </x:c>
      <x:c r="L188" s="522"/>
      <x:c r="M188" s="579" t="n">
        <x:v>0</x:v>
      </x:c>
      <x:c r="N188" s="582" t="n">
        <x:f>O188*$E$3</x:f>
        <x:v>0</x:v>
      </x:c>
      <x:c r="O188" s="523" t="n">
        <x:v>0</x:v>
      </x:c>
      <x:c r="P188" s="585" t="n">
        <x:v>0</x:v>
      </x:c>
      <x:c r="Q188" s="588" t="n">
        <x:f>R188*$E$3</x:f>
        <x:v>0</x:v>
      </x:c>
      <x:c r="R188" s="523" t="n">
        <x:v>0</x:v>
      </x:c>
      <x:c r="S188" s="579" t="n">
        <x:v>0</x:v>
      </x:c>
      <x:c r="T188" s="582" t="n">
        <x:f>U188*$E$3</x:f>
        <x:v>0</x:v>
      </x:c>
      <x:c r="U188" s="523" t="n">
        <x:v>0</x:v>
      </x:c>
      <x:c r="V188" s="585" t="n">
        <x:v>0</x:v>
      </x:c>
      <x:c r="W188" s="588" t="n">
        <x:f>X188*$E$3</x:f>
        <x:v>0</x:v>
      </x:c>
      <x:c r="X188" s="523" t="n">
        <x:v>0</x:v>
      </x:c>
      <x:c r="Y188" s="579" t="n">
        <x:v>0</x:v>
      </x:c>
      <x:c r="Z188" s="582" t="n">
        <x:f>AA188*$E$3</x:f>
        <x:v>0</x:v>
      </x:c>
      <x:c r="AA188" s="523" t="n">
        <x:v>0</x:v>
      </x:c>
      <x:c r="AB188" s="585" t="n">
        <x:v>0</x:v>
      </x:c>
      <x:c r="AC188" s="588" t="n">
        <x:f>AD188*$E$3</x:f>
        <x:v>0</x:v>
      </x:c>
      <x:c r="AD188" s="523" t="n">
        <x:v>0</x:v>
      </x:c>
      <x:c r="AE188" s="579" t="n">
        <x:v>0</x:v>
      </x:c>
      <x:c r="AF188" s="582" t="n">
        <x:f>AG188*$E$3</x:f>
        <x:v>0</x:v>
      </x:c>
      <x:c r="AG188" s="523" t="n">
        <x:v>0</x:v>
      </x:c>
      <x:c r="AH188" s="585" t="n">
        <x:v>0</x:v>
      </x:c>
      <x:c r="AI188" s="588" t="n">
        <x:f>AJ188*$E$3</x:f>
        <x:v>0</x:v>
      </x:c>
      <x:c r="AJ188" s="523" t="n">
        <x:v>0</x:v>
      </x:c>
      <x:c r="AK188" s="579" t="n">
        <x:v>0</x:v>
      </x:c>
      <x:c r="AL188" s="582" t="n">
        <x:f>AM188*$E$3</x:f>
        <x:v>0</x:v>
      </x:c>
      <x:c r="AM188" s="523" t="n">
        <x:v>0</x:v>
      </x:c>
      <x:c r="AN188" s="585" t="n">
        <x:v>0</x:v>
      </x:c>
      <x:c r="AO188" s="588" t="n">
        <x:f>AP188*$E$3</x:f>
        <x:v>0</x:v>
      </x:c>
      <x:c r="AP188" s="523" t="n">
        <x:v>0</x:v>
      </x:c>
      <x:c r="AQ188" s="579" t="n">
        <x:v>0</x:v>
      </x:c>
      <x:c r="AR188" s="582" t="n">
        <x:f>AS188*$E$3</x:f>
        <x:v>0</x:v>
      </x:c>
      <x:c r="AS188" s="523" t="n">
        <x:v>0</x:v>
      </x:c>
      <x:c r="AT188" s="585" t="n">
        <x:v>0</x:v>
      </x:c>
      <x:c r="AU188" s="588" t="n">
        <x:f>AV188*$E$3</x:f>
        <x:v>0</x:v>
      </x:c>
      <x:c r="AV188" s="523" t="n">
        <x:v>0</x:v>
      </x:c>
      <x:c r="AW188" s="579" t="n">
        <x:f>SUM(M188,P188,S188,V188,Y188,AB188,AE188,AH188,AK188,AN188,AQ188,AT188)</x:f>
        <x:v>0</x:v>
      </x:c>
      <x:c r="AX188" s="582" t="n">
        <x:f>SUM(N188,Q188,T188,W188,Z188,AC188,AF188,AI188,AL188,AO188,AR188,AU188)</x:f>
        <x:v>0</x:v>
      </x:c>
      <x:c r="AY188" s="525"/>
      <x:c r="AZ188" s="579" t="n">
        <x:f>AW188/12</x:f>
        <x:v>0</x:v>
      </x:c>
      <x:c r="BA188" s="582" t="n">
        <x:f>AX188/12</x:f>
        <x:v>0</x:v>
      </x:c>
      <x:c r="BB188" s="525"/>
      <x:c r="BC188" s="579" t="n">
        <x:f>AW188-$G188</x:f>
        <x:v>-28</x:v>
      </x:c>
      <x:c r="BD188" s="582" t="n">
        <x:f>AX188-($K188*12)</x:f>
        <x:v>-140</x:v>
      </x:c>
      <x:c r="BE188" s="522" t="str">
        <x:v>SIM</x:v>
      </x:c>
      <x:c r="BF188" s="522" t="str">
        <x:v>PRODUÇÃO · COMPÕE O FATOR K</x:v>
      </x:c>
    </x:row>
    <x:row r="189" ht="31" customHeight="1">
      <x:c r="A189" s="531" t="str">
        <x:v>O&amp;M</x:v>
      </x:c>
      <x:c r="B189" s="531" t="str">
        <x:v>LINHA MORTA</x:v>
      </x:c>
      <x:c r="C189" s="531" t="str">
        <x:v>5022000266</x:v>
      </x:c>
      <x:c r="D189" s="534" t="str">
        <x:v>INST COND 4PLEX BT 3X10(10)-3X120(70) LM</x:v>
      </x:c>
      <x:c r="E189" s="534" t="str">
        <x:v>INSTALAR CONDUTOR ISOLADO MULTIPLEXADO NO SECUNDARIO, EM ALUMINIO OU COBRE, TIPO: QUADRUPLEX, BITOLA: 3X10(10) A 3X120(70) MM², INDEPENDENTE DO NUMERO DE FASES. CONFORME NORMA TECNICA VIGENTE. INCLUI: INSTALAR CONDUTOR, TENSIONAMENTO, AMARRACAO, ENCABECAMENTO, CONEXOES, PASSAGENS, ESTRIBOS, CRUZAMENTOS E RABICHO PARA AS CONEXOES DOS RAMAIS. A REMUNERACAO DESSA ATIVIDADE SERA POR METRO LINEAR, DEVENDO SER DESCONSIDERADO OS 5% DE CABO ACRESCIDOS PARA A INSTALACAO DEVIDO A CATENARIA E ENCABECAMENTO. APROPRIACAO - INVESTIMENTO: QUANDO ASSOCIADA A UC ESSA ATIVIDADE DEVE SER APROPRIADA NA ODI. CUSTEIO: QUANDO EM ATIVIDADE DE MANUTENCAO, APROPRIAR NO CENTRO E CLASSE DE CUSTO ESPECIFICA DA AREA. CONFORME ET.206.EQTL.NORMAS E QUALIDADE - CADERNO DE SERVICOS. QUANT MINIMA RECOMENDA: 5 PESSOAS. TIPO DE TURMA: LINHA MORTA (LM).</x:v>
      </x:c>
      <x:c r="F189" s="531" t="str">
        <x:v>METRO</x:v>
      </x:c>
      <x:c r="G189" s="573" t="n">
        <x:v>133375</x:v>
      </x:c>
      <x:c r="H189" s="573" t="n">
        <x:f>G189/12</x:f>
        <x:v>11114.583333333334</x:v>
      </x:c>
      <x:c r="I189" s="576" t="n">
        <x:v>19.5858809483025</x:v>
      </x:c>
      <x:c r="J189" s="576" t="n">
        <x:f>ROUND(I189*$E$3,2)</x:f>
        <x:v>19.59</x:v>
      </x:c>
      <x:c r="K189" s="576" t="n">
        <x:f>J189*H189</x:f>
        <x:v>217734.6875</x:v>
      </x:c>
      <x:c r="L189" s="522"/>
      <x:c r="M189" s="579" t="n">
        <x:v>0</x:v>
      </x:c>
      <x:c r="N189" s="582" t="n">
        <x:f>O189*$E$3</x:f>
        <x:v>0</x:v>
      </x:c>
      <x:c r="O189" s="523" t="n">
        <x:v>0</x:v>
      </x:c>
      <x:c r="P189" s="585" t="n">
        <x:v>0.077</x:v>
      </x:c>
      <x:c r="Q189" s="588" t="n">
        <x:f>R189*$E$3</x:f>
        <x:v>1.51</x:v>
      </x:c>
      <x:c r="R189" s="523" t="n">
        <x:v>1.51</x:v>
      </x:c>
      <x:c r="S189" s="579" t="n">
        <x:v>0.33</x:v>
      </x:c>
      <x:c r="T189" s="582" t="n">
        <x:f>U189*$E$3</x:f>
        <x:v>6.46</x:v>
      </x:c>
      <x:c r="U189" s="523" t="n">
        <x:v>6.46</x:v>
      </x:c>
      <x:c r="V189" s="585" t="n">
        <x:v>0.628</x:v>
      </x:c>
      <x:c r="W189" s="588" t="n">
        <x:f>X189*$E$3</x:f>
        <x:v>12.3</x:v>
      </x:c>
      <x:c r="X189" s="523" t="n">
        <x:v>12.3</x:v>
      </x:c>
      <x:c r="Y189" s="579" t="n">
        <x:v>0.459</x:v>
      </x:c>
      <x:c r="Z189" s="582" t="n">
        <x:f>AA189*$E$3</x:f>
        <x:v>8.99</x:v>
      </x:c>
      <x:c r="AA189" s="523" t="n">
        <x:v>8.99</x:v>
      </x:c>
      <x:c r="AB189" s="585" t="n">
        <x:v>0.051</x:v>
      </x:c>
      <x:c r="AC189" s="588" t="n">
        <x:f>AD189*$E$3</x:f>
        <x:v>1</x:v>
      </x:c>
      <x:c r="AD189" s="523" t="n">
        <x:v>1</x:v>
      </x:c>
      <x:c r="AE189" s="579" t="n">
        <x:v>0</x:v>
      </x:c>
      <x:c r="AF189" s="582" t="n">
        <x:f>AG189*$E$3</x:f>
        <x:v>0</x:v>
      </x:c>
      <x:c r="AG189" s="523" t="n">
        <x:v>0</x:v>
      </x:c>
      <x:c r="AH189" s="585" t="n">
        <x:v>0.061</x:v>
      </x:c>
      <x:c r="AI189" s="588" t="n">
        <x:f>AJ189*$E$3</x:f>
        <x:v>1.19</x:v>
      </x:c>
      <x:c r="AJ189" s="523" t="n">
        <x:v>1.19</x:v>
      </x:c>
      <x:c r="AK189" s="579" t="n">
        <x:v>0</x:v>
      </x:c>
      <x:c r="AL189" s="582" t="n">
        <x:f>AM189*$E$3</x:f>
        <x:v>0</x:v>
      </x:c>
      <x:c r="AM189" s="523" t="n">
        <x:v>0</x:v>
      </x:c>
      <x:c r="AN189" s="585" t="n">
        <x:v>0.863</x:v>
      </x:c>
      <x:c r="AO189" s="588" t="n">
        <x:f>AP189*$E$3</x:f>
        <x:v>16.91</x:v>
      </x:c>
      <x:c r="AP189" s="523" t="n">
        <x:v>16.91</x:v>
      </x:c>
      <x:c r="AQ189" s="579" t="n">
        <x:v>0.551</x:v>
      </x:c>
      <x:c r="AR189" s="582" t="n">
        <x:f>AS189*$E$3</x:f>
        <x:v>10.79</x:v>
      </x:c>
      <x:c r="AS189" s="523" t="n">
        <x:v>10.79</x:v>
      </x:c>
      <x:c r="AT189" s="585" t="n">
        <x:v>0.2</x:v>
      </x:c>
      <x:c r="AU189" s="588" t="n">
        <x:f>AV189*$E$3</x:f>
        <x:v>3.92</x:v>
      </x:c>
      <x:c r="AV189" s="523" t="n">
        <x:v>3.92</x:v>
      </x:c>
      <x:c r="AW189" s="579" t="n">
        <x:f>SUM(M189,P189,S189,V189,Y189,AB189,AE189,AH189,AK189,AN189,AQ189,AT189)</x:f>
        <x:v>3.2200000000000006</x:v>
      </x:c>
      <x:c r="AX189" s="582" t="n">
        <x:f>SUM(N189,Q189,T189,W189,Z189,AC189,AF189,AI189,AL189,AO189,AR189,AU189)</x:f>
        <x:v>63.07</x:v>
      </x:c>
      <x:c r="AY189" s="525"/>
      <x:c r="AZ189" s="579" t="n">
        <x:f>AW189/12</x:f>
        <x:v>0.26833333333333337</x:v>
      </x:c>
      <x:c r="BA189" s="582" t="n">
        <x:f>AX189/12</x:f>
        <x:v>5.255833333333333</x:v>
      </x:c>
      <x:c r="BB189" s="525"/>
      <x:c r="BC189" s="579" t="n">
        <x:f>AW189-$G189</x:f>
        <x:v>-133371.78</x:v>
      </x:c>
      <x:c r="BD189" s="582" t="n">
        <x:f>AX189-($K189*12)</x:f>
        <x:v>-2612753.18</x:v>
      </x:c>
      <x:c r="BE189" s="522" t="str">
        <x:v>SIM</x:v>
      </x:c>
      <x:c r="BF189" s="522" t="str">
        <x:v>PRODUÇÃO · COMPÕE O FATOR K</x:v>
      </x:c>
    </x:row>
    <x:row r="190" ht="31" customHeight="1">
      <x:c r="A190" s="531" t="str">
        <x:v>O&amp;M</x:v>
      </x:c>
      <x:c r="B190" s="531" t="str">
        <x:v>LINHA MORTA</x:v>
      </x:c>
      <x:c r="C190" s="531" t="str">
        <x:v>5022000267</x:v>
      </x:c>
      <x:c r="D190" s="534" t="str">
        <x:v>RET COND 4PLEX BT 3X10(10)-3X120(70) LM</x:v>
      </x:c>
      <x:c r="E190" s="534" t="str">
        <x:v>RETIRAR CONDUTOR ISOLADO MULTIPLEXADO NO SECUNDARIO, EM ALUMINIO OU COBRE, TIPO: QUADRUPLEX, BITOLA: 3X10(10) A 3X120(70) MM², INDEPENDENTE DO NUMERO DE FASES. CONFORME NORMA TECNICA VIGENTE. INCLUI: RETIRAR CONDUTOR, TENSIONAMENTO, AMARRACAO, ENCABECAMENTO, CONEXOES, PASSAGENS, ESTRIBOS, CRUZAMENTOS E RABICHO PARA AS CONEXOES DOS RAMAIS. A REMUNERACAO DESSA ATIVIDADE SERA POR METRO LINEAR, DEVENDO SER DESCONSIDERADO OS 5% DE CABO ACRESCIDOS PARA A INSTALACAO DEVIDO A CATENARIA E ENCABECAMENTO. APROPRIACAO - CUSTEIO: QUANDO EM ATIVIDADE DE MANUTENCAO, APROPRIAR NO CENTRO E CLASSE DE CUSTO ESPECIFICA DA AREA. CONFORME ET.206.EQTL.NORMAS E QUALIDADE - CADERNO DE SERVICOS. QUANT MINIMA RECOMENDA: 5 PESSOAS. TIPO DE TURMA: LINHA MORTA (LM).</x:v>
      </x:c>
      <x:c r="F190" s="531" t="str">
        <x:v>METRO</x:v>
      </x:c>
      <x:c r="G190" s="573" t="n">
        <x:v>2454</x:v>
      </x:c>
      <x:c r="H190" s="573" t="n">
        <x:f>G190/12</x:f>
        <x:v>204.5</x:v>
      </x:c>
      <x:c r="I190" s="576" t="n">
        <x:v>4.99505688614426</x:v>
      </x:c>
      <x:c r="J190" s="576" t="n">
        <x:f>ROUND(I190*$E$3,2)</x:f>
        <x:v>5</x:v>
      </x:c>
      <x:c r="K190" s="576" t="n">
        <x:f>J190*H190</x:f>
        <x:v>1022.5</x:v>
      </x:c>
      <x:c r="L190" s="522"/>
      <x:c r="M190" s="579" t="n">
        <x:v>0</x:v>
      </x:c>
      <x:c r="N190" s="582" t="n">
        <x:f>O190*$E$3</x:f>
        <x:v>0</x:v>
      </x:c>
      <x:c r="O190" s="523" t="n">
        <x:v>0</x:v>
      </x:c>
      <x:c r="P190" s="585" t="n">
        <x:v>0</x:v>
      </x:c>
      <x:c r="Q190" s="588" t="n">
        <x:f>R190*$E$3</x:f>
        <x:v>0</x:v>
      </x:c>
      <x:c r="R190" s="523" t="n">
        <x:v>0</x:v>
      </x:c>
      <x:c r="S190" s="579" t="n">
        <x:v>0</x:v>
      </x:c>
      <x:c r="T190" s="582" t="n">
        <x:f>U190*$E$3</x:f>
        <x:v>0</x:v>
      </x:c>
      <x:c r="U190" s="523" t="n">
        <x:v>0</x:v>
      </x:c>
      <x:c r="V190" s="585" t="n">
        <x:v>0</x:v>
      </x:c>
      <x:c r="W190" s="588" t="n">
        <x:f>X190*$E$3</x:f>
        <x:v>0</x:v>
      </x:c>
      <x:c r="X190" s="523" t="n">
        <x:v>0</x:v>
      </x:c>
      <x:c r="Y190" s="579" t="n">
        <x:v>0</x:v>
      </x:c>
      <x:c r="Z190" s="582" t="n">
        <x:f>AA190*$E$3</x:f>
        <x:v>0</x:v>
      </x:c>
      <x:c r="AA190" s="523" t="n">
        <x:v>0</x:v>
      </x:c>
      <x:c r="AB190" s="585" t="n">
        <x:v>0</x:v>
      </x:c>
      <x:c r="AC190" s="588" t="n">
        <x:f>AD190*$E$3</x:f>
        <x:v>0</x:v>
      </x:c>
      <x:c r="AD190" s="523" t="n">
        <x:v>0</x:v>
      </x:c>
      <x:c r="AE190" s="579" t="n">
        <x:v>0</x:v>
      </x:c>
      <x:c r="AF190" s="582" t="n">
        <x:f>AG190*$E$3</x:f>
        <x:v>0</x:v>
      </x:c>
      <x:c r="AG190" s="523" t="n">
        <x:v>0</x:v>
      </x:c>
      <x:c r="AH190" s="585" t="n">
        <x:v>0</x:v>
      </x:c>
      <x:c r="AI190" s="588" t="n">
        <x:f>AJ190*$E$3</x:f>
        <x:v>0</x:v>
      </x:c>
      <x:c r="AJ190" s="523" t="n">
        <x:v>0</x:v>
      </x:c>
      <x:c r="AK190" s="579" t="n">
        <x:v>0</x:v>
      </x:c>
      <x:c r="AL190" s="582" t="n">
        <x:f>AM190*$E$3</x:f>
        <x:v>0</x:v>
      </x:c>
      <x:c r="AM190" s="523" t="n">
        <x:v>0</x:v>
      </x:c>
      <x:c r="AN190" s="585" t="n">
        <x:v>0</x:v>
      </x:c>
      <x:c r="AO190" s="588" t="n">
        <x:f>AP190*$E$3</x:f>
        <x:v>0</x:v>
      </x:c>
      <x:c r="AP190" s="523" t="n">
        <x:v>0</x:v>
      </x:c>
      <x:c r="AQ190" s="579" t="n">
        <x:v>0</x:v>
      </x:c>
      <x:c r="AR190" s="582" t="n">
        <x:f>AS190*$E$3</x:f>
        <x:v>0</x:v>
      </x:c>
      <x:c r="AS190" s="523" t="n">
        <x:v>0</x:v>
      </x:c>
      <x:c r="AT190" s="585" t="n">
        <x:v>0</x:v>
      </x:c>
      <x:c r="AU190" s="588" t="n">
        <x:f>AV190*$E$3</x:f>
        <x:v>0</x:v>
      </x:c>
      <x:c r="AV190" s="523" t="n">
        <x:v>0</x:v>
      </x:c>
      <x:c r="AW190" s="579" t="n">
        <x:f>SUM(M190,P190,S190,V190,Y190,AB190,AE190,AH190,AK190,AN190,AQ190,AT190)</x:f>
        <x:v>0</x:v>
      </x:c>
      <x:c r="AX190" s="582" t="n">
        <x:f>SUM(N190,Q190,T190,W190,Z190,AC190,AF190,AI190,AL190,AO190,AR190,AU190)</x:f>
        <x:v>0</x:v>
      </x:c>
      <x:c r="AY190" s="525"/>
      <x:c r="AZ190" s="579" t="n">
        <x:f>AW190/12</x:f>
        <x:v>0</x:v>
      </x:c>
      <x:c r="BA190" s="582" t="n">
        <x:f>AX190/12</x:f>
        <x:v>0</x:v>
      </x:c>
      <x:c r="BB190" s="525"/>
      <x:c r="BC190" s="579" t="n">
        <x:f>AW190-$G190</x:f>
        <x:v>-2454</x:v>
      </x:c>
      <x:c r="BD190" s="582" t="n">
        <x:f>AX190-($K190*12)</x:f>
        <x:v>-12270</x:v>
      </x:c>
      <x:c r="BE190" s="522" t="str">
        <x:v>SIM</x:v>
      </x:c>
      <x:c r="BF190" s="522" t="str">
        <x:v>PRODUÇÃO · COMPÕE O FATOR K</x:v>
      </x:c>
    </x:row>
    <x:row r="191" ht="31" customHeight="1">
      <x:c r="A191" s="531" t="str">
        <x:v>O&amp;M</x:v>
      </x:c>
      <x:c r="B191" s="531" t="str">
        <x:v>LINHA MORTA</x:v>
      </x:c>
      <x:c r="C191" s="531" t="str">
        <x:v>5022000268</x:v>
      </x:c>
      <x:c r="D191" s="534" t="str">
        <x:v>INST COND ISOL MT ATE 3X185MM²+3/8" LM</x:v>
      </x:c>
      <x:c r="E191" s="534" t="str">
        <x:v>INSTALAR CONDUTOR ISOLADO MULTIPLEXADO NA REDE PRIMARIA, EM ALUMINIO OU COBRE, TIPO: QUADRUPLEX, BITOLA: QUADRUPLEX ATÉ 3X185MM²+3/8", INDEPENDENTE DO NUMERO DE FASES. CONFORME NORMA TECNICA VIGENTE. INCLUI: INSTALAR CONDUTOR, TENSIONAMENTO, NIVELAMENTO, CONEXAO, AMARRACAO, ENCABECAMENTO. REMUNERACAO DESSA ATIVIDADE SERA POR METRO LINEAR, DEVENDO SER DESCONSIDERADO OS 5% DE CABO ACRESCIDOS PARA A INSTALACAO DEVIDO A CATENARIA E ENCABECAMENTO. APROPRIACAO - INVESTIMENTO: QUANDO ASSOCIADA A UC ESSA ATIVIDADE DEVE SER APROPRIADA NA ODI. CONFORME ET.206.EQTL.NORMAS E QUALIDADE - CADERNO DE SERVICOS. QUANT MINIMA RECOMENDA: 5 PESSOAS. TIPO DE TURMA: LINHA MORTA (LM).</x:v>
      </x:c>
      <x:c r="F191" s="531" t="str">
        <x:v>METRO</x:v>
      </x:c>
      <x:c r="G191" s="573" t="n">
        <x:v>0</x:v>
      </x:c>
      <x:c r="H191" s="573" t="n">
        <x:f>G191/12</x:f>
        <x:v>0</x:v>
      </x:c>
      <x:c r="I191" s="576" t="n">
        <x:v>25.5010798924207</x:v>
      </x:c>
      <x:c r="J191" s="576" t="n">
        <x:f>ROUND(I191*$E$3,2)</x:f>
        <x:v>25.5</x:v>
      </x:c>
      <x:c r="K191" s="576" t="n">
        <x:f>J191*H191</x:f>
        <x:v>0</x:v>
      </x:c>
      <x:c r="L191" s="522"/>
      <x:c r="M191" s="579" t="n">
        <x:v>0</x:v>
      </x:c>
      <x:c r="N191" s="582" t="n">
        <x:f>O191*$E$3</x:f>
        <x:v>0</x:v>
      </x:c>
      <x:c r="O191" s="523" t="n">
        <x:v>0</x:v>
      </x:c>
      <x:c r="P191" s="585" t="n">
        <x:v>0</x:v>
      </x:c>
      <x:c r="Q191" s="588" t="n">
        <x:f>R191*$E$3</x:f>
        <x:v>0</x:v>
      </x:c>
      <x:c r="R191" s="523" t="n">
        <x:v>0</x:v>
      </x:c>
      <x:c r="S191" s="579" t="n">
        <x:v>0</x:v>
      </x:c>
      <x:c r="T191" s="582" t="n">
        <x:f>U191*$E$3</x:f>
        <x:v>0</x:v>
      </x:c>
      <x:c r="U191" s="523" t="n">
        <x:v>0</x:v>
      </x:c>
      <x:c r="V191" s="585" t="n">
        <x:v>0</x:v>
      </x:c>
      <x:c r="W191" s="588" t="n">
        <x:f>X191*$E$3</x:f>
        <x:v>0</x:v>
      </x:c>
      <x:c r="X191" s="523" t="n">
        <x:v>0</x:v>
      </x:c>
      <x:c r="Y191" s="579" t="n">
        <x:v>0</x:v>
      </x:c>
      <x:c r="Z191" s="582" t="n">
        <x:f>AA191*$E$3</x:f>
        <x:v>0</x:v>
      </x:c>
      <x:c r="AA191" s="523" t="n">
        <x:v>0</x:v>
      </x:c>
      <x:c r="AB191" s="585" t="n">
        <x:v>0</x:v>
      </x:c>
      <x:c r="AC191" s="588" t="n">
        <x:f>AD191*$E$3</x:f>
        <x:v>0</x:v>
      </x:c>
      <x:c r="AD191" s="523" t="n">
        <x:v>0</x:v>
      </x:c>
      <x:c r="AE191" s="579" t="n">
        <x:v>0</x:v>
      </x:c>
      <x:c r="AF191" s="582" t="n">
        <x:f>AG191*$E$3</x:f>
        <x:v>0</x:v>
      </x:c>
      <x:c r="AG191" s="523" t="n">
        <x:v>0</x:v>
      </x:c>
      <x:c r="AH191" s="585" t="n">
        <x:v>0</x:v>
      </x:c>
      <x:c r="AI191" s="588" t="n">
        <x:f>AJ191*$E$3</x:f>
        <x:v>0</x:v>
      </x:c>
      <x:c r="AJ191" s="523" t="n">
        <x:v>0</x:v>
      </x:c>
      <x:c r="AK191" s="579" t="n">
        <x:v>0</x:v>
      </x:c>
      <x:c r="AL191" s="582" t="n">
        <x:f>AM191*$E$3</x:f>
        <x:v>0</x:v>
      </x:c>
      <x:c r="AM191" s="523" t="n">
        <x:v>0</x:v>
      </x:c>
      <x:c r="AN191" s="585" t="n">
        <x:v>0</x:v>
      </x:c>
      <x:c r="AO191" s="588" t="n">
        <x:f>AP191*$E$3</x:f>
        <x:v>0</x:v>
      </x:c>
      <x:c r="AP191" s="523" t="n">
        <x:v>0</x:v>
      </x:c>
      <x:c r="AQ191" s="579" t="n">
        <x:v>0</x:v>
      </x:c>
      <x:c r="AR191" s="582" t="n">
        <x:f>AS191*$E$3</x:f>
        <x:v>0</x:v>
      </x:c>
      <x:c r="AS191" s="523" t="n">
        <x:v>0</x:v>
      </x:c>
      <x:c r="AT191" s="585" t="n">
        <x:v>0</x:v>
      </x:c>
      <x:c r="AU191" s="588" t="n">
        <x:f>AV191*$E$3</x:f>
        <x:v>0</x:v>
      </x:c>
      <x:c r="AV191" s="523" t="n">
        <x:v>0</x:v>
      </x:c>
      <x:c r="AW191" s="579" t="n">
        <x:f>SUM(M191,P191,S191,V191,Y191,AB191,AE191,AH191,AK191,AN191,AQ191,AT191)</x:f>
        <x:v>0</x:v>
      </x:c>
      <x:c r="AX191" s="582" t="n">
        <x:f>SUM(N191,Q191,T191,W191,Z191,AC191,AF191,AI191,AL191,AO191,AR191,AU191)</x:f>
        <x:v>0</x:v>
      </x:c>
      <x:c r="AY191" s="525"/>
      <x:c r="AZ191" s="579" t="n">
        <x:f>AW191/12</x:f>
        <x:v>0</x:v>
      </x:c>
      <x:c r="BA191" s="582" t="n">
        <x:f>AX191/12</x:f>
        <x:v>0</x:v>
      </x:c>
      <x:c r="BB191" s="525"/>
      <x:c r="BC191" s="579" t="n">
        <x:f>AW191-$G191</x:f>
        <x:v>0</x:v>
      </x:c>
      <x:c r="BD191" s="582" t="n">
        <x:f>AX191-($K191*12)</x:f>
        <x:v>0</x:v>
      </x:c>
      <x:c r="BE191" s="522" t="str">
        <x:v>SIM</x:v>
      </x:c>
      <x:c r="BF191" s="522" t="str">
        <x:v>PRODUÇÃO · COMPÕE O FATOR K</x:v>
      </x:c>
    </x:row>
    <x:row r="192" ht="31" customHeight="1">
      <x:c r="A192" s="531" t="str">
        <x:v>O&amp;M</x:v>
      </x:c>
      <x:c r="B192" s="531" t="str">
        <x:v>LINHA MORTA</x:v>
      </x:c>
      <x:c r="C192" s="531" t="str">
        <x:v>5022000269</x:v>
      </x:c>
      <x:c r="D192" s="534" t="str">
        <x:v>RET COND ISOL MT ATE 3X185MM²+3/8" LM</x:v>
      </x:c>
      <x:c r="E192" s="534" t="str">
        <x:v>RETIRAR CONDUTOR ISOLADO MULTIPLEXADO NA REDE PRIMARIA, EM ALUMINIO OU COBRE, TIPO: QUADRUPLEX, BITOLA: QUADRUPLEX ATÉ 3X185MM²+3/8", INDEPENDENTE DO NUMERO DE FASES. CONFORME NORMA TECNICA VIGENTE. INCLUI: RETIRAR CONDUTOR, CONEXAO, AMARRACAO, ENCABECAMENTO. A REMUNERACAO DESSA ATIVIDADE SERA POR METRO LINEAR, DEVENDO SER DESCONSIDERADO OS 5% DE CABO ACRESCIDOS PARA A INSTALACAO DEVIDO A CATENARIA E ENCABECAMENTO. APROPRIACAO - CUSTEIO: QUANDO EM ATIVIDADE DE MANUTENCAO, APROPRIAR NO CENTRO E CLASSE DE CUSTO ESPECIFICA DA AREA. CONFORME ET.206.EQTL.NORMAS E QUALIDADE - CADERNO DE SERVICOS. QUANT MINIMA RECOMENDA: 5 PESSOAS. TIPO DE TURMA: LINHA MORTA (LM).</x:v>
      </x:c>
      <x:c r="F192" s="531" t="str">
        <x:v>METRO</x:v>
      </x:c>
      <x:c r="G192" s="573" t="n">
        <x:v>0</x:v>
      </x:c>
      <x:c r="H192" s="573" t="n">
        <x:f>G192/12</x:f>
        <x:v>0</x:v>
      </x:c>
      <x:c r="I192" s="576" t="n">
        <x:v>5.6523012132685</x:v>
      </x:c>
      <x:c r="J192" s="576" t="n">
        <x:f>ROUND(I192*$E$3,2)</x:f>
        <x:v>5.65</x:v>
      </x:c>
      <x:c r="K192" s="576" t="n">
        <x:f>J192*H192</x:f>
        <x:v>0</x:v>
      </x:c>
      <x:c r="L192" s="522"/>
      <x:c r="M192" s="579" t="n">
        <x:v>0</x:v>
      </x:c>
      <x:c r="N192" s="582" t="n">
        <x:f>O192*$E$3</x:f>
        <x:v>0</x:v>
      </x:c>
      <x:c r="O192" s="523" t="n">
        <x:v>0</x:v>
      </x:c>
      <x:c r="P192" s="585" t="n">
        <x:v>0</x:v>
      </x:c>
      <x:c r="Q192" s="588" t="n">
        <x:f>R192*$E$3</x:f>
        <x:v>0</x:v>
      </x:c>
      <x:c r="R192" s="523" t="n">
        <x:v>0</x:v>
      </x:c>
      <x:c r="S192" s="579" t="n">
        <x:v>0</x:v>
      </x:c>
      <x:c r="T192" s="582" t="n">
        <x:f>U192*$E$3</x:f>
        <x:v>0</x:v>
      </x:c>
      <x:c r="U192" s="523" t="n">
        <x:v>0</x:v>
      </x:c>
      <x:c r="V192" s="585" t="n">
        <x:v>0</x:v>
      </x:c>
      <x:c r="W192" s="588" t="n">
        <x:f>X192*$E$3</x:f>
        <x:v>0</x:v>
      </x:c>
      <x:c r="X192" s="523" t="n">
        <x:v>0</x:v>
      </x:c>
      <x:c r="Y192" s="579" t="n">
        <x:v>0</x:v>
      </x:c>
      <x:c r="Z192" s="582" t="n">
        <x:f>AA192*$E$3</x:f>
        <x:v>0</x:v>
      </x:c>
      <x:c r="AA192" s="523" t="n">
        <x:v>0</x:v>
      </x:c>
      <x:c r="AB192" s="585" t="n">
        <x:v>0</x:v>
      </x:c>
      <x:c r="AC192" s="588" t="n">
        <x:f>AD192*$E$3</x:f>
        <x:v>0</x:v>
      </x:c>
      <x:c r="AD192" s="523" t="n">
        <x:v>0</x:v>
      </x:c>
      <x:c r="AE192" s="579" t="n">
        <x:v>0</x:v>
      </x:c>
      <x:c r="AF192" s="582" t="n">
        <x:f>AG192*$E$3</x:f>
        <x:v>0</x:v>
      </x:c>
      <x:c r="AG192" s="523" t="n">
        <x:v>0</x:v>
      </x:c>
      <x:c r="AH192" s="585" t="n">
        <x:v>0</x:v>
      </x:c>
      <x:c r="AI192" s="588" t="n">
        <x:f>AJ192*$E$3</x:f>
        <x:v>0</x:v>
      </x:c>
      <x:c r="AJ192" s="523" t="n">
        <x:v>0</x:v>
      </x:c>
      <x:c r="AK192" s="579" t="n">
        <x:v>0</x:v>
      </x:c>
      <x:c r="AL192" s="582" t="n">
        <x:f>AM192*$E$3</x:f>
        <x:v>0</x:v>
      </x:c>
      <x:c r="AM192" s="523" t="n">
        <x:v>0</x:v>
      </x:c>
      <x:c r="AN192" s="585" t="n">
        <x:v>0</x:v>
      </x:c>
      <x:c r="AO192" s="588" t="n">
        <x:f>AP192*$E$3</x:f>
        <x:v>0</x:v>
      </x:c>
      <x:c r="AP192" s="523" t="n">
        <x:v>0</x:v>
      </x:c>
      <x:c r="AQ192" s="579" t="n">
        <x:v>0</x:v>
      </x:c>
      <x:c r="AR192" s="582" t="n">
        <x:f>AS192*$E$3</x:f>
        <x:v>0</x:v>
      </x:c>
      <x:c r="AS192" s="523" t="n">
        <x:v>0</x:v>
      </x:c>
      <x:c r="AT192" s="585" t="n">
        <x:v>0</x:v>
      </x:c>
      <x:c r="AU192" s="588" t="n">
        <x:f>AV192*$E$3</x:f>
        <x:v>0</x:v>
      </x:c>
      <x:c r="AV192" s="523" t="n">
        <x:v>0</x:v>
      </x:c>
      <x:c r="AW192" s="579" t="n">
        <x:f>SUM(M192,P192,S192,V192,Y192,AB192,AE192,AH192,AK192,AN192,AQ192,AT192)</x:f>
        <x:v>0</x:v>
      </x:c>
      <x:c r="AX192" s="582" t="n">
        <x:f>SUM(N192,Q192,T192,W192,Z192,AC192,AF192,AI192,AL192,AO192,AR192,AU192)</x:f>
        <x:v>0</x:v>
      </x:c>
      <x:c r="AY192" s="525"/>
      <x:c r="AZ192" s="579" t="n">
        <x:f>AW192/12</x:f>
        <x:v>0</x:v>
      </x:c>
      <x:c r="BA192" s="582" t="n">
        <x:f>AX192/12</x:f>
        <x:v>0</x:v>
      </x:c>
      <x:c r="BB192" s="525"/>
      <x:c r="BC192" s="579" t="n">
        <x:f>AW192-$G192</x:f>
        <x:v>0</x:v>
      </x:c>
      <x:c r="BD192" s="582" t="n">
        <x:f>AX192-($K192*12)</x:f>
        <x:v>0</x:v>
      </x:c>
      <x:c r="BE192" s="522" t="str">
        <x:v>SIM</x:v>
      </x:c>
      <x:c r="BF192" s="522" t="str">
        <x:v>PRODUÇÃO · COMPÕE O FATOR K</x:v>
      </x:c>
    </x:row>
    <x:row r="193" ht="31" customHeight="1">
      <x:c r="A193" s="531" t="str">
        <x:v>O&amp;M</x:v>
      </x:c>
      <x:c r="B193" s="531" t="str">
        <x:v>LINHA MORTA</x:v>
      </x:c>
      <x:c r="C193" s="531" t="str">
        <x:v>5022000270</x:v>
      </x:c>
      <x:c r="D193" s="534" t="str">
        <x:v>INST COND ISOL BT &lt;= 1X25MM² POST MET LM</x:v>
      </x:c>
      <x:c r="E193" s="534" t="str">
        <x:v>INSTALAR CONDUTOR ISOLADO MULTIPLEXADO NO SECUNDARIO EM POSTE METALICO, EM ALUMINIO OU COBRE. TIPO: DUPLEX, BITOLA: MENOR OU IGUAL A 1X25(25)MM², INDEPENDENTE DO NUMERO DE FASES. CONFORME NORMA TECNICA VIGENTE. INCLUI: INSTALAR CONDUTOR, TENSIONAMENTO, AMARRACAO, CONEXOES, PASSAGENS, ESTRIBOS, CRUZAMENTOS E RABICHO PARA AS CONEXOES DOS RAMAIS. A REMUNERACAO DESSA ATIVIDADE SERA POR METRO LINEAR, DEVENDO SER DESCONSIDERADO OS 5% DE CABO ACRESCIDOS PARA A INSTALACAO DEVIDO A CATENARIA E ENCABECAMENTO.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x:v>
      </x:c>
      <x:c r="F193" s="531" t="str">
        <x:v>METRO</x:v>
      </x:c>
      <x:c r="G193" s="573" t="n">
        <x:v>0</x:v>
      </x:c>
      <x:c r="H193" s="573" t="n">
        <x:f>G193/12</x:f>
        <x:v>0</x:v>
      </x:c>
      <x:c r="I193" s="576" t="n">
        <x:v>13.01343767706</x:v>
      </x:c>
      <x:c r="J193" s="576" t="n">
        <x:f>ROUND(I193*$E$3,2)</x:f>
        <x:v>13.01</x:v>
      </x:c>
      <x:c r="K193" s="576" t="n">
        <x:f>J193*H193</x:f>
        <x:v>0</x:v>
      </x:c>
      <x:c r="L193" s="522"/>
      <x:c r="M193" s="579" t="n">
        <x:v>0</x:v>
      </x:c>
      <x:c r="N193" s="582" t="n">
        <x:f>O193*$E$3</x:f>
        <x:v>0</x:v>
      </x:c>
      <x:c r="O193" s="523" t="n">
        <x:v>0</x:v>
      </x:c>
      <x:c r="P193" s="585" t="n">
        <x:v>0</x:v>
      </x:c>
      <x:c r="Q193" s="588" t="n">
        <x:f>R193*$E$3</x:f>
        <x:v>0</x:v>
      </x:c>
      <x:c r="R193" s="523" t="n">
        <x:v>0</x:v>
      </x:c>
      <x:c r="S193" s="579" t="n">
        <x:v>0</x:v>
      </x:c>
      <x:c r="T193" s="582" t="n">
        <x:f>U193*$E$3</x:f>
        <x:v>0</x:v>
      </x:c>
      <x:c r="U193" s="523" t="n">
        <x:v>0</x:v>
      </x:c>
      <x:c r="V193" s="585" t="n">
        <x:v>0</x:v>
      </x:c>
      <x:c r="W193" s="588" t="n">
        <x:f>X193*$E$3</x:f>
        <x:v>0</x:v>
      </x:c>
      <x:c r="X193" s="523" t="n">
        <x:v>0</x:v>
      </x:c>
      <x:c r="Y193" s="579" t="n">
        <x:v>0</x:v>
      </x:c>
      <x:c r="Z193" s="582" t="n">
        <x:f>AA193*$E$3</x:f>
        <x:v>0</x:v>
      </x:c>
      <x:c r="AA193" s="523" t="n">
        <x:v>0</x:v>
      </x:c>
      <x:c r="AB193" s="585" t="n">
        <x:v>0</x:v>
      </x:c>
      <x:c r="AC193" s="588" t="n">
        <x:f>AD193*$E$3</x:f>
        <x:v>0</x:v>
      </x:c>
      <x:c r="AD193" s="523" t="n">
        <x:v>0</x:v>
      </x:c>
      <x:c r="AE193" s="579" t="n">
        <x:v>0</x:v>
      </x:c>
      <x:c r="AF193" s="582" t="n">
        <x:f>AG193*$E$3</x:f>
        <x:v>0</x:v>
      </x:c>
      <x:c r="AG193" s="523" t="n">
        <x:v>0</x:v>
      </x:c>
      <x:c r="AH193" s="585" t="n">
        <x:v>0</x:v>
      </x:c>
      <x:c r="AI193" s="588" t="n">
        <x:f>AJ193*$E$3</x:f>
        <x:v>0</x:v>
      </x:c>
      <x:c r="AJ193" s="523" t="n">
        <x:v>0</x:v>
      </x:c>
      <x:c r="AK193" s="579" t="n">
        <x:v>0</x:v>
      </x:c>
      <x:c r="AL193" s="582" t="n">
        <x:f>AM193*$E$3</x:f>
        <x:v>0</x:v>
      </x:c>
      <x:c r="AM193" s="523" t="n">
        <x:v>0</x:v>
      </x:c>
      <x:c r="AN193" s="585" t="n">
        <x:v>0</x:v>
      </x:c>
      <x:c r="AO193" s="588" t="n">
        <x:f>AP193*$E$3</x:f>
        <x:v>0</x:v>
      </x:c>
      <x:c r="AP193" s="523" t="n">
        <x:v>0</x:v>
      </x:c>
      <x:c r="AQ193" s="579" t="n">
        <x:v>0</x:v>
      </x:c>
      <x:c r="AR193" s="582" t="n">
        <x:f>AS193*$E$3</x:f>
        <x:v>0</x:v>
      </x:c>
      <x:c r="AS193" s="523" t="n">
        <x:v>0</x:v>
      </x:c>
      <x:c r="AT193" s="585" t="n">
        <x:v>0</x:v>
      </x:c>
      <x:c r="AU193" s="588" t="n">
        <x:f>AV193*$E$3</x:f>
        <x:v>0</x:v>
      </x:c>
      <x:c r="AV193" s="523" t="n">
        <x:v>0</x:v>
      </x:c>
      <x:c r="AW193" s="579" t="n">
        <x:f>SUM(M193,P193,S193,V193,Y193,AB193,AE193,AH193,AK193,AN193,AQ193,AT193)</x:f>
        <x:v>0</x:v>
      </x:c>
      <x:c r="AX193" s="582" t="n">
        <x:f>SUM(N193,Q193,T193,W193,Z193,AC193,AF193,AI193,AL193,AO193,AR193,AU193)</x:f>
        <x:v>0</x:v>
      </x:c>
      <x:c r="AY193" s="525"/>
      <x:c r="AZ193" s="579" t="n">
        <x:f>AW193/12</x:f>
        <x:v>0</x:v>
      </x:c>
      <x:c r="BA193" s="582" t="n">
        <x:f>AX193/12</x:f>
        <x:v>0</x:v>
      </x:c>
      <x:c r="BB193" s="525"/>
      <x:c r="BC193" s="579" t="n">
        <x:f>AW193-$G193</x:f>
        <x:v>0</x:v>
      </x:c>
      <x:c r="BD193" s="582" t="n">
        <x:f>AX193-($K193*12)</x:f>
        <x:v>0</x:v>
      </x:c>
      <x:c r="BE193" s="522" t="str">
        <x:v>SIM</x:v>
      </x:c>
      <x:c r="BF193" s="522" t="str">
        <x:v>PRODUÇÃO · COMPÕE O FATOR K</x:v>
      </x:c>
    </x:row>
    <x:row r="194" ht="31" customHeight="1">
      <x:c r="A194" s="531" t="str">
        <x:v>O&amp;M</x:v>
      </x:c>
      <x:c r="B194" s="531" t="str">
        <x:v>LINHA MORTA</x:v>
      </x:c>
      <x:c r="C194" s="531" t="str">
        <x:v>5022000271</x:v>
      </x:c>
      <x:c r="D194" s="534" t="str">
        <x:v>RET COND ISOL BT &lt;= 1X25MM² POST MET LM</x:v>
      </x:c>
      <x:c r="E194" s="534" t="str">
        <x:v>RETIRAR CONDUTOR ISOLADO MULTIPLEXADO NO SECUNDARIO EM POSTE METALICO, EM ALUMINIO OU COBRE. TIPO: DUPLEX, BITOLA: MENOR OU IGUAL A 1X25(25)MM², INDEPENDENTE DO NUMERO DE FASES. CONFORME NORMA TECNICA VIGENTE. INCLUI: RETIRAR CONDUTOR, AMARRACAO, CONEXOES, PASSAGENS, ESTRIBOS, CRUZAMENTOS E RABICHO PARA AS CONEXOES DOS RAMAIS. A REMUNERACAO DESSA ATIVIDADE SERA POR METRO LINEAR, DEVENDO SER DESCONSIDERADO OS 5% DE CABO ACRESCIDOS PARA A INSTALACAO DEVIDO A CATENARIA E ENCABECAMENTO. APROPRIACAO - CUSTEIO: QUANDO EM ATIVIDADE DE MANUTENCAO, APROPRIAR NO CENTRO E CLASSE DE CUSTO ESPECIFICA DA AREA. CONFORME ET.206.EQTL.NORMAS E QUALIDADE - CADERNO DE SERVICOS. QUANT MINIMA RECOMENDA: 2 PESSOAS. TIPO DE TURMA: LINHA </x:v>
      </x:c>
      <x:c r="F194" s="531" t="str">
        <x:v>METRO</x:v>
      </x:c>
      <x:c r="G194" s="573" t="n">
        <x:v>0</x:v>
      </x:c>
      <x:c r="H194" s="573" t="n">
        <x:f>G194/12</x:f>
        <x:v>0</x:v>
      </x:c>
      <x:c r="I194" s="576" t="n">
        <x:v>4.07491482817031</x:v>
      </x:c>
      <x:c r="J194" s="576" t="n">
        <x:f>ROUND(I194*$E$3,2)</x:f>
        <x:v>4.07</x:v>
      </x:c>
      <x:c r="K194" s="576" t="n">
        <x:f>J194*H194</x:f>
        <x:v>0</x:v>
      </x:c>
      <x:c r="L194" s="522"/>
      <x:c r="M194" s="579" t="n">
        <x:v>0</x:v>
      </x:c>
      <x:c r="N194" s="582" t="n">
        <x:f>O194*$E$3</x:f>
        <x:v>0</x:v>
      </x:c>
      <x:c r="O194" s="523" t="n">
        <x:v>0</x:v>
      </x:c>
      <x:c r="P194" s="585" t="n">
        <x:v>0</x:v>
      </x:c>
      <x:c r="Q194" s="588" t="n">
        <x:f>R194*$E$3</x:f>
        <x:v>0</x:v>
      </x:c>
      <x:c r="R194" s="523" t="n">
        <x:v>0</x:v>
      </x:c>
      <x:c r="S194" s="579" t="n">
        <x:v>0</x:v>
      </x:c>
      <x:c r="T194" s="582" t="n">
        <x:f>U194*$E$3</x:f>
        <x:v>0</x:v>
      </x:c>
      <x:c r="U194" s="523" t="n">
        <x:v>0</x:v>
      </x:c>
      <x:c r="V194" s="585" t="n">
        <x:v>0</x:v>
      </x:c>
      <x:c r="W194" s="588" t="n">
        <x:f>X194*$E$3</x:f>
        <x:v>0</x:v>
      </x:c>
      <x:c r="X194" s="523" t="n">
        <x:v>0</x:v>
      </x:c>
      <x:c r="Y194" s="579" t="n">
        <x:v>0</x:v>
      </x:c>
      <x:c r="Z194" s="582" t="n">
        <x:f>AA194*$E$3</x:f>
        <x:v>0</x:v>
      </x:c>
      <x:c r="AA194" s="523" t="n">
        <x:v>0</x:v>
      </x:c>
      <x:c r="AB194" s="585" t="n">
        <x:v>0</x:v>
      </x:c>
      <x:c r="AC194" s="588" t="n">
        <x:f>AD194*$E$3</x:f>
        <x:v>0</x:v>
      </x:c>
      <x:c r="AD194" s="523" t="n">
        <x:v>0</x:v>
      </x:c>
      <x:c r="AE194" s="579" t="n">
        <x:v>0</x:v>
      </x:c>
      <x:c r="AF194" s="582" t="n">
        <x:f>AG194*$E$3</x:f>
        <x:v>0</x:v>
      </x:c>
      <x:c r="AG194" s="523" t="n">
        <x:v>0</x:v>
      </x:c>
      <x:c r="AH194" s="585" t="n">
        <x:v>0</x:v>
      </x:c>
      <x:c r="AI194" s="588" t="n">
        <x:f>AJ194*$E$3</x:f>
        <x:v>0</x:v>
      </x:c>
      <x:c r="AJ194" s="523" t="n">
        <x:v>0</x:v>
      </x:c>
      <x:c r="AK194" s="579" t="n">
        <x:v>0</x:v>
      </x:c>
      <x:c r="AL194" s="582" t="n">
        <x:f>AM194*$E$3</x:f>
        <x:v>0</x:v>
      </x:c>
      <x:c r="AM194" s="523" t="n">
        <x:v>0</x:v>
      </x:c>
      <x:c r="AN194" s="585" t="n">
        <x:v>0</x:v>
      </x:c>
      <x:c r="AO194" s="588" t="n">
        <x:f>AP194*$E$3</x:f>
        <x:v>0</x:v>
      </x:c>
      <x:c r="AP194" s="523" t="n">
        <x:v>0</x:v>
      </x:c>
      <x:c r="AQ194" s="579" t="n">
        <x:v>0</x:v>
      </x:c>
      <x:c r="AR194" s="582" t="n">
        <x:f>AS194*$E$3</x:f>
        <x:v>0</x:v>
      </x:c>
      <x:c r="AS194" s="523" t="n">
        <x:v>0</x:v>
      </x:c>
      <x:c r="AT194" s="585" t="n">
        <x:v>0</x:v>
      </x:c>
      <x:c r="AU194" s="588" t="n">
        <x:f>AV194*$E$3</x:f>
        <x:v>0</x:v>
      </x:c>
      <x:c r="AV194" s="523" t="n">
        <x:v>0</x:v>
      </x:c>
      <x:c r="AW194" s="579" t="n">
        <x:f>SUM(M194,P194,S194,V194,Y194,AB194,AE194,AH194,AK194,AN194,AQ194,AT194)</x:f>
        <x:v>0</x:v>
      </x:c>
      <x:c r="AX194" s="582" t="n">
        <x:f>SUM(N194,Q194,T194,W194,Z194,AC194,AF194,AI194,AL194,AO194,AR194,AU194)</x:f>
        <x:v>0</x:v>
      </x:c>
      <x:c r="AY194" s="525"/>
      <x:c r="AZ194" s="579" t="n">
        <x:f>AW194/12</x:f>
        <x:v>0</x:v>
      </x:c>
      <x:c r="BA194" s="582" t="n">
        <x:f>AX194/12</x:f>
        <x:v>0</x:v>
      </x:c>
      <x:c r="BB194" s="525"/>
      <x:c r="BC194" s="579" t="n">
        <x:f>AW194-$G194</x:f>
        <x:v>0</x:v>
      </x:c>
      <x:c r="BD194" s="582" t="n">
        <x:f>AX194-($K194*12)</x:f>
        <x:v>0</x:v>
      </x:c>
      <x:c r="BE194" s="522" t="str">
        <x:v>SIM</x:v>
      </x:c>
      <x:c r="BF194" s="522" t="str">
        <x:v>PRODUÇÃO · COMPÕE O FATOR K</x:v>
      </x:c>
    </x:row>
    <x:row r="195" ht="31" customHeight="1">
      <x:c r="A195" s="531" t="str">
        <x:v>O&amp;M</x:v>
      </x:c>
      <x:c r="B195" s="531" t="str">
        <x:v>LINHA MORTA</x:v>
      </x:c>
      <x:c r="C195" s="531" t="str">
        <x:v>5022000272</x:v>
      </x:c>
      <x:c r="D195" s="534" t="str">
        <x:v>INST COND ISOL BT &lt;= 2X25MM² POST MET LM</x:v>
      </x:c>
      <x:c r="E195" s="534" t="str">
        <x:v>INSTALAR CONDUTOR ISOLADO MULTIPLEXADO NO SECUNDARIO EM POSTE METALICO, EM ALUMINIO OU COBRE. TIPO: TRIPLEX, BITOLA: MENOR OU IGUAL A 2X25(25)MM², INDEPENDENTE DO NUMERO DE FASES. CONFORME NORMA TECNICA VIGENTE. INCLUI: INSTALAR CONDUTOR, TENSIONAMENTO, AMARRACAO, CONEXOES, PASSAGENS, ESTRIBOS, CRUZAMENTOS E RABICHO PARA AS CONEXOES DOS RAMAIS. A REMUNERACAO DESSA ATIVIDADE SERA POR METRO LINEAR, DEVENDO SER DESCONSIDERADO OS 5% DE CABO ACRESCIDOS PARA A INSTALACAO DEVIDO A CATENARIA E ENCABECAMENTO.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x:v>
      </x:c>
      <x:c r="F195" s="531" t="str">
        <x:v>METRO</x:v>
      </x:c>
      <x:c r="G195" s="573" t="n">
        <x:v>0</x:v>
      </x:c>
      <x:c r="H195" s="573" t="n">
        <x:f>G195/12</x:f>
        <x:v>0</x:v>
      </x:c>
      <x:c r="I195" s="576" t="n">
        <x:v>15.1166195238576</x:v>
      </x:c>
      <x:c r="J195" s="576" t="n">
        <x:f>ROUND(I195*$E$3,2)</x:f>
        <x:v>15.12</x:v>
      </x:c>
      <x:c r="K195" s="576" t="n">
        <x:f>J195*H195</x:f>
        <x:v>0</x:v>
      </x:c>
      <x:c r="L195" s="522"/>
      <x:c r="M195" s="579" t="n">
        <x:v>0</x:v>
      </x:c>
      <x:c r="N195" s="582" t="n">
        <x:f>O195*$E$3</x:f>
        <x:v>0</x:v>
      </x:c>
      <x:c r="O195" s="523" t="n">
        <x:v>0</x:v>
      </x:c>
      <x:c r="P195" s="585" t="n">
        <x:v>0</x:v>
      </x:c>
      <x:c r="Q195" s="588" t="n">
        <x:f>R195*$E$3</x:f>
        <x:v>0</x:v>
      </x:c>
      <x:c r="R195" s="523" t="n">
        <x:v>0</x:v>
      </x:c>
      <x:c r="S195" s="579" t="n">
        <x:v>0</x:v>
      </x:c>
      <x:c r="T195" s="582" t="n">
        <x:f>U195*$E$3</x:f>
        <x:v>0</x:v>
      </x:c>
      <x:c r="U195" s="523" t="n">
        <x:v>0</x:v>
      </x:c>
      <x:c r="V195" s="585" t="n">
        <x:v>0</x:v>
      </x:c>
      <x:c r="W195" s="588" t="n">
        <x:f>X195*$E$3</x:f>
        <x:v>0</x:v>
      </x:c>
      <x:c r="X195" s="523" t="n">
        <x:v>0</x:v>
      </x:c>
      <x:c r="Y195" s="579" t="n">
        <x:v>0</x:v>
      </x:c>
      <x:c r="Z195" s="582" t="n">
        <x:f>AA195*$E$3</x:f>
        <x:v>0</x:v>
      </x:c>
      <x:c r="AA195" s="523" t="n">
        <x:v>0</x:v>
      </x:c>
      <x:c r="AB195" s="585" t="n">
        <x:v>0</x:v>
      </x:c>
      <x:c r="AC195" s="588" t="n">
        <x:f>AD195*$E$3</x:f>
        <x:v>0</x:v>
      </x:c>
      <x:c r="AD195" s="523" t="n">
        <x:v>0</x:v>
      </x:c>
      <x:c r="AE195" s="579" t="n">
        <x:v>0</x:v>
      </x:c>
      <x:c r="AF195" s="582" t="n">
        <x:f>AG195*$E$3</x:f>
        <x:v>0</x:v>
      </x:c>
      <x:c r="AG195" s="523" t="n">
        <x:v>0</x:v>
      </x:c>
      <x:c r="AH195" s="585" t="n">
        <x:v>0</x:v>
      </x:c>
      <x:c r="AI195" s="588" t="n">
        <x:f>AJ195*$E$3</x:f>
        <x:v>0</x:v>
      </x:c>
      <x:c r="AJ195" s="523" t="n">
        <x:v>0</x:v>
      </x:c>
      <x:c r="AK195" s="579" t="n">
        <x:v>0</x:v>
      </x:c>
      <x:c r="AL195" s="582" t="n">
        <x:f>AM195*$E$3</x:f>
        <x:v>0</x:v>
      </x:c>
      <x:c r="AM195" s="523" t="n">
        <x:v>0</x:v>
      </x:c>
      <x:c r="AN195" s="585" t="n">
        <x:v>0</x:v>
      </x:c>
      <x:c r="AO195" s="588" t="n">
        <x:f>AP195*$E$3</x:f>
        <x:v>0</x:v>
      </x:c>
      <x:c r="AP195" s="523" t="n">
        <x:v>0</x:v>
      </x:c>
      <x:c r="AQ195" s="579" t="n">
        <x:v>0</x:v>
      </x:c>
      <x:c r="AR195" s="582" t="n">
        <x:f>AS195*$E$3</x:f>
        <x:v>0</x:v>
      </x:c>
      <x:c r="AS195" s="523" t="n">
        <x:v>0</x:v>
      </x:c>
      <x:c r="AT195" s="585" t="n">
        <x:v>0</x:v>
      </x:c>
      <x:c r="AU195" s="588" t="n">
        <x:f>AV195*$E$3</x:f>
        <x:v>0</x:v>
      </x:c>
      <x:c r="AV195" s="523" t="n">
        <x:v>0</x:v>
      </x:c>
      <x:c r="AW195" s="579" t="n">
        <x:f>SUM(M195,P195,S195,V195,Y195,AB195,AE195,AH195,AK195,AN195,AQ195,AT195)</x:f>
        <x:v>0</x:v>
      </x:c>
      <x:c r="AX195" s="582" t="n">
        <x:f>SUM(N195,Q195,T195,W195,Z195,AC195,AF195,AI195,AL195,AO195,AR195,AU195)</x:f>
        <x:v>0</x:v>
      </x:c>
      <x:c r="AY195" s="525"/>
      <x:c r="AZ195" s="579" t="n">
        <x:f>AW195/12</x:f>
        <x:v>0</x:v>
      </x:c>
      <x:c r="BA195" s="582" t="n">
        <x:f>AX195/12</x:f>
        <x:v>0</x:v>
      </x:c>
      <x:c r="BB195" s="525"/>
      <x:c r="BC195" s="579" t="n">
        <x:f>AW195-$G195</x:f>
        <x:v>0</x:v>
      </x:c>
      <x:c r="BD195" s="582" t="n">
        <x:f>AX195-($K195*12)</x:f>
        <x:v>0</x:v>
      </x:c>
      <x:c r="BE195" s="522" t="str">
        <x:v>SIM</x:v>
      </x:c>
      <x:c r="BF195" s="522" t="str">
        <x:v>PRODUÇÃO · COMPÕE O FATOR K</x:v>
      </x:c>
    </x:row>
    <x:row r="196" ht="31" customHeight="1">
      <x:c r="A196" s="531" t="str">
        <x:v>O&amp;M</x:v>
      </x:c>
      <x:c r="B196" s="531" t="str">
        <x:v>LINHA MORTA</x:v>
      </x:c>
      <x:c r="C196" s="531" t="str">
        <x:v>5022000273</x:v>
      </x:c>
      <x:c r="D196" s="534" t="str">
        <x:v>RET COND ISOL BT &lt;= 2X25MM² POST MET LM</x:v>
      </x:c>
      <x:c r="E196" s="534" t="str">
        <x:v>RETIRAR CONDUTOR ISOLADO MULTIPLEXADO NO SECUNDARIO EM POSTE METALICO, EM ALUMINIO OU COBRE. TIPO: TRIPLEX, BITOLA: MENOR OU IGUAL A 2X25(25)MM², INDEPENDENTE DO NUMERO DE FASES. CONFORME NORMA TECNICA VIGENTE. INCLUI: RETIRAR CONDUTOR, AMARRACAO, CONEXOES, PASSAGENS, ESTRIBOS, CRUZAMENTOS E RABICHO PARA AS CONEXOES DOS RAMAIS. A REMUNERACAO DESSA ATIVIDADE SERA POR METRO LINEAR, DEVENDO SER DESCONSIDERADO OS 5% DE CABO ACRESCIDOS PARA A INSTALACAO DEVIDO A CATENARIA E ENCABECAMENTO. APROPRIACAO - CUSTEIO: QUANDO EM ATIVIDADE DE MANUTENCAO, APROPRIAR NO CENTRO E CLASSE DE CUSTO ESPECIFICA DA AREA. CONFORME ET.206.EQTL.NORMAS E QUALIDADE - CADERNO DE SERVICOS. QUANT MINIMA RECOMENDA: 2 PESSOAS. TIPO DE TURMA: LINHA </x:v>
      </x:c>
      <x:c r="F196" s="531" t="str">
        <x:v>METRO</x:v>
      </x:c>
      <x:c r="G196" s="573" t="n">
        <x:v>0</x:v>
      </x:c>
      <x:c r="H196" s="573" t="n">
        <x:f>G196/12</x:f>
        <x:v>0</x:v>
      </x:c>
      <x:c r="I196" s="576" t="n">
        <x:v>4.33781255902001</x:v>
      </x:c>
      <x:c r="J196" s="576" t="n">
        <x:f>ROUND(I196*$E$3,2)</x:f>
        <x:v>4.34</x:v>
      </x:c>
      <x:c r="K196" s="576" t="n">
        <x:f>J196*H196</x:f>
        <x:v>0</x:v>
      </x:c>
      <x:c r="L196" s="522"/>
      <x:c r="M196" s="579" t="n">
        <x:v>0</x:v>
      </x:c>
      <x:c r="N196" s="582" t="n">
        <x:f>O196*$E$3</x:f>
        <x:v>0</x:v>
      </x:c>
      <x:c r="O196" s="523" t="n">
        <x:v>0</x:v>
      </x:c>
      <x:c r="P196" s="585" t="n">
        <x:v>0</x:v>
      </x:c>
      <x:c r="Q196" s="588" t="n">
        <x:f>R196*$E$3</x:f>
        <x:v>0</x:v>
      </x:c>
      <x:c r="R196" s="523" t="n">
        <x:v>0</x:v>
      </x:c>
      <x:c r="S196" s="579" t="n">
        <x:v>0</x:v>
      </x:c>
      <x:c r="T196" s="582" t="n">
        <x:f>U196*$E$3</x:f>
        <x:v>0</x:v>
      </x:c>
      <x:c r="U196" s="523" t="n">
        <x:v>0</x:v>
      </x:c>
      <x:c r="V196" s="585" t="n">
        <x:v>0</x:v>
      </x:c>
      <x:c r="W196" s="588" t="n">
        <x:f>X196*$E$3</x:f>
        <x:v>0</x:v>
      </x:c>
      <x:c r="X196" s="523" t="n">
        <x:v>0</x:v>
      </x:c>
      <x:c r="Y196" s="579" t="n">
        <x:v>0</x:v>
      </x:c>
      <x:c r="Z196" s="582" t="n">
        <x:f>AA196*$E$3</x:f>
        <x:v>0</x:v>
      </x:c>
      <x:c r="AA196" s="523" t="n">
        <x:v>0</x:v>
      </x:c>
      <x:c r="AB196" s="585" t="n">
        <x:v>0</x:v>
      </x:c>
      <x:c r="AC196" s="588" t="n">
        <x:f>AD196*$E$3</x:f>
        <x:v>0</x:v>
      </x:c>
      <x:c r="AD196" s="523" t="n">
        <x:v>0</x:v>
      </x:c>
      <x:c r="AE196" s="579" t="n">
        <x:v>0</x:v>
      </x:c>
      <x:c r="AF196" s="582" t="n">
        <x:f>AG196*$E$3</x:f>
        <x:v>0</x:v>
      </x:c>
      <x:c r="AG196" s="523" t="n">
        <x:v>0</x:v>
      </x:c>
      <x:c r="AH196" s="585" t="n">
        <x:v>0</x:v>
      </x:c>
      <x:c r="AI196" s="588" t="n">
        <x:f>AJ196*$E$3</x:f>
        <x:v>0</x:v>
      </x:c>
      <x:c r="AJ196" s="523" t="n">
        <x:v>0</x:v>
      </x:c>
      <x:c r="AK196" s="579" t="n">
        <x:v>0</x:v>
      </x:c>
      <x:c r="AL196" s="582" t="n">
        <x:f>AM196*$E$3</x:f>
        <x:v>0</x:v>
      </x:c>
      <x:c r="AM196" s="523" t="n">
        <x:v>0</x:v>
      </x:c>
      <x:c r="AN196" s="585" t="n">
        <x:v>0</x:v>
      </x:c>
      <x:c r="AO196" s="588" t="n">
        <x:f>AP196*$E$3</x:f>
        <x:v>0</x:v>
      </x:c>
      <x:c r="AP196" s="523" t="n">
        <x:v>0</x:v>
      </x:c>
      <x:c r="AQ196" s="579" t="n">
        <x:v>0</x:v>
      </x:c>
      <x:c r="AR196" s="582" t="n">
        <x:f>AS196*$E$3</x:f>
        <x:v>0</x:v>
      </x:c>
      <x:c r="AS196" s="523" t="n">
        <x:v>0</x:v>
      </x:c>
      <x:c r="AT196" s="585" t="n">
        <x:v>0</x:v>
      </x:c>
      <x:c r="AU196" s="588" t="n">
        <x:f>AV196*$E$3</x:f>
        <x:v>0</x:v>
      </x:c>
      <x:c r="AV196" s="523" t="n">
        <x:v>0</x:v>
      </x:c>
      <x:c r="AW196" s="579" t="n">
        <x:f>SUM(M196,P196,S196,V196,Y196,AB196,AE196,AH196,AK196,AN196,AQ196,AT196)</x:f>
        <x:v>0</x:v>
      </x:c>
      <x:c r="AX196" s="582" t="n">
        <x:f>SUM(N196,Q196,T196,W196,Z196,AC196,AF196,AI196,AL196,AO196,AR196,AU196)</x:f>
        <x:v>0</x:v>
      </x:c>
      <x:c r="AY196" s="525"/>
      <x:c r="AZ196" s="579" t="n">
        <x:f>AW196/12</x:f>
        <x:v>0</x:v>
      </x:c>
      <x:c r="BA196" s="582" t="n">
        <x:f>AX196/12</x:f>
        <x:v>0</x:v>
      </x:c>
      <x:c r="BB196" s="525"/>
      <x:c r="BC196" s="579" t="n">
        <x:f>AW196-$G196</x:f>
        <x:v>0</x:v>
      </x:c>
      <x:c r="BD196" s="582" t="n">
        <x:f>AX196-($K196*12)</x:f>
        <x:v>0</x:v>
      </x:c>
      <x:c r="BE196" s="522" t="str">
        <x:v>SIM</x:v>
      </x:c>
      <x:c r="BF196" s="522" t="str">
        <x:v>PRODUÇÃO · COMPÕE O FATOR K</x:v>
      </x:c>
    </x:row>
    <x:row r="197" ht="31" customHeight="1">
      <x:c r="A197" s="531" t="str">
        <x:v>O&amp;M</x:v>
      </x:c>
      <x:c r="B197" s="531" t="str">
        <x:v>LINHA MORTA</x:v>
      </x:c>
      <x:c r="C197" s="531" t="str">
        <x:v>5022000274</x:v>
      </x:c>
      <x:c r="D197" s="534" t="str">
        <x:v>INST EMENDA COND MULTIPLEXADO LM</x:v>
      </x:c>
      <x:c r="E197" s="534" t="str">
        <x:v>INSTALAR EMENDA EM CONDUTOR MULTIPLEXADO, POR FASE, DE QUALQUER TIPO, INDEPENDENTE DO DIAMETRO, INDEPENDENTE DA CLASSE DE TENSAO. CONFORME NORMA TECNICA VIGENTE. INCLUI: INSTALAR EMENDA E TENSIONAMENTO DO CONDUTOR.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x:v>
      </x:c>
      <x:c r="F197" s="531" t="str">
        <x:v>UNIDADE</x:v>
      </x:c>
      <x:c r="G197" s="573" t="n">
        <x:v>355.009879685547</x:v>
      </x:c>
      <x:c r="H197" s="573" t="n">
        <x:f>G197/12</x:f>
        <x:v>29.58415664046225</x:v>
      </x:c>
      <x:c r="I197" s="576" t="n">
        <x:v>466.380574527364</x:v>
      </x:c>
      <x:c r="J197" s="576" t="n">
        <x:f>ROUND(I197*$E$3,2)</x:f>
        <x:v>466.38</x:v>
      </x:c>
      <x:c r="K197" s="576" t="n">
        <x:f>J197*H197</x:f>
        <x:v>13797.458973978784</x:v>
      </x:c>
      <x:c r="L197" s="522"/>
      <x:c r="M197" s="579" t="n">
        <x:v>0</x:v>
      </x:c>
      <x:c r="N197" s="582" t="n">
        <x:f>O197*$E$3</x:f>
        <x:v>0</x:v>
      </x:c>
      <x:c r="O197" s="523" t="n">
        <x:v>0</x:v>
      </x:c>
      <x:c r="P197" s="585" t="n">
        <x:v>0</x:v>
      </x:c>
      <x:c r="Q197" s="588" t="n">
        <x:f>R197*$E$3</x:f>
        <x:v>0</x:v>
      </x:c>
      <x:c r="R197" s="523" t="n">
        <x:v>0</x:v>
      </x:c>
      <x:c r="S197" s="579" t="n">
        <x:v>0</x:v>
      </x:c>
      <x:c r="T197" s="582" t="n">
        <x:f>U197*$E$3</x:f>
        <x:v>0</x:v>
      </x:c>
      <x:c r="U197" s="523" t="n">
        <x:v>0</x:v>
      </x:c>
      <x:c r="V197" s="585" t="n">
        <x:v>0</x:v>
      </x:c>
      <x:c r="W197" s="588" t="n">
        <x:f>X197*$E$3</x:f>
        <x:v>0</x:v>
      </x:c>
      <x:c r="X197" s="523" t="n">
        <x:v>0</x:v>
      </x:c>
      <x:c r="Y197" s="579" t="n">
        <x:v>0</x:v>
      </x:c>
      <x:c r="Z197" s="582" t="n">
        <x:f>AA197*$E$3</x:f>
        <x:v>0</x:v>
      </x:c>
      <x:c r="AA197" s="523" t="n">
        <x:v>0</x:v>
      </x:c>
      <x:c r="AB197" s="585" t="n">
        <x:v>0</x:v>
      </x:c>
      <x:c r="AC197" s="588" t="n">
        <x:f>AD197*$E$3</x:f>
        <x:v>0</x:v>
      </x:c>
      <x:c r="AD197" s="523" t="n">
        <x:v>0</x:v>
      </x:c>
      <x:c r="AE197" s="579" t="n">
        <x:v>0</x:v>
      </x:c>
      <x:c r="AF197" s="582" t="n">
        <x:f>AG197*$E$3</x:f>
        <x:v>0</x:v>
      </x:c>
      <x:c r="AG197" s="523" t="n">
        <x:v>0</x:v>
      </x:c>
      <x:c r="AH197" s="585" t="n">
        <x:v>0</x:v>
      </x:c>
      <x:c r="AI197" s="588" t="n">
        <x:f>AJ197*$E$3</x:f>
        <x:v>0</x:v>
      </x:c>
      <x:c r="AJ197" s="523" t="n">
        <x:v>0</x:v>
      </x:c>
      <x:c r="AK197" s="579" t="n">
        <x:v>0</x:v>
      </x:c>
      <x:c r="AL197" s="582" t="n">
        <x:f>AM197*$E$3</x:f>
        <x:v>0</x:v>
      </x:c>
      <x:c r="AM197" s="523" t="n">
        <x:v>0</x:v>
      </x:c>
      <x:c r="AN197" s="585" t="n">
        <x:v>0</x:v>
      </x:c>
      <x:c r="AO197" s="588" t="n">
        <x:f>AP197*$E$3</x:f>
        <x:v>0</x:v>
      </x:c>
      <x:c r="AP197" s="523" t="n">
        <x:v>0</x:v>
      </x:c>
      <x:c r="AQ197" s="579" t="n">
        <x:v>0</x:v>
      </x:c>
      <x:c r="AR197" s="582" t="n">
        <x:f>AS197*$E$3</x:f>
        <x:v>0</x:v>
      </x:c>
      <x:c r="AS197" s="523" t="n">
        <x:v>0</x:v>
      </x:c>
      <x:c r="AT197" s="585" t="n">
        <x:v>0</x:v>
      </x:c>
      <x:c r="AU197" s="588" t="n">
        <x:f>AV197*$E$3</x:f>
        <x:v>0</x:v>
      </x:c>
      <x:c r="AV197" s="523" t="n">
        <x:v>0</x:v>
      </x:c>
      <x:c r="AW197" s="579" t="n">
        <x:f>SUM(M197,P197,S197,V197,Y197,AB197,AE197,AH197,AK197,AN197,AQ197,AT197)</x:f>
        <x:v>0</x:v>
      </x:c>
      <x:c r="AX197" s="582" t="n">
        <x:f>SUM(N197,Q197,T197,W197,Z197,AC197,AF197,AI197,AL197,AO197,AR197,AU197)</x:f>
        <x:v>0</x:v>
      </x:c>
      <x:c r="AY197" s="525"/>
      <x:c r="AZ197" s="579" t="n">
        <x:f>AW197/12</x:f>
        <x:v>0</x:v>
      </x:c>
      <x:c r="BA197" s="582" t="n">
        <x:f>AX197/12</x:f>
        <x:v>0</x:v>
      </x:c>
      <x:c r="BB197" s="525"/>
      <x:c r="BC197" s="579" t="n">
        <x:f>AW197-$G197</x:f>
        <x:v>-355.009879685547</x:v>
      </x:c>
      <x:c r="BD197" s="582" t="n">
        <x:f>AX197-($K197*12)</x:f>
        <x:v>-165569.5076877454</x:v>
      </x:c>
      <x:c r="BE197" s="522" t="str">
        <x:v>SIM</x:v>
      </x:c>
      <x:c r="BF197" s="522" t="str">
        <x:v>PRODUÇÃO · COMPÕE O FATOR K</x:v>
      </x:c>
    </x:row>
    <x:row r="198" ht="31" customHeight="1">
      <x:c r="A198" s="531" t="str">
        <x:v>O&amp;M</x:v>
      </x:c>
      <x:c r="B198" s="531" t="str">
        <x:v>LINHA MORTA</x:v>
      </x:c>
      <x:c r="C198" s="531" t="str">
        <x:v>5022000275</x:v>
      </x:c>
      <x:c r="D198" s="534" t="str">
        <x:v>TENSIONAR COND MULTIPLEXADO LM</x:v>
      </x:c>
      <x:c r="E198" s="534" t="str">
        <x:v>TENSIONAR CONDUTOR MULTIPLEXADO, EM ALUMINIO OU COBRE, INDEPENDENTE DA BITOLA E NUMERO DE CONDUTORES, INDEPENDENTE DA CLASSE DE TENSAO E NUMERO DE FASES. POR PONTO DE FIXACAO/PUXADA, INDEPENDENTE DA QUANTIDADE DE VAOS NELE EXISTENTES. CONFORME NORMA TECNICA VIGENTE. INCLUI: ENCABECAR, TENSIONAR, NIVELAR, FAZER AMARRACOES NAS ESTRUTURAS, NOS ESPACADORES E CABOS. QUANTO AOS RAMAIS DE LIGACAO, DEVEM  SER RECONECTADOS, CASO NECESSARIO, A REDE JA RETENSIONADA. O RAMAL DEVE  FICAR DA MESMA FORMA QUE ESTAVA ANTES DO TENSIONAMENTO DO CONDUTOR DA  REDE. SE O RAMAL PRECISAR DE TENSIONAMENTO, DEVE A FISCALIZACAO  AUTORIZAR E REMUNERAR A PARTE PELAS ATIVIDADES TENSIONAMENTO DE RAMAIS  DE LIGACAO. APROPRIACAO EM INVESTIMENTO QUANDO ASSOCIADO A UC/UAR - ODI. CUSTEIO: ATIVIDADE DE MANUTENCAO, APROPRIAR NO CENTRO E CLASSE DE CUSTO  ESPECIFICA DA AREA.  CONFORME ET.206.EQTL.NORMAS E QUALIDADE - CADERNO DE SERVICOS. QUANT MINIMA RECOMENDA: 2 PESSOAS. TIPO DE TURMA: LINHA MORTA (LM).</x:v>
      </x:c>
      <x:c r="F198" s="531" t="str">
        <x:v>UNIDADE</x:v>
      </x:c>
      <x:c r="G198" s="573" t="n">
        <x:v>31.4654799502345</x:v>
      </x:c>
      <x:c r="H198" s="573" t="n">
        <x:f>G198/12</x:f>
        <x:v>2.6221233291862083</x:v>
      </x:c>
      <x:c r="I198" s="576" t="n">
        <x:v>376.863897173042</x:v>
      </x:c>
      <x:c r="J198" s="576" t="n">
        <x:f>ROUND(I198*$E$3,2)</x:f>
        <x:v>376.86</x:v>
      </x:c>
      <x:c r="K198" s="576" t="n">
        <x:f>J198*H198</x:f>
        <x:v>988.1733978371145</x:v>
      </x:c>
      <x:c r="L198" s="522"/>
      <x:c r="M198" s="579" t="n">
        <x:v>0</x:v>
      </x:c>
      <x:c r="N198" s="582" t="n">
        <x:f>O198*$E$3</x:f>
        <x:v>0</x:v>
      </x:c>
      <x:c r="O198" s="523" t="n">
        <x:v>0</x:v>
      </x:c>
      <x:c r="P198" s="585" t="n">
        <x:v>0</x:v>
      </x:c>
      <x:c r="Q198" s="588" t="n">
        <x:f>R198*$E$3</x:f>
        <x:v>0</x:v>
      </x:c>
      <x:c r="R198" s="523" t="n">
        <x:v>0</x:v>
      </x:c>
      <x:c r="S198" s="579" t="n">
        <x:v>0</x:v>
      </x:c>
      <x:c r="T198" s="582" t="n">
        <x:f>U198*$E$3</x:f>
        <x:v>0</x:v>
      </x:c>
      <x:c r="U198" s="523" t="n">
        <x:v>0</x:v>
      </x:c>
      <x:c r="V198" s="585" t="n">
        <x:v>0</x:v>
      </x:c>
      <x:c r="W198" s="588" t="n">
        <x:f>X198*$E$3</x:f>
        <x:v>0</x:v>
      </x:c>
      <x:c r="X198" s="523" t="n">
        <x:v>0</x:v>
      </x:c>
      <x:c r="Y198" s="579" t="n">
        <x:v>0</x:v>
      </x:c>
      <x:c r="Z198" s="582" t="n">
        <x:f>AA198*$E$3</x:f>
        <x:v>0</x:v>
      </x:c>
      <x:c r="AA198" s="523" t="n">
        <x:v>0</x:v>
      </x:c>
      <x:c r="AB198" s="585" t="n">
        <x:v>0</x:v>
      </x:c>
      <x:c r="AC198" s="588" t="n">
        <x:f>AD198*$E$3</x:f>
        <x:v>0</x:v>
      </x:c>
      <x:c r="AD198" s="523" t="n">
        <x:v>0</x:v>
      </x:c>
      <x:c r="AE198" s="579" t="n">
        <x:v>0</x:v>
      </x:c>
      <x:c r="AF198" s="582" t="n">
        <x:f>AG198*$E$3</x:f>
        <x:v>0</x:v>
      </x:c>
      <x:c r="AG198" s="523" t="n">
        <x:v>0</x:v>
      </x:c>
      <x:c r="AH198" s="585" t="n">
        <x:v>0</x:v>
      </x:c>
      <x:c r="AI198" s="588" t="n">
        <x:f>AJ198*$E$3</x:f>
        <x:v>0</x:v>
      </x:c>
      <x:c r="AJ198" s="523" t="n">
        <x:v>0</x:v>
      </x:c>
      <x:c r="AK198" s="579" t="n">
        <x:v>0</x:v>
      </x:c>
      <x:c r="AL198" s="582" t="n">
        <x:f>AM198*$E$3</x:f>
        <x:v>0</x:v>
      </x:c>
      <x:c r="AM198" s="523" t="n">
        <x:v>0</x:v>
      </x:c>
      <x:c r="AN198" s="585" t="n">
        <x:v>0</x:v>
      </x:c>
      <x:c r="AO198" s="588" t="n">
        <x:f>AP198*$E$3</x:f>
        <x:v>0</x:v>
      </x:c>
      <x:c r="AP198" s="523" t="n">
        <x:v>0</x:v>
      </x:c>
      <x:c r="AQ198" s="579" t="n">
        <x:v>0</x:v>
      </x:c>
      <x:c r="AR198" s="582" t="n">
        <x:f>AS198*$E$3</x:f>
        <x:v>0</x:v>
      </x:c>
      <x:c r="AS198" s="523" t="n">
        <x:v>0</x:v>
      </x:c>
      <x:c r="AT198" s="585" t="n">
        <x:v>0</x:v>
      </x:c>
      <x:c r="AU198" s="588" t="n">
        <x:f>AV198*$E$3</x:f>
        <x:v>0</x:v>
      </x:c>
      <x:c r="AV198" s="523" t="n">
        <x:v>0</x:v>
      </x:c>
      <x:c r="AW198" s="579" t="n">
        <x:f>SUM(M198,P198,S198,V198,Y198,AB198,AE198,AH198,AK198,AN198,AQ198,AT198)</x:f>
        <x:v>0</x:v>
      </x:c>
      <x:c r="AX198" s="582" t="n">
        <x:f>SUM(N198,Q198,T198,W198,Z198,AC198,AF198,AI198,AL198,AO198,AR198,AU198)</x:f>
        <x:v>0</x:v>
      </x:c>
      <x:c r="AY198" s="525"/>
      <x:c r="AZ198" s="579" t="n">
        <x:f>AW198/12</x:f>
        <x:v>0</x:v>
      </x:c>
      <x:c r="BA198" s="582" t="n">
        <x:f>AX198/12</x:f>
        <x:v>0</x:v>
      </x:c>
      <x:c r="BB198" s="525"/>
      <x:c r="BC198" s="579" t="n">
        <x:f>AW198-$G198</x:f>
        <x:v>-31.4654799502345</x:v>
      </x:c>
      <x:c r="BD198" s="582" t="n">
        <x:f>AX198-($K198*12)</x:f>
        <x:v>-11858.080774045375</x:v>
      </x:c>
      <x:c r="BE198" s="522" t="str">
        <x:v>SIM</x:v>
      </x:c>
      <x:c r="BF198" s="522" t="str">
        <x:v>PRODUÇÃO · COMPÕE O FATOR K</x:v>
      </x:c>
    </x:row>
    <x:row r="199" ht="31" customHeight="1">
      <x:c r="A199" s="531" t="str">
        <x:v>O&amp;M</x:v>
      </x:c>
      <x:c r="B199" s="531" t="str">
        <x:v>LINHA MORTA</x:v>
      </x:c>
      <x:c r="C199" s="531" t="str">
        <x:v>5022000276</x:v>
      </x:c>
      <x:c r="D199" s="534" t="str">
        <x:v>INST COND COBERTO RDC 35-70MM2 LM</x:v>
      </x:c>
      <x:c r="E199" s="534" t="str">
        <x:v>INSTALAR CONDUTOR COBERTO/PROTEGIDO EM REDE COMPACTA (RDC), BITOLA: 35MM² A 70MM². CONFORME NORMA TECNICA VIGENTE. INCLUI: INSTALAR CONDUTOR, TENSIONAR, NIVELAR, AMARRAR, ENCABECAR, CONEXOES, PASSAGENS, ESTRIBOS E  CRUZAMENTOS. A REMUNERACAO DESSA ATIVIDADE SERA POR METRO LINEAR, DEVENDO SER DESCONSIDERADO OS 5% DE CABO ACRESCIDOS PARA A INSTALACAO  DEVIDO A CATENARIA E ENCABECAMENTO. APROPRIACAO - INVESTIMENTO: QUANDO ASSOCIADA A UC ESSA ATIVIDADE DEVE SER APROPRIADA NA ODI. CUSTEIO: QUANDO EM ATIVIDADE DE MANUTENCAO, APROPRIAR NO CENTRO E CLASSE DE CUSTO ESPECIFICA DA AREA. CONFORME ET.206.EQTL.NORMAS E QUALIDADE - CADERNO DE SERVICOS. QUANT MINIMA RECOMENDA: 5 PESSOAS. TIPO DE TURMA: LINHA MORTA (LM).</x:v>
      </x:c>
      <x:c r="F199" s="531" t="str">
        <x:v>METRO</x:v>
      </x:c>
      <x:c r="G199" s="573" t="n">
        <x:v>59658.8704832353</x:v>
      </x:c>
      <x:c r="H199" s="573" t="n">
        <x:f>G199/12</x:f>
        <x:v>4971.572540269609</x:v>
      </x:c>
      <x:c r="I199" s="576" t="n">
        <x:v>6.70389213666729</x:v>
      </x:c>
      <x:c r="J199" s="576" t="n">
        <x:f>ROUND(I199*$E$3,2)</x:f>
        <x:v>6.7</x:v>
      </x:c>
      <x:c r="K199" s="576" t="n">
        <x:f>J199*H199</x:f>
        <x:v>33309.53601980638</x:v>
      </x:c>
      <x:c r="L199" s="522"/>
      <x:c r="M199" s="579" t="n">
        <x:v>2552</x:v>
      </x:c>
      <x:c r="N199" s="582" t="n">
        <x:f>O199*$E$3</x:f>
        <x:v>17098.4</x:v>
      </x:c>
      <x:c r="O199" s="523" t="n">
        <x:v>17098.4</x:v>
      </x:c>
      <x:c r="P199" s="585" t="n">
        <x:v>2461</x:v>
      </x:c>
      <x:c r="Q199" s="588" t="n">
        <x:f>R199*$E$3</x:f>
        <x:v>16488.7</x:v>
      </x:c>
      <x:c r="R199" s="523" t="n">
        <x:v>16488.7</x:v>
      </x:c>
      <x:c r="S199" s="579" t="n">
        <x:v>3237</x:v>
      </x:c>
      <x:c r="T199" s="582" t="n">
        <x:f>U199*$E$3</x:f>
        <x:v>21687.9</x:v>
      </x:c>
      <x:c r="U199" s="523" t="n">
        <x:v>21687.9</x:v>
      </x:c>
      <x:c r="V199" s="585" t="n">
        <x:v>4590</x:v>
      </x:c>
      <x:c r="W199" s="588" t="n">
        <x:f>X199*$E$3</x:f>
        <x:v>30753</x:v>
      </x:c>
      <x:c r="X199" s="523" t="n">
        <x:v>30753</x:v>
      </x:c>
      <x:c r="Y199" s="579" t="n">
        <x:v>5900</x:v>
      </x:c>
      <x:c r="Z199" s="582" t="n">
        <x:f>AA199*$E$3</x:f>
        <x:v>39530</x:v>
      </x:c>
      <x:c r="AA199" s="523" t="n">
        <x:v>39530</x:v>
      </x:c>
      <x:c r="AB199" s="585" t="n">
        <x:v>4373</x:v>
      </x:c>
      <x:c r="AC199" s="588" t="n">
        <x:f>AD199*$E$3</x:f>
        <x:v>29299.1</x:v>
      </x:c>
      <x:c r="AD199" s="523" t="n">
        <x:v>29299.1</x:v>
      </x:c>
      <x:c r="AE199" s="579" t="n">
        <x:v>5498</x:v>
      </x:c>
      <x:c r="AF199" s="582" t="n">
        <x:f>AG199*$E$3</x:f>
        <x:v>36836.6</x:v>
      </x:c>
      <x:c r="AG199" s="523" t="n">
        <x:v>36836.6</x:v>
      </x:c>
      <x:c r="AH199" s="585" t="n">
        <x:v>8999</x:v>
      </x:c>
      <x:c r="AI199" s="588" t="n">
        <x:f>AJ199*$E$3</x:f>
        <x:v>60293.3</x:v>
      </x:c>
      <x:c r="AJ199" s="523" t="n">
        <x:v>60293.3</x:v>
      </x:c>
      <x:c r="AK199" s="579" t="n">
        <x:v>9168</x:v>
      </x:c>
      <x:c r="AL199" s="582" t="n">
        <x:f>AM199*$E$3</x:f>
        <x:v>61425.6</x:v>
      </x:c>
      <x:c r="AM199" s="523" t="n">
        <x:v>61425.6</x:v>
      </x:c>
      <x:c r="AN199" s="585" t="n">
        <x:v>6244</x:v>
      </x:c>
      <x:c r="AO199" s="588" t="n">
        <x:f>AP199*$E$3</x:f>
        <x:v>41834.8</x:v>
      </x:c>
      <x:c r="AP199" s="523" t="n">
        <x:v>41834.8</x:v>
      </x:c>
      <x:c r="AQ199" s="579" t="n">
        <x:v>22327</x:v>
      </x:c>
      <x:c r="AR199" s="582" t="n">
        <x:f>AS199*$E$3</x:f>
        <x:v>149590.9</x:v>
      </x:c>
      <x:c r="AS199" s="523" t="n">
        <x:v>149590.9</x:v>
      </x:c>
      <x:c r="AT199" s="585" t="n">
        <x:v>9516</x:v>
      </x:c>
      <x:c r="AU199" s="588" t="n">
        <x:f>AV199*$E$3</x:f>
        <x:v>63757.2</x:v>
      </x:c>
      <x:c r="AV199" s="523" t="n">
        <x:v>63757.2</x:v>
      </x:c>
      <x:c r="AW199" s="579" t="n">
        <x:f>SUM(M199,P199,S199,V199,Y199,AB199,AE199,AH199,AK199,AN199,AQ199,AT199)</x:f>
        <x:v>84865</x:v>
      </x:c>
      <x:c r="AX199" s="582" t="n">
        <x:f>SUM(N199,Q199,T199,W199,Z199,AC199,AF199,AI199,AL199,AO199,AR199,AU199)</x:f>
        <x:v>568595.4999999999</x:v>
      </x:c>
      <x:c r="AY199" s="525"/>
      <x:c r="AZ199" s="579" t="n">
        <x:f>AW199/12</x:f>
        <x:v>7072.083333333333</x:v>
      </x:c>
      <x:c r="BA199" s="582" t="n">
        <x:f>AX199/12</x:f>
        <x:v>47382.95833333332</x:v>
      </x:c>
      <x:c r="BB199" s="525"/>
      <x:c r="BC199" s="579" t="n">
        <x:f>AW199-$G199</x:f>
        <x:v>25206.129516764697</x:v>
      </x:c>
      <x:c r="BD199" s="582" t="n">
        <x:f>AX199-($K199*12)</x:f>
        <x:v>168881.0677623233</x:v>
      </x:c>
      <x:c r="BE199" s="522" t="str">
        <x:v>SIM</x:v>
      </x:c>
      <x:c r="BF199" s="522" t="str">
        <x:v>PRODUÇÃO · COMPÕE O FATOR K</x:v>
      </x:c>
    </x:row>
    <x:row r="200" ht="31" customHeight="1">
      <x:c r="A200" s="531" t="str">
        <x:v>O&amp;M</x:v>
      </x:c>
      <x:c r="B200" s="531" t="str">
        <x:v>LINHA MORTA</x:v>
      </x:c>
      <x:c r="C200" s="531" t="str">
        <x:v>5022000277</x:v>
      </x:c>
      <x:c r="D200" s="534" t="str">
        <x:v>RET COND COBERTO RDC 35-70MM2 LM</x:v>
      </x:c>
      <x:c r="E200" s="534" t="str">
        <x:v>RETIRAR CONDUTOR COBERTO/PROTEGIDO EM REDE COMPACTA (RDC), BITOLA: 35MM² A 70MM². CONFORME NORMA TECNICA VIGENTE. INCLUI: RETIRAR CONDUTOR, TENSIONAR, NIVELAR, AMARRAR, ENCABECAR, CONEXOES, PASSAGENS, ESTRIBOS E  CRUZAMENTOS. A REMUNERACAO DESSA ATIVIDADE SERA POR METRO LINEAR, DEVENDO SER DESCONSIDERADO OS 5% DE CABO ACRESCIDOS PARA A INSTALACAO  DEVIDO A CATENARIA E ENCABECAMENTO. APROPRIACAO - CUSTEIO: QUANDO EM ATIVIDADE DE MANUTENCAO, APROPRIAR NO CENTRO E CLASSE DE CUSTO ESPECIFICA DA AREA. CONFORME ET.206.EQTL.NORMAS E QUALIDADE - CADERNO DE SERVICOS. QUANT MINIMA RECOMENDA: 5 PESSOAS. TIPO DE TURMA: LINHA MORTA (LM).</x:v>
      </x:c>
      <x:c r="F200" s="531" t="str">
        <x:v>METRO</x:v>
      </x:c>
      <x:c r="G200" s="573" t="n">
        <x:v>576</x:v>
      </x:c>
      <x:c r="H200" s="573" t="n">
        <x:f>G200/12</x:f>
        <x:v>48</x:v>
      </x:c>
      <x:c r="I200" s="576" t="n">
        <x:v>4.07491482817031</x:v>
      </x:c>
      <x:c r="J200" s="576" t="n">
        <x:f>ROUND(I200*$E$3,2)</x:f>
        <x:v>4.07</x:v>
      </x:c>
      <x:c r="K200" s="576" t="n">
        <x:f>J200*H200</x:f>
        <x:v>195.36</x:v>
      </x:c>
      <x:c r="L200" s="522"/>
      <x:c r="M200" s="579" t="n">
        <x:v>381</x:v>
      </x:c>
      <x:c r="N200" s="582" t="n">
        <x:f>O200*$E$3</x:f>
        <x:v>1550.67</x:v>
      </x:c>
      <x:c r="O200" s="523" t="n">
        <x:v>1550.67</x:v>
      </x:c>
      <x:c r="P200" s="585" t="n">
        <x:v>216</x:v>
      </x:c>
      <x:c r="Q200" s="588" t="n">
        <x:f>R200*$E$3</x:f>
        <x:v>879.12</x:v>
      </x:c>
      <x:c r="R200" s="523" t="n">
        <x:v>879.12</x:v>
      </x:c>
      <x:c r="S200" s="579" t="n">
        <x:v>369</x:v>
      </x:c>
      <x:c r="T200" s="582" t="n">
        <x:f>U200*$E$3</x:f>
        <x:v>1501.83</x:v>
      </x:c>
      <x:c r="U200" s="523" t="n">
        <x:v>1501.83</x:v>
      </x:c>
      <x:c r="V200" s="585" t="n">
        <x:v>226</x:v>
      </x:c>
      <x:c r="W200" s="588" t="n">
        <x:f>X200*$E$3</x:f>
        <x:v>919.82</x:v>
      </x:c>
      <x:c r="X200" s="523" t="n">
        <x:v>919.82</x:v>
      </x:c>
      <x:c r="Y200" s="579" t="n">
        <x:v>271</x:v>
      </x:c>
      <x:c r="Z200" s="582" t="n">
        <x:f>AA200*$E$3</x:f>
        <x:v>1102.97</x:v>
      </x:c>
      <x:c r="AA200" s="523" t="n">
        <x:v>1102.97</x:v>
      </x:c>
      <x:c r="AB200" s="585" t="n">
        <x:v>537</x:v>
      </x:c>
      <x:c r="AC200" s="588" t="n">
        <x:f>AD200*$E$3</x:f>
        <x:v>2185.59</x:v>
      </x:c>
      <x:c r="AD200" s="523" t="n">
        <x:v>2185.59</x:v>
      </x:c>
      <x:c r="AE200" s="579" t="n">
        <x:v>214</x:v>
      </x:c>
      <x:c r="AF200" s="582" t="n">
        <x:f>AG200*$E$3</x:f>
        <x:v>870.98</x:v>
      </x:c>
      <x:c r="AG200" s="523" t="n">
        <x:v>870.98</x:v>
      </x:c>
      <x:c r="AH200" s="585" t="n">
        <x:v>544</x:v>
      </x:c>
      <x:c r="AI200" s="588" t="n">
        <x:f>AJ200*$E$3</x:f>
        <x:v>2214.08</x:v>
      </x:c>
      <x:c r="AJ200" s="523" t="n">
        <x:v>2214.08</x:v>
      </x:c>
      <x:c r="AK200" s="579" t="n">
        <x:v>502</x:v>
      </x:c>
      <x:c r="AL200" s="582" t="n">
        <x:f>AM200*$E$3</x:f>
        <x:v>2043.14</x:v>
      </x:c>
      <x:c r="AM200" s="523" t="n">
        <x:v>2043.14</x:v>
      </x:c>
      <x:c r="AN200" s="585" t="n">
        <x:v>100</x:v>
      </x:c>
      <x:c r="AO200" s="588" t="n">
        <x:f>AP200*$E$3</x:f>
        <x:v>407</x:v>
      </x:c>
      <x:c r="AP200" s="523" t="n">
        <x:v>407</x:v>
      </x:c>
      <x:c r="AQ200" s="579" t="n">
        <x:v>273</x:v>
      </x:c>
      <x:c r="AR200" s="582" t="n">
        <x:f>AS200*$E$3</x:f>
        <x:v>1111.11</x:v>
      </x:c>
      <x:c r="AS200" s="523" t="n">
        <x:v>1111.11</x:v>
      </x:c>
      <x:c r="AT200" s="585" t="n">
        <x:v>446</x:v>
      </x:c>
      <x:c r="AU200" s="588" t="n">
        <x:f>AV200*$E$3</x:f>
        <x:v>1815.22</x:v>
      </x:c>
      <x:c r="AV200" s="523" t="n">
        <x:v>1815.22</x:v>
      </x:c>
      <x:c r="AW200" s="579" t="n">
        <x:f>SUM(M200,P200,S200,V200,Y200,AB200,AE200,AH200,AK200,AN200,AQ200,AT200)</x:f>
        <x:v>4079</x:v>
      </x:c>
      <x:c r="AX200" s="582" t="n">
        <x:f>SUM(N200,Q200,T200,W200,Z200,AC200,AF200,AI200,AL200,AO200,AR200,AU200)</x:f>
        <x:v>16601.53</x:v>
      </x:c>
      <x:c r="AY200" s="525"/>
      <x:c r="AZ200" s="579" t="n">
        <x:f>AW200/12</x:f>
        <x:v>339.9166666666667</x:v>
      </x:c>
      <x:c r="BA200" s="582" t="n">
        <x:f>AX200/12</x:f>
        <x:v>1383.4608333333333</x:v>
      </x:c>
      <x:c r="BB200" s="525"/>
      <x:c r="BC200" s="579" t="n">
        <x:f>AW200-$G200</x:f>
        <x:v>3503</x:v>
      </x:c>
      <x:c r="BD200" s="582" t="n">
        <x:f>AX200-($K200*12)</x:f>
        <x:v>14257.21</x:v>
      </x:c>
      <x:c r="BE200" s="522" t="str">
        <x:v>SIM</x:v>
      </x:c>
      <x:c r="BF200" s="522" t="str">
        <x:v>PRODUÇÃO · COMPÕE O FATOR K</x:v>
      </x:c>
    </x:row>
    <x:row r="201" ht="31" customHeight="1">
      <x:c r="A201" s="531" t="str">
        <x:v>O&amp;M</x:v>
      </x:c>
      <x:c r="B201" s="531" t="str">
        <x:v>LINHA MORTA</x:v>
      </x:c>
      <x:c r="C201" s="531" t="str">
        <x:v>5022000278</x:v>
      </x:c>
      <x:c r="D201" s="534" t="str">
        <x:v>INST COND COBERTO RDC 95-185MM2 LM</x:v>
      </x:c>
      <x:c r="E201" s="534" t="str">
        <x:v>INSTALAR CONDUTOR COBERTO/PROTEGIDO EM REDE COMPACTA (RDC), BITOLA: 95MM² A 185MM². CONFORME NORMA TECNICA VIGENTE. INCLUI: INSTALAR CONDUTOR, TENSIONAR, NIVELAR, AMARRAR, ENCABECAR, CONEXOES, PASSAGENS, ESTRIBOS E  CRUZAMENTOS. A REMUNERACAO DESSA ATIVIDADE SERA POR METRO LINEAR, DEVENDO SER DESCONSIDERADO OS 5% DE CABO ACRESCIDOS PARA A INSTALACAO  DEVIDO A CATENARIA E ENCABECAMENTO. APROPRIACAO - INVESTIMENTO: QUANDO ASSOCIADA A UC ESSA ATIVIDADE DEVE SER APROPRIADA NA ODI. CUSTEIO: QUANDO EM ATIVIDADE DE MANUTENCAO, APROPRIAR NO CENTRO E CLASSE DE CUSTO ESPECIFICA DA AREA. CONFORME ET.206.EQTL.NORMAS E QUALIDADE - CADERNO DE SERVICOS. QUANT MINIMA RECOMENDA: 5 PESSOAS. TIPO DE TURMA: LINHA MORTA (LM).</x:v>
      </x:c>
      <x:c r="F201" s="531" t="str">
        <x:v>METRO</x:v>
      </x:c>
      <x:c r="G201" s="573" t="n">
        <x:v>62570.6686887171</x:v>
      </x:c>
      <x:c r="H201" s="573" t="n">
        <x:f>G201/12</x:f>
        <x:v>5214.222390726425</x:v>
      </x:c>
      <x:c r="I201" s="576" t="n">
        <x:v>9.46431831058911</x:v>
      </x:c>
      <x:c r="J201" s="576" t="n">
        <x:f>ROUND(I201*$E$3,2)</x:f>
        <x:v>9.46</x:v>
      </x:c>
      <x:c r="K201" s="576" t="n">
        <x:f>J201*H201</x:f>
        <x:v>49326.54381627199</x:v>
      </x:c>
      <x:c r="L201" s="522"/>
      <x:c r="M201" s="579" t="n">
        <x:v>2653</x:v>
      </x:c>
      <x:c r="N201" s="582" t="n">
        <x:f>O201*$E$3</x:f>
        <x:v>25097.38</x:v>
      </x:c>
      <x:c r="O201" s="523" t="n">
        <x:v>25097.38</x:v>
      </x:c>
      <x:c r="P201" s="585" t="n">
        <x:v>5376</x:v>
      </x:c>
      <x:c r="Q201" s="588" t="n">
        <x:f>R201*$E$3</x:f>
        <x:v>50856.96</x:v>
      </x:c>
      <x:c r="R201" s="523" t="n">
        <x:v>50856.96</x:v>
      </x:c>
      <x:c r="S201" s="579" t="n">
        <x:v>2438</x:v>
      </x:c>
      <x:c r="T201" s="582" t="n">
        <x:f>U201*$E$3</x:f>
        <x:v>23063.48</x:v>
      </x:c>
      <x:c r="U201" s="523" t="n">
        <x:v>23063.48</x:v>
      </x:c>
      <x:c r="V201" s="585" t="n">
        <x:v>8669</x:v>
      </x:c>
      <x:c r="W201" s="588" t="n">
        <x:f>X201*$E$3</x:f>
        <x:v>82008.74</x:v>
      </x:c>
      <x:c r="X201" s="523" t="n">
        <x:v>82008.74</x:v>
      </x:c>
      <x:c r="Y201" s="579" t="n">
        <x:v>8977</x:v>
      </x:c>
      <x:c r="Z201" s="582" t="n">
        <x:f>AA201*$E$3</x:f>
        <x:v>84922.42</x:v>
      </x:c>
      <x:c r="AA201" s="523" t="n">
        <x:v>84922.42</x:v>
      </x:c>
      <x:c r="AB201" s="585" t="n">
        <x:v>4787</x:v>
      </x:c>
      <x:c r="AC201" s="588" t="n">
        <x:f>AD201*$E$3</x:f>
        <x:v>45285.02</x:v>
      </x:c>
      <x:c r="AD201" s="523" t="n">
        <x:v>45285.02</x:v>
      </x:c>
      <x:c r="AE201" s="579" t="n">
        <x:v>18694</x:v>
      </x:c>
      <x:c r="AF201" s="582" t="n">
        <x:f>AG201*$E$3</x:f>
        <x:v>176845.24</x:v>
      </x:c>
      <x:c r="AG201" s="523" t="n">
        <x:v>176845.24</x:v>
      </x:c>
      <x:c r="AH201" s="585" t="n">
        <x:v>12238</x:v>
      </x:c>
      <x:c r="AI201" s="588" t="n">
        <x:f>AJ201*$E$3</x:f>
        <x:v>115771.48</x:v>
      </x:c>
      <x:c r="AJ201" s="523" t="n">
        <x:v>115771.48</x:v>
      </x:c>
      <x:c r="AK201" s="579" t="n">
        <x:v>8532</x:v>
      </x:c>
      <x:c r="AL201" s="582" t="n">
        <x:f>AM201*$E$3</x:f>
        <x:v>80712.72</x:v>
      </x:c>
      <x:c r="AM201" s="523" t="n">
        <x:v>80712.72</x:v>
      </x:c>
      <x:c r="AN201" s="585" t="n">
        <x:v>10380</x:v>
      </x:c>
      <x:c r="AO201" s="588" t="n">
        <x:f>AP201*$E$3</x:f>
        <x:v>98194.8</x:v>
      </x:c>
      <x:c r="AP201" s="523" t="n">
        <x:v>98194.8</x:v>
      </x:c>
      <x:c r="AQ201" s="579" t="n">
        <x:v>17696</x:v>
      </x:c>
      <x:c r="AR201" s="582" t="n">
        <x:f>AS201*$E$3</x:f>
        <x:v>167404.16</x:v>
      </x:c>
      <x:c r="AS201" s="523" t="n">
        <x:v>167404.16</x:v>
      </x:c>
      <x:c r="AT201" s="585" t="n">
        <x:v>16836</x:v>
      </x:c>
      <x:c r="AU201" s="588" t="n">
        <x:f>AV201*$E$3</x:f>
        <x:v>159268.56</x:v>
      </x:c>
      <x:c r="AV201" s="523" t="n">
        <x:v>159268.56</x:v>
      </x:c>
      <x:c r="AW201" s="579" t="n">
        <x:f>SUM(M201,P201,S201,V201,Y201,AB201,AE201,AH201,AK201,AN201,AQ201,AT201)</x:f>
        <x:v>117276</x:v>
      </x:c>
      <x:c r="AX201" s="582" t="n">
        <x:f>SUM(N201,Q201,T201,W201,Z201,AC201,AF201,AI201,AL201,AO201,AR201,AU201)</x:f>
        <x:v>1109430.96</x:v>
      </x:c>
      <x:c r="AY201" s="525"/>
      <x:c r="AZ201" s="579" t="n">
        <x:f>AW201/12</x:f>
        <x:v>9773</x:v>
      </x:c>
      <x:c r="BA201" s="582" t="n">
        <x:f>AX201/12</x:f>
        <x:v>92452.58</x:v>
      </x:c>
      <x:c r="BB201" s="525"/>
      <x:c r="BC201" s="579" t="n">
        <x:f>AW201-$G201</x:f>
        <x:v>54705.3313112829</x:v>
      </x:c>
      <x:c r="BD201" s="582" t="n">
        <x:f>AX201-($K201*12)</x:f>
        <x:v>517512.43420473614</x:v>
      </x:c>
      <x:c r="BE201" s="522" t="str">
        <x:v>SIM</x:v>
      </x:c>
      <x:c r="BF201" s="522" t="str">
        <x:v>PRODUÇÃO · COMPÕE O FATOR K</x:v>
      </x:c>
    </x:row>
    <x:row r="202" ht="31" customHeight="1">
      <x:c r="A202" s="531" t="str">
        <x:v>O&amp;M</x:v>
      </x:c>
      <x:c r="B202" s="531" t="str">
        <x:v>LINHA MORTA</x:v>
      </x:c>
      <x:c r="C202" s="531" t="str">
        <x:v>5022000279</x:v>
      </x:c>
      <x:c r="D202" s="534" t="str">
        <x:v>RET COND COBERTO RDC 95-185MM2 LM</x:v>
      </x:c>
      <x:c r="E202" s="534" t="str">
        <x:v>RETIRAR CONDUTOR COBERTO/PROTEGIDO EM REDE COMPACTA (RDC), BITOLA: 95MM² A 185MM². CONFORME NORMA TECNICA VIGENTE. INCLUI: RETIRAR CONDUTOR, TENSIONAR, NIVELAR, AMARRAR, ENCABECAR, CONEXOES, PASSAGENS, ESTRIBOS E  CRUZAMENTOS. A REMUNERACAO DESSA ATIVIDADE SERA POR METRO LINEAR, DEVENDO SER DESCONSIDERADO OS 5% DE CABO ACRESCIDOS PARA A INSTALACAO  DEVIDO A CATENARIA E ENCABECAMENTO. APROPRIACAO - CUSTEIO: QUANDO EM ATIVIDADE DE MANUTENCAO, APROPRIAR NO CENTRO E CLASSE DE CUSTO ESPECIFICA DA AREA. CONFORME ET.206.EQTL.NORMAS E QUALIDADE - CADERNO DE SERVICOS. QUANT MINIMA RECOMENDA: 5 PESSOAS. TIPO DE TURMA: LINHA MORTA (LM).</x:v>
      </x:c>
      <x:c r="F202" s="531" t="str">
        <x:v>METRO</x:v>
      </x:c>
      <x:c r="G202" s="573" t="n">
        <x:v>233.333333333333</x:v>
      </x:c>
      <x:c r="H202" s="573" t="n">
        <x:f>G202/12</x:f>
        <x:v>19.444444444444418</x:v>
      </x:c>
      <x:c r="I202" s="576" t="n">
        <x:v>5.52085234784365</x:v>
      </x:c>
      <x:c r="J202" s="576" t="n">
        <x:f>ROUND(I202*$E$3,2)</x:f>
        <x:v>5.52</x:v>
      </x:c>
      <x:c r="K202" s="576" t="n">
        <x:f>J202*H202</x:f>
        <x:v>107.33333333333317</x:v>
      </x:c>
      <x:c r="L202" s="522"/>
      <x:c r="M202" s="579" t="n">
        <x:v>89</x:v>
      </x:c>
      <x:c r="N202" s="582" t="n">
        <x:f>O202*$E$3</x:f>
        <x:v>491.28</x:v>
      </x:c>
      <x:c r="O202" s="523" t="n">
        <x:v>491.28</x:v>
      </x:c>
      <x:c r="P202" s="585" t="n">
        <x:v>0</x:v>
      </x:c>
      <x:c r="Q202" s="588" t="n">
        <x:f>R202*$E$3</x:f>
        <x:v>0</x:v>
      </x:c>
      <x:c r="R202" s="523" t="n">
        <x:v>0</x:v>
      </x:c>
      <x:c r="S202" s="579" t="n">
        <x:v>460</x:v>
      </x:c>
      <x:c r="T202" s="582" t="n">
        <x:f>U202*$E$3</x:f>
        <x:v>2539.2</x:v>
      </x:c>
      <x:c r="U202" s="523" t="n">
        <x:v>2539.2</x:v>
      </x:c>
      <x:c r="V202" s="585" t="n">
        <x:v>145</x:v>
      </x:c>
      <x:c r="W202" s="588" t="n">
        <x:f>X202*$E$3</x:f>
        <x:v>800.4</x:v>
      </x:c>
      <x:c r="X202" s="523" t="n">
        <x:v>800.4</x:v>
      </x:c>
      <x:c r="Y202" s="579" t="n">
        <x:v>118</x:v>
      </x:c>
      <x:c r="Z202" s="582" t="n">
        <x:f>AA202*$E$3</x:f>
        <x:v>651.36</x:v>
      </x:c>
      <x:c r="AA202" s="523" t="n">
        <x:v>651.36</x:v>
      </x:c>
      <x:c r="AB202" s="585" t="n">
        <x:v>63</x:v>
      </x:c>
      <x:c r="AC202" s="588" t="n">
        <x:f>AD202*$E$3</x:f>
        <x:v>347.76</x:v>
      </x:c>
      <x:c r="AD202" s="523" t="n">
        <x:v>347.76</x:v>
      </x:c>
      <x:c r="AE202" s="579" t="n">
        <x:v>101</x:v>
      </x:c>
      <x:c r="AF202" s="582" t="n">
        <x:f>AG202*$E$3</x:f>
        <x:v>557.52</x:v>
      </x:c>
      <x:c r="AG202" s="523" t="n">
        <x:v>557.52</x:v>
      </x:c>
      <x:c r="AH202" s="585" t="n">
        <x:v>132</x:v>
      </x:c>
      <x:c r="AI202" s="588" t="n">
        <x:f>AJ202*$E$3</x:f>
        <x:v>728.64</x:v>
      </x:c>
      <x:c r="AJ202" s="523" t="n">
        <x:v>728.64</x:v>
      </x:c>
      <x:c r="AK202" s="579" t="n">
        <x:v>371</x:v>
      </x:c>
      <x:c r="AL202" s="582" t="n">
        <x:f>AM202*$E$3</x:f>
        <x:v>2047.92</x:v>
      </x:c>
      <x:c r="AM202" s="523" t="n">
        <x:v>2047.92</x:v>
      </x:c>
      <x:c r="AN202" s="585" t="n">
        <x:v>73</x:v>
      </x:c>
      <x:c r="AO202" s="588" t="n">
        <x:f>AP202*$E$3</x:f>
        <x:v>402.96</x:v>
      </x:c>
      <x:c r="AP202" s="523" t="n">
        <x:v>402.96</x:v>
      </x:c>
      <x:c r="AQ202" s="579" t="n">
        <x:v>138</x:v>
      </x:c>
      <x:c r="AR202" s="582" t="n">
        <x:f>AS202*$E$3</x:f>
        <x:v>761.76</x:v>
      </x:c>
      <x:c r="AS202" s="523" t="n">
        <x:v>761.76</x:v>
      </x:c>
      <x:c r="AT202" s="585" t="n">
        <x:v>689</x:v>
      </x:c>
      <x:c r="AU202" s="588" t="n">
        <x:f>AV202*$E$3</x:f>
        <x:v>3803.28</x:v>
      </x:c>
      <x:c r="AV202" s="523" t="n">
        <x:v>3803.28</x:v>
      </x:c>
      <x:c r="AW202" s="579" t="n">
        <x:f>SUM(M202,P202,S202,V202,Y202,AB202,AE202,AH202,AK202,AN202,AQ202,AT202)</x:f>
        <x:v>2379</x:v>
      </x:c>
      <x:c r="AX202" s="582" t="n">
        <x:f>SUM(N202,Q202,T202,W202,Z202,AC202,AF202,AI202,AL202,AO202,AR202,AU202)</x:f>
        <x:v>13132.080000000002</x:v>
      </x:c>
      <x:c r="AY202" s="525"/>
      <x:c r="AZ202" s="579" t="n">
        <x:f>AW202/12</x:f>
        <x:v>198.25</x:v>
      </x:c>
      <x:c r="BA202" s="582" t="n">
        <x:f>AX202/12</x:f>
        <x:v>1094.3400000000001</x:v>
      </x:c>
      <x:c r="BB202" s="525"/>
      <x:c r="BC202" s="579" t="n">
        <x:f>AW202-$G202</x:f>
        <x:v>2145.666666666667</x:v>
      </x:c>
      <x:c r="BD202" s="582" t="n">
        <x:f>AX202-($K202*12)</x:f>
        <x:v>11844.080000000004</x:v>
      </x:c>
      <x:c r="BE202" s="522" t="str">
        <x:v>SIM</x:v>
      </x:c>
      <x:c r="BF202" s="522" t="str">
        <x:v>PRODUÇÃO · COMPÕE O FATOR K</x:v>
      </x:c>
    </x:row>
    <x:row r="203" ht="31" customHeight="1">
      <x:c r="A203" s="531" t="str">
        <x:v>O&amp;M</x:v>
      </x:c>
      <x:c r="B203" s="531" t="str">
        <x:v>LINHA MORTA</x:v>
      </x:c>
      <x:c r="C203" s="531" t="str">
        <x:v>5022000280</x:v>
      </x:c>
      <x:c r="D203" s="534" t="str">
        <x:v>INST CABO MENSAGEIRO RDC LM</x:v>
      </x:c>
      <x:c r="E203" s="534" t="str">
        <x:v>INSTALAR CABO MENSAGEIRO EM REDE COMPACTA (RDC), COM ESPACADORES, INDEPENDENTE DA BITOLA, INDEPENDENTE DA CLASSE DE TENSAO. CONFORME NORMA TECNICA VIGENTE. INCLUI: INSTALAR CONDUTOR, TENSIONAR, NIVELAR E FIXAR O CABO MENSAGEIRO NAS ESTRUTURAS. INSTALAR OS ESPACADORES, AMARRACOES E FIXACOES. APROPRIACAO - INVESTIMENTO: QUANDO ASSOCIADA A UC ESSA ATIVIDADE DEVE SER APROPRIADA NA ODI. CUSTEIO: QUANDO EM ATIVIDADE DE MANUTENCAO, APROPRIAR NO CENTRO E CLASSE DE CUSTO ESPECIFICA DA AREA.. CONFORME ET.206.EQTL.NORMAS E QUALIDADE - CADERNO DE SERVICOS. QUANT MINIMA RECOMENDA: 5 PESSOAS. TIPO DE TURMA: LINHA MORTA (LM).</x:v>
      </x:c>
      <x:c r="F203" s="531" t="str">
        <x:v>METRO</x:v>
      </x:c>
      <x:c r="G203" s="573" t="n">
        <x:v>122230</x:v>
      </x:c>
      <x:c r="H203" s="573" t="n">
        <x:f>G203/12</x:f>
        <x:v>10185.833333333334</x:v>
      </x:c>
      <x:c r="I203" s="576" t="n">
        <x:v>6.57244327124244</x:v>
      </x:c>
      <x:c r="J203" s="576" t="n">
        <x:f>ROUND(I203*$E$3,2)</x:f>
        <x:v>6.57</x:v>
      </x:c>
      <x:c r="K203" s="576" t="n">
        <x:f>J203*H203</x:f>
        <x:v>66920.925</x:v>
      </x:c>
      <x:c r="L203" s="522"/>
      <x:c r="M203" s="579" t="n">
        <x:v>0</x:v>
      </x:c>
      <x:c r="N203" s="582" t="n">
        <x:f>O203*$E$3</x:f>
        <x:v>0</x:v>
      </x:c>
      <x:c r="O203" s="523" t="n">
        <x:v>0</x:v>
      </x:c>
      <x:c r="P203" s="585" t="n">
        <x:v>0</x:v>
      </x:c>
      <x:c r="Q203" s="588" t="n">
        <x:f>R203*$E$3</x:f>
        <x:v>0</x:v>
      </x:c>
      <x:c r="R203" s="523" t="n">
        <x:v>0</x:v>
      </x:c>
      <x:c r="S203" s="579" t="n">
        <x:v>0</x:v>
      </x:c>
      <x:c r="T203" s="582" t="n">
        <x:f>U203*$E$3</x:f>
        <x:v>0</x:v>
      </x:c>
      <x:c r="U203" s="523" t="n">
        <x:v>0</x:v>
      </x:c>
      <x:c r="V203" s="585" t="n">
        <x:v>0</x:v>
      </x:c>
      <x:c r="W203" s="588" t="n">
        <x:f>X203*$E$3</x:f>
        <x:v>0</x:v>
      </x:c>
      <x:c r="X203" s="523" t="n">
        <x:v>0</x:v>
      </x:c>
      <x:c r="Y203" s="579" t="n">
        <x:v>0</x:v>
      </x:c>
      <x:c r="Z203" s="582" t="n">
        <x:f>AA203*$E$3</x:f>
        <x:v>0</x:v>
      </x:c>
      <x:c r="AA203" s="523" t="n">
        <x:v>0</x:v>
      </x:c>
      <x:c r="AB203" s="585" t="n">
        <x:v>0</x:v>
      </x:c>
      <x:c r="AC203" s="588" t="n">
        <x:f>AD203*$E$3</x:f>
        <x:v>0</x:v>
      </x:c>
      <x:c r="AD203" s="523" t="n">
        <x:v>0</x:v>
      </x:c>
      <x:c r="AE203" s="579" t="n">
        <x:v>0</x:v>
      </x:c>
      <x:c r="AF203" s="582" t="n">
        <x:f>AG203*$E$3</x:f>
        <x:v>0</x:v>
      </x:c>
      <x:c r="AG203" s="523" t="n">
        <x:v>0</x:v>
      </x:c>
      <x:c r="AH203" s="585" t="n">
        <x:v>0</x:v>
      </x:c>
      <x:c r="AI203" s="588" t="n">
        <x:f>AJ203*$E$3</x:f>
        <x:v>0</x:v>
      </x:c>
      <x:c r="AJ203" s="523" t="n">
        <x:v>0</x:v>
      </x:c>
      <x:c r="AK203" s="579" t="n">
        <x:v>0</x:v>
      </x:c>
      <x:c r="AL203" s="582" t="n">
        <x:f>AM203*$E$3</x:f>
        <x:v>0</x:v>
      </x:c>
      <x:c r="AM203" s="523" t="n">
        <x:v>0</x:v>
      </x:c>
      <x:c r="AN203" s="585" t="n">
        <x:v>0.093</x:v>
      </x:c>
      <x:c r="AO203" s="588" t="n">
        <x:f>AP203*$E$3</x:f>
        <x:v>0.61</x:v>
      </x:c>
      <x:c r="AP203" s="523" t="n">
        <x:v>0.61</x:v>
      </x:c>
      <x:c r="AQ203" s="579" t="n">
        <x:v>0</x:v>
      </x:c>
      <x:c r="AR203" s="582" t="n">
        <x:f>AS203*$E$3</x:f>
        <x:v>0</x:v>
      </x:c>
      <x:c r="AS203" s="523" t="n">
        <x:v>0</x:v>
      </x:c>
      <x:c r="AT203" s="585" t="n">
        <x:v>0</x:v>
      </x:c>
      <x:c r="AU203" s="588" t="n">
        <x:f>AV203*$E$3</x:f>
        <x:v>0</x:v>
      </x:c>
      <x:c r="AV203" s="523" t="n">
        <x:v>0</x:v>
      </x:c>
      <x:c r="AW203" s="579" t="n">
        <x:f>SUM(M203,P203,S203,V203,Y203,AB203,AE203,AH203,AK203,AN203,AQ203,AT203)</x:f>
        <x:v>0.093</x:v>
      </x:c>
      <x:c r="AX203" s="582" t="n">
        <x:f>SUM(N203,Q203,T203,W203,Z203,AC203,AF203,AI203,AL203,AO203,AR203,AU203)</x:f>
        <x:v>0.61</x:v>
      </x:c>
      <x:c r="AY203" s="525"/>
      <x:c r="AZ203" s="579" t="n">
        <x:f>AW203/12</x:f>
        <x:v>0.00775</x:v>
      </x:c>
      <x:c r="BA203" s="582" t="n">
        <x:f>AX203/12</x:f>
        <x:v>0.050833333333333335</x:v>
      </x:c>
      <x:c r="BB203" s="525"/>
      <x:c r="BC203" s="579" t="n">
        <x:f>AW203-$G203</x:f>
        <x:v>-122229.907</x:v>
      </x:c>
      <x:c r="BD203" s="582" t="n">
        <x:f>AX203-($K203*12)</x:f>
        <x:v>-803050.4900000001</x:v>
      </x:c>
      <x:c r="BE203" s="522" t="str">
        <x:v>SIM</x:v>
      </x:c>
      <x:c r="BF203" s="522" t="str">
        <x:v>PRODUÇÃO · COMPÕE O FATOR K</x:v>
      </x:c>
    </x:row>
    <x:row r="204" ht="31" customHeight="1">
      <x:c r="A204" s="531" t="str">
        <x:v>O&amp;M</x:v>
      </x:c>
      <x:c r="B204" s="531" t="str">
        <x:v>LINHA MORTA</x:v>
      </x:c>
      <x:c r="C204" s="531" t="str">
        <x:v>5022000281</x:v>
      </x:c>
      <x:c r="D204" s="534" t="str">
        <x:v>RET CABO MENSAGEIRO RDC LM</x:v>
      </x:c>
      <x:c r="E204" s="534" t="str">
        <x:v>RETIRAR CABO MENSAGEIRO EM REDE COMPACTA (RDC), COM ESPACADORES, INDEPENDENTE DA BITOLA, INDEPENDENTE DA CLASSE DE TENSAO. CONFORME NORMA TECNICA VIGENTE. INCLUI: RETIRAR CONDUTOR, TENSIONAR, NIVELAR E FIXAR O CABO MENSAGEIRO NAS ESTRUTURAS. RETIRAR OS ESPACADORES, AMARRACOES E FIXACOES. APROPRIACAO - CUSTEIO: QUANDO EM ATIVIDADE DE MANUTENCAO, APROPRIAR NO CENTRO E CLASSE DE CUSTO ESPECIFICA DA AREA.. CONFORME ET.206.EQTL.NORMAS E QUALIDADE - CADERNO DE SERVICOS. QUANT MINIMA RECOMENDA: 5 PESSOAS. TIPO DE TURMA: LINHA MORTA (LM).</x:v>
      </x:c>
      <x:c r="F204" s="531" t="str">
        <x:v>METRO</x:v>
      </x:c>
      <x:c r="G204" s="573" t="n">
        <x:v>809</x:v>
      </x:c>
      <x:c r="H204" s="573" t="n">
        <x:f>G204/12</x:f>
        <x:v>67.41666666666667</x:v>
      </x:c>
      <x:c r="I204" s="576" t="n">
        <x:v>1.57738638509819</x:v>
      </x:c>
      <x:c r="J204" s="576" t="n">
        <x:f>ROUND(I204*$E$3,2)</x:f>
        <x:v>1.58</x:v>
      </x:c>
      <x:c r="K204" s="576" t="n">
        <x:f>J204*H204</x:f>
        <x:v>106.51833333333335</x:v>
      </x:c>
      <x:c r="L204" s="522"/>
      <x:c r="M204" s="579" t="n">
        <x:v>0</x:v>
      </x:c>
      <x:c r="N204" s="582" t="n">
        <x:f>O204*$E$3</x:f>
        <x:v>0</x:v>
      </x:c>
      <x:c r="O204" s="523" t="n">
        <x:v>0</x:v>
      </x:c>
      <x:c r="P204" s="585" t="n">
        <x:v>0.15</x:v>
      </x:c>
      <x:c r="Q204" s="588" t="n">
        <x:f>R204*$E$3</x:f>
        <x:v>0.24</x:v>
      </x:c>
      <x:c r="R204" s="523" t="n">
        <x:v>0.24</x:v>
      </x:c>
      <x:c r="S204" s="579" t="n">
        <x:v>0</x:v>
      </x:c>
      <x:c r="T204" s="582" t="n">
        <x:f>U204*$E$3</x:f>
        <x:v>0</x:v>
      </x:c>
      <x:c r="U204" s="523" t="n">
        <x:v>0</x:v>
      </x:c>
      <x:c r="V204" s="585" t="n">
        <x:v>0</x:v>
      </x:c>
      <x:c r="W204" s="588" t="n">
        <x:f>X204*$E$3</x:f>
        <x:v>0</x:v>
      </x:c>
      <x:c r="X204" s="523" t="n">
        <x:v>0</x:v>
      </x:c>
      <x:c r="Y204" s="579" t="n">
        <x:v>0.401</x:v>
      </x:c>
      <x:c r="Z204" s="582" t="n">
        <x:f>AA204*$E$3</x:f>
        <x:v>0.63</x:v>
      </x:c>
      <x:c r="AA204" s="523" t="n">
        <x:v>0.63</x:v>
      </x:c>
      <x:c r="AB204" s="585" t="n">
        <x:v>0</x:v>
      </x:c>
      <x:c r="AC204" s="588" t="n">
        <x:f>AD204*$E$3</x:f>
        <x:v>0</x:v>
      </x:c>
      <x:c r="AD204" s="523" t="n">
        <x:v>0</x:v>
      </x:c>
      <x:c r="AE204" s="579" t="n">
        <x:v>0</x:v>
      </x:c>
      <x:c r="AF204" s="582" t="n">
        <x:f>AG204*$E$3</x:f>
        <x:v>0</x:v>
      </x:c>
      <x:c r="AG204" s="523" t="n">
        <x:v>0</x:v>
      </x:c>
      <x:c r="AH204" s="585" t="n">
        <x:v>0</x:v>
      </x:c>
      <x:c r="AI204" s="588" t="n">
        <x:f>AJ204*$E$3</x:f>
        <x:v>0</x:v>
      </x:c>
      <x:c r="AJ204" s="523" t="n">
        <x:v>0</x:v>
      </x:c>
      <x:c r="AK204" s="579" t="n">
        <x:v>0</x:v>
      </x:c>
      <x:c r="AL204" s="582" t="n">
        <x:f>AM204*$E$3</x:f>
        <x:v>0</x:v>
      </x:c>
      <x:c r="AM204" s="523" t="n">
        <x:v>0</x:v>
      </x:c>
      <x:c r="AN204" s="585" t="n">
        <x:v>0.926</x:v>
      </x:c>
      <x:c r="AO204" s="588" t="n">
        <x:f>AP204*$E$3</x:f>
        <x:v>1.46</x:v>
      </x:c>
      <x:c r="AP204" s="523" t="n">
        <x:v>1.46</x:v>
      </x:c>
      <x:c r="AQ204" s="579" t="n">
        <x:v>0</x:v>
      </x:c>
      <x:c r="AR204" s="582" t="n">
        <x:f>AS204*$E$3</x:f>
        <x:v>0</x:v>
      </x:c>
      <x:c r="AS204" s="523" t="n">
        <x:v>0</x:v>
      </x:c>
      <x:c r="AT204" s="585" t="n">
        <x:v>0.465</x:v>
      </x:c>
      <x:c r="AU204" s="588" t="n">
        <x:f>AV204*$E$3</x:f>
        <x:v>0.73</x:v>
      </x:c>
      <x:c r="AV204" s="523" t="n">
        <x:v>0.73</x:v>
      </x:c>
      <x:c r="AW204" s="579" t="n">
        <x:f>SUM(M204,P204,S204,V204,Y204,AB204,AE204,AH204,AK204,AN204,AQ204,AT204)</x:f>
        <x:v>1.9420000000000002</x:v>
      </x:c>
      <x:c r="AX204" s="582" t="n">
        <x:f>SUM(N204,Q204,T204,W204,Z204,AC204,AF204,AI204,AL204,AO204,AR204,AU204)</x:f>
        <x:v>3.06</x:v>
      </x:c>
      <x:c r="AY204" s="525"/>
      <x:c r="AZ204" s="579" t="n">
        <x:f>AW204/12</x:f>
        <x:v>0.16183333333333336</x:v>
      </x:c>
      <x:c r="BA204" s="582" t="n">
        <x:f>AX204/12</x:f>
        <x:v>0.255</x:v>
      </x:c>
      <x:c r="BB204" s="525"/>
      <x:c r="BC204" s="579" t="n">
        <x:f>AW204-$G204</x:f>
        <x:v>-807.058</x:v>
      </x:c>
      <x:c r="BD204" s="582" t="n">
        <x:f>AX204-($K204*12)</x:f>
        <x:v>-1275.1600000000003</x:v>
      </x:c>
      <x:c r="BE204" s="522" t="str">
        <x:v>SIM</x:v>
      </x:c>
      <x:c r="BF204" s="522" t="str">
        <x:v>PRODUÇÃO · COMPÕE O FATOR K</x:v>
      </x:c>
    </x:row>
    <x:row r="205" ht="31" customHeight="1">
      <x:c r="A205" s="531" t="str">
        <x:v>O&amp;M</x:v>
      </x:c>
      <x:c r="B205" s="531" t="str">
        <x:v>LINHA MORTA</x:v>
      </x:c>
      <x:c r="C205" s="531" t="str">
        <x:v>5022000282</x:v>
      </x:c>
      <x:c r="D205" s="534" t="str">
        <x:v>TENSIONAR COND MESAGEIRO RDC LM</x:v>
      </x:c>
      <x:c r="E205" s="534" t="str">
        <x:v>TENSIONAR CONDUTOR MENSAGEIRO EM REDE COMPACTA (RDC), INDEPENDENTE DA BITOLA, INDEPENDENTE DA CLASSE DE TENSAO E NUMERO DE FASES. POR PONTO DE FIXACAO/PUXADA, INDEPENDENTE DA QUANTIDADE DE VAOS NELE EXISTENTES. CONFORME NORMA TECNICA VIGENTE. INCLUI: ENCABECAR, TENSIONAR, NIVELAR, FAZER AMARRACOES NAS ESTRUTURAS, NOS ESPACADORES E CABOS. APROPRIACAO - CUSTEIO: QUANDO EM ATIVIDADE DE MANUTENCAO, APROPRIAR NO CENTRO E CLASSE DE CUSTO ESPECIFICA DA AREA. CONFORME ET.206.EQTL.NORMAS E QUALIDADE - CADERNO DE SERVICOS. QUANT MINIMA RECOMENDA: 2 PESSOAS. TIPO DE TURMA: LINHA MORTA (LM).</x:v>
      </x:c>
      <x:c r="F205" s="531" t="str">
        <x:v>UNIDADE</x:v>
      </x:c>
      <x:c r="G205" s="573" t="n">
        <x:v>498.615620251988</x:v>
      </x:c>
      <x:c r="H205" s="573" t="n">
        <x:f>G205/12</x:f>
        <x:v>41.551301687665664</x:v>
      </x:c>
      <x:c r="I205" s="576" t="n">
        <x:v>307.853242824996</x:v>
      </x:c>
      <x:c r="J205" s="576" t="n">
        <x:f>ROUND(I205*$E$3,2)</x:f>
        <x:v>307.85</x:v>
      </x:c>
      <x:c r="K205" s="576" t="n">
        <x:f>J205*H205</x:f>
        <x:v>12791.568224547875</x:v>
      </x:c>
      <x:c r="L205" s="522"/>
      <x:c r="M205" s="579" t="n">
        <x:v>0.33</x:v>
      </x:c>
      <x:c r="N205" s="582" t="n">
        <x:f>O205*$E$3</x:f>
        <x:v>101.59</x:v>
      </x:c>
      <x:c r="O205" s="523" t="n">
        <x:v>101.59</x:v>
      </x:c>
      <x:c r="P205" s="585" t="n">
        <x:v>0</x:v>
      </x:c>
      <x:c r="Q205" s="588" t="n">
        <x:f>R205*$E$3</x:f>
        <x:v>0</x:v>
      </x:c>
      <x:c r="R205" s="523" t="n">
        <x:v>0</x:v>
      </x:c>
      <x:c r="S205" s="579" t="n">
        <x:v>0</x:v>
      </x:c>
      <x:c r="T205" s="582" t="n">
        <x:f>U205*$E$3</x:f>
        <x:v>0</x:v>
      </x:c>
      <x:c r="U205" s="523" t="n">
        <x:v>0</x:v>
      </x:c>
      <x:c r="V205" s="585" t="n">
        <x:v>0</x:v>
      </x:c>
      <x:c r="W205" s="588" t="n">
        <x:f>X205*$E$3</x:f>
        <x:v>0</x:v>
      </x:c>
      <x:c r="X205" s="523" t="n">
        <x:v>0</x:v>
      </x:c>
      <x:c r="Y205" s="579" t="n">
        <x:v>0</x:v>
      </x:c>
      <x:c r="Z205" s="582" t="n">
        <x:f>AA205*$E$3</x:f>
        <x:v>0</x:v>
      </x:c>
      <x:c r="AA205" s="523" t="n">
        <x:v>0</x:v>
      </x:c>
      <x:c r="AB205" s="585" t="n">
        <x:v>0.292</x:v>
      </x:c>
      <x:c r="AC205" s="588" t="n">
        <x:f>AD205*$E$3</x:f>
        <x:v>89.89</x:v>
      </x:c>
      <x:c r="AD205" s="523" t="n">
        <x:v>89.89</x:v>
      </x:c>
      <x:c r="AE205" s="579" t="n">
        <x:v>0</x:v>
      </x:c>
      <x:c r="AF205" s="582" t="n">
        <x:f>AG205*$E$3</x:f>
        <x:v>0</x:v>
      </x:c>
      <x:c r="AG205" s="523" t="n">
        <x:v>0</x:v>
      </x:c>
      <x:c r="AH205" s="585" t="n">
        <x:v>0</x:v>
      </x:c>
      <x:c r="AI205" s="588" t="n">
        <x:f>AJ205*$E$3</x:f>
        <x:v>0</x:v>
      </x:c>
      <x:c r="AJ205" s="523" t="n">
        <x:v>0</x:v>
      </x:c>
      <x:c r="AK205" s="579" t="n">
        <x:v>0.411</x:v>
      </x:c>
      <x:c r="AL205" s="582" t="n">
        <x:f>AM205*$E$3</x:f>
        <x:v>126.53</x:v>
      </x:c>
      <x:c r="AM205" s="523" t="n">
        <x:v>126.53</x:v>
      </x:c>
      <x:c r="AN205" s="585" t="n">
        <x:v>0.4</x:v>
      </x:c>
      <x:c r="AO205" s="588" t="n">
        <x:f>AP205*$E$3</x:f>
        <x:v>123.14</x:v>
      </x:c>
      <x:c r="AP205" s="523" t="n">
        <x:v>123.14</x:v>
      </x:c>
      <x:c r="AQ205" s="579" t="n">
        <x:v>0</x:v>
      </x:c>
      <x:c r="AR205" s="582" t="n">
        <x:f>AS205*$E$3</x:f>
        <x:v>0</x:v>
      </x:c>
      <x:c r="AS205" s="523" t="n">
        <x:v>0</x:v>
      </x:c>
      <x:c r="AT205" s="585" t="n">
        <x:v>1.925</x:v>
      </x:c>
      <x:c r="AU205" s="588" t="n">
        <x:f>AV205*$E$3</x:f>
        <x:v>592.61</x:v>
      </x:c>
      <x:c r="AV205" s="523" t="n">
        <x:v>592.61</x:v>
      </x:c>
      <x:c r="AW205" s="579" t="n">
        <x:f>SUM(M205,P205,S205,V205,Y205,AB205,AE205,AH205,AK205,AN205,AQ205,AT205)</x:f>
        <x:v>3.3579999999999997</x:v>
      </x:c>
      <x:c r="AX205" s="582" t="n">
        <x:f>SUM(N205,Q205,T205,W205,Z205,AC205,AF205,AI205,AL205,AO205,AR205,AU205)</x:f>
        <x:v>1033.76</x:v>
      </x:c>
      <x:c r="AY205" s="525"/>
      <x:c r="AZ205" s="579" t="n">
        <x:f>AW205/12</x:f>
        <x:v>0.2798333333333333</x:v>
      </x:c>
      <x:c r="BA205" s="582" t="n">
        <x:f>AX205/12</x:f>
        <x:v>86.14666666666666</x:v>
      </x:c>
      <x:c r="BB205" s="525"/>
      <x:c r="BC205" s="579" t="n">
        <x:f>AW205-$G205</x:f>
        <x:v>-495.257620251988</x:v>
      </x:c>
      <x:c r="BD205" s="582" t="n">
        <x:f>AX205-($K205*12)</x:f>
        <x:v>-152465.0586945745</x:v>
      </x:c>
      <x:c r="BE205" s="522" t="str">
        <x:v>SIM</x:v>
      </x:c>
      <x:c r="BF205" s="522" t="str">
        <x:v>PRODUÇÃO · COMPÕE O FATOR K</x:v>
      </x:c>
    </x:row>
    <x:row r="206" ht="31" customHeight="1">
      <x:c r="A206" s="531" t="str">
        <x:v>O&amp;M</x:v>
      </x:c>
      <x:c r="B206" s="531" t="str">
        <x:v>LINHA MORTA</x:v>
      </x:c>
      <x:c r="C206" s="531" t="str">
        <x:v>5022000283</x:v>
      </x:c>
      <x:c r="D206" s="534" t="str">
        <x:v>TENSIONAR COND PROTEGIDO RDC LM</x:v>
      </x:c>
      <x:c r="E206" s="534" t="str">
        <x:v>TENSIONAR CONDUTOR PROTEGIDO EM REDE COMPACTA (RDC), INDEPENDENTE DA BITOLA, INDEPENDENTE DA CLASSE DE TENSAO E NUMERO DE FASES. POR PONTO DE FIXACAO/PUXADA, INDEPENDENTE DA QUANTIDADE DE VAOS NELE EXISTENTES. CONFORME NORMA TECNICA VIGENTE. INCLUI: ENCABECAR, TENSIONAR, NIVELAR, FAZER AMARRACOES NAS ESTRUTURAS, NOS ESPACADORES E CABOS. APROPRIACAO - CUSTEIO: QUANDO EM ATIVIDADE DE MANUTENCAO, APROPRIAR NO CENTRO E CLASSE DE CUSTO ESPECIFICA DA AREA. CONFORME ET.206.EQTL.NORMAS E QUALIDADE - CADERNO DE SERVICOS. QUANT MINIMA RECOMENDA: 2 PESSOAS. TIPO DE TURMA: LINHA MORTA (LM).</x:v>
      </x:c>
      <x:c r="F206" s="531" t="str">
        <x:v>UNIDADE</x:v>
      </x:c>
      <x:c r="G206" s="573" t="n">
        <x:v>30.6810362333701</x:v>
      </x:c>
      <x:c r="H206" s="573" t="n">
        <x:f>G206/12</x:f>
        <x:v>2.5567530194475085</x:v>
      </x:c>
      <x:c r="I206" s="576" t="n">
        <x:v>307.853242824996</x:v>
      </x:c>
      <x:c r="J206" s="576" t="n">
        <x:f>ROUND(I206*$E$3,2)</x:f>
        <x:v>307.85</x:v>
      </x:c>
      <x:c r="K206" s="576" t="n">
        <x:f>J206*H206</x:f>
        <x:v>787.0964170369156</x:v>
      </x:c>
      <x:c r="L206" s="522"/>
      <x:c r="M206" s="579" t="n">
        <x:v>0.598</x:v>
      </x:c>
      <x:c r="N206" s="582" t="n">
        <x:f>O206*$E$3</x:f>
        <x:v>184.09</x:v>
      </x:c>
      <x:c r="O206" s="523" t="n">
        <x:v>184.09</x:v>
      </x:c>
      <x:c r="P206" s="585" t="n">
        <x:v>0.87</x:v>
      </x:c>
      <x:c r="Q206" s="588" t="n">
        <x:f>R206*$E$3</x:f>
        <x:v>267.83</x:v>
      </x:c>
      <x:c r="R206" s="523" t="n">
        <x:v>267.83</x:v>
      </x:c>
      <x:c r="S206" s="579" t="n">
        <x:v>0.751</x:v>
      </x:c>
      <x:c r="T206" s="582" t="n">
        <x:f>U206*$E$3</x:f>
        <x:v>231.2</x:v>
      </x:c>
      <x:c r="U206" s="523" t="n">
        <x:v>231.2</x:v>
      </x:c>
      <x:c r="V206" s="585" t="n">
        <x:v>1.219</x:v>
      </x:c>
      <x:c r="W206" s="588" t="n">
        <x:f>X206*$E$3</x:f>
        <x:v>375.27</x:v>
      </x:c>
      <x:c r="X206" s="523" t="n">
        <x:v>375.27</x:v>
      </x:c>
      <x:c r="Y206" s="579" t="n">
        <x:v>1.364</x:v>
      </x:c>
      <x:c r="Z206" s="582" t="n">
        <x:f>AA206*$E$3</x:f>
        <x:v>419.91</x:v>
      </x:c>
      <x:c r="AA206" s="523" t="n">
        <x:v>419.91</x:v>
      </x:c>
      <x:c r="AB206" s="585" t="n">
        <x:v>1.236</x:v>
      </x:c>
      <x:c r="AC206" s="588" t="n">
        <x:f>AD206*$E$3</x:f>
        <x:v>380.5</x:v>
      </x:c>
      <x:c r="AD206" s="523" t="n">
        <x:v>380.5</x:v>
      </x:c>
      <x:c r="AE206" s="579" t="n">
        <x:v>0.629</x:v>
      </x:c>
      <x:c r="AF206" s="582" t="n">
        <x:f>AG206*$E$3</x:f>
        <x:v>193.64</x:v>
      </x:c>
      <x:c r="AG206" s="523" t="n">
        <x:v>193.64</x:v>
      </x:c>
      <x:c r="AH206" s="585" t="n">
        <x:v>1.371</x:v>
      </x:c>
      <x:c r="AI206" s="588" t="n">
        <x:f>AJ206*$E$3</x:f>
        <x:v>422.06</x:v>
      </x:c>
      <x:c r="AJ206" s="523" t="n">
        <x:v>422.06</x:v>
      </x:c>
      <x:c r="AK206" s="579" t="n">
        <x:v>8.204</x:v>
      </x:c>
      <x:c r="AL206" s="582" t="n">
        <x:f>AM206*$E$3</x:f>
        <x:v>2525.6</x:v>
      </x:c>
      <x:c r="AM206" s="523" t="n">
        <x:v>2525.6</x:v>
      </x:c>
      <x:c r="AN206" s="585" t="n">
        <x:v>1.83</x:v>
      </x:c>
      <x:c r="AO206" s="588" t="n">
        <x:f>AP206*$E$3</x:f>
        <x:v>563.37</x:v>
      </x:c>
      <x:c r="AP206" s="523" t="n">
        <x:v>563.37</x:v>
      </x:c>
      <x:c r="AQ206" s="579" t="n">
        <x:v>4.375</x:v>
      </x:c>
      <x:c r="AR206" s="582" t="n">
        <x:f>AS206*$E$3</x:f>
        <x:v>1346.84</x:v>
      </x:c>
      <x:c r="AS206" s="523" t="n">
        <x:v>1346.84</x:v>
      </x:c>
      <x:c r="AT206" s="585" t="n">
        <x:v>1.28</x:v>
      </x:c>
      <x:c r="AU206" s="588" t="n">
        <x:f>AV206*$E$3</x:f>
        <x:v>394.05</x:v>
      </x:c>
      <x:c r="AV206" s="523" t="n">
        <x:v>394.05</x:v>
      </x:c>
      <x:c r="AW206" s="579" t="n">
        <x:f>SUM(M206,P206,S206,V206,Y206,AB206,AE206,AH206,AK206,AN206,AQ206,AT206)</x:f>
        <x:v>23.727000000000004</x:v>
      </x:c>
      <x:c r="AX206" s="582" t="n">
        <x:f>SUM(N206,Q206,T206,W206,Z206,AC206,AF206,AI206,AL206,AO206,AR206,AU206)</x:f>
        <x:v>7304.360000000001</x:v>
      </x:c>
      <x:c r="AY206" s="525"/>
      <x:c r="AZ206" s="579" t="n">
        <x:f>AW206/12</x:f>
        <x:v>1.9772500000000004</x:v>
      </x:c>
      <x:c r="BA206" s="582" t="n">
        <x:f>AX206/12</x:f>
        <x:v>608.6966666666667</x:v>
      </x:c>
      <x:c r="BB206" s="525"/>
      <x:c r="BC206" s="579" t="n">
        <x:f>AW206-$G206</x:f>
        <x:v>-6.954036233370097</x:v>
      </x:c>
      <x:c r="BD206" s="582" t="n">
        <x:f>AX206-($K206*12)</x:f>
        <x:v>-2140.797004442986</x:v>
      </x:c>
      <x:c r="BE206" s="522" t="str">
        <x:v>SIM</x:v>
      </x:c>
      <x:c r="BF206" s="522" t="str">
        <x:v>PRODUÇÃO · COMPÕE O FATOR K</x:v>
      </x:c>
    </x:row>
    <x:row r="207" ht="31" customHeight="1">
      <x:c r="A207" s="531" t="str">
        <x:v>O&amp;M</x:v>
      </x:c>
      <x:c r="B207" s="531" t="str">
        <x:v>LINHA MORTA</x:v>
      </x:c>
      <x:c r="C207" s="531" t="str">
        <x:v>5022000286</x:v>
      </x:c>
      <x:c r="D207" s="534" t="str">
        <x:v>INST CONEX OU EMENDA DE CABO RDC LM</x:v>
      </x:c>
      <x:c r="E207" s="534" t="str">
        <x:v>INSTALAR UMA CONEXAO / EMENDA POR FASE EM CABO COBERTO (QUALQUER TIPO), PARA REDE DE DESTRIBUICAO COMPACTA, CONSIDERANDO A RECOMPOSICAO DA COBERTURA. CONFORME NORMA TECNICA VIGENTE. INCLUI:  INSTALAR EMENDA, RECOMPOR A COBERTURA DO CABO PROTEGIDO E TENSIONAMENTO DO CONDUTOR.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x:v>
      </x:c>
      <x:c r="F207" s="531" t="str">
        <x:v>UNIDADE</x:v>
      </x:c>
      <x:c r="G207" s="573" t="n">
        <x:v>346.666666666667</x:v>
      </x:c>
      <x:c r="H207" s="573" t="n">
        <x:f>G207/12</x:f>
        <x:v>28.888888888888918</x:v>
      </x:c>
      <x:c r="I207" s="576" t="n">
        <x:v>466.380574527364</x:v>
      </x:c>
      <x:c r="J207" s="576" t="n">
        <x:f>ROUND(I207*$E$3,2)</x:f>
        <x:v>466.38</x:v>
      </x:c>
      <x:c r="K207" s="576" t="n">
        <x:f>J207*H207</x:f>
        <x:v>13473.200000000013</x:v>
      </x:c>
      <x:c r="L207" s="522"/>
      <x:c r="M207" s="579" t="n">
        <x:v>19</x:v>
      </x:c>
      <x:c r="N207" s="582" t="n">
        <x:f>O207*$E$3</x:f>
        <x:v>8861.22</x:v>
      </x:c>
      <x:c r="O207" s="523" t="n">
        <x:v>8861.22</x:v>
      </x:c>
      <x:c r="P207" s="585" t="n">
        <x:v>29</x:v>
      </x:c>
      <x:c r="Q207" s="588" t="n">
        <x:f>R207*$E$3</x:f>
        <x:v>13525.02</x:v>
      </x:c>
      <x:c r="R207" s="523" t="n">
        <x:v>13525.02</x:v>
      </x:c>
      <x:c r="S207" s="579" t="n">
        <x:v>42</x:v>
      </x:c>
      <x:c r="T207" s="582" t="n">
        <x:f>U207*$E$3</x:f>
        <x:v>19587.96</x:v>
      </x:c>
      <x:c r="U207" s="523" t="n">
        <x:v>19587.96</x:v>
      </x:c>
      <x:c r="V207" s="585" t="n">
        <x:v>53</x:v>
      </x:c>
      <x:c r="W207" s="588" t="n">
        <x:f>X207*$E$3</x:f>
        <x:v>24718.14</x:v>
      </x:c>
      <x:c r="X207" s="523" t="n">
        <x:v>24718.14</x:v>
      </x:c>
      <x:c r="Y207" s="579" t="n">
        <x:v>32</x:v>
      </x:c>
      <x:c r="Z207" s="582" t="n">
        <x:f>AA207*$E$3</x:f>
        <x:v>14924.16</x:v>
      </x:c>
      <x:c r="AA207" s="523" t="n">
        <x:v>14924.16</x:v>
      </x:c>
      <x:c r="AB207" s="585" t="n">
        <x:v>38</x:v>
      </x:c>
      <x:c r="AC207" s="588" t="n">
        <x:f>AD207*$E$3</x:f>
        <x:v>17722.44</x:v>
      </x:c>
      <x:c r="AD207" s="523" t="n">
        <x:v>17722.44</x:v>
      </x:c>
      <x:c r="AE207" s="579" t="n">
        <x:v>28</x:v>
      </x:c>
      <x:c r="AF207" s="582" t="n">
        <x:f>AG207*$E$3</x:f>
        <x:v>13058.64</x:v>
      </x:c>
      <x:c r="AG207" s="523" t="n">
        <x:v>13058.64</x:v>
      </x:c>
      <x:c r="AH207" s="585" t="n">
        <x:v>58</x:v>
      </x:c>
      <x:c r="AI207" s="588" t="n">
        <x:f>AJ207*$E$3</x:f>
        <x:v>27050.04</x:v>
      </x:c>
      <x:c r="AJ207" s="523" t="n">
        <x:v>27050.04</x:v>
      </x:c>
      <x:c r="AK207" s="579" t="n">
        <x:v>75</x:v>
      </x:c>
      <x:c r="AL207" s="582" t="n">
        <x:f>AM207*$E$3</x:f>
        <x:v>34978.5</x:v>
      </x:c>
      <x:c r="AM207" s="523" t="n">
        <x:v>34978.5</x:v>
      </x:c>
      <x:c r="AN207" s="585" t="n">
        <x:v>75</x:v>
      </x:c>
      <x:c r="AO207" s="588" t="n">
        <x:f>AP207*$E$3</x:f>
        <x:v>34978.5</x:v>
      </x:c>
      <x:c r="AP207" s="523" t="n">
        <x:v>34978.5</x:v>
      </x:c>
      <x:c r="AQ207" s="579" t="n">
        <x:v>41</x:v>
      </x:c>
      <x:c r="AR207" s="582" t="n">
        <x:f>AS207*$E$3</x:f>
        <x:v>19121.58</x:v>
      </x:c>
      <x:c r="AS207" s="523" t="n">
        <x:v>19121.58</x:v>
      </x:c>
      <x:c r="AT207" s="585" t="n">
        <x:v>52</x:v>
      </x:c>
      <x:c r="AU207" s="588" t="n">
        <x:f>AV207*$E$3</x:f>
        <x:v>24251.76</x:v>
      </x:c>
      <x:c r="AV207" s="523" t="n">
        <x:v>24251.76</x:v>
      </x:c>
      <x:c r="AW207" s="579" t="n">
        <x:f>SUM(M207,P207,S207,V207,Y207,AB207,AE207,AH207,AK207,AN207,AQ207,AT207)</x:f>
        <x:v>542</x:v>
      </x:c>
      <x:c r="AX207" s="582" t="n">
        <x:f>SUM(N207,Q207,T207,W207,Z207,AC207,AF207,AI207,AL207,AO207,AR207,AU207)</x:f>
        <x:v>252777.96000000002</x:v>
      </x:c>
      <x:c r="AY207" s="525"/>
      <x:c r="AZ207" s="579" t="n">
        <x:f>AW207/12</x:f>
        <x:v>45.166666666666664</x:v>
      </x:c>
      <x:c r="BA207" s="582" t="n">
        <x:f>AX207/12</x:f>
        <x:v>21064.83</x:v>
      </x:c>
      <x:c r="BB207" s="525"/>
      <x:c r="BC207" s="579" t="n">
        <x:f>AW207-$G207</x:f>
        <x:v>195.33333333333297</x:v>
      </x:c>
      <x:c r="BD207" s="582" t="n">
        <x:f>AX207-($K207*12)</x:f>
        <x:v>91099.55999999985</x:v>
      </x:c>
      <x:c r="BE207" s="522" t="str">
        <x:v>SIM</x:v>
      </x:c>
      <x:c r="BF207" s="522" t="str">
        <x:v>PRODUÇÃO · COMPÕE O FATOR K</x:v>
      </x:c>
    </x:row>
    <x:row r="208" ht="31" customHeight="1">
      <x:c r="A208" s="531" t="str">
        <x:v>O&amp;M</x:v>
      </x:c>
      <x:c r="B208" s="531" t="str">
        <x:v>LINHA MORTA</x:v>
      </x:c>
      <x:c r="C208" s="531" t="str">
        <x:v>5022200033</x:v>
      </x:c>
      <x:c r="D208" s="534" t="str">
        <x:v>INST ATERRAMENTO COMPL 1HASTE LM</x:v>
      </x:c>
      <x:c r="E208" s="534" t="str">
        <x:v>INSTALAR ATERRAMENTO COMPLETO COM A UTILIZACAO DE 1 HASTE, EXCETO PARA CERCA, COM QUALQUER TIPO DE HASTE. CONFORME NORMA TECNICA VIGENTE. INCLUI: INST ELETRODUTO (QUANDO NECESSARIO), DESCER FIO CONDUTOR, QUEBRAR CALCADA (QUANDO NECESSARIO), ABRIR/FECHAR BURACO/VALA COM TERRA, CRAVAR HASTE, CONECTAR FIO CONDUTOR DE ATERRAMENTO A HASTE E AO NEUTRO/ ESTRUTURA/ ESTAI/ MENSAGEIRO. MEDIR E GARANTIR O ATERRAMENTO (CONFORME POP, VALOR EM Ω "OHMS"). QUANDO NECESSARIO INSTALAR HASTE ADICIONAL DE ATERRAMENTO, REMUNERAR COM ATIVIDADE ESPECIFICA. NAO INCLUI RESTAURAR PASSEIO SIMPLES/ESPECIAL, QUANDO NECESSARIO REMUNERAR COM A ATIVIDADES ESPECIFICA.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 </x:v>
      </x:c>
      <x:c r="F208" s="531" t="str">
        <x:v>CONJUNTO</x:v>
      </x:c>
      <x:c r="G208" s="573" t="n">
        <x:v>2021.16240030229</x:v>
      </x:c>
      <x:c r="H208" s="573" t="n">
        <x:f>G208/12</x:f>
        <x:v>168.43020002519083</x:v>
      </x:c>
      <x:c r="I208" s="576" t="n">
        <x:v>656.192736200845</x:v>
      </x:c>
      <x:c r="J208" s="576" t="n">
        <x:f>ROUND(I208*$E$3,2)</x:f>
        <x:v>656.19</x:v>
      </x:c>
      <x:c r="K208" s="576" t="n">
        <x:f>J208*H208</x:f>
        <x:v>110522.21295452998</x:v>
      </x:c>
      <x:c r="L208" s="522"/>
      <x:c r="M208" s="579" t="n">
        <x:v>79</x:v>
      </x:c>
      <x:c r="N208" s="582" t="n">
        <x:f>O208*$E$3</x:f>
        <x:v>51839.01</x:v>
      </x:c>
      <x:c r="O208" s="523" t="n">
        <x:v>51839.01</x:v>
      </x:c>
      <x:c r="P208" s="585" t="n">
        <x:v>60</x:v>
      </x:c>
      <x:c r="Q208" s="588" t="n">
        <x:f>R208*$E$3</x:f>
        <x:v>39371.4</x:v>
      </x:c>
      <x:c r="R208" s="523" t="n">
        <x:v>39371.4</x:v>
      </x:c>
      <x:c r="S208" s="579" t="n">
        <x:v>46</x:v>
      </x:c>
      <x:c r="T208" s="582" t="n">
        <x:f>U208*$E$3</x:f>
        <x:v>30184.74</x:v>
      </x:c>
      <x:c r="U208" s="523" t="n">
        <x:v>30184.74</x:v>
      </x:c>
      <x:c r="V208" s="585" t="n">
        <x:v>149</x:v>
      </x:c>
      <x:c r="W208" s="588" t="n">
        <x:f>X208*$E$3</x:f>
        <x:v>97772.31</x:v>
      </x:c>
      <x:c r="X208" s="523" t="n">
        <x:v>97772.31</x:v>
      </x:c>
      <x:c r="Y208" s="579" t="n">
        <x:v>171</x:v>
      </x:c>
      <x:c r="Z208" s="582" t="n">
        <x:f>AA208*$E$3</x:f>
        <x:v>112208.49</x:v>
      </x:c>
      <x:c r="AA208" s="523" t="n">
        <x:v>112208.49</x:v>
      </x:c>
      <x:c r="AB208" s="585" t="n">
        <x:v>118</x:v>
      </x:c>
      <x:c r="AC208" s="588" t="n">
        <x:f>AD208*$E$3</x:f>
        <x:v>77430.42</x:v>
      </x:c>
      <x:c r="AD208" s="523" t="n">
        <x:v>77430.42</x:v>
      </x:c>
      <x:c r="AE208" s="579" t="n">
        <x:v>89</x:v>
      </x:c>
      <x:c r="AF208" s="582" t="n">
        <x:f>AG208*$E$3</x:f>
        <x:v>58400.91</x:v>
      </x:c>
      <x:c r="AG208" s="523" t="n">
        <x:v>58400.91</x:v>
      </x:c>
      <x:c r="AH208" s="585" t="n">
        <x:v>208</x:v>
      </x:c>
      <x:c r="AI208" s="588" t="n">
        <x:f>AJ208*$E$3</x:f>
        <x:v>136487.52</x:v>
      </x:c>
      <x:c r="AJ208" s="523" t="n">
        <x:v>136487.52</x:v>
      </x:c>
      <x:c r="AK208" s="579" t="n">
        <x:v>149</x:v>
      </x:c>
      <x:c r="AL208" s="582" t="n">
        <x:f>AM208*$E$3</x:f>
        <x:v>97772.31</x:v>
      </x:c>
      <x:c r="AM208" s="523" t="n">
        <x:v>97772.31</x:v>
      </x:c>
      <x:c r="AN208" s="585" t="n">
        <x:v>102</x:v>
      </x:c>
      <x:c r="AO208" s="588" t="n">
        <x:f>AP208*$E$3</x:f>
        <x:v>66931.38</x:v>
      </x:c>
      <x:c r="AP208" s="523" t="n">
        <x:v>66931.38</x:v>
      </x:c>
      <x:c r="AQ208" s="579" t="n">
        <x:v>252</x:v>
      </x:c>
      <x:c r="AR208" s="582" t="n">
        <x:f>AS208*$E$3</x:f>
        <x:v>165359.88</x:v>
      </x:c>
      <x:c r="AS208" s="523" t="n">
        <x:v>165359.88</x:v>
      </x:c>
      <x:c r="AT208" s="585" t="n">
        <x:v>170</x:v>
      </x:c>
      <x:c r="AU208" s="588" t="n">
        <x:f>AV208*$E$3</x:f>
        <x:v>111552.3</x:v>
      </x:c>
      <x:c r="AV208" s="523" t="n">
        <x:v>111552.3</x:v>
      </x:c>
      <x:c r="AW208" s="579" t="n">
        <x:f>SUM(M208,P208,S208,V208,Y208,AB208,AE208,AH208,AK208,AN208,AQ208,AT208)</x:f>
        <x:v>1593</x:v>
      </x:c>
      <x:c r="AX208" s="582" t="n">
        <x:f>SUM(N208,Q208,T208,W208,Z208,AC208,AF208,AI208,AL208,AO208,AR208,AU208)</x:f>
        <x:v>1045310.6700000002</x:v>
      </x:c>
      <x:c r="AY208" s="525"/>
      <x:c r="AZ208" s="579" t="n">
        <x:f>AW208/12</x:f>
        <x:v>132.75</x:v>
      </x:c>
      <x:c r="BA208" s="582" t="n">
        <x:f>AX208/12</x:f>
        <x:v>87109.22250000002</x:v>
      </x:c>
      <x:c r="BB208" s="525"/>
      <x:c r="BC208" s="579" t="n">
        <x:f>AW208-$G208</x:f>
        <x:v>-428.16240030229005</x:v>
      </x:c>
      <x:c r="BD208" s="582" t="n">
        <x:f>AX208-($K208*12)</x:f>
        <x:v>-280955.8854543597</x:v>
      </x:c>
      <x:c r="BE208" s="522" t="str">
        <x:v>SIM</x:v>
      </x:c>
      <x:c r="BF208" s="522" t="str">
        <x:v>PRODUÇÃO · COMPÕE O FATOR K</x:v>
      </x:c>
    </x:row>
    <x:row r="209" ht="31" customHeight="1">
      <x:c r="A209" s="531" t="str">
        <x:v>O&amp;M</x:v>
      </x:c>
      <x:c r="B209" s="531" t="str">
        <x:v>LINHA MORTA</x:v>
      </x:c>
      <x:c r="C209" s="531" t="str">
        <x:v>5022200034</x:v>
      </x:c>
      <x:c r="D209" s="534" t="str">
        <x:v>INST ATERRAMENTO COMPL 5-8HASTES LM</x:v>
      </x:c>
      <x:c r="E209" s="534" t="str">
        <x:v>INSTALAR ATERRAMENTO COMPLETO COM A UTILIZACAO DE 5 A 8 HASTES, EXCETO PARA CERCA, COM QUALQUER TIPO DE HASTE, CONFORME NORMA TECNICA VIGENTE. INCLUI: INST ELETRODUTO (QUANDO NECESSARIO), DESCER FIO CONDUTOR, QUEBRAR CALCADA (QUANDO NECESSARIO), ABRIR/FECHAR BURACO/VALA COM TERRA, CRAVAR HASTE, CONECTAR FIO CONDUTOR DE ATERRAMENTO A HASTE E AO NEUTRO/ ESTRUTURA/ ESTAI/ MENSAGEIRO. MEDIR E GARANTIR O ATERRAMENTO (CONFORME POP, VALOR EM Ω "OHMS"). QUANDO NECESSARIO INSTALAR HASTE ADICIONAL DE ATERRAMENTO, REMUNERAR COM ATIVIDADE ESPECIFICA. NAO INCLUI RESTAURAR PASSEIO SIMPLES/ESPECIAL, QUANDO NECESSARIO REMUNERAR COM A ATIVIDADES ESPECIFICA.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x:v>
      </x:c>
      <x:c r="F209" s="531" t="str">
        <x:v>CONJUNTO</x:v>
      </x:c>
      <x:c r="G209" s="573" t="n">
        <x:v>0</x:v>
      </x:c>
      <x:c r="H209" s="573" t="n">
        <x:f>G209/12</x:f>
        <x:v>0</x:v>
      </x:c>
      <x:c r="I209" s="576" t="n">
        <x:v>2318.23219063263</x:v>
      </x:c>
      <x:c r="J209" s="576" t="n">
        <x:f>ROUND(I209*$E$3,2)</x:f>
        <x:v>2318.23</x:v>
      </x:c>
      <x:c r="K209" s="576" t="n">
        <x:f>J209*H209</x:f>
        <x:v>0</x:v>
      </x:c>
      <x:c r="L209" s="522"/>
      <x:c r="M209" s="579" t="n">
        <x:v>0</x:v>
      </x:c>
      <x:c r="N209" s="582" t="n">
        <x:f>O209*$E$3</x:f>
        <x:v>0</x:v>
      </x:c>
      <x:c r="O209" s="523" t="n">
        <x:v>0</x:v>
      </x:c>
      <x:c r="P209" s="585" t="n">
        <x:v>0</x:v>
      </x:c>
      <x:c r="Q209" s="588" t="n">
        <x:f>R209*$E$3</x:f>
        <x:v>0</x:v>
      </x:c>
      <x:c r="R209" s="523" t="n">
        <x:v>0</x:v>
      </x:c>
      <x:c r="S209" s="579" t="n">
        <x:v>0</x:v>
      </x:c>
      <x:c r="T209" s="582" t="n">
        <x:f>U209*$E$3</x:f>
        <x:v>0</x:v>
      </x:c>
      <x:c r="U209" s="523" t="n">
        <x:v>0</x:v>
      </x:c>
      <x:c r="V209" s="585" t="n">
        <x:v>0</x:v>
      </x:c>
      <x:c r="W209" s="588" t="n">
        <x:f>X209*$E$3</x:f>
        <x:v>0</x:v>
      </x:c>
      <x:c r="X209" s="523" t="n">
        <x:v>0</x:v>
      </x:c>
      <x:c r="Y209" s="579" t="n">
        <x:v>0</x:v>
      </x:c>
      <x:c r="Z209" s="582" t="n">
        <x:f>AA209*$E$3</x:f>
        <x:v>0</x:v>
      </x:c>
      <x:c r="AA209" s="523" t="n">
        <x:v>0</x:v>
      </x:c>
      <x:c r="AB209" s="585" t="n">
        <x:v>0</x:v>
      </x:c>
      <x:c r="AC209" s="588" t="n">
        <x:f>AD209*$E$3</x:f>
        <x:v>0</x:v>
      </x:c>
      <x:c r="AD209" s="523" t="n">
        <x:v>0</x:v>
      </x:c>
      <x:c r="AE209" s="579" t="n">
        <x:v>0</x:v>
      </x:c>
      <x:c r="AF209" s="582" t="n">
        <x:f>AG209*$E$3</x:f>
        <x:v>0</x:v>
      </x:c>
      <x:c r="AG209" s="523" t="n">
        <x:v>0</x:v>
      </x:c>
      <x:c r="AH209" s="585" t="n">
        <x:v>0</x:v>
      </x:c>
      <x:c r="AI209" s="588" t="n">
        <x:f>AJ209*$E$3</x:f>
        <x:v>0</x:v>
      </x:c>
      <x:c r="AJ209" s="523" t="n">
        <x:v>0</x:v>
      </x:c>
      <x:c r="AK209" s="579" t="n">
        <x:v>0</x:v>
      </x:c>
      <x:c r="AL209" s="582" t="n">
        <x:f>AM209*$E$3</x:f>
        <x:v>0</x:v>
      </x:c>
      <x:c r="AM209" s="523" t="n">
        <x:v>0</x:v>
      </x:c>
      <x:c r="AN209" s="585" t="n">
        <x:v>0</x:v>
      </x:c>
      <x:c r="AO209" s="588" t="n">
        <x:f>AP209*$E$3</x:f>
        <x:v>0</x:v>
      </x:c>
      <x:c r="AP209" s="523" t="n">
        <x:v>0</x:v>
      </x:c>
      <x:c r="AQ209" s="579" t="n">
        <x:v>0</x:v>
      </x:c>
      <x:c r="AR209" s="582" t="n">
        <x:f>AS209*$E$3</x:f>
        <x:v>0</x:v>
      </x:c>
      <x:c r="AS209" s="523" t="n">
        <x:v>0</x:v>
      </x:c>
      <x:c r="AT209" s="585" t="n">
        <x:v>0</x:v>
      </x:c>
      <x:c r="AU209" s="588" t="n">
        <x:f>AV209*$E$3</x:f>
        <x:v>0</x:v>
      </x:c>
      <x:c r="AV209" s="523" t="n">
        <x:v>0</x:v>
      </x:c>
      <x:c r="AW209" s="579" t="n">
        <x:f>SUM(M209,P209,S209,V209,Y209,AB209,AE209,AH209,AK209,AN209,AQ209,AT209)</x:f>
        <x:v>0</x:v>
      </x:c>
      <x:c r="AX209" s="582" t="n">
        <x:f>SUM(N209,Q209,T209,W209,Z209,AC209,AF209,AI209,AL209,AO209,AR209,AU209)</x:f>
        <x:v>0</x:v>
      </x:c>
      <x:c r="AY209" s="525"/>
      <x:c r="AZ209" s="579" t="n">
        <x:f>AW209/12</x:f>
        <x:v>0</x:v>
      </x:c>
      <x:c r="BA209" s="582" t="n">
        <x:f>AX209/12</x:f>
        <x:v>0</x:v>
      </x:c>
      <x:c r="BB209" s="525"/>
      <x:c r="BC209" s="579" t="n">
        <x:f>AW209-$G209</x:f>
        <x:v>0</x:v>
      </x:c>
      <x:c r="BD209" s="582" t="n">
        <x:f>AX209-($K209*12)</x:f>
        <x:v>0</x:v>
      </x:c>
      <x:c r="BE209" s="522" t="str">
        <x:v>SIM</x:v>
      </x:c>
      <x:c r="BF209" s="522" t="str">
        <x:v>PRODUÇÃO · COMPÕE O FATOR K</x:v>
      </x:c>
    </x:row>
    <x:row r="210" ht="31" customHeight="1">
      <x:c r="A210" s="531" t="str">
        <x:v>O&amp;M</x:v>
      </x:c>
      <x:c r="B210" s="531" t="str">
        <x:v>LINHA MORTA</x:v>
      </x:c>
      <x:c r="C210" s="531" t="str">
        <x:v>5022200035</x:v>
      </x:c>
      <x:c r="D210" s="534" t="str">
        <x:v>INST 1HASTE ADICIONAL ATERRAMENTO LM</x:v>
      </x:c>
      <x:c r="E210" s="534" t="str">
        <x:v>INSTALAR UMA HASTE ADICIONAL EM ATERRAMENTO, COM QUALQUER TIPO DE HASTE. ESTA ATIVIDADE E UTILIZADA PARA  REMUNERAR A MAIS A ATIVIDADE ATERRAMENTO, QUANDO ESTA INCLUI MAIS DE UMA  HASTE DE ATERRAMENTO. CONFORME NORMA TECNICA VIGENTE. INCLUI: QUEBRAR CALCADA (QUANDO NECESSARIO), ABRIR/FECHAR BURACO/VALA, CRAVAR HASTE, CONECTAR FIO CONDUTOR DE ATERRAMENTO A HASTE EXISTENTE E A ADICIONAL, REALIZAR AS INTERLIGACOES E CONEXOES NECESSARIAS. MEDIR E GARANTIR O ATERRAMENTO (CONFORME POP, VALOR EM Ω "OHMS"). NAO INCLUI RESTAURAR PASSEIO SIMPLES OU ESPECIAL, QUANDO NECESSARIO DEVE SER CONSIDERADO EM ATIVIDADE ESPECIFICA.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x:v>
      </x:c>
      <x:c r="F210" s="531" t="str">
        <x:v>UNIDADE</x:v>
      </x:c>
      <x:c r="G210" s="573" t="n">
        <x:v>13190</x:v>
      </x:c>
      <x:c r="H210" s="573" t="n">
        <x:f>G210/12</x:f>
        <x:v>1099.1666666666667</x:v>
      </x:c>
      <x:c r="I210" s="576" t="n">
        <x:v>340.846908046633</x:v>
      </x:c>
      <x:c r="J210" s="576" t="n">
        <x:f>ROUND(I210*$E$3,2)</x:f>
        <x:v>340.85</x:v>
      </x:c>
      <x:c r="K210" s="576" t="n">
        <x:f>J210*H210</x:f>
        <x:v>374650.9583333334</x:v>
      </x:c>
      <x:c r="L210" s="522"/>
      <x:c r="M210" s="579" t="n">
        <x:v>32</x:v>
      </x:c>
      <x:c r="N210" s="582" t="n">
        <x:f>O210*$E$3</x:f>
        <x:v>10907.2</x:v>
      </x:c>
      <x:c r="O210" s="523" t="n">
        <x:v>10907.2</x:v>
      </x:c>
      <x:c r="P210" s="585" t="n">
        <x:v>111</x:v>
      </x:c>
      <x:c r="Q210" s="588" t="n">
        <x:f>R210*$E$3</x:f>
        <x:v>37834.35</x:v>
      </x:c>
      <x:c r="R210" s="523" t="n">
        <x:v>37834.35</x:v>
      </x:c>
      <x:c r="S210" s="579" t="n">
        <x:v>135</x:v>
      </x:c>
      <x:c r="T210" s="582" t="n">
        <x:f>U210*$E$3</x:f>
        <x:v>46014.75</x:v>
      </x:c>
      <x:c r="U210" s="523" t="n">
        <x:v>46014.75</x:v>
      </x:c>
      <x:c r="V210" s="585" t="n">
        <x:v>185</x:v>
      </x:c>
      <x:c r="W210" s="588" t="n">
        <x:f>X210*$E$3</x:f>
        <x:v>63057.25</x:v>
      </x:c>
      <x:c r="X210" s="523" t="n">
        <x:v>63057.25</x:v>
      </x:c>
      <x:c r="Y210" s="579" t="n">
        <x:v>230</x:v>
      </x:c>
      <x:c r="Z210" s="582" t="n">
        <x:f>AA210*$E$3</x:f>
        <x:v>78395.5</x:v>
      </x:c>
      <x:c r="AA210" s="523" t="n">
        <x:v>78395.5</x:v>
      </x:c>
      <x:c r="AB210" s="585" t="n">
        <x:v>293</x:v>
      </x:c>
      <x:c r="AC210" s="588" t="n">
        <x:f>AD210*$E$3</x:f>
        <x:v>99869.05</x:v>
      </x:c>
      <x:c r="AD210" s="523" t="n">
        <x:v>99869.05</x:v>
      </x:c>
      <x:c r="AE210" s="579" t="n">
        <x:v>192</x:v>
      </x:c>
      <x:c r="AF210" s="582" t="n">
        <x:f>AG210*$E$3</x:f>
        <x:v>65443.2</x:v>
      </x:c>
      <x:c r="AG210" s="523" t="n">
        <x:v>65443.2</x:v>
      </x:c>
      <x:c r="AH210" s="585" t="n">
        <x:v>326</x:v>
      </x:c>
      <x:c r="AI210" s="588" t="n">
        <x:f>AJ210*$E$3</x:f>
        <x:v>111117.1</x:v>
      </x:c>
      <x:c r="AJ210" s="523" t="n">
        <x:v>111117.1</x:v>
      </x:c>
      <x:c r="AK210" s="579" t="n">
        <x:v>205</x:v>
      </x:c>
      <x:c r="AL210" s="582" t="n">
        <x:f>AM210*$E$3</x:f>
        <x:v>69874.25</x:v>
      </x:c>
      <x:c r="AM210" s="523" t="n">
        <x:v>69874.25</x:v>
      </x:c>
      <x:c r="AN210" s="585" t="n">
        <x:v>241</x:v>
      </x:c>
      <x:c r="AO210" s="588" t="n">
        <x:f>AP210*$E$3</x:f>
        <x:v>82144.85</x:v>
      </x:c>
      <x:c r="AP210" s="523" t="n">
        <x:v>82144.85</x:v>
      </x:c>
      <x:c r="AQ210" s="579" t="n">
        <x:v>390</x:v>
      </x:c>
      <x:c r="AR210" s="582" t="n">
        <x:f>AS210*$E$3</x:f>
        <x:v>132931.5</x:v>
      </x:c>
      <x:c r="AS210" s="523" t="n">
        <x:v>132931.5</x:v>
      </x:c>
      <x:c r="AT210" s="585" t="n">
        <x:v>357</x:v>
      </x:c>
      <x:c r="AU210" s="588" t="n">
        <x:f>AV210*$E$3</x:f>
        <x:v>121683.45</x:v>
      </x:c>
      <x:c r="AV210" s="523" t="n">
        <x:v>121683.45</x:v>
      </x:c>
      <x:c r="AW210" s="579" t="n">
        <x:f>SUM(M210,P210,S210,V210,Y210,AB210,AE210,AH210,AK210,AN210,AQ210,AT210)</x:f>
        <x:v>2697</x:v>
      </x:c>
      <x:c r="AX210" s="582" t="n">
        <x:f>SUM(N210,Q210,T210,W210,Z210,AC210,AF210,AI210,AL210,AO210,AR210,AU210)</x:f>
        <x:v>919272.45</x:v>
      </x:c>
      <x:c r="AY210" s="525"/>
      <x:c r="AZ210" s="579" t="n">
        <x:f>AW210/12</x:f>
        <x:v>224.75</x:v>
      </x:c>
      <x:c r="BA210" s="582" t="n">
        <x:f>AX210/12</x:f>
        <x:v>76606.03749999999</x:v>
      </x:c>
      <x:c r="BB210" s="525"/>
      <x:c r="BC210" s="579" t="n">
        <x:f>AW210-$G210</x:f>
        <x:v>-10493</x:v>
      </x:c>
      <x:c r="BD210" s="582" t="n">
        <x:f>AX210-($K210*12)</x:f>
        <x:v>-3576539.05</x:v>
      </x:c>
      <x:c r="BE210" s="522" t="str">
        <x:v>SIM</x:v>
      </x:c>
      <x:c r="BF210" s="522" t="str">
        <x:v>PRODUÇÃO · COMPÕE O FATOR K</x:v>
      </x:c>
    </x:row>
    <x:row r="211" ht="31" customHeight="1">
      <x:c r="A211" s="531" t="str">
        <x:v>O&amp;M</x:v>
      </x:c>
      <x:c r="B211" s="531" t="str">
        <x:v>LINHA MORTA</x:v>
      </x:c>
      <x:c r="C211" s="531" t="str">
        <x:v>5022200036</x:v>
      </x:c>
      <x:c r="D211" s="534" t="str">
        <x:v>INST FIO TERRA LM</x:v>
      </x:c>
      <x:c r="E211" s="534" t="str">
        <x:v>INSTALAR O FIO CONDUTOR DE ATERRAMENTO (FIO TERRA) PARA RECOMPOSICAO DO SISTEMA DE ATERRAMENTO. CONFORME NORMA TECNICA VIGENTE. INCLUI: INSTALAR FIO CONDUTOR E CONEXAO DO CABO A(S) HASTE(S) DO SISTEMA DE ATERRAMENTO, AMARRACAO E FIXACAO DO CABO NO POSTE E INTERLIGACAO COM OS CONDUTORES DE ATERRAMENTO DA REDE. APROPRIACAO - CUSTEIO: QUANDO EM ATIVIDADE DE MANUTENCAO, APROPRIAR NO CENTRO E CLASSE DE CUSTO ESPECIFICA DA AREA. CONFORME ET.206.EQTL.NORMAS E QUALIDADE - CADERNO DE SERVICOS. QUANT MINIMA RECOMENDA: 2 PESSOAS. TIPO DE TURMA: LINHA MORTA (LM).</x:v>
      </x:c>
      <x:c r="F211" s="531" t="str">
        <x:v>UNIDADE</x:v>
      </x:c>
      <x:c r="G211" s="573" t="n">
        <x:v>12.6452558138542</x:v>
      </x:c>
      <x:c r="H211" s="573" t="n">
        <x:f>G211/12</x:f>
        <x:v>1.0537713178211834</x:v>
      </x:c>
      <x:c r="I211" s="576" t="n">
        <x:v>286.952873222445</x:v>
      </x:c>
      <x:c r="J211" s="576" t="n">
        <x:f>ROUND(I211*$E$3,2)</x:f>
        <x:v>286.95</x:v>
      </x:c>
      <x:c r="K211" s="576" t="n">
        <x:f>J211*H211</x:f>
        <x:v>302.37967964878857</x:v>
      </x:c>
      <x:c r="L211" s="522"/>
      <x:c r="M211" s="579" t="n">
        <x:v>6</x:v>
      </x:c>
      <x:c r="N211" s="582" t="n">
        <x:f>O211*$E$3</x:f>
        <x:v>1721.7</x:v>
      </x:c>
      <x:c r="O211" s="523" t="n">
        <x:v>1721.7</x:v>
      </x:c>
      <x:c r="P211" s="585" t="n">
        <x:v>4</x:v>
      </x:c>
      <x:c r="Q211" s="588" t="n">
        <x:f>R211*$E$3</x:f>
        <x:v>1147.8</x:v>
      </x:c>
      <x:c r="R211" s="523" t="n">
        <x:v>1147.8</x:v>
      </x:c>
      <x:c r="S211" s="579" t="n">
        <x:v>6</x:v>
      </x:c>
      <x:c r="T211" s="582" t="n">
        <x:f>U211*$E$3</x:f>
        <x:v>1721.7</x:v>
      </x:c>
      <x:c r="U211" s="523" t="n">
        <x:v>1721.7</x:v>
      </x:c>
      <x:c r="V211" s="585" t="n">
        <x:v>2</x:v>
      </x:c>
      <x:c r="W211" s="588" t="n">
        <x:f>X211*$E$3</x:f>
        <x:v>573.9</x:v>
      </x:c>
      <x:c r="X211" s="523" t="n">
        <x:v>573.9</x:v>
      </x:c>
      <x:c r="Y211" s="579" t="n">
        <x:v>3</x:v>
      </x:c>
      <x:c r="Z211" s="582" t="n">
        <x:f>AA211*$E$3</x:f>
        <x:v>860.85</x:v>
      </x:c>
      <x:c r="AA211" s="523" t="n">
        <x:v>860.85</x:v>
      </x:c>
      <x:c r="AB211" s="585" t="n">
        <x:v>7</x:v>
      </x:c>
      <x:c r="AC211" s="588" t="n">
        <x:f>AD211*$E$3</x:f>
        <x:v>2008.65</x:v>
      </x:c>
      <x:c r="AD211" s="523" t="n">
        <x:v>2008.65</x:v>
      </x:c>
      <x:c r="AE211" s="579" t="n">
        <x:v>3</x:v>
      </x:c>
      <x:c r="AF211" s="582" t="n">
        <x:f>AG211*$E$3</x:f>
        <x:v>860.85</x:v>
      </x:c>
      <x:c r="AG211" s="523" t="n">
        <x:v>860.85</x:v>
      </x:c>
      <x:c r="AH211" s="585" t="n">
        <x:v>4</x:v>
      </x:c>
      <x:c r="AI211" s="588" t="n">
        <x:f>AJ211*$E$3</x:f>
        <x:v>1147.8</x:v>
      </x:c>
      <x:c r="AJ211" s="523" t="n">
        <x:v>1147.8</x:v>
      </x:c>
      <x:c r="AK211" s="579" t="n">
        <x:v>7</x:v>
      </x:c>
      <x:c r="AL211" s="582" t="n">
        <x:f>AM211*$E$3</x:f>
        <x:v>2008.65</x:v>
      </x:c>
      <x:c r="AM211" s="523" t="n">
        <x:v>2008.65</x:v>
      </x:c>
      <x:c r="AN211" s="585" t="n">
        <x:v>10</x:v>
      </x:c>
      <x:c r="AO211" s="588" t="n">
        <x:f>AP211*$E$3</x:f>
        <x:v>2869.5</x:v>
      </x:c>
      <x:c r="AP211" s="523" t="n">
        <x:v>2869.5</x:v>
      </x:c>
      <x:c r="AQ211" s="579" t="n">
        <x:v>5</x:v>
      </x:c>
      <x:c r="AR211" s="582" t="n">
        <x:f>AS211*$E$3</x:f>
        <x:v>1434.75</x:v>
      </x:c>
      <x:c r="AS211" s="523" t="n">
        <x:v>1434.75</x:v>
      </x:c>
      <x:c r="AT211" s="585" t="n">
        <x:v>4</x:v>
      </x:c>
      <x:c r="AU211" s="588" t="n">
        <x:f>AV211*$E$3</x:f>
        <x:v>1147.8</x:v>
      </x:c>
      <x:c r="AV211" s="523" t="n">
        <x:v>1147.8</x:v>
      </x:c>
      <x:c r="AW211" s="579" t="n">
        <x:f>SUM(M211,P211,S211,V211,Y211,AB211,AE211,AH211,AK211,AN211,AQ211,AT211)</x:f>
        <x:v>61</x:v>
      </x:c>
      <x:c r="AX211" s="582" t="n">
        <x:f>SUM(N211,Q211,T211,W211,Z211,AC211,AF211,AI211,AL211,AO211,AR211,AU211)</x:f>
        <x:v>17503.95</x:v>
      </x:c>
      <x:c r="AY211" s="525"/>
      <x:c r="AZ211" s="579" t="n">
        <x:f>AW211/12</x:f>
        <x:v>5.083333333333333</x:v>
      </x:c>
      <x:c r="BA211" s="582" t="n">
        <x:f>AX211/12</x:f>
        <x:v>1458.6625000000001</x:v>
      </x:c>
      <x:c r="BB211" s="525"/>
      <x:c r="BC211" s="579" t="n">
        <x:f>AW211-$G211</x:f>
        <x:v>48.3547441861458</x:v>
      </x:c>
      <x:c r="BD211" s="582" t="n">
        <x:f>AX211-($K211*12)</x:f>
        <x:v>13875.393844214537</x:v>
      </x:c>
      <x:c r="BE211" s="522" t="str">
        <x:v>SIM</x:v>
      </x:c>
      <x:c r="BF211" s="522" t="str">
        <x:v>PRODUÇÃO · COMPÕE O FATOR K</x:v>
      </x:c>
    </x:row>
    <x:row r="212" ht="31" customHeight="1">
      <x:c r="A212" s="531" t="str">
        <x:v>O&amp;M</x:v>
      </x:c>
      <x:c r="B212" s="531" t="str">
        <x:v>LINHA MORTA</x:v>
      </x:c>
      <x:c r="C212" s="531" t="str">
        <x:v>5022200037</x:v>
      </x:c>
      <x:c r="D212" s="534" t="str">
        <x:v>INST SECCION E ATERRAM CERCA LM</x:v>
      </x:c>
      <x:c r="E212" s="534" t="str">
        <x:v>INSTALAR SECCIONAMENTO E ATERRAMENTO DE CERCA, COM QUALQUER TIPO DE HASTE DE ATERRAMENTO. CONFORME NORMA TECNICA VIGENTE. INCLUI: SECCIONAR O ARAME, INSTALAR O SECCIONADOR PREFORMADO, INSTALAR O FIO DE ATERRAMENTO COM PREFORMADO, ABRIR/FECHAR BURACO, CRAVAR HASTE DE ATERRAMENTO, FIXAR CONDUTOR DE ATERRAMENTO NA CERCA E HASTE ATRAVES DE CONECTORES, CONEXOES E TENSIONAMENTO DO ARAME DA CERCA CONFORME INSTRUCAO ESPECIFICA. ESTA ATIVIDADE E REMUNERADA POR CADA PONTO DE SECCIONAMENTO E ATERRAMENTO. EXEMPLO: SE A REDE PASSA TRANSVERSAL A UMA CERCA, ESTA SERA SECCIONADA E ATERRADA EM  DOIS PONTOS.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x:v>
      </x:c>
      <x:c r="F212" s="531" t="str">
        <x:v>CONJUNTO</x:v>
      </x:c>
      <x:c r="G212" s="573" t="n">
        <x:v>98.6666666666667</x:v>
      </x:c>
      <x:c r="H212" s="573" t="n">
        <x:f>G212/12</x:f>
        <x:v>8.222222222222225</x:v>
      </x:c>
      <x:c r="I212" s="576" t="n">
        <x:v>760.826033079025</x:v>
      </x:c>
      <x:c r="J212" s="576" t="n">
        <x:f>ROUND(I212*$E$3,2)</x:f>
        <x:v>760.83</x:v>
      </x:c>
      <x:c r="K212" s="576" t="n">
        <x:f>J212*H212</x:f>
        <x:v>6255.713333333336</x:v>
      </x:c>
      <x:c r="L212" s="522"/>
      <x:c r="M212" s="579" t="n">
        <x:v>0</x:v>
      </x:c>
      <x:c r="N212" s="582" t="n">
        <x:f>O212*$E$3</x:f>
        <x:v>0</x:v>
      </x:c>
      <x:c r="O212" s="523" t="n">
        <x:v>0</x:v>
      </x:c>
      <x:c r="P212" s="585" t="n">
        <x:v>0</x:v>
      </x:c>
      <x:c r="Q212" s="588" t="n">
        <x:f>R212*$E$3</x:f>
        <x:v>0</x:v>
      </x:c>
      <x:c r="R212" s="523" t="n">
        <x:v>0</x:v>
      </x:c>
      <x:c r="S212" s="579" t="n">
        <x:v>13</x:v>
      </x:c>
      <x:c r="T212" s="582" t="n">
        <x:f>U212*$E$3</x:f>
        <x:v>9890.79</x:v>
      </x:c>
      <x:c r="U212" s="523" t="n">
        <x:v>9890.79</x:v>
      </x:c>
      <x:c r="V212" s="585" t="n">
        <x:v>3</x:v>
      </x:c>
      <x:c r="W212" s="588" t="n">
        <x:f>X212*$E$3</x:f>
        <x:v>2282.49</x:v>
      </x:c>
      <x:c r="X212" s="523" t="n">
        <x:v>2282.49</x:v>
      </x:c>
      <x:c r="Y212" s="579" t="n">
        <x:v>8</x:v>
      </x:c>
      <x:c r="Z212" s="582" t="n">
        <x:f>AA212*$E$3</x:f>
        <x:v>6086.64</x:v>
      </x:c>
      <x:c r="AA212" s="523" t="n">
        <x:v>6086.64</x:v>
      </x:c>
      <x:c r="AB212" s="585" t="n">
        <x:v>23</x:v>
      </x:c>
      <x:c r="AC212" s="588" t="n">
        <x:f>AD212*$E$3</x:f>
        <x:v>17499.09</x:v>
      </x:c>
      <x:c r="AD212" s="523" t="n">
        <x:v>17499.09</x:v>
      </x:c>
      <x:c r="AE212" s="579" t="n">
        <x:v>19</x:v>
      </x:c>
      <x:c r="AF212" s="582" t="n">
        <x:f>AG212*$E$3</x:f>
        <x:v>14455.77</x:v>
      </x:c>
      <x:c r="AG212" s="523" t="n">
        <x:v>14455.77</x:v>
      </x:c>
      <x:c r="AH212" s="585" t="n">
        <x:v>22</x:v>
      </x:c>
      <x:c r="AI212" s="588" t="n">
        <x:f>AJ212*$E$3</x:f>
        <x:v>16738.26</x:v>
      </x:c>
      <x:c r="AJ212" s="523" t="n">
        <x:v>16738.26</x:v>
      </x:c>
      <x:c r="AK212" s="579" t="n">
        <x:v>12</x:v>
      </x:c>
      <x:c r="AL212" s="582" t="n">
        <x:f>AM212*$E$3</x:f>
        <x:v>9129.96</x:v>
      </x:c>
      <x:c r="AM212" s="523" t="n">
        <x:v>9129.96</x:v>
      </x:c>
      <x:c r="AN212" s="585" t="n">
        <x:v>15</x:v>
      </x:c>
      <x:c r="AO212" s="588" t="n">
        <x:f>AP212*$E$3</x:f>
        <x:v>11412.45</x:v>
      </x:c>
      <x:c r="AP212" s="523" t="n">
        <x:v>11412.45</x:v>
      </x:c>
      <x:c r="AQ212" s="579" t="n">
        <x:v>17</x:v>
      </x:c>
      <x:c r="AR212" s="582" t="n">
        <x:f>AS212*$E$3</x:f>
        <x:v>12934.11</x:v>
      </x:c>
      <x:c r="AS212" s="523" t="n">
        <x:v>12934.11</x:v>
      </x:c>
      <x:c r="AT212" s="585" t="n">
        <x:v>18</x:v>
      </x:c>
      <x:c r="AU212" s="588" t="n">
        <x:f>AV212*$E$3</x:f>
        <x:v>13694.94</x:v>
      </x:c>
      <x:c r="AV212" s="523" t="n">
        <x:v>13694.94</x:v>
      </x:c>
      <x:c r="AW212" s="579" t="n">
        <x:f>SUM(M212,P212,S212,V212,Y212,AB212,AE212,AH212,AK212,AN212,AQ212,AT212)</x:f>
        <x:v>150</x:v>
      </x:c>
      <x:c r="AX212" s="582" t="n">
        <x:f>SUM(N212,Q212,T212,W212,Z212,AC212,AF212,AI212,AL212,AO212,AR212,AU212)</x:f>
        <x:v>114124.5</x:v>
      </x:c>
      <x:c r="AY212" s="525"/>
      <x:c r="AZ212" s="579" t="n">
        <x:f>AW212/12</x:f>
        <x:v>12.5</x:v>
      </x:c>
      <x:c r="BA212" s="582" t="n">
        <x:f>AX212/12</x:f>
        <x:v>9510.375</x:v>
      </x:c>
      <x:c r="BB212" s="525"/>
      <x:c r="BC212" s="579" t="n">
        <x:f>AW212-$G212</x:f>
        <x:v>51.3333333333333</x:v>
      </x:c>
      <x:c r="BD212" s="582" t="n">
        <x:f>AX212-($K212*12)</x:f>
        <x:v>39055.93999999997</x:v>
      </x:c>
      <x:c r="BE212" s="522" t="str">
        <x:v>SIM</x:v>
      </x:c>
      <x:c r="BF212" s="522" t="str">
        <x:v>PRODUÇÃO · COMPÕE O FATOR K</x:v>
      </x:c>
    </x:row>
    <x:row r="213" ht="31" customHeight="1">
      <x:c r="A213" s="531" t="str">
        <x:v>O&amp;M</x:v>
      </x:c>
      <x:c r="B213" s="531" t="str">
        <x:v>LINHA MORTA</x:v>
      </x:c>
      <x:c r="C213" s="531" t="str">
        <x:v>5022200038</x:v>
      </x:c>
      <x:c r="D213" s="534" t="str">
        <x:v>RET SECCION E ATERRAM CERCA LM</x:v>
      </x:c>
      <x:c r="E213" s="534" t="str">
        <x:v>RETIRAR SECCIONAMENTO E ATERRAMENTO DE CERCA, COM QUALQUER TIPO DE HASTE DE ATERRAMENTO, ATRAVES DE UM CONJUNTO DE MATERIAIS. CONFORME NORMA TECNICA VIGENTE. INCLUI: RETIRAR SECCIONAMENTO DO ARAME, O SECCIONADOR PREFORMADO, O FIO DE ATERRAMENTO COM PREFORMADO, CONEXOES E TENSIONAR DO ARAME DA CERCA CONFORME INSTRUCAO ESPECIFICA. ESTA ATIVIDADE E REMUNERADA POR CADA PONTO DE SECCIONAMENTO E ATERRAMENTO. EXEMPLO: SE A REDE PASSA TRANSVERSAL A UMA CERCA, ESTA SERA SECCIONADA E ATERRADA EM  DOIS PONTOS. APROPRIACAO - CUSTEIO: QUANDO EM ATIVIDADE DE MANUTENCAO, APROPRIAR NO CENTRO E CLASSE DE CUSTO ESPECIFICA DA AREA. CONFORME ET.206.EQTL.NORMAS E QUALIDADE - CADERNO DE SERVICOS. QUANT MINIMA RECOMENDA: 2 PESSOAS. TIPO DE TURMA: LINHA MORTA (LM). </x:v>
      </x:c>
      <x:c r="F213" s="531" t="str">
        <x:v>CONJUNTO</x:v>
      </x:c>
      <x:c r="G213" s="573" t="n">
        <x:v>0</x:v>
      </x:c>
      <x:c r="H213" s="573" t="n">
        <x:f>G213/12</x:f>
        <x:v>0</x:v>
      </x:c>
      <x:c r="I213" s="576" t="n">
        <x:v>730.32989630046</x:v>
      </x:c>
      <x:c r="J213" s="576" t="n">
        <x:f>ROUND(I213*$E$3,2)</x:f>
        <x:v>730.33</x:v>
      </x:c>
      <x:c r="K213" s="576" t="n">
        <x:f>J213*H213</x:f>
        <x:v>0</x:v>
      </x:c>
      <x:c r="L213" s="522"/>
      <x:c r="M213" s="579" t="n">
        <x:v>0</x:v>
      </x:c>
      <x:c r="N213" s="582" t="n">
        <x:f>O213*$E$3</x:f>
        <x:v>0</x:v>
      </x:c>
      <x:c r="O213" s="523" t="n">
        <x:v>0</x:v>
      </x:c>
      <x:c r="P213" s="585" t="n">
        <x:v>0</x:v>
      </x:c>
      <x:c r="Q213" s="588" t="n">
        <x:f>R213*$E$3</x:f>
        <x:v>0</x:v>
      </x:c>
      <x:c r="R213" s="523" t="n">
        <x:v>0</x:v>
      </x:c>
      <x:c r="S213" s="579" t="n">
        <x:v>0</x:v>
      </x:c>
      <x:c r="T213" s="582" t="n">
        <x:f>U213*$E$3</x:f>
        <x:v>0</x:v>
      </x:c>
      <x:c r="U213" s="523" t="n">
        <x:v>0</x:v>
      </x:c>
      <x:c r="V213" s="585" t="n">
        <x:v>0</x:v>
      </x:c>
      <x:c r="W213" s="588" t="n">
        <x:f>X213*$E$3</x:f>
        <x:v>0</x:v>
      </x:c>
      <x:c r="X213" s="523" t="n">
        <x:v>0</x:v>
      </x:c>
      <x:c r="Y213" s="579" t="n">
        <x:v>0</x:v>
      </x:c>
      <x:c r="Z213" s="582" t="n">
        <x:f>AA213*$E$3</x:f>
        <x:v>0</x:v>
      </x:c>
      <x:c r="AA213" s="523" t="n">
        <x:v>0</x:v>
      </x:c>
      <x:c r="AB213" s="585" t="n">
        <x:v>0</x:v>
      </x:c>
      <x:c r="AC213" s="588" t="n">
        <x:f>AD213*$E$3</x:f>
        <x:v>0</x:v>
      </x:c>
      <x:c r="AD213" s="523" t="n">
        <x:v>0</x:v>
      </x:c>
      <x:c r="AE213" s="579" t="n">
        <x:v>0</x:v>
      </x:c>
      <x:c r="AF213" s="582" t="n">
        <x:f>AG213*$E$3</x:f>
        <x:v>0</x:v>
      </x:c>
      <x:c r="AG213" s="523" t="n">
        <x:v>0</x:v>
      </x:c>
      <x:c r="AH213" s="585" t="n">
        <x:v>0</x:v>
      </x:c>
      <x:c r="AI213" s="588" t="n">
        <x:f>AJ213*$E$3</x:f>
        <x:v>0</x:v>
      </x:c>
      <x:c r="AJ213" s="523" t="n">
        <x:v>0</x:v>
      </x:c>
      <x:c r="AK213" s="579" t="n">
        <x:v>0</x:v>
      </x:c>
      <x:c r="AL213" s="582" t="n">
        <x:f>AM213*$E$3</x:f>
        <x:v>0</x:v>
      </x:c>
      <x:c r="AM213" s="523" t="n">
        <x:v>0</x:v>
      </x:c>
      <x:c r="AN213" s="585" t="n">
        <x:v>0</x:v>
      </x:c>
      <x:c r="AO213" s="588" t="n">
        <x:f>AP213*$E$3</x:f>
        <x:v>0</x:v>
      </x:c>
      <x:c r="AP213" s="523" t="n">
        <x:v>0</x:v>
      </x:c>
      <x:c r="AQ213" s="579" t="n">
        <x:v>0</x:v>
      </x:c>
      <x:c r="AR213" s="582" t="n">
        <x:f>AS213*$E$3</x:f>
        <x:v>0</x:v>
      </x:c>
      <x:c r="AS213" s="523" t="n">
        <x:v>0</x:v>
      </x:c>
      <x:c r="AT213" s="585" t="n">
        <x:v>0</x:v>
      </x:c>
      <x:c r="AU213" s="588" t="n">
        <x:f>AV213*$E$3</x:f>
        <x:v>0</x:v>
      </x:c>
      <x:c r="AV213" s="523" t="n">
        <x:v>0</x:v>
      </x:c>
      <x:c r="AW213" s="579" t="n">
        <x:f>SUM(M213,P213,S213,V213,Y213,AB213,AE213,AH213,AK213,AN213,AQ213,AT213)</x:f>
        <x:v>0</x:v>
      </x:c>
      <x:c r="AX213" s="582" t="n">
        <x:f>SUM(N213,Q213,T213,W213,Z213,AC213,AF213,AI213,AL213,AO213,AR213,AU213)</x:f>
        <x:v>0</x:v>
      </x:c>
      <x:c r="AY213" s="525"/>
      <x:c r="AZ213" s="579" t="n">
        <x:f>AW213/12</x:f>
        <x:v>0</x:v>
      </x:c>
      <x:c r="BA213" s="582" t="n">
        <x:f>AX213/12</x:f>
        <x:v>0</x:v>
      </x:c>
      <x:c r="BB213" s="525"/>
      <x:c r="BC213" s="579" t="n">
        <x:f>AW213-$G213</x:f>
        <x:v>0</x:v>
      </x:c>
      <x:c r="BD213" s="582" t="n">
        <x:f>AX213-($K213*12)</x:f>
        <x:v>0</x:v>
      </x:c>
      <x:c r="BE213" s="522" t="str">
        <x:v>SIM</x:v>
      </x:c>
      <x:c r="BF213" s="522" t="str">
        <x:v>PRODUÇÃO · COMPÕE O FATOR K</x:v>
      </x:c>
    </x:row>
    <x:row r="214" ht="31" customHeight="1">
      <x:c r="A214" s="531" t="str">
        <x:v>O&amp;M</x:v>
      </x:c>
      <x:c r="B214" s="531" t="str">
        <x:v>LINHA MORTA</x:v>
      </x:c>
      <x:c r="C214" s="531" t="str">
        <x:v>5022200039</x:v>
      </x:c>
      <x:c r="D214" s="534" t="str">
        <x:v>TRATAMENTO QUIMICO DE SOLO P/ ATERRAM LM</x:v>
      </x:c>
      <x:c r="E214" s="534" t="str">
        <x:v>TRATAMENTO QUIMICO DE SOLO PARA ATERRAMENTO. CONFORME NORMA TECNICA VIGENTE. INCLUI: REALIZAR A REGULARIZACAO DA RESISTIVIDADE DO SOLO POR MEIO DO TRATAMENTO QUIMICO ADEQUADO, FORNECIMENTO DOS MATERIAIS, APLICACAO DOS MESMOS E A MEDICAO COMPROVADA DA NOVA RESISITIVIDADE. NECESSARIO MEDIR E GARANTIR O ATERRAMENTO (CONFORME PROCEDIMENTO), INSERIR AS EVIDENCIAS E RESULTADOS NA DOCUMENTACAO DA OBRA.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x:v>
      </x:c>
      <x:c r="F214" s="531" t="str">
        <x:v>UNIDADE</x:v>
      </x:c>
      <x:c r="G214" s="573" t="n">
        <x:v>0</x:v>
      </x:c>
      <x:c r="H214" s="573" t="n">
        <x:f>G214/12</x:f>
        <x:v>0</x:v>
      </x:c>
      <x:c r="I214" s="576" t="n">
        <x:v>805.518647323474</x:v>
      </x:c>
      <x:c r="J214" s="576" t="n">
        <x:f>ROUND(I214*$E$3,2)</x:f>
        <x:v>805.52</x:v>
      </x:c>
      <x:c r="K214" s="576" t="n">
        <x:f>J214*H214</x:f>
        <x:v>0</x:v>
      </x:c>
      <x:c r="L214" s="522"/>
      <x:c r="M214" s="579" t="n">
        <x:v>0</x:v>
      </x:c>
      <x:c r="N214" s="582" t="n">
        <x:f>O214*$E$3</x:f>
        <x:v>0</x:v>
      </x:c>
      <x:c r="O214" s="523" t="n">
        <x:v>0</x:v>
      </x:c>
      <x:c r="P214" s="585" t="n">
        <x:v>0</x:v>
      </x:c>
      <x:c r="Q214" s="588" t="n">
        <x:f>R214*$E$3</x:f>
        <x:v>0</x:v>
      </x:c>
      <x:c r="R214" s="523" t="n">
        <x:v>0</x:v>
      </x:c>
      <x:c r="S214" s="579" t="n">
        <x:v>0</x:v>
      </x:c>
      <x:c r="T214" s="582" t="n">
        <x:f>U214*$E$3</x:f>
        <x:v>0</x:v>
      </x:c>
      <x:c r="U214" s="523" t="n">
        <x:v>0</x:v>
      </x:c>
      <x:c r="V214" s="585" t="n">
        <x:v>0</x:v>
      </x:c>
      <x:c r="W214" s="588" t="n">
        <x:f>X214*$E$3</x:f>
        <x:v>0</x:v>
      </x:c>
      <x:c r="X214" s="523" t="n">
        <x:v>0</x:v>
      </x:c>
      <x:c r="Y214" s="579" t="n">
        <x:v>0</x:v>
      </x:c>
      <x:c r="Z214" s="582" t="n">
        <x:f>AA214*$E$3</x:f>
        <x:v>0</x:v>
      </x:c>
      <x:c r="AA214" s="523" t="n">
        <x:v>0</x:v>
      </x:c>
      <x:c r="AB214" s="585" t="n">
        <x:v>0</x:v>
      </x:c>
      <x:c r="AC214" s="588" t="n">
        <x:f>AD214*$E$3</x:f>
        <x:v>0</x:v>
      </x:c>
      <x:c r="AD214" s="523" t="n">
        <x:v>0</x:v>
      </x:c>
      <x:c r="AE214" s="579" t="n">
        <x:v>0</x:v>
      </x:c>
      <x:c r="AF214" s="582" t="n">
        <x:f>AG214*$E$3</x:f>
        <x:v>0</x:v>
      </x:c>
      <x:c r="AG214" s="523" t="n">
        <x:v>0</x:v>
      </x:c>
      <x:c r="AH214" s="585" t="n">
        <x:v>0</x:v>
      </x:c>
      <x:c r="AI214" s="588" t="n">
        <x:f>AJ214*$E$3</x:f>
        <x:v>0</x:v>
      </x:c>
      <x:c r="AJ214" s="523" t="n">
        <x:v>0</x:v>
      </x:c>
      <x:c r="AK214" s="579" t="n">
        <x:v>0</x:v>
      </x:c>
      <x:c r="AL214" s="582" t="n">
        <x:f>AM214*$E$3</x:f>
        <x:v>0</x:v>
      </x:c>
      <x:c r="AM214" s="523" t="n">
        <x:v>0</x:v>
      </x:c>
      <x:c r="AN214" s="585" t="n">
        <x:v>0</x:v>
      </x:c>
      <x:c r="AO214" s="588" t="n">
        <x:f>AP214*$E$3</x:f>
        <x:v>0</x:v>
      </x:c>
      <x:c r="AP214" s="523" t="n">
        <x:v>0</x:v>
      </x:c>
      <x:c r="AQ214" s="579" t="n">
        <x:v>0</x:v>
      </x:c>
      <x:c r="AR214" s="582" t="n">
        <x:f>AS214*$E$3</x:f>
        <x:v>0</x:v>
      </x:c>
      <x:c r="AS214" s="523" t="n">
        <x:v>0</x:v>
      </x:c>
      <x:c r="AT214" s="585" t="n">
        <x:v>0</x:v>
      </x:c>
      <x:c r="AU214" s="588" t="n">
        <x:f>AV214*$E$3</x:f>
        <x:v>0</x:v>
      </x:c>
      <x:c r="AV214" s="523" t="n">
        <x:v>0</x:v>
      </x:c>
      <x:c r="AW214" s="579" t="n">
        <x:f>SUM(M214,P214,S214,V214,Y214,AB214,AE214,AH214,AK214,AN214,AQ214,AT214)</x:f>
        <x:v>0</x:v>
      </x:c>
      <x:c r="AX214" s="582" t="n">
        <x:f>SUM(N214,Q214,T214,W214,Z214,AC214,AF214,AI214,AL214,AO214,AR214,AU214)</x:f>
        <x:v>0</x:v>
      </x:c>
      <x:c r="AY214" s="525"/>
      <x:c r="AZ214" s="579" t="n">
        <x:f>AW214/12</x:f>
        <x:v>0</x:v>
      </x:c>
      <x:c r="BA214" s="582" t="n">
        <x:f>AX214/12</x:f>
        <x:v>0</x:v>
      </x:c>
      <x:c r="BB214" s="525"/>
      <x:c r="BC214" s="579" t="n">
        <x:f>AW214-$G214</x:f>
        <x:v>0</x:v>
      </x:c>
      <x:c r="BD214" s="582" t="n">
        <x:f>AX214-($K214*12)</x:f>
        <x:v>0</x:v>
      </x:c>
      <x:c r="BE214" s="522" t="str">
        <x:v>SIM</x:v>
      </x:c>
      <x:c r="BF214" s="522" t="str">
        <x:v>PRODUÇÃO · COMPÕE O FATOR K</x:v>
      </x:c>
    </x:row>
    <x:row r="215" ht="31" customHeight="1">
      <x:c r="A215" s="531" t="str">
        <x:v>O&amp;M</x:v>
      </x:c>
      <x:c r="B215" s="531" t="str">
        <x:v>LINHA MORTA</x:v>
      </x:c>
      <x:c r="C215" s="531" t="str">
        <x:v>5022200040</x:v>
      </x:c>
      <x:c r="D215" s="534" t="str">
        <x:v>MEDIR RESISTENCIA ATERRAMENTO LM</x:v>
      </x:c>
      <x:c r="E215" s="534" t="str">
        <x:v>MEDIR RESISTENCIA DE ATERRAMENTO. CONFORME NORMA TECNICA VIGENTE. INCLUI: MEDIR UMA LIGACAO A TERRA COMPLETA, UTILIZANDO O ALICATE TERROMETRO, EM QUALQUER TIPO DE POSTE, EM CIRCUITO PRIMARIO OU SECUNDARIO, URBANA OU RURAL. MEDIR O ATERRAMENTO (CONFORME POP, VALOR EM Ω "OHMS") E INSERIR AS EVIDENCIAS E RESULTADOS NA DOCUMENTACAO DA OBRA OU NOTA DE SERVICO. APROPRIACAO - CUSTEIO: QUANDO EM ATIVIDADE DE MANUTENCAO, APROPRIAR NO CENTRO E CLASSE DE CUSTO ESPECIFICA DA AREA. CONFORME ET.206.EQTL.NORMAS E QUALIDADE - CADERNO DE SERVICOS. QUANT MINIMA RECOMENDA: 2 PESSOAS. TIPO DE TURMA: LINHA MORTA (LM).</x:v>
      </x:c>
      <x:c r="F215" s="531" t="str">
        <x:v>UNIDADE</x:v>
      </x:c>
      <x:c r="G215" s="573" t="n">
        <x:v>0</x:v>
      </x:c>
      <x:c r="H215" s="573" t="n">
        <x:f>G215/12</x:f>
        <x:v>0</x:v>
      </x:c>
      <x:c r="I215" s="576" t="n">
        <x:v>782.252198143275</x:v>
      </x:c>
      <x:c r="J215" s="576" t="n">
        <x:f>ROUND(I215*$E$3,2)</x:f>
        <x:v>782.25</x:v>
      </x:c>
      <x:c r="K215" s="576" t="n">
        <x:f>J215*H215</x:f>
        <x:v>0</x:v>
      </x:c>
      <x:c r="L215" s="522"/>
      <x:c r="M215" s="579" t="n">
        <x:v>0</x:v>
      </x:c>
      <x:c r="N215" s="582" t="n">
        <x:f>O215*$E$3</x:f>
        <x:v>0</x:v>
      </x:c>
      <x:c r="O215" s="523" t="n">
        <x:v>0</x:v>
      </x:c>
      <x:c r="P215" s="585" t="n">
        <x:v>0</x:v>
      </x:c>
      <x:c r="Q215" s="588" t="n">
        <x:f>R215*$E$3</x:f>
        <x:v>0</x:v>
      </x:c>
      <x:c r="R215" s="523" t="n">
        <x:v>0</x:v>
      </x:c>
      <x:c r="S215" s="579" t="n">
        <x:v>0</x:v>
      </x:c>
      <x:c r="T215" s="582" t="n">
        <x:f>U215*$E$3</x:f>
        <x:v>0</x:v>
      </x:c>
      <x:c r="U215" s="523" t="n">
        <x:v>0</x:v>
      </x:c>
      <x:c r="V215" s="585" t="n">
        <x:v>0</x:v>
      </x:c>
      <x:c r="W215" s="588" t="n">
        <x:f>X215*$E$3</x:f>
        <x:v>0</x:v>
      </x:c>
      <x:c r="X215" s="523" t="n">
        <x:v>0</x:v>
      </x:c>
      <x:c r="Y215" s="579" t="n">
        <x:v>0</x:v>
      </x:c>
      <x:c r="Z215" s="582" t="n">
        <x:f>AA215*$E$3</x:f>
        <x:v>0</x:v>
      </x:c>
      <x:c r="AA215" s="523" t="n">
        <x:v>0</x:v>
      </x:c>
      <x:c r="AB215" s="585" t="n">
        <x:v>0</x:v>
      </x:c>
      <x:c r="AC215" s="588" t="n">
        <x:f>AD215*$E$3</x:f>
        <x:v>0</x:v>
      </x:c>
      <x:c r="AD215" s="523" t="n">
        <x:v>0</x:v>
      </x:c>
      <x:c r="AE215" s="579" t="n">
        <x:v>0</x:v>
      </x:c>
      <x:c r="AF215" s="582" t="n">
        <x:f>AG215*$E$3</x:f>
        <x:v>0</x:v>
      </x:c>
      <x:c r="AG215" s="523" t="n">
        <x:v>0</x:v>
      </x:c>
      <x:c r="AH215" s="585" t="n">
        <x:v>0</x:v>
      </x:c>
      <x:c r="AI215" s="588" t="n">
        <x:f>AJ215*$E$3</x:f>
        <x:v>0</x:v>
      </x:c>
      <x:c r="AJ215" s="523" t="n">
        <x:v>0</x:v>
      </x:c>
      <x:c r="AK215" s="579" t="n">
        <x:v>0</x:v>
      </x:c>
      <x:c r="AL215" s="582" t="n">
        <x:f>AM215*$E$3</x:f>
        <x:v>0</x:v>
      </x:c>
      <x:c r="AM215" s="523" t="n">
        <x:v>0</x:v>
      </x:c>
      <x:c r="AN215" s="585" t="n">
        <x:v>0</x:v>
      </x:c>
      <x:c r="AO215" s="588" t="n">
        <x:f>AP215*$E$3</x:f>
        <x:v>0</x:v>
      </x:c>
      <x:c r="AP215" s="523" t="n">
        <x:v>0</x:v>
      </x:c>
      <x:c r="AQ215" s="579" t="n">
        <x:v>0</x:v>
      </x:c>
      <x:c r="AR215" s="582" t="n">
        <x:f>AS215*$E$3</x:f>
        <x:v>0</x:v>
      </x:c>
      <x:c r="AS215" s="523" t="n">
        <x:v>0</x:v>
      </x:c>
      <x:c r="AT215" s="585" t="n">
        <x:v>0</x:v>
      </x:c>
      <x:c r="AU215" s="588" t="n">
        <x:f>AV215*$E$3</x:f>
        <x:v>0</x:v>
      </x:c>
      <x:c r="AV215" s="523" t="n">
        <x:v>0</x:v>
      </x:c>
      <x:c r="AW215" s="579" t="n">
        <x:f>SUM(M215,P215,S215,V215,Y215,AB215,AE215,AH215,AK215,AN215,AQ215,AT215)</x:f>
        <x:v>0</x:v>
      </x:c>
      <x:c r="AX215" s="582" t="n">
        <x:f>SUM(N215,Q215,T215,W215,Z215,AC215,AF215,AI215,AL215,AO215,AR215,AU215)</x:f>
        <x:v>0</x:v>
      </x:c>
      <x:c r="AY215" s="525"/>
      <x:c r="AZ215" s="579" t="n">
        <x:f>AW215/12</x:f>
        <x:v>0</x:v>
      </x:c>
      <x:c r="BA215" s="582" t="n">
        <x:f>AX215/12</x:f>
        <x:v>0</x:v>
      </x:c>
      <x:c r="BB215" s="525"/>
      <x:c r="BC215" s="579" t="n">
        <x:f>AW215-$G215</x:f>
        <x:v>0</x:v>
      </x:c>
      <x:c r="BD215" s="582" t="n">
        <x:f>AX215-($K215*12)</x:f>
        <x:v>0</x:v>
      </x:c>
      <x:c r="BE215" s="522" t="str">
        <x:v>SIM</x:v>
      </x:c>
      <x:c r="BF215" s="522" t="str">
        <x:v>PRODUÇÃO · COMPÕE O FATOR K</x:v>
      </x:c>
    </x:row>
    <x:row r="216" ht="31" customHeight="1">
      <x:c r="A216" s="531" t="str">
        <x:v>O&amp;M</x:v>
      </x:c>
      <x:c r="B216" s="531" t="str">
        <x:v>LINHA MORTA</x:v>
      </x:c>
      <x:c r="C216" s="531" t="str">
        <x:v>5022200050</x:v>
      </x:c>
      <x:c r="D216" s="534" t="str">
        <x:v>FURAR POCO P/ ATERRAMENTO ATE 15M LM</x:v>
      </x:c>
      <x:c r="E216" s="534" t="str">
        <x:v>FURAR POCO ARTESIANO PARA ATERRAMENTO, EM QUALQUER TIPO DE TERRENO, COM PROFUNDIDADE MENOR OU IGUAL A 15 METROS. CONFORME NORMA TECNICA VIGENTE. INCLUI: FURAR POCO ARTESIANO UTILIZANDO PERFURATRIZ ADEQUADA, CONFORME PROJETO, INSTALAR CONDUTOR DE ATERRAMENTO, HASTE E REALIZAR CONEXÕES NECESSÁRIAS. INCLUSO TODO MATERIAL NECESSARIO PARA A PERFURACAO.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x:v>
      </x:c>
      <x:c r="F216" s="531" t="str">
        <x:v>CONJUNTO</x:v>
      </x:c>
      <x:c r="G216" s="573" t="n">
        <x:v>0</x:v>
      </x:c>
      <x:c r="H216" s="573" t="n">
        <x:f>G216/12</x:f>
        <x:v>0</x:v>
      </x:c>
      <x:c r="I216" s="576" t="n">
        <x:v>1183.03978882364</x:v>
      </x:c>
      <x:c r="J216" s="576" t="n">
        <x:f>ROUND(I216*$E$3,2)</x:f>
        <x:v>1183.04</x:v>
      </x:c>
      <x:c r="K216" s="576" t="n">
        <x:f>J216*H216</x:f>
        <x:v>0</x:v>
      </x:c>
      <x:c r="L216" s="522"/>
      <x:c r="M216" s="579" t="n">
        <x:v>0</x:v>
      </x:c>
      <x:c r="N216" s="582" t="n">
        <x:f>O216*$E$3</x:f>
        <x:v>0</x:v>
      </x:c>
      <x:c r="O216" s="523" t="n">
        <x:v>0</x:v>
      </x:c>
      <x:c r="P216" s="585" t="n">
        <x:v>0</x:v>
      </x:c>
      <x:c r="Q216" s="588" t="n">
        <x:f>R216*$E$3</x:f>
        <x:v>0</x:v>
      </x:c>
      <x:c r="R216" s="523" t="n">
        <x:v>0</x:v>
      </x:c>
      <x:c r="S216" s="579" t="n">
        <x:v>0</x:v>
      </x:c>
      <x:c r="T216" s="582" t="n">
        <x:f>U216*$E$3</x:f>
        <x:v>0</x:v>
      </x:c>
      <x:c r="U216" s="523" t="n">
        <x:v>0</x:v>
      </x:c>
      <x:c r="V216" s="585" t="n">
        <x:v>0</x:v>
      </x:c>
      <x:c r="W216" s="588" t="n">
        <x:f>X216*$E$3</x:f>
        <x:v>0</x:v>
      </x:c>
      <x:c r="X216" s="523" t="n">
        <x:v>0</x:v>
      </x:c>
      <x:c r="Y216" s="579" t="n">
        <x:v>0</x:v>
      </x:c>
      <x:c r="Z216" s="582" t="n">
        <x:f>AA216*$E$3</x:f>
        <x:v>0</x:v>
      </x:c>
      <x:c r="AA216" s="523" t="n">
        <x:v>0</x:v>
      </x:c>
      <x:c r="AB216" s="585" t="n">
        <x:v>0</x:v>
      </x:c>
      <x:c r="AC216" s="588" t="n">
        <x:f>AD216*$E$3</x:f>
        <x:v>0</x:v>
      </x:c>
      <x:c r="AD216" s="523" t="n">
        <x:v>0</x:v>
      </x:c>
      <x:c r="AE216" s="579" t="n">
        <x:v>0</x:v>
      </x:c>
      <x:c r="AF216" s="582" t="n">
        <x:f>AG216*$E$3</x:f>
        <x:v>0</x:v>
      </x:c>
      <x:c r="AG216" s="523" t="n">
        <x:v>0</x:v>
      </x:c>
      <x:c r="AH216" s="585" t="n">
        <x:v>0</x:v>
      </x:c>
      <x:c r="AI216" s="588" t="n">
        <x:f>AJ216*$E$3</x:f>
        <x:v>0</x:v>
      </x:c>
      <x:c r="AJ216" s="523" t="n">
        <x:v>0</x:v>
      </x:c>
      <x:c r="AK216" s="579" t="n">
        <x:v>0</x:v>
      </x:c>
      <x:c r="AL216" s="582" t="n">
        <x:f>AM216*$E$3</x:f>
        <x:v>0</x:v>
      </x:c>
      <x:c r="AM216" s="523" t="n">
        <x:v>0</x:v>
      </x:c>
      <x:c r="AN216" s="585" t="n">
        <x:v>0</x:v>
      </x:c>
      <x:c r="AO216" s="588" t="n">
        <x:f>AP216*$E$3</x:f>
        <x:v>0</x:v>
      </x:c>
      <x:c r="AP216" s="523" t="n">
        <x:v>0</x:v>
      </x:c>
      <x:c r="AQ216" s="579" t="n">
        <x:v>0</x:v>
      </x:c>
      <x:c r="AR216" s="582" t="n">
        <x:f>AS216*$E$3</x:f>
        <x:v>0</x:v>
      </x:c>
      <x:c r="AS216" s="523" t="n">
        <x:v>0</x:v>
      </x:c>
      <x:c r="AT216" s="585" t="n">
        <x:v>0</x:v>
      </x:c>
      <x:c r="AU216" s="588" t="n">
        <x:f>AV216*$E$3</x:f>
        <x:v>0</x:v>
      </x:c>
      <x:c r="AV216" s="523" t="n">
        <x:v>0</x:v>
      </x:c>
      <x:c r="AW216" s="579" t="n">
        <x:f>SUM(M216,P216,S216,V216,Y216,AB216,AE216,AH216,AK216,AN216,AQ216,AT216)</x:f>
        <x:v>0</x:v>
      </x:c>
      <x:c r="AX216" s="582" t="n">
        <x:f>SUM(N216,Q216,T216,W216,Z216,AC216,AF216,AI216,AL216,AO216,AR216,AU216)</x:f>
        <x:v>0</x:v>
      </x:c>
      <x:c r="AY216" s="525"/>
      <x:c r="AZ216" s="579" t="n">
        <x:f>AW216/12</x:f>
        <x:v>0</x:v>
      </x:c>
      <x:c r="BA216" s="582" t="n">
        <x:f>AX216/12</x:f>
        <x:v>0</x:v>
      </x:c>
      <x:c r="BB216" s="525"/>
      <x:c r="BC216" s="579" t="n">
        <x:f>AW216-$G216</x:f>
        <x:v>0</x:v>
      </x:c>
      <x:c r="BD216" s="582" t="n">
        <x:f>AX216-($K216*12)</x:f>
        <x:v>0</x:v>
      </x:c>
      <x:c r="BE216" s="522" t="str">
        <x:v>SIM</x:v>
      </x:c>
      <x:c r="BF216" s="522" t="str">
        <x:v>PRODUÇÃO · COMPÕE O FATOR K</x:v>
      </x:c>
    </x:row>
    <x:row r="217" ht="31" customHeight="1">
      <x:c r="A217" s="531" t="str">
        <x:v>O&amp;M</x:v>
      </x:c>
      <x:c r="B217" s="531" t="str">
        <x:v>LINHA MORTA</x:v>
      </x:c>
      <x:c r="C217" s="531" t="str">
        <x:v>5022200051</x:v>
      </x:c>
      <x:c r="D217" s="534" t="str">
        <x:v>INST ATERRAMENTO COMPL 16HASTES LM</x:v>
      </x:c>
      <x:c r="E217" s="534" t="str">
        <x:v>INSTALAR ATERRAMENTO COMPLETO COM A UTILIZACAO DE 16 HASTES, EXCETO PARA CERCA, COM QUALQUER TIPO DE HASTE. CONFORME NORMA TECNICA VIGENTE. INCLUI: INST ELETRODUTO (QUANDO NECESSARIO), DESCER FIO CONDUTOR, QUEBRAR CALCADA (QUANDO NECESSARIO), ABRIR/FECHAR BURACO/VALA COM TERRA, CRAVAR HASTE, CONECTAR FIO CONDUTOR DE ATERRAMENTO A HASTE/LINHA DE TERRA E AO NEUTRO/ ESTRUTURA/ ESTAI/ MENSAGEIRO E FAZER LINHA TERRA, PARA CONEXAO DAS HASTES. MEDIR E GARANTIR O ATERRAMENTO (CONFORME POP, VALOR EM Ω "OHMS"). NAO INCLUI RESTAURAR PASSEIO SIMPLES/ESPECIAL, QUANDO NECESSARIO REMUNERAR COM A ATIVIDADES ESPECIFICA.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x:v>
      </x:c>
      <x:c r="F217" s="531" t="str">
        <x:v>CONJUNTO</x:v>
      </x:c>
      <x:c r="G217" s="573" t="n">
        <x:v>0</x:v>
      </x:c>
      <x:c r="H217" s="573" t="n">
        <x:f>G217/12</x:f>
        <x:v>0</x:v>
      </x:c>
      <x:c r="I217" s="576" t="n">
        <x:v>9227.71035282439</x:v>
      </x:c>
      <x:c r="J217" s="576" t="n">
        <x:f>ROUND(I217*$E$3,2)</x:f>
        <x:v>9227.71</x:v>
      </x:c>
      <x:c r="K217" s="576" t="n">
        <x:f>J217*H217</x:f>
        <x:v>0</x:v>
      </x:c>
      <x:c r="L217" s="522"/>
      <x:c r="M217" s="579" t="n">
        <x:v>0</x:v>
      </x:c>
      <x:c r="N217" s="582" t="n">
        <x:f>O217*$E$3</x:f>
        <x:v>0</x:v>
      </x:c>
      <x:c r="O217" s="523" t="n">
        <x:v>0</x:v>
      </x:c>
      <x:c r="P217" s="585" t="n">
        <x:v>0</x:v>
      </x:c>
      <x:c r="Q217" s="588" t="n">
        <x:f>R217*$E$3</x:f>
        <x:v>0</x:v>
      </x:c>
      <x:c r="R217" s="523" t="n">
        <x:v>0</x:v>
      </x:c>
      <x:c r="S217" s="579" t="n">
        <x:v>0</x:v>
      </x:c>
      <x:c r="T217" s="582" t="n">
        <x:f>U217*$E$3</x:f>
        <x:v>0</x:v>
      </x:c>
      <x:c r="U217" s="523" t="n">
        <x:v>0</x:v>
      </x:c>
      <x:c r="V217" s="585" t="n">
        <x:v>0</x:v>
      </x:c>
      <x:c r="W217" s="588" t="n">
        <x:f>X217*$E$3</x:f>
        <x:v>0</x:v>
      </x:c>
      <x:c r="X217" s="523" t="n">
        <x:v>0</x:v>
      </x:c>
      <x:c r="Y217" s="579" t="n">
        <x:v>0</x:v>
      </x:c>
      <x:c r="Z217" s="582" t="n">
        <x:f>AA217*$E$3</x:f>
        <x:v>0</x:v>
      </x:c>
      <x:c r="AA217" s="523" t="n">
        <x:v>0</x:v>
      </x:c>
      <x:c r="AB217" s="585" t="n">
        <x:v>0</x:v>
      </x:c>
      <x:c r="AC217" s="588" t="n">
        <x:f>AD217*$E$3</x:f>
        <x:v>0</x:v>
      </x:c>
      <x:c r="AD217" s="523" t="n">
        <x:v>0</x:v>
      </x:c>
      <x:c r="AE217" s="579" t="n">
        <x:v>0</x:v>
      </x:c>
      <x:c r="AF217" s="582" t="n">
        <x:f>AG217*$E$3</x:f>
        <x:v>0</x:v>
      </x:c>
      <x:c r="AG217" s="523" t="n">
        <x:v>0</x:v>
      </x:c>
      <x:c r="AH217" s="585" t="n">
        <x:v>0</x:v>
      </x:c>
      <x:c r="AI217" s="588" t="n">
        <x:f>AJ217*$E$3</x:f>
        <x:v>0</x:v>
      </x:c>
      <x:c r="AJ217" s="523" t="n">
        <x:v>0</x:v>
      </x:c>
      <x:c r="AK217" s="579" t="n">
        <x:v>0</x:v>
      </x:c>
      <x:c r="AL217" s="582" t="n">
        <x:f>AM217*$E$3</x:f>
        <x:v>0</x:v>
      </x:c>
      <x:c r="AM217" s="523" t="n">
        <x:v>0</x:v>
      </x:c>
      <x:c r="AN217" s="585" t="n">
        <x:v>0</x:v>
      </x:c>
      <x:c r="AO217" s="588" t="n">
        <x:f>AP217*$E$3</x:f>
        <x:v>0</x:v>
      </x:c>
      <x:c r="AP217" s="523" t="n">
        <x:v>0</x:v>
      </x:c>
      <x:c r="AQ217" s="579" t="n">
        <x:v>0</x:v>
      </x:c>
      <x:c r="AR217" s="582" t="n">
        <x:f>AS217*$E$3</x:f>
        <x:v>0</x:v>
      </x:c>
      <x:c r="AS217" s="523" t="n">
        <x:v>0</x:v>
      </x:c>
      <x:c r="AT217" s="585" t="n">
        <x:v>0</x:v>
      </x:c>
      <x:c r="AU217" s="588" t="n">
        <x:f>AV217*$E$3</x:f>
        <x:v>0</x:v>
      </x:c>
      <x:c r="AV217" s="523" t="n">
        <x:v>0</x:v>
      </x:c>
      <x:c r="AW217" s="579" t="n">
        <x:f>SUM(M217,P217,S217,V217,Y217,AB217,AE217,AH217,AK217,AN217,AQ217,AT217)</x:f>
        <x:v>0</x:v>
      </x:c>
      <x:c r="AX217" s="582" t="n">
        <x:f>SUM(N217,Q217,T217,W217,Z217,AC217,AF217,AI217,AL217,AO217,AR217,AU217)</x:f>
        <x:v>0</x:v>
      </x:c>
      <x:c r="AY217" s="525"/>
      <x:c r="AZ217" s="579" t="n">
        <x:f>AW217/12</x:f>
        <x:v>0</x:v>
      </x:c>
      <x:c r="BA217" s="582" t="n">
        <x:f>AX217/12</x:f>
        <x:v>0</x:v>
      </x:c>
      <x:c r="BB217" s="525"/>
      <x:c r="BC217" s="579" t="n">
        <x:f>AW217-$G217</x:f>
        <x:v>0</x:v>
      </x:c>
      <x:c r="BD217" s="582" t="n">
        <x:f>AX217-($K217*12)</x:f>
        <x:v>0</x:v>
      </x:c>
      <x:c r="BE217" s="522" t="str">
        <x:v>SIM</x:v>
      </x:c>
      <x:c r="BF217" s="522" t="str">
        <x:v>PRODUÇÃO · COMPÕE O FATOR K</x:v>
      </x:c>
    </x:row>
    <x:row r="218" ht="31" customHeight="1">
      <x:c r="A218" s="531" t="str">
        <x:v>O&amp;M</x:v>
      </x:c>
      <x:c r="B218" s="531" t="str">
        <x:v>LINHA MORTA</x:v>
      </x:c>
      <x:c r="C218" s="531" t="str">
        <x:v>5022200052</x:v>
      </x:c>
      <x:c r="D218" s="534" t="str">
        <x:v>INST ATERRAMENTO COMPL 25HASTES LM</x:v>
      </x:c>
      <x:c r="E218" s="534" t="str">
        <x:v>INSTALAR ATERRAMENTO COMPLETO COM A UTILIZACAO DE 25 HASTES, EXCETO PARA CERCA, COM QUALQUER TIPO DE HASTE. CONFORME NORMA TECNICA VIGENTE. INCLUI: INST ELETRODUTO (QUANDO NECESSARIO), DESCER FIO CONDUTOR, QUEBRAR CALCADA (QUANDO NECESSARIO), ABRIR/FECHAR BURACO/VALA COM TERRA, CRAVAR HASTE, CONECTAR FIO CONDUTOR DE ATERRAMENTO A HASTE/LINHA DE TERRA E AO NEUTRO/ ESTRUTURA/ ESTAI/ MENSAGEIRO E FAZER LINHA TERRA, PARA CONEXAO DAS HASTES. MEDIR E GARANTIR O ATERRAMENTO (CONFORME POP, VALOR EM Ω "OHMS"). NAO INCLUI RESTAURAR PASSEIO SIMPLES/ESPECIAL, QUANDO NECESSARIO REMUNERAR COM A ATIVIDADES ESPECIFICA.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x:v>
      </x:c>
      <x:c r="F218" s="531" t="str">
        <x:v>CONJUNTO</x:v>
      </x:c>
      <x:c r="G218" s="573" t="n">
        <x:v>0</x:v>
      </x:c>
      <x:c r="H218" s="573" t="n">
        <x:f>G218/12</x:f>
        <x:v>0</x:v>
      </x:c>
      <x:c r="I218" s="576" t="n">
        <x:v>15655.5598720995</x:v>
      </x:c>
      <x:c r="J218" s="576" t="n">
        <x:f>ROUND(I218*$E$3,2)</x:f>
        <x:v>15655.56</x:v>
      </x:c>
      <x:c r="K218" s="576" t="n">
        <x:f>J218*H218</x:f>
        <x:v>0</x:v>
      </x:c>
      <x:c r="L218" s="522"/>
      <x:c r="M218" s="579" t="n">
        <x:v>0</x:v>
      </x:c>
      <x:c r="N218" s="582" t="n">
        <x:f>O218*$E$3</x:f>
        <x:v>0</x:v>
      </x:c>
      <x:c r="O218" s="523" t="n">
        <x:v>0</x:v>
      </x:c>
      <x:c r="P218" s="585" t="n">
        <x:v>0</x:v>
      </x:c>
      <x:c r="Q218" s="588" t="n">
        <x:f>R218*$E$3</x:f>
        <x:v>0</x:v>
      </x:c>
      <x:c r="R218" s="523" t="n">
        <x:v>0</x:v>
      </x:c>
      <x:c r="S218" s="579" t="n">
        <x:v>0</x:v>
      </x:c>
      <x:c r="T218" s="582" t="n">
        <x:f>U218*$E$3</x:f>
        <x:v>0</x:v>
      </x:c>
      <x:c r="U218" s="523" t="n">
        <x:v>0</x:v>
      </x:c>
      <x:c r="V218" s="585" t="n">
        <x:v>0</x:v>
      </x:c>
      <x:c r="W218" s="588" t="n">
        <x:f>X218*$E$3</x:f>
        <x:v>0</x:v>
      </x:c>
      <x:c r="X218" s="523" t="n">
        <x:v>0</x:v>
      </x:c>
      <x:c r="Y218" s="579" t="n">
        <x:v>0</x:v>
      </x:c>
      <x:c r="Z218" s="582" t="n">
        <x:f>AA218*$E$3</x:f>
        <x:v>0</x:v>
      </x:c>
      <x:c r="AA218" s="523" t="n">
        <x:v>0</x:v>
      </x:c>
      <x:c r="AB218" s="585" t="n">
        <x:v>0</x:v>
      </x:c>
      <x:c r="AC218" s="588" t="n">
        <x:f>AD218*$E$3</x:f>
        <x:v>0</x:v>
      </x:c>
      <x:c r="AD218" s="523" t="n">
        <x:v>0</x:v>
      </x:c>
      <x:c r="AE218" s="579" t="n">
        <x:v>0</x:v>
      </x:c>
      <x:c r="AF218" s="582" t="n">
        <x:f>AG218*$E$3</x:f>
        <x:v>0</x:v>
      </x:c>
      <x:c r="AG218" s="523" t="n">
        <x:v>0</x:v>
      </x:c>
      <x:c r="AH218" s="585" t="n">
        <x:v>0</x:v>
      </x:c>
      <x:c r="AI218" s="588" t="n">
        <x:f>AJ218*$E$3</x:f>
        <x:v>0</x:v>
      </x:c>
      <x:c r="AJ218" s="523" t="n">
        <x:v>0</x:v>
      </x:c>
      <x:c r="AK218" s="579" t="n">
        <x:v>0</x:v>
      </x:c>
      <x:c r="AL218" s="582" t="n">
        <x:f>AM218*$E$3</x:f>
        <x:v>0</x:v>
      </x:c>
      <x:c r="AM218" s="523" t="n">
        <x:v>0</x:v>
      </x:c>
      <x:c r="AN218" s="585" t="n">
        <x:v>0</x:v>
      </x:c>
      <x:c r="AO218" s="588" t="n">
        <x:f>AP218*$E$3</x:f>
        <x:v>0</x:v>
      </x:c>
      <x:c r="AP218" s="523" t="n">
        <x:v>0</x:v>
      </x:c>
      <x:c r="AQ218" s="579" t="n">
        <x:v>0</x:v>
      </x:c>
      <x:c r="AR218" s="582" t="n">
        <x:f>AS218*$E$3</x:f>
        <x:v>0</x:v>
      </x:c>
      <x:c r="AS218" s="523" t="n">
        <x:v>0</x:v>
      </x:c>
      <x:c r="AT218" s="585" t="n">
        <x:v>0</x:v>
      </x:c>
      <x:c r="AU218" s="588" t="n">
        <x:f>AV218*$E$3</x:f>
        <x:v>0</x:v>
      </x:c>
      <x:c r="AV218" s="523" t="n">
        <x:v>0</x:v>
      </x:c>
      <x:c r="AW218" s="579" t="n">
        <x:f>SUM(M218,P218,S218,V218,Y218,AB218,AE218,AH218,AK218,AN218,AQ218,AT218)</x:f>
        <x:v>0</x:v>
      </x:c>
      <x:c r="AX218" s="582" t="n">
        <x:f>SUM(N218,Q218,T218,W218,Z218,AC218,AF218,AI218,AL218,AO218,AR218,AU218)</x:f>
        <x:v>0</x:v>
      </x:c>
      <x:c r="AY218" s="525"/>
      <x:c r="AZ218" s="579" t="n">
        <x:f>AW218/12</x:f>
        <x:v>0</x:v>
      </x:c>
      <x:c r="BA218" s="582" t="n">
        <x:f>AX218/12</x:f>
        <x:v>0</x:v>
      </x:c>
      <x:c r="BB218" s="525"/>
      <x:c r="BC218" s="579" t="n">
        <x:f>AW218-$G218</x:f>
        <x:v>0</x:v>
      </x:c>
      <x:c r="BD218" s="582" t="n">
        <x:f>AX218-($K218*12)</x:f>
        <x:v>0</x:v>
      </x:c>
      <x:c r="BE218" s="522" t="str">
        <x:v>SIM</x:v>
      </x:c>
      <x:c r="BF218" s="522" t="str">
        <x:v>PRODUÇÃO · COMPÕE O FATOR K</x:v>
      </x:c>
    </x:row>
    <x:row r="219" ht="31" customHeight="1">
      <x:c r="A219" s="531" t="str">
        <x:v>O&amp;M</x:v>
      </x:c>
      <x:c r="B219" s="531" t="str">
        <x:v>LINHA MORTA</x:v>
      </x:c>
      <x:c r="C219" s="531" t="str">
        <x:v>5022200053</x:v>
      </x:c>
      <x:c r="D219" s="534" t="str">
        <x:v>INST ATERRAMENTO COMPL 36HASTES LM</x:v>
      </x:c>
      <x:c r="E219" s="534" t="str">
        <x:v>INSTALAR ATERRAMENTO COMPLETO COM A UTILIZACAO DE 36 HASTES, EXCETO PARA CERCA, COM QUALQUER TIPO DE HASTE. CONFORME NORMA TECNICA VIGENTE. INCLUI: INST ELETRODUTO (QUANDO NECESSARIO), DESCER FIO CONDUTOR, QUEBRAR CALCADA (QUANDO NECESSARIO), ABRIR/FECHAR BURACO/VALA COM TERRA, CRAVAR HASTE, CONECTAR FIO CONDUTOR DE ATERRAMENTO A HASTE/LINHA DE TERRA E AO NEUTRO/ ESTRUTURA/ ESTAI/ MENSAGEIRO E FAZER LINHA TERRA, PARA CONEXAO DAS HASTES. MEDIR E GARANTIR O ATERRAMENTO (CONFORME POP, VALOR EM Ω "OHMS"). NAO INCLUI RESTAURAR PASSEIO SIMPLES/ESPECIAL, QUANDO NECESSARIO REMUNERAR COM A ATIVIDADES ESPECIFICA.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x:v>
      </x:c>
      <x:c r="F219" s="531" t="str">
        <x:v>CONJUNTO</x:v>
      </x:c>
      <x:c r="G219" s="573" t="n">
        <x:v>0</x:v>
      </x:c>
      <x:c r="H219" s="573" t="n">
        <x:f>G219/12</x:f>
        <x:v>0</x:v>
      </x:c>
      <x:c r="I219" s="576" t="n">
        <x:v>23187.5798609433</x:v>
      </x:c>
      <x:c r="J219" s="576" t="n">
        <x:f>ROUND(I219*$E$3,2)</x:f>
        <x:v>23187.58</x:v>
      </x:c>
      <x:c r="K219" s="576" t="n">
        <x:f>J219*H219</x:f>
        <x:v>0</x:v>
      </x:c>
      <x:c r="L219" s="522"/>
      <x:c r="M219" s="579" t="n">
        <x:v>0</x:v>
      </x:c>
      <x:c r="N219" s="582" t="n">
        <x:f>O219*$E$3</x:f>
        <x:v>0</x:v>
      </x:c>
      <x:c r="O219" s="523" t="n">
        <x:v>0</x:v>
      </x:c>
      <x:c r="P219" s="585" t="n">
        <x:v>0</x:v>
      </x:c>
      <x:c r="Q219" s="588" t="n">
        <x:f>R219*$E$3</x:f>
        <x:v>0</x:v>
      </x:c>
      <x:c r="R219" s="523" t="n">
        <x:v>0</x:v>
      </x:c>
      <x:c r="S219" s="579" t="n">
        <x:v>0</x:v>
      </x:c>
      <x:c r="T219" s="582" t="n">
        <x:f>U219*$E$3</x:f>
        <x:v>0</x:v>
      </x:c>
      <x:c r="U219" s="523" t="n">
        <x:v>0</x:v>
      </x:c>
      <x:c r="V219" s="585" t="n">
        <x:v>0</x:v>
      </x:c>
      <x:c r="W219" s="588" t="n">
        <x:f>X219*$E$3</x:f>
        <x:v>0</x:v>
      </x:c>
      <x:c r="X219" s="523" t="n">
        <x:v>0</x:v>
      </x:c>
      <x:c r="Y219" s="579" t="n">
        <x:v>0</x:v>
      </x:c>
      <x:c r="Z219" s="582" t="n">
        <x:f>AA219*$E$3</x:f>
        <x:v>0</x:v>
      </x:c>
      <x:c r="AA219" s="523" t="n">
        <x:v>0</x:v>
      </x:c>
      <x:c r="AB219" s="585" t="n">
        <x:v>0</x:v>
      </x:c>
      <x:c r="AC219" s="588" t="n">
        <x:f>AD219*$E$3</x:f>
        <x:v>0</x:v>
      </x:c>
      <x:c r="AD219" s="523" t="n">
        <x:v>0</x:v>
      </x:c>
      <x:c r="AE219" s="579" t="n">
        <x:v>0</x:v>
      </x:c>
      <x:c r="AF219" s="582" t="n">
        <x:f>AG219*$E$3</x:f>
        <x:v>0</x:v>
      </x:c>
      <x:c r="AG219" s="523" t="n">
        <x:v>0</x:v>
      </x:c>
      <x:c r="AH219" s="585" t="n">
        <x:v>0</x:v>
      </x:c>
      <x:c r="AI219" s="588" t="n">
        <x:f>AJ219*$E$3</x:f>
        <x:v>0</x:v>
      </x:c>
      <x:c r="AJ219" s="523" t="n">
        <x:v>0</x:v>
      </x:c>
      <x:c r="AK219" s="579" t="n">
        <x:v>0</x:v>
      </x:c>
      <x:c r="AL219" s="582" t="n">
        <x:f>AM219*$E$3</x:f>
        <x:v>0</x:v>
      </x:c>
      <x:c r="AM219" s="523" t="n">
        <x:v>0</x:v>
      </x:c>
      <x:c r="AN219" s="585" t="n">
        <x:v>0</x:v>
      </x:c>
      <x:c r="AO219" s="588" t="n">
        <x:f>AP219*$E$3</x:f>
        <x:v>0</x:v>
      </x:c>
      <x:c r="AP219" s="523" t="n">
        <x:v>0</x:v>
      </x:c>
      <x:c r="AQ219" s="579" t="n">
        <x:v>0</x:v>
      </x:c>
      <x:c r="AR219" s="582" t="n">
        <x:f>AS219*$E$3</x:f>
        <x:v>0</x:v>
      </x:c>
      <x:c r="AS219" s="523" t="n">
        <x:v>0</x:v>
      </x:c>
      <x:c r="AT219" s="585" t="n">
        <x:v>0</x:v>
      </x:c>
      <x:c r="AU219" s="588" t="n">
        <x:f>AV219*$E$3</x:f>
        <x:v>0</x:v>
      </x:c>
      <x:c r="AV219" s="523" t="n">
        <x:v>0</x:v>
      </x:c>
      <x:c r="AW219" s="579" t="n">
        <x:f>SUM(M219,P219,S219,V219,Y219,AB219,AE219,AH219,AK219,AN219,AQ219,AT219)</x:f>
        <x:v>0</x:v>
      </x:c>
      <x:c r="AX219" s="582" t="n">
        <x:f>SUM(N219,Q219,T219,W219,Z219,AC219,AF219,AI219,AL219,AO219,AR219,AU219)</x:f>
        <x:v>0</x:v>
      </x:c>
      <x:c r="AY219" s="525"/>
      <x:c r="AZ219" s="579" t="n">
        <x:f>AW219/12</x:f>
        <x:v>0</x:v>
      </x:c>
      <x:c r="BA219" s="582" t="n">
        <x:f>AX219/12</x:f>
        <x:v>0</x:v>
      </x:c>
      <x:c r="BB219" s="525"/>
      <x:c r="BC219" s="579" t="n">
        <x:f>AW219-$G219</x:f>
        <x:v>0</x:v>
      </x:c>
      <x:c r="BD219" s="582" t="n">
        <x:f>AX219-($K219*12)</x:f>
        <x:v>0</x:v>
      </x:c>
      <x:c r="BE219" s="522" t="str">
        <x:v>SIM</x:v>
      </x:c>
      <x:c r="BF219" s="522" t="str">
        <x:v>PRODUÇÃO · COMPÕE O FATOR K</x:v>
      </x:c>
    </x:row>
    <x:row r="220" ht="31" customHeight="1">
      <x:c r="A220" s="531" t="str">
        <x:v>O&amp;M</x:v>
      </x:c>
      <x:c r="B220" s="531" t="str">
        <x:v>LINHA MORTA</x:v>
      </x:c>
      <x:c r="C220" s="531" t="str">
        <x:v>5022200054</x:v>
      </x:c>
      <x:c r="D220" s="534" t="str">
        <x:v>FURAR POCO P/ ATERRAMENTO MAIOR 15M LM</x:v>
      </x:c>
      <x:c r="E220" s="534" t="str">
        <x:v>FURAR POCO ARTESIANO PARA ATERRAMENTO, EM QUALQUER TIPO DE TERRENO, COM PROFUNDIDADE MAIOR QUE 15 METROS. CONFORME NORMA TECNICA VIGENTE. INCLUI: FURAR POCO ARTESIANO UTILIZANDO PERFURATRIZ ADEQUADA, CONFORME PROJETO, INSTALAR CONDUTOR DE ATERRAMENTO, HASTE E REALIZAR CONEXÕES NECESSÁRIAS. INCLUSO TODO MATERIAL NECESSARIO PARA A PERFURACAO.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x:v>
      </x:c>
      <x:c r="F220" s="531" t="str">
        <x:v>CONJUNTO</x:v>
      </x:c>
      <x:c r="G220" s="573" t="n">
        <x:v>0</x:v>
      </x:c>
      <x:c r="H220" s="573" t="n">
        <x:f>G220/12</x:f>
        <x:v>0</x:v>
      </x:c>
      <x:c r="I220" s="576" t="n">
        <x:v>1511.66195238576</x:v>
      </x:c>
      <x:c r="J220" s="576" t="n">
        <x:f>ROUND(I220*$E$3,2)</x:f>
        <x:v>1511.66</x:v>
      </x:c>
      <x:c r="K220" s="576" t="n">
        <x:f>J220*H220</x:f>
        <x:v>0</x:v>
      </x:c>
      <x:c r="L220" s="522"/>
      <x:c r="M220" s="579" t="n">
        <x:v>0</x:v>
      </x:c>
      <x:c r="N220" s="582" t="n">
        <x:f>O220*$E$3</x:f>
        <x:v>0</x:v>
      </x:c>
      <x:c r="O220" s="523" t="n">
        <x:v>0</x:v>
      </x:c>
      <x:c r="P220" s="585" t="n">
        <x:v>0</x:v>
      </x:c>
      <x:c r="Q220" s="588" t="n">
        <x:f>R220*$E$3</x:f>
        <x:v>0</x:v>
      </x:c>
      <x:c r="R220" s="523" t="n">
        <x:v>0</x:v>
      </x:c>
      <x:c r="S220" s="579" t="n">
        <x:v>0</x:v>
      </x:c>
      <x:c r="T220" s="582" t="n">
        <x:f>U220*$E$3</x:f>
        <x:v>0</x:v>
      </x:c>
      <x:c r="U220" s="523" t="n">
        <x:v>0</x:v>
      </x:c>
      <x:c r="V220" s="585" t="n">
        <x:v>0</x:v>
      </x:c>
      <x:c r="W220" s="588" t="n">
        <x:f>X220*$E$3</x:f>
        <x:v>0</x:v>
      </x:c>
      <x:c r="X220" s="523" t="n">
        <x:v>0</x:v>
      </x:c>
      <x:c r="Y220" s="579" t="n">
        <x:v>0</x:v>
      </x:c>
      <x:c r="Z220" s="582" t="n">
        <x:f>AA220*$E$3</x:f>
        <x:v>0</x:v>
      </x:c>
      <x:c r="AA220" s="523" t="n">
        <x:v>0</x:v>
      </x:c>
      <x:c r="AB220" s="585" t="n">
        <x:v>0</x:v>
      </x:c>
      <x:c r="AC220" s="588" t="n">
        <x:f>AD220*$E$3</x:f>
        <x:v>0</x:v>
      </x:c>
      <x:c r="AD220" s="523" t="n">
        <x:v>0</x:v>
      </x:c>
      <x:c r="AE220" s="579" t="n">
        <x:v>0</x:v>
      </x:c>
      <x:c r="AF220" s="582" t="n">
        <x:f>AG220*$E$3</x:f>
        <x:v>0</x:v>
      </x:c>
      <x:c r="AG220" s="523" t="n">
        <x:v>0</x:v>
      </x:c>
      <x:c r="AH220" s="585" t="n">
        <x:v>0</x:v>
      </x:c>
      <x:c r="AI220" s="588" t="n">
        <x:f>AJ220*$E$3</x:f>
        <x:v>0</x:v>
      </x:c>
      <x:c r="AJ220" s="523" t="n">
        <x:v>0</x:v>
      </x:c>
      <x:c r="AK220" s="579" t="n">
        <x:v>0</x:v>
      </x:c>
      <x:c r="AL220" s="582" t="n">
        <x:f>AM220*$E$3</x:f>
        <x:v>0</x:v>
      </x:c>
      <x:c r="AM220" s="523" t="n">
        <x:v>0</x:v>
      </x:c>
      <x:c r="AN220" s="585" t="n">
        <x:v>0</x:v>
      </x:c>
      <x:c r="AO220" s="588" t="n">
        <x:f>AP220*$E$3</x:f>
        <x:v>0</x:v>
      </x:c>
      <x:c r="AP220" s="523" t="n">
        <x:v>0</x:v>
      </x:c>
      <x:c r="AQ220" s="579" t="n">
        <x:v>0</x:v>
      </x:c>
      <x:c r="AR220" s="582" t="n">
        <x:f>AS220*$E$3</x:f>
        <x:v>0</x:v>
      </x:c>
      <x:c r="AS220" s="523" t="n">
        <x:v>0</x:v>
      </x:c>
      <x:c r="AT220" s="585" t="n">
        <x:v>0</x:v>
      </x:c>
      <x:c r="AU220" s="588" t="n">
        <x:f>AV220*$E$3</x:f>
        <x:v>0</x:v>
      </x:c>
      <x:c r="AV220" s="523" t="n">
        <x:v>0</x:v>
      </x:c>
      <x:c r="AW220" s="579" t="n">
        <x:f>SUM(M220,P220,S220,V220,Y220,AB220,AE220,AH220,AK220,AN220,AQ220,AT220)</x:f>
        <x:v>0</x:v>
      </x:c>
      <x:c r="AX220" s="582" t="n">
        <x:f>SUM(N220,Q220,T220,W220,Z220,AC220,AF220,AI220,AL220,AO220,AR220,AU220)</x:f>
        <x:v>0</x:v>
      </x:c>
      <x:c r="AY220" s="525"/>
      <x:c r="AZ220" s="579" t="n">
        <x:f>AW220/12</x:f>
        <x:v>0</x:v>
      </x:c>
      <x:c r="BA220" s="582" t="n">
        <x:f>AX220/12</x:f>
        <x:v>0</x:v>
      </x:c>
      <x:c r="BB220" s="525"/>
      <x:c r="BC220" s="579" t="n">
        <x:f>AW220-$G220</x:f>
        <x:v>0</x:v>
      </x:c>
      <x:c r="BD220" s="582" t="n">
        <x:f>AX220-($K220*12)</x:f>
        <x:v>0</x:v>
      </x:c>
      <x:c r="BE220" s="522" t="str">
        <x:v>SIM</x:v>
      </x:c>
      <x:c r="BF220" s="522" t="str">
        <x:v>PRODUÇÃO · COMPÕE O FATOR K</x:v>
      </x:c>
    </x:row>
    <x:row r="221" ht="31" customHeight="1">
      <x:c r="A221" s="531" t="str">
        <x:v>O&amp;M</x:v>
      </x:c>
      <x:c r="B221" s="531" t="str">
        <x:v>LINHA MORTA</x:v>
      </x:c>
      <x:c r="C221" s="531" t="str">
        <x:v>5022200055</x:v>
      </x:c>
      <x:c r="D221" s="534" t="str">
        <x:v>INST ATERRAMENTO COMPL 3HASTES LM</x:v>
      </x:c>
      <x:c r="E221" s="534" t="str">
        <x:v>INSTALAR ATERRAMENTO COMPLETO COM A UTILIZACAO DE 3 HASTES, EXCETO PARA CERCA, COM QUALQUER TIPO DE HASTE, CONFORME NORMA TECNICA VIGENTE. INCLUI: INST ELETRODUTO (QUANDO NECESSARIO), DESCER FIO CONDUTOR, QUEBRAR CALCADA (QUANDO NECESSARIO), ABRIR/FECHAR BURACO/VALA COM TERRA, CRAVAR HASTE, CONECTAR FIO CONDUTOR DE ATERRAMENTO A HASTE E AO NEUTRO/ ESTRUTURA/ ESTAI/ MENSAGEIRO. MEDIR E GARANTIR O ATERRAMENTO (CONFORME POP, VALOR EM Ω "OHMS"). QUANDO NECESSARIO INSTALAR HASTE ADICIONAL DE ATERRAMENTO, REMUNERAR COM ATIVIDADE ESPECIFICA. NAO INCLUI RESTAURAR PASSEIO SIMPLES/ESPECIAL, QUANDO NECESSARIO REMUNERAR COM A ATIVIDADES ESPECIFICA.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 </x:v>
      </x:c>
      <x:c r="F221" s="531" t="str">
        <x:v>CONJUNTO</x:v>
      </x:c>
      <x:c r="G221" s="573" t="n">
        <x:v>0</x:v>
      </x:c>
      <x:c r="H221" s="573" t="n">
        <x:f>G221/12</x:f>
        <x:v>0</x:v>
      </x:c>
      <x:c r="I221" s="576" t="n">
        <x:v>1522.4407593506</x:v>
      </x:c>
      <x:c r="J221" s="576" t="n">
        <x:f>ROUND(I221*$E$3,2)</x:f>
        <x:v>1522.44</x:v>
      </x:c>
      <x:c r="K221" s="576" t="n">
        <x:f>J221*H221</x:f>
        <x:v>0</x:v>
      </x:c>
      <x:c r="L221" s="522"/>
      <x:c r="M221" s="579" t="n">
        <x:v>0</x:v>
      </x:c>
      <x:c r="N221" s="582" t="n">
        <x:f>O221*$E$3</x:f>
        <x:v>0</x:v>
      </x:c>
      <x:c r="O221" s="523" t="n">
        <x:v>0</x:v>
      </x:c>
      <x:c r="P221" s="585" t="n">
        <x:v>0</x:v>
      </x:c>
      <x:c r="Q221" s="588" t="n">
        <x:f>R221*$E$3</x:f>
        <x:v>0</x:v>
      </x:c>
      <x:c r="R221" s="523" t="n">
        <x:v>0</x:v>
      </x:c>
      <x:c r="S221" s="579" t="n">
        <x:v>0</x:v>
      </x:c>
      <x:c r="T221" s="582" t="n">
        <x:f>U221*$E$3</x:f>
        <x:v>0</x:v>
      </x:c>
      <x:c r="U221" s="523" t="n">
        <x:v>0</x:v>
      </x:c>
      <x:c r="V221" s="585" t="n">
        <x:v>0</x:v>
      </x:c>
      <x:c r="W221" s="588" t="n">
        <x:f>X221*$E$3</x:f>
        <x:v>0</x:v>
      </x:c>
      <x:c r="X221" s="523" t="n">
        <x:v>0</x:v>
      </x:c>
      <x:c r="Y221" s="579" t="n">
        <x:v>0</x:v>
      </x:c>
      <x:c r="Z221" s="582" t="n">
        <x:f>AA221*$E$3</x:f>
        <x:v>0</x:v>
      </x:c>
      <x:c r="AA221" s="523" t="n">
        <x:v>0</x:v>
      </x:c>
      <x:c r="AB221" s="585" t="n">
        <x:v>0</x:v>
      </x:c>
      <x:c r="AC221" s="588" t="n">
        <x:f>AD221*$E$3</x:f>
        <x:v>0</x:v>
      </x:c>
      <x:c r="AD221" s="523" t="n">
        <x:v>0</x:v>
      </x:c>
      <x:c r="AE221" s="579" t="n">
        <x:v>0</x:v>
      </x:c>
      <x:c r="AF221" s="582" t="n">
        <x:f>AG221*$E$3</x:f>
        <x:v>0</x:v>
      </x:c>
      <x:c r="AG221" s="523" t="n">
        <x:v>0</x:v>
      </x:c>
      <x:c r="AH221" s="585" t="n">
        <x:v>0</x:v>
      </x:c>
      <x:c r="AI221" s="588" t="n">
        <x:f>AJ221*$E$3</x:f>
        <x:v>0</x:v>
      </x:c>
      <x:c r="AJ221" s="523" t="n">
        <x:v>0</x:v>
      </x:c>
      <x:c r="AK221" s="579" t="n">
        <x:v>0</x:v>
      </x:c>
      <x:c r="AL221" s="582" t="n">
        <x:f>AM221*$E$3</x:f>
        <x:v>0</x:v>
      </x:c>
      <x:c r="AM221" s="523" t="n">
        <x:v>0</x:v>
      </x:c>
      <x:c r="AN221" s="585" t="n">
        <x:v>0</x:v>
      </x:c>
      <x:c r="AO221" s="588" t="n">
        <x:f>AP221*$E$3</x:f>
        <x:v>0</x:v>
      </x:c>
      <x:c r="AP221" s="523" t="n">
        <x:v>0</x:v>
      </x:c>
      <x:c r="AQ221" s="579" t="n">
        <x:v>0</x:v>
      </x:c>
      <x:c r="AR221" s="582" t="n">
        <x:f>AS221*$E$3</x:f>
        <x:v>0</x:v>
      </x:c>
      <x:c r="AS221" s="523" t="n">
        <x:v>0</x:v>
      </x:c>
      <x:c r="AT221" s="585" t="n">
        <x:v>0</x:v>
      </x:c>
      <x:c r="AU221" s="588" t="n">
        <x:f>AV221*$E$3</x:f>
        <x:v>0</x:v>
      </x:c>
      <x:c r="AV221" s="523" t="n">
        <x:v>0</x:v>
      </x:c>
      <x:c r="AW221" s="579" t="n">
        <x:f>SUM(M221,P221,S221,V221,Y221,AB221,AE221,AH221,AK221,AN221,AQ221,AT221)</x:f>
        <x:v>0</x:v>
      </x:c>
      <x:c r="AX221" s="582" t="n">
        <x:f>SUM(N221,Q221,T221,W221,Z221,AC221,AF221,AI221,AL221,AO221,AR221,AU221)</x:f>
        <x:v>0</x:v>
      </x:c>
      <x:c r="AY221" s="525"/>
      <x:c r="AZ221" s="579" t="n">
        <x:f>AW221/12</x:f>
        <x:v>0</x:v>
      </x:c>
      <x:c r="BA221" s="582" t="n">
        <x:f>AX221/12</x:f>
        <x:v>0</x:v>
      </x:c>
      <x:c r="BB221" s="525"/>
      <x:c r="BC221" s="579" t="n">
        <x:f>AW221-$G221</x:f>
        <x:v>0</x:v>
      </x:c>
      <x:c r="BD221" s="582" t="n">
        <x:f>AX221-($K221*12)</x:f>
        <x:v>0</x:v>
      </x:c>
      <x:c r="BE221" s="522" t="str">
        <x:v>SIM</x:v>
      </x:c>
      <x:c r="BF221" s="522" t="str">
        <x:v>PRODUÇÃO · COMPÕE O FATOR K</x:v>
      </x:c>
    </x:row>
    <x:row r="222" ht="31" customHeight="1">
      <x:c r="A222" s="531" t="str">
        <x:v>PERDAS</x:v>
      </x:c>
      <x:c r="B222" s="531" t="str">
        <x:v>PERDAS</x:v>
      </x:c>
      <x:c r="C222" s="531" t="str">
        <x:v>5022200056</x:v>
      </x:c>
      <x:c r="D222" s="534" t="str">
        <x:v>INST ATERRAMENT CONCENTR 1HASTE SUST SMC</x:v>
      </x:c>
      <x:c r="E222" s="534" t="str">
        <x:v>INSTALAR ATERRAMENTO DO CONCENTRADOR COM 1 HASTE. INCLUI: INSTALAR SISTEMAS DE ATERRAMENTO COMPLETO (CABO, HASTE E OCNEXOES). APROPRIACAO - IAPROPRIACAO - INVESTIMENTO: QUANDO ASSOCIADA A UC ESSA ATIVIDADE DEVE SER APROPRIADA NA ODM. CONFORME ET.205.EQTL.NORMAS E QUALIDADE - CADERNO DE SERVICOS. QUANTIDADE MINIMA DE PESSOAS RECOMENDADAS: 2 PESSOAS. TIPO DE TURMA: SUSTENTACAO SMC LM.</x:v>
      </x:c>
      <x:c r="F222" s="531" t="str">
        <x:v>UNIDADE</x:v>
      </x:c>
      <x:c r="G222" s="573" t="n">
        <x:v>0</x:v>
      </x:c>
      <x:c r="H222" s="573" t="n">
        <x:f>G222/12</x:f>
        <x:v>0</x:v>
      </x:c>
      <x:c r="I222" s="576" t="n">
        <x:v>66.2003052981105</x:v>
      </x:c>
      <x:c r="J222" s="576" t="n">
        <x:f>ROUND(I222*$E$3,2)</x:f>
        <x:v>66.2</x:v>
      </x:c>
      <x:c r="K222" s="576" t="n">
        <x:f>J222*H222</x:f>
        <x:v>0</x:v>
      </x:c>
      <x:c r="L222" s="522"/>
      <x:c r="M222" s="579" t="n">
        <x:v>0</x:v>
      </x:c>
      <x:c r="N222" s="582" t="n">
        <x:f>O222*$E$3</x:f>
        <x:v>0</x:v>
      </x:c>
      <x:c r="O222" s="523" t="n">
        <x:v>0</x:v>
      </x:c>
      <x:c r="P222" s="585" t="n">
        <x:v>0</x:v>
      </x:c>
      <x:c r="Q222" s="588" t="n">
        <x:f>R222*$E$3</x:f>
        <x:v>0</x:v>
      </x:c>
      <x:c r="R222" s="523" t="n">
        <x:v>0</x:v>
      </x:c>
      <x:c r="S222" s="579" t="n">
        <x:v>0</x:v>
      </x:c>
      <x:c r="T222" s="582" t="n">
        <x:f>U222*$E$3</x:f>
        <x:v>0</x:v>
      </x:c>
      <x:c r="U222" s="523" t="n">
        <x:v>0</x:v>
      </x:c>
      <x:c r="V222" s="585" t="n">
        <x:v>0</x:v>
      </x:c>
      <x:c r="W222" s="588" t="n">
        <x:f>X222*$E$3</x:f>
        <x:v>0</x:v>
      </x:c>
      <x:c r="X222" s="523" t="n">
        <x:v>0</x:v>
      </x:c>
      <x:c r="Y222" s="579" t="n">
        <x:v>0</x:v>
      </x:c>
      <x:c r="Z222" s="582" t="n">
        <x:f>AA222*$E$3</x:f>
        <x:v>0</x:v>
      </x:c>
      <x:c r="AA222" s="523" t="n">
        <x:v>0</x:v>
      </x:c>
      <x:c r="AB222" s="585" t="n">
        <x:v>0</x:v>
      </x:c>
      <x:c r="AC222" s="588" t="n">
        <x:f>AD222*$E$3</x:f>
        <x:v>0</x:v>
      </x:c>
      <x:c r="AD222" s="523" t="n">
        <x:v>0</x:v>
      </x:c>
      <x:c r="AE222" s="579" t="n">
        <x:v>0</x:v>
      </x:c>
      <x:c r="AF222" s="582" t="n">
        <x:f>AG222*$E$3</x:f>
        <x:v>0</x:v>
      </x:c>
      <x:c r="AG222" s="523" t="n">
        <x:v>0</x:v>
      </x:c>
      <x:c r="AH222" s="585" t="n">
        <x:v>0</x:v>
      </x:c>
      <x:c r="AI222" s="588" t="n">
        <x:f>AJ222*$E$3</x:f>
        <x:v>0</x:v>
      </x:c>
      <x:c r="AJ222" s="523" t="n">
        <x:v>0</x:v>
      </x:c>
      <x:c r="AK222" s="579" t="n">
        <x:v>0</x:v>
      </x:c>
      <x:c r="AL222" s="582" t="n">
        <x:f>AM222*$E$3</x:f>
        <x:v>0</x:v>
      </x:c>
      <x:c r="AM222" s="523" t="n">
        <x:v>0</x:v>
      </x:c>
      <x:c r="AN222" s="585" t="n">
        <x:v>0</x:v>
      </x:c>
      <x:c r="AO222" s="588" t="n">
        <x:f>AP222*$E$3</x:f>
        <x:v>0</x:v>
      </x:c>
      <x:c r="AP222" s="523" t="n">
        <x:v>0</x:v>
      </x:c>
      <x:c r="AQ222" s="579" t="n">
        <x:v>0</x:v>
      </x:c>
      <x:c r="AR222" s="582" t="n">
        <x:f>AS222*$E$3</x:f>
        <x:v>0</x:v>
      </x:c>
      <x:c r="AS222" s="523" t="n">
        <x:v>0</x:v>
      </x:c>
      <x:c r="AT222" s="585" t="n">
        <x:v>0</x:v>
      </x:c>
      <x:c r="AU222" s="588" t="n">
        <x:f>AV222*$E$3</x:f>
        <x:v>0</x:v>
      </x:c>
      <x:c r="AV222" s="523" t="n">
        <x:v>0</x:v>
      </x:c>
      <x:c r="AW222" s="579" t="n">
        <x:f>SUM(M222,P222,S222,V222,Y222,AB222,AE222,AH222,AK222,AN222,AQ222,AT222)</x:f>
        <x:v>0</x:v>
      </x:c>
      <x:c r="AX222" s="582" t="n">
        <x:f>SUM(N222,Q222,T222,W222,Z222,AC222,AF222,AI222,AL222,AO222,AR222,AU222)</x:f>
        <x:v>0</x:v>
      </x:c>
      <x:c r="AY222" s="525"/>
      <x:c r="AZ222" s="579" t="n">
        <x:f>AW222/12</x:f>
        <x:v>0</x:v>
      </x:c>
      <x:c r="BA222" s="582" t="n">
        <x:f>AX222/12</x:f>
        <x:v>0</x:v>
      </x:c>
      <x:c r="BB222" s="525"/>
      <x:c r="BC222" s="579" t="n">
        <x:f>AW222-$G222</x:f>
        <x:v>0</x:v>
      </x:c>
      <x:c r="BD222" s="582" t="n">
        <x:f>AX222-($K222*12)</x:f>
        <x:v>0</x:v>
      </x:c>
      <x:c r="BE222" s="522" t="str">
        <x:v>NÃO</x:v>
      </x:c>
      <x:c r="BF222" s="522" t="str">
        <x:v>PERDAS · Disponibilidade de equipes de perdas</x:v>
      </x:c>
    </x:row>
    <x:row r="223" ht="31" customHeight="1">
      <x:c r="A223" s="531" t="str">
        <x:v>O&amp;M</x:v>
      </x:c>
      <x:c r="B223" s="531" t="str">
        <x:v>LINHA MORTA</x:v>
      </x:c>
      <x:c r="C223" s="531" t="str">
        <x:v>5022200057</x:v>
      </x:c>
      <x:c r="D223" s="534" t="str">
        <x:v>INST ATERRAMENTO COMPL 12HASTES LM</x:v>
      </x:c>
      <x:c r="E223" s="534" t="str">
        <x:v>INSTALAR ATERRAMENTO COMPLETO COM A UTILIZACAO DE 12 HASTES, EXCETO PARA CERCA, COM QUALQUER TIPO DE HASTE. CONFORME NORMA TECNICA VIGENTE. INCLUI: INST ELETRODUTO (QUANDO NECESSARIO), DESCER FIO CONDUTOR, QUEBRAR CALCADA (QUANDO NECESSARIO), ABRIR/FECHAR BURACO/VALA COM TERRA, CRAVAR HASTE, CONECTAR FIO CONDUTOR DE ATERRAMENTO A HASTE/LINHA DE TERRA E AO NEUTRO/ ESTRUTURA/ ESTAI/ MENSAGEIRO E FAZER LINHA TERRA, PARA CONEXAO DAS HASTES. MEDIR E GARANTIR O ATERRAMENTO (CONFORME POP, VALOR EM Ω "OHMS"). NAO INCLUI RESTAURAR PASSEIO SIMPLES/ESPECIAL, QUANDO NECESSARIO REMUNERAR COM A ATIVIDADES ESPECIFICA.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x:v>
      </x:c>
      <x:c r="F223" s="531" t="str">
        <x:v>CONJUNTO</x:v>
      </x:c>
      <x:c r="G223" s="573" t="n">
        <x:v>0</x:v>
      </x:c>
      <x:c r="H223" s="573" t="n">
        <x:f>G223/12</x:f>
        <x:v>0</x:v>
      </x:c>
      <x:c r="I223" s="576" t="n">
        <x:v>6467.28417890256</x:v>
      </x:c>
      <x:c r="J223" s="576" t="n">
        <x:f>ROUND(I223*$E$3,2)</x:f>
        <x:v>6467.28</x:v>
      </x:c>
      <x:c r="K223" s="576" t="n">
        <x:f>J223*H223</x:f>
        <x:v>0</x:v>
      </x:c>
      <x:c r="L223" s="522"/>
      <x:c r="M223" s="579" t="n">
        <x:v>0</x:v>
      </x:c>
      <x:c r="N223" s="582" t="n">
        <x:f>O223*$E$3</x:f>
        <x:v>0</x:v>
      </x:c>
      <x:c r="O223" s="523" t="n">
        <x:v>0</x:v>
      </x:c>
      <x:c r="P223" s="585" t="n">
        <x:v>0</x:v>
      </x:c>
      <x:c r="Q223" s="588" t="n">
        <x:f>R223*$E$3</x:f>
        <x:v>0</x:v>
      </x:c>
      <x:c r="R223" s="523" t="n">
        <x:v>0</x:v>
      </x:c>
      <x:c r="S223" s="579" t="n">
        <x:v>0</x:v>
      </x:c>
      <x:c r="T223" s="582" t="n">
        <x:f>U223*$E$3</x:f>
        <x:v>0</x:v>
      </x:c>
      <x:c r="U223" s="523" t="n">
        <x:v>0</x:v>
      </x:c>
      <x:c r="V223" s="585" t="n">
        <x:v>0</x:v>
      </x:c>
      <x:c r="W223" s="588" t="n">
        <x:f>X223*$E$3</x:f>
        <x:v>0</x:v>
      </x:c>
      <x:c r="X223" s="523" t="n">
        <x:v>0</x:v>
      </x:c>
      <x:c r="Y223" s="579" t="n">
        <x:v>0</x:v>
      </x:c>
      <x:c r="Z223" s="582" t="n">
        <x:f>AA223*$E$3</x:f>
        <x:v>0</x:v>
      </x:c>
      <x:c r="AA223" s="523" t="n">
        <x:v>0</x:v>
      </x:c>
      <x:c r="AB223" s="585" t="n">
        <x:v>0</x:v>
      </x:c>
      <x:c r="AC223" s="588" t="n">
        <x:f>AD223*$E$3</x:f>
        <x:v>0</x:v>
      </x:c>
      <x:c r="AD223" s="523" t="n">
        <x:v>0</x:v>
      </x:c>
      <x:c r="AE223" s="579" t="n">
        <x:v>0</x:v>
      </x:c>
      <x:c r="AF223" s="582" t="n">
        <x:f>AG223*$E$3</x:f>
        <x:v>0</x:v>
      </x:c>
      <x:c r="AG223" s="523" t="n">
        <x:v>0</x:v>
      </x:c>
      <x:c r="AH223" s="585" t="n">
        <x:v>0</x:v>
      </x:c>
      <x:c r="AI223" s="588" t="n">
        <x:f>AJ223*$E$3</x:f>
        <x:v>0</x:v>
      </x:c>
      <x:c r="AJ223" s="523" t="n">
        <x:v>0</x:v>
      </x:c>
      <x:c r="AK223" s="579" t="n">
        <x:v>0</x:v>
      </x:c>
      <x:c r="AL223" s="582" t="n">
        <x:f>AM223*$E$3</x:f>
        <x:v>0</x:v>
      </x:c>
      <x:c r="AM223" s="523" t="n">
        <x:v>0</x:v>
      </x:c>
      <x:c r="AN223" s="585" t="n">
        <x:v>0</x:v>
      </x:c>
      <x:c r="AO223" s="588" t="n">
        <x:f>AP223*$E$3</x:f>
        <x:v>0</x:v>
      </x:c>
      <x:c r="AP223" s="523" t="n">
        <x:v>0</x:v>
      </x:c>
      <x:c r="AQ223" s="579" t="n">
        <x:v>0</x:v>
      </x:c>
      <x:c r="AR223" s="582" t="n">
        <x:f>AS223*$E$3</x:f>
        <x:v>0</x:v>
      </x:c>
      <x:c r="AS223" s="523" t="n">
        <x:v>0</x:v>
      </x:c>
      <x:c r="AT223" s="585" t="n">
        <x:v>0</x:v>
      </x:c>
      <x:c r="AU223" s="588" t="n">
        <x:f>AV223*$E$3</x:f>
        <x:v>0</x:v>
      </x:c>
      <x:c r="AV223" s="523" t="n">
        <x:v>0</x:v>
      </x:c>
      <x:c r="AW223" s="579" t="n">
        <x:f>SUM(M223,P223,S223,V223,Y223,AB223,AE223,AH223,AK223,AN223,AQ223,AT223)</x:f>
        <x:v>0</x:v>
      </x:c>
      <x:c r="AX223" s="582" t="n">
        <x:f>SUM(N223,Q223,T223,W223,Z223,AC223,AF223,AI223,AL223,AO223,AR223,AU223)</x:f>
        <x:v>0</x:v>
      </x:c>
      <x:c r="AY223" s="525"/>
      <x:c r="AZ223" s="579" t="n">
        <x:f>AW223/12</x:f>
        <x:v>0</x:v>
      </x:c>
      <x:c r="BA223" s="582" t="n">
        <x:f>AX223/12</x:f>
        <x:v>0</x:v>
      </x:c>
      <x:c r="BB223" s="525"/>
      <x:c r="BC223" s="579" t="n">
        <x:f>AW223-$G223</x:f>
        <x:v>0</x:v>
      </x:c>
      <x:c r="BD223" s="582" t="n">
        <x:f>AX223-($K223*12)</x:f>
        <x:v>0</x:v>
      </x:c>
      <x:c r="BE223" s="522" t="str">
        <x:v>SIM</x:v>
      </x:c>
      <x:c r="BF223" s="522" t="str">
        <x:v>PRODUÇÃO · COMPÕE O FATOR K</x:v>
      </x:c>
    </x:row>
    <x:row r="224" ht="31" customHeight="1">
      <x:c r="A224" s="531" t="str">
        <x:v>O&amp;M</x:v>
      </x:c>
      <x:c r="B224" s="531" t="str">
        <x:v>LINHA MORTA</x:v>
      </x:c>
      <x:c r="C224" s="531" t="str">
        <x:v>5023000110</x:v>
      </x:c>
      <x:c r="D224" s="534" t="str">
        <x:v>INST ESTR CP BCO REATOR DERIVACAO LM</x:v>
      </x:c>
      <x:c r="E224" s="534" t="str">
        <x:v>INSTALAR ESTRUTURA COMPLETA PARA REATOR DERIVACAO POTENCIA TRIFASICO, EM POSTE/PLATAFORMA, COM EQUIPAMENTO, INDEPENDENTE DA CLASSE DE TENSAO. CONFORME NORMA TECNICA VIGENTE. INCLUI: INSTALAR DOIS OU TRES REATORES TRIFASICOS, ESTRUTURAS E CABOS DE MEDIA TENSAO, RELIGADOR COMPLETO INCLUINDO O TRANSFORMADOR MONOFASICO OU TP COM CONTROLADOR, ACESSORIOS DE FIXACAO, CHAVES FACA, FUSIVEIS, PARA-RAIOS E SUAS CONEXÕES, CONEXOES NECESSARIAS/PADRONIZADAS A REDE E MALHA DE ATERRAMENTO PADRONIZADO. INSTALAR PLACAS DE IDENTIFICACAO. MEDIR E GARANTIR O ATERRAMENTO (CONFORME POP, VALOR EM Ω "OHMS") E INSERIR AS EVIDENCIAS E RESULTADOS NA DOCUMENTACAO DA OBRA. QUANDO FOR NECESSARIO INSTALAR HASTE ADICIONAL DE ATERRAMENTO, REMUNERAR COM A ATIVIDADES ESPECIFICA, CONFORME A QUANTIDADE ADICIONAL NECESSARIA. NAO INCLUI A INSTALACAO DO POSTE , QUANDO NECESSARIO DEVERA SER CONSIDERADO EM ATIVIDADE ESPECIFICA. APROPRIACAO - INVESTIMENTO: QUANDO ASSOCIADA A UC ESSA ATIVIDADE DEVE SER APROPRIADA NA ODI. CONFORME ET.206.EQTL.NORMAS E QUALIDADE - CADERNO DE SERVICOS. QUANT MINIMA RECOMENDA: 5 PESSOAS. TIPO DE TURMA: LINHA MORTA (LM).</x:v>
      </x:c>
      <x:c r="F224" s="531" t="str">
        <x:v>CONJUNTO</x:v>
      </x:c>
      <x:c r="G224" s="573" t="n">
        <x:v>0</x:v>
      </x:c>
      <x:c r="H224" s="573" t="n">
        <x:f>G224/12</x:f>
        <x:v>0</x:v>
      </x:c>
      <x:c r="I224" s="576" t="n">
        <x:v>12665.6239791459</x:v>
      </x:c>
      <x:c r="J224" s="576" t="n">
        <x:f>ROUND(I224*$E$3,2)</x:f>
        <x:v>12665.62</x:v>
      </x:c>
      <x:c r="K224" s="576" t="n">
        <x:f>J224*H224</x:f>
        <x:v>0</x:v>
      </x:c>
      <x:c r="L224" s="522"/>
      <x:c r="M224" s="579" t="n">
        <x:v>0</x:v>
      </x:c>
      <x:c r="N224" s="582" t="n">
        <x:f>O224*$E$3</x:f>
        <x:v>0</x:v>
      </x:c>
      <x:c r="O224" s="523" t="n">
        <x:v>0</x:v>
      </x:c>
      <x:c r="P224" s="585" t="n">
        <x:v>0</x:v>
      </x:c>
      <x:c r="Q224" s="588" t="n">
        <x:f>R224*$E$3</x:f>
        <x:v>0</x:v>
      </x:c>
      <x:c r="R224" s="523" t="n">
        <x:v>0</x:v>
      </x:c>
      <x:c r="S224" s="579" t="n">
        <x:v>0</x:v>
      </x:c>
      <x:c r="T224" s="582" t="n">
        <x:f>U224*$E$3</x:f>
        <x:v>0</x:v>
      </x:c>
      <x:c r="U224" s="523" t="n">
        <x:v>0</x:v>
      </x:c>
      <x:c r="V224" s="585" t="n">
        <x:v>0</x:v>
      </x:c>
      <x:c r="W224" s="588" t="n">
        <x:f>X224*$E$3</x:f>
        <x:v>0</x:v>
      </x:c>
      <x:c r="X224" s="523" t="n">
        <x:v>0</x:v>
      </x:c>
      <x:c r="Y224" s="579" t="n">
        <x:v>0</x:v>
      </x:c>
      <x:c r="Z224" s="582" t="n">
        <x:f>AA224*$E$3</x:f>
        <x:v>0</x:v>
      </x:c>
      <x:c r="AA224" s="523" t="n">
        <x:v>0</x:v>
      </x:c>
      <x:c r="AB224" s="585" t="n">
        <x:v>0</x:v>
      </x:c>
      <x:c r="AC224" s="588" t="n">
        <x:f>AD224*$E$3</x:f>
        <x:v>0</x:v>
      </x:c>
      <x:c r="AD224" s="523" t="n">
        <x:v>0</x:v>
      </x:c>
      <x:c r="AE224" s="579" t="n">
        <x:v>0</x:v>
      </x:c>
      <x:c r="AF224" s="582" t="n">
        <x:f>AG224*$E$3</x:f>
        <x:v>0</x:v>
      </x:c>
      <x:c r="AG224" s="523" t="n">
        <x:v>0</x:v>
      </x:c>
      <x:c r="AH224" s="585" t="n">
        <x:v>0</x:v>
      </x:c>
      <x:c r="AI224" s="588" t="n">
        <x:f>AJ224*$E$3</x:f>
        <x:v>0</x:v>
      </x:c>
      <x:c r="AJ224" s="523" t="n">
        <x:v>0</x:v>
      </x:c>
      <x:c r="AK224" s="579" t="n">
        <x:v>0</x:v>
      </x:c>
      <x:c r="AL224" s="582" t="n">
        <x:f>AM224*$E$3</x:f>
        <x:v>0</x:v>
      </x:c>
      <x:c r="AM224" s="523" t="n">
        <x:v>0</x:v>
      </x:c>
      <x:c r="AN224" s="585" t="n">
        <x:v>0</x:v>
      </x:c>
      <x:c r="AO224" s="588" t="n">
        <x:f>AP224*$E$3</x:f>
        <x:v>0</x:v>
      </x:c>
      <x:c r="AP224" s="523" t="n">
        <x:v>0</x:v>
      </x:c>
      <x:c r="AQ224" s="579" t="n">
        <x:v>0</x:v>
      </x:c>
      <x:c r="AR224" s="582" t="n">
        <x:f>AS224*$E$3</x:f>
        <x:v>0</x:v>
      </x:c>
      <x:c r="AS224" s="523" t="n">
        <x:v>0</x:v>
      </x:c>
      <x:c r="AT224" s="585" t="n">
        <x:v>0</x:v>
      </x:c>
      <x:c r="AU224" s="588" t="n">
        <x:f>AV224*$E$3</x:f>
        <x:v>0</x:v>
      </x:c>
      <x:c r="AV224" s="523" t="n">
        <x:v>0</x:v>
      </x:c>
      <x:c r="AW224" s="579" t="n">
        <x:f>SUM(M224,P224,S224,V224,Y224,AB224,AE224,AH224,AK224,AN224,AQ224,AT224)</x:f>
        <x:v>0</x:v>
      </x:c>
      <x:c r="AX224" s="582" t="n">
        <x:f>SUM(N224,Q224,T224,W224,Z224,AC224,AF224,AI224,AL224,AO224,AR224,AU224)</x:f>
        <x:v>0</x:v>
      </x:c>
      <x:c r="AY224" s="525"/>
      <x:c r="AZ224" s="579" t="n">
        <x:f>AW224/12</x:f>
        <x:v>0</x:v>
      </x:c>
      <x:c r="BA224" s="582" t="n">
        <x:f>AX224/12</x:f>
        <x:v>0</x:v>
      </x:c>
      <x:c r="BB224" s="525"/>
      <x:c r="BC224" s="579" t="n">
        <x:f>AW224-$G224</x:f>
        <x:v>0</x:v>
      </x:c>
      <x:c r="BD224" s="582" t="n">
        <x:f>AX224-($K224*12)</x:f>
        <x:v>0</x:v>
      </x:c>
      <x:c r="BE224" s="522" t="str">
        <x:v>SIM</x:v>
      </x:c>
      <x:c r="BF224" s="522" t="str">
        <x:v>PRODUÇÃO · COMPÕE O FATOR K</x:v>
      </x:c>
    </x:row>
    <x:row r="225" ht="31" customHeight="1">
      <x:c r="A225" s="531" t="str">
        <x:v>O&amp;M</x:v>
      </x:c>
      <x:c r="B225" s="531" t="str">
        <x:v>LINHA MORTA</x:v>
      </x:c>
      <x:c r="C225" s="531" t="str">
        <x:v>5023000122</x:v>
      </x:c>
      <x:c r="D225" s="534" t="str">
        <x:v>RET ESTR CP BCO REATOR DERIVACAO LM</x:v>
      </x:c>
      <x:c r="E225" s="534" t="str">
        <x:v>RETIRAR ESTRUTURA COMPLETA PARA REATOR DERIVACAO POTENCIA TRIFASICO, EM POSTE/PLATAFORMA, COM EQUIPAMENTO, INDEPENDENTE DA CLASSE DE TENSAO. CONFORME NORMA TECNICA VIGENTE. INCLUI: RETIRAR DOIS OU TRES REATORES TRIFASICOS, ESTRUTURAS E CABOS DE MEDIA TENSÃO, RELIGADOR COMPLETO INCLUINDO O TRANSFORMADOR MONOFASICO OU TP COM CONTROLADOR, ACESSORIOS DE FIXACAO, CHAVES FACA, FUSIVEIS, PARA-RAIOS E SUAS CONEXÕES,  E FIO CONDUTOR DO SISTEMA DE ATERRAMENTO, E DESCONEXOES NECESSARIAS A REDE. RETIRAR PLACA DE IDENTIFICACAO. NAO INCLUI A RETIRADA DO POSTE , QUANDO NECESSARIO DEVERA SER CONSIDERADO EM ATIVIDADE ESPECIFICA. APROPRIACAO - CUSTEIO: QUANDO EM ATIVIDADE DE MANUTENCAO, APROPRIAR NO CENTRO E CLASSE DE CUSTO ESPECIFICA DA AREA. CONFORME ET.206.EQTL.NORMAS E QUALIDADE - CADERNO DE SERVICOS. QUANT MINIMA RECOMENDA: 5 PESSOAS. TIPO DE TURMA: LINHA MORTA (LM).</x:v>
      </x:c>
      <x:c r="F225" s="531" t="str">
        <x:v>CONJUNTO</x:v>
      </x:c>
      <x:c r="G225" s="573" t="n">
        <x:v>0</x:v>
      </x:c>
      <x:c r="H225" s="573" t="n">
        <x:f>G225/12</x:f>
        <x:v>0</x:v>
      </x:c>
      <x:c r="I225" s="576" t="n">
        <x:v>8866.4888706369</x:v>
      </x:c>
      <x:c r="J225" s="576" t="n">
        <x:f>ROUND(I225*$E$3,2)</x:f>
        <x:v>8866.49</x:v>
      </x:c>
      <x:c r="K225" s="576" t="n">
        <x:f>J225*H225</x:f>
        <x:v>0</x:v>
      </x:c>
      <x:c r="L225" s="522"/>
      <x:c r="M225" s="579" t="n">
        <x:v>0</x:v>
      </x:c>
      <x:c r="N225" s="582" t="n">
        <x:f>O225*$E$3</x:f>
        <x:v>0</x:v>
      </x:c>
      <x:c r="O225" s="523" t="n">
        <x:v>0</x:v>
      </x:c>
      <x:c r="P225" s="585" t="n">
        <x:v>0</x:v>
      </x:c>
      <x:c r="Q225" s="588" t="n">
        <x:f>R225*$E$3</x:f>
        <x:v>0</x:v>
      </x:c>
      <x:c r="R225" s="523" t="n">
        <x:v>0</x:v>
      </x:c>
      <x:c r="S225" s="579" t="n">
        <x:v>0</x:v>
      </x:c>
      <x:c r="T225" s="582" t="n">
        <x:f>U225*$E$3</x:f>
        <x:v>0</x:v>
      </x:c>
      <x:c r="U225" s="523" t="n">
        <x:v>0</x:v>
      </x:c>
      <x:c r="V225" s="585" t="n">
        <x:v>0</x:v>
      </x:c>
      <x:c r="W225" s="588" t="n">
        <x:f>X225*$E$3</x:f>
        <x:v>0</x:v>
      </x:c>
      <x:c r="X225" s="523" t="n">
        <x:v>0</x:v>
      </x:c>
      <x:c r="Y225" s="579" t="n">
        <x:v>0</x:v>
      </x:c>
      <x:c r="Z225" s="582" t="n">
        <x:f>AA225*$E$3</x:f>
        <x:v>0</x:v>
      </x:c>
      <x:c r="AA225" s="523" t="n">
        <x:v>0</x:v>
      </x:c>
      <x:c r="AB225" s="585" t="n">
        <x:v>0</x:v>
      </x:c>
      <x:c r="AC225" s="588" t="n">
        <x:f>AD225*$E$3</x:f>
        <x:v>0</x:v>
      </x:c>
      <x:c r="AD225" s="523" t="n">
        <x:v>0</x:v>
      </x:c>
      <x:c r="AE225" s="579" t="n">
        <x:v>0</x:v>
      </x:c>
      <x:c r="AF225" s="582" t="n">
        <x:f>AG225*$E$3</x:f>
        <x:v>0</x:v>
      </x:c>
      <x:c r="AG225" s="523" t="n">
        <x:v>0</x:v>
      </x:c>
      <x:c r="AH225" s="585" t="n">
        <x:v>0</x:v>
      </x:c>
      <x:c r="AI225" s="588" t="n">
        <x:f>AJ225*$E$3</x:f>
        <x:v>0</x:v>
      </x:c>
      <x:c r="AJ225" s="523" t="n">
        <x:v>0</x:v>
      </x:c>
      <x:c r="AK225" s="579" t="n">
        <x:v>0</x:v>
      </x:c>
      <x:c r="AL225" s="582" t="n">
        <x:f>AM225*$E$3</x:f>
        <x:v>0</x:v>
      </x:c>
      <x:c r="AM225" s="523" t="n">
        <x:v>0</x:v>
      </x:c>
      <x:c r="AN225" s="585" t="n">
        <x:v>0</x:v>
      </x:c>
      <x:c r="AO225" s="588" t="n">
        <x:f>AP225*$E$3</x:f>
        <x:v>0</x:v>
      </x:c>
      <x:c r="AP225" s="523" t="n">
        <x:v>0</x:v>
      </x:c>
      <x:c r="AQ225" s="579" t="n">
        <x:v>0</x:v>
      </x:c>
      <x:c r="AR225" s="582" t="n">
        <x:f>AS225*$E$3</x:f>
        <x:v>0</x:v>
      </x:c>
      <x:c r="AS225" s="523" t="n">
        <x:v>0</x:v>
      </x:c>
      <x:c r="AT225" s="585" t="n">
        <x:v>0</x:v>
      </x:c>
      <x:c r="AU225" s="588" t="n">
        <x:f>AV225*$E$3</x:f>
        <x:v>0</x:v>
      </x:c>
      <x:c r="AV225" s="523" t="n">
        <x:v>0</x:v>
      </x:c>
      <x:c r="AW225" s="579" t="n">
        <x:f>SUM(M225,P225,S225,V225,Y225,AB225,AE225,AH225,AK225,AN225,AQ225,AT225)</x:f>
        <x:v>0</x:v>
      </x:c>
      <x:c r="AX225" s="582" t="n">
        <x:f>SUM(N225,Q225,T225,W225,Z225,AC225,AF225,AI225,AL225,AO225,AR225,AU225)</x:f>
        <x:v>0</x:v>
      </x:c>
      <x:c r="AY225" s="525"/>
      <x:c r="AZ225" s="579" t="n">
        <x:f>AW225/12</x:f>
        <x:v>0</x:v>
      </x:c>
      <x:c r="BA225" s="582" t="n">
        <x:f>AX225/12</x:f>
        <x:v>0</x:v>
      </x:c>
      <x:c r="BB225" s="525"/>
      <x:c r="BC225" s="579" t="n">
        <x:f>AW225-$G225</x:f>
        <x:v>0</x:v>
      </x:c>
      <x:c r="BD225" s="582" t="n">
        <x:f>AX225-($K225*12)</x:f>
        <x:v>0</x:v>
      </x:c>
      <x:c r="BE225" s="522" t="str">
        <x:v>SIM</x:v>
      </x:c>
      <x:c r="BF225" s="522" t="str">
        <x:v>PRODUÇÃO · COMPÕE O FATOR K</x:v>
      </x:c>
    </x:row>
    <x:row r="226" ht="31" customHeight="1">
      <x:c r="A226" s="531" t="str">
        <x:v>O&amp;M</x:v>
      </x:c>
      <x:c r="B226" s="531" t="str">
        <x:v>LINHA MORTA</x:v>
      </x:c>
      <x:c r="C226" s="531" t="str">
        <x:v>5023000153</x:v>
      </x:c>
      <x:c r="D226" s="534" t="str">
        <x:v>INST ELO FUSIVEL C/ BY-PASS TEMP LM</x:v>
      </x:c>
      <x:c r="E226" s="534" t="str">
        <x:v>INSTALAR ELO FUSIVEL E/OU CARTUCHO, COM USO DE DISPOSITIVO BY-PASS TEMPORARIO. CONFORME NORMA TECNICA VIGENTE. INCLUI: ABRIR E FECHAR DE CHAVES, CASO NECESSARIO, EM UMA MESMA ESTRUTURA, INSTALAR ELO FUSIVEL E/OU CARTUCHO E INSTALAR/RETIRAR O DISPOSITIVO BY-PASS TEMPORARIO PARA CHAVE FUSIVEL. VERIFICAR ATE 9 CARTUCHOS E SUBSTITUIR ELO FUSIVEL, QUANDO NECESSARIO. APROPRIACAO - CUSTEIO: QUANDO EM ATIVIDADE DE MANUTENCAO, APROPRIAR NO CENTRO E CLASSE DE CUSTO ESPECIFICA DA AREA. CONFORME ET.206.EQTL.NORMAS E QUALIDADE - CADERNO DE SERVICOS. QUANT MINIMA RECOMENDA: 2 PESSOAS. TIPO DE TURMA: LINHA MORTA (LM). </x:v>
      </x:c>
      <x:c r="F226" s="531" t="str">
        <x:v>CONJUNTO</x:v>
      </x:c>
      <x:c r="G226" s="573" t="n">
        <x:v>0</x:v>
      </x:c>
      <x:c r="H226" s="573" t="n">
        <x:f>G226/12</x:f>
        <x:v>0</x:v>
      </x:c>
      <x:c r="I226" s="576" t="n">
        <x:v>384.093584771408</x:v>
      </x:c>
      <x:c r="J226" s="576" t="n">
        <x:f>ROUND(I226*$E$3,2)</x:f>
        <x:v>384.09</x:v>
      </x:c>
      <x:c r="K226" s="576" t="n">
        <x:f>J226*H226</x:f>
        <x:v>0</x:v>
      </x:c>
      <x:c r="L226" s="522"/>
      <x:c r="M226" s="579" t="n">
        <x:v>0</x:v>
      </x:c>
      <x:c r="N226" s="582" t="n">
        <x:f>O226*$E$3</x:f>
        <x:v>0</x:v>
      </x:c>
      <x:c r="O226" s="523" t="n">
        <x:v>0</x:v>
      </x:c>
      <x:c r="P226" s="585" t="n">
        <x:v>0</x:v>
      </x:c>
      <x:c r="Q226" s="588" t="n">
        <x:f>R226*$E$3</x:f>
        <x:v>0</x:v>
      </x:c>
      <x:c r="R226" s="523" t="n">
        <x:v>0</x:v>
      </x:c>
      <x:c r="S226" s="579" t="n">
        <x:v>0</x:v>
      </x:c>
      <x:c r="T226" s="582" t="n">
        <x:f>U226*$E$3</x:f>
        <x:v>0</x:v>
      </x:c>
      <x:c r="U226" s="523" t="n">
        <x:v>0</x:v>
      </x:c>
      <x:c r="V226" s="585" t="n">
        <x:v>0</x:v>
      </x:c>
      <x:c r="W226" s="588" t="n">
        <x:f>X226*$E$3</x:f>
        <x:v>0</x:v>
      </x:c>
      <x:c r="X226" s="523" t="n">
        <x:v>0</x:v>
      </x:c>
      <x:c r="Y226" s="579" t="n">
        <x:v>0</x:v>
      </x:c>
      <x:c r="Z226" s="582" t="n">
        <x:f>AA226*$E$3</x:f>
        <x:v>0</x:v>
      </x:c>
      <x:c r="AA226" s="523" t="n">
        <x:v>0</x:v>
      </x:c>
      <x:c r="AB226" s="585" t="n">
        <x:v>0</x:v>
      </x:c>
      <x:c r="AC226" s="588" t="n">
        <x:f>AD226*$E$3</x:f>
        <x:v>0</x:v>
      </x:c>
      <x:c r="AD226" s="523" t="n">
        <x:v>0</x:v>
      </x:c>
      <x:c r="AE226" s="579" t="n">
        <x:v>0</x:v>
      </x:c>
      <x:c r="AF226" s="582" t="n">
        <x:f>AG226*$E$3</x:f>
        <x:v>0</x:v>
      </x:c>
      <x:c r="AG226" s="523" t="n">
        <x:v>0</x:v>
      </x:c>
      <x:c r="AH226" s="585" t="n">
        <x:v>0</x:v>
      </x:c>
      <x:c r="AI226" s="588" t="n">
        <x:f>AJ226*$E$3</x:f>
        <x:v>0</x:v>
      </x:c>
      <x:c r="AJ226" s="523" t="n">
        <x:v>0</x:v>
      </x:c>
      <x:c r="AK226" s="579" t="n">
        <x:v>0</x:v>
      </x:c>
      <x:c r="AL226" s="582" t="n">
        <x:f>AM226*$E$3</x:f>
        <x:v>0</x:v>
      </x:c>
      <x:c r="AM226" s="523" t="n">
        <x:v>0</x:v>
      </x:c>
      <x:c r="AN226" s="585" t="n">
        <x:v>0</x:v>
      </x:c>
      <x:c r="AO226" s="588" t="n">
        <x:f>AP226*$E$3</x:f>
        <x:v>0</x:v>
      </x:c>
      <x:c r="AP226" s="523" t="n">
        <x:v>0</x:v>
      </x:c>
      <x:c r="AQ226" s="579" t="n">
        <x:v>0</x:v>
      </x:c>
      <x:c r="AR226" s="582" t="n">
        <x:f>AS226*$E$3</x:f>
        <x:v>0</x:v>
      </x:c>
      <x:c r="AS226" s="523" t="n">
        <x:v>0</x:v>
      </x:c>
      <x:c r="AT226" s="585" t="n">
        <x:v>0</x:v>
      </x:c>
      <x:c r="AU226" s="588" t="n">
        <x:f>AV226*$E$3</x:f>
        <x:v>0</x:v>
      </x:c>
      <x:c r="AV226" s="523" t="n">
        <x:v>0</x:v>
      </x:c>
      <x:c r="AW226" s="579" t="n">
        <x:f>SUM(M226,P226,S226,V226,Y226,AB226,AE226,AH226,AK226,AN226,AQ226,AT226)</x:f>
        <x:v>0</x:v>
      </x:c>
      <x:c r="AX226" s="582" t="n">
        <x:f>SUM(N226,Q226,T226,W226,Z226,AC226,AF226,AI226,AL226,AO226,AR226,AU226)</x:f>
        <x:v>0</x:v>
      </x:c>
      <x:c r="AY226" s="525"/>
      <x:c r="AZ226" s="579" t="n">
        <x:f>AW226/12</x:f>
        <x:v>0</x:v>
      </x:c>
      <x:c r="BA226" s="582" t="n">
        <x:f>AX226/12</x:f>
        <x:v>0</x:v>
      </x:c>
      <x:c r="BB226" s="525"/>
      <x:c r="BC226" s="579" t="n">
        <x:f>AW226-$G226</x:f>
        <x:v>0</x:v>
      </x:c>
      <x:c r="BD226" s="582" t="n">
        <x:f>AX226-($K226*12)</x:f>
        <x:v>0</x:v>
      </x:c>
      <x:c r="BE226" s="522" t="str">
        <x:v>SIM</x:v>
      </x:c>
      <x:c r="BF226" s="522" t="str">
        <x:v>PRODUÇÃO · COMPÕE O FATOR K</x:v>
      </x:c>
    </x:row>
    <x:row r="227" ht="31" customHeight="1">
      <x:c r="A227" s="531" t="str">
        <x:v>O&amp;M</x:v>
      </x:c>
      <x:c r="B227" s="531" t="str">
        <x:v>LINHA MORTA</x:v>
      </x:c>
      <x:c r="C227" s="531" t="str">
        <x:v>5023000154</x:v>
      </x:c>
      <x:c r="D227" s="534" t="str">
        <x:v>RET ELO FUSIVEL C/ BY-PASS TEMP LM</x:v>
      </x:c>
      <x:c r="E227" s="534" t="str">
        <x:v>RETIRAR ELO FUSIVEL E/OU CARTUCHO, COM USO DE DISPOSITIVO BY-PASS TEMPORARIO. CONFORME NORMA TECNICA VIGENTE. INCLUI: ABRIR E FECHAR DE CHAVES, CASO NECESSARIO, EM UMA MESMA ESTRUTURA, INSTALAR/RETIRAR O DISPOSITIVO BY-PASS TEMPORARIO PARA CHAVE FUSIVEL E RETIRAR ELO FUSIVEL E/OU CARTUCHO. VERIFICAR ATE 9 CARTUCHOS E SUBSTITUIR ELO FUSIVEL, QUANDO NECESSARIO. APROPRIACAO - CUSTEIO: QUANDO EM ATIVIDADE DE MANUTENCAO, APROPRIAR NO CENTRO E CLASSE DE CUSTO ESPECIFICA DA AREA. CONFORME ET.206.EQTL.NORMAS E QUALIDADE - CADERNO DE SERVICOS. QUANT MINIMA RECOMENDA: 2 PESSOAS. TIPO DE TURMA: LINHA MORTA (LM). </x:v>
      </x:c>
      <x:c r="F227" s="531" t="str">
        <x:v>CONJUNTO</x:v>
      </x:c>
      <x:c r="G227" s="573" t="n">
        <x:v>0</x:v>
      </x:c>
      <x:c r="H227" s="573" t="n">
        <x:f>G227/12</x:f>
        <x:v>0</x:v>
      </x:c>
      <x:c r="I227" s="576" t="n">
        <x:v>281.694918605451</x:v>
      </x:c>
      <x:c r="J227" s="576" t="n">
        <x:f>ROUND(I227*$E$3,2)</x:f>
        <x:v>281.69</x:v>
      </x:c>
      <x:c r="K227" s="576" t="n">
        <x:f>J227*H227</x:f>
        <x:v>0</x:v>
      </x:c>
      <x:c r="L227" s="522"/>
      <x:c r="M227" s="579" t="n">
        <x:v>0</x:v>
      </x:c>
      <x:c r="N227" s="582" t="n">
        <x:f>O227*$E$3</x:f>
        <x:v>0</x:v>
      </x:c>
      <x:c r="O227" s="523" t="n">
        <x:v>0</x:v>
      </x:c>
      <x:c r="P227" s="585" t="n">
        <x:v>0</x:v>
      </x:c>
      <x:c r="Q227" s="588" t="n">
        <x:f>R227*$E$3</x:f>
        <x:v>0</x:v>
      </x:c>
      <x:c r="R227" s="523" t="n">
        <x:v>0</x:v>
      </x:c>
      <x:c r="S227" s="579" t="n">
        <x:v>0</x:v>
      </x:c>
      <x:c r="T227" s="582" t="n">
        <x:f>U227*$E$3</x:f>
        <x:v>0</x:v>
      </x:c>
      <x:c r="U227" s="523" t="n">
        <x:v>0</x:v>
      </x:c>
      <x:c r="V227" s="585" t="n">
        <x:v>0</x:v>
      </x:c>
      <x:c r="W227" s="588" t="n">
        <x:f>X227*$E$3</x:f>
        <x:v>0</x:v>
      </x:c>
      <x:c r="X227" s="523" t="n">
        <x:v>0</x:v>
      </x:c>
      <x:c r="Y227" s="579" t="n">
        <x:v>0</x:v>
      </x:c>
      <x:c r="Z227" s="582" t="n">
        <x:f>AA227*$E$3</x:f>
        <x:v>0</x:v>
      </x:c>
      <x:c r="AA227" s="523" t="n">
        <x:v>0</x:v>
      </x:c>
      <x:c r="AB227" s="585" t="n">
        <x:v>0</x:v>
      </x:c>
      <x:c r="AC227" s="588" t="n">
        <x:f>AD227*$E$3</x:f>
        <x:v>0</x:v>
      </x:c>
      <x:c r="AD227" s="523" t="n">
        <x:v>0</x:v>
      </x:c>
      <x:c r="AE227" s="579" t="n">
        <x:v>0</x:v>
      </x:c>
      <x:c r="AF227" s="582" t="n">
        <x:f>AG227*$E$3</x:f>
        <x:v>0</x:v>
      </x:c>
      <x:c r="AG227" s="523" t="n">
        <x:v>0</x:v>
      </x:c>
      <x:c r="AH227" s="585" t="n">
        <x:v>0</x:v>
      </x:c>
      <x:c r="AI227" s="588" t="n">
        <x:f>AJ227*$E$3</x:f>
        <x:v>0</x:v>
      </x:c>
      <x:c r="AJ227" s="523" t="n">
        <x:v>0</x:v>
      </x:c>
      <x:c r="AK227" s="579" t="n">
        <x:v>0</x:v>
      </x:c>
      <x:c r="AL227" s="582" t="n">
        <x:f>AM227*$E$3</x:f>
        <x:v>0</x:v>
      </x:c>
      <x:c r="AM227" s="523" t="n">
        <x:v>0</x:v>
      </x:c>
      <x:c r="AN227" s="585" t="n">
        <x:v>0</x:v>
      </x:c>
      <x:c r="AO227" s="588" t="n">
        <x:f>AP227*$E$3</x:f>
        <x:v>0</x:v>
      </x:c>
      <x:c r="AP227" s="523" t="n">
        <x:v>0</x:v>
      </x:c>
      <x:c r="AQ227" s="579" t="n">
        <x:v>0</x:v>
      </x:c>
      <x:c r="AR227" s="582" t="n">
        <x:f>AS227*$E$3</x:f>
        <x:v>0</x:v>
      </x:c>
      <x:c r="AS227" s="523" t="n">
        <x:v>0</x:v>
      </x:c>
      <x:c r="AT227" s="585" t="n">
        <x:v>0</x:v>
      </x:c>
      <x:c r="AU227" s="588" t="n">
        <x:f>AV227*$E$3</x:f>
        <x:v>0</x:v>
      </x:c>
      <x:c r="AV227" s="523" t="n">
        <x:v>0</x:v>
      </x:c>
      <x:c r="AW227" s="579" t="n">
        <x:f>SUM(M227,P227,S227,V227,Y227,AB227,AE227,AH227,AK227,AN227,AQ227,AT227)</x:f>
        <x:v>0</x:v>
      </x:c>
      <x:c r="AX227" s="582" t="n">
        <x:f>SUM(N227,Q227,T227,W227,Z227,AC227,AF227,AI227,AL227,AO227,AR227,AU227)</x:f>
        <x:v>0</x:v>
      </x:c>
      <x:c r="AY227" s="525"/>
      <x:c r="AZ227" s="579" t="n">
        <x:f>AW227/12</x:f>
        <x:v>0</x:v>
      </x:c>
      <x:c r="BA227" s="582" t="n">
        <x:f>AX227/12</x:f>
        <x:v>0</x:v>
      </x:c>
      <x:c r="BB227" s="525"/>
      <x:c r="BC227" s="579" t="n">
        <x:f>AW227-$G227</x:f>
        <x:v>0</x:v>
      </x:c>
      <x:c r="BD227" s="582" t="n">
        <x:f>AX227-($K227*12)</x:f>
        <x:v>0</x:v>
      </x:c>
      <x:c r="BE227" s="522" t="str">
        <x:v>SIM</x:v>
      </x:c>
      <x:c r="BF227" s="522" t="str">
        <x:v>PRODUÇÃO · COMPÕE O FATOR K</x:v>
      </x:c>
    </x:row>
    <x:row r="228" ht="31" customHeight="1">
      <x:c r="A228" s="531" t="str">
        <x:v>O&amp;M</x:v>
      </x:c>
      <x:c r="B228" s="531" t="str">
        <x:v>LINHA MORTA</x:v>
      </x:c>
      <x:c r="C228" s="531" t="str">
        <x:v>5023000155</x:v>
      </x:c>
      <x:c r="D228" s="534" t="str">
        <x:v>INST ESTR CP RELIG/SEC 3F &gt;400A ENERG LM</x:v>
      </x:c>
      <x:c r="E228" s="534" t="str">
        <x:v>INSTALAR ESTRUTURA COMPLETA RELIGADOR/SECCIONADOR AUTOMATICO TRIFASICO EM POSTE, REDE COM CORRENTE MAIOR QUE 400A, INDEPENDENTE CLASSE DE TENSAO, EM POSTE COM ESTRUTURA DO 1 NIVEL ENERGIZADA. CONFORME NORMA TECNICA VIGENTE. INCLUI: INST RELIGADOR/SECCIONADOR, TRAFO DT OU TP, CONTROLE RELIGADOR, COM SUAS ESTRUTURAS DE SUSTENTACAO E CONEXOES, SISTEMA ATERRAMENTO COMPLETO PADRONIZADO E PLACA DE IDENTIFICACAO. INST PARA-RAIOS MT, JUMPER E CONEXOES NECESSARIAS/PADRONIZADAS, EQUIPAMENTOS E ATERRAMENTO. MEDIR E GARANTIR O ATERRAMENTO (CONFORME POP, VALOR EM Ω "OHMS"). QUANDO NECESSARIO INST HASTE ADICIONAL ATERRAMENTO, REMUNERAR COM ATIVIDADE ESPECIFICA. NAO INCLUI INSTALACAO POSTE, ESTRUTURA(1NIVEL) E ESTRUTURA(2 NIVEL) COM CHAVES BYPASS E CHAVE FUSIVEL. APROPRIACAO - INVESTIMENTO: QUANDO ASSOCIADA A UC ESSA ATIVIDADE DEVE SER APROPRIADA NA ODI. CONFORME ET.206.EQTL - CADERNO DE SERVICOS. QUANT MINIMA RECOMENDA: 5 PESSOAS. TIPO DE TURMA: LINHA MORTA (LM).</x:v>
      </x:c>
      <x:c r="F228" s="531" t="str">
        <x:v>CONJUNTO</x:v>
      </x:c>
      <x:c r="G228" s="573" t="n">
        <x:v>0</x:v>
      </x:c>
      <x:c r="H228" s="573" t="n">
        <x:f>G228/12</x:f>
        <x:v>0</x:v>
      </x:c>
      <x:c r="I228" s="576" t="n">
        <x:v>1971.73298137273</x:v>
      </x:c>
      <x:c r="J228" s="576" t="n">
        <x:f>ROUND(I228*$E$3,2)</x:f>
        <x:v>1971.73</x:v>
      </x:c>
      <x:c r="K228" s="576" t="n">
        <x:f>J228*H228</x:f>
        <x:v>0</x:v>
      </x:c>
      <x:c r="L228" s="522"/>
      <x:c r="M228" s="579" t="n">
        <x:v>0</x:v>
      </x:c>
      <x:c r="N228" s="582" t="n">
        <x:f>O228*$E$3</x:f>
        <x:v>0</x:v>
      </x:c>
      <x:c r="O228" s="523" t="n">
        <x:v>0</x:v>
      </x:c>
      <x:c r="P228" s="585" t="n">
        <x:v>0</x:v>
      </x:c>
      <x:c r="Q228" s="588" t="n">
        <x:f>R228*$E$3</x:f>
        <x:v>0</x:v>
      </x:c>
      <x:c r="R228" s="523" t="n">
        <x:v>0</x:v>
      </x:c>
      <x:c r="S228" s="579" t="n">
        <x:v>0</x:v>
      </x:c>
      <x:c r="T228" s="582" t="n">
        <x:f>U228*$E$3</x:f>
        <x:v>0</x:v>
      </x:c>
      <x:c r="U228" s="523" t="n">
        <x:v>0</x:v>
      </x:c>
      <x:c r="V228" s="585" t="n">
        <x:v>0</x:v>
      </x:c>
      <x:c r="W228" s="588" t="n">
        <x:f>X228*$E$3</x:f>
        <x:v>0</x:v>
      </x:c>
      <x:c r="X228" s="523" t="n">
        <x:v>0</x:v>
      </x:c>
      <x:c r="Y228" s="579" t="n">
        <x:v>0</x:v>
      </x:c>
      <x:c r="Z228" s="582" t="n">
        <x:f>AA228*$E$3</x:f>
        <x:v>0</x:v>
      </x:c>
      <x:c r="AA228" s="523" t="n">
        <x:v>0</x:v>
      </x:c>
      <x:c r="AB228" s="585" t="n">
        <x:v>0</x:v>
      </x:c>
      <x:c r="AC228" s="588" t="n">
        <x:f>AD228*$E$3</x:f>
        <x:v>0</x:v>
      </x:c>
      <x:c r="AD228" s="523" t="n">
        <x:v>0</x:v>
      </x:c>
      <x:c r="AE228" s="579" t="n">
        <x:v>0</x:v>
      </x:c>
      <x:c r="AF228" s="582" t="n">
        <x:f>AG228*$E$3</x:f>
        <x:v>0</x:v>
      </x:c>
      <x:c r="AG228" s="523" t="n">
        <x:v>0</x:v>
      </x:c>
      <x:c r="AH228" s="585" t="n">
        <x:v>0</x:v>
      </x:c>
      <x:c r="AI228" s="588" t="n">
        <x:f>AJ228*$E$3</x:f>
        <x:v>0</x:v>
      </x:c>
      <x:c r="AJ228" s="523" t="n">
        <x:v>0</x:v>
      </x:c>
      <x:c r="AK228" s="579" t="n">
        <x:v>0</x:v>
      </x:c>
      <x:c r="AL228" s="582" t="n">
        <x:f>AM228*$E$3</x:f>
        <x:v>0</x:v>
      </x:c>
      <x:c r="AM228" s="523" t="n">
        <x:v>0</x:v>
      </x:c>
      <x:c r="AN228" s="585" t="n">
        <x:v>0</x:v>
      </x:c>
      <x:c r="AO228" s="588" t="n">
        <x:f>AP228*$E$3</x:f>
        <x:v>0</x:v>
      </x:c>
      <x:c r="AP228" s="523" t="n">
        <x:v>0</x:v>
      </x:c>
      <x:c r="AQ228" s="579" t="n">
        <x:v>0</x:v>
      </x:c>
      <x:c r="AR228" s="582" t="n">
        <x:f>AS228*$E$3</x:f>
        <x:v>0</x:v>
      </x:c>
      <x:c r="AS228" s="523" t="n">
        <x:v>0</x:v>
      </x:c>
      <x:c r="AT228" s="585" t="n">
        <x:v>0</x:v>
      </x:c>
      <x:c r="AU228" s="588" t="n">
        <x:f>AV228*$E$3</x:f>
        <x:v>0</x:v>
      </x:c>
      <x:c r="AV228" s="523" t="n">
        <x:v>0</x:v>
      </x:c>
      <x:c r="AW228" s="579" t="n">
        <x:f>SUM(M228,P228,S228,V228,Y228,AB228,AE228,AH228,AK228,AN228,AQ228,AT228)</x:f>
        <x:v>0</x:v>
      </x:c>
      <x:c r="AX228" s="582" t="n">
        <x:f>SUM(N228,Q228,T228,W228,Z228,AC228,AF228,AI228,AL228,AO228,AR228,AU228)</x:f>
        <x:v>0</x:v>
      </x:c>
      <x:c r="AY228" s="525"/>
      <x:c r="AZ228" s="579" t="n">
        <x:f>AW228/12</x:f>
        <x:v>0</x:v>
      </x:c>
      <x:c r="BA228" s="582" t="n">
        <x:f>AX228/12</x:f>
        <x:v>0</x:v>
      </x:c>
      <x:c r="BB228" s="525"/>
      <x:c r="BC228" s="579" t="n">
        <x:f>AW228-$G228</x:f>
        <x:v>0</x:v>
      </x:c>
      <x:c r="BD228" s="582" t="n">
        <x:f>AX228-($K228*12)</x:f>
        <x:v>0</x:v>
      </x:c>
      <x:c r="BE228" s="522" t="str">
        <x:v>SIM</x:v>
      </x:c>
      <x:c r="BF228" s="522" t="str">
        <x:v>PRODUÇÃO · COMPÕE O FATOR K</x:v>
      </x:c>
    </x:row>
    <x:row r="229" ht="31" customHeight="1">
      <x:c r="A229" s="531" t="str">
        <x:v>O&amp;M</x:v>
      </x:c>
      <x:c r="B229" s="531" t="str">
        <x:v>LINHA MORTA</x:v>
      </x:c>
      <x:c r="C229" s="531" t="str">
        <x:v>5023000156</x:v>
      </x:c>
      <x:c r="D229" s="534" t="str">
        <x:v>RET ESTR CP RELIG/SEC 3F &gt;400A ENERG LM</x:v>
      </x:c>
      <x:c r="E229" s="534" t="str">
        <x:v>RETIRAR ESTRUTURA COMPLETA RELIGADOR/SECCIONADOR AUTOMATICO TRIFASICO EM POSTE, REDE COM CORRENTE MAIOR QUE 400A, INDEPENDENTE CLASSE DE TENSAO, EM POSTE COM ESTRUTURA DO 1 NIVEL ENERGIZADA. CONFORME NORMA TECNICA VIGENTE. INCLUI: RETIRAR RELIGADOR/SECCIONADOR, TRAFO DT OU TP, CONTROLE RELIGADOR, RETIRAR SUAS ESTRUTURAS DE SUSTENTACAO E CONEXOES CORRESPONDENTES, E DESCONECTAR E RETIRAR FIO CONDUTOR DE ATERRAMENTO. RETIRAR PARA-RAIOS MT, JUMPER E DESCONEXOES NECESSARIAS A REDE, EQUIPAMENTOS, ATERRAMENTO E PLACA DE IDENTIFICACAO. NAO INCLUI A RETIRADA DO POSTE E ESTRUTURA PRIMARIA (1NIVEL), QUANDO NECESSARIO DEVERA SER CONSIDERADO EM ATIVIDADE ESPECIFICA. APROPRIACAO - CUSTEIO: QUANDO EM ATIVIDADE DE MANUTENCAO, APROPRIAR NO CENTRO E CLASSE DE CUSTO ESPECIFICA DA AREA. CONFORME ET.206.EQTL - CADERNO DE SERVICOS. QUANT MINIMA RECOMENDA: 5 PESSOAS. TIPO DE TURMA: LINHA MORTA (LM).</x:v>
      </x:c>
      <x:c r="F229" s="531" t="str">
        <x:v>CONJUNTO</x:v>
      </x:c>
      <x:c r="G229" s="573" t="n">
        <x:v>0</x:v>
      </x:c>
      <x:c r="H229" s="573" t="n">
        <x:f>G229/12</x:f>
        <x:v>0</x:v>
      </x:c>
      <x:c r="I229" s="576" t="n">
        <x:v>1432.79263313085</x:v>
      </x:c>
      <x:c r="J229" s="576" t="n">
        <x:f>ROUND(I229*$E$3,2)</x:f>
        <x:v>1432.79</x:v>
      </x:c>
      <x:c r="K229" s="576" t="n">
        <x:f>J229*H229</x:f>
        <x:v>0</x:v>
      </x:c>
      <x:c r="L229" s="522"/>
      <x:c r="M229" s="579" t="n">
        <x:v>0</x:v>
      </x:c>
      <x:c r="N229" s="582" t="n">
        <x:f>O229*$E$3</x:f>
        <x:v>0</x:v>
      </x:c>
      <x:c r="O229" s="523" t="n">
        <x:v>0</x:v>
      </x:c>
      <x:c r="P229" s="585" t="n">
        <x:v>0</x:v>
      </x:c>
      <x:c r="Q229" s="588" t="n">
        <x:f>R229*$E$3</x:f>
        <x:v>0</x:v>
      </x:c>
      <x:c r="R229" s="523" t="n">
        <x:v>0</x:v>
      </x:c>
      <x:c r="S229" s="579" t="n">
        <x:v>0</x:v>
      </x:c>
      <x:c r="T229" s="582" t="n">
        <x:f>U229*$E$3</x:f>
        <x:v>0</x:v>
      </x:c>
      <x:c r="U229" s="523" t="n">
        <x:v>0</x:v>
      </x:c>
      <x:c r="V229" s="585" t="n">
        <x:v>0</x:v>
      </x:c>
      <x:c r="W229" s="588" t="n">
        <x:f>X229*$E$3</x:f>
        <x:v>0</x:v>
      </x:c>
      <x:c r="X229" s="523" t="n">
        <x:v>0</x:v>
      </x:c>
      <x:c r="Y229" s="579" t="n">
        <x:v>0</x:v>
      </x:c>
      <x:c r="Z229" s="582" t="n">
        <x:f>AA229*$E$3</x:f>
        <x:v>0</x:v>
      </x:c>
      <x:c r="AA229" s="523" t="n">
        <x:v>0</x:v>
      </x:c>
      <x:c r="AB229" s="585" t="n">
        <x:v>0</x:v>
      </x:c>
      <x:c r="AC229" s="588" t="n">
        <x:f>AD229*$E$3</x:f>
        <x:v>0</x:v>
      </x:c>
      <x:c r="AD229" s="523" t="n">
        <x:v>0</x:v>
      </x:c>
      <x:c r="AE229" s="579" t="n">
        <x:v>0</x:v>
      </x:c>
      <x:c r="AF229" s="582" t="n">
        <x:f>AG229*$E$3</x:f>
        <x:v>0</x:v>
      </x:c>
      <x:c r="AG229" s="523" t="n">
        <x:v>0</x:v>
      </x:c>
      <x:c r="AH229" s="585" t="n">
        <x:v>0</x:v>
      </x:c>
      <x:c r="AI229" s="588" t="n">
        <x:f>AJ229*$E$3</x:f>
        <x:v>0</x:v>
      </x:c>
      <x:c r="AJ229" s="523" t="n">
        <x:v>0</x:v>
      </x:c>
      <x:c r="AK229" s="579" t="n">
        <x:v>0</x:v>
      </x:c>
      <x:c r="AL229" s="582" t="n">
        <x:f>AM229*$E$3</x:f>
        <x:v>0</x:v>
      </x:c>
      <x:c r="AM229" s="523" t="n">
        <x:v>0</x:v>
      </x:c>
      <x:c r="AN229" s="585" t="n">
        <x:v>0</x:v>
      </x:c>
      <x:c r="AO229" s="588" t="n">
        <x:f>AP229*$E$3</x:f>
        <x:v>0</x:v>
      </x:c>
      <x:c r="AP229" s="523" t="n">
        <x:v>0</x:v>
      </x:c>
      <x:c r="AQ229" s="579" t="n">
        <x:v>0</x:v>
      </x:c>
      <x:c r="AR229" s="582" t="n">
        <x:f>AS229*$E$3</x:f>
        <x:v>0</x:v>
      </x:c>
      <x:c r="AS229" s="523" t="n">
        <x:v>0</x:v>
      </x:c>
      <x:c r="AT229" s="585" t="n">
        <x:v>0</x:v>
      </x:c>
      <x:c r="AU229" s="588" t="n">
        <x:f>AV229*$E$3</x:f>
        <x:v>0</x:v>
      </x:c>
      <x:c r="AV229" s="523" t="n">
        <x:v>0</x:v>
      </x:c>
      <x:c r="AW229" s="579" t="n">
        <x:f>SUM(M229,P229,S229,V229,Y229,AB229,AE229,AH229,AK229,AN229,AQ229,AT229)</x:f>
        <x:v>0</x:v>
      </x:c>
      <x:c r="AX229" s="582" t="n">
        <x:f>SUM(N229,Q229,T229,W229,Z229,AC229,AF229,AI229,AL229,AO229,AR229,AU229)</x:f>
        <x:v>0</x:v>
      </x:c>
      <x:c r="AY229" s="525"/>
      <x:c r="AZ229" s="579" t="n">
        <x:f>AW229/12</x:f>
        <x:v>0</x:v>
      </x:c>
      <x:c r="BA229" s="582" t="n">
        <x:f>AX229/12</x:f>
        <x:v>0</x:v>
      </x:c>
      <x:c r="BB229" s="525"/>
      <x:c r="BC229" s="579" t="n">
        <x:f>AW229-$G229</x:f>
        <x:v>0</x:v>
      </x:c>
      <x:c r="BD229" s="582" t="n">
        <x:f>AX229-($K229*12)</x:f>
        <x:v>0</x:v>
      </x:c>
      <x:c r="BE229" s="522" t="str">
        <x:v>SIM</x:v>
      </x:c>
      <x:c r="BF229" s="522" t="str">
        <x:v>PRODUÇÃO · COMPÕE O FATOR K</x:v>
      </x:c>
    </x:row>
    <x:row r="230" ht="31" customHeight="1">
      <x:c r="A230" s="531" t="str">
        <x:v>O&amp;M</x:v>
      </x:c>
      <x:c r="B230" s="531" t="str">
        <x:v>LINHA MORTA</x:v>
      </x:c>
      <x:c r="C230" s="531" t="str">
        <x:v>5023000157</x:v>
      </x:c>
      <x:c r="D230" s="534" t="str">
        <x:v>INST ESTR CP RELIGADOR/SEC 3F &lt;=400A LM</x:v>
      </x:c>
      <x:c r="E230" s="534" t="str">
        <x:v>INSTALAR ESTRUTURA COMPLETA RELIGADOR/SECCIONADOR AUTOMATICO TRIFASICO POSTE, REDE COM CORRENTE MENOR OU IGUAL QUE 400A, INDEPENDENTE CLASSE DE TENSAO. CONFORME NORMA TECNICA VIGENTE. INCLUI: INST RELIGADOR/SECCIONADOR, TRAFO DT OU TP, CONTROLE RELIGADOR, COM SUAS ESTRUTURAS DE SUSTENTACAO E CONEXOES, SISTEMA ATERRAMENTO COMPLETO PADRONIZADO, E PLACA DE IDENTIFICACAO. INST PARA-RAIOS MT, SUPORTE T, CHAVE FUSIVEL, JUMPER E CONEXOES NECESSARIAS/PADRONIZADAS A REDE, EQUIPAMENTOS E ATERRAMENTO. MEDIR E GARANTIR O ATERRAMENTO (CONFORME POP, VALOR EM Ω "OHMS"). QUANDO NECESSARIO INSTALAR HASTE ADICIONAL DE ATERRAMENTO, REMUNERAR COM A ATIVIDADE ESPECIFICA. NAO INCLUI A INSTALACAO DO POSTE, ESTRUTURA (1NIVEL) E CHAVE FACA. APROPRIACAO - INVESTIMENTO: QUANDO ASSOCIADA A UC ESSA ATIVIDADE DEVE SER APROPRIADA NA ODI. CONFORME ET.206.EQTL.NORMAS E QUALIDADE - CADERNO DE SERVICOS. QUANT MINIMA RECOMENDA: 5 PESSOAS. TIPO DE TURMA: LINHA MORTA (LM).</x:v>
      </x:c>
      <x:c r="F230" s="531" t="str">
        <x:v>CONJUNTO</x:v>
      </x:c>
      <x:c r="G230" s="573" t="n">
        <x:v>0</x:v>
      </x:c>
      <x:c r="H230" s="573" t="n">
        <x:f>G230/12</x:f>
        <x:v>0</x:v>
      </x:c>
      <x:c r="I230" s="576" t="n">
        <x:v>4600.71028986971</x:v>
      </x:c>
      <x:c r="J230" s="576" t="n">
        <x:f>ROUND(I230*$E$3,2)</x:f>
        <x:v>4600.71</x:v>
      </x:c>
      <x:c r="K230" s="576" t="n">
        <x:f>J230*H230</x:f>
        <x:v>0</x:v>
      </x:c>
      <x:c r="L230" s="522"/>
      <x:c r="M230" s="579" t="n">
        <x:v>0</x:v>
      </x:c>
      <x:c r="N230" s="582" t="n">
        <x:f>O230*$E$3</x:f>
        <x:v>0</x:v>
      </x:c>
      <x:c r="O230" s="523" t="n">
        <x:v>0</x:v>
      </x:c>
      <x:c r="P230" s="585" t="n">
        <x:v>0</x:v>
      </x:c>
      <x:c r="Q230" s="588" t="n">
        <x:f>R230*$E$3</x:f>
        <x:v>0</x:v>
      </x:c>
      <x:c r="R230" s="523" t="n">
        <x:v>0</x:v>
      </x:c>
      <x:c r="S230" s="579" t="n">
        <x:v>0</x:v>
      </x:c>
      <x:c r="T230" s="582" t="n">
        <x:f>U230*$E$3</x:f>
        <x:v>0</x:v>
      </x:c>
      <x:c r="U230" s="523" t="n">
        <x:v>0</x:v>
      </x:c>
      <x:c r="V230" s="585" t="n">
        <x:v>0</x:v>
      </x:c>
      <x:c r="W230" s="588" t="n">
        <x:f>X230*$E$3</x:f>
        <x:v>0</x:v>
      </x:c>
      <x:c r="X230" s="523" t="n">
        <x:v>0</x:v>
      </x:c>
      <x:c r="Y230" s="579" t="n">
        <x:v>0</x:v>
      </x:c>
      <x:c r="Z230" s="582" t="n">
        <x:f>AA230*$E$3</x:f>
        <x:v>0</x:v>
      </x:c>
      <x:c r="AA230" s="523" t="n">
        <x:v>0</x:v>
      </x:c>
      <x:c r="AB230" s="585" t="n">
        <x:v>0</x:v>
      </x:c>
      <x:c r="AC230" s="588" t="n">
        <x:f>AD230*$E$3</x:f>
        <x:v>0</x:v>
      </x:c>
      <x:c r="AD230" s="523" t="n">
        <x:v>0</x:v>
      </x:c>
      <x:c r="AE230" s="579" t="n">
        <x:v>0</x:v>
      </x:c>
      <x:c r="AF230" s="582" t="n">
        <x:f>AG230*$E$3</x:f>
        <x:v>0</x:v>
      </x:c>
      <x:c r="AG230" s="523" t="n">
        <x:v>0</x:v>
      </x:c>
      <x:c r="AH230" s="585" t="n">
        <x:v>0</x:v>
      </x:c>
      <x:c r="AI230" s="588" t="n">
        <x:f>AJ230*$E$3</x:f>
        <x:v>0</x:v>
      </x:c>
      <x:c r="AJ230" s="523" t="n">
        <x:v>0</x:v>
      </x:c>
      <x:c r="AK230" s="579" t="n">
        <x:v>0</x:v>
      </x:c>
      <x:c r="AL230" s="582" t="n">
        <x:f>AM230*$E$3</x:f>
        <x:v>0</x:v>
      </x:c>
      <x:c r="AM230" s="523" t="n">
        <x:v>0</x:v>
      </x:c>
      <x:c r="AN230" s="585" t="n">
        <x:v>0</x:v>
      </x:c>
      <x:c r="AO230" s="588" t="n">
        <x:f>AP230*$E$3</x:f>
        <x:v>0</x:v>
      </x:c>
      <x:c r="AP230" s="523" t="n">
        <x:v>0</x:v>
      </x:c>
      <x:c r="AQ230" s="579" t="n">
        <x:v>0</x:v>
      </x:c>
      <x:c r="AR230" s="582" t="n">
        <x:f>AS230*$E$3</x:f>
        <x:v>0</x:v>
      </x:c>
      <x:c r="AS230" s="523" t="n">
        <x:v>0</x:v>
      </x:c>
      <x:c r="AT230" s="585" t="n">
        <x:v>0</x:v>
      </x:c>
      <x:c r="AU230" s="588" t="n">
        <x:f>AV230*$E$3</x:f>
        <x:v>0</x:v>
      </x:c>
      <x:c r="AV230" s="523" t="n">
        <x:v>0</x:v>
      </x:c>
      <x:c r="AW230" s="579" t="n">
        <x:f>SUM(M230,P230,S230,V230,Y230,AB230,AE230,AH230,AK230,AN230,AQ230,AT230)</x:f>
        <x:v>0</x:v>
      </x:c>
      <x:c r="AX230" s="582" t="n">
        <x:f>SUM(N230,Q230,T230,W230,Z230,AC230,AF230,AI230,AL230,AO230,AR230,AU230)</x:f>
        <x:v>0</x:v>
      </x:c>
      <x:c r="AY230" s="525"/>
      <x:c r="AZ230" s="579" t="n">
        <x:f>AW230/12</x:f>
        <x:v>0</x:v>
      </x:c>
      <x:c r="BA230" s="582" t="n">
        <x:f>AX230/12</x:f>
        <x:v>0</x:v>
      </x:c>
      <x:c r="BB230" s="525"/>
      <x:c r="BC230" s="579" t="n">
        <x:f>AW230-$G230</x:f>
        <x:v>0</x:v>
      </x:c>
      <x:c r="BD230" s="582" t="n">
        <x:f>AX230-($K230*12)</x:f>
        <x:v>0</x:v>
      </x:c>
      <x:c r="BE230" s="522" t="str">
        <x:v>SIM</x:v>
      </x:c>
      <x:c r="BF230" s="522" t="str">
        <x:v>PRODUÇÃO · COMPÕE O FATOR K</x:v>
      </x:c>
    </x:row>
    <x:row r="231" ht="31" customHeight="1">
      <x:c r="A231" s="531" t="str">
        <x:v>O&amp;M</x:v>
      </x:c>
      <x:c r="B231" s="531" t="str">
        <x:v>LINHA MORTA</x:v>
      </x:c>
      <x:c r="C231" s="531" t="str">
        <x:v>5023000158</x:v>
      </x:c>
      <x:c r="D231" s="534" t="str">
        <x:v>RET ESTR CP RELIGADOR/SEC 3F &lt;=400A LM</x:v>
      </x:c>
      <x:c r="E231" s="534" t="str">
        <x:v>RETIRAR ESTRUTURA COMPLETA RELIGADOR/SECCIONADOR AUTOMATICO TRIFASICO EM POSTE, REDE COM CORRENTE MENOR OU IGUAL QUE 400A, INDEPENDENTE CLASSE DE TENSAO. CONFORME NORMA TECNICA VIGENTE. INCLUI: RETIRAR RELIGADOR/SECCIONADOR, TRAFO DT OU TP, CONTROLE RELIGADOR, RETIRAR SUAS ESTRUTURAS DE SUSTENTACAO E CONEXOES CORRESPONDENTES, E DESCONECTAR E RETIRAR FIO CONDUTOR DE ATERRAMENTO. RETIRAR PARA-RAIOS MT, SUPORTE T E CHAVE FUSIVEL, JUMPER, DESCONEXOES NECESSARIAS A REDE E PLACA DE IDENTIFICACAO, EQUIPAMENTOS E ATERRAMENTO. NAO INCLUI A RETIRADA DO POSTE, ESTRUTURA PRIMARIA (1NIVEL) E CHAVE FACA, QUANDO NECESSARIO DEVERA SER CONSIDERADO EM ATIVIDADE ESPECIFICA. APROPRIACAO - CUSTEIO: QUANDO EM ATIVIDADE DE MANUTENCAO, APROPRIAR NO CENTRO E CLASSE DE CUSTO ESPECIFICA DA AREA. CONFORME ET.206.EQTL.NORMAS E QUALIDADE - CADERNO DE SERVICOS. QUANT MINIMA RECOMENDA: 5 PESSOAS. TIPO DE TURMA: LINHA MORTA (LM).</x:v>
      </x:c>
      <x:c r="F231" s="531" t="str">
        <x:v>CONJUNTO</x:v>
      </x:c>
      <x:c r="G231" s="573" t="n">
        <x:v>0</x:v>
      </x:c>
      <x:c r="H231" s="573" t="n">
        <x:f>G231/12</x:f>
        <x:v>0</x:v>
      </x:c>
      <x:c r="I231" s="576" t="n">
        <x:v>2760.42617392183</x:v>
      </x:c>
      <x:c r="J231" s="576" t="n">
        <x:f>ROUND(I231*$E$3,2)</x:f>
        <x:v>2760.43</x:v>
      </x:c>
      <x:c r="K231" s="576" t="n">
        <x:f>J231*H231</x:f>
        <x:v>0</x:v>
      </x:c>
      <x:c r="L231" s="522"/>
      <x:c r="M231" s="579" t="n">
        <x:v>0</x:v>
      </x:c>
      <x:c r="N231" s="582" t="n">
        <x:f>O231*$E$3</x:f>
        <x:v>0</x:v>
      </x:c>
      <x:c r="O231" s="523" t="n">
        <x:v>0</x:v>
      </x:c>
      <x:c r="P231" s="585" t="n">
        <x:v>0</x:v>
      </x:c>
      <x:c r="Q231" s="588" t="n">
        <x:f>R231*$E$3</x:f>
        <x:v>0</x:v>
      </x:c>
      <x:c r="R231" s="523" t="n">
        <x:v>0</x:v>
      </x:c>
      <x:c r="S231" s="579" t="n">
        <x:v>0</x:v>
      </x:c>
      <x:c r="T231" s="582" t="n">
        <x:f>U231*$E$3</x:f>
        <x:v>0</x:v>
      </x:c>
      <x:c r="U231" s="523" t="n">
        <x:v>0</x:v>
      </x:c>
      <x:c r="V231" s="585" t="n">
        <x:v>0</x:v>
      </x:c>
      <x:c r="W231" s="588" t="n">
        <x:f>X231*$E$3</x:f>
        <x:v>0</x:v>
      </x:c>
      <x:c r="X231" s="523" t="n">
        <x:v>0</x:v>
      </x:c>
      <x:c r="Y231" s="579" t="n">
        <x:v>0</x:v>
      </x:c>
      <x:c r="Z231" s="582" t="n">
        <x:f>AA231*$E$3</x:f>
        <x:v>0</x:v>
      </x:c>
      <x:c r="AA231" s="523" t="n">
        <x:v>0</x:v>
      </x:c>
      <x:c r="AB231" s="585" t="n">
        <x:v>0</x:v>
      </x:c>
      <x:c r="AC231" s="588" t="n">
        <x:f>AD231*$E$3</x:f>
        <x:v>0</x:v>
      </x:c>
      <x:c r="AD231" s="523" t="n">
        <x:v>0</x:v>
      </x:c>
      <x:c r="AE231" s="579" t="n">
        <x:v>0</x:v>
      </x:c>
      <x:c r="AF231" s="582" t="n">
        <x:f>AG231*$E$3</x:f>
        <x:v>0</x:v>
      </x:c>
      <x:c r="AG231" s="523" t="n">
        <x:v>0</x:v>
      </x:c>
      <x:c r="AH231" s="585" t="n">
        <x:v>0</x:v>
      </x:c>
      <x:c r="AI231" s="588" t="n">
        <x:f>AJ231*$E$3</x:f>
        <x:v>0</x:v>
      </x:c>
      <x:c r="AJ231" s="523" t="n">
        <x:v>0</x:v>
      </x:c>
      <x:c r="AK231" s="579" t="n">
        <x:v>0</x:v>
      </x:c>
      <x:c r="AL231" s="582" t="n">
        <x:f>AM231*$E$3</x:f>
        <x:v>0</x:v>
      </x:c>
      <x:c r="AM231" s="523" t="n">
        <x:v>0</x:v>
      </x:c>
      <x:c r="AN231" s="585" t="n">
        <x:v>0</x:v>
      </x:c>
      <x:c r="AO231" s="588" t="n">
        <x:f>AP231*$E$3</x:f>
        <x:v>0</x:v>
      </x:c>
      <x:c r="AP231" s="523" t="n">
        <x:v>0</x:v>
      </x:c>
      <x:c r="AQ231" s="579" t="n">
        <x:v>0</x:v>
      </x:c>
      <x:c r="AR231" s="582" t="n">
        <x:f>AS231*$E$3</x:f>
        <x:v>0</x:v>
      </x:c>
      <x:c r="AS231" s="523" t="n">
        <x:v>0</x:v>
      </x:c>
      <x:c r="AT231" s="585" t="n">
        <x:v>0</x:v>
      </x:c>
      <x:c r="AU231" s="588" t="n">
        <x:f>AV231*$E$3</x:f>
        <x:v>0</x:v>
      </x:c>
      <x:c r="AV231" s="523" t="n">
        <x:v>0</x:v>
      </x:c>
      <x:c r="AW231" s="579" t="n">
        <x:f>SUM(M231,P231,S231,V231,Y231,AB231,AE231,AH231,AK231,AN231,AQ231,AT231)</x:f>
        <x:v>0</x:v>
      </x:c>
      <x:c r="AX231" s="582" t="n">
        <x:f>SUM(N231,Q231,T231,W231,Z231,AC231,AF231,AI231,AL231,AO231,AR231,AU231)</x:f>
        <x:v>0</x:v>
      </x:c>
      <x:c r="AY231" s="525"/>
      <x:c r="AZ231" s="579" t="n">
        <x:f>AW231/12</x:f>
        <x:v>0</x:v>
      </x:c>
      <x:c r="BA231" s="582" t="n">
        <x:f>AX231/12</x:f>
        <x:v>0</x:v>
      </x:c>
      <x:c r="BB231" s="525"/>
      <x:c r="BC231" s="579" t="n">
        <x:f>AW231-$G231</x:f>
        <x:v>0</x:v>
      </x:c>
      <x:c r="BD231" s="582" t="n">
        <x:f>AX231-($K231*12)</x:f>
        <x:v>0</x:v>
      </x:c>
      <x:c r="BE231" s="522" t="str">
        <x:v>SIM</x:v>
      </x:c>
      <x:c r="BF231" s="522" t="str">
        <x:v>PRODUÇÃO · COMPÕE O FATOR K</x:v>
      </x:c>
    </x:row>
    <x:row r="232" ht="31" customHeight="1">
      <x:c r="A232" s="531" t="str">
        <x:v>O&amp;M</x:v>
      </x:c>
      <x:c r="B232" s="531" t="str">
        <x:v>LINHA MORTA</x:v>
      </x:c>
      <x:c r="C232" s="531" t="str">
        <x:v>5023000159</x:v>
      </x:c>
      <x:c r="D232" s="534" t="str">
        <x:v>INST ESTR CP BCO REGUL 1F POST S/ATER LM</x:v>
      </x:c>
      <x:c r="E232" s="534" t="str">
        <x:v>INSTALAR ESTRUTURA COMPLETA PARA BANCO REGULADOR DE TENSAO MONOFASICO EM POSTE SEM ATERRAMENTO INCLUSO, COM EQUIPAMENTO, INDEPENDENTE DA CLASSE DE TENSAO. CONFORME NORMA TECNICA VIGENTE. INCLUI: INSTALAR 1 REGULADORES DE TENSAO COM SUPORTE, CONTROLE E INTERLIGACOES, CRUZETAS, CHAVE BY-PASS, PARA-RAIOS MT, PLACA DE IDENTIFICAÇÃO, CONEXOES/JUMPER E CONEXOES NECESSARIAS/PADRONIZADAS A REDE. O SISTEMA DE ATERRAMENTO COMPLETO DEVERA SER REMUNERADO ATRAVES DE ATIVIDADE ESPECIFICA À MALHA PROJETADA. NAO INCLUI A INSTALACAO DO POSTE E ESTRUTURA PRIMARIA (1NIVEL), QUANDO NECESSARIO REMUNERAR EM ATIVIDADE ESPECIFICA. APROPRIACAO - INVESTIMENTO: QUANDO ASSOCIADA A UC ESSA ATIVIDADE DEVE SER APROPRIADA NA ODI. CONFORME ET.206.EQTL.NORMAS E QUALIDADE - CADERNO DE SERVICOS. QUANT MINIMA RECOMENDA: 5 PESSOAS. TIPO DE TURMA: LINHA MORTA (LM). </x:v>
      </x:c>
      <x:c r="F232" s="531" t="str">
        <x:v>CONJUNTO</x:v>
      </x:c>
      <x:c r="G232" s="573" t="n">
        <x:v>0</x:v>
      </x:c>
      <x:c r="H232" s="573" t="n">
        <x:f>G232/12</x:f>
        <x:v>0</x:v>
      </x:c>
      <x:c r="I232" s="576" t="n">
        <x:v>3680.56823189577</x:v>
      </x:c>
      <x:c r="J232" s="576" t="n">
        <x:f>ROUND(I232*$E$3,2)</x:f>
        <x:v>3680.57</x:v>
      </x:c>
      <x:c r="K232" s="576" t="n">
        <x:f>J232*H232</x:f>
        <x:v>0</x:v>
      </x:c>
      <x:c r="L232" s="522"/>
      <x:c r="M232" s="579" t="n">
        <x:v>0</x:v>
      </x:c>
      <x:c r="N232" s="582" t="n">
        <x:f>O232*$E$3</x:f>
        <x:v>0</x:v>
      </x:c>
      <x:c r="O232" s="523" t="n">
        <x:v>0</x:v>
      </x:c>
      <x:c r="P232" s="585" t="n">
        <x:v>0</x:v>
      </x:c>
      <x:c r="Q232" s="588" t="n">
        <x:f>R232*$E$3</x:f>
        <x:v>0</x:v>
      </x:c>
      <x:c r="R232" s="523" t="n">
        <x:v>0</x:v>
      </x:c>
      <x:c r="S232" s="579" t="n">
        <x:v>0</x:v>
      </x:c>
      <x:c r="T232" s="582" t="n">
        <x:f>U232*$E$3</x:f>
        <x:v>0</x:v>
      </x:c>
      <x:c r="U232" s="523" t="n">
        <x:v>0</x:v>
      </x:c>
      <x:c r="V232" s="585" t="n">
        <x:v>0</x:v>
      </x:c>
      <x:c r="W232" s="588" t="n">
        <x:f>X232*$E$3</x:f>
        <x:v>0</x:v>
      </x:c>
      <x:c r="X232" s="523" t="n">
        <x:v>0</x:v>
      </x:c>
      <x:c r="Y232" s="579" t="n">
        <x:v>0</x:v>
      </x:c>
      <x:c r="Z232" s="582" t="n">
        <x:f>AA232*$E$3</x:f>
        <x:v>0</x:v>
      </x:c>
      <x:c r="AA232" s="523" t="n">
        <x:v>0</x:v>
      </x:c>
      <x:c r="AB232" s="585" t="n">
        <x:v>0</x:v>
      </x:c>
      <x:c r="AC232" s="588" t="n">
        <x:f>AD232*$E$3</x:f>
        <x:v>0</x:v>
      </x:c>
      <x:c r="AD232" s="523" t="n">
        <x:v>0</x:v>
      </x:c>
      <x:c r="AE232" s="579" t="n">
        <x:v>0</x:v>
      </x:c>
      <x:c r="AF232" s="582" t="n">
        <x:f>AG232*$E$3</x:f>
        <x:v>0</x:v>
      </x:c>
      <x:c r="AG232" s="523" t="n">
        <x:v>0</x:v>
      </x:c>
      <x:c r="AH232" s="585" t="n">
        <x:v>0</x:v>
      </x:c>
      <x:c r="AI232" s="588" t="n">
        <x:f>AJ232*$E$3</x:f>
        <x:v>0</x:v>
      </x:c>
      <x:c r="AJ232" s="523" t="n">
        <x:v>0</x:v>
      </x:c>
      <x:c r="AK232" s="579" t="n">
        <x:v>0</x:v>
      </x:c>
      <x:c r="AL232" s="582" t="n">
        <x:f>AM232*$E$3</x:f>
        <x:v>0</x:v>
      </x:c>
      <x:c r="AM232" s="523" t="n">
        <x:v>0</x:v>
      </x:c>
      <x:c r="AN232" s="585" t="n">
        <x:v>0</x:v>
      </x:c>
      <x:c r="AO232" s="588" t="n">
        <x:f>AP232*$E$3</x:f>
        <x:v>0</x:v>
      </x:c>
      <x:c r="AP232" s="523" t="n">
        <x:v>0</x:v>
      </x:c>
      <x:c r="AQ232" s="579" t="n">
        <x:v>0</x:v>
      </x:c>
      <x:c r="AR232" s="582" t="n">
        <x:f>AS232*$E$3</x:f>
        <x:v>0</x:v>
      </x:c>
      <x:c r="AS232" s="523" t="n">
        <x:v>0</x:v>
      </x:c>
      <x:c r="AT232" s="585" t="n">
        <x:v>0</x:v>
      </x:c>
      <x:c r="AU232" s="588" t="n">
        <x:f>AV232*$E$3</x:f>
        <x:v>0</x:v>
      </x:c>
      <x:c r="AV232" s="523" t="n">
        <x:v>0</x:v>
      </x:c>
      <x:c r="AW232" s="579" t="n">
        <x:f>SUM(M232,P232,S232,V232,Y232,AB232,AE232,AH232,AK232,AN232,AQ232,AT232)</x:f>
        <x:v>0</x:v>
      </x:c>
      <x:c r="AX232" s="582" t="n">
        <x:f>SUM(N232,Q232,T232,W232,Z232,AC232,AF232,AI232,AL232,AO232,AR232,AU232)</x:f>
        <x:v>0</x:v>
      </x:c>
      <x:c r="AY232" s="525"/>
      <x:c r="AZ232" s="579" t="n">
        <x:f>AW232/12</x:f>
        <x:v>0</x:v>
      </x:c>
      <x:c r="BA232" s="582" t="n">
        <x:f>AX232/12</x:f>
        <x:v>0</x:v>
      </x:c>
      <x:c r="BB232" s="525"/>
      <x:c r="BC232" s="579" t="n">
        <x:f>AW232-$G232</x:f>
        <x:v>0</x:v>
      </x:c>
      <x:c r="BD232" s="582" t="n">
        <x:f>AX232-($K232*12)</x:f>
        <x:v>0</x:v>
      </x:c>
      <x:c r="BE232" s="522" t="str">
        <x:v>SIM</x:v>
      </x:c>
      <x:c r="BF232" s="522" t="str">
        <x:v>PRODUÇÃO · COMPÕE O FATOR K</x:v>
      </x:c>
    </x:row>
    <x:row r="233" ht="31" customHeight="1">
      <x:c r="A233" s="531" t="str">
        <x:v>O&amp;M</x:v>
      </x:c>
      <x:c r="B233" s="531" t="str">
        <x:v>LINHA MORTA</x:v>
      </x:c>
      <x:c r="C233" s="531" t="str">
        <x:v>5023000160</x:v>
      </x:c>
      <x:c r="D233" s="534" t="str">
        <x:v>RET ESTR CP BCO REGUL 1F POST LM</x:v>
      </x:c>
      <x:c r="E233" s="534" t="str">
        <x:v>RETIRAR ESTRUTURA COMPLETA PARA BANCO REGULADOR DE TENSAO MONOFASICO EM POSTE, COM EQUIPAMENTO, INDEPENDENTE DA CLASSE DE TENSAO. CONFORME NORMA TECNICA VIGENTE. INCLUI: RETIRAR 1 REGULADORES DE TENSAO COM SUPORTE, CONTROLE E INTERLIGACOES, CRUZETAS, CHAVE BY-PASS, PARA-RAIOS MT, DESCONECTAR JUMPER, DESCONEXOES NECESSARIAS A REDE E DESCONECTAR FIO CONDUTOR DO SISTEMA DE ATERRAMENTO. NAO INCLUI A RETIRADA DO POSTE E ESTRUTURA PRIMARIA (1NIVEL), QUANDO NECESSARIO REMUNERAR EM ATIVIDADE ESPECIFICA. APROPRIACAO - CUSTEIO: QUANDO EM ATIVIDADE DE MANUTENCAO, APROPRIAR NO CENTRO E CLASSE DE CUSTO ESPECIFICA DA AREA. CONFORME ET.206.EQTL.NORMAS E QUALIDADE - CADERNO DE SERVICOS. QUANT MINIMA RECOMENDA: 5 PESSOAS. TIPO DE TURMA: LINHA MORTA (LM). </x:v>
      </x:c>
      <x:c r="F233" s="531" t="str">
        <x:v>CONJUNTO</x:v>
      </x:c>
      <x:c r="G233" s="573" t="n">
        <x:v>0</x:v>
      </x:c>
      <x:c r="H233" s="573" t="n">
        <x:f>G233/12</x:f>
        <x:v>0</x:v>
      </x:c>
      <x:c r="I233" s="576" t="n">
        <x:v>2234.63071222243</x:v>
      </x:c>
      <x:c r="J233" s="576" t="n">
        <x:f>ROUND(I233*$E$3,2)</x:f>
        <x:v>2234.63</x:v>
      </x:c>
      <x:c r="K233" s="576" t="n">
        <x:f>J233*H233</x:f>
        <x:v>0</x:v>
      </x:c>
      <x:c r="L233" s="522"/>
      <x:c r="M233" s="579" t="n">
        <x:v>0</x:v>
      </x:c>
      <x:c r="N233" s="582" t="n">
        <x:f>O233*$E$3</x:f>
        <x:v>0</x:v>
      </x:c>
      <x:c r="O233" s="523" t="n">
        <x:v>0</x:v>
      </x:c>
      <x:c r="P233" s="585" t="n">
        <x:v>0</x:v>
      </x:c>
      <x:c r="Q233" s="588" t="n">
        <x:f>R233*$E$3</x:f>
        <x:v>0</x:v>
      </x:c>
      <x:c r="R233" s="523" t="n">
        <x:v>0</x:v>
      </x:c>
      <x:c r="S233" s="579" t="n">
        <x:v>0</x:v>
      </x:c>
      <x:c r="T233" s="582" t="n">
        <x:f>U233*$E$3</x:f>
        <x:v>0</x:v>
      </x:c>
      <x:c r="U233" s="523" t="n">
        <x:v>0</x:v>
      </x:c>
      <x:c r="V233" s="585" t="n">
        <x:v>0</x:v>
      </x:c>
      <x:c r="W233" s="588" t="n">
        <x:f>X233*$E$3</x:f>
        <x:v>0</x:v>
      </x:c>
      <x:c r="X233" s="523" t="n">
        <x:v>0</x:v>
      </x:c>
      <x:c r="Y233" s="579" t="n">
        <x:v>0</x:v>
      </x:c>
      <x:c r="Z233" s="582" t="n">
        <x:f>AA233*$E$3</x:f>
        <x:v>0</x:v>
      </x:c>
      <x:c r="AA233" s="523" t="n">
        <x:v>0</x:v>
      </x:c>
      <x:c r="AB233" s="585" t="n">
        <x:v>0</x:v>
      </x:c>
      <x:c r="AC233" s="588" t="n">
        <x:f>AD233*$E$3</x:f>
        <x:v>0</x:v>
      </x:c>
      <x:c r="AD233" s="523" t="n">
        <x:v>0</x:v>
      </x:c>
      <x:c r="AE233" s="579" t="n">
        <x:v>0</x:v>
      </x:c>
      <x:c r="AF233" s="582" t="n">
        <x:f>AG233*$E$3</x:f>
        <x:v>0</x:v>
      </x:c>
      <x:c r="AG233" s="523" t="n">
        <x:v>0</x:v>
      </x:c>
      <x:c r="AH233" s="585" t="n">
        <x:v>0</x:v>
      </x:c>
      <x:c r="AI233" s="588" t="n">
        <x:f>AJ233*$E$3</x:f>
        <x:v>0</x:v>
      </x:c>
      <x:c r="AJ233" s="523" t="n">
        <x:v>0</x:v>
      </x:c>
      <x:c r="AK233" s="579" t="n">
        <x:v>0</x:v>
      </x:c>
      <x:c r="AL233" s="582" t="n">
        <x:f>AM233*$E$3</x:f>
        <x:v>0</x:v>
      </x:c>
      <x:c r="AM233" s="523" t="n">
        <x:v>0</x:v>
      </x:c>
      <x:c r="AN233" s="585" t="n">
        <x:v>0</x:v>
      </x:c>
      <x:c r="AO233" s="588" t="n">
        <x:f>AP233*$E$3</x:f>
        <x:v>0</x:v>
      </x:c>
      <x:c r="AP233" s="523" t="n">
        <x:v>0</x:v>
      </x:c>
      <x:c r="AQ233" s="579" t="n">
        <x:v>0</x:v>
      </x:c>
      <x:c r="AR233" s="582" t="n">
        <x:f>AS233*$E$3</x:f>
        <x:v>0</x:v>
      </x:c>
      <x:c r="AS233" s="523" t="n">
        <x:v>0</x:v>
      </x:c>
      <x:c r="AT233" s="585" t="n">
        <x:v>0</x:v>
      </x:c>
      <x:c r="AU233" s="588" t="n">
        <x:f>AV233*$E$3</x:f>
        <x:v>0</x:v>
      </x:c>
      <x:c r="AV233" s="523" t="n">
        <x:v>0</x:v>
      </x:c>
      <x:c r="AW233" s="579" t="n">
        <x:f>SUM(M233,P233,S233,V233,Y233,AB233,AE233,AH233,AK233,AN233,AQ233,AT233)</x:f>
        <x:v>0</x:v>
      </x:c>
      <x:c r="AX233" s="582" t="n">
        <x:f>SUM(N233,Q233,T233,W233,Z233,AC233,AF233,AI233,AL233,AO233,AR233,AU233)</x:f>
        <x:v>0</x:v>
      </x:c>
      <x:c r="AY233" s="525"/>
      <x:c r="AZ233" s="579" t="n">
        <x:f>AW233/12</x:f>
        <x:v>0</x:v>
      </x:c>
      <x:c r="BA233" s="582" t="n">
        <x:f>AX233/12</x:f>
        <x:v>0</x:v>
      </x:c>
      <x:c r="BB233" s="525"/>
      <x:c r="BC233" s="579" t="n">
        <x:f>AW233-$G233</x:f>
        <x:v>0</x:v>
      </x:c>
      <x:c r="BD233" s="582" t="n">
        <x:f>AX233-($K233*12)</x:f>
        <x:v>0</x:v>
      </x:c>
      <x:c r="BE233" s="522" t="str">
        <x:v>SIM</x:v>
      </x:c>
      <x:c r="BF233" s="522" t="str">
        <x:v>PRODUÇÃO · COMPÕE O FATOR K</x:v>
      </x:c>
    </x:row>
    <x:row r="234" ht="31" customHeight="1">
      <x:c r="A234" s="531" t="str">
        <x:v>O&amp;M</x:v>
      </x:c>
      <x:c r="B234" s="531" t="str">
        <x:v>LINHA MORTA</x:v>
      </x:c>
      <x:c r="C234" s="531" t="str">
        <x:v>5023000161</x:v>
      </x:c>
      <x:c r="D234" s="534" t="str">
        <x:v>RET ESTR CP CHAVE FUSIVEL 3F LM</x:v>
      </x:c>
      <x:c r="E234" s="534" t="str">
        <x:v>RETIRAR ESTRUTURA COMPLETA PARA CHAVE FUSIVEL EM REDE TRIFASICA (3F), INDEPENDENTE DA CLASSE DE TENSAO. CONFORME NORMA TECNICA VIGENTE. INCLUI: RETIRAR ESTRUTURA COMPLETA DO 2° NIVEL, CRUZETA E 3 CHAVES FUSIVEIS COM ACESSORIOS DE FIXACAO, GRAMPO, ELO E DESCONEXOES NECESSARIAS A REDE. RETIRAR PLACA DE EQUIPAMENTO. NAO INCLUI O POSTE E ESTRUTURA PRIMARIA (1° NIVEL), QUANDO NECESSARIO DEVERA SER CONSIDERADO EM ATIVIDADE ESPECIFICA. APROPRIACAO - CUSTEIO: QUANDO EM ATIVIDADE DE MANUTENCAO, APROPRIAR NO CENTRO E CLASSE DE CUSTO ESPECIFICA DA AREA. CONFORME ET.206.EQTL.NORMAS E QUALIDADE - CADERNO DE SERVICOS. QUANT MINIMA RECOMENDA: 2 PESSOAS. TIPO DE TURMA: LINHA MORTA (LM).</x:v>
      </x:c>
      <x:c r="F234" s="531" t="str">
        <x:v>CONJUNTO</x:v>
      </x:c>
      <x:c r="G234" s="573" t="n">
        <x:v>0</x:v>
      </x:c>
      <x:c r="H234" s="573" t="n">
        <x:f>G234/12</x:f>
        <x:v>0</x:v>
      </x:c>
      <x:c r="I234" s="576" t="n">
        <x:v>538.94034824188</x:v>
      </x:c>
      <x:c r="J234" s="576" t="n">
        <x:f>ROUND(I234*$E$3,2)</x:f>
        <x:v>538.94</x:v>
      </x:c>
      <x:c r="K234" s="576" t="n">
        <x:f>J234*H234</x:f>
        <x:v>0</x:v>
      </x:c>
      <x:c r="L234" s="522"/>
      <x:c r="M234" s="579" t="n">
        <x:v>0</x:v>
      </x:c>
      <x:c r="N234" s="582" t="n">
        <x:f>O234*$E$3</x:f>
        <x:v>0</x:v>
      </x:c>
      <x:c r="O234" s="523" t="n">
        <x:v>0</x:v>
      </x:c>
      <x:c r="P234" s="585" t="n">
        <x:v>0</x:v>
      </x:c>
      <x:c r="Q234" s="588" t="n">
        <x:f>R234*$E$3</x:f>
        <x:v>0</x:v>
      </x:c>
      <x:c r="R234" s="523" t="n">
        <x:v>0</x:v>
      </x:c>
      <x:c r="S234" s="579" t="n">
        <x:v>0</x:v>
      </x:c>
      <x:c r="T234" s="582" t="n">
        <x:f>U234*$E$3</x:f>
        <x:v>0</x:v>
      </x:c>
      <x:c r="U234" s="523" t="n">
        <x:v>0</x:v>
      </x:c>
      <x:c r="V234" s="585" t="n">
        <x:v>0</x:v>
      </x:c>
      <x:c r="W234" s="588" t="n">
        <x:f>X234*$E$3</x:f>
        <x:v>0</x:v>
      </x:c>
      <x:c r="X234" s="523" t="n">
        <x:v>0</x:v>
      </x:c>
      <x:c r="Y234" s="579" t="n">
        <x:v>0</x:v>
      </x:c>
      <x:c r="Z234" s="582" t="n">
        <x:f>AA234*$E$3</x:f>
        <x:v>0</x:v>
      </x:c>
      <x:c r="AA234" s="523" t="n">
        <x:v>0</x:v>
      </x:c>
      <x:c r="AB234" s="585" t="n">
        <x:v>0</x:v>
      </x:c>
      <x:c r="AC234" s="588" t="n">
        <x:f>AD234*$E$3</x:f>
        <x:v>0</x:v>
      </x:c>
      <x:c r="AD234" s="523" t="n">
        <x:v>0</x:v>
      </x:c>
      <x:c r="AE234" s="579" t="n">
        <x:v>0</x:v>
      </x:c>
      <x:c r="AF234" s="582" t="n">
        <x:f>AG234*$E$3</x:f>
        <x:v>0</x:v>
      </x:c>
      <x:c r="AG234" s="523" t="n">
        <x:v>0</x:v>
      </x:c>
      <x:c r="AH234" s="585" t="n">
        <x:v>0</x:v>
      </x:c>
      <x:c r="AI234" s="588" t="n">
        <x:f>AJ234*$E$3</x:f>
        <x:v>0</x:v>
      </x:c>
      <x:c r="AJ234" s="523" t="n">
        <x:v>0</x:v>
      </x:c>
      <x:c r="AK234" s="579" t="n">
        <x:v>0</x:v>
      </x:c>
      <x:c r="AL234" s="582" t="n">
        <x:f>AM234*$E$3</x:f>
        <x:v>0</x:v>
      </x:c>
      <x:c r="AM234" s="523" t="n">
        <x:v>0</x:v>
      </x:c>
      <x:c r="AN234" s="585" t="n">
        <x:v>0</x:v>
      </x:c>
      <x:c r="AO234" s="588" t="n">
        <x:f>AP234*$E$3</x:f>
        <x:v>0</x:v>
      </x:c>
      <x:c r="AP234" s="523" t="n">
        <x:v>0</x:v>
      </x:c>
      <x:c r="AQ234" s="579" t="n">
        <x:v>0</x:v>
      </x:c>
      <x:c r="AR234" s="582" t="n">
        <x:f>AS234*$E$3</x:f>
        <x:v>0</x:v>
      </x:c>
      <x:c r="AS234" s="523" t="n">
        <x:v>0</x:v>
      </x:c>
      <x:c r="AT234" s="585" t="n">
        <x:v>0</x:v>
      </x:c>
      <x:c r="AU234" s="588" t="n">
        <x:f>AV234*$E$3</x:f>
        <x:v>0</x:v>
      </x:c>
      <x:c r="AV234" s="523" t="n">
        <x:v>0</x:v>
      </x:c>
      <x:c r="AW234" s="579" t="n">
        <x:f>SUM(M234,P234,S234,V234,Y234,AB234,AE234,AH234,AK234,AN234,AQ234,AT234)</x:f>
        <x:v>0</x:v>
      </x:c>
      <x:c r="AX234" s="582" t="n">
        <x:f>SUM(N234,Q234,T234,W234,Z234,AC234,AF234,AI234,AL234,AO234,AR234,AU234)</x:f>
        <x:v>0</x:v>
      </x:c>
      <x:c r="AY234" s="525"/>
      <x:c r="AZ234" s="579" t="n">
        <x:f>AW234/12</x:f>
        <x:v>0</x:v>
      </x:c>
      <x:c r="BA234" s="582" t="n">
        <x:f>AX234/12</x:f>
        <x:v>0</x:v>
      </x:c>
      <x:c r="BB234" s="525"/>
      <x:c r="BC234" s="579" t="n">
        <x:f>AW234-$G234</x:f>
        <x:v>0</x:v>
      </x:c>
      <x:c r="BD234" s="582" t="n">
        <x:f>AX234-($K234*12)</x:f>
        <x:v>0</x:v>
      </x:c>
      <x:c r="BE234" s="522" t="str">
        <x:v>SIM</x:v>
      </x:c>
      <x:c r="BF234" s="522" t="str">
        <x:v>PRODUÇÃO · COMPÕE O FATOR K</x:v>
      </x:c>
    </x:row>
    <x:row r="235" ht="31" customHeight="1">
      <x:c r="A235" s="531" t="str">
        <x:v>O&amp;M</x:v>
      </x:c>
      <x:c r="B235" s="531" t="str">
        <x:v>LINHA MORTA</x:v>
      </x:c>
      <x:c r="C235" s="531" t="str">
        <x:v>5023000162</x:v>
      </x:c>
      <x:c r="D235" s="534" t="str">
        <x:v>INST ESTR CP CHAVE FUSIVEL 1F LM</x:v>
      </x:c>
      <x:c r="E235" s="534" t="str">
        <x:v>INSTALAR ESTRUTURA COMPLETA PARA CHAVE FUSIVEL EM REDE MONOFÁSICA (1F), INDEPENDENTE DA CLASSE DE TENSAO. CONFORME NORMA TECNICA VIGENTE. INCLUI: INSTALAR ESTRUTURA COMPLETA DO 2° NIVEL, SUPORTE TIPO T E 1 CHAVE FUSIVEL COM ACESSORIOS DE FIXACAO, GRAMPO, ELO E CONEXOES NECESSARIAS/PADRONIZADAS A REDE. INSTALAR PLACA DE IDENTIFICACAO. NAO INCLUI O POSTE E ESTRUTURA PRIMARIA (1° NIVEL), QUANDO NECESSARIO DEVERA SER CONSIDERADO EM ATIVIDADE ESPECIFICA.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 </x:v>
      </x:c>
      <x:c r="F235" s="531" t="str">
        <x:v>CONJUNTO</x:v>
      </x:c>
      <x:c r="G235" s="573" t="n">
        <x:v>0</x:v>
      </x:c>
      <x:c r="H235" s="573" t="n">
        <x:f>G235/12</x:f>
        <x:v>0</x:v>
      </x:c>
      <x:c r="I235" s="576" t="n">
        <x:v>499.505688614426</x:v>
      </x:c>
      <x:c r="J235" s="576" t="n">
        <x:f>ROUND(I235*$E$3,2)</x:f>
        <x:v>499.51</x:v>
      </x:c>
      <x:c r="K235" s="576" t="n">
        <x:f>J235*H235</x:f>
        <x:v>0</x:v>
      </x:c>
      <x:c r="L235" s="522"/>
      <x:c r="M235" s="579" t="n">
        <x:v>0</x:v>
      </x:c>
      <x:c r="N235" s="582" t="n">
        <x:f>O235*$E$3</x:f>
        <x:v>0</x:v>
      </x:c>
      <x:c r="O235" s="523" t="n">
        <x:v>0</x:v>
      </x:c>
      <x:c r="P235" s="585" t="n">
        <x:v>0</x:v>
      </x:c>
      <x:c r="Q235" s="588" t="n">
        <x:f>R235*$E$3</x:f>
        <x:v>0</x:v>
      </x:c>
      <x:c r="R235" s="523" t="n">
        <x:v>0</x:v>
      </x:c>
      <x:c r="S235" s="579" t="n">
        <x:v>0</x:v>
      </x:c>
      <x:c r="T235" s="582" t="n">
        <x:f>U235*$E$3</x:f>
        <x:v>0</x:v>
      </x:c>
      <x:c r="U235" s="523" t="n">
        <x:v>0</x:v>
      </x:c>
      <x:c r="V235" s="585" t="n">
        <x:v>0</x:v>
      </x:c>
      <x:c r="W235" s="588" t="n">
        <x:f>X235*$E$3</x:f>
        <x:v>0</x:v>
      </x:c>
      <x:c r="X235" s="523" t="n">
        <x:v>0</x:v>
      </x:c>
      <x:c r="Y235" s="579" t="n">
        <x:v>0</x:v>
      </x:c>
      <x:c r="Z235" s="582" t="n">
        <x:f>AA235*$E$3</x:f>
        <x:v>0</x:v>
      </x:c>
      <x:c r="AA235" s="523" t="n">
        <x:v>0</x:v>
      </x:c>
      <x:c r="AB235" s="585" t="n">
        <x:v>0</x:v>
      </x:c>
      <x:c r="AC235" s="588" t="n">
        <x:f>AD235*$E$3</x:f>
        <x:v>0</x:v>
      </x:c>
      <x:c r="AD235" s="523" t="n">
        <x:v>0</x:v>
      </x:c>
      <x:c r="AE235" s="579" t="n">
        <x:v>0</x:v>
      </x:c>
      <x:c r="AF235" s="582" t="n">
        <x:f>AG235*$E$3</x:f>
        <x:v>0</x:v>
      </x:c>
      <x:c r="AG235" s="523" t="n">
        <x:v>0</x:v>
      </x:c>
      <x:c r="AH235" s="585" t="n">
        <x:v>0</x:v>
      </x:c>
      <x:c r="AI235" s="588" t="n">
        <x:f>AJ235*$E$3</x:f>
        <x:v>0</x:v>
      </x:c>
      <x:c r="AJ235" s="523" t="n">
        <x:v>0</x:v>
      </x:c>
      <x:c r="AK235" s="579" t="n">
        <x:v>0</x:v>
      </x:c>
      <x:c r="AL235" s="582" t="n">
        <x:f>AM235*$E$3</x:f>
        <x:v>0</x:v>
      </x:c>
      <x:c r="AM235" s="523" t="n">
        <x:v>0</x:v>
      </x:c>
      <x:c r="AN235" s="585" t="n">
        <x:v>0</x:v>
      </x:c>
      <x:c r="AO235" s="588" t="n">
        <x:f>AP235*$E$3</x:f>
        <x:v>0</x:v>
      </x:c>
      <x:c r="AP235" s="523" t="n">
        <x:v>0</x:v>
      </x:c>
      <x:c r="AQ235" s="579" t="n">
        <x:v>0</x:v>
      </x:c>
      <x:c r="AR235" s="582" t="n">
        <x:f>AS235*$E$3</x:f>
        <x:v>0</x:v>
      </x:c>
      <x:c r="AS235" s="523" t="n">
        <x:v>0</x:v>
      </x:c>
      <x:c r="AT235" s="585" t="n">
        <x:v>0</x:v>
      </x:c>
      <x:c r="AU235" s="588" t="n">
        <x:f>AV235*$E$3</x:f>
        <x:v>0</x:v>
      </x:c>
      <x:c r="AV235" s="523" t="n">
        <x:v>0</x:v>
      </x:c>
      <x:c r="AW235" s="579" t="n">
        <x:f>SUM(M235,P235,S235,V235,Y235,AB235,AE235,AH235,AK235,AN235,AQ235,AT235)</x:f>
        <x:v>0</x:v>
      </x:c>
      <x:c r="AX235" s="582" t="n">
        <x:f>SUM(N235,Q235,T235,W235,Z235,AC235,AF235,AI235,AL235,AO235,AR235,AU235)</x:f>
        <x:v>0</x:v>
      </x:c>
      <x:c r="AY235" s="525"/>
      <x:c r="AZ235" s="579" t="n">
        <x:f>AW235/12</x:f>
        <x:v>0</x:v>
      </x:c>
      <x:c r="BA235" s="582" t="n">
        <x:f>AX235/12</x:f>
        <x:v>0</x:v>
      </x:c>
      <x:c r="BB235" s="525"/>
      <x:c r="BC235" s="579" t="n">
        <x:f>AW235-$G235</x:f>
        <x:v>0</x:v>
      </x:c>
      <x:c r="BD235" s="582" t="n">
        <x:f>AX235-($K235*12)</x:f>
        <x:v>0</x:v>
      </x:c>
      <x:c r="BE235" s="522" t="str">
        <x:v>SIM</x:v>
      </x:c>
      <x:c r="BF235" s="522" t="str">
        <x:v>PRODUÇÃO · COMPÕE O FATOR K</x:v>
      </x:c>
    </x:row>
    <x:row r="236" ht="31" customHeight="1">
      <x:c r="A236" s="531" t="str">
        <x:v>O&amp;M</x:v>
      </x:c>
      <x:c r="B236" s="531" t="str">
        <x:v>LINHA MORTA</x:v>
      </x:c>
      <x:c r="C236" s="531" t="str">
        <x:v>5023000163</x:v>
      </x:c>
      <x:c r="D236" s="534" t="str">
        <x:v>RET ESTR CP CHAVE FUSIVEL 1F LM</x:v>
      </x:c>
      <x:c r="E236" s="534" t="str">
        <x:v>RETIRAR ESTRUTURA COMPLETA PARA CHAVE FUSIVEL EM REDE MONOFÁSICA (1F), INDEPENDENTE DA CLASSE DE TENSAO. CONFORME NORMA TECNICA VIGENTE. INCLUI: RETIRAR ESTRUTURA COMPLETA DO 2° NIVEL, SUPORTE TIPO T E 1 CHAVE FUSIVEL COM ACESSORIOS DE FIXACAO, GRAMPO, ELO E DESCONEXOES NECESSARIAS A REDE. RETIRAR PLACA DE IDENTIFICACAO. NAO INCLUI O POSTE E ESTRUTURA PRIMARIA (1° NIVEL), QUANDO NECESSARIO DEVERA SER CONSIDERADO EM ATIVIDADE ESPECIFICA. APROPRIACAO - CUSTEIO: QUANDO EM ATIVIDADE DE MANUTENCAO, APROPRIAR NO CENTRO E CLASSE DE CUSTO ESPECIFICA DA AREA. CONFORME ET.206.EQTL.NORMAS E QUALIDADE - CADERNO DE SERVICOS. QUANT MINIMA RECOMENDA: 2 PESSOAS. TIPO DE TURMA: LINHA MORTA (LM). </x:v>
      </x:c>
      <x:c r="F236" s="531" t="str">
        <x:v>CONJUNTO</x:v>
      </x:c>
      <x:c r="G236" s="573" t="n">
        <x:v>0</x:v>
      </x:c>
      <x:c r="H236" s="573" t="n">
        <x:f>G236/12</x:f>
        <x:v>0</x:v>
      </x:c>
      <x:c r="I236" s="576" t="n">
        <x:v>368.056823189577</x:v>
      </x:c>
      <x:c r="J236" s="576" t="n">
        <x:f>ROUND(I236*$E$3,2)</x:f>
        <x:v>368.06</x:v>
      </x:c>
      <x:c r="K236" s="576" t="n">
        <x:f>J236*H236</x:f>
        <x:v>0</x:v>
      </x:c>
      <x:c r="L236" s="522"/>
      <x:c r="M236" s="579" t="n">
        <x:v>0</x:v>
      </x:c>
      <x:c r="N236" s="582" t="n">
        <x:f>O236*$E$3</x:f>
        <x:v>0</x:v>
      </x:c>
      <x:c r="O236" s="523" t="n">
        <x:v>0</x:v>
      </x:c>
      <x:c r="P236" s="585" t="n">
        <x:v>0</x:v>
      </x:c>
      <x:c r="Q236" s="588" t="n">
        <x:f>R236*$E$3</x:f>
        <x:v>0</x:v>
      </x:c>
      <x:c r="R236" s="523" t="n">
        <x:v>0</x:v>
      </x:c>
      <x:c r="S236" s="579" t="n">
        <x:v>0</x:v>
      </x:c>
      <x:c r="T236" s="582" t="n">
        <x:f>U236*$E$3</x:f>
        <x:v>0</x:v>
      </x:c>
      <x:c r="U236" s="523" t="n">
        <x:v>0</x:v>
      </x:c>
      <x:c r="V236" s="585" t="n">
        <x:v>0</x:v>
      </x:c>
      <x:c r="W236" s="588" t="n">
        <x:f>X236*$E$3</x:f>
        <x:v>0</x:v>
      </x:c>
      <x:c r="X236" s="523" t="n">
        <x:v>0</x:v>
      </x:c>
      <x:c r="Y236" s="579" t="n">
        <x:v>0</x:v>
      </x:c>
      <x:c r="Z236" s="582" t="n">
        <x:f>AA236*$E$3</x:f>
        <x:v>0</x:v>
      </x:c>
      <x:c r="AA236" s="523" t="n">
        <x:v>0</x:v>
      </x:c>
      <x:c r="AB236" s="585" t="n">
        <x:v>0</x:v>
      </x:c>
      <x:c r="AC236" s="588" t="n">
        <x:f>AD236*$E$3</x:f>
        <x:v>0</x:v>
      </x:c>
      <x:c r="AD236" s="523" t="n">
        <x:v>0</x:v>
      </x:c>
      <x:c r="AE236" s="579" t="n">
        <x:v>0</x:v>
      </x:c>
      <x:c r="AF236" s="582" t="n">
        <x:f>AG236*$E$3</x:f>
        <x:v>0</x:v>
      </x:c>
      <x:c r="AG236" s="523" t="n">
        <x:v>0</x:v>
      </x:c>
      <x:c r="AH236" s="585" t="n">
        <x:v>0</x:v>
      </x:c>
      <x:c r="AI236" s="588" t="n">
        <x:f>AJ236*$E$3</x:f>
        <x:v>0</x:v>
      </x:c>
      <x:c r="AJ236" s="523" t="n">
        <x:v>0</x:v>
      </x:c>
      <x:c r="AK236" s="579" t="n">
        <x:v>0</x:v>
      </x:c>
      <x:c r="AL236" s="582" t="n">
        <x:f>AM236*$E$3</x:f>
        <x:v>0</x:v>
      </x:c>
      <x:c r="AM236" s="523" t="n">
        <x:v>0</x:v>
      </x:c>
      <x:c r="AN236" s="585" t="n">
        <x:v>0</x:v>
      </x:c>
      <x:c r="AO236" s="588" t="n">
        <x:f>AP236*$E$3</x:f>
        <x:v>0</x:v>
      </x:c>
      <x:c r="AP236" s="523" t="n">
        <x:v>0</x:v>
      </x:c>
      <x:c r="AQ236" s="579" t="n">
        <x:v>0</x:v>
      </x:c>
      <x:c r="AR236" s="582" t="n">
        <x:f>AS236*$E$3</x:f>
        <x:v>0</x:v>
      </x:c>
      <x:c r="AS236" s="523" t="n">
        <x:v>0</x:v>
      </x:c>
      <x:c r="AT236" s="585" t="n">
        <x:v>0</x:v>
      </x:c>
      <x:c r="AU236" s="588" t="n">
        <x:f>AV236*$E$3</x:f>
        <x:v>0</x:v>
      </x:c>
      <x:c r="AV236" s="523" t="n">
        <x:v>0</x:v>
      </x:c>
      <x:c r="AW236" s="579" t="n">
        <x:f>SUM(M236,P236,S236,V236,Y236,AB236,AE236,AH236,AK236,AN236,AQ236,AT236)</x:f>
        <x:v>0</x:v>
      </x:c>
      <x:c r="AX236" s="582" t="n">
        <x:f>SUM(N236,Q236,T236,W236,Z236,AC236,AF236,AI236,AL236,AO236,AR236,AU236)</x:f>
        <x:v>0</x:v>
      </x:c>
      <x:c r="AY236" s="525"/>
      <x:c r="AZ236" s="579" t="n">
        <x:f>AW236/12</x:f>
        <x:v>0</x:v>
      </x:c>
      <x:c r="BA236" s="582" t="n">
        <x:f>AX236/12</x:f>
        <x:v>0</x:v>
      </x:c>
      <x:c r="BB236" s="525"/>
      <x:c r="BC236" s="579" t="n">
        <x:f>AW236-$G236</x:f>
        <x:v>0</x:v>
      </x:c>
      <x:c r="BD236" s="582" t="n">
        <x:f>AX236-($K236*12)</x:f>
        <x:v>0</x:v>
      </x:c>
      <x:c r="BE236" s="522" t="str">
        <x:v>SIM</x:v>
      </x:c>
      <x:c r="BF236" s="522" t="str">
        <x:v>PRODUÇÃO · COMPÕE O FATOR K</x:v>
      </x:c>
    </x:row>
    <x:row r="237" ht="31" customHeight="1">
      <x:c r="A237" s="531" t="str">
        <x:v>O&amp;M</x:v>
      </x:c>
      <x:c r="B237" s="531" t="str">
        <x:v>LINHA MORTA</x:v>
      </x:c>
      <x:c r="C237" s="531" t="str">
        <x:v>5023000164</x:v>
      </x:c>
      <x:c r="D237" s="534" t="str">
        <x:v>INST ESTR CP CHAVE FUSIVEL 3F LM</x:v>
      </x:c>
      <x:c r="E237" s="534" t="str">
        <x:v>INSTALAR ESTRUTURA COMPLETA PARA CHAVE FUSIVEL EM REDE TRIFASICA (3F), INDEPENDENTE DA CLASSE DE TENSAO. CONFORME NORMA TECNICA VIGENTE. INCLUI: INSTALAR ESTRUTURA COMPLETA DO 2° NIVEL, CRUZETA E 3 CHAVES FUSIVEIS COM ACESSORIOS DE FIXACAO, GRAMPO, ELO E CONEXOES NECESSARIAS/PADRONIZADAS A REDE. INSTALAR PLACA DE IDENTIFICACAO. NAO INCLUI O POSTE E ESTRUTURA PRIMARIA (1° NIVEL), QUANDO NECESSARIO DEVERA SER CONSIDERADO EM ATIVIDADE ESPECIFICA.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x:v>
      </x:c>
      <x:c r="F237" s="531" t="str">
        <x:v>CONJUNTO</x:v>
      </x:c>
      <x:c r="G237" s="573" t="n">
        <x:v>0</x:v>
      </x:c>
      <x:c r="H237" s="573" t="n">
        <x:f>G237/12</x:f>
        <x:v>0</x:v>
      </x:c>
      <x:c r="I237" s="576" t="n">
        <x:v>709.823873294184</x:v>
      </x:c>
      <x:c r="J237" s="576" t="n">
        <x:f>ROUND(I237*$E$3,2)</x:f>
        <x:v>709.82</x:v>
      </x:c>
      <x:c r="K237" s="576" t="n">
        <x:f>J237*H237</x:f>
        <x:v>0</x:v>
      </x:c>
      <x:c r="L237" s="522"/>
      <x:c r="M237" s="579" t="n">
        <x:v>0</x:v>
      </x:c>
      <x:c r="N237" s="582" t="n">
        <x:f>O237*$E$3</x:f>
        <x:v>0</x:v>
      </x:c>
      <x:c r="O237" s="523" t="n">
        <x:v>0</x:v>
      </x:c>
      <x:c r="P237" s="585" t="n">
        <x:v>0</x:v>
      </x:c>
      <x:c r="Q237" s="588" t="n">
        <x:f>R237*$E$3</x:f>
        <x:v>0</x:v>
      </x:c>
      <x:c r="R237" s="523" t="n">
        <x:v>0</x:v>
      </x:c>
      <x:c r="S237" s="579" t="n">
        <x:v>0</x:v>
      </x:c>
      <x:c r="T237" s="582" t="n">
        <x:f>U237*$E$3</x:f>
        <x:v>0</x:v>
      </x:c>
      <x:c r="U237" s="523" t="n">
        <x:v>0</x:v>
      </x:c>
      <x:c r="V237" s="585" t="n">
        <x:v>0</x:v>
      </x:c>
      <x:c r="W237" s="588" t="n">
        <x:f>X237*$E$3</x:f>
        <x:v>0</x:v>
      </x:c>
      <x:c r="X237" s="523" t="n">
        <x:v>0</x:v>
      </x:c>
      <x:c r="Y237" s="579" t="n">
        <x:v>0</x:v>
      </x:c>
      <x:c r="Z237" s="582" t="n">
        <x:f>AA237*$E$3</x:f>
        <x:v>0</x:v>
      </x:c>
      <x:c r="AA237" s="523" t="n">
        <x:v>0</x:v>
      </x:c>
      <x:c r="AB237" s="585" t="n">
        <x:v>0</x:v>
      </x:c>
      <x:c r="AC237" s="588" t="n">
        <x:f>AD237*$E$3</x:f>
        <x:v>0</x:v>
      </x:c>
      <x:c r="AD237" s="523" t="n">
        <x:v>0</x:v>
      </x:c>
      <x:c r="AE237" s="579" t="n">
        <x:v>0</x:v>
      </x:c>
      <x:c r="AF237" s="582" t="n">
        <x:f>AG237*$E$3</x:f>
        <x:v>0</x:v>
      </x:c>
      <x:c r="AG237" s="523" t="n">
        <x:v>0</x:v>
      </x:c>
      <x:c r="AH237" s="585" t="n">
        <x:v>0</x:v>
      </x:c>
      <x:c r="AI237" s="588" t="n">
        <x:f>AJ237*$E$3</x:f>
        <x:v>0</x:v>
      </x:c>
      <x:c r="AJ237" s="523" t="n">
        <x:v>0</x:v>
      </x:c>
      <x:c r="AK237" s="579" t="n">
        <x:v>0</x:v>
      </x:c>
      <x:c r="AL237" s="582" t="n">
        <x:f>AM237*$E$3</x:f>
        <x:v>0</x:v>
      </x:c>
      <x:c r="AM237" s="523" t="n">
        <x:v>0</x:v>
      </x:c>
      <x:c r="AN237" s="585" t="n">
        <x:v>0</x:v>
      </x:c>
      <x:c r="AO237" s="588" t="n">
        <x:f>AP237*$E$3</x:f>
        <x:v>0</x:v>
      </x:c>
      <x:c r="AP237" s="523" t="n">
        <x:v>0</x:v>
      </x:c>
      <x:c r="AQ237" s="579" t="n">
        <x:v>0</x:v>
      </x:c>
      <x:c r="AR237" s="582" t="n">
        <x:f>AS237*$E$3</x:f>
        <x:v>0</x:v>
      </x:c>
      <x:c r="AS237" s="523" t="n">
        <x:v>0</x:v>
      </x:c>
      <x:c r="AT237" s="585" t="n">
        <x:v>0</x:v>
      </x:c>
      <x:c r="AU237" s="588" t="n">
        <x:f>AV237*$E$3</x:f>
        <x:v>0</x:v>
      </x:c>
      <x:c r="AV237" s="523" t="n">
        <x:v>0</x:v>
      </x:c>
      <x:c r="AW237" s="579" t="n">
        <x:f>SUM(M237,P237,S237,V237,Y237,AB237,AE237,AH237,AK237,AN237,AQ237,AT237)</x:f>
        <x:v>0</x:v>
      </x:c>
      <x:c r="AX237" s="582" t="n">
        <x:f>SUM(N237,Q237,T237,W237,Z237,AC237,AF237,AI237,AL237,AO237,AR237,AU237)</x:f>
        <x:v>0</x:v>
      </x:c>
      <x:c r="AY237" s="525"/>
      <x:c r="AZ237" s="579" t="n">
        <x:f>AW237/12</x:f>
        <x:v>0</x:v>
      </x:c>
      <x:c r="BA237" s="582" t="n">
        <x:f>AX237/12</x:f>
        <x:v>0</x:v>
      </x:c>
      <x:c r="BB237" s="525"/>
      <x:c r="BC237" s="579" t="n">
        <x:f>AW237-$G237</x:f>
        <x:v>0</x:v>
      </x:c>
      <x:c r="BD237" s="582" t="n">
        <x:f>AX237-($K237*12)</x:f>
        <x:v>0</x:v>
      </x:c>
      <x:c r="BE237" s="522" t="str">
        <x:v>SIM</x:v>
      </x:c>
      <x:c r="BF237" s="522" t="str">
        <x:v>PRODUÇÃO · COMPÕE O FATOR K</x:v>
      </x:c>
    </x:row>
    <x:row r="238" ht="31" customHeight="1">
      <x:c r="A238" s="531" t="str">
        <x:v>O&amp;M</x:v>
      </x:c>
      <x:c r="B238" s="531" t="str">
        <x:v>LINHA MORTA</x:v>
      </x:c>
      <x:c r="C238" s="531" t="str">
        <x:v>5023000165</x:v>
      </x:c>
      <x:c r="D238" s="534" t="str">
        <x:v>RET ESTR CP CHAVE FUSIVEL 2F LM</x:v>
      </x:c>
      <x:c r="E238" s="534" t="str">
        <x:v>RETIRAR ESTRUTURA COMPLETA PARA CHAVE FUSIVEL EM REDE BIFASICA (2F), INDEPENDENTE DA CLASSE DE TENSAO. CONFORME NORMA TECNICA VIGENTE. INCLUI: RETIRAR ESTRUTURA COMPLETA DO 2° NIVEL, CRUZETA E 2 CHAVES FUSIVEIS COM ACESSORIOS DE FIXACAO, GRAMPO, ELO E DESCONEXOES NECESSARIAS A REDE. RETIRAR PLACA DE EQUIPAMENTO. NAO INCLUI O POSTE E ESTRUTURA PRIMARIA (1° NIVEL), QUANDO NECESSARIO DEVERA SER CONSIDERADO EM ATIVIDADE ESPECIFICA. APROPRIACAO - CUSTEIO: QUANDO EM ATIVIDADE DE MANUTENCAO, APROPRIAR NO CENTRO E CLASSE DE CUSTO ESPECIFICA DA AREA. CONFORME ET.206.EQTL.NORMAS E QUALIDADE - CADERNO DE SERVICOS. QUANT MINIMA RECOMENDA: 2 PESSOAS. TIPO DE TURMA: LINHA MORTA (LM).</x:v>
      </x:c>
      <x:c r="F238" s="531" t="str">
        <x:v>CONJUNTO</x:v>
      </x:c>
      <x:c r="G238" s="573" t="n">
        <x:v>0</x:v>
      </x:c>
      <x:c r="H238" s="573" t="n">
        <x:f>G238/12</x:f>
        <x:v>0</x:v>
      </x:c>
      <x:c r="I238" s="576" t="n">
        <x:v>446.926142444486</x:v>
      </x:c>
      <x:c r="J238" s="576" t="n">
        <x:f>ROUND(I238*$E$3,2)</x:f>
        <x:v>446.93</x:v>
      </x:c>
      <x:c r="K238" s="576" t="n">
        <x:f>J238*H238</x:f>
        <x:v>0</x:v>
      </x:c>
      <x:c r="L238" s="522"/>
      <x:c r="M238" s="579" t="n">
        <x:v>0</x:v>
      </x:c>
      <x:c r="N238" s="582" t="n">
        <x:f>O238*$E$3</x:f>
        <x:v>0</x:v>
      </x:c>
      <x:c r="O238" s="523" t="n">
        <x:v>0</x:v>
      </x:c>
      <x:c r="P238" s="585" t="n">
        <x:v>0</x:v>
      </x:c>
      <x:c r="Q238" s="588" t="n">
        <x:f>R238*$E$3</x:f>
        <x:v>0</x:v>
      </x:c>
      <x:c r="R238" s="523" t="n">
        <x:v>0</x:v>
      </x:c>
      <x:c r="S238" s="579" t="n">
        <x:v>0</x:v>
      </x:c>
      <x:c r="T238" s="582" t="n">
        <x:f>U238*$E$3</x:f>
        <x:v>0</x:v>
      </x:c>
      <x:c r="U238" s="523" t="n">
        <x:v>0</x:v>
      </x:c>
      <x:c r="V238" s="585" t="n">
        <x:v>0</x:v>
      </x:c>
      <x:c r="W238" s="588" t="n">
        <x:f>X238*$E$3</x:f>
        <x:v>0</x:v>
      </x:c>
      <x:c r="X238" s="523" t="n">
        <x:v>0</x:v>
      </x:c>
      <x:c r="Y238" s="579" t="n">
        <x:v>0</x:v>
      </x:c>
      <x:c r="Z238" s="582" t="n">
        <x:f>AA238*$E$3</x:f>
        <x:v>0</x:v>
      </x:c>
      <x:c r="AA238" s="523" t="n">
        <x:v>0</x:v>
      </x:c>
      <x:c r="AB238" s="585" t="n">
        <x:v>0</x:v>
      </x:c>
      <x:c r="AC238" s="588" t="n">
        <x:f>AD238*$E$3</x:f>
        <x:v>0</x:v>
      </x:c>
      <x:c r="AD238" s="523" t="n">
        <x:v>0</x:v>
      </x:c>
      <x:c r="AE238" s="579" t="n">
        <x:v>0</x:v>
      </x:c>
      <x:c r="AF238" s="582" t="n">
        <x:f>AG238*$E$3</x:f>
        <x:v>0</x:v>
      </x:c>
      <x:c r="AG238" s="523" t="n">
        <x:v>0</x:v>
      </x:c>
      <x:c r="AH238" s="585" t="n">
        <x:v>0</x:v>
      </x:c>
      <x:c r="AI238" s="588" t="n">
        <x:f>AJ238*$E$3</x:f>
        <x:v>0</x:v>
      </x:c>
      <x:c r="AJ238" s="523" t="n">
        <x:v>0</x:v>
      </x:c>
      <x:c r="AK238" s="579" t="n">
        <x:v>0</x:v>
      </x:c>
      <x:c r="AL238" s="582" t="n">
        <x:f>AM238*$E$3</x:f>
        <x:v>0</x:v>
      </x:c>
      <x:c r="AM238" s="523" t="n">
        <x:v>0</x:v>
      </x:c>
      <x:c r="AN238" s="585" t="n">
        <x:v>0</x:v>
      </x:c>
      <x:c r="AO238" s="588" t="n">
        <x:f>AP238*$E$3</x:f>
        <x:v>0</x:v>
      </x:c>
      <x:c r="AP238" s="523" t="n">
        <x:v>0</x:v>
      </x:c>
      <x:c r="AQ238" s="579" t="n">
        <x:v>0</x:v>
      </x:c>
      <x:c r="AR238" s="582" t="n">
        <x:f>AS238*$E$3</x:f>
        <x:v>0</x:v>
      </x:c>
      <x:c r="AS238" s="523" t="n">
        <x:v>0</x:v>
      </x:c>
      <x:c r="AT238" s="585" t="n">
        <x:v>0</x:v>
      </x:c>
      <x:c r="AU238" s="588" t="n">
        <x:f>AV238*$E$3</x:f>
        <x:v>0</x:v>
      </x:c>
      <x:c r="AV238" s="523" t="n">
        <x:v>0</x:v>
      </x:c>
      <x:c r="AW238" s="579" t="n">
        <x:f>SUM(M238,P238,S238,V238,Y238,AB238,AE238,AH238,AK238,AN238,AQ238,AT238)</x:f>
        <x:v>0</x:v>
      </x:c>
      <x:c r="AX238" s="582" t="n">
        <x:f>SUM(N238,Q238,T238,W238,Z238,AC238,AF238,AI238,AL238,AO238,AR238,AU238)</x:f>
        <x:v>0</x:v>
      </x:c>
      <x:c r="AY238" s="525"/>
      <x:c r="AZ238" s="579" t="n">
        <x:f>AW238/12</x:f>
        <x:v>0</x:v>
      </x:c>
      <x:c r="BA238" s="582" t="n">
        <x:f>AX238/12</x:f>
        <x:v>0</x:v>
      </x:c>
      <x:c r="BB238" s="525"/>
      <x:c r="BC238" s="579" t="n">
        <x:f>AW238-$G238</x:f>
        <x:v>0</x:v>
      </x:c>
      <x:c r="BD238" s="582" t="n">
        <x:f>AX238-($K238*12)</x:f>
        <x:v>0</x:v>
      </x:c>
      <x:c r="BE238" s="522" t="str">
        <x:v>SIM</x:v>
      </x:c>
      <x:c r="BF238" s="522" t="str">
        <x:v>PRODUÇÃO · COMPÕE O FATOR K</x:v>
      </x:c>
    </x:row>
    <x:row r="239" ht="31" customHeight="1">
      <x:c r="A239" s="531" t="str">
        <x:v>O&amp;M</x:v>
      </x:c>
      <x:c r="B239" s="531" t="str">
        <x:v>LINHA MORTA</x:v>
      </x:c>
      <x:c r="C239" s="531" t="str">
        <x:v>5023000166</x:v>
      </x:c>
      <x:c r="D239" s="534" t="str">
        <x:v>INST ESTR CP CHAVE FUSIVEL 2F LM</x:v>
      </x:c>
      <x:c r="E239" s="534" t="str">
        <x:v>INSTALAR ESTRUTURA COMPLETA PARA CHAVE FUSIVEL EM REDE BIFASICA (2F), INDEPENDENTE DA CLASSE DE TENSAO. CONFORME NORMA TECNICA VIGENTE. INCLUI: INSTALAR ESTRUTURA COMPLETA DO 2° NIVEL, CRUZETA E 2 CHAVES FUSIVEIS COM ACESSORIOS DE FIXACAO, GRAMPO, ELO E CONEXOES NECESSARIAS/PADRONIZADAS A REDE. INSTALAR PLACA DE IDENTIFICACAO. NAO INCLUI O POSTE E ESTRUTURA PRIMARIA (1° NIVEL), QUANDO NECESSARIO DEVERA SER CONSIDERADO EM ATIVIDADE ESPECIFICA.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x:v>
      </x:c>
      <x:c r="F239" s="531" t="str">
        <x:v>CONJUNTO</x:v>
      </x:c>
      <x:c r="G239" s="573" t="n">
        <x:v>0</x:v>
      </x:c>
      <x:c r="H239" s="573" t="n">
        <x:f>G239/12</x:f>
        <x:v>0</x:v>
      </x:c>
      <x:c r="I239" s="576" t="n">
        <x:v>604.664780954305</x:v>
      </x:c>
      <x:c r="J239" s="576" t="n">
        <x:f>ROUND(I239*$E$3,2)</x:f>
        <x:v>604.66</x:v>
      </x:c>
      <x:c r="K239" s="576" t="n">
        <x:f>J239*H239</x:f>
        <x:v>0</x:v>
      </x:c>
      <x:c r="L239" s="522"/>
      <x:c r="M239" s="579" t="n">
        <x:v>0</x:v>
      </x:c>
      <x:c r="N239" s="582" t="n">
        <x:f>O239*$E$3</x:f>
        <x:v>0</x:v>
      </x:c>
      <x:c r="O239" s="523" t="n">
        <x:v>0</x:v>
      </x:c>
      <x:c r="P239" s="585" t="n">
        <x:v>0</x:v>
      </x:c>
      <x:c r="Q239" s="588" t="n">
        <x:f>R239*$E$3</x:f>
        <x:v>0</x:v>
      </x:c>
      <x:c r="R239" s="523" t="n">
        <x:v>0</x:v>
      </x:c>
      <x:c r="S239" s="579" t="n">
        <x:v>0</x:v>
      </x:c>
      <x:c r="T239" s="582" t="n">
        <x:f>U239*$E$3</x:f>
        <x:v>0</x:v>
      </x:c>
      <x:c r="U239" s="523" t="n">
        <x:v>0</x:v>
      </x:c>
      <x:c r="V239" s="585" t="n">
        <x:v>0</x:v>
      </x:c>
      <x:c r="W239" s="588" t="n">
        <x:f>X239*$E$3</x:f>
        <x:v>0</x:v>
      </x:c>
      <x:c r="X239" s="523" t="n">
        <x:v>0</x:v>
      </x:c>
      <x:c r="Y239" s="579" t="n">
        <x:v>0</x:v>
      </x:c>
      <x:c r="Z239" s="582" t="n">
        <x:f>AA239*$E$3</x:f>
        <x:v>0</x:v>
      </x:c>
      <x:c r="AA239" s="523" t="n">
        <x:v>0</x:v>
      </x:c>
      <x:c r="AB239" s="585" t="n">
        <x:v>0</x:v>
      </x:c>
      <x:c r="AC239" s="588" t="n">
        <x:f>AD239*$E$3</x:f>
        <x:v>0</x:v>
      </x:c>
      <x:c r="AD239" s="523" t="n">
        <x:v>0</x:v>
      </x:c>
      <x:c r="AE239" s="579" t="n">
        <x:v>0</x:v>
      </x:c>
      <x:c r="AF239" s="582" t="n">
        <x:f>AG239*$E$3</x:f>
        <x:v>0</x:v>
      </x:c>
      <x:c r="AG239" s="523" t="n">
        <x:v>0</x:v>
      </x:c>
      <x:c r="AH239" s="585" t="n">
        <x:v>0</x:v>
      </x:c>
      <x:c r="AI239" s="588" t="n">
        <x:f>AJ239*$E$3</x:f>
        <x:v>0</x:v>
      </x:c>
      <x:c r="AJ239" s="523" t="n">
        <x:v>0</x:v>
      </x:c>
      <x:c r="AK239" s="579" t="n">
        <x:v>0</x:v>
      </x:c>
      <x:c r="AL239" s="582" t="n">
        <x:f>AM239*$E$3</x:f>
        <x:v>0</x:v>
      </x:c>
      <x:c r="AM239" s="523" t="n">
        <x:v>0</x:v>
      </x:c>
      <x:c r="AN239" s="585" t="n">
        <x:v>0</x:v>
      </x:c>
      <x:c r="AO239" s="588" t="n">
        <x:f>AP239*$E$3</x:f>
        <x:v>0</x:v>
      </x:c>
      <x:c r="AP239" s="523" t="n">
        <x:v>0</x:v>
      </x:c>
      <x:c r="AQ239" s="579" t="n">
        <x:v>0</x:v>
      </x:c>
      <x:c r="AR239" s="582" t="n">
        <x:f>AS239*$E$3</x:f>
        <x:v>0</x:v>
      </x:c>
      <x:c r="AS239" s="523" t="n">
        <x:v>0</x:v>
      </x:c>
      <x:c r="AT239" s="585" t="n">
        <x:v>0</x:v>
      </x:c>
      <x:c r="AU239" s="588" t="n">
        <x:f>AV239*$E$3</x:f>
        <x:v>0</x:v>
      </x:c>
      <x:c r="AV239" s="523" t="n">
        <x:v>0</x:v>
      </x:c>
      <x:c r="AW239" s="579" t="n">
        <x:f>SUM(M239,P239,S239,V239,Y239,AB239,AE239,AH239,AK239,AN239,AQ239,AT239)</x:f>
        <x:v>0</x:v>
      </x:c>
      <x:c r="AX239" s="582" t="n">
        <x:f>SUM(N239,Q239,T239,W239,Z239,AC239,AF239,AI239,AL239,AO239,AR239,AU239)</x:f>
        <x:v>0</x:v>
      </x:c>
      <x:c r="AY239" s="525"/>
      <x:c r="AZ239" s="579" t="n">
        <x:f>AW239/12</x:f>
        <x:v>0</x:v>
      </x:c>
      <x:c r="BA239" s="582" t="n">
        <x:f>AX239/12</x:f>
        <x:v>0</x:v>
      </x:c>
      <x:c r="BB239" s="525"/>
      <x:c r="BC239" s="579" t="n">
        <x:f>AW239-$G239</x:f>
        <x:v>0</x:v>
      </x:c>
      <x:c r="BD239" s="582" t="n">
        <x:f>AX239-($K239*12)</x:f>
        <x:v>0</x:v>
      </x:c>
      <x:c r="BE239" s="522" t="str">
        <x:v>SIM</x:v>
      </x:c>
      <x:c r="BF239" s="522" t="str">
        <x:v>PRODUÇÃO · COMPÕE O FATOR K</x:v>
      </x:c>
    </x:row>
    <x:row r="240" ht="31" customHeight="1">
      <x:c r="A240" s="531" t="str">
        <x:v>O&amp;M</x:v>
      </x:c>
      <x:c r="B240" s="531" t="str">
        <x:v>LINHA MORTA</x:v>
      </x:c>
      <x:c r="C240" s="531" t="str">
        <x:v>5023000167</x:v>
      </x:c>
      <x:c r="D240" s="534" t="str">
        <x:v>INST ESTR CP BCO REGUL 3F PLAT S/ATER LM</x:v>
      </x:c>
      <x:c r="E240" s="534" t="str">
        <x:v>INSTALAR ESTRUTURA COMPLETA PARA BANCO REGULADOR DE TENSAO TRIFASICO EM PLATAFORMA SEM ATERRAMENTO INCLUSO, COM EQUIPAMENTO, INDEPENDENTE DA CLASSE DE TENSAO. CONFORME NORMA TECNICA VIGENTE. INCLUI: INSTALAR 3 REGULADORES DE TENSAO, VIGAS METALICAS DE SUSTENTACAO DOS REGULADORES E DAS CHAVES (2° E 3° NIVEIS), CONTROLE E INTERLIGACOES, CRUZETAS (QUANDO NECESSARIO), CHAVE FACA, PARA-RAIOS MT, ISOLADOR, PLACA IDENTIFICACAO, CONEXOES/JUMPER, CONEXOES NECESSARIAS/PADRONIZADAS A REDE, INSTALAR REDE AUXILIAR (DELTA FECHADO), QUANDO NECESSARIO. O SISTEMA DE ATERRAMENTO COMPLETO DEVERA SER REMUNERADO ATRAVES DE ATIVIDADE ESPECIFICA A MALHA PROJETADA. NAO INCLUI A INSTALACAO DO POSTE, POSTE SUPORTE E ESTRUTURA PRIMARIA (1NIVEL) APROPRIACAO - INVESTIMENTO: QUANDO ASSOCIADA A UC ESSA ATIVIDADE DEVE SER APROPRIADA NA ODI. CONFORME ET.206.EQTL.NORMAS E QUALIDADE - CADERNO DE SERVICOS. QUANT MINIMA RECOMENDA: 5 PESSOAS. TIPO DE TURMA: LINHA MORTA (LM).</x:v>
      </x:c>
      <x:c r="F240" s="531" t="str">
        <x:v>CONJUNTO</x:v>
      </x:c>
      <x:c r="G240" s="573" t="n">
        <x:v>0</x:v>
      </x:c>
      <x:c r="H240" s="573" t="n">
        <x:f>G240/12</x:f>
        <x:v>0</x:v>
      </x:c>
      <x:c r="I240" s="576" t="n">
        <x:v>5520.85234784365</x:v>
      </x:c>
      <x:c r="J240" s="576" t="n">
        <x:f>ROUND(I240*$E$3,2)</x:f>
        <x:v>5520.85</x:v>
      </x:c>
      <x:c r="K240" s="576" t="n">
        <x:f>J240*H240</x:f>
        <x:v>0</x:v>
      </x:c>
      <x:c r="L240" s="522"/>
      <x:c r="M240" s="579" t="n">
        <x:v>0</x:v>
      </x:c>
      <x:c r="N240" s="582" t="n">
        <x:f>O240*$E$3</x:f>
        <x:v>0</x:v>
      </x:c>
      <x:c r="O240" s="523" t="n">
        <x:v>0</x:v>
      </x:c>
      <x:c r="P240" s="585" t="n">
        <x:v>0</x:v>
      </x:c>
      <x:c r="Q240" s="588" t="n">
        <x:f>R240*$E$3</x:f>
        <x:v>0</x:v>
      </x:c>
      <x:c r="R240" s="523" t="n">
        <x:v>0</x:v>
      </x:c>
      <x:c r="S240" s="579" t="n">
        <x:v>0</x:v>
      </x:c>
      <x:c r="T240" s="582" t="n">
        <x:f>U240*$E$3</x:f>
        <x:v>0</x:v>
      </x:c>
      <x:c r="U240" s="523" t="n">
        <x:v>0</x:v>
      </x:c>
      <x:c r="V240" s="585" t="n">
        <x:v>0</x:v>
      </x:c>
      <x:c r="W240" s="588" t="n">
        <x:f>X240*$E$3</x:f>
        <x:v>0</x:v>
      </x:c>
      <x:c r="X240" s="523" t="n">
        <x:v>0</x:v>
      </x:c>
      <x:c r="Y240" s="579" t="n">
        <x:v>0</x:v>
      </x:c>
      <x:c r="Z240" s="582" t="n">
        <x:f>AA240*$E$3</x:f>
        <x:v>0</x:v>
      </x:c>
      <x:c r="AA240" s="523" t="n">
        <x:v>0</x:v>
      </x:c>
      <x:c r="AB240" s="585" t="n">
        <x:v>0</x:v>
      </x:c>
      <x:c r="AC240" s="588" t="n">
        <x:f>AD240*$E$3</x:f>
        <x:v>0</x:v>
      </x:c>
      <x:c r="AD240" s="523" t="n">
        <x:v>0</x:v>
      </x:c>
      <x:c r="AE240" s="579" t="n">
        <x:v>0</x:v>
      </x:c>
      <x:c r="AF240" s="582" t="n">
        <x:f>AG240*$E$3</x:f>
        <x:v>0</x:v>
      </x:c>
      <x:c r="AG240" s="523" t="n">
        <x:v>0</x:v>
      </x:c>
      <x:c r="AH240" s="585" t="n">
        <x:v>0</x:v>
      </x:c>
      <x:c r="AI240" s="588" t="n">
        <x:f>AJ240*$E$3</x:f>
        <x:v>0</x:v>
      </x:c>
      <x:c r="AJ240" s="523" t="n">
        <x:v>0</x:v>
      </x:c>
      <x:c r="AK240" s="579" t="n">
        <x:v>0</x:v>
      </x:c>
      <x:c r="AL240" s="582" t="n">
        <x:f>AM240*$E$3</x:f>
        <x:v>0</x:v>
      </x:c>
      <x:c r="AM240" s="523" t="n">
        <x:v>0</x:v>
      </x:c>
      <x:c r="AN240" s="585" t="n">
        <x:v>0</x:v>
      </x:c>
      <x:c r="AO240" s="588" t="n">
        <x:f>AP240*$E$3</x:f>
        <x:v>0</x:v>
      </x:c>
      <x:c r="AP240" s="523" t="n">
        <x:v>0</x:v>
      </x:c>
      <x:c r="AQ240" s="579" t="n">
        <x:v>0</x:v>
      </x:c>
      <x:c r="AR240" s="582" t="n">
        <x:f>AS240*$E$3</x:f>
        <x:v>0</x:v>
      </x:c>
      <x:c r="AS240" s="523" t="n">
        <x:v>0</x:v>
      </x:c>
      <x:c r="AT240" s="585" t="n">
        <x:v>0</x:v>
      </x:c>
      <x:c r="AU240" s="588" t="n">
        <x:f>AV240*$E$3</x:f>
        <x:v>0</x:v>
      </x:c>
      <x:c r="AV240" s="523" t="n">
        <x:v>0</x:v>
      </x:c>
      <x:c r="AW240" s="579" t="n">
        <x:f>SUM(M240,P240,S240,V240,Y240,AB240,AE240,AH240,AK240,AN240,AQ240,AT240)</x:f>
        <x:v>0</x:v>
      </x:c>
      <x:c r="AX240" s="582" t="n">
        <x:f>SUM(N240,Q240,T240,W240,Z240,AC240,AF240,AI240,AL240,AO240,AR240,AU240)</x:f>
        <x:v>0</x:v>
      </x:c>
      <x:c r="AY240" s="525"/>
      <x:c r="AZ240" s="579" t="n">
        <x:f>AW240/12</x:f>
        <x:v>0</x:v>
      </x:c>
      <x:c r="BA240" s="582" t="n">
        <x:f>AX240/12</x:f>
        <x:v>0</x:v>
      </x:c>
      <x:c r="BB240" s="525"/>
      <x:c r="BC240" s="579" t="n">
        <x:f>AW240-$G240</x:f>
        <x:v>0</x:v>
      </x:c>
      <x:c r="BD240" s="582" t="n">
        <x:f>AX240-($K240*12)</x:f>
        <x:v>0</x:v>
      </x:c>
      <x:c r="BE240" s="522" t="str">
        <x:v>SIM</x:v>
      </x:c>
      <x:c r="BF240" s="522" t="str">
        <x:v>PRODUÇÃO · COMPÕE O FATOR K</x:v>
      </x:c>
    </x:row>
    <x:row r="241" ht="31" customHeight="1">
      <x:c r="A241" s="531" t="str">
        <x:v>O&amp;M</x:v>
      </x:c>
      <x:c r="B241" s="531" t="str">
        <x:v>LINHA MORTA</x:v>
      </x:c>
      <x:c r="C241" s="531" t="str">
        <x:v>5023000168</x:v>
      </x:c>
      <x:c r="D241" s="534" t="str">
        <x:v>INST ESTR CP BCO REGUL 3F POST S/ATER LM</x:v>
      </x:c>
      <x:c r="E241" s="534" t="str">
        <x:v>INSTALAR ESTRUTURA COMPLETA PARA BANCO REGULADOR DE TENSAO TRIFASICO EM POSTE SEM ATERRAMENTO INCLUSO, COM EQUIPAMENTO, INDEPENDENTE DA CLASSE DE TENSAO. CONFORME NORMA TECNICA VIGENTE. INCLUI: INSTALAR 3 REGULADORES DE TENSAO COM SUPORTE, CONTROLE E INTERLIGACOES, CRUZETAS, CHAVE BY-PASS, CHAVE FACA, PARA-RAIOS MT, ISOLADOR E CONEXOES/JUMPER, CONEXOES NECESSARIAS/PADRONIZADAS A REDE, PLACA DE IDENTIFICACAO. O SISTEMA DE ATERRAMENTO COMPLETO DEVERA SER REMUNERADO ATRAVES DE ATIVIDADE ESPECIFICA À MALHA PROJETADA. NAO INCLUI A INSTALACAO DO POSTE E ESTRUTURA PRIMARIA (1NIVEL). APROPRIACAO - INVESTIMENTO: QUANDO ASSOCIADA A UC ESSA ATIVIDADE DEVE SER APROPRIADA NA ODI. CONFORME ET.206.EQTL.NORMAS E QUALIDADE - CADERNO DE SERVICOS. QUANT MINIMA RECOMENDA: 5 PESSOAS. TIPO DE TURMA: LINHA MORTA (LM). </x:v>
      </x:c>
      <x:c r="F241" s="531" t="str">
        <x:v>CONJUNTO</x:v>
      </x:c>
      <x:c r="G241" s="573" t="n">
        <x:v>0</x:v>
      </x:c>
      <x:c r="H241" s="573" t="n">
        <x:f>G241/12</x:f>
        <x:v>0</x:v>
      </x:c>
      <x:c r="I241" s="576" t="n">
        <x:v>4074.91482817031</x:v>
      </x:c>
      <x:c r="J241" s="576" t="n">
        <x:f>ROUND(I241*$E$3,2)</x:f>
        <x:v>4074.91</x:v>
      </x:c>
      <x:c r="K241" s="576" t="n">
        <x:f>J241*H241</x:f>
        <x:v>0</x:v>
      </x:c>
      <x:c r="L241" s="522"/>
      <x:c r="M241" s="579" t="n">
        <x:v>0</x:v>
      </x:c>
      <x:c r="N241" s="582" t="n">
        <x:f>O241*$E$3</x:f>
        <x:v>0</x:v>
      </x:c>
      <x:c r="O241" s="523" t="n">
        <x:v>0</x:v>
      </x:c>
      <x:c r="P241" s="585" t="n">
        <x:v>0</x:v>
      </x:c>
      <x:c r="Q241" s="588" t="n">
        <x:f>R241*$E$3</x:f>
        <x:v>0</x:v>
      </x:c>
      <x:c r="R241" s="523" t="n">
        <x:v>0</x:v>
      </x:c>
      <x:c r="S241" s="579" t="n">
        <x:v>0</x:v>
      </x:c>
      <x:c r="T241" s="582" t="n">
        <x:f>U241*$E$3</x:f>
        <x:v>0</x:v>
      </x:c>
      <x:c r="U241" s="523" t="n">
        <x:v>0</x:v>
      </x:c>
      <x:c r="V241" s="585" t="n">
        <x:v>0</x:v>
      </x:c>
      <x:c r="W241" s="588" t="n">
        <x:f>X241*$E$3</x:f>
        <x:v>0</x:v>
      </x:c>
      <x:c r="X241" s="523" t="n">
        <x:v>0</x:v>
      </x:c>
      <x:c r="Y241" s="579" t="n">
        <x:v>0</x:v>
      </x:c>
      <x:c r="Z241" s="582" t="n">
        <x:f>AA241*$E$3</x:f>
        <x:v>0</x:v>
      </x:c>
      <x:c r="AA241" s="523" t="n">
        <x:v>0</x:v>
      </x:c>
      <x:c r="AB241" s="585" t="n">
        <x:v>0</x:v>
      </x:c>
      <x:c r="AC241" s="588" t="n">
        <x:f>AD241*$E$3</x:f>
        <x:v>0</x:v>
      </x:c>
      <x:c r="AD241" s="523" t="n">
        <x:v>0</x:v>
      </x:c>
      <x:c r="AE241" s="579" t="n">
        <x:v>0</x:v>
      </x:c>
      <x:c r="AF241" s="582" t="n">
        <x:f>AG241*$E$3</x:f>
        <x:v>0</x:v>
      </x:c>
      <x:c r="AG241" s="523" t="n">
        <x:v>0</x:v>
      </x:c>
      <x:c r="AH241" s="585" t="n">
        <x:v>0</x:v>
      </x:c>
      <x:c r="AI241" s="588" t="n">
        <x:f>AJ241*$E$3</x:f>
        <x:v>0</x:v>
      </x:c>
      <x:c r="AJ241" s="523" t="n">
        <x:v>0</x:v>
      </x:c>
      <x:c r="AK241" s="579" t="n">
        <x:v>0</x:v>
      </x:c>
      <x:c r="AL241" s="582" t="n">
        <x:f>AM241*$E$3</x:f>
        <x:v>0</x:v>
      </x:c>
      <x:c r="AM241" s="523" t="n">
        <x:v>0</x:v>
      </x:c>
      <x:c r="AN241" s="585" t="n">
        <x:v>0</x:v>
      </x:c>
      <x:c r="AO241" s="588" t="n">
        <x:f>AP241*$E$3</x:f>
        <x:v>0</x:v>
      </x:c>
      <x:c r="AP241" s="523" t="n">
        <x:v>0</x:v>
      </x:c>
      <x:c r="AQ241" s="579" t="n">
        <x:v>0</x:v>
      </x:c>
      <x:c r="AR241" s="582" t="n">
        <x:f>AS241*$E$3</x:f>
        <x:v>0</x:v>
      </x:c>
      <x:c r="AS241" s="523" t="n">
        <x:v>0</x:v>
      </x:c>
      <x:c r="AT241" s="585" t="n">
        <x:v>0</x:v>
      </x:c>
      <x:c r="AU241" s="588" t="n">
        <x:f>AV241*$E$3</x:f>
        <x:v>0</x:v>
      </x:c>
      <x:c r="AV241" s="523" t="n">
        <x:v>0</x:v>
      </x:c>
      <x:c r="AW241" s="579" t="n">
        <x:f>SUM(M241,P241,S241,V241,Y241,AB241,AE241,AH241,AK241,AN241,AQ241,AT241)</x:f>
        <x:v>0</x:v>
      </x:c>
      <x:c r="AX241" s="582" t="n">
        <x:f>SUM(N241,Q241,T241,W241,Z241,AC241,AF241,AI241,AL241,AO241,AR241,AU241)</x:f>
        <x:v>0</x:v>
      </x:c>
      <x:c r="AY241" s="525"/>
      <x:c r="AZ241" s="579" t="n">
        <x:f>AW241/12</x:f>
        <x:v>0</x:v>
      </x:c>
      <x:c r="BA241" s="582" t="n">
        <x:f>AX241/12</x:f>
        <x:v>0</x:v>
      </x:c>
      <x:c r="BB241" s="525"/>
      <x:c r="BC241" s="579" t="n">
        <x:f>AW241-$G241</x:f>
        <x:v>0</x:v>
      </x:c>
      <x:c r="BD241" s="582" t="n">
        <x:f>AX241-($K241*12)</x:f>
        <x:v>0</x:v>
      </x:c>
      <x:c r="BE241" s="522" t="str">
        <x:v>SIM</x:v>
      </x:c>
      <x:c r="BF241" s="522" t="str">
        <x:v>PRODUÇÃO · COMPÕE O FATOR K</x:v>
      </x:c>
    </x:row>
    <x:row r="242" ht="31" customHeight="1">
      <x:c r="A242" s="531" t="str">
        <x:v>O&amp;M</x:v>
      </x:c>
      <x:c r="B242" s="531" t="str">
        <x:v>EQUIPAMENTOS</x:v>
      </x:c>
      <x:c r="C242" s="531" t="str">
        <x:v>5023000169</x:v>
      </x:c>
      <x:c r="D242" s="534" t="str">
        <x:v>SERV MANUTENCAO CORRET EQUIPAMENTO ARD</x:v>
      </x:c>
      <x:c r="E242" s="534" t="str">
        <x:v>SERVICO DE MANUTENCAO CORRETIVA EM EQUIPAMENTO DE AUTOMACAO DE REDE. INCLUI: SUBST SIM CARDS, COLETAR SINAL DOS CHIPS E TESTAR COMUNICACO COM ABERT/FECHAM EQUIPAMENTOS (LOCAL E REMOTAMENTE). SUBST RELES, MODEMS, FONTES, BATERIAS, ANTENAS, CONECTORES, CABOS E FUSIVEIS DANIFICADOS. RESETAR MODEMS OU RELES, VERIFICAR CABOS (ALIMENTACAO E COMUNICACAO), REAPERTAR BORNES, AJUSTAR PARAMETROS DE PROTECAO E COMUNICACAO, COLETAR OSCILOGRAFIAS/MEMORIA MASSA, ATUALIZAR FIRMWARE, IMPLANTAR ORDEM DE AJUSTE, MEDIR ATERRAMENTO, CALIBRAR CONTROLE BRT, ATUALIZAR MAPA DE PONTOS, SELAGEM DE FUROS, INST ANTENA DE COMUNICACAO E PARAMETRIZAR MODEM SATELITAL, INST CABO UMBILICAL, SUBST CONTROLE, SUBST CAPACITOR, REGISTRO FOTOGRAFICO E ALIMENTAR SISTEMA DE CONTROLE EQTL. APROPRIACAO-CUSTEIO: QUANDO EM ATIVIDADE DE MANUTENCAO, APROPRIAR NO CENTRO E CLASSE DE CUSTO ESPECIFICA DA AREA. QUANTIDADE MINIMA DE PESSOAS: 2 PESSOAS. TIPO DE TURMA: EQUIPAMENTOS. CADERNO DE SERVICO: AUTOMACAO DE REDES MT E BT (ARD).</x:v>
      </x:c>
      <x:c r="F242" s="531" t="str">
        <x:v>UNIDADE</x:v>
      </x:c>
      <x:c r="G242" s="573" t="n">
        <x:v>0</x:v>
      </x:c>
      <x:c r="H242" s="573" t="n">
        <x:f>G242/12</x:f>
        <x:v>0</x:v>
      </x:c>
      <x:c r="I242" s="576" t="n">
        <x:v>880.28328891524</x:v>
      </x:c>
      <x:c r="J242" s="576" t="n">
        <x:f>ROUND(I242*$E$3,2)</x:f>
        <x:v>880.28</x:v>
      </x:c>
      <x:c r="K242" s="576" t="n">
        <x:f>J242*H242</x:f>
        <x:v>0</x:v>
      </x:c>
      <x:c r="L242" s="522"/>
      <x:c r="M242" s="579" t="n">
        <x:v>0</x:v>
      </x:c>
      <x:c r="N242" s="582" t="n">
        <x:f>O242*$E$3</x:f>
        <x:v>0</x:v>
      </x:c>
      <x:c r="O242" s="523" t="n">
        <x:v>0</x:v>
      </x:c>
      <x:c r="P242" s="585" t="n">
        <x:v>0</x:v>
      </x:c>
      <x:c r="Q242" s="588" t="n">
        <x:f>R242*$E$3</x:f>
        <x:v>0</x:v>
      </x:c>
      <x:c r="R242" s="523" t="n">
        <x:v>0</x:v>
      </x:c>
      <x:c r="S242" s="579" t="n">
        <x:v>0</x:v>
      </x:c>
      <x:c r="T242" s="582" t="n">
        <x:f>U242*$E$3</x:f>
        <x:v>0</x:v>
      </x:c>
      <x:c r="U242" s="523" t="n">
        <x:v>0</x:v>
      </x:c>
      <x:c r="V242" s="585" t="n">
        <x:v>0</x:v>
      </x:c>
      <x:c r="W242" s="588" t="n">
        <x:f>X242*$E$3</x:f>
        <x:v>0</x:v>
      </x:c>
      <x:c r="X242" s="523" t="n">
        <x:v>0</x:v>
      </x:c>
      <x:c r="Y242" s="579" t="n">
        <x:v>0</x:v>
      </x:c>
      <x:c r="Z242" s="582" t="n">
        <x:f>AA242*$E$3</x:f>
        <x:v>0</x:v>
      </x:c>
      <x:c r="AA242" s="523" t="n">
        <x:v>0</x:v>
      </x:c>
      <x:c r="AB242" s="585" t="n">
        <x:v>0</x:v>
      </x:c>
      <x:c r="AC242" s="588" t="n">
        <x:f>AD242*$E$3</x:f>
        <x:v>0</x:v>
      </x:c>
      <x:c r="AD242" s="523" t="n">
        <x:v>0</x:v>
      </x:c>
      <x:c r="AE242" s="579" t="n">
        <x:v>0</x:v>
      </x:c>
      <x:c r="AF242" s="582" t="n">
        <x:f>AG242*$E$3</x:f>
        <x:v>0</x:v>
      </x:c>
      <x:c r="AG242" s="523" t="n">
        <x:v>0</x:v>
      </x:c>
      <x:c r="AH242" s="585" t="n">
        <x:v>0</x:v>
      </x:c>
      <x:c r="AI242" s="588" t="n">
        <x:f>AJ242*$E$3</x:f>
        <x:v>0</x:v>
      </x:c>
      <x:c r="AJ242" s="523" t="n">
        <x:v>0</x:v>
      </x:c>
      <x:c r="AK242" s="579" t="n">
        <x:v>0</x:v>
      </x:c>
      <x:c r="AL242" s="582" t="n">
        <x:f>AM242*$E$3</x:f>
        <x:v>0</x:v>
      </x:c>
      <x:c r="AM242" s="523" t="n">
        <x:v>0</x:v>
      </x:c>
      <x:c r="AN242" s="585" t="n">
        <x:v>0</x:v>
      </x:c>
      <x:c r="AO242" s="588" t="n">
        <x:f>AP242*$E$3</x:f>
        <x:v>0</x:v>
      </x:c>
      <x:c r="AP242" s="523" t="n">
        <x:v>0</x:v>
      </x:c>
      <x:c r="AQ242" s="579" t="n">
        <x:v>0</x:v>
      </x:c>
      <x:c r="AR242" s="582" t="n">
        <x:f>AS242*$E$3</x:f>
        <x:v>0</x:v>
      </x:c>
      <x:c r="AS242" s="523" t="n">
        <x:v>0</x:v>
      </x:c>
      <x:c r="AT242" s="585" t="n">
        <x:v>0</x:v>
      </x:c>
      <x:c r="AU242" s="588" t="n">
        <x:f>AV242*$E$3</x:f>
        <x:v>0</x:v>
      </x:c>
      <x:c r="AV242" s="523" t="n">
        <x:v>0</x:v>
      </x:c>
      <x:c r="AW242" s="579" t="n">
        <x:f>SUM(M242,P242,S242,V242,Y242,AB242,AE242,AH242,AK242,AN242,AQ242,AT242)</x:f>
        <x:v>0</x:v>
      </x:c>
      <x:c r="AX242" s="582" t="n">
        <x:f>SUM(N242,Q242,T242,W242,Z242,AC242,AF242,AI242,AL242,AO242,AR242,AU242)</x:f>
        <x:v>0</x:v>
      </x:c>
      <x:c r="AY242" s="525"/>
      <x:c r="AZ242" s="579" t="n">
        <x:f>AW242/12</x:f>
        <x:v>0</x:v>
      </x:c>
      <x:c r="BA242" s="582" t="n">
        <x:f>AX242/12</x:f>
        <x:v>0</x:v>
      </x:c>
      <x:c r="BB242" s="525"/>
      <x:c r="BC242" s="579" t="n">
        <x:f>AW242-$G242</x:f>
        <x:v>0</x:v>
      </x:c>
      <x:c r="BD242" s="582" t="n">
        <x:f>AX242-($K242*12)</x:f>
        <x:v>0</x:v>
      </x:c>
      <x:c r="BE242" s="522" t="str">
        <x:v>NÃO</x:v>
      </x:c>
      <x:c r="BF242" s="522" t="str">
        <x:v>EQUIPAMENTOS · Disponibilidade de equipes de equipamentos</x:v>
      </x:c>
    </x:row>
    <x:row r="243" ht="31" customHeight="1">
      <x:c r="A243" s="531" t="str">
        <x:v>O&amp;M</x:v>
      </x:c>
      <x:c r="B243" s="531" t="str">
        <x:v>EQUIPAMENTOS</x:v>
      </x:c>
      <x:c r="C243" s="531" t="str">
        <x:v>5023000170</x:v>
      </x:c>
      <x:c r="D243" s="534" t="str">
        <x:v>SERV MANUTENCAO PREVENT EQUIPAMENTO ARD</x:v>
      </x:c>
      <x:c r="E243" s="534" t="str">
        <x:v>SERVICO DE MANUTENCAO PREVENTIVA EM EQUIPAMENTOS DE AUTOMAÇÃO DE REDE. INCLUI: TESTAR E SUBST BATERIAS, TESTAR COMUNICACAO COM COMANDOS DE ABERTURA E FECHAMENTO (LOCAL E REMOTAMENTE), COLETAR NIVEL DE SINAL DOS CHIPS, RESETAR MODEMS OU RELES, VERIFICAR OU REGULARIZAR OS CABOS DE ALIMENTACAO E COMUNICACAO, REALIZAR REAPERTOS DE BORNES, SUBST CONECTORES, CABOS E FUSIVEIS, ATUALIZ FIRMWARE, IMPLANTAR ORDEM DE AJUSTE, MEDIR ATERRAMENTO, CALIBRAR CONTROLE BRT, ATUALIZAR MAPA DE PONTOS, SELAGEM DE FUROS, INST ANTENA E/OU AJUSTE  DE COMUNICACAO E PARAMETRIZAR MODEM SATELITAL, INST CABO UMBILICAL, SUBST CONTROLE, SUBST CAPACITOR, TESTAR BATERIA, VERIFICAR PARAMETROS DE COMUNICACAO E REALIZAR REGISTROS FOTOGRAFICOS QUE DOCUMENTEM AS INTERVENCOES. APROPRIACAO - CUSTEIO: QUANDO EM ATIVIDADE DE MANUTENCAO, APROPRIAR NO CENTRO E CLASSE DE CUSTO ESPECIFICA DA AREA. QUANTIDADE MINIMA DE PESSOAS RECOMENDAS: 2 PESSOAS. TIPO DE TURMA: EQUIPAMENTOS. CADERNO DE SERVICO DE AUTOMACAO DE REDES MT E BT (ARD).</x:v>
      </x:c>
      <x:c r="F243" s="531" t="str">
        <x:v>UNIDADE</x:v>
      </x:c>
      <x:c r="G243" s="573" t="n">
        <x:v>0</x:v>
      </x:c>
      <x:c r="H243" s="573" t="n">
        <x:f>G243/12</x:f>
        <x:v>0</x:v>
      </x:c>
      <x:c r="I243" s="576" t="n">
        <x:v>880.28328891524</x:v>
      </x:c>
      <x:c r="J243" s="576" t="n">
        <x:f>ROUND(I243*$E$3,2)</x:f>
        <x:v>880.28</x:v>
      </x:c>
      <x:c r="K243" s="576" t="n">
        <x:f>J243*H243</x:f>
        <x:v>0</x:v>
      </x:c>
      <x:c r="L243" s="522"/>
      <x:c r="M243" s="579" t="n">
        <x:v>0</x:v>
      </x:c>
      <x:c r="N243" s="582" t="n">
        <x:f>O243*$E$3</x:f>
        <x:v>0</x:v>
      </x:c>
      <x:c r="O243" s="523" t="n">
        <x:v>0</x:v>
      </x:c>
      <x:c r="P243" s="585" t="n">
        <x:v>0</x:v>
      </x:c>
      <x:c r="Q243" s="588" t="n">
        <x:f>R243*$E$3</x:f>
        <x:v>0</x:v>
      </x:c>
      <x:c r="R243" s="523" t="n">
        <x:v>0</x:v>
      </x:c>
      <x:c r="S243" s="579" t="n">
        <x:v>0</x:v>
      </x:c>
      <x:c r="T243" s="582" t="n">
        <x:f>U243*$E$3</x:f>
        <x:v>0</x:v>
      </x:c>
      <x:c r="U243" s="523" t="n">
        <x:v>0</x:v>
      </x:c>
      <x:c r="V243" s="585" t="n">
        <x:v>0</x:v>
      </x:c>
      <x:c r="W243" s="588" t="n">
        <x:f>X243*$E$3</x:f>
        <x:v>0</x:v>
      </x:c>
      <x:c r="X243" s="523" t="n">
        <x:v>0</x:v>
      </x:c>
      <x:c r="Y243" s="579" t="n">
        <x:v>0</x:v>
      </x:c>
      <x:c r="Z243" s="582" t="n">
        <x:f>AA243*$E$3</x:f>
        <x:v>0</x:v>
      </x:c>
      <x:c r="AA243" s="523" t="n">
        <x:v>0</x:v>
      </x:c>
      <x:c r="AB243" s="585" t="n">
        <x:v>0</x:v>
      </x:c>
      <x:c r="AC243" s="588" t="n">
        <x:f>AD243*$E$3</x:f>
        <x:v>0</x:v>
      </x:c>
      <x:c r="AD243" s="523" t="n">
        <x:v>0</x:v>
      </x:c>
      <x:c r="AE243" s="579" t="n">
        <x:v>0</x:v>
      </x:c>
      <x:c r="AF243" s="582" t="n">
        <x:f>AG243*$E$3</x:f>
        <x:v>0</x:v>
      </x:c>
      <x:c r="AG243" s="523" t="n">
        <x:v>0</x:v>
      </x:c>
      <x:c r="AH243" s="585" t="n">
        <x:v>0</x:v>
      </x:c>
      <x:c r="AI243" s="588" t="n">
        <x:f>AJ243*$E$3</x:f>
        <x:v>0</x:v>
      </x:c>
      <x:c r="AJ243" s="523" t="n">
        <x:v>0</x:v>
      </x:c>
      <x:c r="AK243" s="579" t="n">
        <x:v>0</x:v>
      </x:c>
      <x:c r="AL243" s="582" t="n">
        <x:f>AM243*$E$3</x:f>
        <x:v>0</x:v>
      </x:c>
      <x:c r="AM243" s="523" t="n">
        <x:v>0</x:v>
      </x:c>
      <x:c r="AN243" s="585" t="n">
        <x:v>0</x:v>
      </x:c>
      <x:c r="AO243" s="588" t="n">
        <x:f>AP243*$E$3</x:f>
        <x:v>0</x:v>
      </x:c>
      <x:c r="AP243" s="523" t="n">
        <x:v>0</x:v>
      </x:c>
      <x:c r="AQ243" s="579" t="n">
        <x:v>0</x:v>
      </x:c>
      <x:c r="AR243" s="582" t="n">
        <x:f>AS243*$E$3</x:f>
        <x:v>0</x:v>
      </x:c>
      <x:c r="AS243" s="523" t="n">
        <x:v>0</x:v>
      </x:c>
      <x:c r="AT243" s="585" t="n">
        <x:v>0</x:v>
      </x:c>
      <x:c r="AU243" s="588" t="n">
        <x:f>AV243*$E$3</x:f>
        <x:v>0</x:v>
      </x:c>
      <x:c r="AV243" s="523" t="n">
        <x:v>0</x:v>
      </x:c>
      <x:c r="AW243" s="579" t="n">
        <x:f>SUM(M243,P243,S243,V243,Y243,AB243,AE243,AH243,AK243,AN243,AQ243,AT243)</x:f>
        <x:v>0</x:v>
      </x:c>
      <x:c r="AX243" s="582" t="n">
        <x:f>SUM(N243,Q243,T243,W243,Z243,AC243,AF243,AI243,AL243,AO243,AR243,AU243)</x:f>
        <x:v>0</x:v>
      </x:c>
      <x:c r="AY243" s="525"/>
      <x:c r="AZ243" s="579" t="n">
        <x:f>AW243/12</x:f>
        <x:v>0</x:v>
      </x:c>
      <x:c r="BA243" s="582" t="n">
        <x:f>AX243/12</x:f>
        <x:v>0</x:v>
      </x:c>
      <x:c r="BB243" s="525"/>
      <x:c r="BC243" s="579" t="n">
        <x:f>AW243-$G243</x:f>
        <x:v>0</x:v>
      </x:c>
      <x:c r="BD243" s="582" t="n">
        <x:f>AX243-($K243*12)</x:f>
        <x:v>0</x:v>
      </x:c>
      <x:c r="BE243" s="522" t="str">
        <x:v>NÃO</x:v>
      </x:c>
      <x:c r="BF243" s="522" t="str">
        <x:v>EQUIPAMENTOS · Disponibilidade de equipes de equipamentos</x:v>
      </x:c>
    </x:row>
    <x:row r="244" ht="31" customHeight="1">
      <x:c r="A244" s="531" t="str">
        <x:v>O&amp;M</x:v>
      </x:c>
      <x:c r="B244" s="531" t="str">
        <x:v>EQUIPAMENTOS</x:v>
      </x:c>
      <x:c r="C244" s="531" t="str">
        <x:v>5023000171</x:v>
      </x:c>
      <x:c r="D244" s="534" t="str">
        <x:v>SERV RESET EQUIPAMENTO ARD</x:v>
      </x:c>
      <x:c r="E244" s="534" t="str">
        <x:v>SERVICO DE RESET LOCALMENTE DO SISTEMA DE COMUNICACAO DO EQUIPAMENTO. INCLUI: REALIZAR RESET DO EQUIPAMENTO EM CAMPO E REALIZAR OS TESTES LOCAIS E REMOTO DE COMUNICACAO. APROPRIACAO-CUSTEIO: QUANDO EM ATIVIDADE DE MANUTENCAO, APROPRIAR NO CENTRO E CLASSE DE CUSTO ESPECIFICA DA AREA. QUANTIDADE MINIMA DE PESSOAS: 2 PESSOAS. TIPO DE TURMA: EQUIPAMENTOS. CADERNO DE SERVICO: AUTOMACAO DE REDES MT E BT (ARD).</x:v>
      </x:c>
      <x:c r="F244" s="531" t="str">
        <x:v>UNIDADE</x:v>
      </x:c>
      <x:c r="G244" s="573" t="n">
        <x:v>0</x:v>
      </x:c>
      <x:c r="H244" s="573" t="n">
        <x:f>G244/12</x:f>
        <x:v>0</x:v>
      </x:c>
      <x:c r="I244" s="576" t="n">
        <x:v>268.230365043425</x:v>
      </x:c>
      <x:c r="J244" s="576" t="n">
        <x:f>ROUND(I244*$E$3,2)</x:f>
        <x:v>268.23</x:v>
      </x:c>
      <x:c r="K244" s="576" t="n">
        <x:f>J244*H244</x:f>
        <x:v>0</x:v>
      </x:c>
      <x:c r="L244" s="522"/>
      <x:c r="M244" s="579" t="n">
        <x:v>0</x:v>
      </x:c>
      <x:c r="N244" s="582" t="n">
        <x:f>O244*$E$3</x:f>
        <x:v>0</x:v>
      </x:c>
      <x:c r="O244" s="523" t="n">
        <x:v>0</x:v>
      </x:c>
      <x:c r="P244" s="585" t="n">
        <x:v>0</x:v>
      </x:c>
      <x:c r="Q244" s="588" t="n">
        <x:f>R244*$E$3</x:f>
        <x:v>0</x:v>
      </x:c>
      <x:c r="R244" s="523" t="n">
        <x:v>0</x:v>
      </x:c>
      <x:c r="S244" s="579" t="n">
        <x:v>0</x:v>
      </x:c>
      <x:c r="T244" s="582" t="n">
        <x:f>U244*$E$3</x:f>
        <x:v>0</x:v>
      </x:c>
      <x:c r="U244" s="523" t="n">
        <x:v>0</x:v>
      </x:c>
      <x:c r="V244" s="585" t="n">
        <x:v>0</x:v>
      </x:c>
      <x:c r="W244" s="588" t="n">
        <x:f>X244*$E$3</x:f>
        <x:v>0</x:v>
      </x:c>
      <x:c r="X244" s="523" t="n">
        <x:v>0</x:v>
      </x:c>
      <x:c r="Y244" s="579" t="n">
        <x:v>0</x:v>
      </x:c>
      <x:c r="Z244" s="582" t="n">
        <x:f>AA244*$E$3</x:f>
        <x:v>0</x:v>
      </x:c>
      <x:c r="AA244" s="523" t="n">
        <x:v>0</x:v>
      </x:c>
      <x:c r="AB244" s="585" t="n">
        <x:v>0</x:v>
      </x:c>
      <x:c r="AC244" s="588" t="n">
        <x:f>AD244*$E$3</x:f>
        <x:v>0</x:v>
      </x:c>
      <x:c r="AD244" s="523" t="n">
        <x:v>0</x:v>
      </x:c>
      <x:c r="AE244" s="579" t="n">
        <x:v>0</x:v>
      </x:c>
      <x:c r="AF244" s="582" t="n">
        <x:f>AG244*$E$3</x:f>
        <x:v>0</x:v>
      </x:c>
      <x:c r="AG244" s="523" t="n">
        <x:v>0</x:v>
      </x:c>
      <x:c r="AH244" s="585" t="n">
        <x:v>0</x:v>
      </x:c>
      <x:c r="AI244" s="588" t="n">
        <x:f>AJ244*$E$3</x:f>
        <x:v>0</x:v>
      </x:c>
      <x:c r="AJ244" s="523" t="n">
        <x:v>0</x:v>
      </x:c>
      <x:c r="AK244" s="579" t="n">
        <x:v>0</x:v>
      </x:c>
      <x:c r="AL244" s="582" t="n">
        <x:f>AM244*$E$3</x:f>
        <x:v>0</x:v>
      </x:c>
      <x:c r="AM244" s="523" t="n">
        <x:v>0</x:v>
      </x:c>
      <x:c r="AN244" s="585" t="n">
        <x:v>0</x:v>
      </x:c>
      <x:c r="AO244" s="588" t="n">
        <x:f>AP244*$E$3</x:f>
        <x:v>0</x:v>
      </x:c>
      <x:c r="AP244" s="523" t="n">
        <x:v>0</x:v>
      </x:c>
      <x:c r="AQ244" s="579" t="n">
        <x:v>0</x:v>
      </x:c>
      <x:c r="AR244" s="582" t="n">
        <x:f>AS244*$E$3</x:f>
        <x:v>0</x:v>
      </x:c>
      <x:c r="AS244" s="523" t="n">
        <x:v>0</x:v>
      </x:c>
      <x:c r="AT244" s="585" t="n">
        <x:v>0</x:v>
      </x:c>
      <x:c r="AU244" s="588" t="n">
        <x:f>AV244*$E$3</x:f>
        <x:v>0</x:v>
      </x:c>
      <x:c r="AV244" s="523" t="n">
        <x:v>0</x:v>
      </x:c>
      <x:c r="AW244" s="579" t="n">
        <x:f>SUM(M244,P244,S244,V244,Y244,AB244,AE244,AH244,AK244,AN244,AQ244,AT244)</x:f>
        <x:v>0</x:v>
      </x:c>
      <x:c r="AX244" s="582" t="n">
        <x:f>SUM(N244,Q244,T244,W244,Z244,AC244,AF244,AI244,AL244,AO244,AR244,AU244)</x:f>
        <x:v>0</x:v>
      </x:c>
      <x:c r="AY244" s="525"/>
      <x:c r="AZ244" s="579" t="n">
        <x:f>AW244/12</x:f>
        <x:v>0</x:v>
      </x:c>
      <x:c r="BA244" s="582" t="n">
        <x:f>AX244/12</x:f>
        <x:v>0</x:v>
      </x:c>
      <x:c r="BB244" s="525"/>
      <x:c r="BC244" s="579" t="n">
        <x:f>AW244-$G244</x:f>
        <x:v>0</x:v>
      </x:c>
      <x:c r="BD244" s="582" t="n">
        <x:f>AX244-($K244*12)</x:f>
        <x:v>0</x:v>
      </x:c>
      <x:c r="BE244" s="522" t="str">
        <x:v>NÃO</x:v>
      </x:c>
      <x:c r="BF244" s="522" t="str">
        <x:v>EQUIPAMENTOS · Disponibilidade de equipes de equipamentos</x:v>
      </x:c>
    </x:row>
    <x:row r="245" ht="31" customHeight="1">
      <x:c r="A245" s="531" t="str">
        <x:v>O&amp;M</x:v>
      </x:c>
      <x:c r="B245" s="531" t="str">
        <x:v>EQUIPAMENTOS</x:v>
      </x:c>
      <x:c r="C245" s="531" t="str">
        <x:v>5023000172</x:v>
      </x:c>
      <x:c r="D245" s="534" t="str">
        <x:v>SERV COMISSIONAMENTO EQUIPAMENTO ARD</x:v>
      </x:c>
      <x:c r="E245" s="534" t="str">
        <x:v>SERVICO DE COMISSIONAMENTO EM EQUIPAMENTO CTL OU RELIGADOR, EM QUALQUER NIVEL DE TENSAO. INCLUI: INST MODEM, BATERIA, IMPLEM AJUSTE DE CONFIG RELE, INST MODULO RELES, TESTAR COMUTACAO SIMCARD, TESTAR ABERT/FECHAM LOCAL E REMOTO, COLETAR NIVEL DE SINAL AMBOS CHIPS, VERIF/REGULARIZ CABOS DE ALIMENT E COMUNIC, REAPERT BORNES, ENTREG EQUIPAMENTO EM OPERACAO(ABERTURA BY-PASS), ATUALIZ FIRMWARE, IMPLANT ORDEM DE AJUSTE, MEDIR ATERRAMENTO, CALIBR CONTROLE BRT, ATUALIZ MAPA DE PONTOS, SELAGEM DE FUROS, INST ANTENA COMUNICACAO E PARAMETRIZ MODEM SATELITAL, INST CABO UMBILICAL,  SUBST CONTROLE, SUBST CAPACITOR, TESTAR BATERIAS, REGISTRO FOTOGRAFICO E ALIMENT SISTEMA DE CONTROLE EQTL. APROPRIACAO-INVESTIMENTO: QUANDO ASSOCIADA A UC ESSA ATIVIDADE DEVE SER APROPRIADA NA ODI. CUSTEIO: QUANDO EM ATIVIDADE DE MANUTENCAO, APROPRIAR NO CENTRO E CLASSE DE CUSTO ESPECIFICA DA AREA. QUANTIDADE MINIMA DE PESSOAS: 2 PESSOAS. TIPO DE TURMA: EQUIPAMENTOS. CADERNO DE SERVICO: AUTOMACAO DE REDES MT E BT (ARD).</x:v>
      </x:c>
      <x:c r="F245" s="531" t="str">
        <x:v>UNIDADE</x:v>
      </x:c>
      <x:c r="G245" s="573" t="n">
        <x:v>0</x:v>
      </x:c>
      <x:c r="H245" s="573" t="n">
        <x:f>G245/12</x:f>
        <x:v>0</x:v>
      </x:c>
      <x:c r="I245" s="576" t="n">
        <x:v>2275.89400642906</x:v>
      </x:c>
      <x:c r="J245" s="576" t="n">
        <x:f>ROUND(I245*$E$3,2)</x:f>
        <x:v>2275.89</x:v>
      </x:c>
      <x:c r="K245" s="576" t="n">
        <x:f>J245*H245</x:f>
        <x:v>0</x:v>
      </x:c>
      <x:c r="L245" s="522"/>
      <x:c r="M245" s="579" t="n">
        <x:v>0</x:v>
      </x:c>
      <x:c r="N245" s="582" t="n">
        <x:f>O245*$E$3</x:f>
        <x:v>0</x:v>
      </x:c>
      <x:c r="O245" s="523" t="n">
        <x:v>0</x:v>
      </x:c>
      <x:c r="P245" s="585" t="n">
        <x:v>0</x:v>
      </x:c>
      <x:c r="Q245" s="588" t="n">
        <x:f>R245*$E$3</x:f>
        <x:v>0</x:v>
      </x:c>
      <x:c r="R245" s="523" t="n">
        <x:v>0</x:v>
      </x:c>
      <x:c r="S245" s="579" t="n">
        <x:v>0</x:v>
      </x:c>
      <x:c r="T245" s="582" t="n">
        <x:f>U245*$E$3</x:f>
        <x:v>0</x:v>
      </x:c>
      <x:c r="U245" s="523" t="n">
        <x:v>0</x:v>
      </x:c>
      <x:c r="V245" s="585" t="n">
        <x:v>0</x:v>
      </x:c>
      <x:c r="W245" s="588" t="n">
        <x:f>X245*$E$3</x:f>
        <x:v>0</x:v>
      </x:c>
      <x:c r="X245" s="523" t="n">
        <x:v>0</x:v>
      </x:c>
      <x:c r="Y245" s="579" t="n">
        <x:v>0</x:v>
      </x:c>
      <x:c r="Z245" s="582" t="n">
        <x:f>AA245*$E$3</x:f>
        <x:v>0</x:v>
      </x:c>
      <x:c r="AA245" s="523" t="n">
        <x:v>0</x:v>
      </x:c>
      <x:c r="AB245" s="585" t="n">
        <x:v>0</x:v>
      </x:c>
      <x:c r="AC245" s="588" t="n">
        <x:f>AD245*$E$3</x:f>
        <x:v>0</x:v>
      </x:c>
      <x:c r="AD245" s="523" t="n">
        <x:v>0</x:v>
      </x:c>
      <x:c r="AE245" s="579" t="n">
        <x:v>0</x:v>
      </x:c>
      <x:c r="AF245" s="582" t="n">
        <x:f>AG245*$E$3</x:f>
        <x:v>0</x:v>
      </x:c>
      <x:c r="AG245" s="523" t="n">
        <x:v>0</x:v>
      </x:c>
      <x:c r="AH245" s="585" t="n">
        <x:v>0</x:v>
      </x:c>
      <x:c r="AI245" s="588" t="n">
        <x:f>AJ245*$E$3</x:f>
        <x:v>0</x:v>
      </x:c>
      <x:c r="AJ245" s="523" t="n">
        <x:v>0</x:v>
      </x:c>
      <x:c r="AK245" s="579" t="n">
        <x:v>0</x:v>
      </x:c>
      <x:c r="AL245" s="582" t="n">
        <x:f>AM245*$E$3</x:f>
        <x:v>0</x:v>
      </x:c>
      <x:c r="AM245" s="523" t="n">
        <x:v>0</x:v>
      </x:c>
      <x:c r="AN245" s="585" t="n">
        <x:v>0</x:v>
      </x:c>
      <x:c r="AO245" s="588" t="n">
        <x:f>AP245*$E$3</x:f>
        <x:v>0</x:v>
      </x:c>
      <x:c r="AP245" s="523" t="n">
        <x:v>0</x:v>
      </x:c>
      <x:c r="AQ245" s="579" t="n">
        <x:v>0</x:v>
      </x:c>
      <x:c r="AR245" s="582" t="n">
        <x:f>AS245*$E$3</x:f>
        <x:v>0</x:v>
      </x:c>
      <x:c r="AS245" s="523" t="n">
        <x:v>0</x:v>
      </x:c>
      <x:c r="AT245" s="585" t="n">
        <x:v>0</x:v>
      </x:c>
      <x:c r="AU245" s="588" t="n">
        <x:f>AV245*$E$3</x:f>
        <x:v>0</x:v>
      </x:c>
      <x:c r="AV245" s="523" t="n">
        <x:v>0</x:v>
      </x:c>
      <x:c r="AW245" s="579" t="n">
        <x:f>SUM(M245,P245,S245,V245,Y245,AB245,AE245,AH245,AK245,AN245,AQ245,AT245)</x:f>
        <x:v>0</x:v>
      </x:c>
      <x:c r="AX245" s="582" t="n">
        <x:f>SUM(N245,Q245,T245,W245,Z245,AC245,AF245,AI245,AL245,AO245,AR245,AU245)</x:f>
        <x:v>0</x:v>
      </x:c>
      <x:c r="AY245" s="525"/>
      <x:c r="AZ245" s="579" t="n">
        <x:f>AW245/12</x:f>
        <x:v>0</x:v>
      </x:c>
      <x:c r="BA245" s="582" t="n">
        <x:f>AX245/12</x:f>
        <x:v>0</x:v>
      </x:c>
      <x:c r="BB245" s="525"/>
      <x:c r="BC245" s="579" t="n">
        <x:f>AW245-$G245</x:f>
        <x:v>0</x:v>
      </x:c>
      <x:c r="BD245" s="582" t="n">
        <x:f>AX245-($K245*12)</x:f>
        <x:v>0</x:v>
      </x:c>
      <x:c r="BE245" s="522" t="str">
        <x:v>NÃO</x:v>
      </x:c>
      <x:c r="BF245" s="522" t="str">
        <x:v>EQUIPAMENTOS · Disponibilidade de equipes de equipamentos</x:v>
      </x:c>
    </x:row>
    <x:row r="246" ht="31" customHeight="1">
      <x:c r="A246" s="531" t="str">
        <x:v>O&amp;M</x:v>
      </x:c>
      <x:c r="B246" s="531" t="str">
        <x:v>EQUIPAMENTOS</x:v>
      </x:c>
      <x:c r="C246" s="531" t="str">
        <x:v>5023000173</x:v>
      </x:c>
      <x:c r="D246" s="534" t="str">
        <x:v>SERV ATENDIMENTO IMPROD EQUIPAMENTO ARD</x:v>
      </x:c>
      <x:c r="E246" s="534" t="str">
        <x:v>SERVICO ATENDIMENTO IMPRODUTIVO EM EQUIPAMENTO. INCLUI: ATENDIMENTO A UM EQUIPAMENTO NAO REALIZADO POR ALGUM IMPEDIMENTO, POREM COM O DESLOCAMENTO DA EQUIPE ATE O LOCAL. APROPRIACAO-CUSTEIO: QUANDO EM ATIVIDADE DE MANUTENCAO, APROPRIAR NO CENTRO E CLASSE DE CUSTO ESPECIFICA DA AREA. QUANTIDADE MINIMA DE PESSOAS: 2 PESSOAS. TIPO DE TURMA: EQUIPAMENTOS. CADERNO DE SERVICO: AUTOMACAO DE REDES MT E BT (ARD).</x:v>
      </x:c>
      <x:c r="F246" s="531" t="str">
        <x:v>UNIDADE</x:v>
      </x:c>
      <x:c r="G246" s="573" t="n">
        <x:v>0</x:v>
      </x:c>
      <x:c r="H246" s="573" t="n">
        <x:f>G246/12</x:f>
        <x:v>0</x:v>
      </x:c>
      <x:c r="I246" s="576" t="n">
        <x:v>268.230365043425</x:v>
      </x:c>
      <x:c r="J246" s="576" t="n">
        <x:f>ROUND(I246*$E$3,2)</x:f>
        <x:v>268.23</x:v>
      </x:c>
      <x:c r="K246" s="576" t="n">
        <x:f>J246*H246</x:f>
        <x:v>0</x:v>
      </x:c>
      <x:c r="L246" s="522"/>
      <x:c r="M246" s="579" t="n">
        <x:v>0</x:v>
      </x:c>
      <x:c r="N246" s="582" t="n">
        <x:f>O246*$E$3</x:f>
        <x:v>0</x:v>
      </x:c>
      <x:c r="O246" s="523" t="n">
        <x:v>0</x:v>
      </x:c>
      <x:c r="P246" s="585" t="n">
        <x:v>0</x:v>
      </x:c>
      <x:c r="Q246" s="588" t="n">
        <x:f>R246*$E$3</x:f>
        <x:v>0</x:v>
      </x:c>
      <x:c r="R246" s="523" t="n">
        <x:v>0</x:v>
      </x:c>
      <x:c r="S246" s="579" t="n">
        <x:v>0</x:v>
      </x:c>
      <x:c r="T246" s="582" t="n">
        <x:f>U246*$E$3</x:f>
        <x:v>0</x:v>
      </x:c>
      <x:c r="U246" s="523" t="n">
        <x:v>0</x:v>
      </x:c>
      <x:c r="V246" s="585" t="n">
        <x:v>0</x:v>
      </x:c>
      <x:c r="W246" s="588" t="n">
        <x:f>X246*$E$3</x:f>
        <x:v>0</x:v>
      </x:c>
      <x:c r="X246" s="523" t="n">
        <x:v>0</x:v>
      </x:c>
      <x:c r="Y246" s="579" t="n">
        <x:v>0</x:v>
      </x:c>
      <x:c r="Z246" s="582" t="n">
        <x:f>AA246*$E$3</x:f>
        <x:v>0</x:v>
      </x:c>
      <x:c r="AA246" s="523" t="n">
        <x:v>0</x:v>
      </x:c>
      <x:c r="AB246" s="585" t="n">
        <x:v>0</x:v>
      </x:c>
      <x:c r="AC246" s="588" t="n">
        <x:f>AD246*$E$3</x:f>
        <x:v>0</x:v>
      </x:c>
      <x:c r="AD246" s="523" t="n">
        <x:v>0</x:v>
      </x:c>
      <x:c r="AE246" s="579" t="n">
        <x:v>0</x:v>
      </x:c>
      <x:c r="AF246" s="582" t="n">
        <x:f>AG246*$E$3</x:f>
        <x:v>0</x:v>
      </x:c>
      <x:c r="AG246" s="523" t="n">
        <x:v>0</x:v>
      </x:c>
      <x:c r="AH246" s="585" t="n">
        <x:v>0</x:v>
      </x:c>
      <x:c r="AI246" s="588" t="n">
        <x:f>AJ246*$E$3</x:f>
        <x:v>0</x:v>
      </x:c>
      <x:c r="AJ246" s="523" t="n">
        <x:v>0</x:v>
      </x:c>
      <x:c r="AK246" s="579" t="n">
        <x:v>0</x:v>
      </x:c>
      <x:c r="AL246" s="582" t="n">
        <x:f>AM246*$E$3</x:f>
        <x:v>0</x:v>
      </x:c>
      <x:c r="AM246" s="523" t="n">
        <x:v>0</x:v>
      </x:c>
      <x:c r="AN246" s="585" t="n">
        <x:v>0</x:v>
      </x:c>
      <x:c r="AO246" s="588" t="n">
        <x:f>AP246*$E$3</x:f>
        <x:v>0</x:v>
      </x:c>
      <x:c r="AP246" s="523" t="n">
        <x:v>0</x:v>
      </x:c>
      <x:c r="AQ246" s="579" t="n">
        <x:v>0</x:v>
      </x:c>
      <x:c r="AR246" s="582" t="n">
        <x:f>AS246*$E$3</x:f>
        <x:v>0</x:v>
      </x:c>
      <x:c r="AS246" s="523" t="n">
        <x:v>0</x:v>
      </x:c>
      <x:c r="AT246" s="585" t="n">
        <x:v>0</x:v>
      </x:c>
      <x:c r="AU246" s="588" t="n">
        <x:f>AV246*$E$3</x:f>
        <x:v>0</x:v>
      </x:c>
      <x:c r="AV246" s="523" t="n">
        <x:v>0</x:v>
      </x:c>
      <x:c r="AW246" s="579" t="n">
        <x:f>SUM(M246,P246,S246,V246,Y246,AB246,AE246,AH246,AK246,AN246,AQ246,AT246)</x:f>
        <x:v>0</x:v>
      </x:c>
      <x:c r="AX246" s="582" t="n">
        <x:f>SUM(N246,Q246,T246,W246,Z246,AC246,AF246,AI246,AL246,AO246,AR246,AU246)</x:f>
        <x:v>0</x:v>
      </x:c>
      <x:c r="AY246" s="525"/>
      <x:c r="AZ246" s="579" t="n">
        <x:f>AW246/12</x:f>
        <x:v>0</x:v>
      </x:c>
      <x:c r="BA246" s="582" t="n">
        <x:f>AX246/12</x:f>
        <x:v>0</x:v>
      </x:c>
      <x:c r="BB246" s="525"/>
      <x:c r="BC246" s="579" t="n">
        <x:f>AW246-$G246</x:f>
        <x:v>0</x:v>
      </x:c>
      <x:c r="BD246" s="582" t="n">
        <x:f>AX246-($K246*12)</x:f>
        <x:v>0</x:v>
      </x:c>
      <x:c r="BE246" s="522" t="str">
        <x:v>NÃO</x:v>
      </x:c>
      <x:c r="BF246" s="522" t="str">
        <x:v>EQUIPAMENTOS · Disponibilidade de equipes de equipamentos</x:v>
      </x:c>
    </x:row>
    <x:row r="247" ht="31" customHeight="1">
      <x:c r="A247" s="531" t="str">
        <x:v>O&amp;M</x:v>
      </x:c>
      <x:c r="B247" s="531" t="str">
        <x:v>EQUIPAMENTOS</x:v>
      </x:c>
      <x:c r="C247" s="531" t="str">
        <x:v>5023000174</x:v>
      </x:c>
      <x:c r="D247" s="534" t="str">
        <x:v>INST SIST ALIMENT EQUIPAMENTOS ARD</x:v>
      </x:c>
      <x:c r="E247" s="534" t="str">
        <x:v>INSTALAR SISTEMA DE ALIMENTACAO EM EQUIPAMENTO DE REDE. INCLUI: INST SISTEMA DE ALIMENTACAO. APROPRIACAO-CUSTEIO: QUANDO EM ATIVIDADE DE MANUTENCAO, APROPRIAR NO CENTRO E CLASSE DE CUSTO ESPECIFICA DA AREA. QUANTIDADE MINIMA DE PESSOAS: 2 PESSOAS. TIPO DE TURMA: EQUIPAMENTOS. CADERNO DE SERVICO: AUTOMACAO DE REDES MT E BT (ARD).</x:v>
      </x:c>
      <x:c r="F247" s="531" t="str">
        <x:v>UNIDADE</x:v>
      </x:c>
      <x:c r="G247" s="573" t="n">
        <x:v>0</x:v>
      </x:c>
      <x:c r="H247" s="573" t="n">
        <x:f>G247/12</x:f>
        <x:v>0</x:v>
      </x:c>
      <x:c r="I247" s="576" t="n">
        <x:v>861.588445291001</x:v>
      </x:c>
      <x:c r="J247" s="576" t="n">
        <x:f>ROUND(I247*$E$3,2)</x:f>
        <x:v>861.59</x:v>
      </x:c>
      <x:c r="K247" s="576" t="n">
        <x:f>J247*H247</x:f>
        <x:v>0</x:v>
      </x:c>
      <x:c r="L247" s="522"/>
      <x:c r="M247" s="579" t="n">
        <x:v>0</x:v>
      </x:c>
      <x:c r="N247" s="582" t="n">
        <x:f>O247*$E$3</x:f>
        <x:v>0</x:v>
      </x:c>
      <x:c r="O247" s="523" t="n">
        <x:v>0</x:v>
      </x:c>
      <x:c r="P247" s="585" t="n">
        <x:v>0</x:v>
      </x:c>
      <x:c r="Q247" s="588" t="n">
        <x:f>R247*$E$3</x:f>
        <x:v>0</x:v>
      </x:c>
      <x:c r="R247" s="523" t="n">
        <x:v>0</x:v>
      </x:c>
      <x:c r="S247" s="579" t="n">
        <x:v>0</x:v>
      </x:c>
      <x:c r="T247" s="582" t="n">
        <x:f>U247*$E$3</x:f>
        <x:v>0</x:v>
      </x:c>
      <x:c r="U247" s="523" t="n">
        <x:v>0</x:v>
      </x:c>
      <x:c r="V247" s="585" t="n">
        <x:v>0</x:v>
      </x:c>
      <x:c r="W247" s="588" t="n">
        <x:f>X247*$E$3</x:f>
        <x:v>0</x:v>
      </x:c>
      <x:c r="X247" s="523" t="n">
        <x:v>0</x:v>
      </x:c>
      <x:c r="Y247" s="579" t="n">
        <x:v>0</x:v>
      </x:c>
      <x:c r="Z247" s="582" t="n">
        <x:f>AA247*$E$3</x:f>
        <x:v>0</x:v>
      </x:c>
      <x:c r="AA247" s="523" t="n">
        <x:v>0</x:v>
      </x:c>
      <x:c r="AB247" s="585" t="n">
        <x:v>0</x:v>
      </x:c>
      <x:c r="AC247" s="588" t="n">
        <x:f>AD247*$E$3</x:f>
        <x:v>0</x:v>
      </x:c>
      <x:c r="AD247" s="523" t="n">
        <x:v>0</x:v>
      </x:c>
      <x:c r="AE247" s="579" t="n">
        <x:v>0</x:v>
      </x:c>
      <x:c r="AF247" s="582" t="n">
        <x:f>AG247*$E$3</x:f>
        <x:v>0</x:v>
      </x:c>
      <x:c r="AG247" s="523" t="n">
        <x:v>0</x:v>
      </x:c>
      <x:c r="AH247" s="585" t="n">
        <x:v>0</x:v>
      </x:c>
      <x:c r="AI247" s="588" t="n">
        <x:f>AJ247*$E$3</x:f>
        <x:v>0</x:v>
      </x:c>
      <x:c r="AJ247" s="523" t="n">
        <x:v>0</x:v>
      </x:c>
      <x:c r="AK247" s="579" t="n">
        <x:v>0</x:v>
      </x:c>
      <x:c r="AL247" s="582" t="n">
        <x:f>AM247*$E$3</x:f>
        <x:v>0</x:v>
      </x:c>
      <x:c r="AM247" s="523" t="n">
        <x:v>0</x:v>
      </x:c>
      <x:c r="AN247" s="585" t="n">
        <x:v>0</x:v>
      </x:c>
      <x:c r="AO247" s="588" t="n">
        <x:f>AP247*$E$3</x:f>
        <x:v>0</x:v>
      </x:c>
      <x:c r="AP247" s="523" t="n">
        <x:v>0</x:v>
      </x:c>
      <x:c r="AQ247" s="579" t="n">
        <x:v>0</x:v>
      </x:c>
      <x:c r="AR247" s="582" t="n">
        <x:f>AS247*$E$3</x:f>
        <x:v>0</x:v>
      </x:c>
      <x:c r="AS247" s="523" t="n">
        <x:v>0</x:v>
      </x:c>
      <x:c r="AT247" s="585" t="n">
        <x:v>0</x:v>
      </x:c>
      <x:c r="AU247" s="588" t="n">
        <x:f>AV247*$E$3</x:f>
        <x:v>0</x:v>
      </x:c>
      <x:c r="AV247" s="523" t="n">
        <x:v>0</x:v>
      </x:c>
      <x:c r="AW247" s="579" t="n">
        <x:f>SUM(M247,P247,S247,V247,Y247,AB247,AE247,AH247,AK247,AN247,AQ247,AT247)</x:f>
        <x:v>0</x:v>
      </x:c>
      <x:c r="AX247" s="582" t="n">
        <x:f>SUM(N247,Q247,T247,W247,Z247,AC247,AF247,AI247,AL247,AO247,AR247,AU247)</x:f>
        <x:v>0</x:v>
      </x:c>
      <x:c r="AY247" s="525"/>
      <x:c r="AZ247" s="579" t="n">
        <x:f>AW247/12</x:f>
        <x:v>0</x:v>
      </x:c>
      <x:c r="BA247" s="582" t="n">
        <x:f>AX247/12</x:f>
        <x:v>0</x:v>
      </x:c>
      <x:c r="BB247" s="525"/>
      <x:c r="BC247" s="579" t="n">
        <x:f>AW247-$G247</x:f>
        <x:v>0</x:v>
      </x:c>
      <x:c r="BD247" s="582" t="n">
        <x:f>AX247-($K247*12)</x:f>
        <x:v>0</x:v>
      </x:c>
      <x:c r="BE247" s="522" t="str">
        <x:v>NÃO</x:v>
      </x:c>
      <x:c r="BF247" s="522" t="str">
        <x:v>EQUIPAMENTOS · Disponibilidade de equipes de equipamentos</x:v>
      </x:c>
    </x:row>
    <x:row r="248" ht="31" customHeight="1">
      <x:c r="A248" s="531" t="str">
        <x:v>O&amp;M</x:v>
      </x:c>
      <x:c r="B248" s="531" t="str">
        <x:v>EQUIPAMENTOS</x:v>
      </x:c>
      <x:c r="C248" s="531" t="str">
        <x:v>5023000175</x:v>
      </x:c>
      <x:c r="D248" s="534" t="str">
        <x:v>RET SIST ALIMENT EQUIPAMENTOS ARD</x:v>
      </x:c>
      <x:c r="E248" s="534" t="str">
        <x:v>RETIRAR SISTEMA DE ALIMENTACAO EM EQUIPAMENTO DE REDE. INCLUI: RET SISTEMA DE ALIMENTACAO. APROPRIACAO-CUSTEIO: QUANDO EM ATIVIDADE DE MANUTENCAO, APROPRIAR NO CENTRO E CLASSE DE CUSTO ESPECIFICA DA AREA. QUANTIDADE MINIMA DE PESSOAS: 2 PESSOAS. TIPO DE TURMA: EQUIPAMENTOS. CADERNO DE SERVICO: AUTOMACAO DE REDES MT E BT (ARD).</x:v>
      </x:c>
      <x:c r="F248" s="531" t="str">
        <x:v>UNIDADE</x:v>
      </x:c>
      <x:c r="G248" s="573" t="n">
        <x:v>0</x:v>
      </x:c>
      <x:c r="H248" s="573" t="n">
        <x:f>G248/12</x:f>
        <x:v>0</x:v>
      </x:c>
      <x:c r="I248" s="576" t="n">
        <x:v>467.371090605968</x:v>
      </x:c>
      <x:c r="J248" s="576" t="n">
        <x:f>ROUND(I248*$E$3,2)</x:f>
        <x:v>467.37</x:v>
      </x:c>
      <x:c r="K248" s="576" t="n">
        <x:f>J248*H248</x:f>
        <x:v>0</x:v>
      </x:c>
      <x:c r="L248" s="522"/>
      <x:c r="M248" s="579" t="n">
        <x:v>0</x:v>
      </x:c>
      <x:c r="N248" s="582" t="n">
        <x:f>O248*$E$3</x:f>
        <x:v>0</x:v>
      </x:c>
      <x:c r="O248" s="523" t="n">
        <x:v>0</x:v>
      </x:c>
      <x:c r="P248" s="585" t="n">
        <x:v>0</x:v>
      </x:c>
      <x:c r="Q248" s="588" t="n">
        <x:f>R248*$E$3</x:f>
        <x:v>0</x:v>
      </x:c>
      <x:c r="R248" s="523" t="n">
        <x:v>0</x:v>
      </x:c>
      <x:c r="S248" s="579" t="n">
        <x:v>0</x:v>
      </x:c>
      <x:c r="T248" s="582" t="n">
        <x:f>U248*$E$3</x:f>
        <x:v>0</x:v>
      </x:c>
      <x:c r="U248" s="523" t="n">
        <x:v>0</x:v>
      </x:c>
      <x:c r="V248" s="585" t="n">
        <x:v>0</x:v>
      </x:c>
      <x:c r="W248" s="588" t="n">
        <x:f>X248*$E$3</x:f>
        <x:v>0</x:v>
      </x:c>
      <x:c r="X248" s="523" t="n">
        <x:v>0</x:v>
      </x:c>
      <x:c r="Y248" s="579" t="n">
        <x:v>0</x:v>
      </x:c>
      <x:c r="Z248" s="582" t="n">
        <x:f>AA248*$E$3</x:f>
        <x:v>0</x:v>
      </x:c>
      <x:c r="AA248" s="523" t="n">
        <x:v>0</x:v>
      </x:c>
      <x:c r="AB248" s="585" t="n">
        <x:v>0</x:v>
      </x:c>
      <x:c r="AC248" s="588" t="n">
        <x:f>AD248*$E$3</x:f>
        <x:v>0</x:v>
      </x:c>
      <x:c r="AD248" s="523" t="n">
        <x:v>0</x:v>
      </x:c>
      <x:c r="AE248" s="579" t="n">
        <x:v>0</x:v>
      </x:c>
      <x:c r="AF248" s="582" t="n">
        <x:f>AG248*$E$3</x:f>
        <x:v>0</x:v>
      </x:c>
      <x:c r="AG248" s="523" t="n">
        <x:v>0</x:v>
      </x:c>
      <x:c r="AH248" s="585" t="n">
        <x:v>0</x:v>
      </x:c>
      <x:c r="AI248" s="588" t="n">
        <x:f>AJ248*$E$3</x:f>
        <x:v>0</x:v>
      </x:c>
      <x:c r="AJ248" s="523" t="n">
        <x:v>0</x:v>
      </x:c>
      <x:c r="AK248" s="579" t="n">
        <x:v>0</x:v>
      </x:c>
      <x:c r="AL248" s="582" t="n">
        <x:f>AM248*$E$3</x:f>
        <x:v>0</x:v>
      </x:c>
      <x:c r="AM248" s="523" t="n">
        <x:v>0</x:v>
      </x:c>
      <x:c r="AN248" s="585" t="n">
        <x:v>0</x:v>
      </x:c>
      <x:c r="AO248" s="588" t="n">
        <x:f>AP248*$E$3</x:f>
        <x:v>0</x:v>
      </x:c>
      <x:c r="AP248" s="523" t="n">
        <x:v>0</x:v>
      </x:c>
      <x:c r="AQ248" s="579" t="n">
        <x:v>0</x:v>
      </x:c>
      <x:c r="AR248" s="582" t="n">
        <x:f>AS248*$E$3</x:f>
        <x:v>0</x:v>
      </x:c>
      <x:c r="AS248" s="523" t="n">
        <x:v>0</x:v>
      </x:c>
      <x:c r="AT248" s="585" t="n">
        <x:v>0</x:v>
      </x:c>
      <x:c r="AU248" s="588" t="n">
        <x:f>AV248*$E$3</x:f>
        <x:v>0</x:v>
      </x:c>
      <x:c r="AV248" s="523" t="n">
        <x:v>0</x:v>
      </x:c>
      <x:c r="AW248" s="579" t="n">
        <x:f>SUM(M248,P248,S248,V248,Y248,AB248,AE248,AH248,AK248,AN248,AQ248,AT248)</x:f>
        <x:v>0</x:v>
      </x:c>
      <x:c r="AX248" s="582" t="n">
        <x:f>SUM(N248,Q248,T248,W248,Z248,AC248,AF248,AI248,AL248,AO248,AR248,AU248)</x:f>
        <x:v>0</x:v>
      </x:c>
      <x:c r="AY248" s="525"/>
      <x:c r="AZ248" s="579" t="n">
        <x:f>AW248/12</x:f>
        <x:v>0</x:v>
      </x:c>
      <x:c r="BA248" s="582" t="n">
        <x:f>AX248/12</x:f>
        <x:v>0</x:v>
      </x:c>
      <x:c r="BB248" s="525"/>
      <x:c r="BC248" s="579" t="n">
        <x:f>AW248-$G248</x:f>
        <x:v>0</x:v>
      </x:c>
      <x:c r="BD248" s="582" t="n">
        <x:f>AX248-($K248*12)</x:f>
        <x:v>0</x:v>
      </x:c>
      <x:c r="BE248" s="522" t="str">
        <x:v>NÃO</x:v>
      </x:c>
      <x:c r="BF248" s="522" t="str">
        <x:v>EQUIPAMENTOS · Disponibilidade de equipes de equipamentos</x:v>
      </x:c>
    </x:row>
    <x:row r="249" ht="31" customHeight="1">
      <x:c r="A249" s="531" t="str">
        <x:v>O&amp;M</x:v>
      </x:c>
      <x:c r="B249" s="531" t="str">
        <x:v>EQUIPAMENTOS</x:v>
      </x:c>
      <x:c r="C249" s="531" t="str">
        <x:v>5023000176</x:v>
      </x:c>
      <x:c r="D249" s="534" t="str">
        <x:v>INST COMUNICACAO EQUIPAMENTOS ARD</x:v>
      </x:c>
      <x:c r="E249" s="534" t="str">
        <x:v>INSTALAR COMUNICACAO EM EQUIPAMENTO CTL OU RELIGADOR, EM QUALQUER NIVEL DE TENSAO. INCLUI: INSTALAR COMUNICAÇÃO E TODOS OS SEUS COMPONENTES EM CTL OU RELIGADOR. APROPRIACAO-CUSTEIO: QUANDO EM ATIVIDADE DE MANUTENCAO, APROPRIAR NO CENTRO E CLASSE DE CUSTO ESPECIFICA DA AREA. QUANTIDADE MINIMA DE PESSOAS: 2 PESSOAS. TIPO DE TURMA: EQUIPAMENTOS. CADERNO DE SERVICO: AUTOMACAO DE REDES MT E BT (ARD).</x:v>
      </x:c>
      <x:c r="F249" s="531" t="str">
        <x:v>UNIDADE</x:v>
      </x:c>
      <x:c r="G249" s="573" t="n">
        <x:v>0</x:v>
      </x:c>
      <x:c r="H249" s="573" t="n">
        <x:f>G249/12</x:f>
        <x:v>0</x:v>
      </x:c>
      <x:c r="I249" s="576" t="n">
        <x:v>1137.94700321453</x:v>
      </x:c>
      <x:c r="J249" s="576" t="n">
        <x:f>ROUND(I249*$E$3,2)</x:f>
        <x:v>1137.95</x:v>
      </x:c>
      <x:c r="K249" s="576" t="n">
        <x:f>J249*H249</x:f>
        <x:v>0</x:v>
      </x:c>
      <x:c r="L249" s="522"/>
      <x:c r="M249" s="579" t="n">
        <x:v>0</x:v>
      </x:c>
      <x:c r="N249" s="582" t="n">
        <x:f>O249*$E$3</x:f>
        <x:v>0</x:v>
      </x:c>
      <x:c r="O249" s="523" t="n">
        <x:v>0</x:v>
      </x:c>
      <x:c r="P249" s="585" t="n">
        <x:v>0</x:v>
      </x:c>
      <x:c r="Q249" s="588" t="n">
        <x:f>R249*$E$3</x:f>
        <x:v>0</x:v>
      </x:c>
      <x:c r="R249" s="523" t="n">
        <x:v>0</x:v>
      </x:c>
      <x:c r="S249" s="579" t="n">
        <x:v>0</x:v>
      </x:c>
      <x:c r="T249" s="582" t="n">
        <x:f>U249*$E$3</x:f>
        <x:v>0</x:v>
      </x:c>
      <x:c r="U249" s="523" t="n">
        <x:v>0</x:v>
      </x:c>
      <x:c r="V249" s="585" t="n">
        <x:v>0</x:v>
      </x:c>
      <x:c r="W249" s="588" t="n">
        <x:f>X249*$E$3</x:f>
        <x:v>0</x:v>
      </x:c>
      <x:c r="X249" s="523" t="n">
        <x:v>0</x:v>
      </x:c>
      <x:c r="Y249" s="579" t="n">
        <x:v>0</x:v>
      </x:c>
      <x:c r="Z249" s="582" t="n">
        <x:f>AA249*$E$3</x:f>
        <x:v>0</x:v>
      </x:c>
      <x:c r="AA249" s="523" t="n">
        <x:v>0</x:v>
      </x:c>
      <x:c r="AB249" s="585" t="n">
        <x:v>0</x:v>
      </x:c>
      <x:c r="AC249" s="588" t="n">
        <x:f>AD249*$E$3</x:f>
        <x:v>0</x:v>
      </x:c>
      <x:c r="AD249" s="523" t="n">
        <x:v>0</x:v>
      </x:c>
      <x:c r="AE249" s="579" t="n">
        <x:v>0</x:v>
      </x:c>
      <x:c r="AF249" s="582" t="n">
        <x:f>AG249*$E$3</x:f>
        <x:v>0</x:v>
      </x:c>
      <x:c r="AG249" s="523" t="n">
        <x:v>0</x:v>
      </x:c>
      <x:c r="AH249" s="585" t="n">
        <x:v>0</x:v>
      </x:c>
      <x:c r="AI249" s="588" t="n">
        <x:f>AJ249*$E$3</x:f>
        <x:v>0</x:v>
      </x:c>
      <x:c r="AJ249" s="523" t="n">
        <x:v>0</x:v>
      </x:c>
      <x:c r="AK249" s="579" t="n">
        <x:v>0</x:v>
      </x:c>
      <x:c r="AL249" s="582" t="n">
        <x:f>AM249*$E$3</x:f>
        <x:v>0</x:v>
      </x:c>
      <x:c r="AM249" s="523" t="n">
        <x:v>0</x:v>
      </x:c>
      <x:c r="AN249" s="585" t="n">
        <x:v>0</x:v>
      </x:c>
      <x:c r="AO249" s="588" t="n">
        <x:f>AP249*$E$3</x:f>
        <x:v>0</x:v>
      </x:c>
      <x:c r="AP249" s="523" t="n">
        <x:v>0</x:v>
      </x:c>
      <x:c r="AQ249" s="579" t="n">
        <x:v>0</x:v>
      </x:c>
      <x:c r="AR249" s="582" t="n">
        <x:f>AS249*$E$3</x:f>
        <x:v>0</x:v>
      </x:c>
      <x:c r="AS249" s="523" t="n">
        <x:v>0</x:v>
      </x:c>
      <x:c r="AT249" s="585" t="n">
        <x:v>0</x:v>
      </x:c>
      <x:c r="AU249" s="588" t="n">
        <x:f>AV249*$E$3</x:f>
        <x:v>0</x:v>
      </x:c>
      <x:c r="AV249" s="523" t="n">
        <x:v>0</x:v>
      </x:c>
      <x:c r="AW249" s="579" t="n">
        <x:f>SUM(M249,P249,S249,V249,Y249,AB249,AE249,AH249,AK249,AN249,AQ249,AT249)</x:f>
        <x:v>0</x:v>
      </x:c>
      <x:c r="AX249" s="582" t="n">
        <x:f>SUM(N249,Q249,T249,W249,Z249,AC249,AF249,AI249,AL249,AO249,AR249,AU249)</x:f>
        <x:v>0</x:v>
      </x:c>
      <x:c r="AY249" s="525"/>
      <x:c r="AZ249" s="579" t="n">
        <x:f>AW249/12</x:f>
        <x:v>0</x:v>
      </x:c>
      <x:c r="BA249" s="582" t="n">
        <x:f>AX249/12</x:f>
        <x:v>0</x:v>
      </x:c>
      <x:c r="BB249" s="525"/>
      <x:c r="BC249" s="579" t="n">
        <x:f>AW249-$G249</x:f>
        <x:v>0</x:v>
      </x:c>
      <x:c r="BD249" s="582" t="n">
        <x:f>AX249-($K249*12)</x:f>
        <x:v>0</x:v>
      </x:c>
      <x:c r="BE249" s="522" t="str">
        <x:v>NÃO</x:v>
      </x:c>
      <x:c r="BF249" s="522" t="str">
        <x:v>EQUIPAMENTOS · Disponibilidade de equipes de equipamentos</x:v>
      </x:c>
    </x:row>
    <x:row r="250" ht="31" customHeight="1">
      <x:c r="A250" s="531" t="str">
        <x:v>O&amp;M</x:v>
      </x:c>
      <x:c r="B250" s="531" t="str">
        <x:v>EQUIPAMENTOS</x:v>
      </x:c>
      <x:c r="C250" s="531" t="str">
        <x:v>5023000177</x:v>
      </x:c>
      <x:c r="D250" s="534" t="str">
        <x:v>RET COMUNICACAO EQUIPAMENTOS ARD</x:v>
      </x:c>
      <x:c r="E250" s="534" t="str">
        <x:v>RETIRAR COMUNICACAO ATUAL DE EQUIPAMENTO CTL OU RELIGADOR, EM QUALQUER NIVEL DE TENSAO. INCLUI: RETIRAR COMUNICACAO ATUAL E TODOS OS SEUS COMPONENTES EM CTL OU RELIGADOR. APROPRIACAO-CUSTEIO: QUANDO EM ATIVIDADE DE MANUTENCAO, APROPRIAR NO CENTRO E CLASSE DE CUSTO ESPECIFICA DA AREA. QUANTIDADE MINIMA DE PESSOAS: 2 PESSOAS. TIPO DE TURMA: EQUIPAMENTOS. CADERNO DE SERVICO: AUTOMACAO DE REDES MT E BT (ARD).</x:v>
      </x:c>
      <x:c r="F250" s="531" t="str">
        <x:v>UNIDADE</x:v>
      </x:c>
      <x:c r="G250" s="573" t="n">
        <x:v>0</x:v>
      </x:c>
      <x:c r="H250" s="573" t="n">
        <x:f>G250/12</x:f>
        <x:v>0</x:v>
      </x:c>
      <x:c r="I250" s="576" t="n">
        <x:v>268.230365043425</x:v>
      </x:c>
      <x:c r="J250" s="576" t="n">
        <x:f>ROUND(I250*$E$3,2)</x:f>
        <x:v>268.23</x:v>
      </x:c>
      <x:c r="K250" s="576" t="n">
        <x:f>J250*H250</x:f>
        <x:v>0</x:v>
      </x:c>
      <x:c r="L250" s="522"/>
      <x:c r="M250" s="579" t="n">
        <x:v>0</x:v>
      </x:c>
      <x:c r="N250" s="582" t="n">
        <x:f>O250*$E$3</x:f>
        <x:v>0</x:v>
      </x:c>
      <x:c r="O250" s="523" t="n">
        <x:v>0</x:v>
      </x:c>
      <x:c r="P250" s="585" t="n">
        <x:v>0</x:v>
      </x:c>
      <x:c r="Q250" s="588" t="n">
        <x:f>R250*$E$3</x:f>
        <x:v>0</x:v>
      </x:c>
      <x:c r="R250" s="523" t="n">
        <x:v>0</x:v>
      </x:c>
      <x:c r="S250" s="579" t="n">
        <x:v>0</x:v>
      </x:c>
      <x:c r="T250" s="582" t="n">
        <x:f>U250*$E$3</x:f>
        <x:v>0</x:v>
      </x:c>
      <x:c r="U250" s="523" t="n">
        <x:v>0</x:v>
      </x:c>
      <x:c r="V250" s="585" t="n">
        <x:v>0</x:v>
      </x:c>
      <x:c r="W250" s="588" t="n">
        <x:f>X250*$E$3</x:f>
        <x:v>0</x:v>
      </x:c>
      <x:c r="X250" s="523" t="n">
        <x:v>0</x:v>
      </x:c>
      <x:c r="Y250" s="579" t="n">
        <x:v>0</x:v>
      </x:c>
      <x:c r="Z250" s="582" t="n">
        <x:f>AA250*$E$3</x:f>
        <x:v>0</x:v>
      </x:c>
      <x:c r="AA250" s="523" t="n">
        <x:v>0</x:v>
      </x:c>
      <x:c r="AB250" s="585" t="n">
        <x:v>0</x:v>
      </x:c>
      <x:c r="AC250" s="588" t="n">
        <x:f>AD250*$E$3</x:f>
        <x:v>0</x:v>
      </x:c>
      <x:c r="AD250" s="523" t="n">
        <x:v>0</x:v>
      </x:c>
      <x:c r="AE250" s="579" t="n">
        <x:v>0</x:v>
      </x:c>
      <x:c r="AF250" s="582" t="n">
        <x:f>AG250*$E$3</x:f>
        <x:v>0</x:v>
      </x:c>
      <x:c r="AG250" s="523" t="n">
        <x:v>0</x:v>
      </x:c>
      <x:c r="AH250" s="585" t="n">
        <x:v>0</x:v>
      </x:c>
      <x:c r="AI250" s="588" t="n">
        <x:f>AJ250*$E$3</x:f>
        <x:v>0</x:v>
      </x:c>
      <x:c r="AJ250" s="523" t="n">
        <x:v>0</x:v>
      </x:c>
      <x:c r="AK250" s="579" t="n">
        <x:v>0</x:v>
      </x:c>
      <x:c r="AL250" s="582" t="n">
        <x:f>AM250*$E$3</x:f>
        <x:v>0</x:v>
      </x:c>
      <x:c r="AM250" s="523" t="n">
        <x:v>0</x:v>
      </x:c>
      <x:c r="AN250" s="585" t="n">
        <x:v>0</x:v>
      </x:c>
      <x:c r="AO250" s="588" t="n">
        <x:f>AP250*$E$3</x:f>
        <x:v>0</x:v>
      </x:c>
      <x:c r="AP250" s="523" t="n">
        <x:v>0</x:v>
      </x:c>
      <x:c r="AQ250" s="579" t="n">
        <x:v>0</x:v>
      </x:c>
      <x:c r="AR250" s="582" t="n">
        <x:f>AS250*$E$3</x:f>
        <x:v>0</x:v>
      </x:c>
      <x:c r="AS250" s="523" t="n">
        <x:v>0</x:v>
      </x:c>
      <x:c r="AT250" s="585" t="n">
        <x:v>0</x:v>
      </x:c>
      <x:c r="AU250" s="588" t="n">
        <x:f>AV250*$E$3</x:f>
        <x:v>0</x:v>
      </x:c>
      <x:c r="AV250" s="523" t="n">
        <x:v>0</x:v>
      </x:c>
      <x:c r="AW250" s="579" t="n">
        <x:f>SUM(M250,P250,S250,V250,Y250,AB250,AE250,AH250,AK250,AN250,AQ250,AT250)</x:f>
        <x:v>0</x:v>
      </x:c>
      <x:c r="AX250" s="582" t="n">
        <x:f>SUM(N250,Q250,T250,W250,Z250,AC250,AF250,AI250,AL250,AO250,AR250,AU250)</x:f>
        <x:v>0</x:v>
      </x:c>
      <x:c r="AY250" s="525"/>
      <x:c r="AZ250" s="579" t="n">
        <x:f>AW250/12</x:f>
        <x:v>0</x:v>
      </x:c>
      <x:c r="BA250" s="582" t="n">
        <x:f>AX250/12</x:f>
        <x:v>0</x:v>
      </x:c>
      <x:c r="BB250" s="525"/>
      <x:c r="BC250" s="579" t="n">
        <x:f>AW250-$G250</x:f>
        <x:v>0</x:v>
      </x:c>
      <x:c r="BD250" s="582" t="n">
        <x:f>AX250-($K250*12)</x:f>
        <x:v>0</x:v>
      </x:c>
      <x:c r="BE250" s="522" t="str">
        <x:v>NÃO</x:v>
      </x:c>
      <x:c r="BF250" s="522" t="str">
        <x:v>EQUIPAMENTOS · Disponibilidade de equipes de equipamentos</x:v>
      </x:c>
    </x:row>
    <x:row r="251" ht="31" customHeight="1">
      <x:c r="A251" s="531" t="str">
        <x:v>O&amp;M</x:v>
      </x:c>
      <x:c r="B251" s="531" t="str">
        <x:v>EQUIPAMENTOS</x:v>
      </x:c>
      <x:c r="C251" s="531" t="str">
        <x:v>5023000178</x:v>
      </x:c>
      <x:c r="D251" s="534" t="str">
        <x:v>INST BANCO DE BATERIAS EQUIPAMENTOS ARD</x:v>
      </x:c>
      <x:c r="E251" s="534" t="str">
        <x:v>INSTALAR BANCO DE BATERIA QUE ALIMENTA O SISTEMA DE ENERGIA DO EQUIPAMENTO CTL OU RELIGADOR, EM QUALQUER NIVEL DE TENSAO. APROPRIACAO - INVESTIMENTO: QUANDO ASSOCIADA A UC ESSA ATIVIDADE DEVE SER APROPRIADA NA ODI. QUANTIDADE MINIMA DE PESSOAS: 2 PESSOAS. TIPO DE TURMA: EQUIPAMENTOS. CADERNO DE SERVICO: AUTOMACAO DE REDES MT E BT (ARD).</x:v>
      </x:c>
      <x:c r="F251" s="531" t="str">
        <x:v>UNIDADE</x:v>
      </x:c>
      <x:c r="G251" s="573" t="n">
        <x:v>0</x:v>
      </x:c>
      <x:c r="H251" s="573" t="n">
        <x:f>G251/12</x:f>
        <x:v>0</x:v>
      </x:c>
      <x:c r="I251" s="576" t="n">
        <x:v>880.28328891524</x:v>
      </x:c>
      <x:c r="J251" s="576" t="n">
        <x:f>ROUND(I251*$E$3,2)</x:f>
        <x:v>880.28</x:v>
      </x:c>
      <x:c r="K251" s="576" t="n">
        <x:f>J251*H251</x:f>
        <x:v>0</x:v>
      </x:c>
      <x:c r="L251" s="522"/>
      <x:c r="M251" s="579" t="n">
        <x:v>0</x:v>
      </x:c>
      <x:c r="N251" s="582" t="n">
        <x:f>O251*$E$3</x:f>
        <x:v>0</x:v>
      </x:c>
      <x:c r="O251" s="523" t="n">
        <x:v>0</x:v>
      </x:c>
      <x:c r="P251" s="585" t="n">
        <x:v>0</x:v>
      </x:c>
      <x:c r="Q251" s="588" t="n">
        <x:f>R251*$E$3</x:f>
        <x:v>0</x:v>
      </x:c>
      <x:c r="R251" s="523" t="n">
        <x:v>0</x:v>
      </x:c>
      <x:c r="S251" s="579" t="n">
        <x:v>0</x:v>
      </x:c>
      <x:c r="T251" s="582" t="n">
        <x:f>U251*$E$3</x:f>
        <x:v>0</x:v>
      </x:c>
      <x:c r="U251" s="523" t="n">
        <x:v>0</x:v>
      </x:c>
      <x:c r="V251" s="585" t="n">
        <x:v>0</x:v>
      </x:c>
      <x:c r="W251" s="588" t="n">
        <x:f>X251*$E$3</x:f>
        <x:v>0</x:v>
      </x:c>
      <x:c r="X251" s="523" t="n">
        <x:v>0</x:v>
      </x:c>
      <x:c r="Y251" s="579" t="n">
        <x:v>0</x:v>
      </x:c>
      <x:c r="Z251" s="582" t="n">
        <x:f>AA251*$E$3</x:f>
        <x:v>0</x:v>
      </x:c>
      <x:c r="AA251" s="523" t="n">
        <x:v>0</x:v>
      </x:c>
      <x:c r="AB251" s="585" t="n">
        <x:v>0</x:v>
      </x:c>
      <x:c r="AC251" s="588" t="n">
        <x:f>AD251*$E$3</x:f>
        <x:v>0</x:v>
      </x:c>
      <x:c r="AD251" s="523" t="n">
        <x:v>0</x:v>
      </x:c>
      <x:c r="AE251" s="579" t="n">
        <x:v>0</x:v>
      </x:c>
      <x:c r="AF251" s="582" t="n">
        <x:f>AG251*$E$3</x:f>
        <x:v>0</x:v>
      </x:c>
      <x:c r="AG251" s="523" t="n">
        <x:v>0</x:v>
      </x:c>
      <x:c r="AH251" s="585" t="n">
        <x:v>0</x:v>
      </x:c>
      <x:c r="AI251" s="588" t="n">
        <x:f>AJ251*$E$3</x:f>
        <x:v>0</x:v>
      </x:c>
      <x:c r="AJ251" s="523" t="n">
        <x:v>0</x:v>
      </x:c>
      <x:c r="AK251" s="579" t="n">
        <x:v>0</x:v>
      </x:c>
      <x:c r="AL251" s="582" t="n">
        <x:f>AM251*$E$3</x:f>
        <x:v>0</x:v>
      </x:c>
      <x:c r="AM251" s="523" t="n">
        <x:v>0</x:v>
      </x:c>
      <x:c r="AN251" s="585" t="n">
        <x:v>0</x:v>
      </x:c>
      <x:c r="AO251" s="588" t="n">
        <x:f>AP251*$E$3</x:f>
        <x:v>0</x:v>
      </x:c>
      <x:c r="AP251" s="523" t="n">
        <x:v>0</x:v>
      </x:c>
      <x:c r="AQ251" s="579" t="n">
        <x:v>0</x:v>
      </x:c>
      <x:c r="AR251" s="582" t="n">
        <x:f>AS251*$E$3</x:f>
        <x:v>0</x:v>
      </x:c>
      <x:c r="AS251" s="523" t="n">
        <x:v>0</x:v>
      </x:c>
      <x:c r="AT251" s="585" t="n">
        <x:v>0</x:v>
      </x:c>
      <x:c r="AU251" s="588" t="n">
        <x:f>AV251*$E$3</x:f>
        <x:v>0</x:v>
      </x:c>
      <x:c r="AV251" s="523" t="n">
        <x:v>0</x:v>
      </x:c>
      <x:c r="AW251" s="579" t="n">
        <x:f>SUM(M251,P251,S251,V251,Y251,AB251,AE251,AH251,AK251,AN251,AQ251,AT251)</x:f>
        <x:v>0</x:v>
      </x:c>
      <x:c r="AX251" s="582" t="n">
        <x:f>SUM(N251,Q251,T251,W251,Z251,AC251,AF251,AI251,AL251,AO251,AR251,AU251)</x:f>
        <x:v>0</x:v>
      </x:c>
      <x:c r="AY251" s="525"/>
      <x:c r="AZ251" s="579" t="n">
        <x:f>AW251/12</x:f>
        <x:v>0</x:v>
      </x:c>
      <x:c r="BA251" s="582" t="n">
        <x:f>AX251/12</x:f>
        <x:v>0</x:v>
      </x:c>
      <x:c r="BB251" s="525"/>
      <x:c r="BC251" s="579" t="n">
        <x:f>AW251-$G251</x:f>
        <x:v>0</x:v>
      </x:c>
      <x:c r="BD251" s="582" t="n">
        <x:f>AX251-($K251*12)</x:f>
        <x:v>0</x:v>
      </x:c>
      <x:c r="BE251" s="522" t="str">
        <x:v>NÃO</x:v>
      </x:c>
      <x:c r="BF251" s="522" t="str">
        <x:v>EQUIPAMENTOS · Disponibilidade de equipes de equipamentos</x:v>
      </x:c>
    </x:row>
    <x:row r="252" ht="31" customHeight="1">
      <x:c r="A252" s="531" t="str">
        <x:v>O&amp;M</x:v>
      </x:c>
      <x:c r="B252" s="531" t="str">
        <x:v>EQUIPAMENTOS</x:v>
      </x:c>
      <x:c r="C252" s="531" t="str">
        <x:v>5023000179</x:v>
      </x:c>
      <x:c r="D252" s="534" t="str">
        <x:v>RET BANCO DE BATERIAS EQUIPAMENTOS ARD</x:v>
      </x:c>
      <x:c r="E252" s="534" t="str">
        <x:v>RETIRAR BANCO DE BATERIA QUE ALIMENTA O SISTEMA DE ENERGIA DO EQUIPAMENTO CTL OU RELIGADOR, EM QUALQUER NIVEL DE TENSAO. APROPRIACAO - INVESTIMENTO: QUANDO ASSOCIADA A UC ESSA ATIVIDADE DEVE SER APROPRIADA NA ODI. QUANTIDADE MINIMA DE PESSOAS: 2 PESSOAS. TIPO DE TURMA: EQUIPAMENTOS. CADERNO DE SERVICO: AUTOMACAO DE REDES MT E BT (ARD).</x:v>
      </x:c>
      <x:c r="F252" s="531" t="str">
        <x:v>UNIDADE</x:v>
      </x:c>
      <x:c r="G252" s="573" t="n">
        <x:v>0</x:v>
      </x:c>
      <x:c r="H252" s="573" t="n">
        <x:f>G252/12</x:f>
        <x:v>0</x:v>
      </x:c>
      <x:c r="I252" s="576" t="n">
        <x:v>268.230365043425</x:v>
      </x:c>
      <x:c r="J252" s="576" t="n">
        <x:f>ROUND(I252*$E$3,2)</x:f>
        <x:v>268.23</x:v>
      </x:c>
      <x:c r="K252" s="576" t="n">
        <x:f>J252*H252</x:f>
        <x:v>0</x:v>
      </x:c>
      <x:c r="L252" s="522"/>
      <x:c r="M252" s="579" t="n">
        <x:v>0</x:v>
      </x:c>
      <x:c r="N252" s="582" t="n">
        <x:f>O252*$E$3</x:f>
        <x:v>0</x:v>
      </x:c>
      <x:c r="O252" s="523" t="n">
        <x:v>0</x:v>
      </x:c>
      <x:c r="P252" s="585" t="n">
        <x:v>0</x:v>
      </x:c>
      <x:c r="Q252" s="588" t="n">
        <x:f>R252*$E$3</x:f>
        <x:v>0</x:v>
      </x:c>
      <x:c r="R252" s="523" t="n">
        <x:v>0</x:v>
      </x:c>
      <x:c r="S252" s="579" t="n">
        <x:v>0</x:v>
      </x:c>
      <x:c r="T252" s="582" t="n">
        <x:f>U252*$E$3</x:f>
        <x:v>0</x:v>
      </x:c>
      <x:c r="U252" s="523" t="n">
        <x:v>0</x:v>
      </x:c>
      <x:c r="V252" s="585" t="n">
        <x:v>0</x:v>
      </x:c>
      <x:c r="W252" s="588" t="n">
        <x:f>X252*$E$3</x:f>
        <x:v>0</x:v>
      </x:c>
      <x:c r="X252" s="523" t="n">
        <x:v>0</x:v>
      </x:c>
      <x:c r="Y252" s="579" t="n">
        <x:v>0</x:v>
      </x:c>
      <x:c r="Z252" s="582" t="n">
        <x:f>AA252*$E$3</x:f>
        <x:v>0</x:v>
      </x:c>
      <x:c r="AA252" s="523" t="n">
        <x:v>0</x:v>
      </x:c>
      <x:c r="AB252" s="585" t="n">
        <x:v>0</x:v>
      </x:c>
      <x:c r="AC252" s="588" t="n">
        <x:f>AD252*$E$3</x:f>
        <x:v>0</x:v>
      </x:c>
      <x:c r="AD252" s="523" t="n">
        <x:v>0</x:v>
      </x:c>
      <x:c r="AE252" s="579" t="n">
        <x:v>0</x:v>
      </x:c>
      <x:c r="AF252" s="582" t="n">
        <x:f>AG252*$E$3</x:f>
        <x:v>0</x:v>
      </x:c>
      <x:c r="AG252" s="523" t="n">
        <x:v>0</x:v>
      </x:c>
      <x:c r="AH252" s="585" t="n">
        <x:v>0</x:v>
      </x:c>
      <x:c r="AI252" s="588" t="n">
        <x:f>AJ252*$E$3</x:f>
        <x:v>0</x:v>
      </x:c>
      <x:c r="AJ252" s="523" t="n">
        <x:v>0</x:v>
      </x:c>
      <x:c r="AK252" s="579" t="n">
        <x:v>0</x:v>
      </x:c>
      <x:c r="AL252" s="582" t="n">
        <x:f>AM252*$E$3</x:f>
        <x:v>0</x:v>
      </x:c>
      <x:c r="AM252" s="523" t="n">
        <x:v>0</x:v>
      </x:c>
      <x:c r="AN252" s="585" t="n">
        <x:v>0</x:v>
      </x:c>
      <x:c r="AO252" s="588" t="n">
        <x:f>AP252*$E$3</x:f>
        <x:v>0</x:v>
      </x:c>
      <x:c r="AP252" s="523" t="n">
        <x:v>0</x:v>
      </x:c>
      <x:c r="AQ252" s="579" t="n">
        <x:v>0</x:v>
      </x:c>
      <x:c r="AR252" s="582" t="n">
        <x:f>AS252*$E$3</x:f>
        <x:v>0</x:v>
      </x:c>
      <x:c r="AS252" s="523" t="n">
        <x:v>0</x:v>
      </x:c>
      <x:c r="AT252" s="585" t="n">
        <x:v>0</x:v>
      </x:c>
      <x:c r="AU252" s="588" t="n">
        <x:f>AV252*$E$3</x:f>
        <x:v>0</x:v>
      </x:c>
      <x:c r="AV252" s="523" t="n">
        <x:v>0</x:v>
      </x:c>
      <x:c r="AW252" s="579" t="n">
        <x:f>SUM(M252,P252,S252,V252,Y252,AB252,AE252,AH252,AK252,AN252,AQ252,AT252)</x:f>
        <x:v>0</x:v>
      </x:c>
      <x:c r="AX252" s="582" t="n">
        <x:f>SUM(N252,Q252,T252,W252,Z252,AC252,AF252,AI252,AL252,AO252,AR252,AU252)</x:f>
        <x:v>0</x:v>
      </x:c>
      <x:c r="AY252" s="525"/>
      <x:c r="AZ252" s="579" t="n">
        <x:f>AW252/12</x:f>
        <x:v>0</x:v>
      </x:c>
      <x:c r="BA252" s="582" t="n">
        <x:f>AX252/12</x:f>
        <x:v>0</x:v>
      </x:c>
      <x:c r="BB252" s="525"/>
      <x:c r="BC252" s="579" t="n">
        <x:f>AW252-$G252</x:f>
        <x:v>0</x:v>
      </x:c>
      <x:c r="BD252" s="582" t="n">
        <x:f>AX252-($K252*12)</x:f>
        <x:v>0</x:v>
      </x:c>
      <x:c r="BE252" s="522" t="str">
        <x:v>NÃO</x:v>
      </x:c>
      <x:c r="BF252" s="522" t="str">
        <x:v>EQUIPAMENTOS · Disponibilidade de equipes de equipamentos</x:v>
      </x:c>
    </x:row>
    <x:row r="253" ht="31" customHeight="1">
      <x:c r="A253" s="531" t="str">
        <x:v>O&amp;M</x:v>
      </x:c>
      <x:c r="B253" s="531" t="str">
        <x:v>EQUIPAMENTOS</x:v>
      </x:c>
      <x:c r="C253" s="531" t="str">
        <x:v>5023000180</x:v>
      </x:c>
      <x:c r="D253" s="534" t="str">
        <x:v>SERV MANUTENCAO DIRIGIDA EQUIPAMENTO ARD</x:v>
      </x:c>
      <x:c r="E253" s="534" t="str">
        <x:v>SERVICO DE MANUTENCAO DIRIGIDA EM EQUIPAMENTO DE AUTOMAÇÃO. INCLUI: EXTRACAO DO ARQUIVO DE PROTEAO DO RELE, COLETA DE OSCILOGRAFIA E/OU MEMORIA DE MASSA, VERIFICACAO DA VERSAO DO SISTEMA DE PROTECAO PARA GARANTIR QUE ESTEJA ATUALIZADA E, CASO NECESSARIO, INSERCAO DOS AJUSTES DE PROTECAAO CONFORME OS PARAMETROS MAIS RECENTES. ATUALIZAR FIRMWARE, IMPLANTAR ORDEM DE AJUSTE, MEDIR ATERRAMENTO, CALIBRACAO DO CONTROLE BRT, ATUALIZAR MAPA DE PONTOS, SELAGEM DE FUROS, INSTALACAO DE ANTENA DE COMUNICACAO E PARAMETRIZAR MODEM SATELITAL, INSTALAR CABO UMBILICAL, SUBSTITUIR CONTROLE, SUBSTITUICAO DE CAPACITOR, TESTAR BATERIA, REALIZAR REGISTROS FOTOGRAFICOS COMO EVIDENCIA DAS ACOES EXECUTADAS E ALIMENTAR OS SISTEMAS DE CONTROLE DA DISTRIBUIDORA. APROPRIACAO-CUSTEIO: QUANDO EM ATIVIDADE DE MANUTENCAO, APROPRIAR NO CENTRO E CLASSE DE CUSTO ESPECIFICA DA AREA. QUANTIDADE MINIMA DE PESSOAS: 2 PESSOAS. TIPO DE TURMA: EQUIPAMENTOS. CADERNO DE SERVICO: AUTOMACAO DE REDES MT E BT (ARD).</x:v>
      </x:c>
      <x:c r="F253" s="531" t="str">
        <x:v>UNIDADE</x:v>
      </x:c>
      <x:c r="G253" s="573" t="n">
        <x:v>0</x:v>
      </x:c>
      <x:c r="H253" s="573" t="n">
        <x:f>G253/12</x:f>
        <x:v>0</x:v>
      </x:c>
      <x:c r="I253" s="576" t="n">
        <x:v>880.28328891524</x:v>
      </x:c>
      <x:c r="J253" s="576" t="n">
        <x:f>ROUND(I253*$E$3,2)</x:f>
        <x:v>880.28</x:v>
      </x:c>
      <x:c r="K253" s="576" t="n">
        <x:f>J253*H253</x:f>
        <x:v>0</x:v>
      </x:c>
      <x:c r="L253" s="522"/>
      <x:c r="M253" s="579" t="n">
        <x:v>0</x:v>
      </x:c>
      <x:c r="N253" s="582" t="n">
        <x:f>O253*$E$3</x:f>
        <x:v>0</x:v>
      </x:c>
      <x:c r="O253" s="523" t="n">
        <x:v>0</x:v>
      </x:c>
      <x:c r="P253" s="585" t="n">
        <x:v>0</x:v>
      </x:c>
      <x:c r="Q253" s="588" t="n">
        <x:f>R253*$E$3</x:f>
        <x:v>0</x:v>
      </x:c>
      <x:c r="R253" s="523" t="n">
        <x:v>0</x:v>
      </x:c>
      <x:c r="S253" s="579" t="n">
        <x:v>0</x:v>
      </x:c>
      <x:c r="T253" s="582" t="n">
        <x:f>U253*$E$3</x:f>
        <x:v>0</x:v>
      </x:c>
      <x:c r="U253" s="523" t="n">
        <x:v>0</x:v>
      </x:c>
      <x:c r="V253" s="585" t="n">
        <x:v>0</x:v>
      </x:c>
      <x:c r="W253" s="588" t="n">
        <x:f>X253*$E$3</x:f>
        <x:v>0</x:v>
      </x:c>
      <x:c r="X253" s="523" t="n">
        <x:v>0</x:v>
      </x:c>
      <x:c r="Y253" s="579" t="n">
        <x:v>0</x:v>
      </x:c>
      <x:c r="Z253" s="582" t="n">
        <x:f>AA253*$E$3</x:f>
        <x:v>0</x:v>
      </x:c>
      <x:c r="AA253" s="523" t="n">
        <x:v>0</x:v>
      </x:c>
      <x:c r="AB253" s="585" t="n">
        <x:v>0</x:v>
      </x:c>
      <x:c r="AC253" s="588" t="n">
        <x:f>AD253*$E$3</x:f>
        <x:v>0</x:v>
      </x:c>
      <x:c r="AD253" s="523" t="n">
        <x:v>0</x:v>
      </x:c>
      <x:c r="AE253" s="579" t="n">
        <x:v>0</x:v>
      </x:c>
      <x:c r="AF253" s="582" t="n">
        <x:f>AG253*$E$3</x:f>
        <x:v>0</x:v>
      </x:c>
      <x:c r="AG253" s="523" t="n">
        <x:v>0</x:v>
      </x:c>
      <x:c r="AH253" s="585" t="n">
        <x:v>0</x:v>
      </x:c>
      <x:c r="AI253" s="588" t="n">
        <x:f>AJ253*$E$3</x:f>
        <x:v>0</x:v>
      </x:c>
      <x:c r="AJ253" s="523" t="n">
        <x:v>0</x:v>
      </x:c>
      <x:c r="AK253" s="579" t="n">
        <x:v>0</x:v>
      </x:c>
      <x:c r="AL253" s="582" t="n">
        <x:f>AM253*$E$3</x:f>
        <x:v>0</x:v>
      </x:c>
      <x:c r="AM253" s="523" t="n">
        <x:v>0</x:v>
      </x:c>
      <x:c r="AN253" s="585" t="n">
        <x:v>0</x:v>
      </x:c>
      <x:c r="AO253" s="588" t="n">
        <x:f>AP253*$E$3</x:f>
        <x:v>0</x:v>
      </x:c>
      <x:c r="AP253" s="523" t="n">
        <x:v>0</x:v>
      </x:c>
      <x:c r="AQ253" s="579" t="n">
        <x:v>0</x:v>
      </x:c>
      <x:c r="AR253" s="582" t="n">
        <x:f>AS253*$E$3</x:f>
        <x:v>0</x:v>
      </x:c>
      <x:c r="AS253" s="523" t="n">
        <x:v>0</x:v>
      </x:c>
      <x:c r="AT253" s="585" t="n">
        <x:v>0</x:v>
      </x:c>
      <x:c r="AU253" s="588" t="n">
        <x:f>AV253*$E$3</x:f>
        <x:v>0</x:v>
      </x:c>
      <x:c r="AV253" s="523" t="n">
        <x:v>0</x:v>
      </x:c>
      <x:c r="AW253" s="579" t="n">
        <x:f>SUM(M253,P253,S253,V253,Y253,AB253,AE253,AH253,AK253,AN253,AQ253,AT253)</x:f>
        <x:v>0</x:v>
      </x:c>
      <x:c r="AX253" s="582" t="n">
        <x:f>SUM(N253,Q253,T253,W253,Z253,AC253,AF253,AI253,AL253,AO253,AR253,AU253)</x:f>
        <x:v>0</x:v>
      </x:c>
      <x:c r="AY253" s="525"/>
      <x:c r="AZ253" s="579" t="n">
        <x:f>AW253/12</x:f>
        <x:v>0</x:v>
      </x:c>
      <x:c r="BA253" s="582" t="n">
        <x:f>AX253/12</x:f>
        <x:v>0</x:v>
      </x:c>
      <x:c r="BB253" s="525"/>
      <x:c r="BC253" s="579" t="n">
        <x:f>AW253-$G253</x:f>
        <x:v>0</x:v>
      </x:c>
      <x:c r="BD253" s="582" t="n">
        <x:f>AX253-($K253*12)</x:f>
        <x:v>0</x:v>
      </x:c>
      <x:c r="BE253" s="522" t="str">
        <x:v>NÃO</x:v>
      </x:c>
      <x:c r="BF253" s="522" t="str">
        <x:v>EQUIPAMENTOS · Disponibilidade de equipes de equipamentos</x:v>
      </x:c>
    </x:row>
    <x:row r="254" ht="31" customHeight="1">
      <x:c r="A254" s="531" t="str">
        <x:v>O&amp;M</x:v>
      </x:c>
      <x:c r="B254" s="531" t="str">
        <x:v>EQUIPAMENTOS</x:v>
      </x:c>
      <x:c r="C254" s="531" t="str">
        <x:v>5023000181</x:v>
      </x:c>
      <x:c r="D254" s="534" t="str">
        <x:v>INST BATERIA EM EQUIPAMENTOS ARD</x:v>
      </x:c>
      <x:c r="E254" s="534" t="str">
        <x:v>INSTALAR UMA BATERIA QUE ALIMENTA O SISTEMA DE ENERGIA DO EQUIPAMENTO CTL OU RELIGADOR, EM QUALQUER NIVEL DE TENSAO. APROPRIACAO-CUSTEIO: QUANDO EM ATIVIDADE DE MANUTENCAO, APROPRIAR NO CENTRO E CLASSE DE CUSTO ESPECIFICA DA AREA. QUANTIDADE MINIMA DE PESSOAS: 2 PESSOAS. TIPO DE TURMA: EQUIPAMENTOS. CADERNO DE SERVICO: AUTOMACAO DE REDES MT E BT (ARD).</x:v>
      </x:c>
      <x:c r="F254" s="531" t="str">
        <x:v>UNIDADE</x:v>
      </x:c>
      <x:c r="G254" s="573" t="n">
        <x:v>0</x:v>
      </x:c>
      <x:c r="H254" s="573" t="n">
        <x:f>G254/12</x:f>
        <x:v>0</x:v>
      </x:c>
      <x:c r="I254" s="576" t="n">
        <x:v>880.28328891524</x:v>
      </x:c>
      <x:c r="J254" s="576" t="n">
        <x:f>ROUND(I254*$E$3,2)</x:f>
        <x:v>880.28</x:v>
      </x:c>
      <x:c r="K254" s="576" t="n">
        <x:f>J254*H254</x:f>
        <x:v>0</x:v>
      </x:c>
      <x:c r="L254" s="522"/>
      <x:c r="M254" s="579" t="n">
        <x:v>0</x:v>
      </x:c>
      <x:c r="N254" s="582" t="n">
        <x:f>O254*$E$3</x:f>
        <x:v>0</x:v>
      </x:c>
      <x:c r="O254" s="523" t="n">
        <x:v>0</x:v>
      </x:c>
      <x:c r="P254" s="585" t="n">
        <x:v>0</x:v>
      </x:c>
      <x:c r="Q254" s="588" t="n">
        <x:f>R254*$E$3</x:f>
        <x:v>0</x:v>
      </x:c>
      <x:c r="R254" s="523" t="n">
        <x:v>0</x:v>
      </x:c>
      <x:c r="S254" s="579" t="n">
        <x:v>0</x:v>
      </x:c>
      <x:c r="T254" s="582" t="n">
        <x:f>U254*$E$3</x:f>
        <x:v>0</x:v>
      </x:c>
      <x:c r="U254" s="523" t="n">
        <x:v>0</x:v>
      </x:c>
      <x:c r="V254" s="585" t="n">
        <x:v>0</x:v>
      </x:c>
      <x:c r="W254" s="588" t="n">
        <x:f>X254*$E$3</x:f>
        <x:v>0</x:v>
      </x:c>
      <x:c r="X254" s="523" t="n">
        <x:v>0</x:v>
      </x:c>
      <x:c r="Y254" s="579" t="n">
        <x:v>0</x:v>
      </x:c>
      <x:c r="Z254" s="582" t="n">
        <x:f>AA254*$E$3</x:f>
        <x:v>0</x:v>
      </x:c>
      <x:c r="AA254" s="523" t="n">
        <x:v>0</x:v>
      </x:c>
      <x:c r="AB254" s="585" t="n">
        <x:v>0</x:v>
      </x:c>
      <x:c r="AC254" s="588" t="n">
        <x:f>AD254*$E$3</x:f>
        <x:v>0</x:v>
      </x:c>
      <x:c r="AD254" s="523" t="n">
        <x:v>0</x:v>
      </x:c>
      <x:c r="AE254" s="579" t="n">
        <x:v>0</x:v>
      </x:c>
      <x:c r="AF254" s="582" t="n">
        <x:f>AG254*$E$3</x:f>
        <x:v>0</x:v>
      </x:c>
      <x:c r="AG254" s="523" t="n">
        <x:v>0</x:v>
      </x:c>
      <x:c r="AH254" s="585" t="n">
        <x:v>0</x:v>
      </x:c>
      <x:c r="AI254" s="588" t="n">
        <x:f>AJ254*$E$3</x:f>
        <x:v>0</x:v>
      </x:c>
      <x:c r="AJ254" s="523" t="n">
        <x:v>0</x:v>
      </x:c>
      <x:c r="AK254" s="579" t="n">
        <x:v>0</x:v>
      </x:c>
      <x:c r="AL254" s="582" t="n">
        <x:f>AM254*$E$3</x:f>
        <x:v>0</x:v>
      </x:c>
      <x:c r="AM254" s="523" t="n">
        <x:v>0</x:v>
      </x:c>
      <x:c r="AN254" s="585" t="n">
        <x:v>0</x:v>
      </x:c>
      <x:c r="AO254" s="588" t="n">
        <x:f>AP254*$E$3</x:f>
        <x:v>0</x:v>
      </x:c>
      <x:c r="AP254" s="523" t="n">
        <x:v>0</x:v>
      </x:c>
      <x:c r="AQ254" s="579" t="n">
        <x:v>0</x:v>
      </x:c>
      <x:c r="AR254" s="582" t="n">
        <x:f>AS254*$E$3</x:f>
        <x:v>0</x:v>
      </x:c>
      <x:c r="AS254" s="523" t="n">
        <x:v>0</x:v>
      </x:c>
      <x:c r="AT254" s="585" t="n">
        <x:v>0</x:v>
      </x:c>
      <x:c r="AU254" s="588" t="n">
        <x:f>AV254*$E$3</x:f>
        <x:v>0</x:v>
      </x:c>
      <x:c r="AV254" s="523" t="n">
        <x:v>0</x:v>
      </x:c>
      <x:c r="AW254" s="579" t="n">
        <x:f>SUM(M254,P254,S254,V254,Y254,AB254,AE254,AH254,AK254,AN254,AQ254,AT254)</x:f>
        <x:v>0</x:v>
      </x:c>
      <x:c r="AX254" s="582" t="n">
        <x:f>SUM(N254,Q254,T254,W254,Z254,AC254,AF254,AI254,AL254,AO254,AR254,AU254)</x:f>
        <x:v>0</x:v>
      </x:c>
      <x:c r="AY254" s="525"/>
      <x:c r="AZ254" s="579" t="n">
        <x:f>AW254/12</x:f>
        <x:v>0</x:v>
      </x:c>
      <x:c r="BA254" s="582" t="n">
        <x:f>AX254/12</x:f>
        <x:v>0</x:v>
      </x:c>
      <x:c r="BB254" s="525"/>
      <x:c r="BC254" s="579" t="n">
        <x:f>AW254-$G254</x:f>
        <x:v>0</x:v>
      </x:c>
      <x:c r="BD254" s="582" t="n">
        <x:f>AX254-($K254*12)</x:f>
        <x:v>0</x:v>
      </x:c>
      <x:c r="BE254" s="522" t="str">
        <x:v>NÃO</x:v>
      </x:c>
      <x:c r="BF254" s="522" t="str">
        <x:v>EQUIPAMENTOS · Disponibilidade de equipes de equipamentos</x:v>
      </x:c>
    </x:row>
    <x:row r="255" ht="31" customHeight="1">
      <x:c r="A255" s="531" t="str">
        <x:v>O&amp;M</x:v>
      </x:c>
      <x:c r="B255" s="531" t="str">
        <x:v>EQUIPAMENTOS</x:v>
      </x:c>
      <x:c r="C255" s="531" t="str">
        <x:v>5023000182</x:v>
      </x:c>
      <x:c r="D255" s="534" t="str">
        <x:v>RET BATERIA EM EQUIPAMENTOS ARD</x:v>
      </x:c>
      <x:c r="E255" s="534" t="str">
        <x:v>RETIRAR UMA BATERIA QUE ALIMENTA O SISTEMA DE ENERGIA DO EQUIPAMENTO CTL OU RELIGADOR, EM QUALQUER NIVEL DE TENSAO. APROPRIACAO-CUSTEIO: QUANDO EM ATIVIDADE DE MANUTENCAO, APROPRIAR NO CENTRO E CLASSE DE CUSTO ESPECIFICA DA AREA. QUANTIDADE MINIMA DE PESSOAS: 2 PESSOAS. TIPO DE TURMA: EQUIPAMENTOS. CADERNO DE SERVICO: AUTOMACAO DE REDES MT E BT (ARD).</x:v>
      </x:c>
      <x:c r="F255" s="531" t="str">
        <x:v>UNIDADE</x:v>
      </x:c>
      <x:c r="G255" s="573" t="n">
        <x:v>0</x:v>
      </x:c>
      <x:c r="H255" s="573" t="n">
        <x:f>G255/12</x:f>
        <x:v>0</x:v>
      </x:c>
      <x:c r="I255" s="576" t="n">
        <x:v>268.230365043425</x:v>
      </x:c>
      <x:c r="J255" s="576" t="n">
        <x:f>ROUND(I255*$E$3,2)</x:f>
        <x:v>268.23</x:v>
      </x:c>
      <x:c r="K255" s="576" t="n">
        <x:f>J255*H255</x:f>
        <x:v>0</x:v>
      </x:c>
      <x:c r="L255" s="522"/>
      <x:c r="M255" s="579" t="n">
        <x:v>0</x:v>
      </x:c>
      <x:c r="N255" s="582" t="n">
        <x:f>O255*$E$3</x:f>
        <x:v>0</x:v>
      </x:c>
      <x:c r="O255" s="523" t="n">
        <x:v>0</x:v>
      </x:c>
      <x:c r="P255" s="585" t="n">
        <x:v>0</x:v>
      </x:c>
      <x:c r="Q255" s="588" t="n">
        <x:f>R255*$E$3</x:f>
        <x:v>0</x:v>
      </x:c>
      <x:c r="R255" s="523" t="n">
        <x:v>0</x:v>
      </x:c>
      <x:c r="S255" s="579" t="n">
        <x:v>0</x:v>
      </x:c>
      <x:c r="T255" s="582" t="n">
        <x:f>U255*$E$3</x:f>
        <x:v>0</x:v>
      </x:c>
      <x:c r="U255" s="523" t="n">
        <x:v>0</x:v>
      </x:c>
      <x:c r="V255" s="585" t="n">
        <x:v>0</x:v>
      </x:c>
      <x:c r="W255" s="588" t="n">
        <x:f>X255*$E$3</x:f>
        <x:v>0</x:v>
      </x:c>
      <x:c r="X255" s="523" t="n">
        <x:v>0</x:v>
      </x:c>
      <x:c r="Y255" s="579" t="n">
        <x:v>0</x:v>
      </x:c>
      <x:c r="Z255" s="582" t="n">
        <x:f>AA255*$E$3</x:f>
        <x:v>0</x:v>
      </x:c>
      <x:c r="AA255" s="523" t="n">
        <x:v>0</x:v>
      </x:c>
      <x:c r="AB255" s="585" t="n">
        <x:v>0</x:v>
      </x:c>
      <x:c r="AC255" s="588" t="n">
        <x:f>AD255*$E$3</x:f>
        <x:v>0</x:v>
      </x:c>
      <x:c r="AD255" s="523" t="n">
        <x:v>0</x:v>
      </x:c>
      <x:c r="AE255" s="579" t="n">
        <x:v>0</x:v>
      </x:c>
      <x:c r="AF255" s="582" t="n">
        <x:f>AG255*$E$3</x:f>
        <x:v>0</x:v>
      </x:c>
      <x:c r="AG255" s="523" t="n">
        <x:v>0</x:v>
      </x:c>
      <x:c r="AH255" s="585" t="n">
        <x:v>0</x:v>
      </x:c>
      <x:c r="AI255" s="588" t="n">
        <x:f>AJ255*$E$3</x:f>
        <x:v>0</x:v>
      </x:c>
      <x:c r="AJ255" s="523" t="n">
        <x:v>0</x:v>
      </x:c>
      <x:c r="AK255" s="579" t="n">
        <x:v>0</x:v>
      </x:c>
      <x:c r="AL255" s="582" t="n">
        <x:f>AM255*$E$3</x:f>
        <x:v>0</x:v>
      </x:c>
      <x:c r="AM255" s="523" t="n">
        <x:v>0</x:v>
      </x:c>
      <x:c r="AN255" s="585" t="n">
        <x:v>0</x:v>
      </x:c>
      <x:c r="AO255" s="588" t="n">
        <x:f>AP255*$E$3</x:f>
        <x:v>0</x:v>
      </x:c>
      <x:c r="AP255" s="523" t="n">
        <x:v>0</x:v>
      </x:c>
      <x:c r="AQ255" s="579" t="n">
        <x:v>0</x:v>
      </x:c>
      <x:c r="AR255" s="582" t="n">
        <x:f>AS255*$E$3</x:f>
        <x:v>0</x:v>
      </x:c>
      <x:c r="AS255" s="523" t="n">
        <x:v>0</x:v>
      </x:c>
      <x:c r="AT255" s="585" t="n">
        <x:v>0</x:v>
      </x:c>
      <x:c r="AU255" s="588" t="n">
        <x:f>AV255*$E$3</x:f>
        <x:v>0</x:v>
      </x:c>
      <x:c r="AV255" s="523" t="n">
        <x:v>0</x:v>
      </x:c>
      <x:c r="AW255" s="579" t="n">
        <x:f>SUM(M255,P255,S255,V255,Y255,AB255,AE255,AH255,AK255,AN255,AQ255,AT255)</x:f>
        <x:v>0</x:v>
      </x:c>
      <x:c r="AX255" s="582" t="n">
        <x:f>SUM(N255,Q255,T255,W255,Z255,AC255,AF255,AI255,AL255,AO255,AR255,AU255)</x:f>
        <x:v>0</x:v>
      </x:c>
      <x:c r="AY255" s="525"/>
      <x:c r="AZ255" s="579" t="n">
        <x:f>AW255/12</x:f>
        <x:v>0</x:v>
      </x:c>
      <x:c r="BA255" s="582" t="n">
        <x:f>AX255/12</x:f>
        <x:v>0</x:v>
      </x:c>
      <x:c r="BB255" s="525"/>
      <x:c r="BC255" s="579" t="n">
        <x:f>AW255-$G255</x:f>
        <x:v>0</x:v>
      </x:c>
      <x:c r="BD255" s="582" t="n">
        <x:f>AX255-($K255*12)</x:f>
        <x:v>0</x:v>
      </x:c>
      <x:c r="BE255" s="522" t="str">
        <x:v>NÃO</x:v>
      </x:c>
      <x:c r="BF255" s="522" t="str">
        <x:v>EQUIPAMENTOS · Disponibilidade de equipes de equipamentos</x:v>
      </x:c>
    </x:row>
    <x:row r="256" ht="31" customHeight="1">
      <x:c r="A256" s="531" t="str">
        <x:v>O&amp;M</x:v>
      </x:c>
      <x:c r="B256" s="531" t="str">
        <x:v>LINHA MORTA</x:v>
      </x:c>
      <x:c r="C256" s="531" t="str">
        <x:v>5023000183</x:v>
      </x:c>
      <x:c r="D256" s="534" t="str">
        <x:v>INST TRAFO DT POSTE/PLATAF 3F LM</x:v>
      </x:c>
      <x:c r="E256" s="534" t="str">
        <x:v>INSTALAR TRANSFORMADOR DE DISTRIBUICAO TRIFASICO (3F), EM POSTE OU PLATAFORMA, INDEPENDENTE DO NUMERO DE FASES E POTENCIA, INDEPENDENTE DA CLASSE DE TENSAO. CONFORME NORMA TECNICA VIGENTE. INCLUI: INSTALAR TRANSFORMADOR COM SUPORTE, PARA-RAIOS (BT E MT), VERIFICAR/ALTERAR TAP, ABRIR E/OU FECHAR CHAVE FUSIVEL, CONEXAO AOS PARA-RAIOS, MEDICAO FISCAL EXISTENTE, REDE SECUNDARIA E AO FIO CONDUTOR DO SISTEMA DE ATERRAMENTO EXISTENTE, E CONEXOES NECESSARIAS/PADRONIZADAS A REDE. INSTALAR PLACA DE IDENTIFICACAO, CASO NECESSARIO. APROPRIACAO - INVESTIMENTO: QUANDO ASSOCIADA A UC ESSA ATIVIDADE DEVE SER APROPRIADA NA ODI. CONFORME ET.206.EQTL.NORMAS E QUALIDADE - CADERNO DE SERVICOS. QUANT MINIMA RECOMENDA: 5 PESSOAS. TIPO DE TURMA: LINHA MORTA (LM). </x:v>
      </x:c>
      <x:c r="F256" s="531" t="str">
        <x:v>UNIDADE</x:v>
      </x:c>
      <x:c r="G256" s="573" t="n">
        <x:v>2194.07322427727</x:v>
      </x:c>
      <x:c r="H256" s="573" t="n">
        <x:f>G256/12</x:f>
        <x:v>182.83943535643917</x:v>
      </x:c>
      <x:c r="I256" s="576" t="n">
        <x:v>1511.66195238576</x:v>
      </x:c>
      <x:c r="J256" s="576" t="n">
        <x:f>ROUND(I256*$E$3,2)</x:f>
        <x:v>1511.66</x:v>
      </x:c>
      <x:c r="K256" s="576" t="n">
        <x:f>J256*H256</x:f>
        <x:v>276391.06085091486</x:v>
      </x:c>
      <x:c r="L256" s="522"/>
      <x:c r="M256" s="579" t="n">
        <x:v>87</x:v>
      </x:c>
      <x:c r="N256" s="582" t="n">
        <x:f>O256*$E$3</x:f>
        <x:v>131514.42</x:v>
      </x:c>
      <x:c r="O256" s="523" t="n">
        <x:v>131514.42</x:v>
      </x:c>
      <x:c r="P256" s="585" t="n">
        <x:v>105</x:v>
      </x:c>
      <x:c r="Q256" s="588" t="n">
        <x:f>R256*$E$3</x:f>
        <x:v>158724.3</x:v>
      </x:c>
      <x:c r="R256" s="523" t="n">
        <x:v>158724.3</x:v>
      </x:c>
      <x:c r="S256" s="579" t="n">
        <x:v>129</x:v>
      </x:c>
      <x:c r="T256" s="582" t="n">
        <x:f>U256*$E$3</x:f>
        <x:v>195004.14</x:v>
      </x:c>
      <x:c r="U256" s="523" t="n">
        <x:v>195004.14</x:v>
      </x:c>
      <x:c r="V256" s="585" t="n">
        <x:v>100</x:v>
      </x:c>
      <x:c r="W256" s="588" t="n">
        <x:f>X256*$E$3</x:f>
        <x:v>151166</x:v>
      </x:c>
      <x:c r="X256" s="523" t="n">
        <x:v>151166</x:v>
      </x:c>
      <x:c r="Y256" s="579" t="n">
        <x:v>138</x:v>
      </x:c>
      <x:c r="Z256" s="582" t="n">
        <x:f>AA256*$E$3</x:f>
        <x:v>208609.08</x:v>
      </x:c>
      <x:c r="AA256" s="523" t="n">
        <x:v>208609.08</x:v>
      </x:c>
      <x:c r="AB256" s="585" t="n">
        <x:v>89</x:v>
      </x:c>
      <x:c r="AC256" s="588" t="n">
        <x:f>AD256*$E$3</x:f>
        <x:v>134537.74</x:v>
      </x:c>
      <x:c r="AD256" s="523" t="n">
        <x:v>134537.74</x:v>
      </x:c>
      <x:c r="AE256" s="579" t="n">
        <x:v>51</x:v>
      </x:c>
      <x:c r="AF256" s="582" t="n">
        <x:f>AG256*$E$3</x:f>
        <x:v>77094.66</x:v>
      </x:c>
      <x:c r="AG256" s="523" t="n">
        <x:v>77094.66</x:v>
      </x:c>
      <x:c r="AH256" s="585" t="n">
        <x:v>109</x:v>
      </x:c>
      <x:c r="AI256" s="588" t="n">
        <x:f>AJ256*$E$3</x:f>
        <x:v>164770.94</x:v>
      </x:c>
      <x:c r="AJ256" s="523" t="n">
        <x:v>164770.94</x:v>
      </x:c>
      <x:c r="AK256" s="579" t="n">
        <x:v>153</x:v>
      </x:c>
      <x:c r="AL256" s="582" t="n">
        <x:f>AM256*$E$3</x:f>
        <x:v>231283.98</x:v>
      </x:c>
      <x:c r="AM256" s="523" t="n">
        <x:v>231283.98</x:v>
      </x:c>
      <x:c r="AN256" s="585" t="n">
        <x:v>109</x:v>
      </x:c>
      <x:c r="AO256" s="588" t="n">
        <x:f>AP256*$E$3</x:f>
        <x:v>164770.94</x:v>
      </x:c>
      <x:c r="AP256" s="523" t="n">
        <x:v>164770.94</x:v>
      </x:c>
      <x:c r="AQ256" s="579" t="n">
        <x:v>86</x:v>
      </x:c>
      <x:c r="AR256" s="582" t="n">
        <x:f>AS256*$E$3</x:f>
        <x:v>130002.76</x:v>
      </x:c>
      <x:c r="AS256" s="523" t="n">
        <x:v>130002.76</x:v>
      </x:c>
      <x:c r="AT256" s="585" t="n">
        <x:v>69</x:v>
      </x:c>
      <x:c r="AU256" s="588" t="n">
        <x:f>AV256*$E$3</x:f>
        <x:v>104304.54</x:v>
      </x:c>
      <x:c r="AV256" s="523" t="n">
        <x:v>104304.54</x:v>
      </x:c>
      <x:c r="AW256" s="579" t="n">
        <x:f>SUM(M256,P256,S256,V256,Y256,AB256,AE256,AH256,AK256,AN256,AQ256,AT256)</x:f>
        <x:v>1225</x:v>
      </x:c>
      <x:c r="AX256" s="582" t="n">
        <x:f>SUM(N256,Q256,T256,W256,Z256,AC256,AF256,AI256,AL256,AO256,AR256,AU256)</x:f>
        <x:v>1851783.4999999998</x:v>
      </x:c>
      <x:c r="AY256" s="525"/>
      <x:c r="AZ256" s="579" t="n">
        <x:f>AW256/12</x:f>
        <x:v>102.08333333333333</x:v>
      </x:c>
      <x:c r="BA256" s="582" t="n">
        <x:f>AX256/12</x:f>
        <x:v>154315.29166666666</x:v>
      </x:c>
      <x:c r="BB256" s="525"/>
      <x:c r="BC256" s="579" t="n">
        <x:f>AW256-$G256</x:f>
        <x:v>-969.0732242772701</x:v>
      </x:c>
      <x:c r="BD256" s="582" t="n">
        <x:f>AX256-($K256*12)</x:f>
        <x:v>-1464909.2302109788</x:v>
      </x:c>
      <x:c r="BE256" s="522" t="str">
        <x:v>SIM</x:v>
      </x:c>
      <x:c r="BF256" s="522" t="str">
        <x:v>PRODUÇÃO · COMPÕE O FATOR K</x:v>
      </x:c>
    </x:row>
    <x:row r="257" ht="31" customHeight="1">
      <x:c r="A257" s="531" t="str">
        <x:v>O&amp;M</x:v>
      </x:c>
      <x:c r="B257" s="531" t="str">
        <x:v>LINHA MORTA</x:v>
      </x:c>
      <x:c r="C257" s="531" t="str">
        <x:v>5023000184</x:v>
      </x:c>
      <x:c r="D257" s="534" t="str">
        <x:v>INST TRAFO DT POSTE/PLATAF 1/2F LM</x:v>
      </x:c>
      <x:c r="E257" s="534" t="str">
        <x:v>INSTALAR TRANSFORMADOR DE DISTRIBUICAO MONOFASICO (FN OU FF), EM POSTE OU PLATAFORMA, INDEPENDENTE DO NUMERO DE FASES E POTENCIA, INDEPENDENTE DA CLASSE DE TENSAO. CONFORME NORMA TECNICA VIGENTE. INCLUI: INSTALAR TRANSFORMADOR COM SUPORTE, PARA-RAIOS (BT E MT), VERIFICAR/ALTERAR TAP, ABRIR E/OU FECHAR CHAVE FUSIVEL, CONEXAO AOS PARA-RAIOS, MEDICAO FISCAL EXISTENTE, REDE SECUNDARIA E AO FIO CONDUTOR DO SISTEMA DE ATERRAMENTO EXISTENTE, E CONEXOES NECESSARIAS/PADRONIZADAS A REDE. INSTALAR PLACA DE IDENTIFICACAO, CASO NECESSARIO. APROPRIACAO - INVESTIMENTO: QUANDO ASSOCIADA A UC ESSA ATIVIDADE DEVE SER APROPRIADA NA ODI. CONFORME ET.206.EQTL.NORMAS E QUALIDADE - CADERNO DE SERVICOS. QUANT MINIMA RECOMENDA: 5 PESSOAS. TIPO DE TURMA: LINHA MORTA (LM). </x:v>
      </x:c>
      <x:c r="F257" s="531" t="str">
        <x:v>UNIDADE</x:v>
      </x:c>
      <x:c r="G257" s="573" t="n">
        <x:v>1140</x:v>
      </x:c>
      <x:c r="H257" s="573" t="n">
        <x:f>G257/12</x:f>
        <x:v>95</x:v>
      </x:c>
      <x:c r="I257" s="576" t="n">
        <x:v>1104.17046956873</x:v>
      </x:c>
      <x:c r="J257" s="576" t="n">
        <x:f>ROUND(I257*$E$3,2)</x:f>
        <x:v>1104.17</x:v>
      </x:c>
      <x:c r="K257" s="576" t="n">
        <x:f>J257*H257</x:f>
        <x:v>104896.15000000001</x:v>
      </x:c>
      <x:c r="L257" s="522"/>
      <x:c r="M257" s="579" t="n">
        <x:v>0</x:v>
      </x:c>
      <x:c r="N257" s="582" t="n">
        <x:f>O257*$E$3</x:f>
        <x:v>0</x:v>
      </x:c>
      <x:c r="O257" s="523" t="n">
        <x:v>0</x:v>
      </x:c>
      <x:c r="P257" s="585" t="n">
        <x:v>0</x:v>
      </x:c>
      <x:c r="Q257" s="588" t="n">
        <x:f>R257*$E$3</x:f>
        <x:v>0</x:v>
      </x:c>
      <x:c r="R257" s="523" t="n">
        <x:v>0</x:v>
      </x:c>
      <x:c r="S257" s="579" t="n">
        <x:v>0</x:v>
      </x:c>
      <x:c r="T257" s="582" t="n">
        <x:f>U257*$E$3</x:f>
        <x:v>0</x:v>
      </x:c>
      <x:c r="U257" s="523" t="n">
        <x:v>0</x:v>
      </x:c>
      <x:c r="V257" s="585" t="n">
        <x:v>0</x:v>
      </x:c>
      <x:c r="W257" s="588" t="n">
        <x:f>X257*$E$3</x:f>
        <x:v>0</x:v>
      </x:c>
      <x:c r="X257" s="523" t="n">
        <x:v>0</x:v>
      </x:c>
      <x:c r="Y257" s="579" t="n">
        <x:v>0</x:v>
      </x:c>
      <x:c r="Z257" s="582" t="n">
        <x:f>AA257*$E$3</x:f>
        <x:v>0</x:v>
      </x:c>
      <x:c r="AA257" s="523" t="n">
        <x:v>0</x:v>
      </x:c>
      <x:c r="AB257" s="585" t="n">
        <x:v>0</x:v>
      </x:c>
      <x:c r="AC257" s="588" t="n">
        <x:f>AD257*$E$3</x:f>
        <x:v>0</x:v>
      </x:c>
      <x:c r="AD257" s="523" t="n">
        <x:v>0</x:v>
      </x:c>
      <x:c r="AE257" s="579" t="n">
        <x:v>0</x:v>
      </x:c>
      <x:c r="AF257" s="582" t="n">
        <x:f>AG257*$E$3</x:f>
        <x:v>0</x:v>
      </x:c>
      <x:c r="AG257" s="523" t="n">
        <x:v>0</x:v>
      </x:c>
      <x:c r="AH257" s="585" t="n">
        <x:v>0</x:v>
      </x:c>
      <x:c r="AI257" s="588" t="n">
        <x:f>AJ257*$E$3</x:f>
        <x:v>0</x:v>
      </x:c>
      <x:c r="AJ257" s="523" t="n">
        <x:v>0</x:v>
      </x:c>
      <x:c r="AK257" s="579" t="n">
        <x:v>0</x:v>
      </x:c>
      <x:c r="AL257" s="582" t="n">
        <x:f>AM257*$E$3</x:f>
        <x:v>0</x:v>
      </x:c>
      <x:c r="AM257" s="523" t="n">
        <x:v>0</x:v>
      </x:c>
      <x:c r="AN257" s="585" t="n">
        <x:v>0</x:v>
      </x:c>
      <x:c r="AO257" s="588" t="n">
        <x:f>AP257*$E$3</x:f>
        <x:v>0</x:v>
      </x:c>
      <x:c r="AP257" s="523" t="n">
        <x:v>0</x:v>
      </x:c>
      <x:c r="AQ257" s="579" t="n">
        <x:v>0</x:v>
      </x:c>
      <x:c r="AR257" s="582" t="n">
        <x:f>AS257*$E$3</x:f>
        <x:v>0</x:v>
      </x:c>
      <x:c r="AS257" s="523" t="n">
        <x:v>0</x:v>
      </x:c>
      <x:c r="AT257" s="585" t="n">
        <x:v>0</x:v>
      </x:c>
      <x:c r="AU257" s="588" t="n">
        <x:f>AV257*$E$3</x:f>
        <x:v>0</x:v>
      </x:c>
      <x:c r="AV257" s="523" t="n">
        <x:v>0</x:v>
      </x:c>
      <x:c r="AW257" s="579" t="n">
        <x:f>SUM(M257,P257,S257,V257,Y257,AB257,AE257,AH257,AK257,AN257,AQ257,AT257)</x:f>
        <x:v>0</x:v>
      </x:c>
      <x:c r="AX257" s="582" t="n">
        <x:f>SUM(N257,Q257,T257,W257,Z257,AC257,AF257,AI257,AL257,AO257,AR257,AU257)</x:f>
        <x:v>0</x:v>
      </x:c>
      <x:c r="AY257" s="525"/>
      <x:c r="AZ257" s="579" t="n">
        <x:f>AW257/12</x:f>
        <x:v>0</x:v>
      </x:c>
      <x:c r="BA257" s="582" t="n">
        <x:f>AX257/12</x:f>
        <x:v>0</x:v>
      </x:c>
      <x:c r="BB257" s="525"/>
      <x:c r="BC257" s="579" t="n">
        <x:f>AW257-$G257</x:f>
        <x:v>-1140</x:v>
      </x:c>
      <x:c r="BD257" s="582" t="n">
        <x:f>AX257-($K257*12)</x:f>
        <x:v>-1258753.8</x:v>
      </x:c>
      <x:c r="BE257" s="522" t="str">
        <x:v>SIM</x:v>
      </x:c>
      <x:c r="BF257" s="522" t="str">
        <x:v>PRODUÇÃO · COMPÕE O FATOR K</x:v>
      </x:c>
    </x:row>
    <x:row r="258" ht="31" customHeight="1">
      <x:c r="A258" s="531" t="str">
        <x:v>O&amp;M</x:v>
      </x:c>
      <x:c r="B258" s="531" t="str">
        <x:v>LINHA MORTA</x:v>
      </x:c>
      <x:c r="C258" s="531" t="str">
        <x:v>5023000185</x:v>
      </x:c>
      <x:c r="D258" s="534" t="str">
        <x:v>RET TRAFO DT POSTE/PLATAF 1/2F LM</x:v>
      </x:c>
      <x:c r="E258" s="534" t="str">
        <x:v>RETIRAR TRANSFORMADOR DE DISTRIBUICAO MONOFASICO (FN OU FF), EM POSTE OU PLATAFORMA, INDEPENDENTE DO NUMERO DE FASES E POTENCIA, INDEPENDENTE DA CLASSE DE TENSAO. CONFORME NORMA TECNICA VIGENTE. INCLUI: RETIRAR TRANSFORMADOR COM SUPORTE, PARA-RAIOS (BT E MT), ABRIR E/OU FECHAR CHAVE FUSIVEL, DESCONECTAR AOS PARA-RAIOS, MEDICAO FISCAL EXISTENTE, REDE SECUNDARIA E AO FIO CONDUTOR DO SISTEMA DE ATERRAMENTO EXISTENTE, E DESCONEXOES NECESSARIAS A REDE. RETIRAR PLACA DE IDENTIFICACAO, CASO NECESSARIO. APROPRIACAO - CUSTEIO: QUANDO EM ATIVIDADE DE MANUTENCAO, APROPRIAR NO CENTRO E CLASSE DE CUSTO ESPECIFICA DA AREA. CONFORME ET.206.EQTL.NORMAS E QUALIDADE - CADERNO DE SERVICOS. QUANT MINIMA RECOMENDA: 5 PESSOAS. TIPO DE TURMA: LINHA MORTA (LM). </x:v>
      </x:c>
      <x:c r="F258" s="531" t="str">
        <x:v>UNIDADE</x:v>
      </x:c>
      <x:c r="G258" s="573" t="n">
        <x:v>674</x:v>
      </x:c>
      <x:c r="H258" s="573" t="n">
        <x:f>G258/12</x:f>
        <x:v>56.166666666666664</x:v>
      </x:c>
      <x:c r="I258" s="576" t="n">
        <x:v>880.707398346487</x:v>
      </x:c>
      <x:c r="J258" s="576" t="n">
        <x:f>ROUND(I258*$E$3,2)</x:f>
        <x:v>880.71</x:v>
      </x:c>
      <x:c r="K258" s="576" t="n">
        <x:f>J258*H258</x:f>
        <x:v>49466.545</x:v>
      </x:c>
      <x:c r="L258" s="522"/>
      <x:c r="M258" s="579" t="n">
        <x:v>0</x:v>
      </x:c>
      <x:c r="N258" s="582" t="n">
        <x:f>O258*$E$3</x:f>
        <x:v>0</x:v>
      </x:c>
      <x:c r="O258" s="523" t="n">
        <x:v>0</x:v>
      </x:c>
      <x:c r="P258" s="585" t="n">
        <x:v>0</x:v>
      </x:c>
      <x:c r="Q258" s="588" t="n">
        <x:f>R258*$E$3</x:f>
        <x:v>0</x:v>
      </x:c>
      <x:c r="R258" s="523" t="n">
        <x:v>0</x:v>
      </x:c>
      <x:c r="S258" s="579" t="n">
        <x:v>0</x:v>
      </x:c>
      <x:c r="T258" s="582" t="n">
        <x:f>U258*$E$3</x:f>
        <x:v>0</x:v>
      </x:c>
      <x:c r="U258" s="523" t="n">
        <x:v>0</x:v>
      </x:c>
      <x:c r="V258" s="585" t="n">
        <x:v>0</x:v>
      </x:c>
      <x:c r="W258" s="588" t="n">
        <x:f>X258*$E$3</x:f>
        <x:v>0</x:v>
      </x:c>
      <x:c r="X258" s="523" t="n">
        <x:v>0</x:v>
      </x:c>
      <x:c r="Y258" s="579" t="n">
        <x:v>0</x:v>
      </x:c>
      <x:c r="Z258" s="582" t="n">
        <x:f>AA258*$E$3</x:f>
        <x:v>0</x:v>
      </x:c>
      <x:c r="AA258" s="523" t="n">
        <x:v>0</x:v>
      </x:c>
      <x:c r="AB258" s="585" t="n">
        <x:v>0</x:v>
      </x:c>
      <x:c r="AC258" s="588" t="n">
        <x:f>AD258*$E$3</x:f>
        <x:v>0</x:v>
      </x:c>
      <x:c r="AD258" s="523" t="n">
        <x:v>0</x:v>
      </x:c>
      <x:c r="AE258" s="579" t="n">
        <x:v>0</x:v>
      </x:c>
      <x:c r="AF258" s="582" t="n">
        <x:f>AG258*$E$3</x:f>
        <x:v>0</x:v>
      </x:c>
      <x:c r="AG258" s="523" t="n">
        <x:v>0</x:v>
      </x:c>
      <x:c r="AH258" s="585" t="n">
        <x:v>0</x:v>
      </x:c>
      <x:c r="AI258" s="588" t="n">
        <x:f>AJ258*$E$3</x:f>
        <x:v>0</x:v>
      </x:c>
      <x:c r="AJ258" s="523" t="n">
        <x:v>0</x:v>
      </x:c>
      <x:c r="AK258" s="579" t="n">
        <x:v>0</x:v>
      </x:c>
      <x:c r="AL258" s="582" t="n">
        <x:f>AM258*$E$3</x:f>
        <x:v>0</x:v>
      </x:c>
      <x:c r="AM258" s="523" t="n">
        <x:v>0</x:v>
      </x:c>
      <x:c r="AN258" s="585" t="n">
        <x:v>0</x:v>
      </x:c>
      <x:c r="AO258" s="588" t="n">
        <x:f>AP258*$E$3</x:f>
        <x:v>0</x:v>
      </x:c>
      <x:c r="AP258" s="523" t="n">
        <x:v>0</x:v>
      </x:c>
      <x:c r="AQ258" s="579" t="n">
        <x:v>0</x:v>
      </x:c>
      <x:c r="AR258" s="582" t="n">
        <x:f>AS258*$E$3</x:f>
        <x:v>0</x:v>
      </x:c>
      <x:c r="AS258" s="523" t="n">
        <x:v>0</x:v>
      </x:c>
      <x:c r="AT258" s="585" t="n">
        <x:v>0</x:v>
      </x:c>
      <x:c r="AU258" s="588" t="n">
        <x:f>AV258*$E$3</x:f>
        <x:v>0</x:v>
      </x:c>
      <x:c r="AV258" s="523" t="n">
        <x:v>0</x:v>
      </x:c>
      <x:c r="AW258" s="579" t="n">
        <x:f>SUM(M258,P258,S258,V258,Y258,AB258,AE258,AH258,AK258,AN258,AQ258,AT258)</x:f>
        <x:v>0</x:v>
      </x:c>
      <x:c r="AX258" s="582" t="n">
        <x:f>SUM(N258,Q258,T258,W258,Z258,AC258,AF258,AI258,AL258,AO258,AR258,AU258)</x:f>
        <x:v>0</x:v>
      </x:c>
      <x:c r="AY258" s="525"/>
      <x:c r="AZ258" s="579" t="n">
        <x:f>AW258/12</x:f>
        <x:v>0</x:v>
      </x:c>
      <x:c r="BA258" s="582" t="n">
        <x:f>AX258/12</x:f>
        <x:v>0</x:v>
      </x:c>
      <x:c r="BB258" s="525"/>
      <x:c r="BC258" s="579" t="n">
        <x:f>AW258-$G258</x:f>
        <x:v>-674</x:v>
      </x:c>
      <x:c r="BD258" s="582" t="n">
        <x:f>AX258-($K258*12)</x:f>
        <x:v>-593598.54</x:v>
      </x:c>
      <x:c r="BE258" s="522" t="str">
        <x:v>SIM</x:v>
      </x:c>
      <x:c r="BF258" s="522" t="str">
        <x:v>PRODUÇÃO · COMPÕE O FATOR K</x:v>
      </x:c>
    </x:row>
    <x:row r="259" ht="31" customHeight="1">
      <x:c r="A259" s="531" t="str">
        <x:v>O&amp;M</x:v>
      </x:c>
      <x:c r="B259" s="531" t="str">
        <x:v>LINHA MORTA</x:v>
      </x:c>
      <x:c r="C259" s="531" t="str">
        <x:v>5023000186</x:v>
      </x:c>
      <x:c r="D259" s="534" t="str">
        <x:v>RET TRAFO DT POSTE/PLATAF 3F LM</x:v>
      </x:c>
      <x:c r="E259" s="534" t="str">
        <x:v>RETIRAR TRANSFORMADOR DE DISTRIBUICAO TRIFASICO (3F), EM POSTE OU PLATAFORMA, INDEPENDENTE DO NUMERO DE FASES E POTENCIA, INDEPENDENTE DA CLASSE DE TENSAO. CONFORME NORMA TECNICA VIGENTE. INCLUI: RETIRAR TRANSFORMADOR COM SUPORTE, PARA-RAIOS (BT E MT), ABRIR E/OU FECHAR CHAVE FUSIVEL, DESCONECTAR AOS PARA-RAIOS, MEDICAO FISCAL EXISTENTE, REDE SECUNDARIA E AO FIO CONDUTOR DO SISTEMA DE ATERRAMENTO EXISTENTE, E DESCONEXOES NECESSARIAS A REDE. RETIRAR PLACA DE IDENTIFICACAO, CASO NECESSARIO. APROPRIACAO - CUSTEIO: QUANDO EM ATIVIDADE DE MANUTENCAO, APROPRIAR NO CENTRO E CLASSE DE CUSTO ESPECIFICA DA AREA. CONFORME ET.206.EQTL.NORMAS E QUALIDADE - CADERNO DE SERVICOS. QUANT MINIMA RECOMENDA: 5 PESSOAS. TIPO DE TURMA: LINHA MORTA (LM). </x:v>
      </x:c>
      <x:c r="F259" s="531" t="str">
        <x:v>UNIDADE</x:v>
      </x:c>
      <x:c r="G259" s="573" t="n">
        <x:v>1469</x:v>
      </x:c>
      <x:c r="H259" s="573" t="n">
        <x:f>G259/12</x:f>
        <x:v>122.41666666666667</x:v>
      </x:c>
      <x:c r="I259" s="576" t="n">
        <x:v>1498.51706584328</x:v>
      </x:c>
      <x:c r="J259" s="576" t="n">
        <x:f>ROUND(I259*$E$3,2)</x:f>
        <x:v>1498.52</x:v>
      </x:c>
      <x:c r="K259" s="576" t="n">
        <x:f>J259*H259</x:f>
        <x:v>183443.82333333333</x:v>
      </x:c>
      <x:c r="L259" s="522"/>
      <x:c r="M259" s="579" t="n">
        <x:v>87</x:v>
      </x:c>
      <x:c r="N259" s="582" t="n">
        <x:f>O259*$E$3</x:f>
        <x:v>130371.24</x:v>
      </x:c>
      <x:c r="O259" s="523" t="n">
        <x:v>130371.24</x:v>
      </x:c>
      <x:c r="P259" s="585" t="n">
        <x:v>104</x:v>
      </x:c>
      <x:c r="Q259" s="588" t="n">
        <x:f>R259*$E$3</x:f>
        <x:v>155846.08</x:v>
      </x:c>
      <x:c r="R259" s="523" t="n">
        <x:v>155846.08</x:v>
      </x:c>
      <x:c r="S259" s="579" t="n">
        <x:v>126</x:v>
      </x:c>
      <x:c r="T259" s="582" t="n">
        <x:f>U259*$E$3</x:f>
        <x:v>188813.52</x:v>
      </x:c>
      <x:c r="U259" s="523" t="n">
        <x:v>188813.52</x:v>
      </x:c>
      <x:c r="V259" s="585" t="n">
        <x:v>99</x:v>
      </x:c>
      <x:c r="W259" s="588" t="n">
        <x:f>X259*$E$3</x:f>
        <x:v>148353.48</x:v>
      </x:c>
      <x:c r="X259" s="523" t="n">
        <x:v>148353.48</x:v>
      </x:c>
      <x:c r="Y259" s="579" t="n">
        <x:v>138</x:v>
      </x:c>
      <x:c r="Z259" s="582" t="n">
        <x:f>AA259*$E$3</x:f>
        <x:v>206795.76</x:v>
      </x:c>
      <x:c r="AA259" s="523" t="n">
        <x:v>206795.76</x:v>
      </x:c>
      <x:c r="AB259" s="585" t="n">
        <x:v>88</x:v>
      </x:c>
      <x:c r="AC259" s="588" t="n">
        <x:f>AD259*$E$3</x:f>
        <x:v>131869.76</x:v>
      </x:c>
      <x:c r="AD259" s="523" t="n">
        <x:v>131869.76</x:v>
      </x:c>
      <x:c r="AE259" s="579" t="n">
        <x:v>51</x:v>
      </x:c>
      <x:c r="AF259" s="582" t="n">
        <x:f>AG259*$E$3</x:f>
        <x:v>76424.52</x:v>
      </x:c>
      <x:c r="AG259" s="523" t="n">
        <x:v>76424.52</x:v>
      </x:c>
      <x:c r="AH259" s="585" t="n">
        <x:v>107</x:v>
      </x:c>
      <x:c r="AI259" s="588" t="n">
        <x:f>AJ259*$E$3</x:f>
        <x:v>160341.64</x:v>
      </x:c>
      <x:c r="AJ259" s="523" t="n">
        <x:v>160341.64</x:v>
      </x:c>
      <x:c r="AK259" s="579" t="n">
        <x:v>151</x:v>
      </x:c>
      <x:c r="AL259" s="582" t="n">
        <x:f>AM259*$E$3</x:f>
        <x:v>226276.52</x:v>
      </x:c>
      <x:c r="AM259" s="523" t="n">
        <x:v>226276.52</x:v>
      </x:c>
      <x:c r="AN259" s="585" t="n">
        <x:v>107</x:v>
      </x:c>
      <x:c r="AO259" s="588" t="n">
        <x:f>AP259*$E$3</x:f>
        <x:v>160341.64</x:v>
      </x:c>
      <x:c r="AP259" s="523" t="n">
        <x:v>160341.64</x:v>
      </x:c>
      <x:c r="AQ259" s="579" t="n">
        <x:v>85</x:v>
      </x:c>
      <x:c r="AR259" s="582" t="n">
        <x:f>AS259*$E$3</x:f>
        <x:v>127374.2</x:v>
      </x:c>
      <x:c r="AS259" s="523" t="n">
        <x:v>127374.2</x:v>
      </x:c>
      <x:c r="AT259" s="585" t="n">
        <x:v>68</x:v>
      </x:c>
      <x:c r="AU259" s="588" t="n">
        <x:f>AV259*$E$3</x:f>
        <x:v>101899.36</x:v>
      </x:c>
      <x:c r="AV259" s="523" t="n">
        <x:v>101899.36</x:v>
      </x:c>
      <x:c r="AW259" s="579" t="n">
        <x:f>SUM(M259,P259,S259,V259,Y259,AB259,AE259,AH259,AK259,AN259,AQ259,AT259)</x:f>
        <x:v>1211</x:v>
      </x:c>
      <x:c r="AX259" s="582" t="n">
        <x:f>SUM(N259,Q259,T259,W259,Z259,AC259,AF259,AI259,AL259,AO259,AR259,AU259)</x:f>
        <x:v>1814707.7200000002</x:v>
      </x:c>
      <x:c r="AY259" s="525"/>
      <x:c r="AZ259" s="579" t="n">
        <x:f>AW259/12</x:f>
        <x:v>100.91666666666667</x:v>
      </x:c>
      <x:c r="BA259" s="582" t="n">
        <x:f>AX259/12</x:f>
        <x:v>151225.64333333334</x:v>
      </x:c>
      <x:c r="BB259" s="525"/>
      <x:c r="BC259" s="579" t="n">
        <x:f>AW259-$G259</x:f>
        <x:v>-258</x:v>
      </x:c>
      <x:c r="BD259" s="582" t="n">
        <x:f>AX259-($K259*12)</x:f>
        <x:v>-386618.1599999997</x:v>
      </x:c>
      <x:c r="BE259" s="522" t="str">
        <x:v>SIM</x:v>
      </x:c>
      <x:c r="BF259" s="522" t="str">
        <x:v>PRODUÇÃO · COMPÕE O FATOR K</x:v>
      </x:c>
    </x:row>
    <x:row r="260" ht="31" customHeight="1">
      <x:c r="A260" s="531" t="str">
        <x:v>O&amp;M</x:v>
      </x:c>
      <x:c r="B260" s="531" t="str">
        <x:v>LINHA MORTA</x:v>
      </x:c>
      <x:c r="C260" s="531" t="str">
        <x:v>5023000187</x:v>
      </x:c>
      <x:c r="D260" s="534" t="str">
        <x:v>RET REGULADOR TENSAO POSTE 1F LM</x:v>
      </x:c>
      <x:c r="E260" s="534" t="str">
        <x:v>RETIRAR REGULADOR DE TENSAO MONOFASICO, EM POSTE, EM REDE MONOFASICA, INDEPENDENTE DA CLASSE DE TENSAO. CONFORME NORMA TECNICA VIGENTE. INCLUI: RETIRAR O REGULADOR DE TENSAO COM SUPORTE, DESCONECTAR AO CONTROLE, TRANSFORMADOR E/OU TP, CHAVES E FIO CONDUTOR DO SISTEMA DE ATERRAMENTO, DESCONEXOES NECESSARIAS A REDE. APROPRIACAO - CUSTEIO: QUANDO EM ATIVIDADE DE MANUTENCAO, APROPRIAR NO CENTRO E CLASSE DE CUSTO ESPECIFICA DA AREA. CONFORME ET.206.EQTL.NORMAS E QUALIDADE - CADERNO DE SERVICOS. QUANT MINIMA RECOMENDA: 5 PESSOAS. TIPO DE TURMA: LINHA MORTA (LM). </x:v>
      </x:c>
      <x:c r="F260" s="531" t="str">
        <x:v>UNIDADE</x:v>
      </x:c>
      <x:c r="G260" s="573" t="n">
        <x:v>0</x:v>
      </x:c>
      <x:c r="H260" s="573" t="n">
        <x:f>G260/12</x:f>
        <x:v>0</x:v>
      </x:c>
      <x:c r="I260" s="576" t="n">
        <x:v>1183.03978882364</x:v>
      </x:c>
      <x:c r="J260" s="576" t="n">
        <x:f>ROUND(I260*$E$3,2)</x:f>
        <x:v>1183.04</x:v>
      </x:c>
      <x:c r="K260" s="576" t="n">
        <x:f>J260*H260</x:f>
        <x:v>0</x:v>
      </x:c>
      <x:c r="L260" s="522"/>
      <x:c r="M260" s="579" t="n">
        <x:v>0</x:v>
      </x:c>
      <x:c r="N260" s="582" t="n">
        <x:f>O260*$E$3</x:f>
        <x:v>0</x:v>
      </x:c>
      <x:c r="O260" s="523" t="n">
        <x:v>0</x:v>
      </x:c>
      <x:c r="P260" s="585" t="n">
        <x:v>0</x:v>
      </x:c>
      <x:c r="Q260" s="588" t="n">
        <x:f>R260*$E$3</x:f>
        <x:v>0</x:v>
      </x:c>
      <x:c r="R260" s="523" t="n">
        <x:v>0</x:v>
      </x:c>
      <x:c r="S260" s="579" t="n">
        <x:v>0</x:v>
      </x:c>
      <x:c r="T260" s="582" t="n">
        <x:f>U260*$E$3</x:f>
        <x:v>0</x:v>
      </x:c>
      <x:c r="U260" s="523" t="n">
        <x:v>0</x:v>
      </x:c>
      <x:c r="V260" s="585" t="n">
        <x:v>0</x:v>
      </x:c>
      <x:c r="W260" s="588" t="n">
        <x:f>X260*$E$3</x:f>
        <x:v>0</x:v>
      </x:c>
      <x:c r="X260" s="523" t="n">
        <x:v>0</x:v>
      </x:c>
      <x:c r="Y260" s="579" t="n">
        <x:v>0</x:v>
      </x:c>
      <x:c r="Z260" s="582" t="n">
        <x:f>AA260*$E$3</x:f>
        <x:v>0</x:v>
      </x:c>
      <x:c r="AA260" s="523" t="n">
        <x:v>0</x:v>
      </x:c>
      <x:c r="AB260" s="585" t="n">
        <x:v>0</x:v>
      </x:c>
      <x:c r="AC260" s="588" t="n">
        <x:f>AD260*$E$3</x:f>
        <x:v>0</x:v>
      </x:c>
      <x:c r="AD260" s="523" t="n">
        <x:v>0</x:v>
      </x:c>
      <x:c r="AE260" s="579" t="n">
        <x:v>0</x:v>
      </x:c>
      <x:c r="AF260" s="582" t="n">
        <x:f>AG260*$E$3</x:f>
        <x:v>0</x:v>
      </x:c>
      <x:c r="AG260" s="523" t="n">
        <x:v>0</x:v>
      </x:c>
      <x:c r="AH260" s="585" t="n">
        <x:v>0</x:v>
      </x:c>
      <x:c r="AI260" s="588" t="n">
        <x:f>AJ260*$E$3</x:f>
        <x:v>0</x:v>
      </x:c>
      <x:c r="AJ260" s="523" t="n">
        <x:v>0</x:v>
      </x:c>
      <x:c r="AK260" s="579" t="n">
        <x:v>0</x:v>
      </x:c>
      <x:c r="AL260" s="582" t="n">
        <x:f>AM260*$E$3</x:f>
        <x:v>0</x:v>
      </x:c>
      <x:c r="AM260" s="523" t="n">
        <x:v>0</x:v>
      </x:c>
      <x:c r="AN260" s="585" t="n">
        <x:v>0</x:v>
      </x:c>
      <x:c r="AO260" s="588" t="n">
        <x:f>AP260*$E$3</x:f>
        <x:v>0</x:v>
      </x:c>
      <x:c r="AP260" s="523" t="n">
        <x:v>0</x:v>
      </x:c>
      <x:c r="AQ260" s="579" t="n">
        <x:v>0</x:v>
      </x:c>
      <x:c r="AR260" s="582" t="n">
        <x:f>AS260*$E$3</x:f>
        <x:v>0</x:v>
      </x:c>
      <x:c r="AS260" s="523" t="n">
        <x:v>0</x:v>
      </x:c>
      <x:c r="AT260" s="585" t="n">
        <x:v>0</x:v>
      </x:c>
      <x:c r="AU260" s="588" t="n">
        <x:f>AV260*$E$3</x:f>
        <x:v>0</x:v>
      </x:c>
      <x:c r="AV260" s="523" t="n">
        <x:v>0</x:v>
      </x:c>
      <x:c r="AW260" s="579" t="n">
        <x:f>SUM(M260,P260,S260,V260,Y260,AB260,AE260,AH260,AK260,AN260,AQ260,AT260)</x:f>
        <x:v>0</x:v>
      </x:c>
      <x:c r="AX260" s="582" t="n">
        <x:f>SUM(N260,Q260,T260,W260,Z260,AC260,AF260,AI260,AL260,AO260,AR260,AU260)</x:f>
        <x:v>0</x:v>
      </x:c>
      <x:c r="AY260" s="525"/>
      <x:c r="AZ260" s="579" t="n">
        <x:f>AW260/12</x:f>
        <x:v>0</x:v>
      </x:c>
      <x:c r="BA260" s="582" t="n">
        <x:f>AX260/12</x:f>
        <x:v>0</x:v>
      </x:c>
      <x:c r="BB260" s="525"/>
      <x:c r="BC260" s="579" t="n">
        <x:f>AW260-$G260</x:f>
        <x:v>0</x:v>
      </x:c>
      <x:c r="BD260" s="582" t="n">
        <x:f>AX260-($K260*12)</x:f>
        <x:v>0</x:v>
      </x:c>
      <x:c r="BE260" s="522" t="str">
        <x:v>SIM</x:v>
      </x:c>
      <x:c r="BF260" s="522" t="str">
        <x:v>PRODUÇÃO · COMPÕE O FATOR K</x:v>
      </x:c>
    </x:row>
    <x:row r="261" ht="31" customHeight="1">
      <x:c r="A261" s="531" t="str">
        <x:v>O&amp;M</x:v>
      </x:c>
      <x:c r="B261" s="531" t="str">
        <x:v>LINHA MORTA</x:v>
      </x:c>
      <x:c r="C261" s="531" t="str">
        <x:v>5023000188</x:v>
      </x:c>
      <x:c r="D261" s="534" t="str">
        <x:v>INST REGULADOR TENSAO 1F POSTE LM</x:v>
      </x:c>
      <x:c r="E261" s="534" t="str">
        <x:v>INSTALAR REGULADOR DE TENSAO MONOFASICO, EM POSTE, EM REDE MONOFASICA, INDEPENDENTE DA CLASSE DE TENSAO. CONFORME NORMA TECNICA VIGENTE. INCLUI: INSTALAR O REGULADOR DE TENSAO COM SUPORTE, CONECTAR AO CONTROLE, CHAVES E FIO CONDUTOR DO SISTEMA DE ATERRAMENTO EXISTENTE, CONEXOES NECESSARIAS/PADRONIZADAS A REDE. APROPRIACAO - INVESTIMENTO: QUANDO ASSOCIADA A UC ESSA ATIVIDADE DEVE SER APROPRIADA NA ODI. CONFORME ET.206.EQTL.NORMAS E QUALIDADE - CADERNO DE SERVICOS. QUANT MINIMA RECOMENDA: 5 PESSOAS. TIPO DE TURMA: LINHA MORTA (LM). </x:v>
      </x:c>
      <x:c r="F261" s="531" t="str">
        <x:v>UNIDADE</x:v>
      </x:c>
      <x:c r="G261" s="573" t="n">
        <x:v>0</x:v>
      </x:c>
      <x:c r="H261" s="573" t="n">
        <x:f>G261/12</x:f>
        <x:v>0</x:v>
      </x:c>
      <x:c r="I261" s="576" t="n">
        <x:v>1511.66195238576</x:v>
      </x:c>
      <x:c r="J261" s="576" t="n">
        <x:f>ROUND(I261*$E$3,2)</x:f>
        <x:v>1511.66</x:v>
      </x:c>
      <x:c r="K261" s="576" t="n">
        <x:f>J261*H261</x:f>
        <x:v>0</x:v>
      </x:c>
      <x:c r="L261" s="522"/>
      <x:c r="M261" s="579" t="n">
        <x:v>0</x:v>
      </x:c>
      <x:c r="N261" s="582" t="n">
        <x:f>O261*$E$3</x:f>
        <x:v>0</x:v>
      </x:c>
      <x:c r="O261" s="523" t="n">
        <x:v>0</x:v>
      </x:c>
      <x:c r="P261" s="585" t="n">
        <x:v>0</x:v>
      </x:c>
      <x:c r="Q261" s="588" t="n">
        <x:f>R261*$E$3</x:f>
        <x:v>0</x:v>
      </x:c>
      <x:c r="R261" s="523" t="n">
        <x:v>0</x:v>
      </x:c>
      <x:c r="S261" s="579" t="n">
        <x:v>0</x:v>
      </x:c>
      <x:c r="T261" s="582" t="n">
        <x:f>U261*$E$3</x:f>
        <x:v>0</x:v>
      </x:c>
      <x:c r="U261" s="523" t="n">
        <x:v>0</x:v>
      </x:c>
      <x:c r="V261" s="585" t="n">
        <x:v>0</x:v>
      </x:c>
      <x:c r="W261" s="588" t="n">
        <x:f>X261*$E$3</x:f>
        <x:v>0</x:v>
      </x:c>
      <x:c r="X261" s="523" t="n">
        <x:v>0</x:v>
      </x:c>
      <x:c r="Y261" s="579" t="n">
        <x:v>0</x:v>
      </x:c>
      <x:c r="Z261" s="582" t="n">
        <x:f>AA261*$E$3</x:f>
        <x:v>0</x:v>
      </x:c>
      <x:c r="AA261" s="523" t="n">
        <x:v>0</x:v>
      </x:c>
      <x:c r="AB261" s="585" t="n">
        <x:v>0</x:v>
      </x:c>
      <x:c r="AC261" s="588" t="n">
        <x:f>AD261*$E$3</x:f>
        <x:v>0</x:v>
      </x:c>
      <x:c r="AD261" s="523" t="n">
        <x:v>0</x:v>
      </x:c>
      <x:c r="AE261" s="579" t="n">
        <x:v>0</x:v>
      </x:c>
      <x:c r="AF261" s="582" t="n">
        <x:f>AG261*$E$3</x:f>
        <x:v>0</x:v>
      </x:c>
      <x:c r="AG261" s="523" t="n">
        <x:v>0</x:v>
      </x:c>
      <x:c r="AH261" s="585" t="n">
        <x:v>0</x:v>
      </x:c>
      <x:c r="AI261" s="588" t="n">
        <x:f>AJ261*$E$3</x:f>
        <x:v>0</x:v>
      </x:c>
      <x:c r="AJ261" s="523" t="n">
        <x:v>0</x:v>
      </x:c>
      <x:c r="AK261" s="579" t="n">
        <x:v>0</x:v>
      </x:c>
      <x:c r="AL261" s="582" t="n">
        <x:f>AM261*$E$3</x:f>
        <x:v>0</x:v>
      </x:c>
      <x:c r="AM261" s="523" t="n">
        <x:v>0</x:v>
      </x:c>
      <x:c r="AN261" s="585" t="n">
        <x:v>0</x:v>
      </x:c>
      <x:c r="AO261" s="588" t="n">
        <x:f>AP261*$E$3</x:f>
        <x:v>0</x:v>
      </x:c>
      <x:c r="AP261" s="523" t="n">
        <x:v>0</x:v>
      </x:c>
      <x:c r="AQ261" s="579" t="n">
        <x:v>0</x:v>
      </x:c>
      <x:c r="AR261" s="582" t="n">
        <x:f>AS261*$E$3</x:f>
        <x:v>0</x:v>
      </x:c>
      <x:c r="AS261" s="523" t="n">
        <x:v>0</x:v>
      </x:c>
      <x:c r="AT261" s="585" t="n">
        <x:v>0</x:v>
      </x:c>
      <x:c r="AU261" s="588" t="n">
        <x:f>AV261*$E$3</x:f>
        <x:v>0</x:v>
      </x:c>
      <x:c r="AV261" s="523" t="n">
        <x:v>0</x:v>
      </x:c>
      <x:c r="AW261" s="579" t="n">
        <x:f>SUM(M261,P261,S261,V261,Y261,AB261,AE261,AH261,AK261,AN261,AQ261,AT261)</x:f>
        <x:v>0</x:v>
      </x:c>
      <x:c r="AX261" s="582" t="n">
        <x:f>SUM(N261,Q261,T261,W261,Z261,AC261,AF261,AI261,AL261,AO261,AR261,AU261)</x:f>
        <x:v>0</x:v>
      </x:c>
      <x:c r="AY261" s="525"/>
      <x:c r="AZ261" s="579" t="n">
        <x:f>AW261/12</x:f>
        <x:v>0</x:v>
      </x:c>
      <x:c r="BA261" s="582" t="n">
        <x:f>AX261/12</x:f>
        <x:v>0</x:v>
      </x:c>
      <x:c r="BB261" s="525"/>
      <x:c r="BC261" s="579" t="n">
        <x:f>AW261-$G261</x:f>
        <x:v>0</x:v>
      </x:c>
      <x:c r="BD261" s="582" t="n">
        <x:f>AX261-($K261*12)</x:f>
        <x:v>0</x:v>
      </x:c>
      <x:c r="BE261" s="522" t="str">
        <x:v>SIM</x:v>
      </x:c>
      <x:c r="BF261" s="522" t="str">
        <x:v>PRODUÇÃO · COMPÕE O FATOR K</x:v>
      </x:c>
    </x:row>
    <x:row r="262" ht="31" customHeight="1">
      <x:c r="A262" s="531" t="str">
        <x:v>O&amp;M</x:v>
      </x:c>
      <x:c r="B262" s="531" t="str">
        <x:v>LINHA MORTA</x:v>
      </x:c>
      <x:c r="C262" s="531" t="str">
        <x:v>5023000189</x:v>
      </x:c>
      <x:c r="D262" s="534" t="str">
        <x:v>INST SENSOR FALTA LM</x:v>
      </x:c>
      <x:c r="E262" s="534" t="str">
        <x:v>INSTALAR UM OU MAIS SENSORES DE FALTA, INDEPENDENTE DA CLASSE DE TENSAO E NUMERO DE FASES. CONFORME NORMA TECNICA VIGENTE. INCLUI: INSTALAR UM OU MAIS SENSORES DE FALTA NA REDE DE MEDIA TENSAO COM TODAS AS CONEXOES NECESSARIAS/PADRONIZADAS A REDE. APROPRIACAO - INVESTIMENTO: QUANDO ASSOCIADA A UC ESSA ATIVIDADE DEVE SER APROPRIADA NA ODI. CONFORME ET.206.EQTL.NORMAS E QUALIDADE - CADERNO DE SERVICOS. QUANT MINIMA RECOMENDA: 2 PESSOAS. TIPO DE TURMA: LINHA MORTA (LM). </x:v>
      </x:c>
      <x:c r="F262" s="531" t="str">
        <x:v>UNIDADE</x:v>
      </x:c>
      <x:c r="G262" s="573" t="n">
        <x:v>0</x:v>
      </x:c>
      <x:c r="H262" s="573" t="n">
        <x:f>G262/12</x:f>
        <x:v>0</x:v>
      </x:c>
      <x:c r="I262" s="576" t="n">
        <x:v>294.708356282511</x:v>
      </x:c>
      <x:c r="J262" s="576" t="n">
        <x:f>ROUND(I262*$E$3,2)</x:f>
        <x:v>294.71</x:v>
      </x:c>
      <x:c r="K262" s="576" t="n">
        <x:f>J262*H262</x:f>
        <x:v>0</x:v>
      </x:c>
      <x:c r="L262" s="522"/>
      <x:c r="M262" s="579" t="n">
        <x:v>0</x:v>
      </x:c>
      <x:c r="N262" s="582" t="n">
        <x:f>O262*$E$3</x:f>
        <x:v>0</x:v>
      </x:c>
      <x:c r="O262" s="523" t="n">
        <x:v>0</x:v>
      </x:c>
      <x:c r="P262" s="585" t="n">
        <x:v>0</x:v>
      </x:c>
      <x:c r="Q262" s="588" t="n">
        <x:f>R262*$E$3</x:f>
        <x:v>0</x:v>
      </x:c>
      <x:c r="R262" s="523" t="n">
        <x:v>0</x:v>
      </x:c>
      <x:c r="S262" s="579" t="n">
        <x:v>0</x:v>
      </x:c>
      <x:c r="T262" s="582" t="n">
        <x:f>U262*$E$3</x:f>
        <x:v>0</x:v>
      </x:c>
      <x:c r="U262" s="523" t="n">
        <x:v>0</x:v>
      </x:c>
      <x:c r="V262" s="585" t="n">
        <x:v>0</x:v>
      </x:c>
      <x:c r="W262" s="588" t="n">
        <x:f>X262*$E$3</x:f>
        <x:v>0</x:v>
      </x:c>
      <x:c r="X262" s="523" t="n">
        <x:v>0</x:v>
      </x:c>
      <x:c r="Y262" s="579" t="n">
        <x:v>0</x:v>
      </x:c>
      <x:c r="Z262" s="582" t="n">
        <x:f>AA262*$E$3</x:f>
        <x:v>0</x:v>
      </x:c>
      <x:c r="AA262" s="523" t="n">
        <x:v>0</x:v>
      </x:c>
      <x:c r="AB262" s="585" t="n">
        <x:v>0</x:v>
      </x:c>
      <x:c r="AC262" s="588" t="n">
        <x:f>AD262*$E$3</x:f>
        <x:v>0</x:v>
      </x:c>
      <x:c r="AD262" s="523" t="n">
        <x:v>0</x:v>
      </x:c>
      <x:c r="AE262" s="579" t="n">
        <x:v>0</x:v>
      </x:c>
      <x:c r="AF262" s="582" t="n">
        <x:f>AG262*$E$3</x:f>
        <x:v>0</x:v>
      </x:c>
      <x:c r="AG262" s="523" t="n">
        <x:v>0</x:v>
      </x:c>
      <x:c r="AH262" s="585" t="n">
        <x:v>0</x:v>
      </x:c>
      <x:c r="AI262" s="588" t="n">
        <x:f>AJ262*$E$3</x:f>
        <x:v>0</x:v>
      </x:c>
      <x:c r="AJ262" s="523" t="n">
        <x:v>0</x:v>
      </x:c>
      <x:c r="AK262" s="579" t="n">
        <x:v>0</x:v>
      </x:c>
      <x:c r="AL262" s="582" t="n">
        <x:f>AM262*$E$3</x:f>
        <x:v>0</x:v>
      </x:c>
      <x:c r="AM262" s="523" t="n">
        <x:v>0</x:v>
      </x:c>
      <x:c r="AN262" s="585" t="n">
        <x:v>0</x:v>
      </x:c>
      <x:c r="AO262" s="588" t="n">
        <x:f>AP262*$E$3</x:f>
        <x:v>0</x:v>
      </x:c>
      <x:c r="AP262" s="523" t="n">
        <x:v>0</x:v>
      </x:c>
      <x:c r="AQ262" s="579" t="n">
        <x:v>0</x:v>
      </x:c>
      <x:c r="AR262" s="582" t="n">
        <x:f>AS262*$E$3</x:f>
        <x:v>0</x:v>
      </x:c>
      <x:c r="AS262" s="523" t="n">
        <x:v>0</x:v>
      </x:c>
      <x:c r="AT262" s="585" t="n">
        <x:v>0</x:v>
      </x:c>
      <x:c r="AU262" s="588" t="n">
        <x:f>AV262*$E$3</x:f>
        <x:v>0</x:v>
      </x:c>
      <x:c r="AV262" s="523" t="n">
        <x:v>0</x:v>
      </x:c>
      <x:c r="AW262" s="579" t="n">
        <x:f>SUM(M262,P262,S262,V262,Y262,AB262,AE262,AH262,AK262,AN262,AQ262,AT262)</x:f>
        <x:v>0</x:v>
      </x:c>
      <x:c r="AX262" s="582" t="n">
        <x:f>SUM(N262,Q262,T262,W262,Z262,AC262,AF262,AI262,AL262,AO262,AR262,AU262)</x:f>
        <x:v>0</x:v>
      </x:c>
      <x:c r="AY262" s="525"/>
      <x:c r="AZ262" s="579" t="n">
        <x:f>AW262/12</x:f>
        <x:v>0</x:v>
      </x:c>
      <x:c r="BA262" s="582" t="n">
        <x:f>AX262/12</x:f>
        <x:v>0</x:v>
      </x:c>
      <x:c r="BB262" s="525"/>
      <x:c r="BC262" s="579" t="n">
        <x:f>AW262-$G262</x:f>
        <x:v>0</x:v>
      </x:c>
      <x:c r="BD262" s="582" t="n">
        <x:f>AX262-($K262*12)</x:f>
        <x:v>0</x:v>
      </x:c>
      <x:c r="BE262" s="522" t="str">
        <x:v>SIM</x:v>
      </x:c>
      <x:c r="BF262" s="522" t="str">
        <x:v>PRODUÇÃO · COMPÕE O FATOR K</x:v>
      </x:c>
    </x:row>
    <x:row r="263" ht="31" customHeight="1">
      <x:c r="A263" s="531" t="str">
        <x:v>O&amp;M</x:v>
      </x:c>
      <x:c r="B263" s="531" t="str">
        <x:v>LINHA MORTA</x:v>
      </x:c>
      <x:c r="C263" s="531" t="str">
        <x:v>5023000190</x:v>
      </x:c>
      <x:c r="D263" s="534" t="str">
        <x:v>RET SENSOR FALTA LM</x:v>
      </x:c>
      <x:c r="E263" s="534" t="str">
        <x:v>RETIRAR UM OU MAIS SENSORES DE FALTA, INDEPENDENTE DA CLASSE DE TENSAO E NUMERO DE FASES. CONFORME NORMA TECNICA VIGENTE. INCLUI: RETIRAR UM OU MAIS SENSORES DE FALTA NA REDE DE MEDIA TENSAO E TODAS AS DESCONEXOES NECESSARIAS A REDE. APROPRIACAO - CUSTEIO: QUANDO EM ATIVIDADE DE MANUTENCAO, APROPRIAR NO CENTRO E CLASSE DE CUSTO ESPECIFICA DA AREA. CONFORME ET.206.EQTL.NORMAS E QUALIDADE - CADERNO DE SERVICOS. QUANT MINIMA RECOMENDA: 2 PESSOAS. TIPO DE TURMA: LINHA MORTA (LM). </x:v>
      </x:c>
      <x:c r="F263" s="531" t="str">
        <x:v>UNIDADE</x:v>
      </x:c>
      <x:c r="G263" s="573" t="n">
        <x:v>0</x:v>
      </x:c>
      <x:c r="H263" s="573" t="n">
        <x:f>G263/12</x:f>
        <x:v>0</x:v>
      </x:c>
      <x:c r="I263" s="576" t="n">
        <x:v>206.900514178712</x:v>
      </x:c>
      <x:c r="J263" s="576" t="n">
        <x:f>ROUND(I263*$E$3,2)</x:f>
        <x:v>206.9</x:v>
      </x:c>
      <x:c r="K263" s="576" t="n">
        <x:f>J263*H263</x:f>
        <x:v>0</x:v>
      </x:c>
      <x:c r="L263" s="522"/>
      <x:c r="M263" s="579" t="n">
        <x:v>0</x:v>
      </x:c>
      <x:c r="N263" s="582" t="n">
        <x:f>O263*$E$3</x:f>
        <x:v>0</x:v>
      </x:c>
      <x:c r="O263" s="523" t="n">
        <x:v>0</x:v>
      </x:c>
      <x:c r="P263" s="585" t="n">
        <x:v>0</x:v>
      </x:c>
      <x:c r="Q263" s="588" t="n">
        <x:f>R263*$E$3</x:f>
        <x:v>0</x:v>
      </x:c>
      <x:c r="R263" s="523" t="n">
        <x:v>0</x:v>
      </x:c>
      <x:c r="S263" s="579" t="n">
        <x:v>0</x:v>
      </x:c>
      <x:c r="T263" s="582" t="n">
        <x:f>U263*$E$3</x:f>
        <x:v>0</x:v>
      </x:c>
      <x:c r="U263" s="523" t="n">
        <x:v>0</x:v>
      </x:c>
      <x:c r="V263" s="585" t="n">
        <x:v>0</x:v>
      </x:c>
      <x:c r="W263" s="588" t="n">
        <x:f>X263*$E$3</x:f>
        <x:v>0</x:v>
      </x:c>
      <x:c r="X263" s="523" t="n">
        <x:v>0</x:v>
      </x:c>
      <x:c r="Y263" s="579" t="n">
        <x:v>0</x:v>
      </x:c>
      <x:c r="Z263" s="582" t="n">
        <x:f>AA263*$E$3</x:f>
        <x:v>0</x:v>
      </x:c>
      <x:c r="AA263" s="523" t="n">
        <x:v>0</x:v>
      </x:c>
      <x:c r="AB263" s="585" t="n">
        <x:v>0</x:v>
      </x:c>
      <x:c r="AC263" s="588" t="n">
        <x:f>AD263*$E$3</x:f>
        <x:v>0</x:v>
      </x:c>
      <x:c r="AD263" s="523" t="n">
        <x:v>0</x:v>
      </x:c>
      <x:c r="AE263" s="579" t="n">
        <x:v>0</x:v>
      </x:c>
      <x:c r="AF263" s="582" t="n">
        <x:f>AG263*$E$3</x:f>
        <x:v>0</x:v>
      </x:c>
      <x:c r="AG263" s="523" t="n">
        <x:v>0</x:v>
      </x:c>
      <x:c r="AH263" s="585" t="n">
        <x:v>0</x:v>
      </x:c>
      <x:c r="AI263" s="588" t="n">
        <x:f>AJ263*$E$3</x:f>
        <x:v>0</x:v>
      </x:c>
      <x:c r="AJ263" s="523" t="n">
        <x:v>0</x:v>
      </x:c>
      <x:c r="AK263" s="579" t="n">
        <x:v>0</x:v>
      </x:c>
      <x:c r="AL263" s="582" t="n">
        <x:f>AM263*$E$3</x:f>
        <x:v>0</x:v>
      </x:c>
      <x:c r="AM263" s="523" t="n">
        <x:v>0</x:v>
      </x:c>
      <x:c r="AN263" s="585" t="n">
        <x:v>0</x:v>
      </x:c>
      <x:c r="AO263" s="588" t="n">
        <x:f>AP263*$E$3</x:f>
        <x:v>0</x:v>
      </x:c>
      <x:c r="AP263" s="523" t="n">
        <x:v>0</x:v>
      </x:c>
      <x:c r="AQ263" s="579" t="n">
        <x:v>0</x:v>
      </x:c>
      <x:c r="AR263" s="582" t="n">
        <x:f>AS263*$E$3</x:f>
        <x:v>0</x:v>
      </x:c>
      <x:c r="AS263" s="523" t="n">
        <x:v>0</x:v>
      </x:c>
      <x:c r="AT263" s="585" t="n">
        <x:v>0</x:v>
      </x:c>
      <x:c r="AU263" s="588" t="n">
        <x:f>AV263*$E$3</x:f>
        <x:v>0</x:v>
      </x:c>
      <x:c r="AV263" s="523" t="n">
        <x:v>0</x:v>
      </x:c>
      <x:c r="AW263" s="579" t="n">
        <x:f>SUM(M263,P263,S263,V263,Y263,AB263,AE263,AH263,AK263,AN263,AQ263,AT263)</x:f>
        <x:v>0</x:v>
      </x:c>
      <x:c r="AX263" s="582" t="n">
        <x:f>SUM(N263,Q263,T263,W263,Z263,AC263,AF263,AI263,AL263,AO263,AR263,AU263)</x:f>
        <x:v>0</x:v>
      </x:c>
      <x:c r="AY263" s="525"/>
      <x:c r="AZ263" s="579" t="n">
        <x:f>AW263/12</x:f>
        <x:v>0</x:v>
      </x:c>
      <x:c r="BA263" s="582" t="n">
        <x:f>AX263/12</x:f>
        <x:v>0</x:v>
      </x:c>
      <x:c r="BB263" s="525"/>
      <x:c r="BC263" s="579" t="n">
        <x:f>AW263-$G263</x:f>
        <x:v>0</x:v>
      </x:c>
      <x:c r="BD263" s="582" t="n">
        <x:f>AX263-($K263*12)</x:f>
        <x:v>0</x:v>
      </x:c>
      <x:c r="BE263" s="522" t="str">
        <x:v>SIM</x:v>
      </x:c>
      <x:c r="BF263" s="522" t="str">
        <x:v>PRODUÇÃO · COMPÕE O FATOR K</x:v>
      </x:c>
    </x:row>
    <x:row r="264" ht="31" customHeight="1">
      <x:c r="A264" s="531" t="str">
        <x:v>O&amp;M</x:v>
      </x:c>
      <x:c r="B264" s="531" t="str">
        <x:v>LINHA MORTA</x:v>
      </x:c>
      <x:c r="C264" s="531" t="str">
        <x:v>5024000062</x:v>
      </x:c>
      <x:c r="D264" s="534" t="str">
        <x:v>INST MEDIDOR ELETRONICO LM</x:v>
      </x:c>
      <x:c r="E264" s="534" t="str">
        <x:v>INSTALAR MEDIDOR ELETRONICO, EM UNIDADE CONSUMIDORA GRUPO B. CONFORME NORMA TECNICA VIGENTE. INCLUI: INSTALAR MEDIDOR, CONECTAR TODOS OS CONDUTORES DE ENTRADA E SAIDA NOS BORNES DO MEDIDOR, CONECTAR CONDUTORES NA ENTRADA DO DISJUNTOR DO CLIENTE (UTILIZAR CONECTOR PINO EM TODAS AS CONEXOES), TESTAR MEDIDOR, MEDIR TENSAO DE FORNECIMENTO, LACRAR CAIXA DE MEDICAO. APROPRIACAO - INVESTIMENTO: QUANDO ASSOCIADA A UC ESSA ATIVIDADE DEVE SER APROPRIADA NA ODI. CONFORME ET.206.EQTL.NORMAS E QUALIDADE - CADERNO DE SERVICOS. QUANT MINIMA RECOMENDA: 2 PESSOAS. TIPO DE TURMA: LINHA MORTA (LM).</x:v>
      </x:c>
      <x:c r="F264" s="531" t="str">
        <x:v>UNIDADE</x:v>
      </x:c>
      <x:c r="G264" s="573" t="n">
        <x:v>0</x:v>
      </x:c>
      <x:c r="H264" s="573" t="n">
        <x:f>G264/12</x:f>
        <x:v>0</x:v>
      </x:c>
      <x:c r="I264" s="576" t="n">
        <x:v>341.767050104607</x:v>
      </x:c>
      <x:c r="J264" s="576" t="n">
        <x:f>ROUND(I264*$E$3,2)</x:f>
        <x:v>341.77</x:v>
      </x:c>
      <x:c r="K264" s="576" t="n">
        <x:f>J264*H264</x:f>
        <x:v>0</x:v>
      </x:c>
      <x:c r="L264" s="522"/>
      <x:c r="M264" s="579" t="n">
        <x:v>0</x:v>
      </x:c>
      <x:c r="N264" s="582" t="n">
        <x:f>O264*$E$3</x:f>
        <x:v>0</x:v>
      </x:c>
      <x:c r="O264" s="523" t="n">
        <x:v>0</x:v>
      </x:c>
      <x:c r="P264" s="585" t="n">
        <x:v>0</x:v>
      </x:c>
      <x:c r="Q264" s="588" t="n">
        <x:f>R264*$E$3</x:f>
        <x:v>0</x:v>
      </x:c>
      <x:c r="R264" s="523" t="n">
        <x:v>0</x:v>
      </x:c>
      <x:c r="S264" s="579" t="n">
        <x:v>0</x:v>
      </x:c>
      <x:c r="T264" s="582" t="n">
        <x:f>U264*$E$3</x:f>
        <x:v>0</x:v>
      </x:c>
      <x:c r="U264" s="523" t="n">
        <x:v>0</x:v>
      </x:c>
      <x:c r="V264" s="585" t="n">
        <x:v>0</x:v>
      </x:c>
      <x:c r="W264" s="588" t="n">
        <x:f>X264*$E$3</x:f>
        <x:v>0</x:v>
      </x:c>
      <x:c r="X264" s="523" t="n">
        <x:v>0</x:v>
      </x:c>
      <x:c r="Y264" s="579" t="n">
        <x:v>0</x:v>
      </x:c>
      <x:c r="Z264" s="582" t="n">
        <x:f>AA264*$E$3</x:f>
        <x:v>0</x:v>
      </x:c>
      <x:c r="AA264" s="523" t="n">
        <x:v>0</x:v>
      </x:c>
      <x:c r="AB264" s="585" t="n">
        <x:v>0</x:v>
      </x:c>
      <x:c r="AC264" s="588" t="n">
        <x:f>AD264*$E$3</x:f>
        <x:v>0</x:v>
      </x:c>
      <x:c r="AD264" s="523" t="n">
        <x:v>0</x:v>
      </x:c>
      <x:c r="AE264" s="579" t="n">
        <x:v>0</x:v>
      </x:c>
      <x:c r="AF264" s="582" t="n">
        <x:f>AG264*$E$3</x:f>
        <x:v>0</x:v>
      </x:c>
      <x:c r="AG264" s="523" t="n">
        <x:v>0</x:v>
      </x:c>
      <x:c r="AH264" s="585" t="n">
        <x:v>0</x:v>
      </x:c>
      <x:c r="AI264" s="588" t="n">
        <x:f>AJ264*$E$3</x:f>
        <x:v>0</x:v>
      </x:c>
      <x:c r="AJ264" s="523" t="n">
        <x:v>0</x:v>
      </x:c>
      <x:c r="AK264" s="579" t="n">
        <x:v>0</x:v>
      </x:c>
      <x:c r="AL264" s="582" t="n">
        <x:f>AM264*$E$3</x:f>
        <x:v>0</x:v>
      </x:c>
      <x:c r="AM264" s="523" t="n">
        <x:v>0</x:v>
      </x:c>
      <x:c r="AN264" s="585" t="n">
        <x:v>0</x:v>
      </x:c>
      <x:c r="AO264" s="588" t="n">
        <x:f>AP264*$E$3</x:f>
        <x:v>0</x:v>
      </x:c>
      <x:c r="AP264" s="523" t="n">
        <x:v>0</x:v>
      </x:c>
      <x:c r="AQ264" s="579" t="n">
        <x:v>0</x:v>
      </x:c>
      <x:c r="AR264" s="582" t="n">
        <x:f>AS264*$E$3</x:f>
        <x:v>0</x:v>
      </x:c>
      <x:c r="AS264" s="523" t="n">
        <x:v>0</x:v>
      </x:c>
      <x:c r="AT264" s="585" t="n">
        <x:v>0</x:v>
      </x:c>
      <x:c r="AU264" s="588" t="n">
        <x:f>AV264*$E$3</x:f>
        <x:v>0</x:v>
      </x:c>
      <x:c r="AV264" s="523" t="n">
        <x:v>0</x:v>
      </x:c>
      <x:c r="AW264" s="579" t="n">
        <x:f>SUM(M264,P264,S264,V264,Y264,AB264,AE264,AH264,AK264,AN264,AQ264,AT264)</x:f>
        <x:v>0</x:v>
      </x:c>
      <x:c r="AX264" s="582" t="n">
        <x:f>SUM(N264,Q264,T264,W264,Z264,AC264,AF264,AI264,AL264,AO264,AR264,AU264)</x:f>
        <x:v>0</x:v>
      </x:c>
      <x:c r="AY264" s="525"/>
      <x:c r="AZ264" s="579" t="n">
        <x:f>AW264/12</x:f>
        <x:v>0</x:v>
      </x:c>
      <x:c r="BA264" s="582" t="n">
        <x:f>AX264/12</x:f>
        <x:v>0</x:v>
      </x:c>
      <x:c r="BB264" s="525"/>
      <x:c r="BC264" s="579" t="n">
        <x:f>AW264-$G264</x:f>
        <x:v>0</x:v>
      </x:c>
      <x:c r="BD264" s="582" t="n">
        <x:f>AX264-($K264*12)</x:f>
        <x:v>0</x:v>
      </x:c>
      <x:c r="BE264" s="522" t="str">
        <x:v>SIM</x:v>
      </x:c>
      <x:c r="BF264" s="522" t="str">
        <x:v>PRODUÇÃO · COMPÕE O FATOR K</x:v>
      </x:c>
    </x:row>
    <x:row r="265" ht="31" customHeight="1">
      <x:c r="A265" s="531" t="str">
        <x:v>O&amp;M</x:v>
      </x:c>
      <x:c r="B265" s="531" t="str">
        <x:v>LINHA MORTA</x:v>
      </x:c>
      <x:c r="C265" s="531" t="str">
        <x:v>5024000063</x:v>
      </x:c>
      <x:c r="D265" s="534" t="str">
        <x:v>RET MEDIDOR ELETRONICO LM</x:v>
      </x:c>
      <x:c r="E265" s="534" t="str">
        <x:v>RETIRAR MEDIDOR ELETRONICO, EM UNIDADE CONSUMIDORA GRUPO B. CONFORME NORMA TECNICA VIGENTE. INCLUI: RETIRAR MEDIDOR, DESCONECTAR TODOS OS CONDUTORES DE ENTRADA E SAIDA NOS BORNES DO MEDIDOR, DESCONECTAR CONDUTORES NA ENTRADA DO DISJUNTOR DO CLIENTE, RETIRAR LACRE DA CAIXA DE BORNES E PADRAO. APROPRIACAO - CUSTEIO: QUANDO EM ATIVIDADE DE MANUTENCAO, APROPRIAR NO CENTRO E CLASSE DE CUSTO ESPECIFICA DA AREA. CONFORME ET.206.EQTL.NORMAS E QUALIDADE - CADERNO DE SERVICOS. QUANT MINIMA RECOMENDA: 2 PESSOAS. TIPO DE TURMA: LINHA MORTA (LM).</x:v>
      </x:c>
      <x:c r="F265" s="531" t="str">
        <x:v>UNIDADE</x:v>
      </x:c>
      <x:c r="G265" s="573" t="n">
        <x:v>0</x:v>
      </x:c>
      <x:c r="H265" s="573" t="n">
        <x:f>G265/12</x:f>
        <x:v>0</x:v>
      </x:c>
      <x:c r="I265" s="576" t="n">
        <x:v>239.236935073225</x:v>
      </x:c>
      <x:c r="J265" s="576" t="n">
        <x:f>ROUND(I265*$E$3,2)</x:f>
        <x:v>239.24</x:v>
      </x:c>
      <x:c r="K265" s="576" t="n">
        <x:f>J265*H265</x:f>
        <x:v>0</x:v>
      </x:c>
      <x:c r="L265" s="522"/>
      <x:c r="M265" s="579" t="n">
        <x:v>0</x:v>
      </x:c>
      <x:c r="N265" s="582" t="n">
        <x:f>O265*$E$3</x:f>
        <x:v>0</x:v>
      </x:c>
      <x:c r="O265" s="523" t="n">
        <x:v>0</x:v>
      </x:c>
      <x:c r="P265" s="585" t="n">
        <x:v>0</x:v>
      </x:c>
      <x:c r="Q265" s="588" t="n">
        <x:f>R265*$E$3</x:f>
        <x:v>0</x:v>
      </x:c>
      <x:c r="R265" s="523" t="n">
        <x:v>0</x:v>
      </x:c>
      <x:c r="S265" s="579" t="n">
        <x:v>0</x:v>
      </x:c>
      <x:c r="T265" s="582" t="n">
        <x:f>U265*$E$3</x:f>
        <x:v>0</x:v>
      </x:c>
      <x:c r="U265" s="523" t="n">
        <x:v>0</x:v>
      </x:c>
      <x:c r="V265" s="585" t="n">
        <x:v>0</x:v>
      </x:c>
      <x:c r="W265" s="588" t="n">
        <x:f>X265*$E$3</x:f>
        <x:v>0</x:v>
      </x:c>
      <x:c r="X265" s="523" t="n">
        <x:v>0</x:v>
      </x:c>
      <x:c r="Y265" s="579" t="n">
        <x:v>0</x:v>
      </x:c>
      <x:c r="Z265" s="582" t="n">
        <x:f>AA265*$E$3</x:f>
        <x:v>0</x:v>
      </x:c>
      <x:c r="AA265" s="523" t="n">
        <x:v>0</x:v>
      </x:c>
      <x:c r="AB265" s="585" t="n">
        <x:v>0</x:v>
      </x:c>
      <x:c r="AC265" s="588" t="n">
        <x:f>AD265*$E$3</x:f>
        <x:v>0</x:v>
      </x:c>
      <x:c r="AD265" s="523" t="n">
        <x:v>0</x:v>
      </x:c>
      <x:c r="AE265" s="579" t="n">
        <x:v>0</x:v>
      </x:c>
      <x:c r="AF265" s="582" t="n">
        <x:f>AG265*$E$3</x:f>
        <x:v>0</x:v>
      </x:c>
      <x:c r="AG265" s="523" t="n">
        <x:v>0</x:v>
      </x:c>
      <x:c r="AH265" s="585" t="n">
        <x:v>0</x:v>
      </x:c>
      <x:c r="AI265" s="588" t="n">
        <x:f>AJ265*$E$3</x:f>
        <x:v>0</x:v>
      </x:c>
      <x:c r="AJ265" s="523" t="n">
        <x:v>0</x:v>
      </x:c>
      <x:c r="AK265" s="579" t="n">
        <x:v>0</x:v>
      </x:c>
      <x:c r="AL265" s="582" t="n">
        <x:f>AM265*$E$3</x:f>
        <x:v>0</x:v>
      </x:c>
      <x:c r="AM265" s="523" t="n">
        <x:v>0</x:v>
      </x:c>
      <x:c r="AN265" s="585" t="n">
        <x:v>0</x:v>
      </x:c>
      <x:c r="AO265" s="588" t="n">
        <x:f>AP265*$E$3</x:f>
        <x:v>0</x:v>
      </x:c>
      <x:c r="AP265" s="523" t="n">
        <x:v>0</x:v>
      </x:c>
      <x:c r="AQ265" s="579" t="n">
        <x:v>0</x:v>
      </x:c>
      <x:c r="AR265" s="582" t="n">
        <x:f>AS265*$E$3</x:f>
        <x:v>0</x:v>
      </x:c>
      <x:c r="AS265" s="523" t="n">
        <x:v>0</x:v>
      </x:c>
      <x:c r="AT265" s="585" t="n">
        <x:v>0</x:v>
      </x:c>
      <x:c r="AU265" s="588" t="n">
        <x:f>AV265*$E$3</x:f>
        <x:v>0</x:v>
      </x:c>
      <x:c r="AV265" s="523" t="n">
        <x:v>0</x:v>
      </x:c>
      <x:c r="AW265" s="579" t="n">
        <x:f>SUM(M265,P265,S265,V265,Y265,AB265,AE265,AH265,AK265,AN265,AQ265,AT265)</x:f>
        <x:v>0</x:v>
      </x:c>
      <x:c r="AX265" s="582" t="n">
        <x:f>SUM(N265,Q265,T265,W265,Z265,AC265,AF265,AI265,AL265,AO265,AR265,AU265)</x:f>
        <x:v>0</x:v>
      </x:c>
      <x:c r="AY265" s="525"/>
      <x:c r="AZ265" s="579" t="n">
        <x:f>AW265/12</x:f>
        <x:v>0</x:v>
      </x:c>
      <x:c r="BA265" s="582" t="n">
        <x:f>AX265/12</x:f>
        <x:v>0</x:v>
      </x:c>
      <x:c r="BB265" s="525"/>
      <x:c r="BC265" s="579" t="n">
        <x:f>AW265-$G265</x:f>
        <x:v>0</x:v>
      </x:c>
      <x:c r="BD265" s="582" t="n">
        <x:f>AX265-($K265*12)</x:f>
        <x:v>0</x:v>
      </x:c>
      <x:c r="BE265" s="522" t="str">
        <x:v>SIM</x:v>
      </x:c>
      <x:c r="BF265" s="522" t="str">
        <x:v>PRODUÇÃO · COMPÕE O FATOR K</x:v>
      </x:c>
    </x:row>
    <x:row r="266" ht="31" customHeight="1">
      <x:c r="A266" s="531" t="str">
        <x:v>O&amp;M</x:v>
      </x:c>
      <x:c r="B266" s="531" t="str">
        <x:v>LINHA MORTA</x:v>
      </x:c>
      <x:c r="C266" s="531" t="str">
        <x:v>5024000064</x:v>
      </x:c>
      <x:c r="D266" s="534" t="str">
        <x:v>INST RAMAL DE CONEXAO CONC/MULTIPLEX LM</x:v>
      </x:c>
      <x:c r="E266" s="534" t="str">
        <x:v>INSTALAR RAMAL DE CONEXAO DO CLIENTE, EM CABO CONCENTRICO OU MULTIPLEXADO, INDEPENDENTE DO NUMERO DE FASES E BITOLA DO CONDUTOR, EM UNIDADE CONSUMIDORA GRUPO B. CONFORME NORMA TECNICA VIGENTE. INCLUI: INSPECIONAR PONTO DE DERIVACAO DA RDBT E PADRAO DE ENTRADA DO CLIENTE, INSTALAR, CONECTAR, ANCORAR E TENSIONAR CONDUTOR DO RAMAL DE ENTRADA. CONDUTOR MAIOR A 35MM DEVE SER CONECTADO DIRETAMENTE A RDBT. LIMITE DE 4 RAMAIS POR RABICHO. APROPRIACAO - INVESTIMENTO: QUANDO ASSOCIADA A UC ESSA ATIVIDADE DEVE SER APROPRIADA NA ODI. CONFORME ET.206.EQTL.NORMAS E QUALIDADE - CADERNO DE SERVICOS. QUANT MINIMA RECOMENDA: 2 PESSOAS. TIPO DE TURMA: LINHA MORTA (LM).</x:v>
      </x:c>
      <x:c r="F266" s="531" t="str">
        <x:v>UNIDADE</x:v>
      </x:c>
      <x:c r="G266" s="573" t="n">
        <x:v>21616</x:v>
      </x:c>
      <x:c r="H266" s="573" t="n">
        <x:f>G266/12</x:f>
        <x:v>1801.3333333333333</x:v>
      </x:c>
      <x:c r="I266" s="576" t="n">
        <x:v>499.505688614426</x:v>
      </x:c>
      <x:c r="J266" s="576" t="n">
        <x:f>ROUND(I266*$E$3,2)</x:f>
        <x:v>499.51</x:v>
      </x:c>
      <x:c r="K266" s="576" t="n">
        <x:f>J266*H266</x:f>
        <x:v>899784.0133333333</x:v>
      </x:c>
      <x:c r="L266" s="522"/>
      <x:c r="M266" s="579" t="n">
        <x:v>32</x:v>
      </x:c>
      <x:c r="N266" s="582" t="n">
        <x:f>O266*$E$3</x:f>
        <x:v>15984.32</x:v>
      </x:c>
      <x:c r="O266" s="523" t="n">
        <x:v>15984.32</x:v>
      </x:c>
      <x:c r="P266" s="585" t="n">
        <x:v>21</x:v>
      </x:c>
      <x:c r="Q266" s="588" t="n">
        <x:f>R266*$E$3</x:f>
        <x:v>10489.71</x:v>
      </x:c>
      <x:c r="R266" s="523" t="n">
        <x:v>10489.71</x:v>
      </x:c>
      <x:c r="S266" s="579" t="n">
        <x:v>21</x:v>
      </x:c>
      <x:c r="T266" s="582" t="n">
        <x:f>U266*$E$3</x:f>
        <x:v>10489.71</x:v>
      </x:c>
      <x:c r="U266" s="523" t="n">
        <x:v>10489.71</x:v>
      </x:c>
      <x:c r="V266" s="585" t="n">
        <x:v>48</x:v>
      </x:c>
      <x:c r="W266" s="588" t="n">
        <x:f>X266*$E$3</x:f>
        <x:v>23976.48</x:v>
      </x:c>
      <x:c r="X266" s="523" t="n">
        <x:v>23976.48</x:v>
      </x:c>
      <x:c r="Y266" s="579" t="n">
        <x:v>364</x:v>
      </x:c>
      <x:c r="Z266" s="582" t="n">
        <x:f>AA266*$E$3</x:f>
        <x:v>181821.64</x:v>
      </x:c>
      <x:c r="AA266" s="523" t="n">
        <x:v>181821.64</x:v>
      </x:c>
      <x:c r="AB266" s="585" t="n">
        <x:v>60</x:v>
      </x:c>
      <x:c r="AC266" s="588" t="n">
        <x:f>AD266*$E$3</x:f>
        <x:v>29970.6</x:v>
      </x:c>
      <x:c r="AD266" s="523" t="n">
        <x:v>29970.6</x:v>
      </x:c>
      <x:c r="AE266" s="579" t="n">
        <x:v>518</x:v>
      </x:c>
      <x:c r="AF266" s="582" t="n">
        <x:f>AG266*$E$3</x:f>
        <x:v>258746.18</x:v>
      </x:c>
      <x:c r="AG266" s="523" t="n">
        <x:v>258746.18</x:v>
      </x:c>
      <x:c r="AH266" s="585" t="n">
        <x:v>448</x:v>
      </x:c>
      <x:c r="AI266" s="588" t="n">
        <x:f>AJ266*$E$3</x:f>
        <x:v>223780.48</x:v>
      </x:c>
      <x:c r="AJ266" s="523" t="n">
        <x:v>223780.48</x:v>
      </x:c>
      <x:c r="AK266" s="579" t="n">
        <x:v>110</x:v>
      </x:c>
      <x:c r="AL266" s="582" t="n">
        <x:f>AM266*$E$3</x:f>
        <x:v>54946.1</x:v>
      </x:c>
      <x:c r="AM266" s="523" t="n">
        <x:v>54946.1</x:v>
      </x:c>
      <x:c r="AN266" s="585" t="n">
        <x:v>367</x:v>
      </x:c>
      <x:c r="AO266" s="588" t="n">
        <x:f>AP266*$E$3</x:f>
        <x:v>183320.17</x:v>
      </x:c>
      <x:c r="AP266" s="523" t="n">
        <x:v>183320.17</x:v>
      </x:c>
      <x:c r="AQ266" s="579" t="n">
        <x:v>202</x:v>
      </x:c>
      <x:c r="AR266" s="582" t="n">
        <x:f>AS266*$E$3</x:f>
        <x:v>100901.02</x:v>
      </x:c>
      <x:c r="AS266" s="523" t="n">
        <x:v>100901.02</x:v>
      </x:c>
      <x:c r="AT266" s="585" t="n">
        <x:v>509</x:v>
      </x:c>
      <x:c r="AU266" s="588" t="n">
        <x:f>AV266*$E$3</x:f>
        <x:v>254250.59</x:v>
      </x:c>
      <x:c r="AV266" s="523" t="n">
        <x:v>254250.59</x:v>
      </x:c>
      <x:c r="AW266" s="579" t="n">
        <x:f>SUM(M266,P266,S266,V266,Y266,AB266,AE266,AH266,AK266,AN266,AQ266,AT266)</x:f>
        <x:v>2700</x:v>
      </x:c>
      <x:c r="AX266" s="582" t="n">
        <x:f>SUM(N266,Q266,T266,W266,Z266,AC266,AF266,AI266,AL266,AO266,AR266,AU266)</x:f>
        <x:v>1348677</x:v>
      </x:c>
      <x:c r="AY266" s="525"/>
      <x:c r="AZ266" s="579" t="n">
        <x:f>AW266/12</x:f>
        <x:v>225</x:v>
      </x:c>
      <x:c r="BA266" s="582" t="n">
        <x:f>AX266/12</x:f>
        <x:v>112389.75</x:v>
      </x:c>
      <x:c r="BB266" s="525"/>
      <x:c r="BC266" s="579" t="n">
        <x:f>AW266-$G266</x:f>
        <x:v>-18916</x:v>
      </x:c>
      <x:c r="BD266" s="582" t="n">
        <x:f>AX266-($K266*12)</x:f>
        <x:v>-9448731.16</x:v>
      </x:c>
      <x:c r="BE266" s="522" t="str">
        <x:v>SIM</x:v>
      </x:c>
      <x:c r="BF266" s="522" t="str">
        <x:v>PRODUÇÃO · COMPÕE O FATOR K</x:v>
      </x:c>
    </x:row>
    <x:row r="267" ht="31" customHeight="1">
      <x:c r="A267" s="531" t="str">
        <x:v>O&amp;M</x:v>
      </x:c>
      <x:c r="B267" s="531" t="str">
        <x:v>LINHA MORTA</x:v>
      </x:c>
      <x:c r="C267" s="531" t="str">
        <x:v>5024000065</x:v>
      </x:c>
      <x:c r="D267" s="534" t="str">
        <x:v>RET RAMAL DE CONEXAO CONC/MULTIPLEX LM</x:v>
      </x:c>
      <x:c r="E267" s="534" t="str">
        <x:v>RETIRAR RAMAL DE CONEXAO DO CLIENTE, EM CABO CONCENTRICO OU MULTIPLEXADO, INDEPENDENTE DO NUMERO DE FASES E BITOLA DO CONDUTOR, EM UNIDADE CONSUMIDORA GRUPO B. CONFORME NORMA TECNICA VIGENTE. INCLUI: INSPECIONAR PONTO DE DERIVACAO DA RDBT E PADRAO DE ENTRADA DO CLIENTE, DESCONECTAR (LADO FONTE E CARGA) E RETIRAR CONDUTOR. APROPRIACAO - CUSTEIO: QUANDO EM ATIVIDADE DE MANUTENCAO, APROPRIAR NO CENTRO E CLASSE DE CUSTO ESPECIFICA DA AREA. CONFORME ET.206.EQTL.NORMAS E QUALIDADE - CADERNO DE SERVICOS. QUANT MINIMA RECOMENDA: 2 PESSOAS. TIPO DE TURMA: LINHA MORTA (LM).</x:v>
      </x:c>
      <x:c r="F267" s="531" t="str">
        <x:v>UNIDADE</x:v>
      </x:c>
      <x:c r="G267" s="573" t="n">
        <x:v>2746.0744922803</x:v>
      </x:c>
      <x:c r="H267" s="573" t="n">
        <x:f>G267/12</x:f>
        <x:v>228.83954102335835</x:v>
      </x:c>
      <x:c r="I267" s="576" t="n">
        <x:v>349.653982030098</x:v>
      </x:c>
      <x:c r="J267" s="576" t="n">
        <x:f>ROUND(I267*$E$3,2)</x:f>
        <x:v>349.65</x:v>
      </x:c>
      <x:c r="K267" s="576" t="n">
        <x:f>J267*H267</x:f>
        <x:v>80013.74551881725</x:v>
      </x:c>
      <x:c r="L267" s="522"/>
      <x:c r="M267" s="579" t="n">
        <x:v>94</x:v>
      </x:c>
      <x:c r="N267" s="582" t="n">
        <x:f>O267*$E$3</x:f>
        <x:v>32867.1</x:v>
      </x:c>
      <x:c r="O267" s="523" t="n">
        <x:v>32867.1</x:v>
      </x:c>
      <x:c r="P267" s="585" t="n">
        <x:v>13</x:v>
      </x:c>
      <x:c r="Q267" s="588" t="n">
        <x:f>R267*$E$3</x:f>
        <x:v>4545.45</x:v>
      </x:c>
      <x:c r="R267" s="523" t="n">
        <x:v>4545.45</x:v>
      </x:c>
      <x:c r="S267" s="579" t="n">
        <x:v>27</x:v>
      </x:c>
      <x:c r="T267" s="582" t="n">
        <x:f>U267*$E$3</x:f>
        <x:v>9440.55</x:v>
      </x:c>
      <x:c r="U267" s="523" t="n">
        <x:v>9440.55</x:v>
      </x:c>
      <x:c r="V267" s="585" t="n">
        <x:v>33</x:v>
      </x:c>
      <x:c r="W267" s="588" t="n">
        <x:f>X267*$E$3</x:f>
        <x:v>11538.45</x:v>
      </x:c>
      <x:c r="X267" s="523" t="n">
        <x:v>11538.45</x:v>
      </x:c>
      <x:c r="Y267" s="579" t="n">
        <x:v>41</x:v>
      </x:c>
      <x:c r="Z267" s="582" t="n">
        <x:f>AA267*$E$3</x:f>
        <x:v>14335.65</x:v>
      </x:c>
      <x:c r="AA267" s="523" t="n">
        <x:v>14335.65</x:v>
      </x:c>
      <x:c r="AB267" s="585" t="n">
        <x:v>37</x:v>
      </x:c>
      <x:c r="AC267" s="588" t="n">
        <x:f>AD267*$E$3</x:f>
        <x:v>12937.05</x:v>
      </x:c>
      <x:c r="AD267" s="523" t="n">
        <x:v>12937.05</x:v>
      </x:c>
      <x:c r="AE267" s="579" t="n">
        <x:v>36</x:v>
      </x:c>
      <x:c r="AF267" s="582" t="n">
        <x:f>AG267*$E$3</x:f>
        <x:v>12587.4</x:v>
      </x:c>
      <x:c r="AG267" s="523" t="n">
        <x:v>12587.4</x:v>
      </x:c>
      <x:c r="AH267" s="585" t="n">
        <x:v>172</x:v>
      </x:c>
      <x:c r="AI267" s="588" t="n">
        <x:f>AJ267*$E$3</x:f>
        <x:v>60139.8</x:v>
      </x:c>
      <x:c r="AJ267" s="523" t="n">
        <x:v>60139.8</x:v>
      </x:c>
      <x:c r="AK267" s="579" t="n">
        <x:v>106</x:v>
      </x:c>
      <x:c r="AL267" s="582" t="n">
        <x:f>AM267*$E$3</x:f>
        <x:v>37062.9</x:v>
      </x:c>
      <x:c r="AM267" s="523" t="n">
        <x:v>37062.9</x:v>
      </x:c>
      <x:c r="AN267" s="585" t="n">
        <x:v>41</x:v>
      </x:c>
      <x:c r="AO267" s="588" t="n">
        <x:f>AP267*$E$3</x:f>
        <x:v>14335.65</x:v>
      </x:c>
      <x:c r="AP267" s="523" t="n">
        <x:v>14335.65</x:v>
      </x:c>
      <x:c r="AQ267" s="579" t="n">
        <x:v>97</x:v>
      </x:c>
      <x:c r="AR267" s="582" t="n">
        <x:f>AS267*$E$3</x:f>
        <x:v>33916.05</x:v>
      </x:c>
      <x:c r="AS267" s="523" t="n">
        <x:v>33916.05</x:v>
      </x:c>
      <x:c r="AT267" s="585" t="n">
        <x:v>53</x:v>
      </x:c>
      <x:c r="AU267" s="588" t="n">
        <x:f>AV267*$E$3</x:f>
        <x:v>18531.45</x:v>
      </x:c>
      <x:c r="AV267" s="523" t="n">
        <x:v>18531.45</x:v>
      </x:c>
      <x:c r="AW267" s="579" t="n">
        <x:f>SUM(M267,P267,S267,V267,Y267,AB267,AE267,AH267,AK267,AN267,AQ267,AT267)</x:f>
        <x:v>750</x:v>
      </x:c>
      <x:c r="AX267" s="582" t="n">
        <x:f>SUM(N267,Q267,T267,W267,Z267,AC267,AF267,AI267,AL267,AO267,AR267,AU267)</x:f>
        <x:v>262237.5</x:v>
      </x:c>
      <x:c r="AY267" s="525"/>
      <x:c r="AZ267" s="579" t="n">
        <x:f>AW267/12</x:f>
        <x:v>62.5</x:v>
      </x:c>
      <x:c r="BA267" s="582" t="n">
        <x:f>AX267/12</x:f>
        <x:v>21853.125</x:v>
      </x:c>
      <x:c r="BB267" s="525"/>
      <x:c r="BC267" s="579" t="n">
        <x:f>AW267-$G267</x:f>
        <x:v>-1996.0744922803</x:v>
      </x:c>
      <x:c r="BD267" s="582" t="n">
        <x:f>AX267-($K267*12)</x:f>
        <x:v>-697927.446225807</x:v>
      </x:c>
      <x:c r="BE267" s="522" t="str">
        <x:v>SIM</x:v>
      </x:c>
      <x:c r="BF267" s="522" t="str">
        <x:v>PRODUÇÃO · COMPÕE O FATOR K</x:v>
      </x:c>
    </x:row>
    <x:row r="268" ht="31" customHeight="1">
      <x:c r="A268" s="531" t="str">
        <x:v>O&amp;M</x:v>
      </x:c>
      <x:c r="B268" s="531" t="str">
        <x:v>LINHA MORTA</x:v>
      </x:c>
      <x:c r="C268" s="531" t="str">
        <x:v>5024000066</x:v>
      </x:c>
      <x:c r="D268" s="534" t="str">
        <x:v>NEGOCIAR E FINANCIAR PADRAO COMPLETO LM</x:v>
      </x:c>
      <x:c r="E268" s="534" t="str">
        <x:v>NEGOCIAR E FINANCIAR PARAO COMPLETO DO CLIENTE. CONFORME NORMA TECNICA VIGENTE. INCLUI: PREENCHIDO DO FORMULARIO COM TODOS OS DADOS NECESSARIOS PARA O FINANCIAMENTO DO PADRAO CONFORME DIRETRIZ DA CONCESSIONARIA. APROPRIACAO - INVESTIMENTO: CUSTEIO: APROPRIAR NO CENTRO E CLASSE DE CUSTO ESPECIFICA DA AREA. CONFORME ET.206.EQTL.NORMAS E QUALIDADE - CADERNO DE SERVICOS. QUANT MINIMA RECOMENDA: 1 PESSOA. TIPO DE TURMA: LINHA MORTA (LM).</x:v>
      </x:c>
      <x:c r="F268" s="531" t="str">
        <x:v>UNIDADE</x:v>
      </x:c>
      <x:c r="G268" s="573" t="n">
        <x:v>0</x:v>
      </x:c>
      <x:c r="H268" s="573" t="n">
        <x:f>G268/12</x:f>
        <x:v>0</x:v>
      </x:c>
      <x:c r="I268" s="576" t="n">
        <x:v>216.890627951001</x:v>
      </x:c>
      <x:c r="J268" s="576" t="n">
        <x:f>ROUND(I268*$E$3,2)</x:f>
        <x:v>216.89</x:v>
      </x:c>
      <x:c r="K268" s="576" t="n">
        <x:f>J268*H268</x:f>
        <x:v>0</x:v>
      </x:c>
      <x:c r="L268" s="522"/>
      <x:c r="M268" s="579" t="n">
        <x:v>0</x:v>
      </x:c>
      <x:c r="N268" s="582" t="n">
        <x:f>O268*$E$3</x:f>
        <x:v>0</x:v>
      </x:c>
      <x:c r="O268" s="523" t="n">
        <x:v>0</x:v>
      </x:c>
      <x:c r="P268" s="585" t="n">
        <x:v>0</x:v>
      </x:c>
      <x:c r="Q268" s="588" t="n">
        <x:f>R268*$E$3</x:f>
        <x:v>0</x:v>
      </x:c>
      <x:c r="R268" s="523" t="n">
        <x:v>0</x:v>
      </x:c>
      <x:c r="S268" s="579" t="n">
        <x:v>0</x:v>
      </x:c>
      <x:c r="T268" s="582" t="n">
        <x:f>U268*$E$3</x:f>
        <x:v>0</x:v>
      </x:c>
      <x:c r="U268" s="523" t="n">
        <x:v>0</x:v>
      </x:c>
      <x:c r="V268" s="585" t="n">
        <x:v>0</x:v>
      </x:c>
      <x:c r="W268" s="588" t="n">
        <x:f>X268*$E$3</x:f>
        <x:v>0</x:v>
      </x:c>
      <x:c r="X268" s="523" t="n">
        <x:v>0</x:v>
      </x:c>
      <x:c r="Y268" s="579" t="n">
        <x:v>0</x:v>
      </x:c>
      <x:c r="Z268" s="582" t="n">
        <x:f>AA268*$E$3</x:f>
        <x:v>0</x:v>
      </x:c>
      <x:c r="AA268" s="523" t="n">
        <x:v>0</x:v>
      </x:c>
      <x:c r="AB268" s="585" t="n">
        <x:v>0</x:v>
      </x:c>
      <x:c r="AC268" s="588" t="n">
        <x:f>AD268*$E$3</x:f>
        <x:v>0</x:v>
      </x:c>
      <x:c r="AD268" s="523" t="n">
        <x:v>0</x:v>
      </x:c>
      <x:c r="AE268" s="579" t="n">
        <x:v>0</x:v>
      </x:c>
      <x:c r="AF268" s="582" t="n">
        <x:f>AG268*$E$3</x:f>
        <x:v>0</x:v>
      </x:c>
      <x:c r="AG268" s="523" t="n">
        <x:v>0</x:v>
      </x:c>
      <x:c r="AH268" s="585" t="n">
        <x:v>0</x:v>
      </x:c>
      <x:c r="AI268" s="588" t="n">
        <x:f>AJ268*$E$3</x:f>
        <x:v>0</x:v>
      </x:c>
      <x:c r="AJ268" s="523" t="n">
        <x:v>0</x:v>
      </x:c>
      <x:c r="AK268" s="579" t="n">
        <x:v>0</x:v>
      </x:c>
      <x:c r="AL268" s="582" t="n">
        <x:f>AM268*$E$3</x:f>
        <x:v>0</x:v>
      </x:c>
      <x:c r="AM268" s="523" t="n">
        <x:v>0</x:v>
      </x:c>
      <x:c r="AN268" s="585" t="n">
        <x:v>0</x:v>
      </x:c>
      <x:c r="AO268" s="588" t="n">
        <x:f>AP268*$E$3</x:f>
        <x:v>0</x:v>
      </x:c>
      <x:c r="AP268" s="523" t="n">
        <x:v>0</x:v>
      </x:c>
      <x:c r="AQ268" s="579" t="n">
        <x:v>0</x:v>
      </x:c>
      <x:c r="AR268" s="582" t="n">
        <x:f>AS268*$E$3</x:f>
        <x:v>0</x:v>
      </x:c>
      <x:c r="AS268" s="523" t="n">
        <x:v>0</x:v>
      </x:c>
      <x:c r="AT268" s="585" t="n">
        <x:v>0</x:v>
      </x:c>
      <x:c r="AU268" s="588" t="n">
        <x:f>AV268*$E$3</x:f>
        <x:v>0</x:v>
      </x:c>
      <x:c r="AV268" s="523" t="n">
        <x:v>0</x:v>
      </x:c>
      <x:c r="AW268" s="579" t="n">
        <x:f>SUM(M268,P268,S268,V268,Y268,AB268,AE268,AH268,AK268,AN268,AQ268,AT268)</x:f>
        <x:v>0</x:v>
      </x:c>
      <x:c r="AX268" s="582" t="n">
        <x:f>SUM(N268,Q268,T268,W268,Z268,AC268,AF268,AI268,AL268,AO268,AR268,AU268)</x:f>
        <x:v>0</x:v>
      </x:c>
      <x:c r="AY268" s="525"/>
      <x:c r="AZ268" s="579" t="n">
        <x:f>AW268/12</x:f>
        <x:v>0</x:v>
      </x:c>
      <x:c r="BA268" s="582" t="n">
        <x:f>AX268/12</x:f>
        <x:v>0</x:v>
      </x:c>
      <x:c r="BB268" s="525"/>
      <x:c r="BC268" s="579" t="n">
        <x:f>AW268-$G268</x:f>
        <x:v>0</x:v>
      </x:c>
      <x:c r="BD268" s="582" t="n">
        <x:f>AX268-($K268*12)</x:f>
        <x:v>0</x:v>
      </x:c>
      <x:c r="BE268" s="522" t="str">
        <x:v>SIM</x:v>
      </x:c>
      <x:c r="BF268" s="522" t="str">
        <x:v>PRODUÇÃO · COMPÕE O FATOR K</x:v>
      </x:c>
    </x:row>
    <x:row r="269" ht="31" customHeight="1">
      <x:c r="A269" s="531" t="str">
        <x:v>O&amp;M</x:v>
      </x:c>
      <x:c r="B269" s="531" t="str">
        <x:v>LINHA MORTA</x:v>
      </x:c>
      <x:c r="C269" s="531" t="str">
        <x:v>5024000067</x:v>
      </x:c>
      <x:c r="D269" s="534" t="str">
        <x:v>INST KIT INSTALAC INTERNA RESIDENCIAL LM</x:v>
      </x:c>
      <x:c r="E269" s="534" t="str">
        <x:v>INSTALAR KIT DE INSTALACAO INTERNA RESIDENCIAL, PADRAO POPULAR PLPT. CONFORME NORMA TECNICA VIGENTE. INCLUI: 03 PONTOS DE ILUMINACAO, 02 PONTOS DE TOMADA, CONDUTORES, DISJUNTOR, LAMPADAS E DEMAIS MATERIAIS NECESSARIOS. APROPRIACAO - INVESTIMENTO: QUANDO ASSOCIADA A UC ESSA ATIVIDADE DEVE SER APROPRIADA NA ODI. CONFORME ET.206.EQTL.NORMAS E QUALIDADE - CADERNO DE SERVICOS. QUANT MINIMA RECOMENDA: 2 PESSOAS. TIPO DE TURMA: LINHA MORTA (LM)</x:v>
      </x:c>
      <x:c r="F269" s="531" t="str">
        <x:v>UNIDADE</x:v>
      </x:c>
      <x:c r="G269" s="573" t="n">
        <x:v>0</x:v>
      </x:c>
      <x:c r="H269" s="573" t="n">
        <x:f>G269/12</x:f>
        <x:v>0</x:v>
      </x:c>
      <x:c r="I269" s="576" t="n">
        <x:v>1335.52047271646</x:v>
      </x:c>
      <x:c r="J269" s="576" t="n">
        <x:f>ROUND(I269*$E$3,2)</x:f>
        <x:v>1335.52</x:v>
      </x:c>
      <x:c r="K269" s="576" t="n">
        <x:f>J269*H269</x:f>
        <x:v>0</x:v>
      </x:c>
      <x:c r="L269" s="522"/>
      <x:c r="M269" s="579" t="n">
        <x:v>0</x:v>
      </x:c>
      <x:c r="N269" s="582" t="n">
        <x:f>O269*$E$3</x:f>
        <x:v>0</x:v>
      </x:c>
      <x:c r="O269" s="523" t="n">
        <x:v>0</x:v>
      </x:c>
      <x:c r="P269" s="585" t="n">
        <x:v>0</x:v>
      </x:c>
      <x:c r="Q269" s="588" t="n">
        <x:f>R269*$E$3</x:f>
        <x:v>0</x:v>
      </x:c>
      <x:c r="R269" s="523" t="n">
        <x:v>0</x:v>
      </x:c>
      <x:c r="S269" s="579" t="n">
        <x:v>0</x:v>
      </x:c>
      <x:c r="T269" s="582" t="n">
        <x:f>U269*$E$3</x:f>
        <x:v>0</x:v>
      </x:c>
      <x:c r="U269" s="523" t="n">
        <x:v>0</x:v>
      </x:c>
      <x:c r="V269" s="585" t="n">
        <x:v>0</x:v>
      </x:c>
      <x:c r="W269" s="588" t="n">
        <x:f>X269*$E$3</x:f>
        <x:v>0</x:v>
      </x:c>
      <x:c r="X269" s="523" t="n">
        <x:v>0</x:v>
      </x:c>
      <x:c r="Y269" s="579" t="n">
        <x:v>0</x:v>
      </x:c>
      <x:c r="Z269" s="582" t="n">
        <x:f>AA269*$E$3</x:f>
        <x:v>0</x:v>
      </x:c>
      <x:c r="AA269" s="523" t="n">
        <x:v>0</x:v>
      </x:c>
      <x:c r="AB269" s="585" t="n">
        <x:v>0</x:v>
      </x:c>
      <x:c r="AC269" s="588" t="n">
        <x:f>AD269*$E$3</x:f>
        <x:v>0</x:v>
      </x:c>
      <x:c r="AD269" s="523" t="n">
        <x:v>0</x:v>
      </x:c>
      <x:c r="AE269" s="579" t="n">
        <x:v>0</x:v>
      </x:c>
      <x:c r="AF269" s="582" t="n">
        <x:f>AG269*$E$3</x:f>
        <x:v>0</x:v>
      </x:c>
      <x:c r="AG269" s="523" t="n">
        <x:v>0</x:v>
      </x:c>
      <x:c r="AH269" s="585" t="n">
        <x:v>0</x:v>
      </x:c>
      <x:c r="AI269" s="588" t="n">
        <x:f>AJ269*$E$3</x:f>
        <x:v>0</x:v>
      </x:c>
      <x:c r="AJ269" s="523" t="n">
        <x:v>0</x:v>
      </x:c>
      <x:c r="AK269" s="579" t="n">
        <x:v>0</x:v>
      </x:c>
      <x:c r="AL269" s="582" t="n">
        <x:f>AM269*$E$3</x:f>
        <x:v>0</x:v>
      </x:c>
      <x:c r="AM269" s="523" t="n">
        <x:v>0</x:v>
      </x:c>
      <x:c r="AN269" s="585" t="n">
        <x:v>0</x:v>
      </x:c>
      <x:c r="AO269" s="588" t="n">
        <x:f>AP269*$E$3</x:f>
        <x:v>0</x:v>
      </x:c>
      <x:c r="AP269" s="523" t="n">
        <x:v>0</x:v>
      </x:c>
      <x:c r="AQ269" s="579" t="n">
        <x:v>0</x:v>
      </x:c>
      <x:c r="AR269" s="582" t="n">
        <x:f>AS269*$E$3</x:f>
        <x:v>0</x:v>
      </x:c>
      <x:c r="AS269" s="523" t="n">
        <x:v>0</x:v>
      </x:c>
      <x:c r="AT269" s="585" t="n">
        <x:v>0</x:v>
      </x:c>
      <x:c r="AU269" s="588" t="n">
        <x:f>AV269*$E$3</x:f>
        <x:v>0</x:v>
      </x:c>
      <x:c r="AV269" s="523" t="n">
        <x:v>0</x:v>
      </x:c>
      <x:c r="AW269" s="579" t="n">
        <x:f>SUM(M269,P269,S269,V269,Y269,AB269,AE269,AH269,AK269,AN269,AQ269,AT269)</x:f>
        <x:v>0</x:v>
      </x:c>
      <x:c r="AX269" s="582" t="n">
        <x:f>SUM(N269,Q269,T269,W269,Z269,AC269,AF269,AI269,AL269,AO269,AR269,AU269)</x:f>
        <x:v>0</x:v>
      </x:c>
      <x:c r="AY269" s="525"/>
      <x:c r="AZ269" s="579" t="n">
        <x:f>AW269/12</x:f>
        <x:v>0</x:v>
      </x:c>
      <x:c r="BA269" s="582" t="n">
        <x:f>AX269/12</x:f>
        <x:v>0</x:v>
      </x:c>
      <x:c r="BB269" s="525"/>
      <x:c r="BC269" s="579" t="n">
        <x:f>AW269-$G269</x:f>
        <x:v>0</x:v>
      </x:c>
      <x:c r="BD269" s="582" t="n">
        <x:f>AX269-($K269*12)</x:f>
        <x:v>0</x:v>
      </x:c>
      <x:c r="BE269" s="522" t="str">
        <x:v>SIM</x:v>
      </x:c>
      <x:c r="BF269" s="522" t="str">
        <x:v>PRODUÇÃO · COMPÕE O FATOR K</x:v>
      </x:c>
    </x:row>
    <x:row r="270" ht="31" customHeight="1">
      <x:c r="A270" s="531" t="str">
        <x:v>O&amp;M</x:v>
      </x:c>
      <x:c r="B270" s="531" t="str">
        <x:v>LINHA MORTA</x:v>
      </x:c>
      <x:c r="C270" s="531" t="str">
        <x:v>5024000068</x:v>
      </x:c>
      <x:c r="D270" s="534" t="str">
        <x:v>INST PADRAO ENTRADA COMPLETO LM</x:v>
      </x:c>
      <x:c r="E270" s="534" t="str">
        <x:v>INSTALAR PADRAO DE ENTRADA COMPLETO, EM POSTE METALICO (5M OU 7M) OU PONTALETE (PAREDE), INDEPENDENTE DO NUMERO DE FASES. CONFORME NORMA TECNICA VIGENTE. INCLUI: ABRIR CAVA E INSTALAR POSTE METALICO (5M TANGENTE / 7M TRAVESSIA) OU FIXACAO DO PONTALETE, CURVAS, CAIXA DE MEDICAO E PROTECAO, CONJUNTO DE ATERRAMENTO E DISJUNTOR. QUANDO EM PONTALETE A FIXACAO DEVE SER NA ESTRUTURA DA PAREDE. APROPRIACAO - INVESTIMENTO: QUANDO ASSOCIADA A UC ESSA ATIVIDADE DEVE SER APROPRIADA NA ODI. CONFORME ET.206.EQTL.NORMAS E QUALIDADE - CADERNO DE SERVICOS. QUANT MINIMA RECOMENDA: 2 PESSOAS. TIPO DE TURMA: LINHA MORTA (LM).</x:v>
      </x:c>
      <x:c r="F270" s="531" t="str">
        <x:v>CONJUNTO</x:v>
      </x:c>
      <x:c r="G270" s="573" t="n">
        <x:v>0</x:v>
      </x:c>
      <x:c r="H270" s="573" t="n">
        <x:f>G270/12</x:f>
        <x:v>0</x:v>
      </x:c>
      <x:c r="I270" s="576" t="n">
        <x:v>781.069158354452</x:v>
      </x:c>
      <x:c r="J270" s="576" t="n">
        <x:f>ROUND(I270*$E$3,2)</x:f>
        <x:v>781.07</x:v>
      </x:c>
      <x:c r="K270" s="576" t="n">
        <x:f>J270*H270</x:f>
        <x:v>0</x:v>
      </x:c>
      <x:c r="L270" s="522"/>
      <x:c r="M270" s="579" t="n">
        <x:v>0</x:v>
      </x:c>
      <x:c r="N270" s="582" t="n">
        <x:f>O270*$E$3</x:f>
        <x:v>0</x:v>
      </x:c>
      <x:c r="O270" s="523" t="n">
        <x:v>0</x:v>
      </x:c>
      <x:c r="P270" s="585" t="n">
        <x:v>0</x:v>
      </x:c>
      <x:c r="Q270" s="588" t="n">
        <x:f>R270*$E$3</x:f>
        <x:v>0</x:v>
      </x:c>
      <x:c r="R270" s="523" t="n">
        <x:v>0</x:v>
      </x:c>
      <x:c r="S270" s="579" t="n">
        <x:v>0</x:v>
      </x:c>
      <x:c r="T270" s="582" t="n">
        <x:f>U270*$E$3</x:f>
        <x:v>0</x:v>
      </x:c>
      <x:c r="U270" s="523" t="n">
        <x:v>0</x:v>
      </x:c>
      <x:c r="V270" s="585" t="n">
        <x:v>0</x:v>
      </x:c>
      <x:c r="W270" s="588" t="n">
        <x:f>X270*$E$3</x:f>
        <x:v>0</x:v>
      </x:c>
      <x:c r="X270" s="523" t="n">
        <x:v>0</x:v>
      </x:c>
      <x:c r="Y270" s="579" t="n">
        <x:v>0</x:v>
      </x:c>
      <x:c r="Z270" s="582" t="n">
        <x:f>AA270*$E$3</x:f>
        <x:v>0</x:v>
      </x:c>
      <x:c r="AA270" s="523" t="n">
        <x:v>0</x:v>
      </x:c>
      <x:c r="AB270" s="585" t="n">
        <x:v>0</x:v>
      </x:c>
      <x:c r="AC270" s="588" t="n">
        <x:f>AD270*$E$3</x:f>
        <x:v>0</x:v>
      </x:c>
      <x:c r="AD270" s="523" t="n">
        <x:v>0</x:v>
      </x:c>
      <x:c r="AE270" s="579" t="n">
        <x:v>0</x:v>
      </x:c>
      <x:c r="AF270" s="582" t="n">
        <x:f>AG270*$E$3</x:f>
        <x:v>0</x:v>
      </x:c>
      <x:c r="AG270" s="523" t="n">
        <x:v>0</x:v>
      </x:c>
      <x:c r="AH270" s="585" t="n">
        <x:v>0</x:v>
      </x:c>
      <x:c r="AI270" s="588" t="n">
        <x:f>AJ270*$E$3</x:f>
        <x:v>0</x:v>
      </x:c>
      <x:c r="AJ270" s="523" t="n">
        <x:v>0</x:v>
      </x:c>
      <x:c r="AK270" s="579" t="n">
        <x:v>0</x:v>
      </x:c>
      <x:c r="AL270" s="582" t="n">
        <x:f>AM270*$E$3</x:f>
        <x:v>0</x:v>
      </x:c>
      <x:c r="AM270" s="523" t="n">
        <x:v>0</x:v>
      </x:c>
      <x:c r="AN270" s="585" t="n">
        <x:v>0</x:v>
      </x:c>
      <x:c r="AO270" s="588" t="n">
        <x:f>AP270*$E$3</x:f>
        <x:v>0</x:v>
      </x:c>
      <x:c r="AP270" s="523" t="n">
        <x:v>0</x:v>
      </x:c>
      <x:c r="AQ270" s="579" t="n">
        <x:v>0</x:v>
      </x:c>
      <x:c r="AR270" s="582" t="n">
        <x:f>AS270*$E$3</x:f>
        <x:v>0</x:v>
      </x:c>
      <x:c r="AS270" s="523" t="n">
        <x:v>0</x:v>
      </x:c>
      <x:c r="AT270" s="585" t="n">
        <x:v>0</x:v>
      </x:c>
      <x:c r="AU270" s="588" t="n">
        <x:f>AV270*$E$3</x:f>
        <x:v>0</x:v>
      </x:c>
      <x:c r="AV270" s="523" t="n">
        <x:v>0</x:v>
      </x:c>
      <x:c r="AW270" s="579" t="n">
        <x:f>SUM(M270,P270,S270,V270,Y270,AB270,AE270,AH270,AK270,AN270,AQ270,AT270)</x:f>
        <x:v>0</x:v>
      </x:c>
      <x:c r="AX270" s="582" t="n">
        <x:f>SUM(N270,Q270,T270,W270,Z270,AC270,AF270,AI270,AL270,AO270,AR270,AU270)</x:f>
        <x:v>0</x:v>
      </x:c>
      <x:c r="AY270" s="525"/>
      <x:c r="AZ270" s="579" t="n">
        <x:f>AW270/12</x:f>
        <x:v>0</x:v>
      </x:c>
      <x:c r="BA270" s="582" t="n">
        <x:f>AX270/12</x:f>
        <x:v>0</x:v>
      </x:c>
      <x:c r="BB270" s="525"/>
      <x:c r="BC270" s="579" t="n">
        <x:f>AW270-$G270</x:f>
        <x:v>0</x:v>
      </x:c>
      <x:c r="BD270" s="582" t="n">
        <x:f>AX270-($K270*12)</x:f>
        <x:v>0</x:v>
      </x:c>
      <x:c r="BE270" s="522" t="str">
        <x:v>SIM</x:v>
      </x:c>
      <x:c r="BF270" s="522" t="str">
        <x:v>PRODUÇÃO · COMPÕE O FATOR K</x:v>
      </x:c>
    </x:row>
    <x:row r="271" ht="31" customHeight="1">
      <x:c r="A271" s="531" t="str">
        <x:v>O&amp;M</x:v>
      </x:c>
      <x:c r="B271" s="531" t="str">
        <x:v>LINHA MORTA</x:v>
      </x:c>
      <x:c r="C271" s="531" t="str">
        <x:v>5024000069</x:v>
      </x:c>
      <x:c r="D271" s="534" t="str">
        <x:v>INST PADRAO ENTRADA PARCIAL LM</x:v>
      </x:c>
      <x:c r="E271" s="534" t="str">
        <x:v>INSTALAR PADRAO DE ENTRADA PARCIAL, TIPO: CAIXA DE MEDICAO E PROTECAO OU CONJUNTO DE ATERRAMENTO, INDEPENDENTE DO NUMERO DE FASES. CONFORME NORMA TECNICA VIGENTE. INCLUI: FIXACAO DO PONTALETE E CURVAS OU CAIXA DE MEDICAO E PROTECAO OU CONJUNTO DE ATERRAMENTO. APROPRIACAO - INVESTIMENTO: QUANDO ASSOCIADA A UC ESSA ATIVIDADE DEVE SER APROPRIADA NA ODI. CONFORME ET.206.EQTL.NORMAS E QUALIDADE - CADERNO DE SERVICOS. QUANT MINIMA RECOMENDA: 2 PESSOAS. TIPO DE TURMA: LINHA MORTA (LM).</x:v>
      </x:c>
      <x:c r="F271" s="531" t="str">
        <x:v>UNIDADE</x:v>
      </x:c>
      <x:c r="G271" s="573" t="n">
        <x:v>0</x:v>
      </x:c>
      <x:c r="H271" s="573" t="n">
        <x:f>G271/12</x:f>
        <x:v>0</x:v>
      </x:c>
      <x:c r="I271" s="576" t="n">
        <x:v>451.92119933063</x:v>
      </x:c>
      <x:c r="J271" s="576" t="n">
        <x:f>ROUND(I271*$E$3,2)</x:f>
        <x:v>451.92</x:v>
      </x:c>
      <x:c r="K271" s="576" t="n">
        <x:f>J271*H271</x:f>
        <x:v>0</x:v>
      </x:c>
      <x:c r="L271" s="522"/>
      <x:c r="M271" s="579" t="n">
        <x:v>0</x:v>
      </x:c>
      <x:c r="N271" s="582" t="n">
        <x:f>O271*$E$3</x:f>
        <x:v>0</x:v>
      </x:c>
      <x:c r="O271" s="523" t="n">
        <x:v>0</x:v>
      </x:c>
      <x:c r="P271" s="585" t="n">
        <x:v>0</x:v>
      </x:c>
      <x:c r="Q271" s="588" t="n">
        <x:f>R271*$E$3</x:f>
        <x:v>0</x:v>
      </x:c>
      <x:c r="R271" s="523" t="n">
        <x:v>0</x:v>
      </x:c>
      <x:c r="S271" s="579" t="n">
        <x:v>0</x:v>
      </x:c>
      <x:c r="T271" s="582" t="n">
        <x:f>U271*$E$3</x:f>
        <x:v>0</x:v>
      </x:c>
      <x:c r="U271" s="523" t="n">
        <x:v>0</x:v>
      </x:c>
      <x:c r="V271" s="585" t="n">
        <x:v>0</x:v>
      </x:c>
      <x:c r="W271" s="588" t="n">
        <x:f>X271*$E$3</x:f>
        <x:v>0</x:v>
      </x:c>
      <x:c r="X271" s="523" t="n">
        <x:v>0</x:v>
      </x:c>
      <x:c r="Y271" s="579" t="n">
        <x:v>0</x:v>
      </x:c>
      <x:c r="Z271" s="582" t="n">
        <x:f>AA271*$E$3</x:f>
        <x:v>0</x:v>
      </x:c>
      <x:c r="AA271" s="523" t="n">
        <x:v>0</x:v>
      </x:c>
      <x:c r="AB271" s="585" t="n">
        <x:v>0</x:v>
      </x:c>
      <x:c r="AC271" s="588" t="n">
        <x:f>AD271*$E$3</x:f>
        <x:v>0</x:v>
      </x:c>
      <x:c r="AD271" s="523" t="n">
        <x:v>0</x:v>
      </x:c>
      <x:c r="AE271" s="579" t="n">
        <x:v>0</x:v>
      </x:c>
      <x:c r="AF271" s="582" t="n">
        <x:f>AG271*$E$3</x:f>
        <x:v>0</x:v>
      </x:c>
      <x:c r="AG271" s="523" t="n">
        <x:v>0</x:v>
      </x:c>
      <x:c r="AH271" s="585" t="n">
        <x:v>0</x:v>
      </x:c>
      <x:c r="AI271" s="588" t="n">
        <x:f>AJ271*$E$3</x:f>
        <x:v>0</x:v>
      </x:c>
      <x:c r="AJ271" s="523" t="n">
        <x:v>0</x:v>
      </x:c>
      <x:c r="AK271" s="579" t="n">
        <x:v>0</x:v>
      </x:c>
      <x:c r="AL271" s="582" t="n">
        <x:f>AM271*$E$3</x:f>
        <x:v>0</x:v>
      </x:c>
      <x:c r="AM271" s="523" t="n">
        <x:v>0</x:v>
      </x:c>
      <x:c r="AN271" s="585" t="n">
        <x:v>0</x:v>
      </x:c>
      <x:c r="AO271" s="588" t="n">
        <x:f>AP271*$E$3</x:f>
        <x:v>0</x:v>
      </x:c>
      <x:c r="AP271" s="523" t="n">
        <x:v>0</x:v>
      </x:c>
      <x:c r="AQ271" s="579" t="n">
        <x:v>0</x:v>
      </x:c>
      <x:c r="AR271" s="582" t="n">
        <x:f>AS271*$E$3</x:f>
        <x:v>0</x:v>
      </x:c>
      <x:c r="AS271" s="523" t="n">
        <x:v>0</x:v>
      </x:c>
      <x:c r="AT271" s="585" t="n">
        <x:v>0</x:v>
      </x:c>
      <x:c r="AU271" s="588" t="n">
        <x:f>AV271*$E$3</x:f>
        <x:v>0</x:v>
      </x:c>
      <x:c r="AV271" s="523" t="n">
        <x:v>0</x:v>
      </x:c>
      <x:c r="AW271" s="579" t="n">
        <x:f>SUM(M271,P271,S271,V271,Y271,AB271,AE271,AH271,AK271,AN271,AQ271,AT271)</x:f>
        <x:v>0</x:v>
      </x:c>
      <x:c r="AX271" s="582" t="n">
        <x:f>SUM(N271,Q271,T271,W271,Z271,AC271,AF271,AI271,AL271,AO271,AR271,AU271)</x:f>
        <x:v>0</x:v>
      </x:c>
      <x:c r="AY271" s="525"/>
      <x:c r="AZ271" s="579" t="n">
        <x:f>AW271/12</x:f>
        <x:v>0</x:v>
      </x:c>
      <x:c r="BA271" s="582" t="n">
        <x:f>AX271/12</x:f>
        <x:v>0</x:v>
      </x:c>
      <x:c r="BB271" s="525"/>
      <x:c r="BC271" s="579" t="n">
        <x:f>AW271-$G271</x:f>
        <x:v>0</x:v>
      </x:c>
      <x:c r="BD271" s="582" t="n">
        <x:f>AX271-($K271*12)</x:f>
        <x:v>0</x:v>
      </x:c>
      <x:c r="BE271" s="522" t="str">
        <x:v>SIM</x:v>
      </x:c>
      <x:c r="BF271" s="522" t="str">
        <x:v>PRODUÇÃO · COMPÕE O FATOR K</x:v>
      </x:c>
    </x:row>
    <x:row r="272" ht="31" customHeight="1">
      <x:c r="A272" s="531" t="str">
        <x:v>O&amp;M</x:v>
      </x:c>
      <x:c r="B272" s="531" t="str">
        <x:v>LINHA MORTA</x:v>
      </x:c>
      <x:c r="C272" s="531" t="str">
        <x:v>5024000070</x:v>
      </x:c>
      <x:c r="D272" s="534" t="str">
        <x:v>AVISO ENTREGA CARTA DESLIG PROG S/ PROT</x:v>
      </x:c>
      <x:c r="E272" s="534" t="str">
        <x:v>ENTREGAR UMA (01) CARTA DE AVISO DE DESLIGAMENTO PROGRAMADO AO CLIENTE, SEM REGISTRO DE PROTOCOLO (ASSINATURA DE RECEBIMENTO PELO CLIENTE). CONFORME NORMA TECNICA VIGENTE. INCLUI: IMPRESSAO DA CARTA E ENTREGA DA CARTA. APROPRIACAO - INVESTIMENTO: QUANDO ASSOCIADA A UC ESSA ATIVIDADE DEVE SER APROPRIADA NA ODI. CUSTEIO: APROPRIAR NO CENTRO E CLASSE DE CUSTO ESPECIFICA DA AREA. CONFORME ET.206.EQTL.NORMAS E QUALIDADE - CADERNO DE SERVICOS. QUANT MINIMA RECOMENDA: 1 PESSOA. TIPO DE TURMA: LINHA MORTA (LM).</x:v>
      </x:c>
      <x:c r="F272" s="531" t="str">
        <x:v>UNIDADE</x:v>
      </x:c>
      <x:c r="G272" s="573" t="n">
        <x:v>0</x:v>
      </x:c>
      <x:c r="H272" s="573" t="n">
        <x:f>G272/12</x:f>
        <x:v>0</x:v>
      </x:c>
      <x:c r="I272" s="576" t="n">
        <x:v>35.4911936647092</x:v>
      </x:c>
      <x:c r="J272" s="576" t="n">
        <x:f>ROUND(I272*$E$3,2)</x:f>
        <x:v>35.49</x:v>
      </x:c>
      <x:c r="K272" s="576" t="n">
        <x:f>J272*H272</x:f>
        <x:v>0</x:v>
      </x:c>
      <x:c r="L272" s="522"/>
      <x:c r="M272" s="579" t="n">
        <x:v>0</x:v>
      </x:c>
      <x:c r="N272" s="582" t="n">
        <x:f>O272*$E$3</x:f>
        <x:v>0</x:v>
      </x:c>
      <x:c r="O272" s="523" t="n">
        <x:v>0</x:v>
      </x:c>
      <x:c r="P272" s="585" t="n">
        <x:v>0</x:v>
      </x:c>
      <x:c r="Q272" s="588" t="n">
        <x:f>R272*$E$3</x:f>
        <x:v>0</x:v>
      </x:c>
      <x:c r="R272" s="523" t="n">
        <x:v>0</x:v>
      </x:c>
      <x:c r="S272" s="579" t="n">
        <x:v>0</x:v>
      </x:c>
      <x:c r="T272" s="582" t="n">
        <x:f>U272*$E$3</x:f>
        <x:v>0</x:v>
      </x:c>
      <x:c r="U272" s="523" t="n">
        <x:v>0</x:v>
      </x:c>
      <x:c r="V272" s="585" t="n">
        <x:v>0</x:v>
      </x:c>
      <x:c r="W272" s="588" t="n">
        <x:f>X272*$E$3</x:f>
        <x:v>0</x:v>
      </x:c>
      <x:c r="X272" s="523" t="n">
        <x:v>0</x:v>
      </x:c>
      <x:c r="Y272" s="579" t="n">
        <x:v>0</x:v>
      </x:c>
      <x:c r="Z272" s="582" t="n">
        <x:f>AA272*$E$3</x:f>
        <x:v>0</x:v>
      </x:c>
      <x:c r="AA272" s="523" t="n">
        <x:v>0</x:v>
      </x:c>
      <x:c r="AB272" s="585" t="n">
        <x:v>0</x:v>
      </x:c>
      <x:c r="AC272" s="588" t="n">
        <x:f>AD272*$E$3</x:f>
        <x:v>0</x:v>
      </x:c>
      <x:c r="AD272" s="523" t="n">
        <x:v>0</x:v>
      </x:c>
      <x:c r="AE272" s="579" t="n">
        <x:v>0</x:v>
      </x:c>
      <x:c r="AF272" s="582" t="n">
        <x:f>AG272*$E$3</x:f>
        <x:v>0</x:v>
      </x:c>
      <x:c r="AG272" s="523" t="n">
        <x:v>0</x:v>
      </x:c>
      <x:c r="AH272" s="585" t="n">
        <x:v>0</x:v>
      </x:c>
      <x:c r="AI272" s="588" t="n">
        <x:f>AJ272*$E$3</x:f>
        <x:v>0</x:v>
      </x:c>
      <x:c r="AJ272" s="523" t="n">
        <x:v>0</x:v>
      </x:c>
      <x:c r="AK272" s="579" t="n">
        <x:v>0</x:v>
      </x:c>
      <x:c r="AL272" s="582" t="n">
        <x:f>AM272*$E$3</x:f>
        <x:v>0</x:v>
      </x:c>
      <x:c r="AM272" s="523" t="n">
        <x:v>0</x:v>
      </x:c>
      <x:c r="AN272" s="585" t="n">
        <x:v>0</x:v>
      </x:c>
      <x:c r="AO272" s="588" t="n">
        <x:f>AP272*$E$3</x:f>
        <x:v>0</x:v>
      </x:c>
      <x:c r="AP272" s="523" t="n">
        <x:v>0</x:v>
      </x:c>
      <x:c r="AQ272" s="579" t="n">
        <x:v>0</x:v>
      </x:c>
      <x:c r="AR272" s="582" t="n">
        <x:f>AS272*$E$3</x:f>
        <x:v>0</x:v>
      </x:c>
      <x:c r="AS272" s="523" t="n">
        <x:v>0</x:v>
      </x:c>
      <x:c r="AT272" s="585" t="n">
        <x:v>0</x:v>
      </x:c>
      <x:c r="AU272" s="588" t="n">
        <x:f>AV272*$E$3</x:f>
        <x:v>0</x:v>
      </x:c>
      <x:c r="AV272" s="523" t="n">
        <x:v>0</x:v>
      </x:c>
      <x:c r="AW272" s="579" t="n">
        <x:f>SUM(M272,P272,S272,V272,Y272,AB272,AE272,AH272,AK272,AN272,AQ272,AT272)</x:f>
        <x:v>0</x:v>
      </x:c>
      <x:c r="AX272" s="582" t="n">
        <x:f>SUM(N272,Q272,T272,W272,Z272,AC272,AF272,AI272,AL272,AO272,AR272,AU272)</x:f>
        <x:v>0</x:v>
      </x:c>
      <x:c r="AY272" s="525"/>
      <x:c r="AZ272" s="579" t="n">
        <x:f>AW272/12</x:f>
        <x:v>0</x:v>
      </x:c>
      <x:c r="BA272" s="582" t="n">
        <x:f>AX272/12</x:f>
        <x:v>0</x:v>
      </x:c>
      <x:c r="BB272" s="525"/>
      <x:c r="BC272" s="579" t="n">
        <x:f>AW272-$G272</x:f>
        <x:v>0</x:v>
      </x:c>
      <x:c r="BD272" s="582" t="n">
        <x:f>AX272-($K272*12)</x:f>
        <x:v>0</x:v>
      </x:c>
      <x:c r="BE272" s="522" t="str">
        <x:v>SIM</x:v>
      </x:c>
      <x:c r="BF272" s="522" t="str">
        <x:v>PRODUÇÃO · COMPÕE O FATOR K</x:v>
      </x:c>
    </x:row>
    <x:row r="273" ht="31" customHeight="1">
      <x:c r="A273" s="531" t="str">
        <x:v>O&amp;M</x:v>
      </x:c>
      <x:c r="B273" s="531" t="str">
        <x:v>LINHA MORTA</x:v>
      </x:c>
      <x:c r="C273" s="531" t="str">
        <x:v>5024000071</x:v>
      </x:c>
      <x:c r="D273" s="534" t="str">
        <x:v>AVISO ENTREGA CARTA DESLIG PROG C/ PROT</x:v>
      </x:c>
      <x:c r="E273" s="534" t="str">
        <x:v>ENTREGAR UMA (01) CARTA DE AVISO DE DESLIGAMENTO PROGRAMADO AO CLIENTE, COM OBRIGATORIEDADE DO REGISTRO DE PROTOCOLO (ASSINATURA DE RECEBIMENTO PELO CLIENTE). CONFORME NORMA TECNICA VIGENTE. INCLUI: IMPRESSAO DA CARTA, ENTREGA E COLETA DOS DADOS DE RECEBIMENTO DO CLIENTE. APROPRIACAO - INVESTIMENTO: QUANDO ASSOCIADA A UC ESSA ATIVIDADE DEVE SER APROPRIADA NA ODI. CUSTEIO: APROPRIAR NO CENTRO E CLASSE DE CUSTO ESPECIFICA DA AREA. CONFORME ET.206.EQTL.NORMAS E QUALIDADE - CADERNO DE SERVICOS. QUANT MINIMA RECOMENDA: 1 PESSOA. TIPO DE TURMA: LINHA MORTA (LM).</x:v>
      </x:c>
      <x:c r="F273" s="531" t="str">
        <x:v>UNIDADE</x:v>
      </x:c>
      <x:c r="G273" s="573" t="n">
        <x:v>0</x:v>
      </x:c>
      <x:c r="H273" s="573" t="n">
        <x:f>G273/12</x:f>
        <x:v>0</x:v>
      </x:c>
      <x:c r="I273" s="576" t="n">
        <x:v>41.5378414742522</x:v>
      </x:c>
      <x:c r="J273" s="576" t="n">
        <x:f>ROUND(I273*$E$3,2)</x:f>
        <x:v>41.54</x:v>
      </x:c>
      <x:c r="K273" s="576" t="n">
        <x:f>J273*H273</x:f>
        <x:v>0</x:v>
      </x:c>
      <x:c r="L273" s="522"/>
      <x:c r="M273" s="579" t="n">
        <x:v>0</x:v>
      </x:c>
      <x:c r="N273" s="582" t="n">
        <x:f>O273*$E$3</x:f>
        <x:v>0</x:v>
      </x:c>
      <x:c r="O273" s="523" t="n">
        <x:v>0</x:v>
      </x:c>
      <x:c r="P273" s="585" t="n">
        <x:v>0</x:v>
      </x:c>
      <x:c r="Q273" s="588" t="n">
        <x:f>R273*$E$3</x:f>
        <x:v>0</x:v>
      </x:c>
      <x:c r="R273" s="523" t="n">
        <x:v>0</x:v>
      </x:c>
      <x:c r="S273" s="579" t="n">
        <x:v>0</x:v>
      </x:c>
      <x:c r="T273" s="582" t="n">
        <x:f>U273*$E$3</x:f>
        <x:v>0</x:v>
      </x:c>
      <x:c r="U273" s="523" t="n">
        <x:v>0</x:v>
      </x:c>
      <x:c r="V273" s="585" t="n">
        <x:v>0</x:v>
      </x:c>
      <x:c r="W273" s="588" t="n">
        <x:f>X273*$E$3</x:f>
        <x:v>0</x:v>
      </x:c>
      <x:c r="X273" s="523" t="n">
        <x:v>0</x:v>
      </x:c>
      <x:c r="Y273" s="579" t="n">
        <x:v>0</x:v>
      </x:c>
      <x:c r="Z273" s="582" t="n">
        <x:f>AA273*$E$3</x:f>
        <x:v>0</x:v>
      </x:c>
      <x:c r="AA273" s="523" t="n">
        <x:v>0</x:v>
      </x:c>
      <x:c r="AB273" s="585" t="n">
        <x:v>0</x:v>
      </x:c>
      <x:c r="AC273" s="588" t="n">
        <x:f>AD273*$E$3</x:f>
        <x:v>0</x:v>
      </x:c>
      <x:c r="AD273" s="523" t="n">
        <x:v>0</x:v>
      </x:c>
      <x:c r="AE273" s="579" t="n">
        <x:v>0</x:v>
      </x:c>
      <x:c r="AF273" s="582" t="n">
        <x:f>AG273*$E$3</x:f>
        <x:v>0</x:v>
      </x:c>
      <x:c r="AG273" s="523" t="n">
        <x:v>0</x:v>
      </x:c>
      <x:c r="AH273" s="585" t="n">
        <x:v>0</x:v>
      </x:c>
      <x:c r="AI273" s="588" t="n">
        <x:f>AJ273*$E$3</x:f>
        <x:v>0</x:v>
      </x:c>
      <x:c r="AJ273" s="523" t="n">
        <x:v>0</x:v>
      </x:c>
      <x:c r="AK273" s="579" t="n">
        <x:v>0</x:v>
      </x:c>
      <x:c r="AL273" s="582" t="n">
        <x:f>AM273*$E$3</x:f>
        <x:v>0</x:v>
      </x:c>
      <x:c r="AM273" s="523" t="n">
        <x:v>0</x:v>
      </x:c>
      <x:c r="AN273" s="585" t="n">
        <x:v>0</x:v>
      </x:c>
      <x:c r="AO273" s="588" t="n">
        <x:f>AP273*$E$3</x:f>
        <x:v>0</x:v>
      </x:c>
      <x:c r="AP273" s="523" t="n">
        <x:v>0</x:v>
      </x:c>
      <x:c r="AQ273" s="579" t="n">
        <x:v>0</x:v>
      </x:c>
      <x:c r="AR273" s="582" t="n">
        <x:f>AS273*$E$3</x:f>
        <x:v>0</x:v>
      </x:c>
      <x:c r="AS273" s="523" t="n">
        <x:v>0</x:v>
      </x:c>
      <x:c r="AT273" s="585" t="n">
        <x:v>0</x:v>
      </x:c>
      <x:c r="AU273" s="588" t="n">
        <x:f>AV273*$E$3</x:f>
        <x:v>0</x:v>
      </x:c>
      <x:c r="AV273" s="523" t="n">
        <x:v>0</x:v>
      </x:c>
      <x:c r="AW273" s="579" t="n">
        <x:f>SUM(M273,P273,S273,V273,Y273,AB273,AE273,AH273,AK273,AN273,AQ273,AT273)</x:f>
        <x:v>0</x:v>
      </x:c>
      <x:c r="AX273" s="582" t="n">
        <x:f>SUM(N273,Q273,T273,W273,Z273,AC273,AF273,AI273,AL273,AO273,AR273,AU273)</x:f>
        <x:v>0</x:v>
      </x:c>
      <x:c r="AY273" s="525"/>
      <x:c r="AZ273" s="579" t="n">
        <x:f>AW273/12</x:f>
        <x:v>0</x:v>
      </x:c>
      <x:c r="BA273" s="582" t="n">
        <x:f>AX273/12</x:f>
        <x:v>0</x:v>
      </x:c>
      <x:c r="BB273" s="525"/>
      <x:c r="BC273" s="579" t="n">
        <x:f>AW273-$G273</x:f>
        <x:v>0</x:v>
      </x:c>
      <x:c r="BD273" s="582" t="n">
        <x:f>AX273-($K273*12)</x:f>
        <x:v>0</x:v>
      </x:c>
      <x:c r="BE273" s="522" t="str">
        <x:v>SIM</x:v>
      </x:c>
      <x:c r="BF273" s="522" t="str">
        <x:v>PRODUÇÃO · COMPÕE O FATOR K</x:v>
      </x:c>
    </x:row>
    <x:row r="274" ht="31" customHeight="1">
      <x:c r="A274" s="531" t="str">
        <x:v>O&amp;M</x:v>
      </x:c>
      <x:c r="B274" s="531" t="str">
        <x:v>LINHA MORTA</x:v>
      </x:c>
      <x:c r="C274" s="531" t="str">
        <x:v>5024000074</x:v>
      </x:c>
      <x:c r="D274" s="534" t="str">
        <x:v>TENSIONAR RAMAL DE CONEXAO LM</x:v>
      </x:c>
      <x:c r="E274" s="534" t="str">
        <x:v>TENSIONAR RAMAL DE CONEXAO DO CLIENTE, EM CABO CONCENTRICO OU MULTIPLEXADO, INDEPENDENTE DA BITOLA E QUANTIDADE DE FASES, POR PONTO DE FIXACAO/PUXADA. CONFORME NORMA TECNICA VIGENTE. INCLUI: TENSIONAR, CONECTAR/DESCONECTAR CONDUTOR. CONDUTOR MAIOR A 35MM DEVE SER CONECTADO DIRETAMENTE A RDBT. LIMITE DE 4 RAMAIS POR RABICHO. APROPRIACAO - CUSTEIO: QUANDO EM ATIVIDADE DE MANUTENCAO, APROPRIAR NO CENTRO E CLASSE DE CUSTO ESPECIFICA DA AREA. CONFORME ET.206.EQTL.NORMAS E QUALIDADE - CADERNO DE SERVICOS. QUANT MINIMA RECOMENDA: 2 PESSOAS. TIPO DE TURMA: LINHA MORTA (LM).</x:v>
      </x:c>
      <x:c r="F274" s="531" t="str">
        <x:v>UNIDADE</x:v>
      </x:c>
      <x:c r="G274" s="573" t="n">
        <x:v>0</x:v>
      </x:c>
      <x:c r="H274" s="573" t="n">
        <x:f>G274/12</x:f>
        <x:v>0</x:v>
      </x:c>
      <x:c r="I274" s="576" t="n">
        <x:v>130.39727450145</x:v>
      </x:c>
      <x:c r="J274" s="576" t="n">
        <x:f>ROUND(I274*$E$3,2)</x:f>
        <x:v>130.4</x:v>
      </x:c>
      <x:c r="K274" s="576" t="n">
        <x:f>J274*H274</x:f>
        <x:v>0</x:v>
      </x:c>
      <x:c r="L274" s="522"/>
      <x:c r="M274" s="579" t="n">
        <x:v>0</x:v>
      </x:c>
      <x:c r="N274" s="582" t="n">
        <x:f>O274*$E$3</x:f>
        <x:v>0</x:v>
      </x:c>
      <x:c r="O274" s="523" t="n">
        <x:v>0</x:v>
      </x:c>
      <x:c r="P274" s="585" t="n">
        <x:v>0</x:v>
      </x:c>
      <x:c r="Q274" s="588" t="n">
        <x:f>R274*$E$3</x:f>
        <x:v>0</x:v>
      </x:c>
      <x:c r="R274" s="523" t="n">
        <x:v>0</x:v>
      </x:c>
      <x:c r="S274" s="579" t="n">
        <x:v>0</x:v>
      </x:c>
      <x:c r="T274" s="582" t="n">
        <x:f>U274*$E$3</x:f>
        <x:v>0</x:v>
      </x:c>
      <x:c r="U274" s="523" t="n">
        <x:v>0</x:v>
      </x:c>
      <x:c r="V274" s="585" t="n">
        <x:v>0</x:v>
      </x:c>
      <x:c r="W274" s="588" t="n">
        <x:f>X274*$E$3</x:f>
        <x:v>0</x:v>
      </x:c>
      <x:c r="X274" s="523" t="n">
        <x:v>0</x:v>
      </x:c>
      <x:c r="Y274" s="579" t="n">
        <x:v>0</x:v>
      </x:c>
      <x:c r="Z274" s="582" t="n">
        <x:f>AA274*$E$3</x:f>
        <x:v>0</x:v>
      </x:c>
      <x:c r="AA274" s="523" t="n">
        <x:v>0</x:v>
      </x:c>
      <x:c r="AB274" s="585" t="n">
        <x:v>0</x:v>
      </x:c>
      <x:c r="AC274" s="588" t="n">
        <x:f>AD274*$E$3</x:f>
        <x:v>0</x:v>
      </x:c>
      <x:c r="AD274" s="523" t="n">
        <x:v>0</x:v>
      </x:c>
      <x:c r="AE274" s="579" t="n">
        <x:v>0</x:v>
      </x:c>
      <x:c r="AF274" s="582" t="n">
        <x:f>AG274*$E$3</x:f>
        <x:v>0</x:v>
      </x:c>
      <x:c r="AG274" s="523" t="n">
        <x:v>0</x:v>
      </x:c>
      <x:c r="AH274" s="585" t="n">
        <x:v>0</x:v>
      </x:c>
      <x:c r="AI274" s="588" t="n">
        <x:f>AJ274*$E$3</x:f>
        <x:v>0</x:v>
      </x:c>
      <x:c r="AJ274" s="523" t="n">
        <x:v>0</x:v>
      </x:c>
      <x:c r="AK274" s="579" t="n">
        <x:v>0</x:v>
      </x:c>
      <x:c r="AL274" s="582" t="n">
        <x:f>AM274*$E$3</x:f>
        <x:v>0</x:v>
      </x:c>
      <x:c r="AM274" s="523" t="n">
        <x:v>0</x:v>
      </x:c>
      <x:c r="AN274" s="585" t="n">
        <x:v>0</x:v>
      </x:c>
      <x:c r="AO274" s="588" t="n">
        <x:f>AP274*$E$3</x:f>
        <x:v>0</x:v>
      </x:c>
      <x:c r="AP274" s="523" t="n">
        <x:v>0</x:v>
      </x:c>
      <x:c r="AQ274" s="579" t="n">
        <x:v>0</x:v>
      </x:c>
      <x:c r="AR274" s="582" t="n">
        <x:f>AS274*$E$3</x:f>
        <x:v>0</x:v>
      </x:c>
      <x:c r="AS274" s="523" t="n">
        <x:v>0</x:v>
      </x:c>
      <x:c r="AT274" s="585" t="n">
        <x:v>0</x:v>
      </x:c>
      <x:c r="AU274" s="588" t="n">
        <x:f>AV274*$E$3</x:f>
        <x:v>0</x:v>
      </x:c>
      <x:c r="AV274" s="523" t="n">
        <x:v>0</x:v>
      </x:c>
      <x:c r="AW274" s="579" t="n">
        <x:f>SUM(M274,P274,S274,V274,Y274,AB274,AE274,AH274,AK274,AN274,AQ274,AT274)</x:f>
        <x:v>0</x:v>
      </x:c>
      <x:c r="AX274" s="582" t="n">
        <x:f>SUM(N274,Q274,T274,W274,Z274,AC274,AF274,AI274,AL274,AO274,AR274,AU274)</x:f>
        <x:v>0</x:v>
      </x:c>
      <x:c r="AY274" s="525"/>
      <x:c r="AZ274" s="579" t="n">
        <x:f>AW274/12</x:f>
        <x:v>0</x:v>
      </x:c>
      <x:c r="BA274" s="582" t="n">
        <x:f>AX274/12</x:f>
        <x:v>0</x:v>
      </x:c>
      <x:c r="BB274" s="525"/>
      <x:c r="BC274" s="579" t="n">
        <x:f>AW274-$G274</x:f>
        <x:v>0</x:v>
      </x:c>
      <x:c r="BD274" s="582" t="n">
        <x:f>AX274-($K274*12)</x:f>
        <x:v>0</x:v>
      </x:c>
      <x:c r="BE274" s="522" t="str">
        <x:v>SIM</x:v>
      </x:c>
      <x:c r="BF274" s="522" t="str">
        <x:v>PRODUÇÃO · COMPÕE O FATOR K</x:v>
      </x:c>
    </x:row>
    <x:row r="275" ht="31" customHeight="1">
      <x:c r="A275" s="531" t="str">
        <x:v>O&amp;M</x:v>
      </x:c>
      <x:c r="B275" s="531" t="str">
        <x:v>LINHA MORTA</x:v>
      </x:c>
      <x:c r="C275" s="531" t="str">
        <x:v>5024000075</x:v>
      </x:c>
      <x:c r="D275" s="534" t="str">
        <x:v>INST CAIXA MEDICAO/PROTECAO NO POSTE LM</x:v>
      </x:c>
      <x:c r="E275" s="534" t="str">
        <x:v>INSTALAR CAIXA DE MEDICAO E PROTECAO, EM POSTE METALICO (5M OU 7M), INDEPENDENTE DO NUMERO DE FASES. CONFORME NORMA TECNICA VIGENTE. INCLUI: FIXAR CAIXA DE MEDICAO E PROTECAO, NIPLE, INSTALAR/CONECTAR FIO DE ATERRAMENTO E INSTALAR DISJUNTOR. APROPRIACAO - INVESTIMENTO: QUANDO ASSOCIADA A UC ESSA ATIVIDADE DEVE SER APROPRIADA NA ODI. CONFORME ET.206.EQTL.NORMAS E QUALIDADE - CADERNO DE SERVICOS. QUANT MINIMA RECOMENDA: 2 PESSOAS. TIPO DE TURMA: LINHA MORTA (LM).</x:v>
      </x:c>
      <x:c r="F275" s="531" t="str">
        <x:v>UNIDADE</x:v>
      </x:c>
      <x:c r="G275" s="573" t="n">
        <x:v>0</x:v>
      </x:c>
      <x:c r="H275" s="573" t="n">
        <x:f>G275/12</x:f>
        <x:v>0</x:v>
      </x:c>
      <x:c r="I275" s="576" t="n">
        <x:v>451.92119933063</x:v>
      </x:c>
      <x:c r="J275" s="576" t="n">
        <x:f>ROUND(I275*$E$3,2)</x:f>
        <x:v>451.92</x:v>
      </x:c>
      <x:c r="K275" s="576" t="n">
        <x:f>J275*H275</x:f>
        <x:v>0</x:v>
      </x:c>
      <x:c r="L275" s="522"/>
      <x:c r="M275" s="579" t="n">
        <x:v>0</x:v>
      </x:c>
      <x:c r="N275" s="582" t="n">
        <x:f>O275*$E$3</x:f>
        <x:v>0</x:v>
      </x:c>
      <x:c r="O275" s="523" t="n">
        <x:v>0</x:v>
      </x:c>
      <x:c r="P275" s="585" t="n">
        <x:v>0</x:v>
      </x:c>
      <x:c r="Q275" s="588" t="n">
        <x:f>R275*$E$3</x:f>
        <x:v>0</x:v>
      </x:c>
      <x:c r="R275" s="523" t="n">
        <x:v>0</x:v>
      </x:c>
      <x:c r="S275" s="579" t="n">
        <x:v>0</x:v>
      </x:c>
      <x:c r="T275" s="582" t="n">
        <x:f>U275*$E$3</x:f>
        <x:v>0</x:v>
      </x:c>
      <x:c r="U275" s="523" t="n">
        <x:v>0</x:v>
      </x:c>
      <x:c r="V275" s="585" t="n">
        <x:v>0</x:v>
      </x:c>
      <x:c r="W275" s="588" t="n">
        <x:f>X275*$E$3</x:f>
        <x:v>0</x:v>
      </x:c>
      <x:c r="X275" s="523" t="n">
        <x:v>0</x:v>
      </x:c>
      <x:c r="Y275" s="579" t="n">
        <x:v>0</x:v>
      </x:c>
      <x:c r="Z275" s="582" t="n">
        <x:f>AA275*$E$3</x:f>
        <x:v>0</x:v>
      </x:c>
      <x:c r="AA275" s="523" t="n">
        <x:v>0</x:v>
      </x:c>
      <x:c r="AB275" s="585" t="n">
        <x:v>0</x:v>
      </x:c>
      <x:c r="AC275" s="588" t="n">
        <x:f>AD275*$E$3</x:f>
        <x:v>0</x:v>
      </x:c>
      <x:c r="AD275" s="523" t="n">
        <x:v>0</x:v>
      </x:c>
      <x:c r="AE275" s="579" t="n">
        <x:v>0</x:v>
      </x:c>
      <x:c r="AF275" s="582" t="n">
        <x:f>AG275*$E$3</x:f>
        <x:v>0</x:v>
      </x:c>
      <x:c r="AG275" s="523" t="n">
        <x:v>0</x:v>
      </x:c>
      <x:c r="AH275" s="585" t="n">
        <x:v>0</x:v>
      </x:c>
      <x:c r="AI275" s="588" t="n">
        <x:f>AJ275*$E$3</x:f>
        <x:v>0</x:v>
      </x:c>
      <x:c r="AJ275" s="523" t="n">
        <x:v>0</x:v>
      </x:c>
      <x:c r="AK275" s="579" t="n">
        <x:v>0</x:v>
      </x:c>
      <x:c r="AL275" s="582" t="n">
        <x:f>AM275*$E$3</x:f>
        <x:v>0</x:v>
      </x:c>
      <x:c r="AM275" s="523" t="n">
        <x:v>0</x:v>
      </x:c>
      <x:c r="AN275" s="585" t="n">
        <x:v>0</x:v>
      </x:c>
      <x:c r="AO275" s="588" t="n">
        <x:f>AP275*$E$3</x:f>
        <x:v>0</x:v>
      </x:c>
      <x:c r="AP275" s="523" t="n">
        <x:v>0</x:v>
      </x:c>
      <x:c r="AQ275" s="579" t="n">
        <x:v>0</x:v>
      </x:c>
      <x:c r="AR275" s="582" t="n">
        <x:f>AS275*$E$3</x:f>
        <x:v>0</x:v>
      </x:c>
      <x:c r="AS275" s="523" t="n">
        <x:v>0</x:v>
      </x:c>
      <x:c r="AT275" s="585" t="n">
        <x:v>0</x:v>
      </x:c>
      <x:c r="AU275" s="588" t="n">
        <x:f>AV275*$E$3</x:f>
        <x:v>0</x:v>
      </x:c>
      <x:c r="AV275" s="523" t="n">
        <x:v>0</x:v>
      </x:c>
      <x:c r="AW275" s="579" t="n">
        <x:f>SUM(M275,P275,S275,V275,Y275,AB275,AE275,AH275,AK275,AN275,AQ275,AT275)</x:f>
        <x:v>0</x:v>
      </x:c>
      <x:c r="AX275" s="582" t="n">
        <x:f>SUM(N275,Q275,T275,W275,Z275,AC275,AF275,AI275,AL275,AO275,AR275,AU275)</x:f>
        <x:v>0</x:v>
      </x:c>
      <x:c r="AY275" s="525"/>
      <x:c r="AZ275" s="579" t="n">
        <x:f>AW275/12</x:f>
        <x:v>0</x:v>
      </x:c>
      <x:c r="BA275" s="582" t="n">
        <x:f>AX275/12</x:f>
        <x:v>0</x:v>
      </x:c>
      <x:c r="BB275" s="525"/>
      <x:c r="BC275" s="579" t="n">
        <x:f>AW275-$G275</x:f>
        <x:v>0</x:v>
      </x:c>
      <x:c r="BD275" s="582" t="n">
        <x:f>AX275-($K275*12)</x:f>
        <x:v>0</x:v>
      </x:c>
      <x:c r="BE275" s="522" t="str">
        <x:v>SIM</x:v>
      </x:c>
      <x:c r="BF275" s="522" t="str">
        <x:v>PRODUÇÃO · COMPÕE O FATOR K</x:v>
      </x:c>
    </x:row>
    <x:row r="276" ht="31" customHeight="1">
      <x:c r="A276" s="531" t="str">
        <x:v>O&amp;M</x:v>
      </x:c>
      <x:c r="B276" s="531" t="str">
        <x:v>LINHA MORTA</x:v>
      </x:c>
      <x:c r="C276" s="531" t="str">
        <x:v>5024000076</x:v>
      </x:c>
      <x:c r="D276" s="534" t="str">
        <x:v>INST CAIXA MEDICAO C/ SIST CP PAREDE LM</x:v>
      </x:c>
      <x:c r="E276" s="534" t="str">
        <x:v>INSTALAR CAIXA DE MEDICAO E PROTECAO, EM PAREDE, MURO OU SIMILAR, COM OS ITENS ASSOCIADOS AO SISTEMA DA MEDICAO COMPLETO, INDEPENDENTE DO NUMERO DE FASES. CONFORME NORMA TECNICA VIGENTE. INCLUI: FIXAR CAIXA DE MEDICAO E PROTECAO, FIXAR PONTALETE E CURVAS, NIPLE, CONJUNTO DE ATERRAMENTO E DISJUNTOR. APROPRIACAO - INVESTIMENTO: QUANDO ASSOCIADA A UC ESSA ATIVIDADE DEVE SER APROPRIADA NA ODI. CONFORME ET.206.EQTL.NORMAS E QUALIDADE - CADERNO DE SERVICOS. QUANT MINIMA RECOMENDA: 2 PESSOAS. TIPO DE TURMA: LINHA MORTA (LM).</x:v>
      </x:c>
      <x:c r="F276" s="531" t="str">
        <x:v>UNIDADE</x:v>
      </x:c>
      <x:c r="G276" s="573" t="n">
        <x:v>0</x:v>
      </x:c>
      <x:c r="H276" s="573" t="n">
        <x:f>G276/12</x:f>
        <x:v>0</x:v>
      </x:c>
      <x:c r="I276" s="576" t="n">
        <x:v>781.069158354452</x:v>
      </x:c>
      <x:c r="J276" s="576" t="n">
        <x:f>ROUND(I276*$E$3,2)</x:f>
        <x:v>781.07</x:v>
      </x:c>
      <x:c r="K276" s="576" t="n">
        <x:f>J276*H276</x:f>
        <x:v>0</x:v>
      </x:c>
      <x:c r="L276" s="522"/>
      <x:c r="M276" s="579" t="n">
        <x:v>0</x:v>
      </x:c>
      <x:c r="N276" s="582" t="n">
        <x:f>O276*$E$3</x:f>
        <x:v>0</x:v>
      </x:c>
      <x:c r="O276" s="523" t="n">
        <x:v>0</x:v>
      </x:c>
      <x:c r="P276" s="585" t="n">
        <x:v>0</x:v>
      </x:c>
      <x:c r="Q276" s="588" t="n">
        <x:f>R276*$E$3</x:f>
        <x:v>0</x:v>
      </x:c>
      <x:c r="R276" s="523" t="n">
        <x:v>0</x:v>
      </x:c>
      <x:c r="S276" s="579" t="n">
        <x:v>0</x:v>
      </x:c>
      <x:c r="T276" s="582" t="n">
        <x:f>U276*$E$3</x:f>
        <x:v>0</x:v>
      </x:c>
      <x:c r="U276" s="523" t="n">
        <x:v>0</x:v>
      </x:c>
      <x:c r="V276" s="585" t="n">
        <x:v>0</x:v>
      </x:c>
      <x:c r="W276" s="588" t="n">
        <x:f>X276*$E$3</x:f>
        <x:v>0</x:v>
      </x:c>
      <x:c r="X276" s="523" t="n">
        <x:v>0</x:v>
      </x:c>
      <x:c r="Y276" s="579" t="n">
        <x:v>0</x:v>
      </x:c>
      <x:c r="Z276" s="582" t="n">
        <x:f>AA276*$E$3</x:f>
        <x:v>0</x:v>
      </x:c>
      <x:c r="AA276" s="523" t="n">
        <x:v>0</x:v>
      </x:c>
      <x:c r="AB276" s="585" t="n">
        <x:v>0</x:v>
      </x:c>
      <x:c r="AC276" s="588" t="n">
        <x:f>AD276*$E$3</x:f>
        <x:v>0</x:v>
      </x:c>
      <x:c r="AD276" s="523" t="n">
        <x:v>0</x:v>
      </x:c>
      <x:c r="AE276" s="579" t="n">
        <x:v>0</x:v>
      </x:c>
      <x:c r="AF276" s="582" t="n">
        <x:f>AG276*$E$3</x:f>
        <x:v>0</x:v>
      </x:c>
      <x:c r="AG276" s="523" t="n">
        <x:v>0</x:v>
      </x:c>
      <x:c r="AH276" s="585" t="n">
        <x:v>0</x:v>
      </x:c>
      <x:c r="AI276" s="588" t="n">
        <x:f>AJ276*$E$3</x:f>
        <x:v>0</x:v>
      </x:c>
      <x:c r="AJ276" s="523" t="n">
        <x:v>0</x:v>
      </x:c>
      <x:c r="AK276" s="579" t="n">
        <x:v>0</x:v>
      </x:c>
      <x:c r="AL276" s="582" t="n">
        <x:f>AM276*$E$3</x:f>
        <x:v>0</x:v>
      </x:c>
      <x:c r="AM276" s="523" t="n">
        <x:v>0</x:v>
      </x:c>
      <x:c r="AN276" s="585" t="n">
        <x:v>0</x:v>
      </x:c>
      <x:c r="AO276" s="588" t="n">
        <x:f>AP276*$E$3</x:f>
        <x:v>0</x:v>
      </x:c>
      <x:c r="AP276" s="523" t="n">
        <x:v>0</x:v>
      </x:c>
      <x:c r="AQ276" s="579" t="n">
        <x:v>0</x:v>
      </x:c>
      <x:c r="AR276" s="582" t="n">
        <x:f>AS276*$E$3</x:f>
        <x:v>0</x:v>
      </x:c>
      <x:c r="AS276" s="523" t="n">
        <x:v>0</x:v>
      </x:c>
      <x:c r="AT276" s="585" t="n">
        <x:v>0</x:v>
      </x:c>
      <x:c r="AU276" s="588" t="n">
        <x:f>AV276*$E$3</x:f>
        <x:v>0</x:v>
      </x:c>
      <x:c r="AV276" s="523" t="n">
        <x:v>0</x:v>
      </x:c>
      <x:c r="AW276" s="579" t="n">
        <x:f>SUM(M276,P276,S276,V276,Y276,AB276,AE276,AH276,AK276,AN276,AQ276,AT276)</x:f>
        <x:v>0</x:v>
      </x:c>
      <x:c r="AX276" s="582" t="n">
        <x:f>SUM(N276,Q276,T276,W276,Z276,AC276,AF276,AI276,AL276,AO276,AR276,AU276)</x:f>
        <x:v>0</x:v>
      </x:c>
      <x:c r="AY276" s="525"/>
      <x:c r="AZ276" s="579" t="n">
        <x:f>AW276/12</x:f>
        <x:v>0</x:v>
      </x:c>
      <x:c r="BA276" s="582" t="n">
        <x:f>AX276/12</x:f>
        <x:v>0</x:v>
      </x:c>
      <x:c r="BB276" s="525"/>
      <x:c r="BC276" s="579" t="n">
        <x:f>AW276-$G276</x:f>
        <x:v>0</x:v>
      </x:c>
      <x:c r="BD276" s="582" t="n">
        <x:f>AX276-($K276*12)</x:f>
        <x:v>0</x:v>
      </x:c>
      <x:c r="BE276" s="522" t="str">
        <x:v>SIM</x:v>
      </x:c>
      <x:c r="BF276" s="522" t="str">
        <x:v>PRODUÇÃO · COMPÕE O FATOR K</x:v>
      </x:c>
    </x:row>
    <x:row r="277" ht="31" customHeight="1">
      <x:c r="A277" s="531" t="str">
        <x:v>O&amp;M</x:v>
      </x:c>
      <x:c r="B277" s="531" t="str">
        <x:v>LINHA MORTA</x:v>
      </x:c>
      <x:c r="C277" s="531" t="str">
        <x:v>5024000077</x:v>
      </x:c>
      <x:c r="D277" s="534" t="str">
        <x:v>INST CONJ MEDICAO ENCAPSULADO LM</x:v>
      </x:c>
      <x:c r="E277" s="534" t="str">
        <x:v>INSTALAR CONJUNTO DE MEDICAO ENCAPSULADO, EM UNIDADE CONSUMIDORA GRUPO A. CONFORME NORMA TECNICA VIGENTE. INCLUI: INSTALAR CONJUNTO DE MEDICAO COM SUPORTE, INSTALAR E CONECTAR JUMPER DE CONEXAO DE ENTRADA E SAIDA DO CONJUNTO A REDE MT. APROPRIACAO - INVESTIMENTO: QUANDO ASSOCIADA A UC ESSA ATIVIDADE DEVE SER APROPRIADA NA ODI. CONFORME ET.206.EQTL.NORMAS E QUALIDADE - CADERNO DE SERVICOS. QUANT MINIMA RECOMENDA: 5 PESSOAS. TIPO DE TURMA: LINHA MORTA (LM).</x:v>
      </x:c>
      <x:c r="F277" s="531" t="str">
        <x:v>UNIDADE</x:v>
      </x:c>
      <x:c r="G277" s="573" t="n">
        <x:v>0</x:v>
      </x:c>
      <x:c r="H277" s="573" t="n">
        <x:f>G277/12</x:f>
        <x:v>0</x:v>
      </x:c>
      <x:c r="I277" s="576" t="n">
        <x:v>1099.43831041344</x:v>
      </x:c>
      <x:c r="J277" s="576" t="n">
        <x:f>ROUND(I277*$E$3,2)</x:f>
        <x:v>1099.44</x:v>
      </x:c>
      <x:c r="K277" s="576" t="n">
        <x:f>J277*H277</x:f>
        <x:v>0</x:v>
      </x:c>
      <x:c r="L277" s="522"/>
      <x:c r="M277" s="579" t="n">
        <x:v>0</x:v>
      </x:c>
      <x:c r="N277" s="582" t="n">
        <x:f>O277*$E$3</x:f>
        <x:v>0</x:v>
      </x:c>
      <x:c r="O277" s="523" t="n">
        <x:v>0</x:v>
      </x:c>
      <x:c r="P277" s="585" t="n">
        <x:v>0</x:v>
      </x:c>
      <x:c r="Q277" s="588" t="n">
        <x:f>R277*$E$3</x:f>
        <x:v>0</x:v>
      </x:c>
      <x:c r="R277" s="523" t="n">
        <x:v>0</x:v>
      </x:c>
      <x:c r="S277" s="579" t="n">
        <x:v>0</x:v>
      </x:c>
      <x:c r="T277" s="582" t="n">
        <x:f>U277*$E$3</x:f>
        <x:v>0</x:v>
      </x:c>
      <x:c r="U277" s="523" t="n">
        <x:v>0</x:v>
      </x:c>
      <x:c r="V277" s="585" t="n">
        <x:v>0</x:v>
      </x:c>
      <x:c r="W277" s="588" t="n">
        <x:f>X277*$E$3</x:f>
        <x:v>0</x:v>
      </x:c>
      <x:c r="X277" s="523" t="n">
        <x:v>0</x:v>
      </x:c>
      <x:c r="Y277" s="579" t="n">
        <x:v>0</x:v>
      </x:c>
      <x:c r="Z277" s="582" t="n">
        <x:f>AA277*$E$3</x:f>
        <x:v>0</x:v>
      </x:c>
      <x:c r="AA277" s="523" t="n">
        <x:v>0</x:v>
      </x:c>
      <x:c r="AB277" s="585" t="n">
        <x:v>0</x:v>
      </x:c>
      <x:c r="AC277" s="588" t="n">
        <x:f>AD277*$E$3</x:f>
        <x:v>0</x:v>
      </x:c>
      <x:c r="AD277" s="523" t="n">
        <x:v>0</x:v>
      </x:c>
      <x:c r="AE277" s="579" t="n">
        <x:v>0</x:v>
      </x:c>
      <x:c r="AF277" s="582" t="n">
        <x:f>AG277*$E$3</x:f>
        <x:v>0</x:v>
      </x:c>
      <x:c r="AG277" s="523" t="n">
        <x:v>0</x:v>
      </x:c>
      <x:c r="AH277" s="585" t="n">
        <x:v>0</x:v>
      </x:c>
      <x:c r="AI277" s="588" t="n">
        <x:f>AJ277*$E$3</x:f>
        <x:v>0</x:v>
      </x:c>
      <x:c r="AJ277" s="523" t="n">
        <x:v>0</x:v>
      </x:c>
      <x:c r="AK277" s="579" t="n">
        <x:v>0</x:v>
      </x:c>
      <x:c r="AL277" s="582" t="n">
        <x:f>AM277*$E$3</x:f>
        <x:v>0</x:v>
      </x:c>
      <x:c r="AM277" s="523" t="n">
        <x:v>0</x:v>
      </x:c>
      <x:c r="AN277" s="585" t="n">
        <x:v>0</x:v>
      </x:c>
      <x:c r="AO277" s="588" t="n">
        <x:f>AP277*$E$3</x:f>
        <x:v>0</x:v>
      </x:c>
      <x:c r="AP277" s="523" t="n">
        <x:v>0</x:v>
      </x:c>
      <x:c r="AQ277" s="579" t="n">
        <x:v>0</x:v>
      </x:c>
      <x:c r="AR277" s="582" t="n">
        <x:f>AS277*$E$3</x:f>
        <x:v>0</x:v>
      </x:c>
      <x:c r="AS277" s="523" t="n">
        <x:v>0</x:v>
      </x:c>
      <x:c r="AT277" s="585" t="n">
        <x:v>0</x:v>
      </x:c>
      <x:c r="AU277" s="588" t="n">
        <x:f>AV277*$E$3</x:f>
        <x:v>0</x:v>
      </x:c>
      <x:c r="AV277" s="523" t="n">
        <x:v>0</x:v>
      </x:c>
      <x:c r="AW277" s="579" t="n">
        <x:f>SUM(M277,P277,S277,V277,Y277,AB277,AE277,AH277,AK277,AN277,AQ277,AT277)</x:f>
        <x:v>0</x:v>
      </x:c>
      <x:c r="AX277" s="582" t="n">
        <x:f>SUM(N277,Q277,T277,W277,Z277,AC277,AF277,AI277,AL277,AO277,AR277,AU277)</x:f>
        <x:v>0</x:v>
      </x:c>
      <x:c r="AY277" s="525"/>
      <x:c r="AZ277" s="579" t="n">
        <x:f>AW277/12</x:f>
        <x:v>0</x:v>
      </x:c>
      <x:c r="BA277" s="582" t="n">
        <x:f>AX277/12</x:f>
        <x:v>0</x:v>
      </x:c>
      <x:c r="BB277" s="525"/>
      <x:c r="BC277" s="579" t="n">
        <x:f>AW277-$G277</x:f>
        <x:v>0</x:v>
      </x:c>
      <x:c r="BD277" s="582" t="n">
        <x:f>AX277-($K277*12)</x:f>
        <x:v>0</x:v>
      </x:c>
      <x:c r="BE277" s="522" t="str">
        <x:v>SIM</x:v>
      </x:c>
      <x:c r="BF277" s="522" t="str">
        <x:v>PRODUÇÃO · COMPÕE O FATOR K</x:v>
      </x:c>
    </x:row>
    <x:row r="278" ht="31" customHeight="1">
      <x:c r="A278" s="531" t="str">
        <x:v>O&amp;M</x:v>
      </x:c>
      <x:c r="B278" s="531" t="str">
        <x:v>LINHA MORTA</x:v>
      </x:c>
      <x:c r="C278" s="531" t="str">
        <x:v>5024000078</x:v>
      </x:c>
      <x:c r="D278" s="534" t="str">
        <x:v>RET CONJ MEDICAO ENCAPSULADO LM</x:v>
      </x:c>
      <x:c r="E278" s="534" t="str">
        <x:v>INSTALAR CONJUNTO DE MEDICAO ENCAPSULADO, EM UNIDADE CONSUMIDORA GRUPO A. CONFORME NORMA TECNICA VIGENTE. INCLUI: RETIRAR CONJUNTO DE MEDICAO COM SUPORTE, RETIRAR E DESCONECTAR JUMPER DE CONEXAO DE ENTRADA E SAIDA DO CONJUNTO A REDE MT. APROPRIACAO - CUSTEIO: QUANDO EM ATIVIDADE DE MANUTENCAO, APROPRIAR NO CENTRO E CLASSE DE CUSTO ESPECIFICA DA AREA. CONFORME ET.206.EQTL.NORMAS E QUALIDADE - CADERNO DE SERVICOS. QUANT MINIMA RECOMENDA: 5 PESSOAS. TIPO DE TURMA: LINHA MORTA (LM).</x:v>
      </x:c>
      <x:c r="F278" s="531" t="str">
        <x:v>UNIDADE</x:v>
      </x:c>
      <x:c r="G278" s="573" t="n">
        <x:v>0</x:v>
      </x:c>
      <x:c r="H278" s="573" t="n">
        <x:f>G278/12</x:f>
        <x:v>0</x:v>
      </x:c>
      <x:c r="I278" s="576" t="n">
        <x:v>879.261460826814</x:v>
      </x:c>
      <x:c r="J278" s="576" t="n">
        <x:f>ROUND(I278*$E$3,2)</x:f>
        <x:v>879.26</x:v>
      </x:c>
      <x:c r="K278" s="576" t="n">
        <x:f>J278*H278</x:f>
        <x:v>0</x:v>
      </x:c>
      <x:c r="L278" s="522"/>
      <x:c r="M278" s="579" t="n">
        <x:v>0</x:v>
      </x:c>
      <x:c r="N278" s="582" t="n">
        <x:f>O278*$E$3</x:f>
        <x:v>0</x:v>
      </x:c>
      <x:c r="O278" s="523" t="n">
        <x:v>0</x:v>
      </x:c>
      <x:c r="P278" s="585" t="n">
        <x:v>0</x:v>
      </x:c>
      <x:c r="Q278" s="588" t="n">
        <x:f>R278*$E$3</x:f>
        <x:v>0</x:v>
      </x:c>
      <x:c r="R278" s="523" t="n">
        <x:v>0</x:v>
      </x:c>
      <x:c r="S278" s="579" t="n">
        <x:v>0</x:v>
      </x:c>
      <x:c r="T278" s="582" t="n">
        <x:f>U278*$E$3</x:f>
        <x:v>0</x:v>
      </x:c>
      <x:c r="U278" s="523" t="n">
        <x:v>0</x:v>
      </x:c>
      <x:c r="V278" s="585" t="n">
        <x:v>0</x:v>
      </x:c>
      <x:c r="W278" s="588" t="n">
        <x:f>X278*$E$3</x:f>
        <x:v>0</x:v>
      </x:c>
      <x:c r="X278" s="523" t="n">
        <x:v>0</x:v>
      </x:c>
      <x:c r="Y278" s="579" t="n">
        <x:v>0</x:v>
      </x:c>
      <x:c r="Z278" s="582" t="n">
        <x:f>AA278*$E$3</x:f>
        <x:v>0</x:v>
      </x:c>
      <x:c r="AA278" s="523" t="n">
        <x:v>0</x:v>
      </x:c>
      <x:c r="AB278" s="585" t="n">
        <x:v>0</x:v>
      </x:c>
      <x:c r="AC278" s="588" t="n">
        <x:f>AD278*$E$3</x:f>
        <x:v>0</x:v>
      </x:c>
      <x:c r="AD278" s="523" t="n">
        <x:v>0</x:v>
      </x:c>
      <x:c r="AE278" s="579" t="n">
        <x:v>0</x:v>
      </x:c>
      <x:c r="AF278" s="582" t="n">
        <x:f>AG278*$E$3</x:f>
        <x:v>0</x:v>
      </x:c>
      <x:c r="AG278" s="523" t="n">
        <x:v>0</x:v>
      </x:c>
      <x:c r="AH278" s="585" t="n">
        <x:v>0</x:v>
      </x:c>
      <x:c r="AI278" s="588" t="n">
        <x:f>AJ278*$E$3</x:f>
        <x:v>0</x:v>
      </x:c>
      <x:c r="AJ278" s="523" t="n">
        <x:v>0</x:v>
      </x:c>
      <x:c r="AK278" s="579" t="n">
        <x:v>0</x:v>
      </x:c>
      <x:c r="AL278" s="582" t="n">
        <x:f>AM278*$E$3</x:f>
        <x:v>0</x:v>
      </x:c>
      <x:c r="AM278" s="523" t="n">
        <x:v>0</x:v>
      </x:c>
      <x:c r="AN278" s="585" t="n">
        <x:v>0</x:v>
      </x:c>
      <x:c r="AO278" s="588" t="n">
        <x:f>AP278*$E$3</x:f>
        <x:v>0</x:v>
      </x:c>
      <x:c r="AP278" s="523" t="n">
        <x:v>0</x:v>
      </x:c>
      <x:c r="AQ278" s="579" t="n">
        <x:v>0</x:v>
      </x:c>
      <x:c r="AR278" s="582" t="n">
        <x:f>AS278*$E$3</x:f>
        <x:v>0</x:v>
      </x:c>
      <x:c r="AS278" s="523" t="n">
        <x:v>0</x:v>
      </x:c>
      <x:c r="AT278" s="585" t="n">
        <x:v>0</x:v>
      </x:c>
      <x:c r="AU278" s="588" t="n">
        <x:f>AV278*$E$3</x:f>
        <x:v>0</x:v>
      </x:c>
      <x:c r="AV278" s="523" t="n">
        <x:v>0</x:v>
      </x:c>
      <x:c r="AW278" s="579" t="n">
        <x:f>SUM(M278,P278,S278,V278,Y278,AB278,AE278,AH278,AK278,AN278,AQ278,AT278)</x:f>
        <x:v>0</x:v>
      </x:c>
      <x:c r="AX278" s="582" t="n">
        <x:f>SUM(N278,Q278,T278,W278,Z278,AC278,AF278,AI278,AL278,AO278,AR278,AU278)</x:f>
        <x:v>0</x:v>
      </x:c>
      <x:c r="AY278" s="525"/>
      <x:c r="AZ278" s="579" t="n">
        <x:f>AW278/12</x:f>
        <x:v>0</x:v>
      </x:c>
      <x:c r="BA278" s="582" t="n">
        <x:f>AX278/12</x:f>
        <x:v>0</x:v>
      </x:c>
      <x:c r="BB278" s="525"/>
      <x:c r="BC278" s="579" t="n">
        <x:f>AW278-$G278</x:f>
        <x:v>0</x:v>
      </x:c>
      <x:c r="BD278" s="582" t="n">
        <x:f>AX278-($K278*12)</x:f>
        <x:v>0</x:v>
      </x:c>
      <x:c r="BE278" s="522" t="str">
        <x:v>SIM</x:v>
      </x:c>
      <x:c r="BF278" s="522" t="str">
        <x:v>PRODUÇÃO · COMPÕE O FATOR K</x:v>
      </x:c>
    </x:row>
    <x:row r="279" ht="31" customHeight="1">
      <x:c r="A279" s="531" t="str">
        <x:v>O&amp;M</x:v>
      </x:c>
      <x:c r="B279" s="531" t="str">
        <x:v>LINHA MORTA</x:v>
      </x:c>
      <x:c r="C279" s="531" t="str">
        <x:v>5024000079</x:v>
      </x:c>
      <x:c r="D279" s="534" t="str">
        <x:v>RET CAIXA MEDICAO/PROTECAO NO POSTE LM</x:v>
      </x:c>
      <x:c r="E279" s="534" t="str">
        <x:v>RETIRAR CAIXA DE MEDICAO E PROTECAO, EM POSTE METALICO (5M OU 7M), INDEPENDENTE DO NUMERO DE FASES. CONFORME NORMA TECNICA VIGENTE. INCLUI: RETIRAR CAIXA DE MEDICAO E PROTECAO, NIPLE, RETIRAR FIO DE ATERRAMENTO E RETIRAR DISJUNTOR. APROPRIACAO - CUSTEIO: QUANDO EM ATIVIDADE DE MANUTENCAO, APROPRIAR NO CENTRO E CLASSE DE CUSTO ESPECIFICA DA AREA. CONFORME ET.206.EQTL.NORMAS E QUALIDADE - CADERNO DE SERVICOS. QUANT MINIMA RECOMENDA: 2 PESSOAS. TIPO DE TURMA: LINHA MORTA (LM).</x:v>
      </x:c>
      <x:c r="F279" s="531" t="str">
        <x:v>UNIDADE</x:v>
      </x:c>
      <x:c r="G279" s="573" t="n">
        <x:v>0</x:v>
      </x:c>
      <x:c r="H279" s="573" t="n">
        <x:f>G279/12</x:f>
        <x:v>0</x:v>
      </x:c>
      <x:c r="I279" s="576" t="n">
        <x:v>316.344839531441</x:v>
      </x:c>
      <x:c r="J279" s="576" t="n">
        <x:f>ROUND(I279*$E$3,2)</x:f>
        <x:v>316.34</x:v>
      </x:c>
      <x:c r="K279" s="576" t="n">
        <x:f>J279*H279</x:f>
        <x:v>0</x:v>
      </x:c>
      <x:c r="L279" s="522"/>
      <x:c r="M279" s="579" t="n">
        <x:v>0</x:v>
      </x:c>
      <x:c r="N279" s="582" t="n">
        <x:f>O279*$E$3</x:f>
        <x:v>0</x:v>
      </x:c>
      <x:c r="O279" s="523" t="n">
        <x:v>0</x:v>
      </x:c>
      <x:c r="P279" s="585" t="n">
        <x:v>0</x:v>
      </x:c>
      <x:c r="Q279" s="588" t="n">
        <x:f>R279*$E$3</x:f>
        <x:v>0</x:v>
      </x:c>
      <x:c r="R279" s="523" t="n">
        <x:v>0</x:v>
      </x:c>
      <x:c r="S279" s="579" t="n">
        <x:v>0</x:v>
      </x:c>
      <x:c r="T279" s="582" t="n">
        <x:f>U279*$E$3</x:f>
        <x:v>0</x:v>
      </x:c>
      <x:c r="U279" s="523" t="n">
        <x:v>0</x:v>
      </x:c>
      <x:c r="V279" s="585" t="n">
        <x:v>0</x:v>
      </x:c>
      <x:c r="W279" s="588" t="n">
        <x:f>X279*$E$3</x:f>
        <x:v>0</x:v>
      </x:c>
      <x:c r="X279" s="523" t="n">
        <x:v>0</x:v>
      </x:c>
      <x:c r="Y279" s="579" t="n">
        <x:v>0</x:v>
      </x:c>
      <x:c r="Z279" s="582" t="n">
        <x:f>AA279*$E$3</x:f>
        <x:v>0</x:v>
      </x:c>
      <x:c r="AA279" s="523" t="n">
        <x:v>0</x:v>
      </x:c>
      <x:c r="AB279" s="585" t="n">
        <x:v>0</x:v>
      </x:c>
      <x:c r="AC279" s="588" t="n">
        <x:f>AD279*$E$3</x:f>
        <x:v>0</x:v>
      </x:c>
      <x:c r="AD279" s="523" t="n">
        <x:v>0</x:v>
      </x:c>
      <x:c r="AE279" s="579" t="n">
        <x:v>0</x:v>
      </x:c>
      <x:c r="AF279" s="582" t="n">
        <x:f>AG279*$E$3</x:f>
        <x:v>0</x:v>
      </x:c>
      <x:c r="AG279" s="523" t="n">
        <x:v>0</x:v>
      </x:c>
      <x:c r="AH279" s="585" t="n">
        <x:v>0</x:v>
      </x:c>
      <x:c r="AI279" s="588" t="n">
        <x:f>AJ279*$E$3</x:f>
        <x:v>0</x:v>
      </x:c>
      <x:c r="AJ279" s="523" t="n">
        <x:v>0</x:v>
      </x:c>
      <x:c r="AK279" s="579" t="n">
        <x:v>0</x:v>
      </x:c>
      <x:c r="AL279" s="582" t="n">
        <x:f>AM279*$E$3</x:f>
        <x:v>0</x:v>
      </x:c>
      <x:c r="AM279" s="523" t="n">
        <x:v>0</x:v>
      </x:c>
      <x:c r="AN279" s="585" t="n">
        <x:v>0</x:v>
      </x:c>
      <x:c r="AO279" s="588" t="n">
        <x:f>AP279*$E$3</x:f>
        <x:v>0</x:v>
      </x:c>
      <x:c r="AP279" s="523" t="n">
        <x:v>0</x:v>
      </x:c>
      <x:c r="AQ279" s="579" t="n">
        <x:v>0</x:v>
      </x:c>
      <x:c r="AR279" s="582" t="n">
        <x:f>AS279*$E$3</x:f>
        <x:v>0</x:v>
      </x:c>
      <x:c r="AS279" s="523" t="n">
        <x:v>0</x:v>
      </x:c>
      <x:c r="AT279" s="585" t="n">
        <x:v>0</x:v>
      </x:c>
      <x:c r="AU279" s="588" t="n">
        <x:f>AV279*$E$3</x:f>
        <x:v>0</x:v>
      </x:c>
      <x:c r="AV279" s="523" t="n">
        <x:v>0</x:v>
      </x:c>
      <x:c r="AW279" s="579" t="n">
        <x:f>SUM(M279,P279,S279,V279,Y279,AB279,AE279,AH279,AK279,AN279,AQ279,AT279)</x:f>
        <x:v>0</x:v>
      </x:c>
      <x:c r="AX279" s="582" t="n">
        <x:f>SUM(N279,Q279,T279,W279,Z279,AC279,AF279,AI279,AL279,AO279,AR279,AU279)</x:f>
        <x:v>0</x:v>
      </x:c>
      <x:c r="AY279" s="525"/>
      <x:c r="AZ279" s="579" t="n">
        <x:f>AW279/12</x:f>
        <x:v>0</x:v>
      </x:c>
      <x:c r="BA279" s="582" t="n">
        <x:f>AX279/12</x:f>
        <x:v>0</x:v>
      </x:c>
      <x:c r="BB279" s="525"/>
      <x:c r="BC279" s="579" t="n">
        <x:f>AW279-$G279</x:f>
        <x:v>0</x:v>
      </x:c>
      <x:c r="BD279" s="582" t="n">
        <x:f>AX279-($K279*12)</x:f>
        <x:v>0</x:v>
      </x:c>
      <x:c r="BE279" s="522" t="str">
        <x:v>SIM</x:v>
      </x:c>
      <x:c r="BF279" s="522" t="str">
        <x:v>PRODUÇÃO · COMPÕE O FATOR K</x:v>
      </x:c>
    </x:row>
    <x:row r="280" ht="31" customHeight="1">
      <x:c r="A280" s="531" t="str">
        <x:v>O&amp;M</x:v>
      </x:c>
      <x:c r="B280" s="531" t="str">
        <x:v>LINHA MORTA</x:v>
      </x:c>
      <x:c r="C280" s="531" t="str">
        <x:v>5024000080</x:v>
      </x:c>
      <x:c r="D280" s="534" t="str">
        <x:v>RET CAIXA MEDICAO C/ SIST CP PAREDE LM</x:v>
      </x:c>
      <x:c r="E280" s="534" t="str">
        <x:v>RETIRAR CAIXA DE MEDICAO E PROTECAO, EM PAREDE, MURO OU SIMILAR, COM OS ITENS ASSOCIADOS AO SISTEMA DA MEDICAO COMPLETO. CONFORME NORMA TECNICA VIGENTE. INCLUI: RETIRAR CAIXA DE MEDICAO E PROTECAO, RETIRAR PONTALETE E CURVAS, NIPLE, CONJUNTO DE ATERRAMENTO E DISJUNTOR. APROPRIACAO - CUSTEIO: QUANDO EM ATIVIDADE DE MANUTENCAO, APROPRIAR NO CENTRO E CLASSE DE CUSTO ESPECIFICA DA AREA. CONFORME ET.206.EQTL.NORMAS E QUALIDADE - CADERNO DE SERVICOS. QUANT MINIMA RECOMENDA: 2 PESSOAS. TIPO DE TURMA: LINHA MORTA (LM).</x:v>
      </x:c>
      <x:c r="F280" s="531" t="str">
        <x:v>UNIDADE</x:v>
      </x:c>
      <x:c r="G280" s="573" t="n">
        <x:v>0</x:v>
      </x:c>
      <x:c r="H280" s="573" t="n">
        <x:f>G280/12</x:f>
        <x:v>0</x:v>
      </x:c>
      <x:c r="I280" s="576" t="n">
        <x:v>546.748410848116</x:v>
      </x:c>
      <x:c r="J280" s="576" t="n">
        <x:f>ROUND(I280*$E$3,2)</x:f>
        <x:v>546.75</x:v>
      </x:c>
      <x:c r="K280" s="576" t="n">
        <x:f>J280*H280</x:f>
        <x:v>0</x:v>
      </x:c>
      <x:c r="L280" s="522"/>
      <x:c r="M280" s="579" t="n">
        <x:v>0</x:v>
      </x:c>
      <x:c r="N280" s="582" t="n">
        <x:f>O280*$E$3</x:f>
        <x:v>0</x:v>
      </x:c>
      <x:c r="O280" s="523" t="n">
        <x:v>0</x:v>
      </x:c>
      <x:c r="P280" s="585" t="n">
        <x:v>0</x:v>
      </x:c>
      <x:c r="Q280" s="588" t="n">
        <x:f>R280*$E$3</x:f>
        <x:v>0</x:v>
      </x:c>
      <x:c r="R280" s="523" t="n">
        <x:v>0</x:v>
      </x:c>
      <x:c r="S280" s="579" t="n">
        <x:v>0</x:v>
      </x:c>
      <x:c r="T280" s="582" t="n">
        <x:f>U280*$E$3</x:f>
        <x:v>0</x:v>
      </x:c>
      <x:c r="U280" s="523" t="n">
        <x:v>0</x:v>
      </x:c>
      <x:c r="V280" s="585" t="n">
        <x:v>0</x:v>
      </x:c>
      <x:c r="W280" s="588" t="n">
        <x:f>X280*$E$3</x:f>
        <x:v>0</x:v>
      </x:c>
      <x:c r="X280" s="523" t="n">
        <x:v>0</x:v>
      </x:c>
      <x:c r="Y280" s="579" t="n">
        <x:v>0</x:v>
      </x:c>
      <x:c r="Z280" s="582" t="n">
        <x:f>AA280*$E$3</x:f>
        <x:v>0</x:v>
      </x:c>
      <x:c r="AA280" s="523" t="n">
        <x:v>0</x:v>
      </x:c>
      <x:c r="AB280" s="585" t="n">
        <x:v>0</x:v>
      </x:c>
      <x:c r="AC280" s="588" t="n">
        <x:f>AD280*$E$3</x:f>
        <x:v>0</x:v>
      </x:c>
      <x:c r="AD280" s="523" t="n">
        <x:v>0</x:v>
      </x:c>
      <x:c r="AE280" s="579" t="n">
        <x:v>0</x:v>
      </x:c>
      <x:c r="AF280" s="582" t="n">
        <x:f>AG280*$E$3</x:f>
        <x:v>0</x:v>
      </x:c>
      <x:c r="AG280" s="523" t="n">
        <x:v>0</x:v>
      </x:c>
      <x:c r="AH280" s="585" t="n">
        <x:v>0</x:v>
      </x:c>
      <x:c r="AI280" s="588" t="n">
        <x:f>AJ280*$E$3</x:f>
        <x:v>0</x:v>
      </x:c>
      <x:c r="AJ280" s="523" t="n">
        <x:v>0</x:v>
      </x:c>
      <x:c r="AK280" s="579" t="n">
        <x:v>0</x:v>
      </x:c>
      <x:c r="AL280" s="582" t="n">
        <x:f>AM280*$E$3</x:f>
        <x:v>0</x:v>
      </x:c>
      <x:c r="AM280" s="523" t="n">
        <x:v>0</x:v>
      </x:c>
      <x:c r="AN280" s="585" t="n">
        <x:v>0</x:v>
      </x:c>
      <x:c r="AO280" s="588" t="n">
        <x:f>AP280*$E$3</x:f>
        <x:v>0</x:v>
      </x:c>
      <x:c r="AP280" s="523" t="n">
        <x:v>0</x:v>
      </x:c>
      <x:c r="AQ280" s="579" t="n">
        <x:v>0</x:v>
      </x:c>
      <x:c r="AR280" s="582" t="n">
        <x:f>AS280*$E$3</x:f>
        <x:v>0</x:v>
      </x:c>
      <x:c r="AS280" s="523" t="n">
        <x:v>0</x:v>
      </x:c>
      <x:c r="AT280" s="585" t="n">
        <x:v>0</x:v>
      </x:c>
      <x:c r="AU280" s="588" t="n">
        <x:f>AV280*$E$3</x:f>
        <x:v>0</x:v>
      </x:c>
      <x:c r="AV280" s="523" t="n">
        <x:v>0</x:v>
      </x:c>
      <x:c r="AW280" s="579" t="n">
        <x:f>SUM(M280,P280,S280,V280,Y280,AB280,AE280,AH280,AK280,AN280,AQ280,AT280)</x:f>
        <x:v>0</x:v>
      </x:c>
      <x:c r="AX280" s="582" t="n">
        <x:f>SUM(N280,Q280,T280,W280,Z280,AC280,AF280,AI280,AL280,AO280,AR280,AU280)</x:f>
        <x:v>0</x:v>
      </x:c>
      <x:c r="AY280" s="525"/>
      <x:c r="AZ280" s="579" t="n">
        <x:f>AW280/12</x:f>
        <x:v>0</x:v>
      </x:c>
      <x:c r="BA280" s="582" t="n">
        <x:f>AX280/12</x:f>
        <x:v>0</x:v>
      </x:c>
      <x:c r="BB280" s="525"/>
      <x:c r="BC280" s="579" t="n">
        <x:f>AW280-$G280</x:f>
        <x:v>0</x:v>
      </x:c>
      <x:c r="BD280" s="582" t="n">
        <x:f>AX280-($K280*12)</x:f>
        <x:v>0</x:v>
      </x:c>
      <x:c r="BE280" s="522" t="str">
        <x:v>SIM</x:v>
      </x:c>
      <x:c r="BF280" s="522" t="str">
        <x:v>PRODUÇÃO · COMPÕE O FATOR K</x:v>
      </x:c>
    </x:row>
    <x:row r="281" ht="31" customHeight="1">
      <x:c r="A281" s="531" t="str">
        <x:v>STC</x:v>
      </x:c>
      <x:c r="B281" s="531" t="str">
        <x:v>PLANTÃO</x:v>
      </x:c>
      <x:c r="C281" s="531" t="str">
        <x:v>5024000083</x:v>
      </x:c>
      <x:c r="D281" s="534" t="str">
        <x:v>INST CONEXAO RAMAL DE CONEXAO SRD</x:v>
      </x:c>
      <x:c r="E281" s="534" t="str">
        <x:v>INSTALAR CONEXÃO DO RAMAL DE CONEXÃO, COM A REDE SECUNDÁRIA, COM REMUNERAÇÃO POR RAMAL. CONFORME NORMA TECNICA VIGENTE. INCLUI: INSTALAR CONECTOR NO PONTO DE DERIVAÇÃO DA REDE BT, INSTALAR CONEXAO NO MEDIDOR, SE APLICÁVEL E TENSIONAR RAMAL. A REMUNERACAO DESTA ATIVIDADE DEVE SER POR RAMAL. APROPRIAR NO CENTRO E CLASSE DE CUSTO ESPECIFICA DA AREA. CONFORME ET.206.EQTL.NORMAS E QUALIDADE - CADERNO DE SERVICOS. QUANT MINIMA RECOMENDA: 2 PESSOAS. TIPO DE TURMA: SERVICO DE REDE (SRD).</x:v>
      </x:c>
      <x:c r="F281" s="531" t="str">
        <x:v>UNIDADE</x:v>
      </x:c>
      <x:c r="G281" s="573" t="n">
        <x:v>0</x:v>
      </x:c>
      <x:c r="H281" s="573" t="n">
        <x:f>G281/12</x:f>
        <x:v>0</x:v>
      </x:c>
      <x:c r="I281" s="576" t="n">
        <x:v>18.2404592854048</x:v>
      </x:c>
      <x:c r="J281" s="576" t="n">
        <x:f>ROUND(I281*$E$3,2)</x:f>
        <x:v>18.24</x:v>
      </x:c>
      <x:c r="K281" s="576" t="n">
        <x:f>J281*H281</x:f>
        <x:v>0</x:v>
      </x:c>
      <x:c r="L281" s="522"/>
      <x:c r="M281" s="579" t="n">
        <x:v>0</x:v>
      </x:c>
      <x:c r="N281" s="582" t="n">
        <x:f>O281*$E$3</x:f>
        <x:v>0</x:v>
      </x:c>
      <x:c r="O281" s="523" t="n">
        <x:v>0</x:v>
      </x:c>
      <x:c r="P281" s="585" t="n">
        <x:v>0</x:v>
      </x:c>
      <x:c r="Q281" s="588" t="n">
        <x:f>R281*$E$3</x:f>
        <x:v>0</x:v>
      </x:c>
      <x:c r="R281" s="523" t="n">
        <x:v>0</x:v>
      </x:c>
      <x:c r="S281" s="579" t="n">
        <x:v>0</x:v>
      </x:c>
      <x:c r="T281" s="582" t="n">
        <x:f>U281*$E$3</x:f>
        <x:v>0</x:v>
      </x:c>
      <x:c r="U281" s="523" t="n">
        <x:v>0</x:v>
      </x:c>
      <x:c r="V281" s="585" t="n">
        <x:v>0</x:v>
      </x:c>
      <x:c r="W281" s="588" t="n">
        <x:f>X281*$E$3</x:f>
        <x:v>0</x:v>
      </x:c>
      <x:c r="X281" s="523" t="n">
        <x:v>0</x:v>
      </x:c>
      <x:c r="Y281" s="579" t="n">
        <x:v>0</x:v>
      </x:c>
      <x:c r="Z281" s="582" t="n">
        <x:f>AA281*$E$3</x:f>
        <x:v>0</x:v>
      </x:c>
      <x:c r="AA281" s="523" t="n">
        <x:v>0</x:v>
      </x:c>
      <x:c r="AB281" s="585" t="n">
        <x:v>0</x:v>
      </x:c>
      <x:c r="AC281" s="588" t="n">
        <x:f>AD281*$E$3</x:f>
        <x:v>0</x:v>
      </x:c>
      <x:c r="AD281" s="523" t="n">
        <x:v>0</x:v>
      </x:c>
      <x:c r="AE281" s="579" t="n">
        <x:v>0</x:v>
      </x:c>
      <x:c r="AF281" s="582" t="n">
        <x:f>AG281*$E$3</x:f>
        <x:v>0</x:v>
      </x:c>
      <x:c r="AG281" s="523" t="n">
        <x:v>0</x:v>
      </x:c>
      <x:c r="AH281" s="585" t="n">
        <x:v>0</x:v>
      </x:c>
      <x:c r="AI281" s="588" t="n">
        <x:f>AJ281*$E$3</x:f>
        <x:v>0</x:v>
      </x:c>
      <x:c r="AJ281" s="523" t="n">
        <x:v>0</x:v>
      </x:c>
      <x:c r="AK281" s="579" t="n">
        <x:v>0</x:v>
      </x:c>
      <x:c r="AL281" s="582" t="n">
        <x:f>AM281*$E$3</x:f>
        <x:v>0</x:v>
      </x:c>
      <x:c r="AM281" s="523" t="n">
        <x:v>0</x:v>
      </x:c>
      <x:c r="AN281" s="585" t="n">
        <x:v>0</x:v>
      </x:c>
      <x:c r="AO281" s="588" t="n">
        <x:f>AP281*$E$3</x:f>
        <x:v>0</x:v>
      </x:c>
      <x:c r="AP281" s="523" t="n">
        <x:v>0</x:v>
      </x:c>
      <x:c r="AQ281" s="579" t="n">
        <x:v>0</x:v>
      </x:c>
      <x:c r="AR281" s="582" t="n">
        <x:f>AS281*$E$3</x:f>
        <x:v>0</x:v>
      </x:c>
      <x:c r="AS281" s="523" t="n">
        <x:v>0</x:v>
      </x:c>
      <x:c r="AT281" s="585" t="n">
        <x:v>0</x:v>
      </x:c>
      <x:c r="AU281" s="588" t="n">
        <x:f>AV281*$E$3</x:f>
        <x:v>0</x:v>
      </x:c>
      <x:c r="AV281" s="523" t="n">
        <x:v>0</x:v>
      </x:c>
      <x:c r="AW281" s="579" t="n">
        <x:f>SUM(M281,P281,S281,V281,Y281,AB281,AE281,AH281,AK281,AN281,AQ281,AT281)</x:f>
        <x:v>0</x:v>
      </x:c>
      <x:c r="AX281" s="582" t="n">
        <x:f>SUM(N281,Q281,T281,W281,Z281,AC281,AF281,AI281,AL281,AO281,AR281,AU281)</x:f>
        <x:v>0</x:v>
      </x:c>
      <x:c r="AY281" s="525"/>
      <x:c r="AZ281" s="579" t="n">
        <x:f>AW281/12</x:f>
        <x:v>0</x:v>
      </x:c>
      <x:c r="BA281" s="582" t="n">
        <x:f>AX281/12</x:f>
        <x:v>0</x:v>
      </x:c>
      <x:c r="BB281" s="525"/>
      <x:c r="BC281" s="579" t="n">
        <x:f>AW281-$G281</x:f>
        <x:v>0</x:v>
      </x:c>
      <x:c r="BD281" s="582" t="n">
        <x:f>AX281-($K281*12)</x:f>
        <x:v>0</x:v>
      </x:c>
      <x:c r="BE281" s="522" t="str">
        <x:v>SIM</x:v>
      </x:c>
      <x:c r="BF281" s="522" t="str">
        <x:v>PRODUÇÃO · COMPÕE O FATOR K</x:v>
      </x:c>
    </x:row>
    <x:row r="282" ht="31" customHeight="1">
      <x:c r="A282" s="531" t="str">
        <x:v>STC</x:v>
      </x:c>
      <x:c r="B282" s="531" t="str">
        <x:v>PLANTÃO</x:v>
      </x:c>
      <x:c r="C282" s="531" t="str">
        <x:v>5024000084</x:v>
      </x:c>
      <x:c r="D282" s="534" t="str">
        <x:v>RET CONEXAO RAMAL DE CONEXAO SRD</x:v>
      </x:c>
      <x:c r="E282" s="534" t="str">
        <x:v>RETIRAR CONEXÃO DO RAMAL DE CONEXÃO, COM A REDE SECUNDÁRIA, COM REMUNERAÇÃO POR RAMAL. CONFORME NORMA TECNICA VIGENTE. INCLUI: RETIRAR CONECTOR NO PONTO DE DERIVAÇÃO DA REDE BT E RETIRAR CONEXAO NO MEDIDOR, SE APLICÁVEL. A REMUNERACAO DESTA ATIVIDADE DEVE SER POR RAMAL. APROPRIACAO - CUSTEIO: QUANDO EM ATIVIDADE DE MANUTENCAO, APROPRIAR NO CENTRO E CLASSE DE CUSTO ESPECIFICA DA AREA. CONFORME ET.206.EQTL.NORMAS E QUALIDADE - CADERNO DE SERVICOS. QUANT MINIMA RECOMENDA: 2 PESSOAS. TIPO DE TURMA: SERVICO DE REDE (SRD).</x:v>
      </x:c>
      <x:c r="F282" s="531" t="str">
        <x:v>UNIDADE</x:v>
      </x:c>
      <x:c r="G282" s="573" t="n">
        <x:v>0</x:v>
      </x:c>
      <x:c r="H282" s="573" t="n">
        <x:f>G282/12</x:f>
        <x:v>0</x:v>
      </x:c>
      <x:c r="I282" s="576" t="n">
        <x:v>13.6566350282406</x:v>
      </x:c>
      <x:c r="J282" s="576" t="n">
        <x:f>ROUND(I282*$E$3,2)</x:f>
        <x:v>13.66</x:v>
      </x:c>
      <x:c r="K282" s="576" t="n">
        <x:f>J282*H282</x:f>
        <x:v>0</x:v>
      </x:c>
      <x:c r="L282" s="522"/>
      <x:c r="M282" s="579" t="n">
        <x:v>0</x:v>
      </x:c>
      <x:c r="N282" s="582" t="n">
        <x:f>O282*$E$3</x:f>
        <x:v>0</x:v>
      </x:c>
      <x:c r="O282" s="523" t="n">
        <x:v>0</x:v>
      </x:c>
      <x:c r="P282" s="585" t="n">
        <x:v>0</x:v>
      </x:c>
      <x:c r="Q282" s="588" t="n">
        <x:f>R282*$E$3</x:f>
        <x:v>0</x:v>
      </x:c>
      <x:c r="R282" s="523" t="n">
        <x:v>0</x:v>
      </x:c>
      <x:c r="S282" s="579" t="n">
        <x:v>0</x:v>
      </x:c>
      <x:c r="T282" s="582" t="n">
        <x:f>U282*$E$3</x:f>
        <x:v>0</x:v>
      </x:c>
      <x:c r="U282" s="523" t="n">
        <x:v>0</x:v>
      </x:c>
      <x:c r="V282" s="585" t="n">
        <x:v>0</x:v>
      </x:c>
      <x:c r="W282" s="588" t="n">
        <x:f>X282*$E$3</x:f>
        <x:v>0</x:v>
      </x:c>
      <x:c r="X282" s="523" t="n">
        <x:v>0</x:v>
      </x:c>
      <x:c r="Y282" s="579" t="n">
        <x:v>0</x:v>
      </x:c>
      <x:c r="Z282" s="582" t="n">
        <x:f>AA282*$E$3</x:f>
        <x:v>0</x:v>
      </x:c>
      <x:c r="AA282" s="523" t="n">
        <x:v>0</x:v>
      </x:c>
      <x:c r="AB282" s="585" t="n">
        <x:v>0</x:v>
      </x:c>
      <x:c r="AC282" s="588" t="n">
        <x:f>AD282*$E$3</x:f>
        <x:v>0</x:v>
      </x:c>
      <x:c r="AD282" s="523" t="n">
        <x:v>0</x:v>
      </x:c>
      <x:c r="AE282" s="579" t="n">
        <x:v>0</x:v>
      </x:c>
      <x:c r="AF282" s="582" t="n">
        <x:f>AG282*$E$3</x:f>
        <x:v>0</x:v>
      </x:c>
      <x:c r="AG282" s="523" t="n">
        <x:v>0</x:v>
      </x:c>
      <x:c r="AH282" s="585" t="n">
        <x:v>0</x:v>
      </x:c>
      <x:c r="AI282" s="588" t="n">
        <x:f>AJ282*$E$3</x:f>
        <x:v>0</x:v>
      </x:c>
      <x:c r="AJ282" s="523" t="n">
        <x:v>0</x:v>
      </x:c>
      <x:c r="AK282" s="579" t="n">
        <x:v>0</x:v>
      </x:c>
      <x:c r="AL282" s="582" t="n">
        <x:f>AM282*$E$3</x:f>
        <x:v>0</x:v>
      </x:c>
      <x:c r="AM282" s="523" t="n">
        <x:v>0</x:v>
      </x:c>
      <x:c r="AN282" s="585" t="n">
        <x:v>0</x:v>
      </x:c>
      <x:c r="AO282" s="588" t="n">
        <x:f>AP282*$E$3</x:f>
        <x:v>0</x:v>
      </x:c>
      <x:c r="AP282" s="523" t="n">
        <x:v>0</x:v>
      </x:c>
      <x:c r="AQ282" s="579" t="n">
        <x:v>0</x:v>
      </x:c>
      <x:c r="AR282" s="582" t="n">
        <x:f>AS282*$E$3</x:f>
        <x:v>0</x:v>
      </x:c>
      <x:c r="AS282" s="523" t="n">
        <x:v>0</x:v>
      </x:c>
      <x:c r="AT282" s="585" t="n">
        <x:v>0</x:v>
      </x:c>
      <x:c r="AU282" s="588" t="n">
        <x:f>AV282*$E$3</x:f>
        <x:v>0</x:v>
      </x:c>
      <x:c r="AV282" s="523" t="n">
        <x:v>0</x:v>
      </x:c>
      <x:c r="AW282" s="579" t="n">
        <x:f>SUM(M282,P282,S282,V282,Y282,AB282,AE282,AH282,AK282,AN282,AQ282,AT282)</x:f>
        <x:v>0</x:v>
      </x:c>
      <x:c r="AX282" s="582" t="n">
        <x:f>SUM(N282,Q282,T282,W282,Z282,AC282,AF282,AI282,AL282,AO282,AR282,AU282)</x:f>
        <x:v>0</x:v>
      </x:c>
      <x:c r="AY282" s="525"/>
      <x:c r="AZ282" s="579" t="n">
        <x:f>AW282/12</x:f>
        <x:v>0</x:v>
      </x:c>
      <x:c r="BA282" s="582" t="n">
        <x:f>AX282/12</x:f>
        <x:v>0</x:v>
      </x:c>
      <x:c r="BB282" s="525"/>
      <x:c r="BC282" s="579" t="n">
        <x:f>AW282-$G282</x:f>
        <x:v>0</x:v>
      </x:c>
      <x:c r="BD282" s="582" t="n">
        <x:f>AX282-($K282*12)</x:f>
        <x:v>0</x:v>
      </x:c>
      <x:c r="BE282" s="522" t="str">
        <x:v>SIM</x:v>
      </x:c>
      <x:c r="BF282" s="522" t="str">
        <x:v>PRODUÇÃO · COMPÕE O FATOR K</x:v>
      </x:c>
    </x:row>
    <x:row r="283" ht="31" customHeight="1">
      <x:c r="A283" s="531" t="str">
        <x:v>O&amp;M</x:v>
      </x:c>
      <x:c r="B283" s="531" t="str">
        <x:v>LINHA MORTA</x:v>
      </x:c>
      <x:c r="C283" s="531" t="str">
        <x:v>5024000085</x:v>
      </x:c>
      <x:c r="D283" s="534" t="str">
        <x:v>INST CONEXAO RAMAL DE CONEXAO LM</x:v>
      </x:c>
      <x:c r="E283" s="534" t="str">
        <x:v>INSTALAR CONEXÃO DO RAMAL DE CONEXÃO, COM A REDE SECUNDÁRIA, COM REMUNERAÇÃO POR RAMAL. CONFORME NORMA TECNICA VIGENTE. INCLUI: INSTALAR CONECTOR NO PONTO DE DERIVAÇÃO DA REDE BT, INSTALAR CONEXAO NO MEDIDOR, SE APLICÁVEL E TENSIONAR RAMAL. A REMUNERACAO DESTA ATIVIDADE DEVE SER POR RAMAL. APROPRIACAO: INVESTIMENTO (ODI) QUANDO ASSOCIADA A UC; CUSTEIO (ODD/ODS) QUANDO EM ATIVIDADE DE MANUTENCAO. APROPRIAR NO CENTRO E CLASSE DE CUSTO ESPECIFICA DA AREA. CONFORME ET.206.EQTL.NORMAS E QUALIDADE - CADERNO DE SERVICOS. QUANT MINIMA RECOMENDA: 2 PESSOAS. TIPO DE TURMA: LINHA MORTA (LM).</x:v>
      </x:c>
      <x:c r="F283" s="531" t="str">
        <x:v>UNIDADE</x:v>
      </x:c>
      <x:c r="G283" s="573" t="n">
        <x:v>12845</x:v>
      </x:c>
      <x:c r="H283" s="573" t="n">
        <x:f>G283/12</x:f>
        <x:v>1070.4166666666667</x:v>
      </x:c>
      <x:c r="I283" s="576" t="n">
        <x:v>75.8459953501378</x:v>
      </x:c>
      <x:c r="J283" s="576" t="n">
        <x:f>ROUND(I283*$E$3,2)</x:f>
        <x:v>75.85</x:v>
      </x:c>
      <x:c r="K283" s="576" t="n">
        <x:f>J283*H283</x:f>
        <x:v>81191.10416666667</x:v>
      </x:c>
      <x:c r="L283" s="522"/>
      <x:c r="M283" s="579" t="n">
        <x:v>178</x:v>
      </x:c>
      <x:c r="N283" s="582" t="n">
        <x:f>O283*$E$3</x:f>
        <x:v>13501.3</x:v>
      </x:c>
      <x:c r="O283" s="523" t="n">
        <x:v>13501.3</x:v>
      </x:c>
      <x:c r="P283" s="585" t="n">
        <x:v>329</x:v>
      </x:c>
      <x:c r="Q283" s="588" t="n">
        <x:f>R283*$E$3</x:f>
        <x:v>24954.65</x:v>
      </x:c>
      <x:c r="R283" s="523" t="n">
        <x:v>24954.65</x:v>
      </x:c>
      <x:c r="S283" s="579" t="n">
        <x:v>270</x:v>
      </x:c>
      <x:c r="T283" s="582" t="n">
        <x:f>U283*$E$3</x:f>
        <x:v>20479.5</x:v>
      </x:c>
      <x:c r="U283" s="523" t="n">
        <x:v>20479.5</x:v>
      </x:c>
      <x:c r="V283" s="585" t="n">
        <x:v>454</x:v>
      </x:c>
      <x:c r="W283" s="588" t="n">
        <x:f>X283*$E$3</x:f>
        <x:v>34435.9</x:v>
      </x:c>
      <x:c r="X283" s="523" t="n">
        <x:v>34435.9</x:v>
      </x:c>
      <x:c r="Y283" s="579" t="n">
        <x:v>985</x:v>
      </x:c>
      <x:c r="Z283" s="582" t="n">
        <x:f>AA283*$E$3</x:f>
        <x:v>74712.25</x:v>
      </x:c>
      <x:c r="AA283" s="523" t="n">
        <x:v>74712.25</x:v>
      </x:c>
      <x:c r="AB283" s="585" t="n">
        <x:v>461</x:v>
      </x:c>
      <x:c r="AC283" s="588" t="n">
        <x:f>AD283*$E$3</x:f>
        <x:v>34966.85</x:v>
      </x:c>
      <x:c r="AD283" s="523" t="n">
        <x:v>34966.85</x:v>
      </x:c>
      <x:c r="AE283" s="579" t="n">
        <x:v>520</x:v>
      </x:c>
      <x:c r="AF283" s="582" t="n">
        <x:f>AG283*$E$3</x:f>
        <x:v>39442</x:v>
      </x:c>
      <x:c r="AG283" s="523" t="n">
        <x:v>39442</x:v>
      </x:c>
      <x:c r="AH283" s="585" t="n">
        <x:v>1002</x:v>
      </x:c>
      <x:c r="AI283" s="588" t="n">
        <x:f>AJ283*$E$3</x:f>
        <x:v>76001.7</x:v>
      </x:c>
      <x:c r="AJ283" s="523" t="n">
        <x:v>76001.7</x:v>
      </x:c>
      <x:c r="AK283" s="579" t="n">
        <x:v>1086</x:v>
      </x:c>
      <x:c r="AL283" s="582" t="n">
        <x:f>AM283*$E$3</x:f>
        <x:v>82373.1</x:v>
      </x:c>
      <x:c r="AM283" s="523" t="n">
        <x:v>82373.1</x:v>
      </x:c>
      <x:c r="AN283" s="585" t="n">
        <x:v>924</x:v>
      </x:c>
      <x:c r="AO283" s="588" t="n">
        <x:f>AP283*$E$3</x:f>
        <x:v>70085.4</x:v>
      </x:c>
      <x:c r="AP283" s="523" t="n">
        <x:v>70085.4</x:v>
      </x:c>
      <x:c r="AQ283" s="579" t="n">
        <x:v>1040</x:v>
      </x:c>
      <x:c r="AR283" s="582" t="n">
        <x:f>AS283*$E$3</x:f>
        <x:v>78884</x:v>
      </x:c>
      <x:c r="AS283" s="523" t="n">
        <x:v>78884</x:v>
      </x:c>
      <x:c r="AT283" s="585" t="n">
        <x:v>823</x:v>
      </x:c>
      <x:c r="AU283" s="588" t="n">
        <x:f>AV283*$E$3</x:f>
        <x:v>62424.55</x:v>
      </x:c>
      <x:c r="AV283" s="523" t="n">
        <x:v>62424.55</x:v>
      </x:c>
      <x:c r="AW283" s="579" t="n">
        <x:f>SUM(M283,P283,S283,V283,Y283,AB283,AE283,AH283,AK283,AN283,AQ283,AT283)</x:f>
        <x:v>8072</x:v>
      </x:c>
      <x:c r="AX283" s="582" t="n">
        <x:f>SUM(N283,Q283,T283,W283,Z283,AC283,AF283,AI283,AL283,AO283,AR283,AU283)</x:f>
        <x:v>612261.2000000001</x:v>
      </x:c>
      <x:c r="AY283" s="525"/>
      <x:c r="AZ283" s="579" t="n">
        <x:f>AW283/12</x:f>
        <x:v>672.6666666666666</x:v>
      </x:c>
      <x:c r="BA283" s="582" t="n">
        <x:f>AX283/12</x:f>
        <x:v>51021.76666666667</x:v>
      </x:c>
      <x:c r="BB283" s="525"/>
      <x:c r="BC283" s="579" t="n">
        <x:f>AW283-$G283</x:f>
        <x:v>-4773</x:v>
      </x:c>
      <x:c r="BD283" s="582" t="n">
        <x:f>AX283-($K283*12)</x:f>
        <x:v>-362032.04999999993</x:v>
      </x:c>
      <x:c r="BE283" s="522" t="str">
        <x:v>SIM</x:v>
      </x:c>
      <x:c r="BF283" s="522" t="str">
        <x:v>PRODUÇÃO · COMPÕE O FATOR K</x:v>
      </x:c>
    </x:row>
    <x:row r="284" ht="31" customHeight="1">
      <x:c r="A284" s="531" t="str">
        <x:v>O&amp;M</x:v>
      </x:c>
      <x:c r="B284" s="531" t="str">
        <x:v>LINHA MORTA</x:v>
      </x:c>
      <x:c r="C284" s="531" t="str">
        <x:v>5024000086</x:v>
      </x:c>
      <x:c r="D284" s="534" t="str">
        <x:v>RET CONEXAO RAMAL DE CONEXAO LM</x:v>
      </x:c>
      <x:c r="E284" s="534" t="str">
        <x:v>RETIRAR CONEXÃO DO RAMAL DE CONEXÃO, COM A REDE SECUNDÁRIA, COM REMUNERAÇÃO POR RAMAL. CONFORME NORMA TECNICA VIGENTE. INCLUI: RETIRAR CONECTOR NO PONTO DE DERIVAÇÃO DA REDE BT E RETIRAR CONEXAO NO MEDIDOR, SE APLICÁVEL. A REMUNERACAO DESTA ATIVIDADE DEVE SER POR RAMAL. APROPRIACAO: CUSTEIO: QUANDO EM ATIVIDADE DE MANUTENCAO, APROPRIAR NO CENTRO E CLASSE DE CUSTO ESPECIFICA DA AREA. CONFORME ET.206.EQTL.NORMAS E QUALIDADE - CADERNO DE SERVICOS. QUANT MINIMA RECOMENDA: 2 PESSOAS. TIPO DE TURMA: LINHA MORTA (LM).</x:v>
      </x:c>
      <x:c r="F284" s="531" t="str">
        <x:v>UNIDADE</x:v>
      </x:c>
      <x:c r="G284" s="573" t="n">
        <x:v>12845</x:v>
      </x:c>
      <x:c r="H284" s="573" t="n">
        <x:f>G284/12</x:f>
        <x:v>1070.4166666666667</x:v>
      </x:c>
      <x:c r="I284" s="576" t="n">
        <x:v>56.7859098635347</x:v>
      </x:c>
      <x:c r="J284" s="576" t="n">
        <x:f>ROUND(I284*$E$3,2)</x:f>
        <x:v>56.79</x:v>
      </x:c>
      <x:c r="K284" s="576" t="n">
        <x:f>J284*H284</x:f>
        <x:v>60788.9625</x:v>
      </x:c>
      <x:c r="L284" s="522"/>
      <x:c r="M284" s="579" t="n">
        <x:v>0</x:v>
      </x:c>
      <x:c r="N284" s="582" t="n">
        <x:f>O284*$E$3</x:f>
        <x:v>0</x:v>
      </x:c>
      <x:c r="O284" s="523" t="n">
        <x:v>0</x:v>
      </x:c>
      <x:c r="P284" s="585" t="n">
        <x:v>0</x:v>
      </x:c>
      <x:c r="Q284" s="588" t="n">
        <x:f>R284*$E$3</x:f>
        <x:v>0</x:v>
      </x:c>
      <x:c r="R284" s="523" t="n">
        <x:v>0</x:v>
      </x:c>
      <x:c r="S284" s="579" t="n">
        <x:v>0</x:v>
      </x:c>
      <x:c r="T284" s="582" t="n">
        <x:f>U284*$E$3</x:f>
        <x:v>0</x:v>
      </x:c>
      <x:c r="U284" s="523" t="n">
        <x:v>0</x:v>
      </x:c>
      <x:c r="V284" s="585" t="n">
        <x:v>0</x:v>
      </x:c>
      <x:c r="W284" s="588" t="n">
        <x:f>X284*$E$3</x:f>
        <x:v>0</x:v>
      </x:c>
      <x:c r="X284" s="523" t="n">
        <x:v>0</x:v>
      </x:c>
      <x:c r="Y284" s="579" t="n">
        <x:v>0</x:v>
      </x:c>
      <x:c r="Z284" s="582" t="n">
        <x:f>AA284*$E$3</x:f>
        <x:v>0</x:v>
      </x:c>
      <x:c r="AA284" s="523" t="n">
        <x:v>0</x:v>
      </x:c>
      <x:c r="AB284" s="585" t="n">
        <x:v>0</x:v>
      </x:c>
      <x:c r="AC284" s="588" t="n">
        <x:f>AD284*$E$3</x:f>
        <x:v>0</x:v>
      </x:c>
      <x:c r="AD284" s="523" t="n">
        <x:v>0</x:v>
      </x:c>
      <x:c r="AE284" s="579" t="n">
        <x:v>0</x:v>
      </x:c>
      <x:c r="AF284" s="582" t="n">
        <x:f>AG284*$E$3</x:f>
        <x:v>0</x:v>
      </x:c>
      <x:c r="AG284" s="523" t="n">
        <x:v>0</x:v>
      </x:c>
      <x:c r="AH284" s="585" t="n">
        <x:v>0</x:v>
      </x:c>
      <x:c r="AI284" s="588" t="n">
        <x:f>AJ284*$E$3</x:f>
        <x:v>0</x:v>
      </x:c>
      <x:c r="AJ284" s="523" t="n">
        <x:v>0</x:v>
      </x:c>
      <x:c r="AK284" s="579" t="n">
        <x:v>0</x:v>
      </x:c>
      <x:c r="AL284" s="582" t="n">
        <x:f>AM284*$E$3</x:f>
        <x:v>0</x:v>
      </x:c>
      <x:c r="AM284" s="523" t="n">
        <x:v>0</x:v>
      </x:c>
      <x:c r="AN284" s="585" t="n">
        <x:v>0</x:v>
      </x:c>
      <x:c r="AO284" s="588" t="n">
        <x:f>AP284*$E$3</x:f>
        <x:v>0</x:v>
      </x:c>
      <x:c r="AP284" s="523" t="n">
        <x:v>0</x:v>
      </x:c>
      <x:c r="AQ284" s="579" t="n">
        <x:v>0</x:v>
      </x:c>
      <x:c r="AR284" s="582" t="n">
        <x:f>AS284*$E$3</x:f>
        <x:v>0</x:v>
      </x:c>
      <x:c r="AS284" s="523" t="n">
        <x:v>0</x:v>
      </x:c>
      <x:c r="AT284" s="585" t="n">
        <x:v>0</x:v>
      </x:c>
      <x:c r="AU284" s="588" t="n">
        <x:f>AV284*$E$3</x:f>
        <x:v>0</x:v>
      </x:c>
      <x:c r="AV284" s="523" t="n">
        <x:v>0</x:v>
      </x:c>
      <x:c r="AW284" s="579" t="n">
        <x:f>SUM(M284,P284,S284,V284,Y284,AB284,AE284,AH284,AK284,AN284,AQ284,AT284)</x:f>
        <x:v>0</x:v>
      </x:c>
      <x:c r="AX284" s="582" t="n">
        <x:f>SUM(N284,Q284,T284,W284,Z284,AC284,AF284,AI284,AL284,AO284,AR284,AU284)</x:f>
        <x:v>0</x:v>
      </x:c>
      <x:c r="AY284" s="525"/>
      <x:c r="AZ284" s="579" t="n">
        <x:f>AW284/12</x:f>
        <x:v>0</x:v>
      </x:c>
      <x:c r="BA284" s="582" t="n">
        <x:f>AX284/12</x:f>
        <x:v>0</x:v>
      </x:c>
      <x:c r="BB284" s="525"/>
      <x:c r="BC284" s="579" t="n">
        <x:f>AW284-$G284</x:f>
        <x:v>-12845</x:v>
      </x:c>
      <x:c r="BD284" s="582" t="n">
        <x:f>AX284-($K284*12)</x:f>
        <x:v>-729467.55</x:v>
      </x:c>
      <x:c r="BE284" s="522" t="str">
        <x:v>SIM</x:v>
      </x:c>
      <x:c r="BF284" s="522" t="str">
        <x:v>PRODUÇÃO · COMPÕE O FATOR K</x:v>
      </x:c>
    </x:row>
    <x:row r="285" ht="31" customHeight="1">
      <x:c r="A285" s="531" t="str">
        <x:v>O&amp;M</x:v>
      </x:c>
      <x:c r="B285" s="531" t="str">
        <x:v>LINHA MORTA</x:v>
      </x:c>
      <x:c r="C285" s="531" t="str">
        <x:v>5024000087</x:v>
      </x:c>
      <x:c r="D285" s="534" t="str">
        <x:v>INST KIT PARCIAL INTERNA RESIDENCIAL LM</x:v>
      </x:c>
      <x:c r="E285" s="534" t="str">
        <x:v>INSTALAR KIT DE INSTALACAO INTERNA RESIDENCIAL PARCIAL, PADRAO POPULAR PLPT. CONFORME NORMA TECNICA VIGENTE. INCLUI: INSTALAÇÃO ELETRICA ATÉ O DISJUNTOR INTERNO NA RESIDENCIA DO CLIENTE. SENDO ELETRODUTOS, CONDUTORES, DISJUNTOR E DEMAIS MATERIAIS NECESSARIOS. A INSTALAÇÃO ELETRICA APOS O DISJUNTOR (ILUMINAÇÃO E TOMADAS DE USO GERAL) SERA DE RESPONSBILIDADE DO CLIENTE. APROPRIACAO - INVESTIMENTO: QUANDO ASSOCIADA A UC ESSA ATIVIDADE DEVE SER APROPRIADA NA ODI. CONFORME ET.206.EQTL.NORMAS E QUALIDADE - CADERNO DE SERVICOS. QUANT MINIMA RECOMENDA: 2 PESSOAS. TIPO DE TURMA: LINHA MORTA (LM)</x:v>
      </x:c>
      <x:c r="F285" s="531" t="str">
        <x:v>UNIDADE</x:v>
      </x:c>
      <x:c r="G285" s="573" t="n">
        <x:v>0</x:v>
      </x:c>
      <x:c r="H285" s="573" t="n">
        <x:f>G285/12</x:f>
        <x:v>0</x:v>
      </x:c>
      <x:c r="I285" s="576" t="n">
        <x:v>901.739216814463</x:v>
      </x:c>
      <x:c r="J285" s="576" t="n">
        <x:f>ROUND(I285*$E$3,2)</x:f>
        <x:v>901.74</x:v>
      </x:c>
      <x:c r="K285" s="576" t="n">
        <x:f>J285*H285</x:f>
        <x:v>0</x:v>
      </x:c>
      <x:c r="L285" s="522"/>
      <x:c r="M285" s="579" t="n">
        <x:v>0</x:v>
      </x:c>
      <x:c r="N285" s="582" t="n">
        <x:f>O285*$E$3</x:f>
        <x:v>0</x:v>
      </x:c>
      <x:c r="O285" s="523" t="n">
        <x:v>0</x:v>
      </x:c>
      <x:c r="P285" s="585" t="n">
        <x:v>0</x:v>
      </x:c>
      <x:c r="Q285" s="588" t="n">
        <x:f>R285*$E$3</x:f>
        <x:v>0</x:v>
      </x:c>
      <x:c r="R285" s="523" t="n">
        <x:v>0</x:v>
      </x:c>
      <x:c r="S285" s="579" t="n">
        <x:v>0</x:v>
      </x:c>
      <x:c r="T285" s="582" t="n">
        <x:f>U285*$E$3</x:f>
        <x:v>0</x:v>
      </x:c>
      <x:c r="U285" s="523" t="n">
        <x:v>0</x:v>
      </x:c>
      <x:c r="V285" s="585" t="n">
        <x:v>0</x:v>
      </x:c>
      <x:c r="W285" s="588" t="n">
        <x:f>X285*$E$3</x:f>
        <x:v>0</x:v>
      </x:c>
      <x:c r="X285" s="523" t="n">
        <x:v>0</x:v>
      </x:c>
      <x:c r="Y285" s="579" t="n">
        <x:v>0</x:v>
      </x:c>
      <x:c r="Z285" s="582" t="n">
        <x:f>AA285*$E$3</x:f>
        <x:v>0</x:v>
      </x:c>
      <x:c r="AA285" s="523" t="n">
        <x:v>0</x:v>
      </x:c>
      <x:c r="AB285" s="585" t="n">
        <x:v>0</x:v>
      </x:c>
      <x:c r="AC285" s="588" t="n">
        <x:f>AD285*$E$3</x:f>
        <x:v>0</x:v>
      </x:c>
      <x:c r="AD285" s="523" t="n">
        <x:v>0</x:v>
      </x:c>
      <x:c r="AE285" s="579" t="n">
        <x:v>0</x:v>
      </x:c>
      <x:c r="AF285" s="582" t="n">
        <x:f>AG285*$E$3</x:f>
        <x:v>0</x:v>
      </x:c>
      <x:c r="AG285" s="523" t="n">
        <x:v>0</x:v>
      </x:c>
      <x:c r="AH285" s="585" t="n">
        <x:v>0</x:v>
      </x:c>
      <x:c r="AI285" s="588" t="n">
        <x:f>AJ285*$E$3</x:f>
        <x:v>0</x:v>
      </x:c>
      <x:c r="AJ285" s="523" t="n">
        <x:v>0</x:v>
      </x:c>
      <x:c r="AK285" s="579" t="n">
        <x:v>0</x:v>
      </x:c>
      <x:c r="AL285" s="582" t="n">
        <x:f>AM285*$E$3</x:f>
        <x:v>0</x:v>
      </x:c>
      <x:c r="AM285" s="523" t="n">
        <x:v>0</x:v>
      </x:c>
      <x:c r="AN285" s="585" t="n">
        <x:v>0</x:v>
      </x:c>
      <x:c r="AO285" s="588" t="n">
        <x:f>AP285*$E$3</x:f>
        <x:v>0</x:v>
      </x:c>
      <x:c r="AP285" s="523" t="n">
        <x:v>0</x:v>
      </x:c>
      <x:c r="AQ285" s="579" t="n">
        <x:v>0</x:v>
      </x:c>
      <x:c r="AR285" s="582" t="n">
        <x:f>AS285*$E$3</x:f>
        <x:v>0</x:v>
      </x:c>
      <x:c r="AS285" s="523" t="n">
        <x:v>0</x:v>
      </x:c>
      <x:c r="AT285" s="585" t="n">
        <x:v>0</x:v>
      </x:c>
      <x:c r="AU285" s="588" t="n">
        <x:f>AV285*$E$3</x:f>
        <x:v>0</x:v>
      </x:c>
      <x:c r="AV285" s="523" t="n">
        <x:v>0</x:v>
      </x:c>
      <x:c r="AW285" s="579" t="n">
        <x:f>SUM(M285,P285,S285,V285,Y285,AB285,AE285,AH285,AK285,AN285,AQ285,AT285)</x:f>
        <x:v>0</x:v>
      </x:c>
      <x:c r="AX285" s="582" t="n">
        <x:f>SUM(N285,Q285,T285,W285,Z285,AC285,AF285,AI285,AL285,AO285,AR285,AU285)</x:f>
        <x:v>0</x:v>
      </x:c>
      <x:c r="AY285" s="525"/>
      <x:c r="AZ285" s="579" t="n">
        <x:f>AW285/12</x:f>
        <x:v>0</x:v>
      </x:c>
      <x:c r="BA285" s="582" t="n">
        <x:f>AX285/12</x:f>
        <x:v>0</x:v>
      </x:c>
      <x:c r="BB285" s="525"/>
      <x:c r="BC285" s="579" t="n">
        <x:f>AW285-$G285</x:f>
        <x:v>0</x:v>
      </x:c>
      <x:c r="BD285" s="582" t="n">
        <x:f>AX285-($K285*12)</x:f>
        <x:v>0</x:v>
      </x:c>
      <x:c r="BE285" s="522" t="str">
        <x:v>SIM</x:v>
      </x:c>
      <x:c r="BF285" s="522" t="str">
        <x:v>PRODUÇÃO · COMPÕE O FATOR K</x:v>
      </x:c>
    </x:row>
    <x:row r="286" ht="31" customHeight="1">
      <x:c r="A286" s="531" t="str">
        <x:v>O&amp;M</x:v>
      </x:c>
      <x:c r="B286" s="531" t="str">
        <x:v>LINHA MORTA</x:v>
      </x:c>
      <x:c r="C286" s="531" t="str">
        <x:v>5025000067</x:v>
      </x:c>
      <x:c r="D286" s="534" t="str">
        <x:v>ARRASTAR MATERIAL C/ TRATOR LM</x:v>
      </x:c>
      <x:c r="E286" s="534" t="str">
        <x:v>ARRASTAR MATERIAL COM TRATOR, REMUNERACAO CALCULADA POR TONELADA X QUILOMETRO DE ARRASTO. CONFORME NORMA TECNICA VIGENTE. INCLUI: ARRASTAR POSTES E/OU MATERIAIS COM A UTILIZACAO DE TRATOR, DE MODO A PERMITIR QUE OS MESMOS ALCANCEM O LOCAL DE APLICACAO NA OBRA. ESSA ATIVIDADE SERA APLICADA SE O LOCAL DE ACESSO A OBRA NAO TEM CONDICOES DA UTILIZACAO DE VEICULOS. A FISCALIZACAO DEVERA APROVAR O TIPO DE ARRASTAMENTO A SER UTILIZADO, QUE DEPENDERA DE FATORES COMO: TOPOGRAFIA E VEGETACAO DO TERRENO, QUANTIDADE DE MATERIAIS EM TONELADAS, DISTANCIA, DISPONIBILIDADE E OU VIABILIDADE NA UTILIZACAO DO MEIO MAIS ADEQUADO, LEVANDO EM CONSIDERACAO O CUSTO E O TEMPO. SERA REMUNERADA UMA UNIDADE DESSA ATIVIDADE PARA CADA TONELADA DE MATERIAL TRANSPORTADO EM UM QUILOMETRO (TONELADA X QUILOMETRO).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x:v>
      </x:c>
      <x:c r="F286" s="531" t="str">
        <x:v>UNIDADE</x:v>
      </x:c>
      <x:c r="G286" s="573" t="n">
        <x:v>0</x:v>
      </x:c>
      <x:c r="H286" s="573" t="n">
        <x:f>G286/12</x:f>
        <x:v>0</x:v>
      </x:c>
      <x:c r="I286" s="576" t="n">
        <x:v>1314.48865424849</x:v>
      </x:c>
      <x:c r="J286" s="576" t="n">
        <x:f>ROUND(I286*$E$3,2)</x:f>
        <x:v>1314.49</x:v>
      </x:c>
      <x:c r="K286" s="576" t="n">
        <x:f>J286*H286</x:f>
        <x:v>0</x:v>
      </x:c>
      <x:c r="L286" s="522"/>
      <x:c r="M286" s="579" t="n">
        <x:v>0</x:v>
      </x:c>
      <x:c r="N286" s="582" t="n">
        <x:f>O286*$E$3</x:f>
        <x:v>0</x:v>
      </x:c>
      <x:c r="O286" s="523" t="n">
        <x:v>0</x:v>
      </x:c>
      <x:c r="P286" s="585" t="n">
        <x:v>0</x:v>
      </x:c>
      <x:c r="Q286" s="588" t="n">
        <x:f>R286*$E$3</x:f>
        <x:v>0</x:v>
      </x:c>
      <x:c r="R286" s="523" t="n">
        <x:v>0</x:v>
      </x:c>
      <x:c r="S286" s="579" t="n">
        <x:v>0</x:v>
      </x:c>
      <x:c r="T286" s="582" t="n">
        <x:f>U286*$E$3</x:f>
        <x:v>0</x:v>
      </x:c>
      <x:c r="U286" s="523" t="n">
        <x:v>0</x:v>
      </x:c>
      <x:c r="V286" s="585" t="n">
        <x:v>0</x:v>
      </x:c>
      <x:c r="W286" s="588" t="n">
        <x:f>X286*$E$3</x:f>
        <x:v>0</x:v>
      </x:c>
      <x:c r="X286" s="523" t="n">
        <x:v>0</x:v>
      </x:c>
      <x:c r="Y286" s="579" t="n">
        <x:v>0</x:v>
      </x:c>
      <x:c r="Z286" s="582" t="n">
        <x:f>AA286*$E$3</x:f>
        <x:v>0</x:v>
      </x:c>
      <x:c r="AA286" s="523" t="n">
        <x:v>0</x:v>
      </x:c>
      <x:c r="AB286" s="585" t="n">
        <x:v>0</x:v>
      </x:c>
      <x:c r="AC286" s="588" t="n">
        <x:f>AD286*$E$3</x:f>
        <x:v>0</x:v>
      </x:c>
      <x:c r="AD286" s="523" t="n">
        <x:v>0</x:v>
      </x:c>
      <x:c r="AE286" s="579" t="n">
        <x:v>0</x:v>
      </x:c>
      <x:c r="AF286" s="582" t="n">
        <x:f>AG286*$E$3</x:f>
        <x:v>0</x:v>
      </x:c>
      <x:c r="AG286" s="523" t="n">
        <x:v>0</x:v>
      </x:c>
      <x:c r="AH286" s="585" t="n">
        <x:v>0</x:v>
      </x:c>
      <x:c r="AI286" s="588" t="n">
        <x:f>AJ286*$E$3</x:f>
        <x:v>0</x:v>
      </x:c>
      <x:c r="AJ286" s="523" t="n">
        <x:v>0</x:v>
      </x:c>
      <x:c r="AK286" s="579" t="n">
        <x:v>0</x:v>
      </x:c>
      <x:c r="AL286" s="582" t="n">
        <x:f>AM286*$E$3</x:f>
        <x:v>0</x:v>
      </x:c>
      <x:c r="AM286" s="523" t="n">
        <x:v>0</x:v>
      </x:c>
      <x:c r="AN286" s="585" t="n">
        <x:v>0</x:v>
      </x:c>
      <x:c r="AO286" s="588" t="n">
        <x:f>AP286*$E$3</x:f>
        <x:v>0</x:v>
      </x:c>
      <x:c r="AP286" s="523" t="n">
        <x:v>0</x:v>
      </x:c>
      <x:c r="AQ286" s="579" t="n">
        <x:v>0</x:v>
      </x:c>
      <x:c r="AR286" s="582" t="n">
        <x:f>AS286*$E$3</x:f>
        <x:v>0</x:v>
      </x:c>
      <x:c r="AS286" s="523" t="n">
        <x:v>0</x:v>
      </x:c>
      <x:c r="AT286" s="585" t="n">
        <x:v>0</x:v>
      </x:c>
      <x:c r="AU286" s="588" t="n">
        <x:f>AV286*$E$3</x:f>
        <x:v>0</x:v>
      </x:c>
      <x:c r="AV286" s="523" t="n">
        <x:v>0</x:v>
      </x:c>
      <x:c r="AW286" s="579" t="n">
        <x:f>SUM(M286,P286,S286,V286,Y286,AB286,AE286,AH286,AK286,AN286,AQ286,AT286)</x:f>
        <x:v>0</x:v>
      </x:c>
      <x:c r="AX286" s="582" t="n">
        <x:f>SUM(N286,Q286,T286,W286,Z286,AC286,AF286,AI286,AL286,AO286,AR286,AU286)</x:f>
        <x:v>0</x:v>
      </x:c>
      <x:c r="AY286" s="525"/>
      <x:c r="AZ286" s="579" t="n">
        <x:f>AW286/12</x:f>
        <x:v>0</x:v>
      </x:c>
      <x:c r="BA286" s="582" t="n">
        <x:f>AX286/12</x:f>
        <x:v>0</x:v>
      </x:c>
      <x:c r="BB286" s="525"/>
      <x:c r="BC286" s="579" t="n">
        <x:f>AW286-$G286</x:f>
        <x:v>0</x:v>
      </x:c>
      <x:c r="BD286" s="582" t="n">
        <x:f>AX286-($K286*12)</x:f>
        <x:v>0</x:v>
      </x:c>
      <x:c r="BE286" s="522" t="str">
        <x:v>SIM</x:v>
      </x:c>
      <x:c r="BF286" s="522" t="str">
        <x:v>PRODUÇÃO · COMPÕE O FATOR K</x:v>
      </x:c>
    </x:row>
    <x:row r="287" ht="31" customHeight="1">
      <x:c r="A287" s="531" t="str">
        <x:v>O&amp;M</x:v>
      </x:c>
      <x:c r="B287" s="531" t="str">
        <x:v>LINHA MORTA</x:v>
      </x:c>
      <x:c r="C287" s="531" t="str">
        <x:v>5025000072</x:v>
      </x:c>
      <x:c r="D287" s="534" t="str">
        <x:v>TRANSPORTAR POSTE CARRETA 14 A 25M LM</x:v>
      </x:c>
      <x:c r="E287" s="534" t="str">
        <x:v>ALUGAR TRANSPORTE DE POSTE EM CARRETA EXTENSIVEL DE 14 M A 25 M (25 TONELADAS). CONFORME NORMA TECNICA VIGENTE. INCLUI: TRANSPORTAR O POSTE ATE O LOCAL INDICADO. OBSERVACAO: VERIFICAR A NECESSIDADE DA AUTORIZACAO ESPECIAL DE TRANSITO – AET PARA CARGAS SUPERIOR A 18,60 METROS. APROPRIACAO - INVESTIMENTO: QUANDO ASSOCIADA A UC ESSA ATIVIDADE DEVE SER APROPRIADA NA ODI. CONFORME ET.206.EQTL.NORMAS E QUALIDADE - CADERNO DE SERVICOS. TIPO DE TURMA: LINHA MORTA (LM).</x:v>
      </x:c>
      <x:c r="F287" s="531" t="str">
        <x:v>HORA</x:v>
      </x:c>
      <x:c r="G287" s="573" t="n">
        <x:v>0</x:v>
      </x:c>
      <x:c r="H287" s="573" t="n">
        <x:f>G287/12</x:f>
        <x:v>0</x:v>
      </x:c>
      <x:c r="I287" s="576" t="n">
        <x:v>867.14958343094</x:v>
      </x:c>
      <x:c r="J287" s="576" t="n">
        <x:f>ROUND(I287*$E$3,2)</x:f>
        <x:v>867.15</x:v>
      </x:c>
      <x:c r="K287" s="576" t="n">
        <x:f>J287*H287</x:f>
        <x:v>0</x:v>
      </x:c>
      <x:c r="L287" s="522"/>
      <x:c r="M287" s="579" t="n">
        <x:v>0</x:v>
      </x:c>
      <x:c r="N287" s="582" t="n">
        <x:f>O287*$E$3</x:f>
        <x:v>0</x:v>
      </x:c>
      <x:c r="O287" s="523" t="n">
        <x:v>0</x:v>
      </x:c>
      <x:c r="P287" s="585" t="n">
        <x:v>0</x:v>
      </x:c>
      <x:c r="Q287" s="588" t="n">
        <x:f>R287*$E$3</x:f>
        <x:v>0</x:v>
      </x:c>
      <x:c r="R287" s="523" t="n">
        <x:v>0</x:v>
      </x:c>
      <x:c r="S287" s="579" t="n">
        <x:v>0</x:v>
      </x:c>
      <x:c r="T287" s="582" t="n">
        <x:f>U287*$E$3</x:f>
        <x:v>0</x:v>
      </x:c>
      <x:c r="U287" s="523" t="n">
        <x:v>0</x:v>
      </x:c>
      <x:c r="V287" s="585" t="n">
        <x:v>0</x:v>
      </x:c>
      <x:c r="W287" s="588" t="n">
        <x:f>X287*$E$3</x:f>
        <x:v>0</x:v>
      </x:c>
      <x:c r="X287" s="523" t="n">
        <x:v>0</x:v>
      </x:c>
      <x:c r="Y287" s="579" t="n">
        <x:v>0</x:v>
      </x:c>
      <x:c r="Z287" s="582" t="n">
        <x:f>AA287*$E$3</x:f>
        <x:v>0</x:v>
      </x:c>
      <x:c r="AA287" s="523" t="n">
        <x:v>0</x:v>
      </x:c>
      <x:c r="AB287" s="585" t="n">
        <x:v>0</x:v>
      </x:c>
      <x:c r="AC287" s="588" t="n">
        <x:f>AD287*$E$3</x:f>
        <x:v>0</x:v>
      </x:c>
      <x:c r="AD287" s="523" t="n">
        <x:v>0</x:v>
      </x:c>
      <x:c r="AE287" s="579" t="n">
        <x:v>0</x:v>
      </x:c>
      <x:c r="AF287" s="582" t="n">
        <x:f>AG287*$E$3</x:f>
        <x:v>0</x:v>
      </x:c>
      <x:c r="AG287" s="523" t="n">
        <x:v>0</x:v>
      </x:c>
      <x:c r="AH287" s="585" t="n">
        <x:v>0</x:v>
      </x:c>
      <x:c r="AI287" s="588" t="n">
        <x:f>AJ287*$E$3</x:f>
        <x:v>0</x:v>
      </x:c>
      <x:c r="AJ287" s="523" t="n">
        <x:v>0</x:v>
      </x:c>
      <x:c r="AK287" s="579" t="n">
        <x:v>0</x:v>
      </x:c>
      <x:c r="AL287" s="582" t="n">
        <x:f>AM287*$E$3</x:f>
        <x:v>0</x:v>
      </x:c>
      <x:c r="AM287" s="523" t="n">
        <x:v>0</x:v>
      </x:c>
      <x:c r="AN287" s="585" t="n">
        <x:v>0</x:v>
      </x:c>
      <x:c r="AO287" s="588" t="n">
        <x:f>AP287*$E$3</x:f>
        <x:v>0</x:v>
      </x:c>
      <x:c r="AP287" s="523" t="n">
        <x:v>0</x:v>
      </x:c>
      <x:c r="AQ287" s="579" t="n">
        <x:v>0</x:v>
      </x:c>
      <x:c r="AR287" s="582" t="n">
        <x:f>AS287*$E$3</x:f>
        <x:v>0</x:v>
      </x:c>
      <x:c r="AS287" s="523" t="n">
        <x:v>0</x:v>
      </x:c>
      <x:c r="AT287" s="585" t="n">
        <x:v>0</x:v>
      </x:c>
      <x:c r="AU287" s="588" t="n">
        <x:f>AV287*$E$3</x:f>
        <x:v>0</x:v>
      </x:c>
      <x:c r="AV287" s="523" t="n">
        <x:v>0</x:v>
      </x:c>
      <x:c r="AW287" s="579" t="n">
        <x:f>SUM(M287,P287,S287,V287,Y287,AB287,AE287,AH287,AK287,AN287,AQ287,AT287)</x:f>
        <x:v>0</x:v>
      </x:c>
      <x:c r="AX287" s="582" t="n">
        <x:f>SUM(N287,Q287,T287,W287,Z287,AC287,AF287,AI287,AL287,AO287,AR287,AU287)</x:f>
        <x:v>0</x:v>
      </x:c>
      <x:c r="AY287" s="525"/>
      <x:c r="AZ287" s="579" t="n">
        <x:f>AW287/12</x:f>
        <x:v>0</x:v>
      </x:c>
      <x:c r="BA287" s="582" t="n">
        <x:f>AX287/12</x:f>
        <x:v>0</x:v>
      </x:c>
      <x:c r="BB287" s="525"/>
      <x:c r="BC287" s="579" t="n">
        <x:f>AW287-$G287</x:f>
        <x:v>0</x:v>
      </x:c>
      <x:c r="BD287" s="582" t="n">
        <x:f>AX287-($K287*12)</x:f>
        <x:v>0</x:v>
      </x:c>
      <x:c r="BE287" s="522" t="str">
        <x:v>SIM</x:v>
      </x:c>
      <x:c r="BF287" s="522" t="str">
        <x:v>PRODUÇÃO · COMPÕE O FATOR K</x:v>
      </x:c>
    </x:row>
    <x:row r="288" ht="31" customHeight="1">
      <x:c r="A288" s="531" t="str">
        <x:v>O&amp;M</x:v>
      </x:c>
      <x:c r="B288" s="531" t="str">
        <x:v>LINHA MORTA</x:v>
      </x:c>
      <x:c r="C288" s="531" t="str">
        <x:v>5025000073</x:v>
      </x:c>
      <x:c r="D288" s="534" t="str">
        <x:v>ICAR POSTE COM GUINDASTE ATE 70T LM</x:v>
      </x:c>
      <x:c r="E288" s="534" t="str">
        <x:v>ALUGAR ICAMENTO DE POSTE COM GUINDASTE ATE 70 TONELADAS. APROPRIACAO - INVESTIMENTO: QUANDO ASSOCIADA A UC ESSA ATIVIDADE DEVE SER APROPRIADA NA ODI. CONFORME ET.206.EQTL.NORMAS E QUALIDADE - CADERNO DE SERVICOS. TIPO DE TURMA: LINHA MORTA (LM).</x:v>
      </x:c>
      <x:c r="F288" s="531" t="str">
        <x:v>HORA</x:v>
      </x:c>
      <x:c r="G288" s="573" t="n">
        <x:v>0</x:v>
      </x:c>
      <x:c r="H288" s="573" t="n">
        <x:f>G288/12</x:f>
        <x:v>0</x:v>
      </x:c>
      <x:c r="I288" s="576" t="n">
        <x:v>867.14958343094</x:v>
      </x:c>
      <x:c r="J288" s="576" t="n">
        <x:f>ROUND(I288*$E$3,2)</x:f>
        <x:v>867.15</x:v>
      </x:c>
      <x:c r="K288" s="576" t="n">
        <x:f>J288*H288</x:f>
        <x:v>0</x:v>
      </x:c>
      <x:c r="L288" s="522"/>
      <x:c r="M288" s="579" t="n">
        <x:v>0</x:v>
      </x:c>
      <x:c r="N288" s="582" t="n">
        <x:f>O288*$E$3</x:f>
        <x:v>0</x:v>
      </x:c>
      <x:c r="O288" s="523" t="n">
        <x:v>0</x:v>
      </x:c>
      <x:c r="P288" s="585" t="n">
        <x:v>0</x:v>
      </x:c>
      <x:c r="Q288" s="588" t="n">
        <x:f>R288*$E$3</x:f>
        <x:v>0</x:v>
      </x:c>
      <x:c r="R288" s="523" t="n">
        <x:v>0</x:v>
      </x:c>
      <x:c r="S288" s="579" t="n">
        <x:v>0</x:v>
      </x:c>
      <x:c r="T288" s="582" t="n">
        <x:f>U288*$E$3</x:f>
        <x:v>0</x:v>
      </x:c>
      <x:c r="U288" s="523" t="n">
        <x:v>0</x:v>
      </x:c>
      <x:c r="V288" s="585" t="n">
        <x:v>0</x:v>
      </x:c>
      <x:c r="W288" s="588" t="n">
        <x:f>X288*$E$3</x:f>
        <x:v>0</x:v>
      </x:c>
      <x:c r="X288" s="523" t="n">
        <x:v>0</x:v>
      </x:c>
      <x:c r="Y288" s="579" t="n">
        <x:v>0</x:v>
      </x:c>
      <x:c r="Z288" s="582" t="n">
        <x:f>AA288*$E$3</x:f>
        <x:v>0</x:v>
      </x:c>
      <x:c r="AA288" s="523" t="n">
        <x:v>0</x:v>
      </x:c>
      <x:c r="AB288" s="585" t="n">
        <x:v>0</x:v>
      </x:c>
      <x:c r="AC288" s="588" t="n">
        <x:f>AD288*$E$3</x:f>
        <x:v>0</x:v>
      </x:c>
      <x:c r="AD288" s="523" t="n">
        <x:v>0</x:v>
      </x:c>
      <x:c r="AE288" s="579" t="n">
        <x:v>0</x:v>
      </x:c>
      <x:c r="AF288" s="582" t="n">
        <x:f>AG288*$E$3</x:f>
        <x:v>0</x:v>
      </x:c>
      <x:c r="AG288" s="523" t="n">
        <x:v>0</x:v>
      </x:c>
      <x:c r="AH288" s="585" t="n">
        <x:v>0</x:v>
      </x:c>
      <x:c r="AI288" s="588" t="n">
        <x:f>AJ288*$E$3</x:f>
        <x:v>0</x:v>
      </x:c>
      <x:c r="AJ288" s="523" t="n">
        <x:v>0</x:v>
      </x:c>
      <x:c r="AK288" s="579" t="n">
        <x:v>0</x:v>
      </x:c>
      <x:c r="AL288" s="582" t="n">
        <x:f>AM288*$E$3</x:f>
        <x:v>0</x:v>
      </x:c>
      <x:c r="AM288" s="523" t="n">
        <x:v>0</x:v>
      </x:c>
      <x:c r="AN288" s="585" t="n">
        <x:v>0</x:v>
      </x:c>
      <x:c r="AO288" s="588" t="n">
        <x:f>AP288*$E$3</x:f>
        <x:v>0</x:v>
      </x:c>
      <x:c r="AP288" s="523" t="n">
        <x:v>0</x:v>
      </x:c>
      <x:c r="AQ288" s="579" t="n">
        <x:v>0</x:v>
      </x:c>
      <x:c r="AR288" s="582" t="n">
        <x:f>AS288*$E$3</x:f>
        <x:v>0</x:v>
      </x:c>
      <x:c r="AS288" s="523" t="n">
        <x:v>0</x:v>
      </x:c>
      <x:c r="AT288" s="585" t="n">
        <x:v>0</x:v>
      </x:c>
      <x:c r="AU288" s="588" t="n">
        <x:f>AV288*$E$3</x:f>
        <x:v>0</x:v>
      </x:c>
      <x:c r="AV288" s="523" t="n">
        <x:v>0</x:v>
      </x:c>
      <x:c r="AW288" s="579" t="n">
        <x:f>SUM(M288,P288,S288,V288,Y288,AB288,AE288,AH288,AK288,AN288,AQ288,AT288)</x:f>
        <x:v>0</x:v>
      </x:c>
      <x:c r="AX288" s="582" t="n">
        <x:f>SUM(N288,Q288,T288,W288,Z288,AC288,AF288,AI288,AL288,AO288,AR288,AU288)</x:f>
        <x:v>0</x:v>
      </x:c>
      <x:c r="AY288" s="525"/>
      <x:c r="AZ288" s="579" t="n">
        <x:f>AW288/12</x:f>
        <x:v>0</x:v>
      </x:c>
      <x:c r="BA288" s="582" t="n">
        <x:f>AX288/12</x:f>
        <x:v>0</x:v>
      </x:c>
      <x:c r="BB288" s="525"/>
      <x:c r="BC288" s="579" t="n">
        <x:f>AW288-$G288</x:f>
        <x:v>0</x:v>
      </x:c>
      <x:c r="BD288" s="582" t="n">
        <x:f>AX288-($K288*12)</x:f>
        <x:v>0</x:v>
      </x:c>
      <x:c r="BE288" s="522" t="str">
        <x:v>SIM</x:v>
      </x:c>
      <x:c r="BF288" s="522" t="str">
        <x:v>PRODUÇÃO · COMPÕE O FATOR K</x:v>
      </x:c>
    </x:row>
    <x:row r="289" ht="31" customHeight="1">
      <x:c r="A289" s="531" t="str">
        <x:v>O&amp;M</x:v>
      </x:c>
      <x:c r="B289" s="531" t="str">
        <x:v>EQUIPAMENTOS</x:v>
      </x:c>
      <x:c r="C289" s="531" t="str">
        <x:v>5025300054</x:v>
      </x:c>
      <x:c r="D289" s="534" t="str">
        <x:v>TURMA MANUT EQUIPAMENTO DISP</x:v>
      </x:c>
      <x:c r="E289" s="534" t="str">
        <x:v>TURMA DE MANUTENCAO EM EQUIPAMENTO EM DISPONIBILIDADE. CONFORME NORMA TECNICA VIGENTE. INCLUI: A REMUNERACAO SERA POR HORA DE DISPONIBILIDADE INDEPENDENTE DA ATIVIDADE EXECUTADA, QUE DEVE SER COMPATIVEL COM A TURMA. ESTA ATIVIDADE TAMBEM DEVE REMUNERAR O TEMPO PARADO DA TURMA SEM PRODUCAO NOS DESLOCAMENTOS PARA EXECUCAO DE SERVICOS POR PRODUTIVIDADE. DEVERA SER COMPUTADO O NUMERO DE HORAS QUE A TURMA FICA PARADA SEM PRODUZIR. APROPRIACAO - CUSTEIO: QUANDO EM ATIVIDADE DE MANUTENCAO, APROPRIAR NO CENTRO E CLASSE DE CUSTO ESPECIFICA DA AREA. CONFORME ET.206.EQTL.NORMAS E QUALIDADE - CADERNO DE SERVICOS. QUANT MINIMA RECOMENDA: 2 PESSOAS. TIPO DE TURMA: MANUTENCAO EM EQUIPAMENTO.</x:v>
      </x:c>
      <x:c r="F289" s="531" t="str">
        <x:v>HORA</x:v>
      </x:c>
      <x:c r="G289" s="573" t="n">
        <x:v>22920</x:v>
      </x:c>
      <x:c r="H289" s="573" t="n">
        <x:f>G289/12</x:f>
        <x:v>1910</x:v>
      </x:c>
      <x:c r="I289" s="576" t="n">
        <x:v>268.102697092428</x:v>
      </x:c>
      <x:c r="J289" s="576" t="n">
        <x:f>ROUND(I289*$E$3,2)</x:f>
        <x:v>268.1</x:v>
      </x:c>
      <x:c r="K289" s="576" t="n">
        <x:f>J289*H289</x:f>
        <x:v>512071.00000000006</x:v>
      </x:c>
      <x:c r="L289" s="522"/>
      <x:c r="M289" s="579" t="n">
        <x:v>2039.4</x:v>
      </x:c>
      <x:c r="N289" s="582" t="n">
        <x:f>O289*$E$3</x:f>
        <x:v>545115.44</x:v>
      </x:c>
      <x:c r="O289" s="523" t="n">
        <x:v>545115.44</x:v>
      </x:c>
      <x:c r="P289" s="585" t="n">
        <x:v>2045.2</x:v>
      </x:c>
      <x:c r="Q289" s="588" t="n">
        <x:f>R289*$E$3</x:f>
        <x:v>546665.73</x:v>
      </x:c>
      <x:c r="R289" s="523" t="n">
        <x:v>546665.73</x:v>
      </x:c>
      <x:c r="S289" s="579" t="n">
        <x:v>2207.917</x:v>
      </x:c>
      <x:c r="T289" s="582" t="n">
        <x:f>U289*$E$3</x:f>
        <x:v>590158.69</x:v>
      </x:c>
      <x:c r="U289" s="523" t="n">
        <x:v>590158.69</x:v>
      </x:c>
      <x:c r="V289" s="585" t="n">
        <x:v>2156.249</x:v>
      </x:c>
      <x:c r="W289" s="588" t="n">
        <x:f>X289*$E$3</x:f>
        <x:v>576348.25</x:v>
      </x:c>
      <x:c r="X289" s="523" t="n">
        <x:v>576348.25</x:v>
      </x:c>
      <x:c r="Y289" s="579" t="n">
        <x:v>1848.983</x:v>
      </x:c>
      <x:c r="Z289" s="582" t="n">
        <x:f>AA289*$E$3</x:f>
        <x:v>494218.48</x:v>
      </x:c>
      <x:c r="AA289" s="523" t="n">
        <x:v>494218.48</x:v>
      </x:c>
      <x:c r="AB289" s="585" t="n">
        <x:v>1743.799</x:v>
      </x:c>
      <x:c r="AC289" s="588" t="n">
        <x:f>AD289*$E$3</x:f>
        <x:v>466103.64</x:v>
      </x:c>
      <x:c r="AD289" s="523" t="n">
        <x:v>466103.64</x:v>
      </x:c>
      <x:c r="AE289" s="579" t="n">
        <x:v>2021.493</x:v>
      </x:c>
      <x:c r="AF289" s="582" t="n">
        <x:f>AG289*$E$3</x:f>
        <x:v>540329.04</x:v>
      </x:c>
      <x:c r="AG289" s="523" t="n">
        <x:v>540329.04</x:v>
      </x:c>
      <x:c r="AH289" s="585" t="n">
        <x:v>2915.688</x:v>
      </x:c>
      <x:c r="AI289" s="588" t="n">
        <x:f>AJ289*$E$3</x:f>
        <x:v>779340.27</x:v>
      </x:c>
      <x:c r="AJ289" s="523" t="n">
        <x:v>779340.27</x:v>
      </x:c>
      <x:c r="AK289" s="579" t="n">
        <x:v>2143.975</x:v>
      </x:c>
      <x:c r="AL289" s="582" t="n">
        <x:f>AM289*$E$3</x:f>
        <x:v>573067.5</x:v>
      </x:c>
      <x:c r="AM289" s="523" t="n">
        <x:v>573067.5</x:v>
      </x:c>
      <x:c r="AN289" s="585" t="n">
        <x:v>2071.851</x:v>
      </x:c>
      <x:c r="AO289" s="588" t="n">
        <x:f>AP289*$E$3</x:f>
        <x:v>553789.33</x:v>
      </x:c>
      <x:c r="AP289" s="523" t="n">
        <x:v>553789.33</x:v>
      </x:c>
      <x:c r="AQ289" s="579" t="n">
        <x:v>2054.248</x:v>
      </x:c>
      <x:c r="AR289" s="582" t="n">
        <x:f>AS289*$E$3</x:f>
        <x:v>549084.19</x:v>
      </x:c>
      <x:c r="AS289" s="523" t="n">
        <x:v>549084.19</x:v>
      </x:c>
      <x:c r="AT289" s="585" t="n">
        <x:v>1975.912</x:v>
      </x:c>
      <x:c r="AU289" s="588" t="n">
        <x:f>AV289*$E$3</x:f>
        <x:v>528145.6</x:v>
      </x:c>
      <x:c r="AV289" s="523" t="n">
        <x:v>528145.6</x:v>
      </x:c>
      <x:c r="AW289" s="579" t="n">
        <x:f>SUM(M289,P289,S289,V289,Y289,AB289,AE289,AH289,AK289,AN289,AQ289,AT289)</x:f>
        <x:v>25224.714999999997</x:v>
      </x:c>
      <x:c r="AX289" s="582" t="n">
        <x:f>SUM(N289,Q289,T289,W289,Z289,AC289,AF289,AI289,AL289,AO289,AR289,AU289)</x:f>
        <x:v>6742366.16</x:v>
      </x:c>
      <x:c r="AY289" s="525"/>
      <x:c r="AZ289" s="579" t="n">
        <x:f>AW289/12</x:f>
        <x:v>2102.059583333333</x:v>
      </x:c>
      <x:c r="BA289" s="582" t="n">
        <x:f>AX289/12</x:f>
        <x:v>561863.8466666667</x:v>
      </x:c>
      <x:c r="BB289" s="525"/>
      <x:c r="BC289" s="579" t="n">
        <x:f>AW289-$G289</x:f>
        <x:v>2304.7149999999965</x:v>
      </x:c>
      <x:c r="BD289" s="582" t="n">
        <x:f>AX289-($K289*12)</x:f>
        <x:v>597514.1599999992</x:v>
      </x:c>
      <x:c r="BE289" s="522" t="str">
        <x:v>NÃO</x:v>
      </x:c>
      <x:c r="BF289" s="522" t="str">
        <x:v>EQUIPAMENTOS · Disponibilidade de equipes de equipamentos</x:v>
      </x:c>
    </x:row>
    <x:row r="290" ht="31" customHeight="1">
      <x:c r="A290" s="531" t="str">
        <x:v>O&amp;M</x:v>
      </x:c>
      <x:c r="B290" s="531" t="str">
        <x:v>PODA</x:v>
      </x:c>
      <x:c r="C290" s="531" t="str">
        <x:v>5025300055</x:v>
      </x:c>
      <x:c r="D290" s="534" t="str">
        <x:v>TURMA PODA LEVE 3H DISPONIBILIDADE PO LM</x:v>
      </x:c>
      <x:c r="E290" s="534" t="str">
        <x:v>TURMA PODA EM DISPONIBILIDADE. INCLUI: NECESSIDADES DA CONTRATANTE EM COLOCAR A TURMA DISPONIVEL, PARA ATENDER SITUACOES DE EMERGENCIA NO SISTEMA ELETRICO, OU EXECUTAR OUTRAS ATIVIDADES QUE NAO CONSTAM NO CADERNO. A REMUNERACAO SERA POR HORA DE DISPONIBILIDADE INDEPENDENTE DA ATIVIDADE EXECUTADA, QUE DEVE SER COMPATIVEL COM A TURMA. ESTA ATIVIDADE TAMBEM DEVE REMUNERAR O TEMPO PARADO DA TURMA SEM PRODUCAO NOS DESLOCAMENTOS PARA EXECUCAO DE SERVICOS POR PRODUTIVIDADE. DEVERA SER COMPUTADO O NUMERO DE HORAS QUE A TURMA FICA PARADA SEM PRODUZIR. COMPOSICAO DA TURMA: CAMINHAO 4 T, 2 ELETRICISTA PODADOR E 1 ENCARREGADO. APROPRIACAO - CUSTEIO: QUANDO EM ATIVIDADE DE MANUTENCAO, APROPRIAR NO CENTRO E CLASSE DE CUSTO ESPECIFICA DA AREA. QUANTIDADE MINIMA DE PESSOAS NECESSARIAS: 3 PESSOAS. TIPO DE TURMA: PODA LINHA MORTA (PO LM).</x:v>
      </x:c>
      <x:c r="F290" s="531" t="str">
        <x:v>HORA</x:v>
      </x:c>
      <x:c r="G290" s="573" t="n">
        <x:v>0</x:v>
      </x:c>
      <x:c r="H290" s="573" t="n">
        <x:f>G290/12</x:f>
        <x:v>0</x:v>
      </x:c>
      <x:c r="I290" s="576" t="n">
        <x:v>322.333854237407</x:v>
      </x:c>
      <x:c r="J290" s="576" t="n">
        <x:f>ROUND(I290*$E$3,2)</x:f>
        <x:v>322.33</x:v>
      </x:c>
      <x:c r="K290" s="576" t="n">
        <x:f>J290*H290</x:f>
        <x:v>0</x:v>
      </x:c>
      <x:c r="L290" s="522"/>
      <x:c r="M290" s="579" t="n">
        <x:v>0</x:v>
      </x:c>
      <x:c r="N290" s="582" t="n">
        <x:f>O290*$E$3</x:f>
        <x:v>0</x:v>
      </x:c>
      <x:c r="O290" s="523" t="n">
        <x:v>0</x:v>
      </x:c>
      <x:c r="P290" s="585" t="n">
        <x:v>0</x:v>
      </x:c>
      <x:c r="Q290" s="588" t="n">
        <x:f>R290*$E$3</x:f>
        <x:v>0</x:v>
      </x:c>
      <x:c r="R290" s="523" t="n">
        <x:v>0</x:v>
      </x:c>
      <x:c r="S290" s="579" t="n">
        <x:v>0</x:v>
      </x:c>
      <x:c r="T290" s="582" t="n">
        <x:f>U290*$E$3</x:f>
        <x:v>0</x:v>
      </x:c>
      <x:c r="U290" s="523" t="n">
        <x:v>0</x:v>
      </x:c>
      <x:c r="V290" s="585" t="n">
        <x:v>0</x:v>
      </x:c>
      <x:c r="W290" s="588" t="n">
        <x:f>X290*$E$3</x:f>
        <x:v>0</x:v>
      </x:c>
      <x:c r="X290" s="523" t="n">
        <x:v>0</x:v>
      </x:c>
      <x:c r="Y290" s="579" t="n">
        <x:v>0</x:v>
      </x:c>
      <x:c r="Z290" s="582" t="n">
        <x:f>AA290*$E$3</x:f>
        <x:v>0</x:v>
      </x:c>
      <x:c r="AA290" s="523" t="n">
        <x:v>0</x:v>
      </x:c>
      <x:c r="AB290" s="585" t="n">
        <x:v>0</x:v>
      </x:c>
      <x:c r="AC290" s="588" t="n">
        <x:f>AD290*$E$3</x:f>
        <x:v>0</x:v>
      </x:c>
      <x:c r="AD290" s="523" t="n">
        <x:v>0</x:v>
      </x:c>
      <x:c r="AE290" s="579" t="n">
        <x:v>0</x:v>
      </x:c>
      <x:c r="AF290" s="582" t="n">
        <x:f>AG290*$E$3</x:f>
        <x:v>0</x:v>
      </x:c>
      <x:c r="AG290" s="523" t="n">
        <x:v>0</x:v>
      </x:c>
      <x:c r="AH290" s="585" t="n">
        <x:v>0</x:v>
      </x:c>
      <x:c r="AI290" s="588" t="n">
        <x:f>AJ290*$E$3</x:f>
        <x:v>0</x:v>
      </x:c>
      <x:c r="AJ290" s="523" t="n">
        <x:v>0</x:v>
      </x:c>
      <x:c r="AK290" s="579" t="n">
        <x:v>0</x:v>
      </x:c>
      <x:c r="AL290" s="582" t="n">
        <x:f>AM290*$E$3</x:f>
        <x:v>0</x:v>
      </x:c>
      <x:c r="AM290" s="523" t="n">
        <x:v>0</x:v>
      </x:c>
      <x:c r="AN290" s="585" t="n">
        <x:v>0</x:v>
      </x:c>
      <x:c r="AO290" s="588" t="n">
        <x:f>AP290*$E$3</x:f>
        <x:v>0</x:v>
      </x:c>
      <x:c r="AP290" s="523" t="n">
        <x:v>0</x:v>
      </x:c>
      <x:c r="AQ290" s="579" t="n">
        <x:v>0</x:v>
      </x:c>
      <x:c r="AR290" s="582" t="n">
        <x:f>AS290*$E$3</x:f>
        <x:v>0</x:v>
      </x:c>
      <x:c r="AS290" s="523" t="n">
        <x:v>0</x:v>
      </x:c>
      <x:c r="AT290" s="585" t="n">
        <x:v>0</x:v>
      </x:c>
      <x:c r="AU290" s="588" t="n">
        <x:f>AV290*$E$3</x:f>
        <x:v>0</x:v>
      </x:c>
      <x:c r="AV290" s="523" t="n">
        <x:v>0</x:v>
      </x:c>
      <x:c r="AW290" s="579" t="n">
        <x:f>SUM(M290,P290,S290,V290,Y290,AB290,AE290,AH290,AK290,AN290,AQ290,AT290)</x:f>
        <x:v>0</x:v>
      </x:c>
      <x:c r="AX290" s="582" t="n">
        <x:f>SUM(N290,Q290,T290,W290,Z290,AC290,AF290,AI290,AL290,AO290,AR290,AU290)</x:f>
        <x:v>0</x:v>
      </x:c>
      <x:c r="AY290" s="525"/>
      <x:c r="AZ290" s="579" t="n">
        <x:f>AW290/12</x:f>
        <x:v>0</x:v>
      </x:c>
      <x:c r="BA290" s="582" t="n">
        <x:f>AX290/12</x:f>
        <x:v>0</x:v>
      </x:c>
      <x:c r="BB290" s="525"/>
      <x:c r="BC290" s="579" t="n">
        <x:f>AW290-$G290</x:f>
        <x:v>0</x:v>
      </x:c>
      <x:c r="BD290" s="582" t="n">
        <x:f>AX290-($K290*12)</x:f>
        <x:v>0</x:v>
      </x:c>
      <x:c r="BE290" s="522" t="str">
        <x:v>SIM</x:v>
      </x:c>
      <x:c r="BF290" s="522" t="str">
        <x:v>PRODUÇÃO · COMPÕE O FATOR K</x:v>
      </x:c>
    </x:row>
    <x:row r="291" ht="31" customHeight="1">
      <x:c r="A291" s="531" t="str">
        <x:v>O&amp;M</x:v>
      </x:c>
      <x:c r="B291" s="531" t="str">
        <x:v>QUALIDADE</x:v>
      </x:c>
      <x:c r="C291" s="531" t="str">
        <x:v>5025300057</x:v>
      </x:c>
      <x:c r="D291" s="534" t="str">
        <x:v>TURMA QUALIDADE EM DISP</x:v>
      </x:c>
      <x:c r="E291" s="534" t="str">
        <x:v>TURMA DE QUALIDADE EM DISPONIBILIDADE. CONFORME NORMA TECNICA VIGENTE. INCLUI: A REMUNERACAO SERA POR HORA DE DISPONIBILIDADE INDEPENDENTE DA ATIVIDADE EXECUTADA, QUE DEVE SER COMPATIVEL COM A TURMA. ESTA ATIVIDADE TAMBEM DEVE REMUNERAR O TEMPO PARADO DA TURMA SEM PRODUCAO NOS DESLOCAMENTOS PARA EXECUCAO DE SERVICOS POR PRODUTIVIDADE. DEVERA SER COMPUTADO O NUMERO DE HORAS QUE A TURMA FICA PARADA SEM PRODUZIR. APROPRIACAO - CUSTEIO: QUANDO EM ATIVIDADE DE MANUTENCAO, APROPRIAR NO CENTRO E CLASSE DE CUSTO ESPECIFICA DA AREA. CONFORME ET.206.EQTL.NORMAS E QUALIDADE - CADERNO DE SERVICOS. QUANT MINIMA RECOMENDA: 2 PESSOAS. TIPO DE TURMA: QUALIDADE.</x:v>
      </x:c>
      <x:c r="F291" s="531" t="str">
        <x:v>HORA</x:v>
      </x:c>
      <x:c r="G291" s="573" t="n">
        <x:v>11460</x:v>
      </x:c>
      <x:c r="H291" s="573" t="n">
        <x:f>G291/12</x:f>
        <x:v>955</x:v>
      </x:c>
      <x:c r="I291" s="576" t="n">
        <x:v>242.524420468534</x:v>
      </x:c>
      <x:c r="J291" s="576" t="n">
        <x:f>ROUND(I291*$E$3,2)</x:f>
        <x:v>242.52</x:v>
      </x:c>
      <x:c r="K291" s="576" t="n">
        <x:f>J291*H291</x:f>
        <x:v>231606.6</x:v>
      </x:c>
      <x:c r="L291" s="522"/>
      <x:c r="M291" s="579" t="n">
        <x:v>733.483</x:v>
      </x:c>
      <x:c r="N291" s="582" t="n">
        <x:f>O291*$E$3</x:f>
        <x:v>177204.41</x:v>
      </x:c>
      <x:c r="O291" s="523" t="n">
        <x:v>177204.41</x:v>
      </x:c>
      <x:c r="P291" s="585" t="n">
        <x:v>845.65</x:v>
      </x:c>
      <x:c r="Q291" s="588" t="n">
        <x:f>R291*$E$3</x:f>
        <x:v>204303.18</x:v>
      </x:c>
      <x:c r="R291" s="523" t="n">
        <x:v>204303.18</x:v>
      </x:c>
      <x:c r="S291" s="579" t="n">
        <x:v>953.283</x:v>
      </x:c>
      <x:c r="T291" s="582" t="n">
        <x:f>U291*$E$3</x:f>
        <x:v>230306.57</x:v>
      </x:c>
      <x:c r="U291" s="523" t="n">
        <x:v>230306.57</x:v>
      </x:c>
      <x:c r="V291" s="585" t="n">
        <x:v>900.45</x:v>
      </x:c>
      <x:c r="W291" s="588" t="n">
        <x:f>X291*$E$3</x:f>
        <x:v>217542.48</x:v>
      </x:c>
      <x:c r="X291" s="523" t="n">
        <x:v>217542.48</x:v>
      </x:c>
      <x:c r="Y291" s="579" t="n">
        <x:v>896.816</x:v>
      </x:c>
      <x:c r="Z291" s="582" t="n">
        <x:f>AA291*$E$3</x:f>
        <x:v>216664.54</x:v>
      </x:c>
      <x:c r="AA291" s="523" t="n">
        <x:v>216664.54</x:v>
      </x:c>
      <x:c r="AB291" s="585" t="n">
        <x:v>875.733</x:v>
      </x:c>
      <x:c r="AC291" s="588" t="n">
        <x:f>AD291*$E$3</x:f>
        <x:v>211571.03</x:v>
      </x:c>
      <x:c r="AD291" s="523" t="n">
        <x:v>211571.03</x:v>
      </x:c>
      <x:c r="AE291" s="579" t="n">
        <x:v>886.799</x:v>
      </x:c>
      <x:c r="AF291" s="582" t="n">
        <x:f>AG291*$E$3</x:f>
        <x:v>214244.5</x:v>
      </x:c>
      <x:c r="AG291" s="523" t="n">
        <x:v>214244.5</x:v>
      </x:c>
      <x:c r="AH291" s="585" t="n">
        <x:v>903.05</x:v>
      </x:c>
      <x:c r="AI291" s="588" t="n">
        <x:f>AJ291*$E$3</x:f>
        <x:v>218170.63</x:v>
      </x:c>
      <x:c r="AJ291" s="523" t="n">
        <x:v>218170.63</x:v>
      </x:c>
      <x:c r="AK291" s="579" t="n">
        <x:v>933.483</x:v>
      </x:c>
      <x:c r="AL291" s="582" t="n">
        <x:f>AM291*$E$3</x:f>
        <x:v>225523.03</x:v>
      </x:c>
      <x:c r="AM291" s="523" t="n">
        <x:v>225523.03</x:v>
      </x:c>
      <x:c r="AN291" s="585" t="n">
        <x:v>965.8</x:v>
      </x:c>
      <x:c r="AO291" s="588" t="n">
        <x:f>AP291*$E$3</x:f>
        <x:v>233330.59</x:v>
      </x:c>
      <x:c r="AP291" s="523" t="n">
        <x:v>233330.59</x:v>
      </x:c>
      <x:c r="AQ291" s="579" t="n">
        <x:v>929.233</x:v>
      </x:c>
      <x:c r="AR291" s="582" t="n">
        <x:f>AS291*$E$3</x:f>
        <x:v>224496.26</x:v>
      </x:c>
      <x:c r="AS291" s="523" t="n">
        <x:v>224496.26</x:v>
      </x:c>
      <x:c r="AT291" s="585" t="n">
        <x:v>922.6</x:v>
      </x:c>
      <x:c r="AU291" s="588" t="n">
        <x:f>AV291*$E$3</x:f>
        <x:v>222893.77</x:v>
      </x:c>
      <x:c r="AV291" s="523" t="n">
        <x:v>222893.77</x:v>
      </x:c>
      <x:c r="AW291" s="579" t="n">
        <x:f>SUM(M291,P291,S291,V291,Y291,AB291,AE291,AH291,AK291,AN291,AQ291,AT291)</x:f>
        <x:v>10746.380000000001</x:v>
      </x:c>
      <x:c r="AX291" s="582" t="n">
        <x:f>SUM(N291,Q291,T291,W291,Z291,AC291,AF291,AI291,AL291,AO291,AR291,AU291)</x:f>
        <x:v>2596250.9899999998</x:v>
      </x:c>
      <x:c r="AY291" s="525"/>
      <x:c r="AZ291" s="579" t="n">
        <x:f>AW291/12</x:f>
        <x:v>895.5316666666668</x:v>
      </x:c>
      <x:c r="BA291" s="582" t="n">
        <x:f>AX291/12</x:f>
        <x:v>216354.24916666665</x:v>
      </x:c>
      <x:c r="BB291" s="525"/>
      <x:c r="BC291" s="579" t="n">
        <x:f>AW291-$G291</x:f>
        <x:v>-713.619999999999</x:v>
      </x:c>
      <x:c r="BD291" s="582" t="n">
        <x:f>AX291-($K291*12)</x:f>
        <x:v>-183028.21000000043</x:v>
      </x:c>
      <x:c r="BE291" s="522" t="str">
        <x:v>NÃO</x:v>
      </x:c>
      <x:c r="BF291" s="522" t="str">
        <x:v>QUALIDADE · Disponibilidade de equipes de qualidade</x:v>
      </x:c>
    </x:row>
    <x:row r="292" ht="31" customHeight="1">
      <x:c r="A292" s="531" t="str">
        <x:v>O&amp;M</x:v>
      </x:c>
      <x:c r="B292" s="531" t="str">
        <x:v>LINHA MORTA</x:v>
      </x:c>
      <x:c r="C292" s="531" t="str">
        <x:v>5025300101</x:v>
      </x:c>
      <x:c r="D292" s="534" t="str">
        <x:v>INST PLACA IDENTIFICACAO COMPONENTE LM</x:v>
      </x:c>
      <x:c r="E292" s="534" t="str">
        <x:v>INSTALAR PLACA METALICA COM IDENTIFICACAO(NUMERO) DOS COMPONENTES. CONFORME NORMA TECNICA VIGENTE. INCLUI: INSTALAR PLACA COM CINTA METALICA.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x:v>
      </x:c>
      <x:c r="F292" s="531" t="str">
        <x:v>UNIDADE</x:v>
      </x:c>
      <x:c r="G292" s="573" t="n">
        <x:v>21.3333333333333</x:v>
      </x:c>
      <x:c r="H292" s="573" t="n">
        <x:f>G292/12</x:f>
        <x:v>1.777777777777775</x:v>
      </x:c>
      <x:c r="I292" s="576" t="n">
        <x:v>281.432020874601</x:v>
      </x:c>
      <x:c r="J292" s="576" t="n">
        <x:f>ROUND(I292*$E$3,2)</x:f>
        <x:v>281.43</x:v>
      </x:c>
      <x:c r="K292" s="576" t="n">
        <x:f>J292*H292</x:f>
        <x:v>500.31999999999925</x:v>
      </x:c>
      <x:c r="L292" s="522"/>
      <x:c r="M292" s="579" t="n">
        <x:v>2</x:v>
      </x:c>
      <x:c r="N292" s="582" t="n">
        <x:f>O292*$E$3</x:f>
        <x:v>562.86</x:v>
      </x:c>
      <x:c r="O292" s="523" t="n">
        <x:v>562.86</x:v>
      </x:c>
      <x:c r="P292" s="585" t="n">
        <x:v>2</x:v>
      </x:c>
      <x:c r="Q292" s="588" t="n">
        <x:f>R292*$E$3</x:f>
        <x:v>562.86</x:v>
      </x:c>
      <x:c r="R292" s="523" t="n">
        <x:v>562.86</x:v>
      </x:c>
      <x:c r="S292" s="579" t="n">
        <x:v>3</x:v>
      </x:c>
      <x:c r="T292" s="582" t="n">
        <x:f>U292*$E$3</x:f>
        <x:v>844.29</x:v>
      </x:c>
      <x:c r="U292" s="523" t="n">
        <x:v>844.29</x:v>
      </x:c>
      <x:c r="V292" s="585" t="n">
        <x:v>1</x:v>
      </x:c>
      <x:c r="W292" s="588" t="n">
        <x:f>X292*$E$3</x:f>
        <x:v>281.43</x:v>
      </x:c>
      <x:c r="X292" s="523" t="n">
        <x:v>281.43</x:v>
      </x:c>
      <x:c r="Y292" s="579" t="n">
        <x:v>3</x:v>
      </x:c>
      <x:c r="Z292" s="582" t="n">
        <x:f>AA292*$E$3</x:f>
        <x:v>844.29</x:v>
      </x:c>
      <x:c r="AA292" s="523" t="n">
        <x:v>844.29</x:v>
      </x:c>
      <x:c r="AB292" s="585" t="n">
        <x:v>5</x:v>
      </x:c>
      <x:c r="AC292" s="588" t="n">
        <x:f>AD292*$E$3</x:f>
        <x:v>1407.15</x:v>
      </x:c>
      <x:c r="AD292" s="523" t="n">
        <x:v>1407.15</x:v>
      </x:c>
      <x:c r="AE292" s="579" t="n">
        <x:v>5</x:v>
      </x:c>
      <x:c r="AF292" s="582" t="n">
        <x:f>AG292*$E$3</x:f>
        <x:v>1407.15</x:v>
      </x:c>
      <x:c r="AG292" s="523" t="n">
        <x:v>1407.15</x:v>
      </x:c>
      <x:c r="AH292" s="585" t="n">
        <x:v>0</x:v>
      </x:c>
      <x:c r="AI292" s="588" t="n">
        <x:f>AJ292*$E$3</x:f>
        <x:v>0</x:v>
      </x:c>
      <x:c r="AJ292" s="523" t="n">
        <x:v>0</x:v>
      </x:c>
      <x:c r="AK292" s="579" t="n">
        <x:v>1</x:v>
      </x:c>
      <x:c r="AL292" s="582" t="n">
        <x:f>AM292*$E$3</x:f>
        <x:v>281.43</x:v>
      </x:c>
      <x:c r="AM292" s="523" t="n">
        <x:v>281.43</x:v>
      </x:c>
      <x:c r="AN292" s="585" t="n">
        <x:v>1</x:v>
      </x:c>
      <x:c r="AO292" s="588" t="n">
        <x:f>AP292*$E$3</x:f>
        <x:v>281.43</x:v>
      </x:c>
      <x:c r="AP292" s="523" t="n">
        <x:v>281.43</x:v>
      </x:c>
      <x:c r="AQ292" s="579" t="n">
        <x:v>2</x:v>
      </x:c>
      <x:c r="AR292" s="582" t="n">
        <x:f>AS292*$E$3</x:f>
        <x:v>562.86</x:v>
      </x:c>
      <x:c r="AS292" s="523" t="n">
        <x:v>562.86</x:v>
      </x:c>
      <x:c r="AT292" s="585" t="n">
        <x:v>4</x:v>
      </x:c>
      <x:c r="AU292" s="588" t="n">
        <x:f>AV292*$E$3</x:f>
        <x:v>1125.72</x:v>
      </x:c>
      <x:c r="AV292" s="523" t="n">
        <x:v>1125.72</x:v>
      </x:c>
      <x:c r="AW292" s="579" t="n">
        <x:f>SUM(M292,P292,S292,V292,Y292,AB292,AE292,AH292,AK292,AN292,AQ292,AT292)</x:f>
        <x:v>29</x:v>
      </x:c>
      <x:c r="AX292" s="582" t="n">
        <x:f>SUM(N292,Q292,T292,W292,Z292,AC292,AF292,AI292,AL292,AO292,AR292,AU292)</x:f>
        <x:v>8161.470000000001</x:v>
      </x:c>
      <x:c r="AY292" s="525"/>
      <x:c r="AZ292" s="579" t="n">
        <x:f>AW292/12</x:f>
        <x:v>2.4166666666666665</x:v>
      </x:c>
      <x:c r="BA292" s="582" t="n">
        <x:f>AX292/12</x:f>
        <x:v>680.1225000000001</x:v>
      </x:c>
      <x:c r="BB292" s="525"/>
      <x:c r="BC292" s="579" t="n">
        <x:f>AW292-$G292</x:f>
        <x:v>7.6666666666667</x:v>
      </x:c>
      <x:c r="BD292" s="582" t="n">
        <x:f>AX292-($K292*12)</x:f>
        <x:v>2157.63000000001</x:v>
      </x:c>
      <x:c r="BE292" s="522" t="str">
        <x:v>SIM</x:v>
      </x:c>
      <x:c r="BF292" s="522" t="str">
        <x:v>PRODUÇÃO · COMPÕE O FATOR K</x:v>
      </x:c>
    </x:row>
    <x:row r="293" ht="31" customHeight="1">
      <x:c r="A293" s="531" t="str">
        <x:v>O&amp;M</x:v>
      </x:c>
      <x:c r="B293" s="531" t="str">
        <x:v>LINHA MORTA</x:v>
      </x:c>
      <x:c r="C293" s="531" t="str">
        <x:v>5025300102</x:v>
      </x:c>
      <x:c r="D293" s="534" t="str">
        <x:v>RETIRAR ABELHAS E INSETOS LM</x:v>
      </x:c>
      <x:c r="E293" s="534" t="str">
        <x:v>RETIRAR ABELHAS E/OU INSETOS EXISTENTE, EM QUALQUER ESTRUTURA OU EQUIPAMENTO, ATRAVES DE APLICACAO DE PRODUTO APROPRIADO. UTILIZAR UNIFORME APROPRIADO PARA EXECUCAO DO SERVICO E RETIRAR ABELHAS E/OU APLICAR PRODUTO PARA ELIMINAR INSETOS. APROPRIACAO - CUSTEIO: QUANDO EM ATIVIDADE DE MANUTENCAO, APROPRIAR NO CENTRO E CLASSE DE CUSTO ESPECIFICA DA AREA. CONFORME ET.206.EQTL.NORMAS E QUALIDADE - CADERNO DE SERVICOS. QUANT MINIMA RECOMENDA: 2 PESSOAS. TIPO DE TURMA: LINHA MORTA (LM).</x:v>
      </x:c>
      <x:c r="F293" s="531" t="str">
        <x:v>UNIDADE</x:v>
      </x:c>
      <x:c r="G293" s="573" t="n">
        <x:v>0</x:v>
      </x:c>
      <x:c r="H293" s="573" t="n">
        <x:f>G293/12</x:f>
        <x:v>0</x:v>
      </x:c>
      <x:c r="I293" s="576" t="n">
        <x:v>651.7234747764</x:v>
      </x:c>
      <x:c r="J293" s="576" t="n">
        <x:f>ROUND(I293*$E$3,2)</x:f>
        <x:v>651.72</x:v>
      </x:c>
      <x:c r="K293" s="576" t="n">
        <x:f>J293*H293</x:f>
        <x:v>0</x:v>
      </x:c>
      <x:c r="L293" s="522"/>
      <x:c r="M293" s="579" t="n">
        <x:v>0</x:v>
      </x:c>
      <x:c r="N293" s="582" t="n">
        <x:f>O293*$E$3</x:f>
        <x:v>0</x:v>
      </x:c>
      <x:c r="O293" s="523" t="n">
        <x:v>0</x:v>
      </x:c>
      <x:c r="P293" s="585" t="n">
        <x:v>0</x:v>
      </x:c>
      <x:c r="Q293" s="588" t="n">
        <x:f>R293*$E$3</x:f>
        <x:v>0</x:v>
      </x:c>
      <x:c r="R293" s="523" t="n">
        <x:v>0</x:v>
      </x:c>
      <x:c r="S293" s="579" t="n">
        <x:v>0</x:v>
      </x:c>
      <x:c r="T293" s="582" t="n">
        <x:f>U293*$E$3</x:f>
        <x:v>0</x:v>
      </x:c>
      <x:c r="U293" s="523" t="n">
        <x:v>0</x:v>
      </x:c>
      <x:c r="V293" s="585" t="n">
        <x:v>0</x:v>
      </x:c>
      <x:c r="W293" s="588" t="n">
        <x:f>X293*$E$3</x:f>
        <x:v>0</x:v>
      </x:c>
      <x:c r="X293" s="523" t="n">
        <x:v>0</x:v>
      </x:c>
      <x:c r="Y293" s="579" t="n">
        <x:v>0</x:v>
      </x:c>
      <x:c r="Z293" s="582" t="n">
        <x:f>AA293*$E$3</x:f>
        <x:v>0</x:v>
      </x:c>
      <x:c r="AA293" s="523" t="n">
        <x:v>0</x:v>
      </x:c>
      <x:c r="AB293" s="585" t="n">
        <x:v>0</x:v>
      </x:c>
      <x:c r="AC293" s="588" t="n">
        <x:f>AD293*$E$3</x:f>
        <x:v>0</x:v>
      </x:c>
      <x:c r="AD293" s="523" t="n">
        <x:v>0</x:v>
      </x:c>
      <x:c r="AE293" s="579" t="n">
        <x:v>0</x:v>
      </x:c>
      <x:c r="AF293" s="582" t="n">
        <x:f>AG293*$E$3</x:f>
        <x:v>0</x:v>
      </x:c>
      <x:c r="AG293" s="523" t="n">
        <x:v>0</x:v>
      </x:c>
      <x:c r="AH293" s="585" t="n">
        <x:v>0</x:v>
      </x:c>
      <x:c r="AI293" s="588" t="n">
        <x:f>AJ293*$E$3</x:f>
        <x:v>0</x:v>
      </x:c>
      <x:c r="AJ293" s="523" t="n">
        <x:v>0</x:v>
      </x:c>
      <x:c r="AK293" s="579" t="n">
        <x:v>0</x:v>
      </x:c>
      <x:c r="AL293" s="582" t="n">
        <x:f>AM293*$E$3</x:f>
        <x:v>0</x:v>
      </x:c>
      <x:c r="AM293" s="523" t="n">
        <x:v>0</x:v>
      </x:c>
      <x:c r="AN293" s="585" t="n">
        <x:v>0</x:v>
      </x:c>
      <x:c r="AO293" s="588" t="n">
        <x:f>AP293*$E$3</x:f>
        <x:v>0</x:v>
      </x:c>
      <x:c r="AP293" s="523" t="n">
        <x:v>0</x:v>
      </x:c>
      <x:c r="AQ293" s="579" t="n">
        <x:v>0</x:v>
      </x:c>
      <x:c r="AR293" s="582" t="n">
        <x:f>AS293*$E$3</x:f>
        <x:v>0</x:v>
      </x:c>
      <x:c r="AS293" s="523" t="n">
        <x:v>0</x:v>
      </x:c>
      <x:c r="AT293" s="585" t="n">
        <x:v>0</x:v>
      </x:c>
      <x:c r="AU293" s="588" t="n">
        <x:f>AV293*$E$3</x:f>
        <x:v>0</x:v>
      </x:c>
      <x:c r="AV293" s="523" t="n">
        <x:v>0</x:v>
      </x:c>
      <x:c r="AW293" s="579" t="n">
        <x:f>SUM(M293,P293,S293,V293,Y293,AB293,AE293,AH293,AK293,AN293,AQ293,AT293)</x:f>
        <x:v>0</x:v>
      </x:c>
      <x:c r="AX293" s="582" t="n">
        <x:f>SUM(N293,Q293,T293,W293,Z293,AC293,AF293,AI293,AL293,AO293,AR293,AU293)</x:f>
        <x:v>0</x:v>
      </x:c>
      <x:c r="AY293" s="525"/>
      <x:c r="AZ293" s="579" t="n">
        <x:f>AW293/12</x:f>
        <x:v>0</x:v>
      </x:c>
      <x:c r="BA293" s="582" t="n">
        <x:f>AX293/12</x:f>
        <x:v>0</x:v>
      </x:c>
      <x:c r="BB293" s="525"/>
      <x:c r="BC293" s="579" t="n">
        <x:f>AW293-$G293</x:f>
        <x:v>0</x:v>
      </x:c>
      <x:c r="BD293" s="582" t="n">
        <x:f>AX293-($K293*12)</x:f>
        <x:v>0</x:v>
      </x:c>
      <x:c r="BE293" s="522" t="str">
        <x:v>SIM</x:v>
      </x:c>
      <x:c r="BF293" s="522" t="str">
        <x:v>PRODUÇÃO · COMPÕE O FATOR K</x:v>
      </x:c>
    </x:row>
    <x:row r="294" ht="31" customHeight="1">
      <x:c r="A294" s="531" t="str">
        <x:v>O&amp;M</x:v>
      </x:c>
      <x:c r="B294" s="531" t="str">
        <x:v>LINHA MORTA</x:v>
      </x:c>
      <x:c r="C294" s="531" t="str">
        <x:v>5025300103</x:v>
      </x:c>
      <x:c r="D294" s="534" t="str">
        <x:v>INST ILUMINACAO PUBLICA LM</x:v>
      </x:c>
      <x:c r="E294" s="534" t="str">
        <x:v>INSTALAR UM (01) CONJUNTO DE ILUMINACAO PUBLICA INDEPENDENTE DO TIPO. CONFORME NORMA TECNICA VIGENTE. INCLUI: INSTALAR O BRACO DE ILUMINACAO, LUMINARIA, LAMPADA, REATOR, FOTOCELULA E TODAS SUAS LIGACOES A REDE, TESTAR O FUNCIONAMENTO. APROPRIACAO - CUSTEIO: QUANDO EM ATIVIDADE DE MANUTENCAO, APROPRIAR NO CENTRO E CLASSE DE CUSTO ESPECIFICA DA AREA. CONFORME ET.206.EQTL.NORMAS E QUALIDADE - CADERNO DE SERVICOS. QUANT MINIMA RECOMENDA: 2 PESSOAS. TIPO DE TURMA: LINHA MORTA (LM).</x:v>
      </x:c>
      <x:c r="F294" s="531" t="str">
        <x:v>CONJUNTO</x:v>
      </x:c>
      <x:c r="G294" s="573" t="n">
        <x:v>2500</x:v>
      </x:c>
      <x:c r="H294" s="573" t="n">
        <x:f>G294/12</x:f>
        <x:v>208.33333333333334</x:v>
      </x:c>
      <x:c r="I294" s="576" t="n">
        <x:v>494.904978324556</x:v>
      </x:c>
      <x:c r="J294" s="576" t="n">
        <x:f>ROUND(I294*$E$3,2)</x:f>
        <x:v>494.9</x:v>
      </x:c>
      <x:c r="K294" s="576" t="n">
        <x:f>J294*H294</x:f>
        <x:v>103104.16666666667</x:v>
      </x:c>
      <x:c r="L294" s="522"/>
      <x:c r="M294" s="579" t="n">
        <x:v>99</x:v>
      </x:c>
      <x:c r="N294" s="582" t="n">
        <x:f>O294*$E$3</x:f>
        <x:v>48995.1</x:v>
      </x:c>
      <x:c r="O294" s="523" t="n">
        <x:v>48995.1</x:v>
      </x:c>
      <x:c r="P294" s="585" t="n">
        <x:v>113</x:v>
      </x:c>
      <x:c r="Q294" s="588" t="n">
        <x:f>R294*$E$3</x:f>
        <x:v>55923.7</x:v>
      </x:c>
      <x:c r="R294" s="523" t="n">
        <x:v>55923.7</x:v>
      </x:c>
      <x:c r="S294" s="579" t="n">
        <x:v>123</x:v>
      </x:c>
      <x:c r="T294" s="582" t="n">
        <x:f>U294*$E$3</x:f>
        <x:v>60872.7</x:v>
      </x:c>
      <x:c r="U294" s="523" t="n">
        <x:v>60872.7</x:v>
      </x:c>
      <x:c r="V294" s="585" t="n">
        <x:v>174</x:v>
      </x:c>
      <x:c r="W294" s="588" t="n">
        <x:f>X294*$E$3</x:f>
        <x:v>86112.6</x:v>
      </x:c>
      <x:c r="X294" s="523" t="n">
        <x:v>86112.6</x:v>
      </x:c>
      <x:c r="Y294" s="579" t="n">
        <x:v>263</x:v>
      </x:c>
      <x:c r="Z294" s="582" t="n">
        <x:f>AA294*$E$3</x:f>
        <x:v>130158.7</x:v>
      </x:c>
      <x:c r="AA294" s="523" t="n">
        <x:v>130158.7</x:v>
      </x:c>
      <x:c r="AB294" s="585" t="n">
        <x:v>174</x:v>
      </x:c>
      <x:c r="AC294" s="588" t="n">
        <x:f>AD294*$E$3</x:f>
        <x:v>86112.6</x:v>
      </x:c>
      <x:c r="AD294" s="523" t="n">
        <x:v>86112.6</x:v>
      </x:c>
      <x:c r="AE294" s="579" t="n">
        <x:v>150</x:v>
      </x:c>
      <x:c r="AF294" s="582" t="n">
        <x:f>AG294*$E$3</x:f>
        <x:v>74235</x:v>
      </x:c>
      <x:c r="AG294" s="523" t="n">
        <x:v>74235</x:v>
      </x:c>
      <x:c r="AH294" s="585" t="n">
        <x:v>298</x:v>
      </x:c>
      <x:c r="AI294" s="588" t="n">
        <x:f>AJ294*$E$3</x:f>
        <x:v>147480.2</x:v>
      </x:c>
      <x:c r="AJ294" s="523" t="n">
        <x:v>147480.2</x:v>
      </x:c>
      <x:c r="AK294" s="579" t="n">
        <x:v>392</x:v>
      </x:c>
      <x:c r="AL294" s="582" t="n">
        <x:f>AM294*$E$3</x:f>
        <x:v>194000.8</x:v>
      </x:c>
      <x:c r="AM294" s="523" t="n">
        <x:v>194000.8</x:v>
      </x:c>
      <x:c r="AN294" s="585" t="n">
        <x:v>263</x:v>
      </x:c>
      <x:c r="AO294" s="588" t="n">
        <x:f>AP294*$E$3</x:f>
        <x:v>130158.7</x:v>
      </x:c>
      <x:c r="AP294" s="523" t="n">
        <x:v>130158.7</x:v>
      </x:c>
      <x:c r="AQ294" s="579" t="n">
        <x:v>373</x:v>
      </x:c>
      <x:c r="AR294" s="582" t="n">
        <x:f>AS294*$E$3</x:f>
        <x:v>184597.7</x:v>
      </x:c>
      <x:c r="AS294" s="523" t="n">
        <x:v>184597.7</x:v>
      </x:c>
      <x:c r="AT294" s="585" t="n">
        <x:v>278</x:v>
      </x:c>
      <x:c r="AU294" s="588" t="n">
        <x:f>AV294*$E$3</x:f>
        <x:v>137582.2</x:v>
      </x:c>
      <x:c r="AV294" s="523" t="n">
        <x:v>137582.2</x:v>
      </x:c>
      <x:c r="AW294" s="579" t="n">
        <x:f>SUM(M294,P294,S294,V294,Y294,AB294,AE294,AH294,AK294,AN294,AQ294,AT294)</x:f>
        <x:v>2700</x:v>
      </x:c>
      <x:c r="AX294" s="582" t="n">
        <x:f>SUM(N294,Q294,T294,W294,Z294,AC294,AF294,AI294,AL294,AO294,AR294,AU294)</x:f>
        <x:v>1336230</x:v>
      </x:c>
      <x:c r="AY294" s="525"/>
      <x:c r="AZ294" s="579" t="n">
        <x:f>AW294/12</x:f>
        <x:v>225</x:v>
      </x:c>
      <x:c r="BA294" s="582" t="n">
        <x:f>AX294/12</x:f>
        <x:v>111352.5</x:v>
      </x:c>
      <x:c r="BB294" s="525"/>
      <x:c r="BC294" s="579" t="n">
        <x:f>AW294-$G294</x:f>
        <x:v>200</x:v>
      </x:c>
      <x:c r="BD294" s="582" t="n">
        <x:f>AX294-($K294*12)</x:f>
        <x:v>98980</x:v>
      </x:c>
      <x:c r="BE294" s="522" t="str">
        <x:v>SIM</x:v>
      </x:c>
      <x:c r="BF294" s="522" t="str">
        <x:v>PRODUÇÃO · COMPÕE O FATOR K</x:v>
      </x:c>
    </x:row>
    <x:row r="295" ht="31" customHeight="1">
      <x:c r="A295" s="531" t="str">
        <x:v>O&amp;M</x:v>
      </x:c>
      <x:c r="B295" s="531" t="str">
        <x:v>LINHA MORTA</x:v>
      </x:c>
      <x:c r="C295" s="531" t="str">
        <x:v>5025300104</x:v>
      </x:c>
      <x:c r="D295" s="534" t="str">
        <x:v>RET ILUMINACAO PUBLICA LM</x:v>
      </x:c>
      <x:c r="E295" s="534" t="str">
        <x:v>RETIRAR UM (01) CONJUNTO DE ILUMINACAO PUBLICA INDEPENDENTE DO TIPO. CONFORME NORMA TECNICA VIGENTE. INCLUI: RETIRAR O BRACO DE ILUMINACAO, LUMINARIA, LAMPADA, REATOR, FOTOCELULA E TODAS SUAS LIGACOES A REDE. APROPRIACAO - CUSTEIO: QUANDO EM ATIVIDADE DE MANUTENCAO, APROPRIAR NO CENTRO E CLASSE DE CUSTO ESPECIFICA DA AREA. CONFORME ET.206.EQTL.NORMAS E QUALIDADE - CADERNO DE SERVICOS. QUANT MINIMA RECOMENDA: 2 PESSOAS. TIPO DE TURMA: LINHA MORTA (LM).</x:v>
      </x:c>
      <x:c r="F295" s="531" t="str">
        <x:v>CONJUNTO</x:v>
      </x:c>
      <x:c r="G295" s="573" t="n">
        <x:v>2307.41333333333</x:v>
      </x:c>
      <x:c r="H295" s="573" t="n">
        <x:f>G295/12</x:f>
        <x:v>192.28444444444415</x:v>
      </x:c>
      <x:c r="I295" s="576" t="n">
        <x:v>234.636224783355</x:v>
      </x:c>
      <x:c r="J295" s="576" t="n">
        <x:f>ROUND(I295*$E$3,2)</x:f>
        <x:v>234.64</x:v>
      </x:c>
      <x:c r="K295" s="576" t="n">
        <x:f>J295*H295</x:f>
        <x:v>45117.622044444375</x:v>
      </x:c>
      <x:c r="L295" s="522"/>
      <x:c r="M295" s="579" t="n">
        <x:v>108</x:v>
      </x:c>
      <x:c r="N295" s="582" t="n">
        <x:f>O295*$E$3</x:f>
        <x:v>25341.12</x:v>
      </x:c>
      <x:c r="O295" s="523" t="n">
        <x:v>25341.12</x:v>
      </x:c>
      <x:c r="P295" s="585" t="n">
        <x:v>132</x:v>
      </x:c>
      <x:c r="Q295" s="588" t="n">
        <x:f>R295*$E$3</x:f>
        <x:v>30972.48</x:v>
      </x:c>
      <x:c r="R295" s="523" t="n">
        <x:v>30972.48</x:v>
      </x:c>
      <x:c r="S295" s="579" t="n">
        <x:v>140</x:v>
      </x:c>
      <x:c r="T295" s="582" t="n">
        <x:f>U295*$E$3</x:f>
        <x:v>32849.6</x:v>
      </x:c>
      <x:c r="U295" s="523" t="n">
        <x:v>32849.6</x:v>
      </x:c>
      <x:c r="V295" s="585" t="n">
        <x:v>190</x:v>
      </x:c>
      <x:c r="W295" s="588" t="n">
        <x:f>X295*$E$3</x:f>
        <x:v>44581.6</x:v>
      </x:c>
      <x:c r="X295" s="523" t="n">
        <x:v>44581.6</x:v>
      </x:c>
      <x:c r="Y295" s="579" t="n">
        <x:v>288</x:v>
      </x:c>
      <x:c r="Z295" s="582" t="n">
        <x:f>AA295*$E$3</x:f>
        <x:v>67576.32</x:v>
      </x:c>
      <x:c r="AA295" s="523" t="n">
        <x:v>67576.32</x:v>
      </x:c>
      <x:c r="AB295" s="585" t="n">
        <x:v>184</x:v>
      </x:c>
      <x:c r="AC295" s="588" t="n">
        <x:f>AD295*$E$3</x:f>
        <x:v>43173.76</x:v>
      </x:c>
      <x:c r="AD295" s="523" t="n">
        <x:v>43173.76</x:v>
      </x:c>
      <x:c r="AE295" s="579" t="n">
        <x:v>152</x:v>
      </x:c>
      <x:c r="AF295" s="582" t="n">
        <x:f>AG295*$E$3</x:f>
        <x:v>35665.28</x:v>
      </x:c>
      <x:c r="AG295" s="523" t="n">
        <x:v>35665.28</x:v>
      </x:c>
      <x:c r="AH295" s="585" t="n">
        <x:v>304</x:v>
      </x:c>
      <x:c r="AI295" s="588" t="n">
        <x:f>AJ295*$E$3</x:f>
        <x:v>71330.56</x:v>
      </x:c>
      <x:c r="AJ295" s="523" t="n">
        <x:v>71330.56</x:v>
      </x:c>
      <x:c r="AK295" s="579" t="n">
        <x:v>401</x:v>
      </x:c>
      <x:c r="AL295" s="582" t="n">
        <x:f>AM295*$E$3</x:f>
        <x:v>94090.64</x:v>
      </x:c>
      <x:c r="AM295" s="523" t="n">
        <x:v>94090.64</x:v>
      </x:c>
      <x:c r="AN295" s="585" t="n">
        <x:v>268</x:v>
      </x:c>
      <x:c r="AO295" s="588" t="n">
        <x:f>AP295*$E$3</x:f>
        <x:v>62883.52</x:v>
      </x:c>
      <x:c r="AP295" s="523" t="n">
        <x:v>62883.52</x:v>
      </x:c>
      <x:c r="AQ295" s="579" t="n">
        <x:v>378</x:v>
      </x:c>
      <x:c r="AR295" s="582" t="n">
        <x:f>AS295*$E$3</x:f>
        <x:v>88693.92</x:v>
      </x:c>
      <x:c r="AS295" s="523" t="n">
        <x:v>88693.92</x:v>
      </x:c>
      <x:c r="AT295" s="585" t="n">
        <x:v>288</x:v>
      </x:c>
      <x:c r="AU295" s="588" t="n">
        <x:f>AV295*$E$3</x:f>
        <x:v>67576.32</x:v>
      </x:c>
      <x:c r="AV295" s="523" t="n">
        <x:v>67576.32</x:v>
      </x:c>
      <x:c r="AW295" s="579" t="n">
        <x:f>SUM(M295,P295,S295,V295,Y295,AB295,AE295,AH295,AK295,AN295,AQ295,AT295)</x:f>
        <x:v>2833</x:v>
      </x:c>
      <x:c r="AX295" s="582" t="n">
        <x:f>SUM(N295,Q295,T295,W295,Z295,AC295,AF295,AI295,AL295,AO295,AR295,AU295)</x:f>
        <x:v>664735.1200000001</x:v>
      </x:c>
      <x:c r="AY295" s="525"/>
      <x:c r="AZ295" s="579" t="n">
        <x:f>AW295/12</x:f>
        <x:v>236.08333333333334</x:v>
      </x:c>
      <x:c r="BA295" s="582" t="n">
        <x:f>AX295/12</x:f>
        <x:v>55394.593333333345</x:v>
      </x:c>
      <x:c r="BB295" s="525"/>
      <x:c r="BC295" s="579" t="n">
        <x:f>AW295-$G295</x:f>
        <x:v>525.5866666666702</x:v>
      </x:c>
      <x:c r="BD295" s="582" t="n">
        <x:f>AX295-($K295*12)</x:f>
        <x:v>123323.65546666761</x:v>
      </x:c>
      <x:c r="BE295" s="522" t="str">
        <x:v>SIM</x:v>
      </x:c>
      <x:c r="BF295" s="522" t="str">
        <x:v>PRODUÇÃO · COMPÕE O FATOR K</x:v>
      </x:c>
    </x:row>
    <x:row r="296" ht="31" customHeight="1">
      <x:c r="A296" s="531" t="str">
        <x:v>O&amp;M</x:v>
      </x:c>
      <x:c r="B296" s="531" t="str">
        <x:v>LINHA MORTA</x:v>
      </x:c>
      <x:c r="C296" s="531" t="str">
        <x:v>5025300105</x:v>
      </x:c>
      <x:c r="D296" s="534" t="str">
        <x:v>INST CONEXAO ILUMINACAO PUBLICA LM</x:v>
      </x:c>
      <x:c r="E296" s="534" t="str">
        <x:v>INSTALAR CONEXAO DO CONJUNTO DE ILUMINACAO PUBLICA COM A REDE SECUNDARIA. CONFORME NORMA TECNICA VIGENTE. INCLUI: INSTALAR CONEXOES E LIGACOES NECESSARIAS. APROPRIACAO: CUSTEIO (ODD/ODS) QUANDO EM ATIVIDADE DE MANUTENCAO. APROPRIAR NO CENTRO E CLASSE DE CUSTO ESPECIFICA DA AREA. CONFORME ET.206.EQTL.NORMAS E QUALIDADE - CADERNO DE SERVICOS. QUANT MINIMA RECOMENDA: 2 PESSOAS. TIPO DE TURMA: LINHA MORTA (LM).</x:v>
      </x:c>
      <x:c r="F296" s="531" t="str">
        <x:v>UNIDADE</x:v>
      </x:c>
      <x:c r="G296" s="573" t="n">
        <x:v>1426.87234112693</x:v>
      </x:c>
      <x:c r="H296" s="573" t="n">
        <x:f>G296/12</x:f>
        <x:v>118.90602842724417</x:v>
      </x:c>
      <x:c r="I296" s="576" t="n">
        <x:v>302.463839342577</x:v>
      </x:c>
      <x:c r="J296" s="576" t="n">
        <x:f>ROUND(I296*$E$3,2)</x:f>
        <x:v>302.46</x:v>
      </x:c>
      <x:c r="K296" s="576" t="n">
        <x:f>J296*H296</x:f>
        <x:v>35964.317358104265</x:v>
      </x:c>
      <x:c r="L296" s="522"/>
      <x:c r="M296" s="579" t="n">
        <x:v>36</x:v>
      </x:c>
      <x:c r="N296" s="582" t="n">
        <x:f>O296*$E$3</x:f>
        <x:v>10888.56</x:v>
      </x:c>
      <x:c r="O296" s="523" t="n">
        <x:v>10888.56</x:v>
      </x:c>
      <x:c r="P296" s="585" t="n">
        <x:v>30</x:v>
      </x:c>
      <x:c r="Q296" s="588" t="n">
        <x:f>R296*$E$3</x:f>
        <x:v>9073.8</x:v>
      </x:c>
      <x:c r="R296" s="523" t="n">
        <x:v>9073.8</x:v>
      </x:c>
      <x:c r="S296" s="579" t="n">
        <x:v>14</x:v>
      </x:c>
      <x:c r="T296" s="582" t="n">
        <x:f>U296*$E$3</x:f>
        <x:v>4234.44</x:v>
      </x:c>
      <x:c r="U296" s="523" t="n">
        <x:v>4234.44</x:v>
      </x:c>
      <x:c r="V296" s="585" t="n">
        <x:v>58</x:v>
      </x:c>
      <x:c r="W296" s="588" t="n">
        <x:f>X296*$E$3</x:f>
        <x:v>17542.68</x:v>
      </x:c>
      <x:c r="X296" s="523" t="n">
        <x:v>17542.68</x:v>
      </x:c>
      <x:c r="Y296" s="579" t="n">
        <x:v>107</x:v>
      </x:c>
      <x:c r="Z296" s="582" t="n">
        <x:f>AA296*$E$3</x:f>
        <x:v>32363.22</x:v>
      </x:c>
      <x:c r="AA296" s="523" t="n">
        <x:v>32363.22</x:v>
      </x:c>
      <x:c r="AB296" s="585" t="n">
        <x:v>33</x:v>
      </x:c>
      <x:c r="AC296" s="588" t="n">
        <x:f>AD296*$E$3</x:f>
        <x:v>9981.18</x:v>
      </x:c>
      <x:c r="AD296" s="523" t="n">
        <x:v>9981.18</x:v>
      </x:c>
      <x:c r="AE296" s="579" t="n">
        <x:v>44</x:v>
      </x:c>
      <x:c r="AF296" s="582" t="n">
        <x:f>AG296*$E$3</x:f>
        <x:v>13308.24</x:v>
      </x:c>
      <x:c r="AG296" s="523" t="n">
        <x:v>13308.24</x:v>
      </x:c>
      <x:c r="AH296" s="585" t="n">
        <x:v>55</x:v>
      </x:c>
      <x:c r="AI296" s="588" t="n">
        <x:f>AJ296*$E$3</x:f>
        <x:v>16635.3</x:v>
      </x:c>
      <x:c r="AJ296" s="523" t="n">
        <x:v>16635.3</x:v>
      </x:c>
      <x:c r="AK296" s="579" t="n">
        <x:v>51</x:v>
      </x:c>
      <x:c r="AL296" s="582" t="n">
        <x:f>AM296*$E$3</x:f>
        <x:v>15425.46</x:v>
      </x:c>
      <x:c r="AM296" s="523" t="n">
        <x:v>15425.46</x:v>
      </x:c>
      <x:c r="AN296" s="585" t="n">
        <x:v>72</x:v>
      </x:c>
      <x:c r="AO296" s="588" t="n">
        <x:f>AP296*$E$3</x:f>
        <x:v>21777.12</x:v>
      </x:c>
      <x:c r="AP296" s="523" t="n">
        <x:v>21777.12</x:v>
      </x:c>
      <x:c r="AQ296" s="579" t="n">
        <x:v>46</x:v>
      </x:c>
      <x:c r="AR296" s="582" t="n">
        <x:f>AS296*$E$3</x:f>
        <x:v>13913.16</x:v>
      </x:c>
      <x:c r="AS296" s="523" t="n">
        <x:v>13913.16</x:v>
      </x:c>
      <x:c r="AT296" s="585" t="n">
        <x:v>46</x:v>
      </x:c>
      <x:c r="AU296" s="588" t="n">
        <x:f>AV296*$E$3</x:f>
        <x:v>13913.16</x:v>
      </x:c>
      <x:c r="AV296" s="523" t="n">
        <x:v>13913.16</x:v>
      </x:c>
      <x:c r="AW296" s="579" t="n">
        <x:f>SUM(M296,P296,S296,V296,Y296,AB296,AE296,AH296,AK296,AN296,AQ296,AT296)</x:f>
        <x:v>592</x:v>
      </x:c>
      <x:c r="AX296" s="582" t="n">
        <x:f>SUM(N296,Q296,T296,W296,Z296,AC296,AF296,AI296,AL296,AO296,AR296,AU296)</x:f>
        <x:v>179056.32</x:v>
      </x:c>
      <x:c r="AY296" s="525"/>
      <x:c r="AZ296" s="579" t="n">
        <x:f>AW296/12</x:f>
        <x:v>49.333333333333336</x:v>
      </x:c>
      <x:c r="BA296" s="582" t="n">
        <x:f>AX296/12</x:f>
        <x:v>14921.36</x:v>
      </x:c>
      <x:c r="BB296" s="525"/>
      <x:c r="BC296" s="579" t="n">
        <x:f>AW296-$G296</x:f>
        <x:v>-834.87234112693</x:v>
      </x:c>
      <x:c r="BD296" s="582" t="n">
        <x:f>AX296-($K296*12)</x:f>
        <x:v>-252515.48829725117</x:v>
      </x:c>
      <x:c r="BE296" s="522" t="str">
        <x:v>SIM</x:v>
      </x:c>
      <x:c r="BF296" s="522" t="str">
        <x:v>PRODUÇÃO · COMPÕE O FATOR K</x:v>
      </x:c>
    </x:row>
    <x:row r="297" ht="31" customHeight="1">
      <x:c r="A297" s="531" t="str">
        <x:v>O&amp;M</x:v>
      </x:c>
      <x:c r="B297" s="531" t="str">
        <x:v>LINHA MORTA</x:v>
      </x:c>
      <x:c r="C297" s="531" t="str">
        <x:v>5025300106</x:v>
      </x:c>
      <x:c r="D297" s="534" t="str">
        <x:v>RET CONEXAO ILUMINACAO PUBLICA LM</x:v>
      </x:c>
      <x:c r="E297" s="534" t="str">
        <x:v>RETIRAR CONEXAO DO CONJUNTO DE ILUMINACAO PUBLICA COM A REDE SECUNDARIA. CONFORME NORMA TECNICA VIGENTE. INCLUI: RETIRAR CONEXOES E LIGACOES NECESSARIAS. APROPRIACAO: CUSTEIO: QUANDO EM ATIVIDADE DE MANUTENCAO, APROPRIAR NO CENTRO E CLASSE DE CUSTO ESPECIFICA DA AREA. CONFORME ET.206.EQTL.NORMAS E QUALIDADE - CADERNO DE SERVICOS. QUANT MINIMA RECOMENDA: 2 PESSOAS. TIPO DE TURMA: LINHA MORTA (LM).</x:v>
      </x:c>
      <x:c r="F297" s="531" t="str">
        <x:v>UNIDADE</x:v>
      </x:c>
      <x:c r="G297" s="573" t="n">
        <x:v>1334.66666666667</x:v>
      </x:c>
      <x:c r="H297" s="573" t="n">
        <x:f>G297/12</x:f>
        <x:v>111.2222222222225</x:v>
      </x:c>
      <x:c r="I297" s="576" t="n">
        <x:v>190.86375259688</x:v>
      </x:c>
      <x:c r="J297" s="576" t="n">
        <x:f>ROUND(I297*$E$3,2)</x:f>
        <x:v>190.86</x:v>
      </x:c>
      <x:c r="K297" s="576" t="n">
        <x:f>J297*H297</x:f>
        <x:v>21227.873333333388</x:v>
      </x:c>
      <x:c r="L297" s="522"/>
      <x:c r="M297" s="579" t="n">
        <x:v>36</x:v>
      </x:c>
      <x:c r="N297" s="582" t="n">
        <x:f>O297*$E$3</x:f>
        <x:v>6870.96</x:v>
      </x:c>
      <x:c r="O297" s="523" t="n">
        <x:v>6870.96</x:v>
      </x:c>
      <x:c r="P297" s="585" t="n">
        <x:v>30</x:v>
      </x:c>
      <x:c r="Q297" s="588" t="n">
        <x:f>R297*$E$3</x:f>
        <x:v>5725.8</x:v>
      </x:c>
      <x:c r="R297" s="523" t="n">
        <x:v>5725.8</x:v>
      </x:c>
      <x:c r="S297" s="579" t="n">
        <x:v>14</x:v>
      </x:c>
      <x:c r="T297" s="582" t="n">
        <x:f>U297*$E$3</x:f>
        <x:v>2672.04</x:v>
      </x:c>
      <x:c r="U297" s="523" t="n">
        <x:v>2672.04</x:v>
      </x:c>
      <x:c r="V297" s="585" t="n">
        <x:v>58</x:v>
      </x:c>
      <x:c r="W297" s="588" t="n">
        <x:f>X297*$E$3</x:f>
        <x:v>11069.88</x:v>
      </x:c>
      <x:c r="X297" s="523" t="n">
        <x:v>11069.88</x:v>
      </x:c>
      <x:c r="Y297" s="579" t="n">
        <x:v>107</x:v>
      </x:c>
      <x:c r="Z297" s="582" t="n">
        <x:f>AA297*$E$3</x:f>
        <x:v>20422.02</x:v>
      </x:c>
      <x:c r="AA297" s="523" t="n">
        <x:v>20422.02</x:v>
      </x:c>
      <x:c r="AB297" s="585" t="n">
        <x:v>33</x:v>
      </x:c>
      <x:c r="AC297" s="588" t="n">
        <x:f>AD297*$E$3</x:f>
        <x:v>6298.38</x:v>
      </x:c>
      <x:c r="AD297" s="523" t="n">
        <x:v>6298.38</x:v>
      </x:c>
      <x:c r="AE297" s="579" t="n">
        <x:v>44</x:v>
      </x:c>
      <x:c r="AF297" s="582" t="n">
        <x:f>AG297*$E$3</x:f>
        <x:v>8397.84</x:v>
      </x:c>
      <x:c r="AG297" s="523" t="n">
        <x:v>8397.84</x:v>
      </x:c>
      <x:c r="AH297" s="585" t="n">
        <x:v>55</x:v>
      </x:c>
      <x:c r="AI297" s="588" t="n">
        <x:f>AJ297*$E$3</x:f>
        <x:v>10497.3</x:v>
      </x:c>
      <x:c r="AJ297" s="523" t="n">
        <x:v>10497.3</x:v>
      </x:c>
      <x:c r="AK297" s="579" t="n">
        <x:v>51</x:v>
      </x:c>
      <x:c r="AL297" s="582" t="n">
        <x:f>AM297*$E$3</x:f>
        <x:v>9733.86</x:v>
      </x:c>
      <x:c r="AM297" s="523" t="n">
        <x:v>9733.86</x:v>
      </x:c>
      <x:c r="AN297" s="585" t="n">
        <x:v>72</x:v>
      </x:c>
      <x:c r="AO297" s="588" t="n">
        <x:f>AP297*$E$3</x:f>
        <x:v>13741.92</x:v>
      </x:c>
      <x:c r="AP297" s="523" t="n">
        <x:v>13741.92</x:v>
      </x:c>
      <x:c r="AQ297" s="579" t="n">
        <x:v>46</x:v>
      </x:c>
      <x:c r="AR297" s="582" t="n">
        <x:f>AS297*$E$3</x:f>
        <x:v>8779.56</x:v>
      </x:c>
      <x:c r="AS297" s="523" t="n">
        <x:v>8779.56</x:v>
      </x:c>
      <x:c r="AT297" s="585" t="n">
        <x:v>46</x:v>
      </x:c>
      <x:c r="AU297" s="588" t="n">
        <x:f>AV297*$E$3</x:f>
        <x:v>8779.56</x:v>
      </x:c>
      <x:c r="AV297" s="523" t="n">
        <x:v>8779.56</x:v>
      </x:c>
      <x:c r="AW297" s="579" t="n">
        <x:f>SUM(M297,P297,S297,V297,Y297,AB297,AE297,AH297,AK297,AN297,AQ297,AT297)</x:f>
        <x:v>592</x:v>
      </x:c>
      <x:c r="AX297" s="582" t="n">
        <x:f>SUM(N297,Q297,T297,W297,Z297,AC297,AF297,AI297,AL297,AO297,AR297,AU297)</x:f>
        <x:v>112989.12</x:v>
      </x:c>
      <x:c r="AY297" s="525"/>
      <x:c r="AZ297" s="579" t="n">
        <x:f>AW297/12</x:f>
        <x:v>49.333333333333336</x:v>
      </x:c>
      <x:c r="BA297" s="582" t="n">
        <x:f>AX297/12</x:f>
        <x:v>9415.76</x:v>
      </x:c>
      <x:c r="BB297" s="525"/>
      <x:c r="BC297" s="579" t="n">
        <x:f>AW297-$G297</x:f>
        <x:v>-742.6666666666699</x:v>
      </x:c>
      <x:c r="BD297" s="582" t="n">
        <x:f>AX297-($K297*12)</x:f>
        <x:v>-141745.36000000066</x:v>
      </x:c>
      <x:c r="BE297" s="522" t="str">
        <x:v>SIM</x:v>
      </x:c>
      <x:c r="BF297" s="522" t="str">
        <x:v>PRODUÇÃO · COMPÕE O FATOR K</x:v>
      </x:c>
    </x:row>
    <x:row r="298" ht="31" customHeight="1">
      <x:c r="A298" s="531" t="str">
        <x:v>O&amp;M</x:v>
      </x:c>
      <x:c r="B298" s="531" t="str">
        <x:v>LINHA MORTA</x:v>
      </x:c>
      <x:c r="C298" s="531" t="str">
        <x:v>5025300107</x:v>
      </x:c>
      <x:c r="D298" s="534" t="str">
        <x:v>INST CHAVE A OLEO LM</x:v>
      </x:c>
      <x:c r="E298" s="534" t="str">
        <x:v>INSTALAR UMA CHAVE A OLEO, INDEPENDENTE DA CLASSE DE TENSAO, VERIFICANDO AS CONDICOES GERAIS DA ESTRUTURA. CONFORME NORMA TECNICA VIGENTE. INCLUI: INSTALAR CHAVE COM ACESSORIOS DE FIXACAO, JUMPER E CONEXOES NECESSARIAS/PADRONIZADAS A REDE E CONTROLE.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 </x:v>
      </x:c>
      <x:c r="F298" s="531" t="str">
        <x:v>UNIDADE</x:v>
      </x:c>
      <x:c r="G298" s="573" t="n">
        <x:v>0</x:v>
      </x:c>
      <x:c r="H298" s="573" t="n">
        <x:f>G298/12</x:f>
        <x:v>0</x:v>
      </x:c>
      <x:c r="I298" s="576" t="n">
        <x:v>487.938188457039</x:v>
      </x:c>
      <x:c r="J298" s="576" t="n">
        <x:f>ROUND(I298*$E$3,2)</x:f>
        <x:v>487.94</x:v>
      </x:c>
      <x:c r="K298" s="576" t="n">
        <x:f>J298*H298</x:f>
        <x:v>0</x:v>
      </x:c>
      <x:c r="L298" s="522"/>
      <x:c r="M298" s="579" t="n">
        <x:v>0</x:v>
      </x:c>
      <x:c r="N298" s="582" t="n">
        <x:f>O298*$E$3</x:f>
        <x:v>0</x:v>
      </x:c>
      <x:c r="O298" s="523" t="n">
        <x:v>0</x:v>
      </x:c>
      <x:c r="P298" s="585" t="n">
        <x:v>0</x:v>
      </x:c>
      <x:c r="Q298" s="588" t="n">
        <x:f>R298*$E$3</x:f>
        <x:v>0</x:v>
      </x:c>
      <x:c r="R298" s="523" t="n">
        <x:v>0</x:v>
      </x:c>
      <x:c r="S298" s="579" t="n">
        <x:v>0</x:v>
      </x:c>
      <x:c r="T298" s="582" t="n">
        <x:f>U298*$E$3</x:f>
        <x:v>0</x:v>
      </x:c>
      <x:c r="U298" s="523" t="n">
        <x:v>0</x:v>
      </x:c>
      <x:c r="V298" s="585" t="n">
        <x:v>0</x:v>
      </x:c>
      <x:c r="W298" s="588" t="n">
        <x:f>X298*$E$3</x:f>
        <x:v>0</x:v>
      </x:c>
      <x:c r="X298" s="523" t="n">
        <x:v>0</x:v>
      </x:c>
      <x:c r="Y298" s="579" t="n">
        <x:v>0</x:v>
      </x:c>
      <x:c r="Z298" s="582" t="n">
        <x:f>AA298*$E$3</x:f>
        <x:v>0</x:v>
      </x:c>
      <x:c r="AA298" s="523" t="n">
        <x:v>0</x:v>
      </x:c>
      <x:c r="AB298" s="585" t="n">
        <x:v>0</x:v>
      </x:c>
      <x:c r="AC298" s="588" t="n">
        <x:f>AD298*$E$3</x:f>
        <x:v>0</x:v>
      </x:c>
      <x:c r="AD298" s="523" t="n">
        <x:v>0</x:v>
      </x:c>
      <x:c r="AE298" s="579" t="n">
        <x:v>0</x:v>
      </x:c>
      <x:c r="AF298" s="582" t="n">
        <x:f>AG298*$E$3</x:f>
        <x:v>0</x:v>
      </x:c>
      <x:c r="AG298" s="523" t="n">
        <x:v>0</x:v>
      </x:c>
      <x:c r="AH298" s="585" t="n">
        <x:v>0</x:v>
      </x:c>
      <x:c r="AI298" s="588" t="n">
        <x:f>AJ298*$E$3</x:f>
        <x:v>0</x:v>
      </x:c>
      <x:c r="AJ298" s="523" t="n">
        <x:v>0</x:v>
      </x:c>
      <x:c r="AK298" s="579" t="n">
        <x:v>0</x:v>
      </x:c>
      <x:c r="AL298" s="582" t="n">
        <x:f>AM298*$E$3</x:f>
        <x:v>0</x:v>
      </x:c>
      <x:c r="AM298" s="523" t="n">
        <x:v>0</x:v>
      </x:c>
      <x:c r="AN298" s="585" t="n">
        <x:v>0</x:v>
      </x:c>
      <x:c r="AO298" s="588" t="n">
        <x:f>AP298*$E$3</x:f>
        <x:v>0</x:v>
      </x:c>
      <x:c r="AP298" s="523" t="n">
        <x:v>0</x:v>
      </x:c>
      <x:c r="AQ298" s="579" t="n">
        <x:v>0</x:v>
      </x:c>
      <x:c r="AR298" s="582" t="n">
        <x:f>AS298*$E$3</x:f>
        <x:v>0</x:v>
      </x:c>
      <x:c r="AS298" s="523" t="n">
        <x:v>0</x:v>
      </x:c>
      <x:c r="AT298" s="585" t="n">
        <x:v>0</x:v>
      </x:c>
      <x:c r="AU298" s="588" t="n">
        <x:f>AV298*$E$3</x:f>
        <x:v>0</x:v>
      </x:c>
      <x:c r="AV298" s="523" t="n">
        <x:v>0</x:v>
      </x:c>
      <x:c r="AW298" s="579" t="n">
        <x:f>SUM(M298,P298,S298,V298,Y298,AB298,AE298,AH298,AK298,AN298,AQ298,AT298)</x:f>
        <x:v>0</x:v>
      </x:c>
      <x:c r="AX298" s="582" t="n">
        <x:f>SUM(N298,Q298,T298,W298,Z298,AC298,AF298,AI298,AL298,AO298,AR298,AU298)</x:f>
        <x:v>0</x:v>
      </x:c>
      <x:c r="AY298" s="525"/>
      <x:c r="AZ298" s="579" t="n">
        <x:f>AW298/12</x:f>
        <x:v>0</x:v>
      </x:c>
      <x:c r="BA298" s="582" t="n">
        <x:f>AX298/12</x:f>
        <x:v>0</x:v>
      </x:c>
      <x:c r="BB298" s="525"/>
      <x:c r="BC298" s="579" t="n">
        <x:f>AW298-$G298</x:f>
        <x:v>0</x:v>
      </x:c>
      <x:c r="BD298" s="582" t="n">
        <x:f>AX298-($K298*12)</x:f>
        <x:v>0</x:v>
      </x:c>
      <x:c r="BE298" s="522" t="str">
        <x:v>SIM</x:v>
      </x:c>
      <x:c r="BF298" s="522" t="str">
        <x:v>PRODUÇÃO · COMPÕE O FATOR K</x:v>
      </x:c>
    </x:row>
    <x:row r="299" ht="31" customHeight="1">
      <x:c r="A299" s="531" t="str">
        <x:v>O&amp;M</x:v>
      </x:c>
      <x:c r="B299" s="531" t="str">
        <x:v>LINHA MORTA</x:v>
      </x:c>
      <x:c r="C299" s="531" t="str">
        <x:v>5025300108</x:v>
      </x:c>
      <x:c r="D299" s="534" t="str">
        <x:v>RET CHAVE A OLEO LM</x:v>
      </x:c>
      <x:c r="E299" s="534" t="str">
        <x:v>RETIRAR UMA CHAVE A OLEO, INDEPENDENTE DA CLASSE DE TENSAO, VERIFICANDO AS CONDICOES GERAIS DA ESTRUTURA. CONFORME NORMA TECNICA VIGENTE. INCLUI: RETIRAR CHAVE COM ACESSORIOS DE FIXACAO, JUMPER E DESCONEXOES NECESSARIAS A REDE. APROPRIACAO - CUSTEIO: QUANDO EM ATIVIDADE DE MANUTENCAO, APROPRIAR NO CENTRO E CLASSE DE CUSTO ESPECIFICA DA AREA. CONFORME ET.206.EQTL.NORMAS E QUALIDADE - CADERNO DE SERVICOS. QUANT MINIMA RECOMENDA: 2 PESSOAS. TIPO DE TURMA: LINHA MORTA (LM). </x:v>
      </x:c>
      <x:c r="F299" s="531" t="str">
        <x:v>UNIDADE</x:v>
      </x:c>
      <x:c r="G299" s="573" t="n">
        <x:v>0</x:v>
      </x:c>
      <x:c r="H299" s="573" t="n">
        <x:f>G299/12</x:f>
        <x:v>0</x:v>
      </x:c>
      <x:c r="I299" s="576" t="n">
        <x:v>364.90205041938</x:v>
      </x:c>
      <x:c r="J299" s="576" t="n">
        <x:f>ROUND(I299*$E$3,2)</x:f>
        <x:v>364.9</x:v>
      </x:c>
      <x:c r="K299" s="576" t="n">
        <x:f>J299*H299</x:f>
        <x:v>0</x:v>
      </x:c>
      <x:c r="L299" s="522"/>
      <x:c r="M299" s="579" t="n">
        <x:v>0</x:v>
      </x:c>
      <x:c r="N299" s="582" t="n">
        <x:f>O299*$E$3</x:f>
        <x:v>0</x:v>
      </x:c>
      <x:c r="O299" s="523" t="n">
        <x:v>0</x:v>
      </x:c>
      <x:c r="P299" s="585" t="n">
        <x:v>0</x:v>
      </x:c>
      <x:c r="Q299" s="588" t="n">
        <x:f>R299*$E$3</x:f>
        <x:v>0</x:v>
      </x:c>
      <x:c r="R299" s="523" t="n">
        <x:v>0</x:v>
      </x:c>
      <x:c r="S299" s="579" t="n">
        <x:v>0</x:v>
      </x:c>
      <x:c r="T299" s="582" t="n">
        <x:f>U299*$E$3</x:f>
        <x:v>0</x:v>
      </x:c>
      <x:c r="U299" s="523" t="n">
        <x:v>0</x:v>
      </x:c>
      <x:c r="V299" s="585" t="n">
        <x:v>0</x:v>
      </x:c>
      <x:c r="W299" s="588" t="n">
        <x:f>X299*$E$3</x:f>
        <x:v>0</x:v>
      </x:c>
      <x:c r="X299" s="523" t="n">
        <x:v>0</x:v>
      </x:c>
      <x:c r="Y299" s="579" t="n">
        <x:v>0</x:v>
      </x:c>
      <x:c r="Z299" s="582" t="n">
        <x:f>AA299*$E$3</x:f>
        <x:v>0</x:v>
      </x:c>
      <x:c r="AA299" s="523" t="n">
        <x:v>0</x:v>
      </x:c>
      <x:c r="AB299" s="585" t="n">
        <x:v>0</x:v>
      </x:c>
      <x:c r="AC299" s="588" t="n">
        <x:f>AD299*$E$3</x:f>
        <x:v>0</x:v>
      </x:c>
      <x:c r="AD299" s="523" t="n">
        <x:v>0</x:v>
      </x:c>
      <x:c r="AE299" s="579" t="n">
        <x:v>0</x:v>
      </x:c>
      <x:c r="AF299" s="582" t="n">
        <x:f>AG299*$E$3</x:f>
        <x:v>0</x:v>
      </x:c>
      <x:c r="AG299" s="523" t="n">
        <x:v>0</x:v>
      </x:c>
      <x:c r="AH299" s="585" t="n">
        <x:v>2</x:v>
      </x:c>
      <x:c r="AI299" s="588" t="n">
        <x:f>AJ299*$E$3</x:f>
        <x:v>729.8</x:v>
      </x:c>
      <x:c r="AJ299" s="523" t="n">
        <x:v>729.8</x:v>
      </x:c>
      <x:c r="AK299" s="579" t="n">
        <x:v>0</x:v>
      </x:c>
      <x:c r="AL299" s="582" t="n">
        <x:f>AM299*$E$3</x:f>
        <x:v>0</x:v>
      </x:c>
      <x:c r="AM299" s="523" t="n">
        <x:v>0</x:v>
      </x:c>
      <x:c r="AN299" s="585" t="n">
        <x:v>0</x:v>
      </x:c>
      <x:c r="AO299" s="588" t="n">
        <x:f>AP299*$E$3</x:f>
        <x:v>0</x:v>
      </x:c>
      <x:c r="AP299" s="523" t="n">
        <x:v>0</x:v>
      </x:c>
      <x:c r="AQ299" s="579" t="n">
        <x:v>0</x:v>
      </x:c>
      <x:c r="AR299" s="582" t="n">
        <x:f>AS299*$E$3</x:f>
        <x:v>0</x:v>
      </x:c>
      <x:c r="AS299" s="523" t="n">
        <x:v>0</x:v>
      </x:c>
      <x:c r="AT299" s="585" t="n">
        <x:v>0</x:v>
      </x:c>
      <x:c r="AU299" s="588" t="n">
        <x:f>AV299*$E$3</x:f>
        <x:v>0</x:v>
      </x:c>
      <x:c r="AV299" s="523" t="n">
        <x:v>0</x:v>
      </x:c>
      <x:c r="AW299" s="579" t="n">
        <x:f>SUM(M299,P299,S299,V299,Y299,AB299,AE299,AH299,AK299,AN299,AQ299,AT299)</x:f>
        <x:v>2</x:v>
      </x:c>
      <x:c r="AX299" s="582" t="n">
        <x:f>SUM(N299,Q299,T299,W299,Z299,AC299,AF299,AI299,AL299,AO299,AR299,AU299)</x:f>
        <x:v>729.8</x:v>
      </x:c>
      <x:c r="AY299" s="525"/>
      <x:c r="AZ299" s="579" t="n">
        <x:f>AW299/12</x:f>
        <x:v>0.16666666666666666</x:v>
      </x:c>
      <x:c r="BA299" s="582" t="n">
        <x:f>AX299/12</x:f>
        <x:v>60.81666666666666</x:v>
      </x:c>
      <x:c r="BB299" s="525"/>
      <x:c r="BC299" s="579" t="n">
        <x:f>AW299-$G299</x:f>
        <x:v>2</x:v>
      </x:c>
      <x:c r="BD299" s="582" t="n">
        <x:f>AX299-($K299*12)</x:f>
        <x:v>729.8</x:v>
      </x:c>
      <x:c r="BE299" s="522" t="str">
        <x:v>SIM</x:v>
      </x:c>
      <x:c r="BF299" s="522" t="str">
        <x:v>PRODUÇÃO · COMPÕE O FATOR K</x:v>
      </x:c>
    </x:row>
    <x:row r="300" ht="31" customHeight="1">
      <x:c r="A300" s="531" t="str">
        <x:v>O&amp;M</x:v>
      </x:c>
      <x:c r="B300" s="531" t="str">
        <x:v>LINHA MORTA</x:v>
      </x:c>
      <x:c r="C300" s="531" t="str">
        <x:v>5025300109</x:v>
      </x:c>
      <x:c r="D300" s="534" t="str">
        <x:v>INST ELO FUSIVEL LM</x:v>
      </x:c>
      <x:c r="E300" s="534" t="str">
        <x:v>INSTALAR ELO FUSIVEL, PORTA FUSIVEL E/OU CARTUCHO, EM UMA MESMA ESTRUTURA. CONFORME NORMA TECNICA VIGENTE. INCLUI: ABRIR E FECHAR DE CHAVES, CASO NECESSARIO, EM UMA MESMA ESTRUTURA, INSTALAR ELO FUSIVEL, PORTA FUSIVEL E/OU CARTUCHO. VERIFICAR ATE 9 CARTUCHOS E SUBSTITUIR ELO FUSIVEL, QUANDO NECESSARIO. APROPRIACAO - CUSTEIO: QUANDO EM ATIVIDADE DE MANUTENCAO, APROPRIAR NO CENTRO E CLASSE DE CUSTO ESPECIFICA DA AREA. CONFORME ET.206.EQTL.NORMAS E QUALIDADE - CADERNO DE SERVICOS. QUANT MINIMA RECOMENDA: 2 PESSOAS. TIPO DE TURMA: LINHA MORTA (LM). </x:v>
      </x:c>
      <x:c r="F300" s="531" t="str">
        <x:v>CONJUNTO</x:v>
      </x:c>
      <x:c r="G300" s="573" t="n">
        <x:v>422.831140102713</x:v>
      </x:c>
      <x:c r="H300" s="573" t="n">
        <x:f>G300/12</x:f>
        <x:v>35.23592834189275</x:v>
      </x:c>
      <x:c r="I300" s="576" t="n">
        <x:v>289.450401665517</x:v>
      </x:c>
      <x:c r="J300" s="576" t="n">
        <x:f>ROUND(I300*$E$3,2)</x:f>
        <x:v>289.45</x:v>
      </x:c>
      <x:c r="K300" s="576" t="n">
        <x:f>J300*H300</x:f>
        <x:v>10199.039458560857</x:v>
      </x:c>
      <x:c r="L300" s="522"/>
      <x:c r="M300" s="579" t="n">
        <x:v>167</x:v>
      </x:c>
      <x:c r="N300" s="582" t="n">
        <x:f>O300*$E$3</x:f>
        <x:v>48338.15</x:v>
      </x:c>
      <x:c r="O300" s="523" t="n">
        <x:v>48338.15</x:v>
      </x:c>
      <x:c r="P300" s="585" t="n">
        <x:v>87</x:v>
      </x:c>
      <x:c r="Q300" s="588" t="n">
        <x:f>R300*$E$3</x:f>
        <x:v>25182.15</x:v>
      </x:c>
      <x:c r="R300" s="523" t="n">
        <x:v>25182.15</x:v>
      </x:c>
      <x:c r="S300" s="579" t="n">
        <x:v>319.11</x:v>
      </x:c>
      <x:c r="T300" s="582" t="n">
        <x:f>U300*$E$3</x:f>
        <x:v>92366.39</x:v>
      </x:c>
      <x:c r="U300" s="523" t="n">
        <x:v>92366.39</x:v>
      </x:c>
      <x:c r="V300" s="585" t="n">
        <x:v>93</x:v>
      </x:c>
      <x:c r="W300" s="588" t="n">
        <x:f>X300*$E$3</x:f>
        <x:v>26918.85</x:v>
      </x:c>
      <x:c r="X300" s="523" t="n">
        <x:v>26918.85</x:v>
      </x:c>
      <x:c r="Y300" s="579" t="n">
        <x:v>209</x:v>
      </x:c>
      <x:c r="Z300" s="582" t="n">
        <x:f>AA300*$E$3</x:f>
        <x:v>60495.05</x:v>
      </x:c>
      <x:c r="AA300" s="523" t="n">
        <x:v>60495.05</x:v>
      </x:c>
      <x:c r="AB300" s="585" t="n">
        <x:v>83</x:v>
      </x:c>
      <x:c r="AC300" s="588" t="n">
        <x:f>AD300*$E$3</x:f>
        <x:v>24024.35</x:v>
      </x:c>
      <x:c r="AD300" s="523" t="n">
        <x:v>24024.35</x:v>
      </x:c>
      <x:c r="AE300" s="579" t="n">
        <x:v>37</x:v>
      </x:c>
      <x:c r="AF300" s="582" t="n">
        <x:f>AG300*$E$3</x:f>
        <x:v>10709.65</x:v>
      </x:c>
      <x:c r="AG300" s="523" t="n">
        <x:v>10709.65</x:v>
      </x:c>
      <x:c r="AH300" s="585" t="n">
        <x:v>151</x:v>
      </x:c>
      <x:c r="AI300" s="588" t="n">
        <x:f>AJ300*$E$3</x:f>
        <x:v>43706.95</x:v>
      </x:c>
      <x:c r="AJ300" s="523" t="n">
        <x:v>43706.95</x:v>
      </x:c>
      <x:c r="AK300" s="579" t="n">
        <x:v>122</x:v>
      </x:c>
      <x:c r="AL300" s="582" t="n">
        <x:f>AM300*$E$3</x:f>
        <x:v>35312.9</x:v>
      </x:c>
      <x:c r="AM300" s="523" t="n">
        <x:v>35312.9</x:v>
      </x:c>
      <x:c r="AN300" s="585" t="n">
        <x:v>80</x:v>
      </x:c>
      <x:c r="AO300" s="588" t="n">
        <x:f>AP300*$E$3</x:f>
        <x:v>23156</x:v>
      </x:c>
      <x:c r="AP300" s="523" t="n">
        <x:v>23156</x:v>
      </x:c>
      <x:c r="AQ300" s="579" t="n">
        <x:v>80</x:v>
      </x:c>
      <x:c r="AR300" s="582" t="n">
        <x:f>AS300*$E$3</x:f>
        <x:v>23156</x:v>
      </x:c>
      <x:c r="AS300" s="523" t="n">
        <x:v>23156</x:v>
      </x:c>
      <x:c r="AT300" s="585" t="n">
        <x:v>56</x:v>
      </x:c>
      <x:c r="AU300" s="588" t="n">
        <x:f>AV300*$E$3</x:f>
        <x:v>16209.2</x:v>
      </x:c>
      <x:c r="AV300" s="523" t="n">
        <x:v>16209.2</x:v>
      </x:c>
      <x:c r="AW300" s="579" t="n">
        <x:f>SUM(M300,P300,S300,V300,Y300,AB300,AE300,AH300,AK300,AN300,AQ300,AT300)</x:f>
        <x:v>1484.1100000000001</x:v>
      </x:c>
      <x:c r="AX300" s="582" t="n">
        <x:f>SUM(N300,Q300,T300,W300,Z300,AC300,AF300,AI300,AL300,AO300,AR300,AU300)</x:f>
        <x:v>429575.6400000001</x:v>
      </x:c>
      <x:c r="AY300" s="525"/>
      <x:c r="AZ300" s="579" t="n">
        <x:f>AW300/12</x:f>
        <x:v>123.67583333333334</x:v>
      </x:c>
      <x:c r="BA300" s="582" t="n">
        <x:f>AX300/12</x:f>
        <x:v>35797.97000000001</x:v>
      </x:c>
      <x:c r="BB300" s="525"/>
      <x:c r="BC300" s="579" t="n">
        <x:f>AW300-$G300</x:f>
        <x:v>1061.278859897287</x:v>
      </x:c>
      <x:c r="BD300" s="582" t="n">
        <x:f>AX300-($K300*12)</x:f>
        <x:v>307187.16649726976</x:v>
      </x:c>
      <x:c r="BE300" s="522" t="str">
        <x:v>SIM</x:v>
      </x:c>
      <x:c r="BF300" s="522" t="str">
        <x:v>PRODUÇÃO · COMPÕE O FATOR K</x:v>
      </x:c>
    </x:row>
    <x:row r="301" ht="31" customHeight="1">
      <x:c r="A301" s="531" t="str">
        <x:v>O&amp;M</x:v>
      </x:c>
      <x:c r="B301" s="531" t="str">
        <x:v>LINHA MORTA</x:v>
      </x:c>
      <x:c r="C301" s="531" t="str">
        <x:v>5025300110</x:v>
      </x:c>
      <x:c r="D301" s="534" t="str">
        <x:v>RET ELO FUSIVEL LM</x:v>
      </x:c>
      <x:c r="E301" s="534" t="str">
        <x:v>RETIRAR ELO FUSIVEL, PORTA FUSIVEL E/OU CARTUCHO, EM UMA MESMA ESTRUTURA. CONFORME NORMA TECNICA VIGENTE. INCLUI: ABRIR E FECHAR DE CHAVES, CASO NECESSARIO, EM UMA MESMA ESTRUTURA, RETIRAR ELO FUSIVEL, PORTA FUSIVEL E/OU CARTUCHO. VERIFICAR ATE 9 CARTUCHOS E SUBSTITUIR ELO FUSIVEL, QUANDO NECESSARIO. APROPRIACAO - CUSTEIO: QUANDO EM ATIVIDADE DE MANUTENCAO, APROPRIAR NO CENTRO E CLASSE DE CUSTO ESPECIFICA DA AREA. CONFORME ET.206.EQTL.NORMAS E QUALIDADE - CADERNO DE SERVICOS. QUANT MINIMA RECOMENDA: 2 PESSOAS. TIPO DE TURMA: LINHA MORTA (LM). </x:v>
      </x:c>
      <x:c r="F301" s="531" t="str">
        <x:v>CONJUNTO</x:v>
      </x:c>
      <x:c r="G301" s="573" t="n">
        <x:v>0</x:v>
      </x:c>
      <x:c r="H301" s="573" t="n">
        <x:f>G301/12</x:f>
        <x:v>0</x:v>
      </x:c>
      <x:c r="I301" s="576" t="n">
        <x:v>243.311849901395</x:v>
      </x:c>
      <x:c r="J301" s="576" t="n">
        <x:f>ROUND(I301*$E$3,2)</x:f>
        <x:v>243.31</x:v>
      </x:c>
      <x:c r="K301" s="576" t="n">
        <x:f>J301*H301</x:f>
        <x:v>0</x:v>
      </x:c>
      <x:c r="L301" s="522"/>
      <x:c r="M301" s="579" t="n">
        <x:v>167</x:v>
      </x:c>
      <x:c r="N301" s="582" t="n">
        <x:f>O301*$E$3</x:f>
        <x:v>40632.77</x:v>
      </x:c>
      <x:c r="O301" s="523" t="n">
        <x:v>40632.77</x:v>
      </x:c>
      <x:c r="P301" s="585" t="n">
        <x:v>87</x:v>
      </x:c>
      <x:c r="Q301" s="588" t="n">
        <x:f>R301*$E$3</x:f>
        <x:v>21167.97</x:v>
      </x:c>
      <x:c r="R301" s="523" t="n">
        <x:v>21167.97</x:v>
      </x:c>
      <x:c r="S301" s="579" t="n">
        <x:v>319.11</x:v>
      </x:c>
      <x:c r="T301" s="582" t="n">
        <x:f>U301*$E$3</x:f>
        <x:v>77642.65</x:v>
      </x:c>
      <x:c r="U301" s="523" t="n">
        <x:v>77642.65</x:v>
      </x:c>
      <x:c r="V301" s="585" t="n">
        <x:v>93</x:v>
      </x:c>
      <x:c r="W301" s="588" t="n">
        <x:f>X301*$E$3</x:f>
        <x:v>22627.83</x:v>
      </x:c>
      <x:c r="X301" s="523" t="n">
        <x:v>22627.83</x:v>
      </x:c>
      <x:c r="Y301" s="579" t="n">
        <x:v>209</x:v>
      </x:c>
      <x:c r="Z301" s="582" t="n">
        <x:f>AA301*$E$3</x:f>
        <x:v>50851.79</x:v>
      </x:c>
      <x:c r="AA301" s="523" t="n">
        <x:v>50851.79</x:v>
      </x:c>
      <x:c r="AB301" s="585" t="n">
        <x:v>83</x:v>
      </x:c>
      <x:c r="AC301" s="588" t="n">
        <x:f>AD301*$E$3</x:f>
        <x:v>20194.73</x:v>
      </x:c>
      <x:c r="AD301" s="523" t="n">
        <x:v>20194.73</x:v>
      </x:c>
      <x:c r="AE301" s="579" t="n">
        <x:v>37</x:v>
      </x:c>
      <x:c r="AF301" s="582" t="n">
        <x:f>AG301*$E$3</x:f>
        <x:v>9002.47</x:v>
      </x:c>
      <x:c r="AG301" s="523" t="n">
        <x:v>9002.47</x:v>
      </x:c>
      <x:c r="AH301" s="585" t="n">
        <x:v>151</x:v>
      </x:c>
      <x:c r="AI301" s="588" t="n">
        <x:f>AJ301*$E$3</x:f>
        <x:v>36739.81</x:v>
      </x:c>
      <x:c r="AJ301" s="523" t="n">
        <x:v>36739.81</x:v>
      </x:c>
      <x:c r="AK301" s="579" t="n">
        <x:v>122</x:v>
      </x:c>
      <x:c r="AL301" s="582" t="n">
        <x:f>AM301*$E$3</x:f>
        <x:v>29683.82</x:v>
      </x:c>
      <x:c r="AM301" s="523" t="n">
        <x:v>29683.82</x:v>
      </x:c>
      <x:c r="AN301" s="585" t="n">
        <x:v>80</x:v>
      </x:c>
      <x:c r="AO301" s="588" t="n">
        <x:f>AP301*$E$3</x:f>
        <x:v>19464.8</x:v>
      </x:c>
      <x:c r="AP301" s="523" t="n">
        <x:v>19464.8</x:v>
      </x:c>
      <x:c r="AQ301" s="579" t="n">
        <x:v>80</x:v>
      </x:c>
      <x:c r="AR301" s="582" t="n">
        <x:f>AS301*$E$3</x:f>
        <x:v>19464.8</x:v>
      </x:c>
      <x:c r="AS301" s="523" t="n">
        <x:v>19464.8</x:v>
      </x:c>
      <x:c r="AT301" s="585" t="n">
        <x:v>56</x:v>
      </x:c>
      <x:c r="AU301" s="588" t="n">
        <x:f>AV301*$E$3</x:f>
        <x:v>13625.36</x:v>
      </x:c>
      <x:c r="AV301" s="523" t="n">
        <x:v>13625.36</x:v>
      </x:c>
      <x:c r="AW301" s="579" t="n">
        <x:f>SUM(M301,P301,S301,V301,Y301,AB301,AE301,AH301,AK301,AN301,AQ301,AT301)</x:f>
        <x:v>1484.1100000000001</x:v>
      </x:c>
      <x:c r="AX301" s="582" t="n">
        <x:f>SUM(N301,Q301,T301,W301,Z301,AC301,AF301,AI301,AL301,AO301,AR301,AU301)</x:f>
        <x:v>361098.8</x:v>
      </x:c>
      <x:c r="AY301" s="525"/>
      <x:c r="AZ301" s="579" t="n">
        <x:f>AW301/12</x:f>
        <x:v>123.67583333333334</x:v>
      </x:c>
      <x:c r="BA301" s="582" t="n">
        <x:f>AX301/12</x:f>
        <x:v>30091.566666666666</x:v>
      </x:c>
      <x:c r="BB301" s="525"/>
      <x:c r="BC301" s="579" t="n">
        <x:f>AW301-$G301</x:f>
        <x:v>1484.1100000000001</x:v>
      </x:c>
      <x:c r="BD301" s="582" t="n">
        <x:f>AX301-($K301*12)</x:f>
        <x:v>361098.8</x:v>
      </x:c>
      <x:c r="BE301" s="522" t="str">
        <x:v>SIM</x:v>
      </x:c>
      <x:c r="BF301" s="522" t="str">
        <x:v>PRODUÇÃO · COMPÕE O FATOR K</x:v>
      </x:c>
    </x:row>
    <x:row r="302" ht="31" customHeight="1">
      <x:c r="A302" s="531" t="str">
        <x:v>O&amp;M</x:v>
      </x:c>
      <x:c r="B302" s="531" t="str">
        <x:v>LINHA MORTA</x:v>
      </x:c>
      <x:c r="C302" s="531" t="str">
        <x:v>5025300111</x:v>
      </x:c>
      <x:c r="D302" s="534" t="str">
        <x:v>OPERAR/MANOB CHAVE/GRAMPO LV LM</x:v>
      </x:c>
      <x:c r="E302" s="534" t="str">
        <x:v>OPERAR E/OU MANOBRAR (ABRIR E FECHAR) CHAVES (FUSIVEL/FACA/TRIPOLARES) OU GRAMPOS DE LINHA VIVA. CONFORME NORMA TECNICA VIGENTE. INCLUI: ABRIR E FECHAR CHAVES, EQUIPAMENTOS OU GRAMPOS DE LINHA VIVA, EM UMA MESMA ESTRUTURA, COM OBJETIVO DE MANOBRAS PARA SERVICOS DE CONSTRUCAO E MANUTENCAO. INCLUI A SUBSTITUICAO DE ELOS FUSIVEIS E/OU CARTUCHOS CASO NECESSARIO.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 </x:v>
      </x:c>
      <x:c r="F302" s="531" t="str">
        <x:v>CONJUNTO</x:v>
      </x:c>
      <x:c r="G302" s="573" t="n">
        <x:v>37.7195671413619</x:v>
      </x:c>
      <x:c r="H302" s="573" t="n">
        <x:f>G302/12</x:f>
        <x:v>3.1432972617801584</x:v>
      </x:c>
      <x:c r="I302" s="576" t="n">
        <x:v>420.899267090366</x:v>
      </x:c>
      <x:c r="J302" s="576" t="n">
        <x:f>ROUND(I302*$E$3,2)</x:f>
        <x:v>420.9</x:v>
      </x:c>
      <x:c r="K302" s="576" t="n">
        <x:f>J302*H302</x:f>
        <x:v>1323.0138174832687</x:v>
      </x:c>
      <x:c r="L302" s="522"/>
      <x:c r="M302" s="579" t="n">
        <x:v>0</x:v>
      </x:c>
      <x:c r="N302" s="582" t="n">
        <x:f>O302*$E$3</x:f>
        <x:v>0</x:v>
      </x:c>
      <x:c r="O302" s="523" t="n">
        <x:v>0</x:v>
      </x:c>
      <x:c r="P302" s="585" t="n">
        <x:v>0</x:v>
      </x:c>
      <x:c r="Q302" s="588" t="n">
        <x:f>R302*$E$3</x:f>
        <x:v>0</x:v>
      </x:c>
      <x:c r="R302" s="523" t="n">
        <x:v>0</x:v>
      </x:c>
      <x:c r="S302" s="579" t="n">
        <x:v>0</x:v>
      </x:c>
      <x:c r="T302" s="582" t="n">
        <x:f>U302*$E$3</x:f>
        <x:v>0</x:v>
      </x:c>
      <x:c r="U302" s="523" t="n">
        <x:v>0</x:v>
      </x:c>
      <x:c r="V302" s="585" t="n">
        <x:v>0</x:v>
      </x:c>
      <x:c r="W302" s="588" t="n">
        <x:f>X302*$E$3</x:f>
        <x:v>0</x:v>
      </x:c>
      <x:c r="X302" s="523" t="n">
        <x:v>0</x:v>
      </x:c>
      <x:c r="Y302" s="579" t="n">
        <x:v>0</x:v>
      </x:c>
      <x:c r="Z302" s="582" t="n">
        <x:f>AA302*$E$3</x:f>
        <x:v>0</x:v>
      </x:c>
      <x:c r="AA302" s="523" t="n">
        <x:v>0</x:v>
      </x:c>
      <x:c r="AB302" s="585" t="n">
        <x:v>0</x:v>
      </x:c>
      <x:c r="AC302" s="588" t="n">
        <x:f>AD302*$E$3</x:f>
        <x:v>0</x:v>
      </x:c>
      <x:c r="AD302" s="523" t="n">
        <x:v>0</x:v>
      </x:c>
      <x:c r="AE302" s="579" t="n">
        <x:v>0</x:v>
      </x:c>
      <x:c r="AF302" s="582" t="n">
        <x:f>AG302*$E$3</x:f>
        <x:v>0</x:v>
      </x:c>
      <x:c r="AG302" s="523" t="n">
        <x:v>0</x:v>
      </x:c>
      <x:c r="AH302" s="585" t="n">
        <x:v>0</x:v>
      </x:c>
      <x:c r="AI302" s="588" t="n">
        <x:f>AJ302*$E$3</x:f>
        <x:v>0</x:v>
      </x:c>
      <x:c r="AJ302" s="523" t="n">
        <x:v>0</x:v>
      </x:c>
      <x:c r="AK302" s="579" t="n">
        <x:v>0</x:v>
      </x:c>
      <x:c r="AL302" s="582" t="n">
        <x:f>AM302*$E$3</x:f>
        <x:v>0</x:v>
      </x:c>
      <x:c r="AM302" s="523" t="n">
        <x:v>0</x:v>
      </x:c>
      <x:c r="AN302" s="585" t="n">
        <x:v>0</x:v>
      </x:c>
      <x:c r="AO302" s="588" t="n">
        <x:f>AP302*$E$3</x:f>
        <x:v>0</x:v>
      </x:c>
      <x:c r="AP302" s="523" t="n">
        <x:v>0</x:v>
      </x:c>
      <x:c r="AQ302" s="579" t="n">
        <x:v>0</x:v>
      </x:c>
      <x:c r="AR302" s="582" t="n">
        <x:f>AS302*$E$3</x:f>
        <x:v>0</x:v>
      </x:c>
      <x:c r="AS302" s="523" t="n">
        <x:v>0</x:v>
      </x:c>
      <x:c r="AT302" s="585" t="n">
        <x:v>0</x:v>
      </x:c>
      <x:c r="AU302" s="588" t="n">
        <x:f>AV302*$E$3</x:f>
        <x:v>0</x:v>
      </x:c>
      <x:c r="AV302" s="523" t="n">
        <x:v>0</x:v>
      </x:c>
      <x:c r="AW302" s="579" t="n">
        <x:f>SUM(M302,P302,S302,V302,Y302,AB302,AE302,AH302,AK302,AN302,AQ302,AT302)</x:f>
        <x:v>0</x:v>
      </x:c>
      <x:c r="AX302" s="582" t="n">
        <x:f>SUM(N302,Q302,T302,W302,Z302,AC302,AF302,AI302,AL302,AO302,AR302,AU302)</x:f>
        <x:v>0</x:v>
      </x:c>
      <x:c r="AY302" s="525"/>
      <x:c r="AZ302" s="579" t="n">
        <x:f>AW302/12</x:f>
        <x:v>0</x:v>
      </x:c>
      <x:c r="BA302" s="582" t="n">
        <x:f>AX302/12</x:f>
        <x:v>0</x:v>
      </x:c>
      <x:c r="BB302" s="525"/>
      <x:c r="BC302" s="579" t="n">
        <x:f>AW302-$G302</x:f>
        <x:v>-37.7195671413619</x:v>
      </x:c>
      <x:c r="BD302" s="582" t="n">
        <x:f>AX302-($K302*12)</x:f>
        <x:v>-15876.165809799224</x:v>
      </x:c>
      <x:c r="BE302" s="522" t="str">
        <x:v>SIM</x:v>
      </x:c>
      <x:c r="BF302" s="522" t="str">
        <x:v>PRODUÇÃO · COMPÕE O FATOR K</x:v>
      </x:c>
    </x:row>
    <x:row r="303" ht="31" customHeight="1">
      <x:c r="A303" s="531" t="str">
        <x:v>O&amp;M</x:v>
      </x:c>
      <x:c r="B303" s="531" t="str">
        <x:v>LINHA MORTA</x:v>
      </x:c>
      <x:c r="C303" s="531" t="str">
        <x:v>5025300114</x:v>
      </x:c>
      <x:c r="D303" s="534" t="str">
        <x:v>INST ESTR CP SENSOR FALTA POSTE LM</x:v>
      </x:c>
      <x:c r="E303" s="534" t="str">
        <x:v>INSTALAR ESTRUTURA COMPLETA PARA SENSOR DE FALTA EM POSTE, COM EQUIPAMENTO, INDEPENDENTE DA CLASSE DE TENSAO E NUMERO DE FASES. CONFORME NORMA TECNICA VIGENTE. INCLUI: INSTALAR UM OU MAIS SENSORES DE FALTA EM UMA, DUAS OU TRES FASES, CONTROLE  DO SENSOR, SUPORTE T, CHAVE FUSIVEL, FERRAGENS, ELETRODUTO, JUMPER, GRAMPO LV, CONEXOES NECESSARIAS/PADRONIZADAS A REDE, TRANSFORMADOR OU TP MONOFASICO, PARA-RAIOS DE MT E BT, SISTEMA DE ATERRAMENTO COMPLETO PADRONIZADO E A PLACA DE IDENTIFICACAO. MEDIR E GARANTIR O ATERRAMENTO (CONFORME POP, VALOR EM Ω "OHMS"). QUANDO FOR NECESSARIO INSTALAR HASTE ADICIONAL DE ATERRAMENTO, REMUNERAR COM A ATIVIDADES ESPECIFICA, CONFORME A QUANTIDADE ADICIONAL NECESSARIA. NAO INCLUI A INSTALACAO DO POSTE E ESTRUTURA PRIMARIA (1NIVEL), QUANDO NECESSARIO DEVERA SER CONSIDERADO EM ATIVIDADE ESPECIFICA. APROPRIACAO - INVESTIMENTO: QUANDO ASSOCIADA A UC ESSA ATIVIDADE DEVE SER APROPRIADA NA ODI. CONFORME ET.206.EQTL.NORMAS E QUALIDADE - CADERNO DE SERVICOS. QUANT MINIMA RECOMENDA: 2 PESSOAS. TIPO DE TURMA: LINHA MORTA (LM).</x:v>
      </x:c>
      <x:c r="F303" s="531" t="str">
        <x:v>CONJUNTO</x:v>
      </x:c>
      <x:c r="G303" s="573" t="n">
        <x:v>0</x:v>
      </x:c>
      <x:c r="H303" s="573" t="n">
        <x:f>G303/12</x:f>
        <x:v>0</x:v>
      </x:c>
      <x:c r="I303" s="576" t="n">
        <x:v>1794.80280851089</x:v>
      </x:c>
      <x:c r="J303" s="576" t="n">
        <x:f>ROUND(I303*$E$3,2)</x:f>
        <x:v>1794.8</x:v>
      </x:c>
      <x:c r="K303" s="576" t="n">
        <x:f>J303*H303</x:f>
        <x:v>0</x:v>
      </x:c>
      <x:c r="L303" s="522"/>
      <x:c r="M303" s="579" t="n">
        <x:v>0</x:v>
      </x:c>
      <x:c r="N303" s="582" t="n">
        <x:f>O303*$E$3</x:f>
        <x:v>0</x:v>
      </x:c>
      <x:c r="O303" s="523" t="n">
        <x:v>0</x:v>
      </x:c>
      <x:c r="P303" s="585" t="n">
        <x:v>0</x:v>
      </x:c>
      <x:c r="Q303" s="588" t="n">
        <x:f>R303*$E$3</x:f>
        <x:v>0</x:v>
      </x:c>
      <x:c r="R303" s="523" t="n">
        <x:v>0</x:v>
      </x:c>
      <x:c r="S303" s="579" t="n">
        <x:v>0</x:v>
      </x:c>
      <x:c r="T303" s="582" t="n">
        <x:f>U303*$E$3</x:f>
        <x:v>0</x:v>
      </x:c>
      <x:c r="U303" s="523" t="n">
        <x:v>0</x:v>
      </x:c>
      <x:c r="V303" s="585" t="n">
        <x:v>0</x:v>
      </x:c>
      <x:c r="W303" s="588" t="n">
        <x:f>X303*$E$3</x:f>
        <x:v>0</x:v>
      </x:c>
      <x:c r="X303" s="523" t="n">
        <x:v>0</x:v>
      </x:c>
      <x:c r="Y303" s="579" t="n">
        <x:v>0</x:v>
      </x:c>
      <x:c r="Z303" s="582" t="n">
        <x:f>AA303*$E$3</x:f>
        <x:v>0</x:v>
      </x:c>
      <x:c r="AA303" s="523" t="n">
        <x:v>0</x:v>
      </x:c>
      <x:c r="AB303" s="585" t="n">
        <x:v>0</x:v>
      </x:c>
      <x:c r="AC303" s="588" t="n">
        <x:f>AD303*$E$3</x:f>
        <x:v>0</x:v>
      </x:c>
      <x:c r="AD303" s="523" t="n">
        <x:v>0</x:v>
      </x:c>
      <x:c r="AE303" s="579" t="n">
        <x:v>0</x:v>
      </x:c>
      <x:c r="AF303" s="582" t="n">
        <x:f>AG303*$E$3</x:f>
        <x:v>0</x:v>
      </x:c>
      <x:c r="AG303" s="523" t="n">
        <x:v>0</x:v>
      </x:c>
      <x:c r="AH303" s="585" t="n">
        <x:v>0</x:v>
      </x:c>
      <x:c r="AI303" s="588" t="n">
        <x:f>AJ303*$E$3</x:f>
        <x:v>0</x:v>
      </x:c>
      <x:c r="AJ303" s="523" t="n">
        <x:v>0</x:v>
      </x:c>
      <x:c r="AK303" s="579" t="n">
        <x:v>0</x:v>
      </x:c>
      <x:c r="AL303" s="582" t="n">
        <x:f>AM303*$E$3</x:f>
        <x:v>0</x:v>
      </x:c>
      <x:c r="AM303" s="523" t="n">
        <x:v>0</x:v>
      </x:c>
      <x:c r="AN303" s="585" t="n">
        <x:v>0</x:v>
      </x:c>
      <x:c r="AO303" s="588" t="n">
        <x:f>AP303*$E$3</x:f>
        <x:v>0</x:v>
      </x:c>
      <x:c r="AP303" s="523" t="n">
        <x:v>0</x:v>
      </x:c>
      <x:c r="AQ303" s="579" t="n">
        <x:v>0</x:v>
      </x:c>
      <x:c r="AR303" s="582" t="n">
        <x:f>AS303*$E$3</x:f>
        <x:v>0</x:v>
      </x:c>
      <x:c r="AS303" s="523" t="n">
        <x:v>0</x:v>
      </x:c>
      <x:c r="AT303" s="585" t="n">
        <x:v>0</x:v>
      </x:c>
      <x:c r="AU303" s="588" t="n">
        <x:f>AV303*$E$3</x:f>
        <x:v>0</x:v>
      </x:c>
      <x:c r="AV303" s="523" t="n">
        <x:v>0</x:v>
      </x:c>
      <x:c r="AW303" s="579" t="n">
        <x:f>SUM(M303,P303,S303,V303,Y303,AB303,AE303,AH303,AK303,AN303,AQ303,AT303)</x:f>
        <x:v>0</x:v>
      </x:c>
      <x:c r="AX303" s="582" t="n">
        <x:f>SUM(N303,Q303,T303,W303,Z303,AC303,AF303,AI303,AL303,AO303,AR303,AU303)</x:f>
        <x:v>0</x:v>
      </x:c>
      <x:c r="AY303" s="525"/>
      <x:c r="AZ303" s="579" t="n">
        <x:f>AW303/12</x:f>
        <x:v>0</x:v>
      </x:c>
      <x:c r="BA303" s="582" t="n">
        <x:f>AX303/12</x:f>
        <x:v>0</x:v>
      </x:c>
      <x:c r="BB303" s="525"/>
      <x:c r="BC303" s="579" t="n">
        <x:f>AW303-$G303</x:f>
        <x:v>0</x:v>
      </x:c>
      <x:c r="BD303" s="582" t="n">
        <x:f>AX303-($K303*12)</x:f>
        <x:v>0</x:v>
      </x:c>
      <x:c r="BE303" s="522" t="str">
        <x:v>SIM</x:v>
      </x:c>
      <x:c r="BF303" s="522" t="str">
        <x:v>PRODUÇÃO · COMPÕE O FATOR K</x:v>
      </x:c>
    </x:row>
    <x:row r="304" ht="31" customHeight="1">
      <x:c r="A304" s="531" t="str">
        <x:v>O&amp;M</x:v>
      </x:c>
      <x:c r="B304" s="531" t="str">
        <x:v>LINHA MORTA</x:v>
      </x:c>
      <x:c r="C304" s="531" t="str">
        <x:v>5025300115</x:v>
      </x:c>
      <x:c r="D304" s="534" t="str">
        <x:v>RET ESTR CP SENSOR FALTA POSTE LM</x:v>
      </x:c>
      <x:c r="E304" s="534" t="str">
        <x:v>RETIRAR ESTRUTURA COMPLETA PARA SENSOR DE FALTA EM POSTE, COM EQUIPAMENTO, INDEPENDENTE DA CLASSE DE TENSAO E NUMERO DE FASES. CONFORME NORMA TECNICA VIGENTE. INCLUI: RETIRAR SENSOR DE FALTA EM UMA, DUAS OU TRES FASES, CONTROLE  DO SENSOR, SUPORTE T, CHAVE FUSIVEL, FERRAGENS, ELETRODUTO, JUMPER, GRAMPO LV, CONEXOES, TRANSFORMADOR OU TP MONOFASICO, PARA-RAIOS DE MT E BT, E DESCONEXOES NECESSARIAS A REDE E RETIRAR FIO CONDUTOR DE ATERRAMENTO. RETIRAR PLACA DE IDENTIFICACAO. NAO INCLUI A RETIRADA DO POSTE E ESTRUTURA PRIMARIA (1NIVEL), QUANDO NECESSARIO DEVERA SER CONSIDERADO EM ATIVIDADE ESPECIFICA. APROPRIACAO - CUSTEIO: QUANDO EM ATIVIDADE DE MANUTENCAO, APROPRIAR NO CENTRO E CLASSE DE CUSTO ESPECIFICA DA AREA. CONFORME ET.206.EQTL.NORMAS E QUALIDADE - CADERNO DE SERVICOS. QUANT MINIMA RECOMENDA: 2 PESSOAS. TIPO DE TURMA: LINHA MORTA (LM).</x:v>
      </x:c>
      <x:c r="F304" s="531" t="str">
        <x:v>CONJUNTO</x:v>
      </x:c>
      <x:c r="G304" s="573" t="n">
        <x:v>0</x:v>
      </x:c>
      <x:c r="H304" s="573" t="n">
        <x:f>G304/12</x:f>
        <x:v>0</x:v>
      </x:c>
      <x:c r="I304" s="576" t="n">
        <x:v>1122.04751526651</x:v>
      </x:c>
      <x:c r="J304" s="576" t="n">
        <x:f>ROUND(I304*$E$3,2)</x:f>
        <x:v>1122.05</x:v>
      </x:c>
      <x:c r="K304" s="576" t="n">
        <x:f>J304*H304</x:f>
        <x:v>0</x:v>
      </x:c>
      <x:c r="L304" s="522"/>
      <x:c r="M304" s="579" t="n">
        <x:v>0</x:v>
      </x:c>
      <x:c r="N304" s="582" t="n">
        <x:f>O304*$E$3</x:f>
        <x:v>0</x:v>
      </x:c>
      <x:c r="O304" s="523" t="n">
        <x:v>0</x:v>
      </x:c>
      <x:c r="P304" s="585" t="n">
        <x:v>0</x:v>
      </x:c>
      <x:c r="Q304" s="588" t="n">
        <x:f>R304*$E$3</x:f>
        <x:v>0</x:v>
      </x:c>
      <x:c r="R304" s="523" t="n">
        <x:v>0</x:v>
      </x:c>
      <x:c r="S304" s="579" t="n">
        <x:v>0</x:v>
      </x:c>
      <x:c r="T304" s="582" t="n">
        <x:f>U304*$E$3</x:f>
        <x:v>0</x:v>
      </x:c>
      <x:c r="U304" s="523" t="n">
        <x:v>0</x:v>
      </x:c>
      <x:c r="V304" s="585" t="n">
        <x:v>0</x:v>
      </x:c>
      <x:c r="W304" s="588" t="n">
        <x:f>X304*$E$3</x:f>
        <x:v>0</x:v>
      </x:c>
      <x:c r="X304" s="523" t="n">
        <x:v>0</x:v>
      </x:c>
      <x:c r="Y304" s="579" t="n">
        <x:v>0</x:v>
      </x:c>
      <x:c r="Z304" s="582" t="n">
        <x:f>AA304*$E$3</x:f>
        <x:v>0</x:v>
      </x:c>
      <x:c r="AA304" s="523" t="n">
        <x:v>0</x:v>
      </x:c>
      <x:c r="AB304" s="585" t="n">
        <x:v>0</x:v>
      </x:c>
      <x:c r="AC304" s="588" t="n">
        <x:f>AD304*$E$3</x:f>
        <x:v>0</x:v>
      </x:c>
      <x:c r="AD304" s="523" t="n">
        <x:v>0</x:v>
      </x:c>
      <x:c r="AE304" s="579" t="n">
        <x:v>0</x:v>
      </x:c>
      <x:c r="AF304" s="582" t="n">
        <x:f>AG304*$E$3</x:f>
        <x:v>0</x:v>
      </x:c>
      <x:c r="AG304" s="523" t="n">
        <x:v>0</x:v>
      </x:c>
      <x:c r="AH304" s="585" t="n">
        <x:v>0</x:v>
      </x:c>
      <x:c r="AI304" s="588" t="n">
        <x:f>AJ304*$E$3</x:f>
        <x:v>0</x:v>
      </x:c>
      <x:c r="AJ304" s="523" t="n">
        <x:v>0</x:v>
      </x:c>
      <x:c r="AK304" s="579" t="n">
        <x:v>0</x:v>
      </x:c>
      <x:c r="AL304" s="582" t="n">
        <x:f>AM304*$E$3</x:f>
        <x:v>0</x:v>
      </x:c>
      <x:c r="AM304" s="523" t="n">
        <x:v>0</x:v>
      </x:c>
      <x:c r="AN304" s="585" t="n">
        <x:v>0</x:v>
      </x:c>
      <x:c r="AO304" s="588" t="n">
        <x:f>AP304*$E$3</x:f>
        <x:v>0</x:v>
      </x:c>
      <x:c r="AP304" s="523" t="n">
        <x:v>0</x:v>
      </x:c>
      <x:c r="AQ304" s="579" t="n">
        <x:v>0</x:v>
      </x:c>
      <x:c r="AR304" s="582" t="n">
        <x:f>AS304*$E$3</x:f>
        <x:v>0</x:v>
      </x:c>
      <x:c r="AS304" s="523" t="n">
        <x:v>0</x:v>
      </x:c>
      <x:c r="AT304" s="585" t="n">
        <x:v>0</x:v>
      </x:c>
      <x:c r="AU304" s="588" t="n">
        <x:f>AV304*$E$3</x:f>
        <x:v>0</x:v>
      </x:c>
      <x:c r="AV304" s="523" t="n">
        <x:v>0</x:v>
      </x:c>
      <x:c r="AW304" s="579" t="n">
        <x:f>SUM(M304,P304,S304,V304,Y304,AB304,AE304,AH304,AK304,AN304,AQ304,AT304)</x:f>
        <x:v>0</x:v>
      </x:c>
      <x:c r="AX304" s="582" t="n">
        <x:f>SUM(N304,Q304,T304,W304,Z304,AC304,AF304,AI304,AL304,AO304,AR304,AU304)</x:f>
        <x:v>0</x:v>
      </x:c>
      <x:c r="AY304" s="525"/>
      <x:c r="AZ304" s="579" t="n">
        <x:f>AW304/12</x:f>
        <x:v>0</x:v>
      </x:c>
      <x:c r="BA304" s="582" t="n">
        <x:f>AX304/12</x:f>
        <x:v>0</x:v>
      </x:c>
      <x:c r="BB304" s="525"/>
      <x:c r="BC304" s="579" t="n">
        <x:f>AW304-$G304</x:f>
        <x:v>0</x:v>
      </x:c>
      <x:c r="BD304" s="582" t="n">
        <x:f>AX304-($K304*12)</x:f>
        <x:v>0</x:v>
      </x:c>
      <x:c r="BE304" s="522" t="str">
        <x:v>SIM</x:v>
      </x:c>
      <x:c r="BF304" s="522" t="str">
        <x:v>PRODUÇÃO · COMPÕE O FATOR K</x:v>
      </x:c>
    </x:row>
    <x:row r="305" ht="31" customHeight="1">
      <x:c r="A305" s="531" t="str">
        <x:v>O&amp;M</x:v>
      </x:c>
      <x:c r="B305" s="531" t="str">
        <x:v>LINHA MORTA</x:v>
      </x:c>
      <x:c r="C305" s="531" t="str">
        <x:v>5025300116</x:v>
      </x:c>
      <x:c r="D305" s="534" t="str">
        <x:v>INST RELIGADOR 1F POSTE LM</x:v>
      </x:c>
      <x:c r="E305" s="534" t="str">
        <x:v>INSTALAR RELIGADOR MONOFASICO EM POSTE, INDEPENDENTE DA CLASSE DE TENSAO. CONFORME NORMA TECNICA VIGENTE. INCLUI: INSTALAR O RELIGADOR COM SUPORTE, INSTALAR CONTROLE, CONECTAR AO CONTROLE, TRANSFORMADOR E/OU TP, CHAVES, CONEXOES NECESSARIAS/PADRONIZADAS A REDE E FIO CONDUTOR DO SISTEMA DE ATERRAMENTO EXISTENTE. INSTALAR AS CONEXOES NECESSARIAS A REDE E PLACA DE IDENTIFICACAO DO EQUIPAMENTO, QUANDO NECESSARIO. APROPRIACAO - INVESTIMENTO: QUANDO ASSOCIADA A UC ESSA ATIVIDADE DEVE SER APROPRIADA NA ODI. CONFORME ET.206.EQTL.NORMAS E QUALIDADE - CADERNO DE SERVICOS. QUANT MINIMA RECOMENDA: 2 PESSOAS. TIPO DE TURMA: LINHA MORTA (LM).</x:v>
      </x:c>
      <x:c r="F305" s="531" t="str">
        <x:v>UNIDADE</x:v>
      </x:c>
      <x:c r="G305" s="573" t="n">
        <x:v>301.333333333333</x:v>
      </x:c>
      <x:c r="H305" s="573" t="n">
        <x:f>G305/12</x:f>
        <x:v>25.111111111111082</x:v>
      </x:c>
      <x:c r="I305" s="576" t="n">
        <x:v>905.945580508058</x:v>
      </x:c>
      <x:c r="J305" s="576" t="n">
        <x:f>ROUND(I305*$E$3,2)</x:f>
        <x:v>905.95</x:v>
      </x:c>
      <x:c r="K305" s="576" t="n">
        <x:f>J305*H305</x:f>
        <x:v>22749.411111111087</x:v>
      </x:c>
      <x:c r="L305" s="522"/>
      <x:c r="M305" s="579" t="n">
        <x:v>0</x:v>
      </x:c>
      <x:c r="N305" s="582" t="n">
        <x:f>O305*$E$3</x:f>
        <x:v>0</x:v>
      </x:c>
      <x:c r="O305" s="523" t="n">
        <x:v>0</x:v>
      </x:c>
      <x:c r="P305" s="585" t="n">
        <x:v>0</x:v>
      </x:c>
      <x:c r="Q305" s="588" t="n">
        <x:f>R305*$E$3</x:f>
        <x:v>0</x:v>
      </x:c>
      <x:c r="R305" s="523" t="n">
        <x:v>0</x:v>
      </x:c>
      <x:c r="S305" s="579" t="n">
        <x:v>0</x:v>
      </x:c>
      <x:c r="T305" s="582" t="n">
        <x:f>U305*$E$3</x:f>
        <x:v>0</x:v>
      </x:c>
      <x:c r="U305" s="523" t="n">
        <x:v>0</x:v>
      </x:c>
      <x:c r="V305" s="585" t="n">
        <x:v>0</x:v>
      </x:c>
      <x:c r="W305" s="588" t="n">
        <x:f>X305*$E$3</x:f>
        <x:v>0</x:v>
      </x:c>
      <x:c r="X305" s="523" t="n">
        <x:v>0</x:v>
      </x:c>
      <x:c r="Y305" s="579" t="n">
        <x:v>0</x:v>
      </x:c>
      <x:c r="Z305" s="582" t="n">
        <x:f>AA305*$E$3</x:f>
        <x:v>0</x:v>
      </x:c>
      <x:c r="AA305" s="523" t="n">
        <x:v>0</x:v>
      </x:c>
      <x:c r="AB305" s="585" t="n">
        <x:v>0</x:v>
      </x:c>
      <x:c r="AC305" s="588" t="n">
        <x:f>AD305*$E$3</x:f>
        <x:v>0</x:v>
      </x:c>
      <x:c r="AD305" s="523" t="n">
        <x:v>0</x:v>
      </x:c>
      <x:c r="AE305" s="579" t="n">
        <x:v>0</x:v>
      </x:c>
      <x:c r="AF305" s="582" t="n">
        <x:f>AG305*$E$3</x:f>
        <x:v>0</x:v>
      </x:c>
      <x:c r="AG305" s="523" t="n">
        <x:v>0</x:v>
      </x:c>
      <x:c r="AH305" s="585" t="n">
        <x:v>1</x:v>
      </x:c>
      <x:c r="AI305" s="588" t="n">
        <x:f>AJ305*$E$3</x:f>
        <x:v>905.95</x:v>
      </x:c>
      <x:c r="AJ305" s="523" t="n">
        <x:v>905.95</x:v>
      </x:c>
      <x:c r="AK305" s="579" t="n">
        <x:v>0</x:v>
      </x:c>
      <x:c r="AL305" s="582" t="n">
        <x:f>AM305*$E$3</x:f>
        <x:v>0</x:v>
      </x:c>
      <x:c r="AM305" s="523" t="n">
        <x:v>0</x:v>
      </x:c>
      <x:c r="AN305" s="585" t="n">
        <x:v>9</x:v>
      </x:c>
      <x:c r="AO305" s="588" t="n">
        <x:f>AP305*$E$3</x:f>
        <x:v>8153.55</x:v>
      </x:c>
      <x:c r="AP305" s="523" t="n">
        <x:v>8153.55</x:v>
      </x:c>
      <x:c r="AQ305" s="579" t="n">
        <x:v>5</x:v>
      </x:c>
      <x:c r="AR305" s="582" t="n">
        <x:f>AS305*$E$3</x:f>
        <x:v>4529.75</x:v>
      </x:c>
      <x:c r="AS305" s="523" t="n">
        <x:v>4529.75</x:v>
      </x:c>
      <x:c r="AT305" s="585" t="n">
        <x:v>0</x:v>
      </x:c>
      <x:c r="AU305" s="588" t="n">
        <x:f>AV305*$E$3</x:f>
        <x:v>0</x:v>
      </x:c>
      <x:c r="AV305" s="523" t="n">
        <x:v>0</x:v>
      </x:c>
      <x:c r="AW305" s="579" t="n">
        <x:f>SUM(M305,P305,S305,V305,Y305,AB305,AE305,AH305,AK305,AN305,AQ305,AT305)</x:f>
        <x:v>15</x:v>
      </x:c>
      <x:c r="AX305" s="582" t="n">
        <x:f>SUM(N305,Q305,T305,W305,Z305,AC305,AF305,AI305,AL305,AO305,AR305,AU305)</x:f>
        <x:v>13589.25</x:v>
      </x:c>
      <x:c r="AY305" s="525"/>
      <x:c r="AZ305" s="579" t="n">
        <x:f>AW305/12</x:f>
        <x:v>1.25</x:v>
      </x:c>
      <x:c r="BA305" s="582" t="n">
        <x:f>AX305/12</x:f>
        <x:v>1132.4375</x:v>
      </x:c>
      <x:c r="BB305" s="525"/>
      <x:c r="BC305" s="579" t="n">
        <x:f>AW305-$G305</x:f>
        <x:v>-286.333333333333</x:v>
      </x:c>
      <x:c r="BD305" s="582" t="n">
        <x:f>AX305-($K305*12)</x:f>
        <x:v>-259403.68333333306</x:v>
      </x:c>
      <x:c r="BE305" s="522" t="str">
        <x:v>SIM</x:v>
      </x:c>
      <x:c r="BF305" s="522" t="str">
        <x:v>PRODUÇÃO · COMPÕE O FATOR K</x:v>
      </x:c>
    </x:row>
    <x:row r="306" ht="31" customHeight="1">
      <x:c r="A306" s="531" t="str">
        <x:v>O&amp;M</x:v>
      </x:c>
      <x:c r="B306" s="531" t="str">
        <x:v>LINHA MORTA</x:v>
      </x:c>
      <x:c r="C306" s="531" t="str">
        <x:v>5025300117</x:v>
      </x:c>
      <x:c r="D306" s="534" t="str">
        <x:v>RET RELIGADOR 1F POSTE LM</x:v>
      </x:c>
      <x:c r="E306" s="534" t="str">
        <x:v>RETIRAR RELIGADOR MONOFASICO EM POSTE, INDEPENDENTE DA CLASSE DE TENSAO. CONFORME NORMA TECNICA VIGENTE. INCLUI: RETIRAR O RELIGADOR COM SUPORTE, RETIRAR CONTROLE, DESCONECTAR AO CONTROLE, TRANSFORMADOR E/OU TP, CHAVES, DESCONEXOES NECESSARIAS A REDE E FIO CONDUTOR DO SISTEMA DE ATERRAMENTO. APROPRIACAO - CUSTEIO: QUANDO EM ATIVIDADE DE MANUTENCAO, APROPRIAR NO CENTRO E CLASSE DE CUSTO ESPECIFICA DA AREA. CONFORME ET.206.EQTL.NORMAS E QUALIDADE - CADERNO DE SERVICOS. QUANT MINIMA RECOMENDA: 2 PESSOAS. TIPO DE TURMA: LINHA MORTA (LM).</x:v>
      </x:c>
      <x:c r="F306" s="531" t="str">
        <x:v>UNIDADE</x:v>
      </x:c>
      <x:c r="G306" s="573" t="n">
        <x:v>0</x:v>
      </x:c>
      <x:c r="H306" s="573" t="n">
        <x:f>G306/12</x:f>
        <x:v>0</x:v>
      </x:c>
      <x:c r="I306" s="576" t="n">
        <x:v>634.109326809471</x:v>
      </x:c>
      <x:c r="J306" s="576" t="n">
        <x:f>ROUND(I306*$E$3,2)</x:f>
        <x:v>634.11</x:v>
      </x:c>
      <x:c r="K306" s="576" t="n">
        <x:f>J306*H306</x:f>
        <x:v>0</x:v>
      </x:c>
      <x:c r="L306" s="522"/>
      <x:c r="M306" s="579" t="n">
        <x:v>0</x:v>
      </x:c>
      <x:c r="N306" s="582" t="n">
        <x:f>O306*$E$3</x:f>
        <x:v>0</x:v>
      </x:c>
      <x:c r="O306" s="523" t="n">
        <x:v>0</x:v>
      </x:c>
      <x:c r="P306" s="585" t="n">
        <x:v>0</x:v>
      </x:c>
      <x:c r="Q306" s="588" t="n">
        <x:f>R306*$E$3</x:f>
        <x:v>0</x:v>
      </x:c>
      <x:c r="R306" s="523" t="n">
        <x:v>0</x:v>
      </x:c>
      <x:c r="S306" s="579" t="n">
        <x:v>0</x:v>
      </x:c>
      <x:c r="T306" s="582" t="n">
        <x:f>U306*$E$3</x:f>
        <x:v>0</x:v>
      </x:c>
      <x:c r="U306" s="523" t="n">
        <x:v>0</x:v>
      </x:c>
      <x:c r="V306" s="585" t="n">
        <x:v>0</x:v>
      </x:c>
      <x:c r="W306" s="588" t="n">
        <x:f>X306*$E$3</x:f>
        <x:v>0</x:v>
      </x:c>
      <x:c r="X306" s="523" t="n">
        <x:v>0</x:v>
      </x:c>
      <x:c r="Y306" s="579" t="n">
        <x:v>0</x:v>
      </x:c>
      <x:c r="Z306" s="582" t="n">
        <x:f>AA306*$E$3</x:f>
        <x:v>0</x:v>
      </x:c>
      <x:c r="AA306" s="523" t="n">
        <x:v>0</x:v>
      </x:c>
      <x:c r="AB306" s="585" t="n">
        <x:v>0</x:v>
      </x:c>
      <x:c r="AC306" s="588" t="n">
        <x:f>AD306*$E$3</x:f>
        <x:v>0</x:v>
      </x:c>
      <x:c r="AD306" s="523" t="n">
        <x:v>0</x:v>
      </x:c>
      <x:c r="AE306" s="579" t="n">
        <x:v>0</x:v>
      </x:c>
      <x:c r="AF306" s="582" t="n">
        <x:f>AG306*$E$3</x:f>
        <x:v>0</x:v>
      </x:c>
      <x:c r="AG306" s="523" t="n">
        <x:v>0</x:v>
      </x:c>
      <x:c r="AH306" s="585" t="n">
        <x:v>0</x:v>
      </x:c>
      <x:c r="AI306" s="588" t="n">
        <x:f>AJ306*$E$3</x:f>
        <x:v>0</x:v>
      </x:c>
      <x:c r="AJ306" s="523" t="n">
        <x:v>0</x:v>
      </x:c>
      <x:c r="AK306" s="579" t="n">
        <x:v>0</x:v>
      </x:c>
      <x:c r="AL306" s="582" t="n">
        <x:f>AM306*$E$3</x:f>
        <x:v>0</x:v>
      </x:c>
      <x:c r="AM306" s="523" t="n">
        <x:v>0</x:v>
      </x:c>
      <x:c r="AN306" s="585" t="n">
        <x:v>0</x:v>
      </x:c>
      <x:c r="AO306" s="588" t="n">
        <x:f>AP306*$E$3</x:f>
        <x:v>0</x:v>
      </x:c>
      <x:c r="AP306" s="523" t="n">
        <x:v>0</x:v>
      </x:c>
      <x:c r="AQ306" s="579" t="n">
        <x:v>0</x:v>
      </x:c>
      <x:c r="AR306" s="582" t="n">
        <x:f>AS306*$E$3</x:f>
        <x:v>0</x:v>
      </x:c>
      <x:c r="AS306" s="523" t="n">
        <x:v>0</x:v>
      </x:c>
      <x:c r="AT306" s="585" t="n">
        <x:v>0</x:v>
      </x:c>
      <x:c r="AU306" s="588" t="n">
        <x:f>AV306*$E$3</x:f>
        <x:v>0</x:v>
      </x:c>
      <x:c r="AV306" s="523" t="n">
        <x:v>0</x:v>
      </x:c>
      <x:c r="AW306" s="579" t="n">
        <x:f>SUM(M306,P306,S306,V306,Y306,AB306,AE306,AH306,AK306,AN306,AQ306,AT306)</x:f>
        <x:v>0</x:v>
      </x:c>
      <x:c r="AX306" s="582" t="n">
        <x:f>SUM(N306,Q306,T306,W306,Z306,AC306,AF306,AI306,AL306,AO306,AR306,AU306)</x:f>
        <x:v>0</x:v>
      </x:c>
      <x:c r="AY306" s="525"/>
      <x:c r="AZ306" s="579" t="n">
        <x:f>AW306/12</x:f>
        <x:v>0</x:v>
      </x:c>
      <x:c r="BA306" s="582" t="n">
        <x:f>AX306/12</x:f>
        <x:v>0</x:v>
      </x:c>
      <x:c r="BB306" s="525"/>
      <x:c r="BC306" s="579" t="n">
        <x:f>AW306-$G306</x:f>
        <x:v>0</x:v>
      </x:c>
      <x:c r="BD306" s="582" t="n">
        <x:f>AX306-($K306*12)</x:f>
        <x:v>0</x:v>
      </x:c>
      <x:c r="BE306" s="522" t="str">
        <x:v>SIM</x:v>
      </x:c>
      <x:c r="BF306" s="522" t="str">
        <x:v>PRODUÇÃO · COMPÕE O FATOR K</x:v>
      </x:c>
    </x:row>
    <x:row r="307" ht="31" customHeight="1">
      <x:c r="A307" s="531" t="str">
        <x:v>O&amp;M</x:v>
      </x:c>
      <x:c r="B307" s="531" t="str">
        <x:v>LINHA MORTA</x:v>
      </x:c>
      <x:c r="C307" s="531" t="str">
        <x:v>5025300118</x:v>
      </x:c>
      <x:c r="D307" s="534" t="str">
        <x:v>INST ESTR CP RELIGADOR 1F POSTE LM</x:v>
      </x:c>
      <x:c r="E307" s="534" t="str">
        <x:v>INSTALAR ESTRUTURA COMPLETA PARA RELIGADOR MONOFASICO EM POSTE, COM EQUIPAMENTO, INDEPENDENTE DA CLASSE DE TENSAO. CONFORME NORMA TECNICA VIGENTE. INCLUI: INSTALAR RELIGADOR 1F, CRUZETA, CHAVE FUSIVEL, PARA-RAIOS (MT E BT), TRANSFORMADOR DT OU TP, CONTROLE DO RELIGADOR, COM SUAS ESTRUTURAS DE SUSTENTACAO, PLACA DE IDENTIFICACAO, JUMPER E CONEXOES NECESSARIAS/PADRONIZADAS A REDE, E SISTEMA DE ATERRAMENTO COMPLETO PADRONIZADO. INSTALAR PLACA DE IDENTIFICACAO. MEDIR E GARANTIR O ATERRAMENTO (CONFORME POP, VALOR EM Ω "OHMS"). QUANDO FOR NECESSARIO INSTALAR HASTE ADICIONAL DE ATERRAMENTO, REMUNERAR COM A ATIVIDADES ESPECIFICA, CONFORME A QUANTIDADE ADICIONAL NECESSARIA. NAO INCLUI A INSTALACAO DO POSTE E ESTRUTURA PRIMARIA (1NIVEL), QUANDO NECESSARIO DEVERA SER CONSIDERADO EM ATIVIDADE ESPECIFICA. APROPRIACAO - INVESTIMENTO: QUANDO ASSOCIADA A UC ESSA ATIVIDADE DEVE SER APROPRIADA NA ODI. CONFORME ET.206.EQTL.NORMAS E QUALIDADE - CADERNO DE SERVICOS. QUANT MINIMA RECOMENDA: 5 PESSOAS. TIPO DE TURMA: LINHA MORTA (LM).</x:v>
      </x:c>
      <x:c r="F307" s="531" t="str">
        <x:v>CONJUNTO</x:v>
      </x:c>
      <x:c r="G307" s="573" t="n">
        <x:v>0</x:v>
      </x:c>
      <x:c r="H307" s="573" t="n">
        <x:f>G307/12</x:f>
        <x:v>0</x:v>
      </x:c>
      <x:c r="I307" s="576" t="n">
        <x:v>2620.03878564809</x:v>
      </x:c>
      <x:c r="J307" s="576" t="n">
        <x:f>ROUND(I307*$E$3,2)</x:f>
        <x:v>2620.04</x:v>
      </x:c>
      <x:c r="K307" s="576" t="n">
        <x:f>J307*H307</x:f>
        <x:v>0</x:v>
      </x:c>
      <x:c r="L307" s="522"/>
      <x:c r="M307" s="579" t="n">
        <x:v>0</x:v>
      </x:c>
      <x:c r="N307" s="582" t="n">
        <x:f>O307*$E$3</x:f>
        <x:v>0</x:v>
      </x:c>
      <x:c r="O307" s="523" t="n">
        <x:v>0</x:v>
      </x:c>
      <x:c r="P307" s="585" t="n">
        <x:v>0</x:v>
      </x:c>
      <x:c r="Q307" s="588" t="n">
        <x:f>R307*$E$3</x:f>
        <x:v>0</x:v>
      </x:c>
      <x:c r="R307" s="523" t="n">
        <x:v>0</x:v>
      </x:c>
      <x:c r="S307" s="579" t="n">
        <x:v>0</x:v>
      </x:c>
      <x:c r="T307" s="582" t="n">
        <x:f>U307*$E$3</x:f>
        <x:v>0</x:v>
      </x:c>
      <x:c r="U307" s="523" t="n">
        <x:v>0</x:v>
      </x:c>
      <x:c r="V307" s="585" t="n">
        <x:v>0</x:v>
      </x:c>
      <x:c r="W307" s="588" t="n">
        <x:f>X307*$E$3</x:f>
        <x:v>0</x:v>
      </x:c>
      <x:c r="X307" s="523" t="n">
        <x:v>0</x:v>
      </x:c>
      <x:c r="Y307" s="579" t="n">
        <x:v>0</x:v>
      </x:c>
      <x:c r="Z307" s="582" t="n">
        <x:f>AA307*$E$3</x:f>
        <x:v>0</x:v>
      </x:c>
      <x:c r="AA307" s="523" t="n">
        <x:v>0</x:v>
      </x:c>
      <x:c r="AB307" s="585" t="n">
        <x:v>0</x:v>
      </x:c>
      <x:c r="AC307" s="588" t="n">
        <x:f>AD307*$E$3</x:f>
        <x:v>0</x:v>
      </x:c>
      <x:c r="AD307" s="523" t="n">
        <x:v>0</x:v>
      </x:c>
      <x:c r="AE307" s="579" t="n">
        <x:v>0</x:v>
      </x:c>
      <x:c r="AF307" s="582" t="n">
        <x:f>AG307*$E$3</x:f>
        <x:v>0</x:v>
      </x:c>
      <x:c r="AG307" s="523" t="n">
        <x:v>0</x:v>
      </x:c>
      <x:c r="AH307" s="585" t="n">
        <x:v>0</x:v>
      </x:c>
      <x:c r="AI307" s="588" t="n">
        <x:f>AJ307*$E$3</x:f>
        <x:v>0</x:v>
      </x:c>
      <x:c r="AJ307" s="523" t="n">
        <x:v>0</x:v>
      </x:c>
      <x:c r="AK307" s="579" t="n">
        <x:v>0</x:v>
      </x:c>
      <x:c r="AL307" s="582" t="n">
        <x:f>AM307*$E$3</x:f>
        <x:v>0</x:v>
      </x:c>
      <x:c r="AM307" s="523" t="n">
        <x:v>0</x:v>
      </x:c>
      <x:c r="AN307" s="585" t="n">
        <x:v>0</x:v>
      </x:c>
      <x:c r="AO307" s="588" t="n">
        <x:f>AP307*$E$3</x:f>
        <x:v>0</x:v>
      </x:c>
      <x:c r="AP307" s="523" t="n">
        <x:v>0</x:v>
      </x:c>
      <x:c r="AQ307" s="579" t="n">
        <x:v>0</x:v>
      </x:c>
      <x:c r="AR307" s="582" t="n">
        <x:f>AS307*$E$3</x:f>
        <x:v>0</x:v>
      </x:c>
      <x:c r="AS307" s="523" t="n">
        <x:v>0</x:v>
      </x:c>
      <x:c r="AT307" s="585" t="n">
        <x:v>0</x:v>
      </x:c>
      <x:c r="AU307" s="588" t="n">
        <x:f>AV307*$E$3</x:f>
        <x:v>0</x:v>
      </x:c>
      <x:c r="AV307" s="523" t="n">
        <x:v>0</x:v>
      </x:c>
      <x:c r="AW307" s="579" t="n">
        <x:f>SUM(M307,P307,S307,V307,Y307,AB307,AE307,AH307,AK307,AN307,AQ307,AT307)</x:f>
        <x:v>0</x:v>
      </x:c>
      <x:c r="AX307" s="582" t="n">
        <x:f>SUM(N307,Q307,T307,W307,Z307,AC307,AF307,AI307,AL307,AO307,AR307,AU307)</x:f>
        <x:v>0</x:v>
      </x:c>
      <x:c r="AY307" s="525"/>
      <x:c r="AZ307" s="579" t="n">
        <x:f>AW307/12</x:f>
        <x:v>0</x:v>
      </x:c>
      <x:c r="BA307" s="582" t="n">
        <x:f>AX307/12</x:f>
        <x:v>0</x:v>
      </x:c>
      <x:c r="BB307" s="525"/>
      <x:c r="BC307" s="579" t="n">
        <x:f>AW307-$G307</x:f>
        <x:v>0</x:v>
      </x:c>
      <x:c r="BD307" s="582" t="n">
        <x:f>AX307-($K307*12)</x:f>
        <x:v>0</x:v>
      </x:c>
      <x:c r="BE307" s="522" t="str">
        <x:v>SIM</x:v>
      </x:c>
      <x:c r="BF307" s="522" t="str">
        <x:v>PRODUÇÃO · COMPÕE O FATOR K</x:v>
      </x:c>
    </x:row>
    <x:row r="308" ht="31" customHeight="1">
      <x:c r="A308" s="531" t="str">
        <x:v>O&amp;M</x:v>
      </x:c>
      <x:c r="B308" s="531" t="str">
        <x:v>LINHA MORTA</x:v>
      </x:c>
      <x:c r="C308" s="531" t="str">
        <x:v>5025300119</x:v>
      </x:c>
      <x:c r="D308" s="534" t="str">
        <x:v>RET ESTR CP RELIGADOR 1F POSTE LM</x:v>
      </x:c>
      <x:c r="E308" s="534" t="str">
        <x:v>RETIRAR ESTRUTURA COMPLETA PARA RELIGADOR MONOFASICO EM POSTE, COM EQUIPAMENTO, INDEPENDENTE DA CLASSE DE TENSAO. CONFORME NORMA TECNICA VIGENTE. INCLUI: RETIRAR RELIGADOR 1F, CRUZETA, CHAVE FUSIVEL, PARA-RAIOS (MT E BT), TRANSFORMADOR DT E/OU TP, CONTROLE DO RELIGADOR, COM SUAS ESTRUTURAS DE SUSTENTACAO, JUMPER E DESCONEXOES NECESSARIAS A REDE, DESCONECTAR E RETIRAR FIO CONDUTOR DE ATERRAMENTO. RETIRAR PLACA DE IDENTIFICACAO. NAO INCLUI A RETIRADA DO POSTE E ESTRUTURA PRIMARIA (1NIVEL), QUANDO NECESSARIO DEVERA SER CONSIDERADO EM ATIVIDADE ESPECIFICA. NAO INCLUI A RETIRADA DO POSTE E ESTRUTURA PRIMARIA (1NIVEL), QUANDO NECESSARIO, DEVERA SER CONSIDERADO EM ATIVIDADE ESPECIFICA. APROPRIACAO - CUSTEIO: QUANDO EM ATIVIDADE DE MANUTENCAO, APROPRIAR NO CENTRO E CLASSE DE CUSTO ESPECIFICA DA AREA. CONFORME ET.206.EQTL.NORMAS E QUALIDADE - CADERNO DE SERVICOS. QUANT MINIMA RECOMENDA: 5 PESSOAS. TIPO DE TURMA: LINHA MORTA (LM).</x:v>
      </x:c>
      <x:c r="F308" s="531" t="str">
        <x:v>CONJUNTO</x:v>
      </x:c>
      <x:c r="G308" s="573" t="n">
        <x:v>0</x:v>
      </x:c>
      <x:c r="H308" s="573" t="n">
        <x:f>G308/12</x:f>
        <x:v>0</x:v>
      </x:c>
      <x:c r="I308" s="576" t="n">
        <x:v>1823.72155890435</x:v>
      </x:c>
      <x:c r="J308" s="576" t="n">
        <x:f>ROUND(I308*$E$3,2)</x:f>
        <x:v>1823.72</x:v>
      </x:c>
      <x:c r="K308" s="576" t="n">
        <x:f>J308*H308</x:f>
        <x:v>0</x:v>
      </x:c>
      <x:c r="L308" s="522"/>
      <x:c r="M308" s="579" t="n">
        <x:v>0</x:v>
      </x:c>
      <x:c r="N308" s="582" t="n">
        <x:f>O308*$E$3</x:f>
        <x:v>0</x:v>
      </x:c>
      <x:c r="O308" s="523" t="n">
        <x:v>0</x:v>
      </x:c>
      <x:c r="P308" s="585" t="n">
        <x:v>0</x:v>
      </x:c>
      <x:c r="Q308" s="588" t="n">
        <x:f>R308*$E$3</x:f>
        <x:v>0</x:v>
      </x:c>
      <x:c r="R308" s="523" t="n">
        <x:v>0</x:v>
      </x:c>
      <x:c r="S308" s="579" t="n">
        <x:v>0</x:v>
      </x:c>
      <x:c r="T308" s="582" t="n">
        <x:f>U308*$E$3</x:f>
        <x:v>0</x:v>
      </x:c>
      <x:c r="U308" s="523" t="n">
        <x:v>0</x:v>
      </x:c>
      <x:c r="V308" s="585" t="n">
        <x:v>0</x:v>
      </x:c>
      <x:c r="W308" s="588" t="n">
        <x:f>X308*$E$3</x:f>
        <x:v>0</x:v>
      </x:c>
      <x:c r="X308" s="523" t="n">
        <x:v>0</x:v>
      </x:c>
      <x:c r="Y308" s="579" t="n">
        <x:v>0</x:v>
      </x:c>
      <x:c r="Z308" s="582" t="n">
        <x:f>AA308*$E$3</x:f>
        <x:v>0</x:v>
      </x:c>
      <x:c r="AA308" s="523" t="n">
        <x:v>0</x:v>
      </x:c>
      <x:c r="AB308" s="585" t="n">
        <x:v>0</x:v>
      </x:c>
      <x:c r="AC308" s="588" t="n">
        <x:f>AD308*$E$3</x:f>
        <x:v>0</x:v>
      </x:c>
      <x:c r="AD308" s="523" t="n">
        <x:v>0</x:v>
      </x:c>
      <x:c r="AE308" s="579" t="n">
        <x:v>0</x:v>
      </x:c>
      <x:c r="AF308" s="582" t="n">
        <x:f>AG308*$E$3</x:f>
        <x:v>0</x:v>
      </x:c>
      <x:c r="AG308" s="523" t="n">
        <x:v>0</x:v>
      </x:c>
      <x:c r="AH308" s="585" t="n">
        <x:v>0</x:v>
      </x:c>
      <x:c r="AI308" s="588" t="n">
        <x:f>AJ308*$E$3</x:f>
        <x:v>0</x:v>
      </x:c>
      <x:c r="AJ308" s="523" t="n">
        <x:v>0</x:v>
      </x:c>
      <x:c r="AK308" s="579" t="n">
        <x:v>0</x:v>
      </x:c>
      <x:c r="AL308" s="582" t="n">
        <x:f>AM308*$E$3</x:f>
        <x:v>0</x:v>
      </x:c>
      <x:c r="AM308" s="523" t="n">
        <x:v>0</x:v>
      </x:c>
      <x:c r="AN308" s="585" t="n">
        <x:v>0</x:v>
      </x:c>
      <x:c r="AO308" s="588" t="n">
        <x:f>AP308*$E$3</x:f>
        <x:v>0</x:v>
      </x:c>
      <x:c r="AP308" s="523" t="n">
        <x:v>0</x:v>
      </x:c>
      <x:c r="AQ308" s="579" t="n">
        <x:v>0</x:v>
      </x:c>
      <x:c r="AR308" s="582" t="n">
        <x:f>AS308*$E$3</x:f>
        <x:v>0</x:v>
      </x:c>
      <x:c r="AS308" s="523" t="n">
        <x:v>0</x:v>
      </x:c>
      <x:c r="AT308" s="585" t="n">
        <x:v>0</x:v>
      </x:c>
      <x:c r="AU308" s="588" t="n">
        <x:f>AV308*$E$3</x:f>
        <x:v>0</x:v>
      </x:c>
      <x:c r="AV308" s="523" t="n">
        <x:v>0</x:v>
      </x:c>
      <x:c r="AW308" s="579" t="n">
        <x:f>SUM(M308,P308,S308,V308,Y308,AB308,AE308,AH308,AK308,AN308,AQ308,AT308)</x:f>
        <x:v>0</x:v>
      </x:c>
      <x:c r="AX308" s="582" t="n">
        <x:f>SUM(N308,Q308,T308,W308,Z308,AC308,AF308,AI308,AL308,AO308,AR308,AU308)</x:f>
        <x:v>0</x:v>
      </x:c>
      <x:c r="AY308" s="525"/>
      <x:c r="AZ308" s="579" t="n">
        <x:f>AW308/12</x:f>
        <x:v>0</x:v>
      </x:c>
      <x:c r="BA308" s="582" t="n">
        <x:f>AX308/12</x:f>
        <x:v>0</x:v>
      </x:c>
      <x:c r="BB308" s="525"/>
      <x:c r="BC308" s="579" t="n">
        <x:f>AW308-$G308</x:f>
        <x:v>0</x:v>
      </x:c>
      <x:c r="BD308" s="582" t="n">
        <x:f>AX308-($K308*12)</x:f>
        <x:v>0</x:v>
      </x:c>
      <x:c r="BE308" s="522" t="str">
        <x:v>SIM</x:v>
      </x:c>
      <x:c r="BF308" s="522" t="str">
        <x:v>PRODUÇÃO · COMPÕE O FATOR K</x:v>
      </x:c>
    </x:row>
    <x:row r="309" ht="31" customHeight="1">
      <x:c r="A309" s="531" t="str">
        <x:v>O&amp;M</x:v>
      </x:c>
      <x:c r="B309" s="531" t="str">
        <x:v>LINHA MORTA</x:v>
      </x:c>
      <x:c r="C309" s="531" t="str">
        <x:v>5025300120</x:v>
      </x:c>
      <x:c r="D309" s="534" t="str">
        <x:v>INST RELIGADOR/SECCIONADOR 3F LM</x:v>
      </x:c>
      <x:c r="E309" s="534" t="str">
        <x:v>INSTALAR RELIGADOR OU SECCIONADOR AUTOMATICO TRIFASICO EM POSTE, INDEPENDENTE DA CLASSE DE TENSAO. CONFORME NORMA TECNICA VIGENTE. INCLUI: INSTALAR O RELIGADOR/SECCIONADOR COM SUPORTE, INSTALAR PARA-RAIOS MT, INSTALAR CONTROLE, CONEXAO AO CONTROLE, AO TRANSFORMADOR OU TP, AS CHAVES BY PASS, CONEXOES NECESSARIAS/PADRONIZADAS A REDE E AO FIO CONDUTOR DO SISTEMA DE ATERRAMENTO EXISTENTE. APROPRIACAO - INVESTIMENTO: QUANDO ASSOCIADA A UC ESSA ATIVIDADE DEVE SER APROPRIADA NA ODI. CONFORME ET.206.EQTL.NORMAS E QUALIDADE - CADERNO DE SERVICOS. QUANT MINIMA RECOMENDA: 2 PESSOAS. TIPO DE TURMA: LINHA MORTA (LM).</x:v>
      </x:c>
      <x:c r="F309" s="531" t="str">
        <x:v>UNIDADE</x:v>
      </x:c>
      <x:c r="G309" s="573" t="n">
        <x:v>50</x:v>
      </x:c>
      <x:c r="H309" s="573" t="n">
        <x:f>G309/12</x:f>
        <x:v>4.166666666666667</x:v>
      </x:c>
      <x:c r="I309" s="576" t="n">
        <x:v>1660.33061918127</x:v>
      </x:c>
      <x:c r="J309" s="576" t="n">
        <x:f>ROUND(I309*$E$3,2)</x:f>
        <x:v>1660.33</x:v>
      </x:c>
      <x:c r="K309" s="576" t="n">
        <x:f>J309*H309</x:f>
        <x:v>6918.041666666667</x:v>
      </x:c>
      <x:c r="L309" s="522"/>
      <x:c r="M309" s="579" t="n">
        <x:v>0</x:v>
      </x:c>
      <x:c r="N309" s="582" t="n">
        <x:f>O309*$E$3</x:f>
        <x:v>0</x:v>
      </x:c>
      <x:c r="O309" s="523" t="n">
        <x:v>0</x:v>
      </x:c>
      <x:c r="P309" s="585" t="n">
        <x:v>0</x:v>
      </x:c>
      <x:c r="Q309" s="588" t="n">
        <x:f>R309*$E$3</x:f>
        <x:v>0</x:v>
      </x:c>
      <x:c r="R309" s="523" t="n">
        <x:v>0</x:v>
      </x:c>
      <x:c r="S309" s="579" t="n">
        <x:v>0</x:v>
      </x:c>
      <x:c r="T309" s="582" t="n">
        <x:f>U309*$E$3</x:f>
        <x:v>0</x:v>
      </x:c>
      <x:c r="U309" s="523" t="n">
        <x:v>0</x:v>
      </x:c>
      <x:c r="V309" s="585" t="n">
        <x:v>0</x:v>
      </x:c>
      <x:c r="W309" s="588" t="n">
        <x:f>X309*$E$3</x:f>
        <x:v>0</x:v>
      </x:c>
      <x:c r="X309" s="523" t="n">
        <x:v>0</x:v>
      </x:c>
      <x:c r="Y309" s="579" t="n">
        <x:v>1</x:v>
      </x:c>
      <x:c r="Z309" s="582" t="n">
        <x:f>AA309*$E$3</x:f>
        <x:v>1660.33</x:v>
      </x:c>
      <x:c r="AA309" s="523" t="n">
        <x:v>1660.33</x:v>
      </x:c>
      <x:c r="AB309" s="585" t="n">
        <x:v>0</x:v>
      </x:c>
      <x:c r="AC309" s="588" t="n">
        <x:f>AD309*$E$3</x:f>
        <x:v>0</x:v>
      </x:c>
      <x:c r="AD309" s="523" t="n">
        <x:v>0</x:v>
      </x:c>
      <x:c r="AE309" s="579" t="n">
        <x:v>0</x:v>
      </x:c>
      <x:c r="AF309" s="582" t="n">
        <x:f>AG309*$E$3</x:f>
        <x:v>0</x:v>
      </x:c>
      <x:c r="AG309" s="523" t="n">
        <x:v>0</x:v>
      </x:c>
      <x:c r="AH309" s="585" t="n">
        <x:v>0</x:v>
      </x:c>
      <x:c r="AI309" s="588" t="n">
        <x:f>AJ309*$E$3</x:f>
        <x:v>0</x:v>
      </x:c>
      <x:c r="AJ309" s="523" t="n">
        <x:v>0</x:v>
      </x:c>
      <x:c r="AK309" s="579" t="n">
        <x:v>0</x:v>
      </x:c>
      <x:c r="AL309" s="582" t="n">
        <x:f>AM309*$E$3</x:f>
        <x:v>0</x:v>
      </x:c>
      <x:c r="AM309" s="523" t="n">
        <x:v>0</x:v>
      </x:c>
      <x:c r="AN309" s="585" t="n">
        <x:v>0</x:v>
      </x:c>
      <x:c r="AO309" s="588" t="n">
        <x:f>AP309*$E$3</x:f>
        <x:v>0</x:v>
      </x:c>
      <x:c r="AP309" s="523" t="n">
        <x:v>0</x:v>
      </x:c>
      <x:c r="AQ309" s="579" t="n">
        <x:v>0</x:v>
      </x:c>
      <x:c r="AR309" s="582" t="n">
        <x:f>AS309*$E$3</x:f>
        <x:v>0</x:v>
      </x:c>
      <x:c r="AS309" s="523" t="n">
        <x:v>0</x:v>
      </x:c>
      <x:c r="AT309" s="585" t="n">
        <x:v>0</x:v>
      </x:c>
      <x:c r="AU309" s="588" t="n">
        <x:f>AV309*$E$3</x:f>
        <x:v>0</x:v>
      </x:c>
      <x:c r="AV309" s="523" t="n">
        <x:v>0</x:v>
      </x:c>
      <x:c r="AW309" s="579" t="n">
        <x:f>SUM(M309,P309,S309,V309,Y309,AB309,AE309,AH309,AK309,AN309,AQ309,AT309)</x:f>
        <x:v>1</x:v>
      </x:c>
      <x:c r="AX309" s="582" t="n">
        <x:f>SUM(N309,Q309,T309,W309,Z309,AC309,AF309,AI309,AL309,AO309,AR309,AU309)</x:f>
        <x:v>1660.33</x:v>
      </x:c>
      <x:c r="AY309" s="525"/>
      <x:c r="AZ309" s="579" t="n">
        <x:f>AW309/12</x:f>
        <x:v>0.08333333333333333</x:v>
      </x:c>
      <x:c r="BA309" s="582" t="n">
        <x:f>AX309/12</x:f>
        <x:v>138.36083333333332</x:v>
      </x:c>
      <x:c r="BB309" s="525"/>
      <x:c r="BC309" s="579" t="n">
        <x:f>AW309-$G309</x:f>
        <x:v>-49</x:v>
      </x:c>
      <x:c r="BD309" s="582" t="n">
        <x:f>AX309-($K309*12)</x:f>
        <x:v>-81356.17</x:v>
      </x:c>
      <x:c r="BE309" s="522" t="str">
        <x:v>SIM</x:v>
      </x:c>
      <x:c r="BF309" s="522" t="str">
        <x:v>PRODUÇÃO · COMPÕE O FATOR K</x:v>
      </x:c>
    </x:row>
    <x:row r="310" ht="31" customHeight="1">
      <x:c r="A310" s="531" t="str">
        <x:v>O&amp;M</x:v>
      </x:c>
      <x:c r="B310" s="531" t="str">
        <x:v>LINHA MORTA</x:v>
      </x:c>
      <x:c r="C310" s="531" t="str">
        <x:v>5025300121</x:v>
      </x:c>
      <x:c r="D310" s="534" t="str">
        <x:v>RET RELIGADOR/SECCIONADOR 3F LM</x:v>
      </x:c>
      <x:c r="E310" s="534" t="str">
        <x:v>RETIRAR RELIGADOR OU SECCIONADOR AUTOMATICO TRIFASICO EM POSTE, INDEPENDENTE DA CLASSE DE TENSAO. CONFORME NORMA TECNICA VIGENTE. INCLUI: RETIRAR O RELIGADOR/SECCIONADOR COM SUPORTE, RETIRAR PARA-RAIOS MT, RETIRAR CONTROLE, DESCONECTAR AO CONTROLE, TRANSFORMADOR E/OU TP, CHAVES, DESCONEXOES NECESSARIAS A REDE E FIO CONDUTOR DO SISTEMA DE ATERRAMENTO. APROPRIACAO - CUSTEIO: QUANDO EM ATIVIDADE DE MANUTENCAO, APROPRIAR NO CENTRO E CLASSE DE CUSTO ESPECIFICA DA AREA. CONFORME ET.206.EQTL.NORMAS E QUALIDADE - CADERNO DE SERVICOS. QUANT MINIMA RECOMENDA: 2 PESSOAS. TIPO DE TURMA: LINHA MORTA (LM).</x:v>
      </x:c>
      <x:c r="F310" s="531" t="str">
        <x:v>UNIDADE</x:v>
      </x:c>
      <x:c r="G310" s="573" t="n">
        <x:v>332</x:v>
      </x:c>
      <x:c r="H310" s="573" t="n">
        <x:f>G310/12</x:f>
        <x:v>27.666666666666668</x:v>
      </x:c>
      <x:c r="I310" s="576" t="n">
        <x:v>1101.93583885651</x:v>
      </x:c>
      <x:c r="J310" s="576" t="n">
        <x:f>ROUND(I310*$E$3,2)</x:f>
        <x:v>1101.94</x:v>
      </x:c>
      <x:c r="K310" s="576" t="n">
        <x:f>J310*H310</x:f>
        <x:v>30487.006666666668</x:v>
      </x:c>
      <x:c r="L310" s="522"/>
      <x:c r="M310" s="579" t="n">
        <x:v>0</x:v>
      </x:c>
      <x:c r="N310" s="582" t="n">
        <x:f>O310*$E$3</x:f>
        <x:v>0</x:v>
      </x:c>
      <x:c r="O310" s="523" t="n">
        <x:v>0</x:v>
      </x:c>
      <x:c r="P310" s="585" t="n">
        <x:v>0</x:v>
      </x:c>
      <x:c r="Q310" s="588" t="n">
        <x:f>R310*$E$3</x:f>
        <x:v>0</x:v>
      </x:c>
      <x:c r="R310" s="523" t="n">
        <x:v>0</x:v>
      </x:c>
      <x:c r="S310" s="579" t="n">
        <x:v>0</x:v>
      </x:c>
      <x:c r="T310" s="582" t="n">
        <x:f>U310*$E$3</x:f>
        <x:v>0</x:v>
      </x:c>
      <x:c r="U310" s="523" t="n">
        <x:v>0</x:v>
      </x:c>
      <x:c r="V310" s="585" t="n">
        <x:v>0</x:v>
      </x:c>
      <x:c r="W310" s="588" t="n">
        <x:f>X310*$E$3</x:f>
        <x:v>0</x:v>
      </x:c>
      <x:c r="X310" s="523" t="n">
        <x:v>0</x:v>
      </x:c>
      <x:c r="Y310" s="579" t="n">
        <x:v>0</x:v>
      </x:c>
      <x:c r="Z310" s="582" t="n">
        <x:f>AA310*$E$3</x:f>
        <x:v>0</x:v>
      </x:c>
      <x:c r="AA310" s="523" t="n">
        <x:v>0</x:v>
      </x:c>
      <x:c r="AB310" s="585" t="n">
        <x:v>0</x:v>
      </x:c>
      <x:c r="AC310" s="588" t="n">
        <x:f>AD310*$E$3</x:f>
        <x:v>0</x:v>
      </x:c>
      <x:c r="AD310" s="523" t="n">
        <x:v>0</x:v>
      </x:c>
      <x:c r="AE310" s="579" t="n">
        <x:v>0</x:v>
      </x:c>
      <x:c r="AF310" s="582" t="n">
        <x:f>AG310*$E$3</x:f>
        <x:v>0</x:v>
      </x:c>
      <x:c r="AG310" s="523" t="n">
        <x:v>0</x:v>
      </x:c>
      <x:c r="AH310" s="585" t="n">
        <x:v>0</x:v>
      </x:c>
      <x:c r="AI310" s="588" t="n">
        <x:f>AJ310*$E$3</x:f>
        <x:v>0</x:v>
      </x:c>
      <x:c r="AJ310" s="523" t="n">
        <x:v>0</x:v>
      </x:c>
      <x:c r="AK310" s="579" t="n">
        <x:v>0</x:v>
      </x:c>
      <x:c r="AL310" s="582" t="n">
        <x:f>AM310*$E$3</x:f>
        <x:v>0</x:v>
      </x:c>
      <x:c r="AM310" s="523" t="n">
        <x:v>0</x:v>
      </x:c>
      <x:c r="AN310" s="585" t="n">
        <x:v>0</x:v>
      </x:c>
      <x:c r="AO310" s="588" t="n">
        <x:f>AP310*$E$3</x:f>
        <x:v>0</x:v>
      </x:c>
      <x:c r="AP310" s="523" t="n">
        <x:v>0</x:v>
      </x:c>
      <x:c r="AQ310" s="579" t="n">
        <x:v>0</x:v>
      </x:c>
      <x:c r="AR310" s="582" t="n">
        <x:f>AS310*$E$3</x:f>
        <x:v>0</x:v>
      </x:c>
      <x:c r="AS310" s="523" t="n">
        <x:v>0</x:v>
      </x:c>
      <x:c r="AT310" s="585" t="n">
        <x:v>0</x:v>
      </x:c>
      <x:c r="AU310" s="588" t="n">
        <x:f>AV310*$E$3</x:f>
        <x:v>0</x:v>
      </x:c>
      <x:c r="AV310" s="523" t="n">
        <x:v>0</x:v>
      </x:c>
      <x:c r="AW310" s="579" t="n">
        <x:f>SUM(M310,P310,S310,V310,Y310,AB310,AE310,AH310,AK310,AN310,AQ310,AT310)</x:f>
        <x:v>0</x:v>
      </x:c>
      <x:c r="AX310" s="582" t="n">
        <x:f>SUM(N310,Q310,T310,W310,Z310,AC310,AF310,AI310,AL310,AO310,AR310,AU310)</x:f>
        <x:v>0</x:v>
      </x:c>
      <x:c r="AY310" s="525"/>
      <x:c r="AZ310" s="579" t="n">
        <x:f>AW310/12</x:f>
        <x:v>0</x:v>
      </x:c>
      <x:c r="BA310" s="582" t="n">
        <x:f>AX310/12</x:f>
        <x:v>0</x:v>
      </x:c>
      <x:c r="BB310" s="525"/>
      <x:c r="BC310" s="579" t="n">
        <x:f>AW310-$G310</x:f>
        <x:v>-332</x:v>
      </x:c>
      <x:c r="BD310" s="582" t="n">
        <x:f>AX310-($K310*12)</x:f>
        <x:v>-365844.08</x:v>
      </x:c>
      <x:c r="BE310" s="522" t="str">
        <x:v>SIM</x:v>
      </x:c>
      <x:c r="BF310" s="522" t="str">
        <x:v>PRODUÇÃO · COMPÕE O FATOR K</x:v>
      </x:c>
    </x:row>
    <x:row r="311" ht="31" customHeight="1">
      <x:c r="A311" s="531" t="str">
        <x:v>O&amp;M</x:v>
      </x:c>
      <x:c r="B311" s="531" t="str">
        <x:v>LINHA MORTA</x:v>
      </x:c>
      <x:c r="C311" s="531" t="str">
        <x:v>5025300122</x:v>
      </x:c>
      <x:c r="D311" s="534" t="str">
        <x:v>INST ESTR CP RELIGADOR/SEC 3F &gt;400A LM</x:v>
      </x:c>
      <x:c r="E311" s="534" t="str">
        <x:v>INSTALAR ESTRUTURA COMPLETA RELIGADOR/SECCIONADOR AUTOMATICO TRIFASICO EM POSTE, REDE COM CORRENTE MAIOR QUE 400A, INDEPENDENTE CLASSE DE  TENSAO. CONFORME NORMA TECNICA VIGENTE. INCLUI: INST RELIGADOR/SECCIONADOR, TRANSFORMADOR DT OU TP, CONTROLE RELIGADOR, SUAS ESTRUTURAS DE SUSTENTACAO E CONEXOES, SISTEMA DE ATERRAMENTO COMPLETO PADRONIZADO, CONEXOES NECESSARIAS/PADRONIZADAS A REDE E PLACA DE IDENTIFICACAO. INST CRUZETAS (2NIVEL), CHAVES BY PASS, CHAVE FUSIVEL, PARA-RAIOS MT, JUMPER E CONEXOES NECESSARIAS A REDE, EQUIPAMENTOS E AO ATERRAMENTO. MEDIR E GARANTIR O ATERRAMENTO (CONFORME POP, VALOR EM Ω "OHMS"). QUANDO NECESSARIO INST HASTE ADICIONAL DE ATERRAMENTO, REMUNERAR COM A ATIVIDADE ESPECIFICA. NAO INCLUI A INSTALACAO DO POSTE E ESTRUTURA PRIMARIA (1NIVEL). APROPRIACAO - INVESTIMENTO: QUANDO ASSOCIADA A UC ESSA ATIVIDADE DEVE SER APROPRIADA NA ODI. CONFORME ET.206.EQTL.NORMAS E QUALIDADE - CADERNO DE SERVICOS. QUANT MINIMA RECOMENDA: 5 PESSOAS. TIPO DE TURMA: LINHA MORTA (LM).</x:v>
      </x:c>
      <x:c r="F311" s="531" t="str">
        <x:v>CONJUNTO</x:v>
      </x:c>
      <x:c r="G311" s="573" t="n">
        <x:v>50</x:v>
      </x:c>
      <x:c r="H311" s="573" t="n">
        <x:f>G311/12</x:f>
        <x:v>4.166666666666667</x:v>
      </x:c>
      <x:c r="I311" s="576" t="n">
        <x:v>6000.3778089135</x:v>
      </x:c>
      <x:c r="J311" s="576" t="n">
        <x:f>ROUND(I311*$E$3,2)</x:f>
        <x:v>6000.38</x:v>
      </x:c>
      <x:c r="K311" s="576" t="n">
        <x:f>J311*H311</x:f>
        <x:v>25001.583333333336</x:v>
      </x:c>
      <x:c r="L311" s="522"/>
      <x:c r="M311" s="579" t="n">
        <x:v>5</x:v>
      </x:c>
      <x:c r="N311" s="582" t="n">
        <x:f>O311*$E$3</x:f>
        <x:v>30001.9</x:v>
      </x:c>
      <x:c r="O311" s="523" t="n">
        <x:v>30001.9</x:v>
      </x:c>
      <x:c r="P311" s="585" t="n">
        <x:v>16</x:v>
      </x:c>
      <x:c r="Q311" s="588" t="n">
        <x:f>R311*$E$3</x:f>
        <x:v>96006.08</x:v>
      </x:c>
      <x:c r="R311" s="523" t="n">
        <x:v>96006.08</x:v>
      </x:c>
      <x:c r="S311" s="579" t="n">
        <x:v>9</x:v>
      </x:c>
      <x:c r="T311" s="582" t="n">
        <x:f>U311*$E$3</x:f>
        <x:v>54003.42</x:v>
      </x:c>
      <x:c r="U311" s="523" t="n">
        <x:v>54003.42</x:v>
      </x:c>
      <x:c r="V311" s="585" t="n">
        <x:v>5</x:v>
      </x:c>
      <x:c r="W311" s="588" t="n">
        <x:f>X311*$E$3</x:f>
        <x:v>30001.9</x:v>
      </x:c>
      <x:c r="X311" s="523" t="n">
        <x:v>30001.9</x:v>
      </x:c>
      <x:c r="Y311" s="579" t="n">
        <x:v>9</x:v>
      </x:c>
      <x:c r="Z311" s="582" t="n">
        <x:f>AA311*$E$3</x:f>
        <x:v>54003.42</x:v>
      </x:c>
      <x:c r="AA311" s="523" t="n">
        <x:v>54003.42</x:v>
      </x:c>
      <x:c r="AB311" s="585" t="n">
        <x:v>23</x:v>
      </x:c>
      <x:c r="AC311" s="588" t="n">
        <x:f>AD311*$E$3</x:f>
        <x:v>138008.74</x:v>
      </x:c>
      <x:c r="AD311" s="523" t="n">
        <x:v>138008.74</x:v>
      </x:c>
      <x:c r="AE311" s="579" t="n">
        <x:v>27</x:v>
      </x:c>
      <x:c r="AF311" s="582" t="n">
        <x:f>AG311*$E$3</x:f>
        <x:v>162010.26</x:v>
      </x:c>
      <x:c r="AG311" s="523" t="n">
        <x:v>162010.26</x:v>
      </x:c>
      <x:c r="AH311" s="585" t="n">
        <x:v>32</x:v>
      </x:c>
      <x:c r="AI311" s="588" t="n">
        <x:f>AJ311*$E$3</x:f>
        <x:v>192012.16</x:v>
      </x:c>
      <x:c r="AJ311" s="523" t="n">
        <x:v>192012.16</x:v>
      </x:c>
      <x:c r="AK311" s="579" t="n">
        <x:v>20</x:v>
      </x:c>
      <x:c r="AL311" s="582" t="n">
        <x:f>AM311*$E$3</x:f>
        <x:v>120007.6</x:v>
      </x:c>
      <x:c r="AM311" s="523" t="n">
        <x:v>120007.6</x:v>
      </x:c>
      <x:c r="AN311" s="585" t="n">
        <x:v>25</x:v>
      </x:c>
      <x:c r="AO311" s="588" t="n">
        <x:f>AP311*$E$3</x:f>
        <x:v>150009.5</x:v>
      </x:c>
      <x:c r="AP311" s="523" t="n">
        <x:v>150009.5</x:v>
      </x:c>
      <x:c r="AQ311" s="579" t="n">
        <x:v>12</x:v>
      </x:c>
      <x:c r="AR311" s="582" t="n">
        <x:f>AS311*$E$3</x:f>
        <x:v>72004.56</x:v>
      </x:c>
      <x:c r="AS311" s="523" t="n">
        <x:v>72004.56</x:v>
      </x:c>
      <x:c r="AT311" s="585" t="n">
        <x:v>7</x:v>
      </x:c>
      <x:c r="AU311" s="588" t="n">
        <x:f>AV311*$E$3</x:f>
        <x:v>42002.66</x:v>
      </x:c>
      <x:c r="AV311" s="523" t="n">
        <x:v>42002.66</x:v>
      </x:c>
      <x:c r="AW311" s="579" t="n">
        <x:f>SUM(M311,P311,S311,V311,Y311,AB311,AE311,AH311,AK311,AN311,AQ311,AT311)</x:f>
        <x:v>190</x:v>
      </x:c>
      <x:c r="AX311" s="582" t="n">
        <x:f>SUM(N311,Q311,T311,W311,Z311,AC311,AF311,AI311,AL311,AO311,AR311,AU311)</x:f>
        <x:v>1140072.2</x:v>
      </x:c>
      <x:c r="AY311" s="525"/>
      <x:c r="AZ311" s="579" t="n">
        <x:f>AW311/12</x:f>
        <x:v>15.833333333333334</x:v>
      </x:c>
      <x:c r="BA311" s="582" t="n">
        <x:f>AX311/12</x:f>
        <x:v>95006.01666666666</x:v>
      </x:c>
      <x:c r="BB311" s="525"/>
      <x:c r="BC311" s="579" t="n">
        <x:f>AW311-$G311</x:f>
        <x:v>140</x:v>
      </x:c>
      <x:c r="BD311" s="582" t="n">
        <x:f>AX311-($K311*12)</x:f>
        <x:v>840053.2</x:v>
      </x:c>
      <x:c r="BE311" s="522" t="str">
        <x:v>SIM</x:v>
      </x:c>
      <x:c r="BF311" s="522" t="str">
        <x:v>PRODUÇÃO · COMPÕE O FATOR K</x:v>
      </x:c>
    </x:row>
    <x:row r="312" ht="31" customHeight="1">
      <x:c r="A312" s="531" t="str">
        <x:v>O&amp;M</x:v>
      </x:c>
      <x:c r="B312" s="531" t="str">
        <x:v>LINHA MORTA</x:v>
      </x:c>
      <x:c r="C312" s="531" t="str">
        <x:v>5025300123</x:v>
      </x:c>
      <x:c r="D312" s="534" t="str">
        <x:v>RET ESTR CP RELIGADOR/SEC 3F &gt;400A LM</x:v>
      </x:c>
      <x:c r="E312" s="534" t="str">
        <x:v>RETIRAR ESTRUTURA COMPLETA RELIGADOR/SECCIONADOR AUTOMATICO TRIFASICO EM POSTE, REDE COM CORRENTE MAIOR QUE 400A, INDEPENDENTE DA CLASSE DE  TENSAO. CONFORME NORMA TECNICA VIGENTE. INCLUI: RETIRAR O RELIGADOR/SECCIONADOR, TRANSFORMADOR DT OU TP, CONTROLE RELIGADOR, RETIRAR SUAS ESTRUTURAS DE  SUSTENTACAO E CONEXOES CORRESPONDENTES, E DESCONECTAR E RETIRAR FIO CONDUTOR DE ATERRAMENTO. RETIRAR CRUZETAS (2NIVEL), CHAVES BY  PASS, CHAVE FUSIVEL, PARA-RAIOS MT, JUMPER E DESCONEXOES NECESSARIAS A REDE, EQUIPAMENTOS E ATERRAMENTO. RETIRAR PLACA DE IDENTIFICACAO. NAO INCLUI A RETIRADA DO POSTE  E ESTRUTURA PRIMARIA (1NIVEL), QUANDO NECESSARIO REMUNERAR COM A ATIVIDADE ESPECIFICA. APROPRIACAO - CUSTEIO: QUANDO EM ATIVIDADE DE MANUTENCAO, APROPRIAR NO CENTRO E CLASSE DE CUSTO ESPECIFICA DA AREA. CONFORME ET.206.EQTL.NORMAS E QUALIDADE - CADERNO DE SERVICOS. QUANT MINIMA RECOMENDA: 5 PESSOAS. TIPO DE TURMA: LINHA MORTA (LM). </x:v>
      </x:c>
      <x:c r="F312" s="531" t="str">
        <x:v>CONJUNTO</x:v>
      </x:c>
      <x:c r="G312" s="573" t="n">
        <x:v>42.6666666666667</x:v>
      </x:c>
      <x:c r="H312" s="573" t="n">
        <x:f>G312/12</x:f>
        <x:v>3.5555555555555585</x:v>
      </x:c>
      <x:c r="I312" s="576" t="n">
        <x:v>3757.20292043845</x:v>
      </x:c>
      <x:c r="J312" s="576" t="n">
        <x:f>ROUND(I312*$E$3,2)</x:f>
        <x:v>3757.2</x:v>
      </x:c>
      <x:c r="K312" s="576" t="n">
        <x:f>J312*H312</x:f>
        <x:v>13358.933333333343</x:v>
      </x:c>
      <x:c r="L312" s="522"/>
      <x:c r="M312" s="579" t="n">
        <x:v>5</x:v>
      </x:c>
      <x:c r="N312" s="582" t="n">
        <x:f>O312*$E$3</x:f>
        <x:v>18786</x:v>
      </x:c>
      <x:c r="O312" s="523" t="n">
        <x:v>18786</x:v>
      </x:c>
      <x:c r="P312" s="585" t="n">
        <x:v>16</x:v>
      </x:c>
      <x:c r="Q312" s="588" t="n">
        <x:f>R312*$E$3</x:f>
        <x:v>60115.2</x:v>
      </x:c>
      <x:c r="R312" s="523" t="n">
        <x:v>60115.2</x:v>
      </x:c>
      <x:c r="S312" s="579" t="n">
        <x:v>8</x:v>
      </x:c>
      <x:c r="T312" s="582" t="n">
        <x:f>U312*$E$3</x:f>
        <x:v>30057.6</x:v>
      </x:c>
      <x:c r="U312" s="523" t="n">
        <x:v>30057.6</x:v>
      </x:c>
      <x:c r="V312" s="585" t="n">
        <x:v>5</x:v>
      </x:c>
      <x:c r="W312" s="588" t="n">
        <x:f>X312*$E$3</x:f>
        <x:v>18786</x:v>
      </x:c>
      <x:c r="X312" s="523" t="n">
        <x:v>18786</x:v>
      </x:c>
      <x:c r="Y312" s="579" t="n">
        <x:v>7</x:v>
      </x:c>
      <x:c r="Z312" s="582" t="n">
        <x:f>AA312*$E$3</x:f>
        <x:v>26300.4</x:v>
      </x:c>
      <x:c r="AA312" s="523" t="n">
        <x:v>26300.4</x:v>
      </x:c>
      <x:c r="AB312" s="585" t="n">
        <x:v>5</x:v>
      </x:c>
      <x:c r="AC312" s="588" t="n">
        <x:f>AD312*$E$3</x:f>
        <x:v>18786</x:v>
      </x:c>
      <x:c r="AD312" s="523" t="n">
        <x:v>18786</x:v>
      </x:c>
      <x:c r="AE312" s="579" t="n">
        <x:v>7</x:v>
      </x:c>
      <x:c r="AF312" s="582" t="n">
        <x:f>AG312*$E$3</x:f>
        <x:v>26300.4</x:v>
      </x:c>
      <x:c r="AG312" s="523" t="n">
        <x:v>26300.4</x:v>
      </x:c>
      <x:c r="AH312" s="585" t="n">
        <x:v>18</x:v>
      </x:c>
      <x:c r="AI312" s="588" t="n">
        <x:f>AJ312*$E$3</x:f>
        <x:v>67629.6</x:v>
      </x:c>
      <x:c r="AJ312" s="523" t="n">
        <x:v>67629.6</x:v>
      </x:c>
      <x:c r="AK312" s="579" t="n">
        <x:v>7</x:v>
      </x:c>
      <x:c r="AL312" s="582" t="n">
        <x:f>AM312*$E$3</x:f>
        <x:v>26300.4</x:v>
      </x:c>
      <x:c r="AM312" s="523" t="n">
        <x:v>26300.4</x:v>
      </x:c>
      <x:c r="AN312" s="585" t="n">
        <x:v>8</x:v>
      </x:c>
      <x:c r="AO312" s="588" t="n">
        <x:f>AP312*$E$3</x:f>
        <x:v>30057.6</x:v>
      </x:c>
      <x:c r="AP312" s="523" t="n">
        <x:v>30057.6</x:v>
      </x:c>
      <x:c r="AQ312" s="579" t="n">
        <x:v>4</x:v>
      </x:c>
      <x:c r="AR312" s="582" t="n">
        <x:f>AS312*$E$3</x:f>
        <x:v>15028.8</x:v>
      </x:c>
      <x:c r="AS312" s="523" t="n">
        <x:v>15028.8</x:v>
      </x:c>
      <x:c r="AT312" s="585" t="n">
        <x:v>6</x:v>
      </x:c>
      <x:c r="AU312" s="588" t="n">
        <x:f>AV312*$E$3</x:f>
        <x:v>22543.2</x:v>
      </x:c>
      <x:c r="AV312" s="523" t="n">
        <x:v>22543.2</x:v>
      </x:c>
      <x:c r="AW312" s="579" t="n">
        <x:f>SUM(M312,P312,S312,V312,Y312,AB312,AE312,AH312,AK312,AN312,AQ312,AT312)</x:f>
        <x:v>96</x:v>
      </x:c>
      <x:c r="AX312" s="582" t="n">
        <x:f>SUM(N312,Q312,T312,W312,Z312,AC312,AF312,AI312,AL312,AO312,AR312,AU312)</x:f>
        <x:v>360691.19999999995</x:v>
      </x:c>
      <x:c r="AY312" s="525"/>
      <x:c r="AZ312" s="579" t="n">
        <x:f>AW312/12</x:f>
        <x:v>8</x:v>
      </x:c>
      <x:c r="BA312" s="582" t="n">
        <x:f>AX312/12</x:f>
        <x:v>30057.599999999995</x:v>
      </x:c>
      <x:c r="BB312" s="525"/>
      <x:c r="BC312" s="579" t="n">
        <x:f>AW312-$G312</x:f>
        <x:v>53.3333333333333</x:v>
      </x:c>
      <x:c r="BD312" s="582" t="n">
        <x:f>AX312-($K312*12)</x:f>
        <x:v>200383.99999999983</x:v>
      </x:c>
      <x:c r="BE312" s="522" t="str">
        <x:v>SIM</x:v>
      </x:c>
      <x:c r="BF312" s="522" t="str">
        <x:v>PRODUÇÃO · COMPÕE O FATOR K</x:v>
      </x:c>
    </x:row>
    <x:row r="313" ht="31" customHeight="1">
      <x:c r="A313" s="531" t="str">
        <x:v>O&amp;M</x:v>
      </x:c>
      <x:c r="B313" s="531" t="str">
        <x:v>LINHA MORTA</x:v>
      </x:c>
      <x:c r="C313" s="531" t="str">
        <x:v>5025300124</x:v>
      </x:c>
      <x:c r="D313" s="534" t="str">
        <x:v>INST REGULADOR TENSAO 3F POSTE/PLATAF LM</x:v>
      </x:c>
      <x:c r="E313" s="534" t="str">
        <x:v>INSTALAR REGULADOR DE TENSAO TRIFASICO, EM POSTE OU PLATAFORMA, INDEPENDENTE DA CLASSE DE TENSAO. CONFORME NORMA TECNICA VIGENTE. INCLUI: INSTALAR O REGULADOR DE TENSAO COM SUPORTE, CONECTAR AO CONTROLE, CHAVES E FIO CONDUTOR DO SISTEMA DE ATERRAMENTO EXISTENTE, E CONEXOES NECESSARIAS/PADRONIZADAS A REDE. APROPRIACAO - INVESTIMENTO: QUANDO ASSOCIADA A UC ESSA ATIVIDADE DEVE SER APROPRIADA NA ODI. CONFORME ET.206.EQTL.NORMAS E QUALIDADE - CADERNO DE SERVICOS. QUANT MINIMA RECOMENDA: 5 PESSOAS. TIPO DE TURMA: LINHA MORTA (LM). </x:v>
      </x:c>
      <x:c r="F313" s="531" t="str">
        <x:v>UNIDADE</x:v>
      </x:c>
      <x:c r="G313" s="573" t="n">
        <x:v>216</x:v>
      </x:c>
      <x:c r="H313" s="573" t="n">
        <x:f>G313/12</x:f>
        <x:v>18</x:v>
      </x:c>
      <x:c r="I313" s="576" t="n">
        <x:v>2342.55023073623</x:v>
      </x:c>
      <x:c r="J313" s="576" t="n">
        <x:f>ROUND(I313*$E$3,2)</x:f>
        <x:v>2342.55</x:v>
      </x:c>
      <x:c r="K313" s="576" t="n">
        <x:f>J313*H313</x:f>
        <x:v>42165.9</x:v>
      </x:c>
      <x:c r="L313" s="522"/>
      <x:c r="M313" s="579" t="n">
        <x:v>5</x:v>
      </x:c>
      <x:c r="N313" s="582" t="n">
        <x:f>O313*$E$3</x:f>
        <x:v>11712.75</x:v>
      </x:c>
      <x:c r="O313" s="523" t="n">
        <x:v>11712.75</x:v>
      </x:c>
      <x:c r="P313" s="585" t="n">
        <x:v>4</x:v>
      </x:c>
      <x:c r="Q313" s="588" t="n">
        <x:f>R313*$E$3</x:f>
        <x:v>9370.2</x:v>
      </x:c>
      <x:c r="R313" s="523" t="n">
        <x:v>9370.2</x:v>
      </x:c>
      <x:c r="S313" s="579" t="n">
        <x:v>2</x:v>
      </x:c>
      <x:c r="T313" s="582" t="n">
        <x:f>U313*$E$3</x:f>
        <x:v>4685.1</x:v>
      </x:c>
      <x:c r="U313" s="523" t="n">
        <x:v>4685.1</x:v>
      </x:c>
      <x:c r="V313" s="585" t="n">
        <x:v>0</x:v>
      </x:c>
      <x:c r="W313" s="588" t="n">
        <x:f>X313*$E$3</x:f>
        <x:v>0</x:v>
      </x:c>
      <x:c r="X313" s="523" t="n">
        <x:v>0</x:v>
      </x:c>
      <x:c r="Y313" s="579" t="n">
        <x:v>1</x:v>
      </x:c>
      <x:c r="Z313" s="582" t="n">
        <x:f>AA313*$E$3</x:f>
        <x:v>2342.55</x:v>
      </x:c>
      <x:c r="AA313" s="523" t="n">
        <x:v>2342.55</x:v>
      </x:c>
      <x:c r="AB313" s="585" t="n">
        <x:v>1</x:v>
      </x:c>
      <x:c r="AC313" s="588" t="n">
        <x:f>AD313*$E$3</x:f>
        <x:v>2342.55</x:v>
      </x:c>
      <x:c r="AD313" s="523" t="n">
        <x:v>2342.55</x:v>
      </x:c>
      <x:c r="AE313" s="579" t="n">
        <x:v>0</x:v>
      </x:c>
      <x:c r="AF313" s="582" t="n">
        <x:f>AG313*$E$3</x:f>
        <x:v>0</x:v>
      </x:c>
      <x:c r="AG313" s="523" t="n">
        <x:v>0</x:v>
      </x:c>
      <x:c r="AH313" s="585" t="n">
        <x:v>1</x:v>
      </x:c>
      <x:c r="AI313" s="588" t="n">
        <x:f>AJ313*$E$3</x:f>
        <x:v>2342.55</x:v>
      </x:c>
      <x:c r="AJ313" s="523" t="n">
        <x:v>2342.55</x:v>
      </x:c>
      <x:c r="AK313" s="579" t="n">
        <x:v>6</x:v>
      </x:c>
      <x:c r="AL313" s="582" t="n">
        <x:f>AM313*$E$3</x:f>
        <x:v>14055.3</x:v>
      </x:c>
      <x:c r="AM313" s="523" t="n">
        <x:v>14055.3</x:v>
      </x:c>
      <x:c r="AN313" s="585" t="n">
        <x:v>2</x:v>
      </x:c>
      <x:c r="AO313" s="588" t="n">
        <x:f>AP313*$E$3</x:f>
        <x:v>4685.1</x:v>
      </x:c>
      <x:c r="AP313" s="523" t="n">
        <x:v>4685.1</x:v>
      </x:c>
      <x:c r="AQ313" s="579" t="n">
        <x:v>5</x:v>
      </x:c>
      <x:c r="AR313" s="582" t="n">
        <x:f>AS313*$E$3</x:f>
        <x:v>11712.75</x:v>
      </x:c>
      <x:c r="AS313" s="523" t="n">
        <x:v>11712.75</x:v>
      </x:c>
      <x:c r="AT313" s="585" t="n">
        <x:v>2</x:v>
      </x:c>
      <x:c r="AU313" s="588" t="n">
        <x:f>AV313*$E$3</x:f>
        <x:v>4685.1</x:v>
      </x:c>
      <x:c r="AV313" s="523" t="n">
        <x:v>4685.1</x:v>
      </x:c>
      <x:c r="AW313" s="579" t="n">
        <x:f>SUM(M313,P313,S313,V313,Y313,AB313,AE313,AH313,AK313,AN313,AQ313,AT313)</x:f>
        <x:v>29</x:v>
      </x:c>
      <x:c r="AX313" s="582" t="n">
        <x:f>SUM(N313,Q313,T313,W313,Z313,AC313,AF313,AI313,AL313,AO313,AR313,AU313)</x:f>
        <x:v>67933.95</x:v>
      </x:c>
      <x:c r="AY313" s="525"/>
      <x:c r="AZ313" s="579" t="n">
        <x:f>AW313/12</x:f>
        <x:v>2.4166666666666665</x:v>
      </x:c>
      <x:c r="BA313" s="582" t="n">
        <x:f>AX313/12</x:f>
        <x:v>5661.162499999999</x:v>
      </x:c>
      <x:c r="BB313" s="525"/>
      <x:c r="BC313" s="579" t="n">
        <x:f>AW313-$G313</x:f>
        <x:v>-187</x:v>
      </x:c>
      <x:c r="BD313" s="582" t="n">
        <x:f>AX313-($K313*12)</x:f>
        <x:v>-438056.85000000003</x:v>
      </x:c>
      <x:c r="BE313" s="522" t="str">
        <x:v>SIM</x:v>
      </x:c>
      <x:c r="BF313" s="522" t="str">
        <x:v>PRODUÇÃO · COMPÕE O FATOR K</x:v>
      </x:c>
    </x:row>
    <x:row r="314" ht="31" customHeight="1">
      <x:c r="A314" s="531" t="str">
        <x:v>O&amp;M</x:v>
      </x:c>
      <x:c r="B314" s="531" t="str">
        <x:v>LINHA MORTA</x:v>
      </x:c>
      <x:c r="C314" s="531" t="str">
        <x:v>5025300125</x:v>
      </x:c>
      <x:c r="D314" s="534" t="str">
        <x:v>RET REGULADOR TENSAO 3F POSTE/PLATAF LM</x:v>
      </x:c>
      <x:c r="E314" s="534" t="str">
        <x:v>RETIRAR REGULADOR DE TENSAO TRIFASICO, EM POSTE OU PLATAFORMA, INDEPENDENTE DA CLASSE DE TENSAO. CONFORME NORMA TECNICA VIGENTE. INCLUI: RETIRAR O REGULADOR DE TENSAO COM SUPORTE, DESCONECTAR AO CONTROLE, TRANSFORMADOR E/OU TP, CHAVES E FIO CONDUTOR DO SISTEMA DE ATERRAMENTO, E DESCONEXOES NECESSARIAS A REDE. APROPRIACAO - CUSTEIO: QUANDO EM ATIVIDADE DE MANUTENCAO, APROPRIAR NO CENTRO E CLASSE DE CUSTO ESPECIFICA DA AREA. CONFORME ET.206.EQTL.NORMAS E QUALIDADE - CADERNO DE SERVICOS. QUANT MINIMA RECOMENDA: 5 PESSOAS. TIPO DE TURMA: LINHA MORTA (LM). </x:v>
      </x:c>
      <x:c r="F314" s="531" t="str">
        <x:v>UNIDADE</x:v>
      </x:c>
      <x:c r="G314" s="573" t="n">
        <x:v>25</x:v>
      </x:c>
      <x:c r="H314" s="573" t="n">
        <x:f>G314/12</x:f>
        <x:v>2.0833333333333335</x:v>
      </x:c>
      <x:c r="I314" s="576" t="n">
        <x:v>1292.53669372254</x:v>
      </x:c>
      <x:c r="J314" s="576" t="n">
        <x:f>ROUND(I314*$E$3,2)</x:f>
        <x:v>1292.54</x:v>
      </x:c>
      <x:c r="K314" s="576" t="n">
        <x:f>J314*H314</x:f>
        <x:v>2692.791666666667</x:v>
      </x:c>
      <x:c r="L314" s="522"/>
      <x:c r="M314" s="579" t="n">
        <x:v>3</x:v>
      </x:c>
      <x:c r="N314" s="582" t="n">
        <x:f>O314*$E$3</x:f>
        <x:v>3877.62</x:v>
      </x:c>
      <x:c r="O314" s="523" t="n">
        <x:v>3877.62</x:v>
      </x:c>
      <x:c r="P314" s="585" t="n">
        <x:v>2</x:v>
      </x:c>
      <x:c r="Q314" s="588" t="n">
        <x:f>R314*$E$3</x:f>
        <x:v>2585.08</x:v>
      </x:c>
      <x:c r="R314" s="523" t="n">
        <x:v>2585.08</x:v>
      </x:c>
      <x:c r="S314" s="579" t="n">
        <x:v>0</x:v>
      </x:c>
      <x:c r="T314" s="582" t="n">
        <x:f>U314*$E$3</x:f>
        <x:v>0</x:v>
      </x:c>
      <x:c r="U314" s="523" t="n">
        <x:v>0</x:v>
      </x:c>
      <x:c r="V314" s="585" t="n">
        <x:v>0</x:v>
      </x:c>
      <x:c r="W314" s="588" t="n">
        <x:f>X314*$E$3</x:f>
        <x:v>0</x:v>
      </x:c>
      <x:c r="X314" s="523" t="n">
        <x:v>0</x:v>
      </x:c>
      <x:c r="Y314" s="579" t="n">
        <x:v>0</x:v>
      </x:c>
      <x:c r="Z314" s="582" t="n">
        <x:f>AA314*$E$3</x:f>
        <x:v>0</x:v>
      </x:c>
      <x:c r="AA314" s="523" t="n">
        <x:v>0</x:v>
      </x:c>
      <x:c r="AB314" s="585" t="n">
        <x:v>0</x:v>
      </x:c>
      <x:c r="AC314" s="588" t="n">
        <x:f>AD314*$E$3</x:f>
        <x:v>0</x:v>
      </x:c>
      <x:c r="AD314" s="523" t="n">
        <x:v>0</x:v>
      </x:c>
      <x:c r="AE314" s="579" t="n">
        <x:v>0</x:v>
      </x:c>
      <x:c r="AF314" s="582" t="n">
        <x:f>AG314*$E$3</x:f>
        <x:v>0</x:v>
      </x:c>
      <x:c r="AG314" s="523" t="n">
        <x:v>0</x:v>
      </x:c>
      <x:c r="AH314" s="585" t="n">
        <x:v>1</x:v>
      </x:c>
      <x:c r="AI314" s="588" t="n">
        <x:f>AJ314*$E$3</x:f>
        <x:v>1292.54</x:v>
      </x:c>
      <x:c r="AJ314" s="523" t="n">
        <x:v>1292.54</x:v>
      </x:c>
      <x:c r="AK314" s="579" t="n">
        <x:v>1</x:v>
      </x:c>
      <x:c r="AL314" s="582" t="n">
        <x:f>AM314*$E$3</x:f>
        <x:v>1292.54</x:v>
      </x:c>
      <x:c r="AM314" s="523" t="n">
        <x:v>1292.54</x:v>
      </x:c>
      <x:c r="AN314" s="585" t="n">
        <x:v>2</x:v>
      </x:c>
      <x:c r="AO314" s="588" t="n">
        <x:f>AP314*$E$3</x:f>
        <x:v>2585.08</x:v>
      </x:c>
      <x:c r="AP314" s="523" t="n">
        <x:v>2585.08</x:v>
      </x:c>
      <x:c r="AQ314" s="579" t="n">
        <x:v>2</x:v>
      </x:c>
      <x:c r="AR314" s="582" t="n">
        <x:f>AS314*$E$3</x:f>
        <x:v>2585.08</x:v>
      </x:c>
      <x:c r="AS314" s="523" t="n">
        <x:v>2585.08</x:v>
      </x:c>
      <x:c r="AT314" s="585" t="n">
        <x:v>0</x:v>
      </x:c>
      <x:c r="AU314" s="588" t="n">
        <x:f>AV314*$E$3</x:f>
        <x:v>0</x:v>
      </x:c>
      <x:c r="AV314" s="523" t="n">
        <x:v>0</x:v>
      </x:c>
      <x:c r="AW314" s="579" t="n">
        <x:f>SUM(M314,P314,S314,V314,Y314,AB314,AE314,AH314,AK314,AN314,AQ314,AT314)</x:f>
        <x:v>11</x:v>
      </x:c>
      <x:c r="AX314" s="582" t="n">
        <x:f>SUM(N314,Q314,T314,W314,Z314,AC314,AF314,AI314,AL314,AO314,AR314,AU314)</x:f>
        <x:v>14217.939999999999</x:v>
      </x:c>
      <x:c r="AY314" s="525"/>
      <x:c r="AZ314" s="579" t="n">
        <x:f>AW314/12</x:f>
        <x:v>0.9166666666666666</x:v>
      </x:c>
      <x:c r="BA314" s="582" t="n">
        <x:f>AX314/12</x:f>
        <x:v>1184.8283333333331</x:v>
      </x:c>
      <x:c r="BB314" s="525"/>
      <x:c r="BC314" s="579" t="n">
        <x:f>AW314-$G314</x:f>
        <x:v>-14</x:v>
      </x:c>
      <x:c r="BD314" s="582" t="n">
        <x:f>AX314-($K314*12)</x:f>
        <x:v>-18095.560000000005</x:v>
      </x:c>
      <x:c r="BE314" s="522" t="str">
        <x:v>SIM</x:v>
      </x:c>
      <x:c r="BF314" s="522" t="str">
        <x:v>PRODUÇÃO · COMPÕE O FATOR K</x:v>
      </x:c>
    </x:row>
    <x:row r="315" ht="31" customHeight="1">
      <x:c r="A315" s="531" t="str">
        <x:v>O&amp;M</x:v>
      </x:c>
      <x:c r="B315" s="531" t="str">
        <x:v>LINHA MORTA</x:v>
      </x:c>
      <x:c r="C315" s="531" t="str">
        <x:v>5025300126</x:v>
      </x:c>
      <x:c r="D315" s="534" t="str">
        <x:v>INST ESTR CP BCO REGUL 3F PLAT C/ATER LM</x:v>
      </x:c>
      <x:c r="E315" s="534" t="str">
        <x:v>INSTALAR ESTRUTURA COMPLETA PARA BANCO REGULADOR DE TENSAO TRIFASICO EM PLATAFORMA COM ATERRAMENTO INCLUSO, COM EQUIPAMENTO, INDEPENDENTE DA CLASSE DE TENSAO. CONFORME NORMA TECNICA VIGENTE. INCLUI: INST 3 REGULADORES DE TENSAO, VIGAS METALICAS DE SUSTENTACAO DOS REGULADORES E DAS CHAVES (2° E 3° NIVEIS), CONTROLE E INTERLIGACOES, CRUZETAS (QUANDO NECESSARIO), CHAVE FACA, PARA-RAIOS MT, ISOLADOR, PLACA DE IDENTIFICACAO, CONEXOES/JUMPER, CONEXOES NECESSARIAS/PADRONIZADAS A REDE, INSTALAR REDE AUXILIAR (DELTA FECHADO), QUANDO NECESSARIO, E SISTEMA DE ATERRAMENTO COMPLETO PADRONIZADO. QUANDO NECESSARIO INSTALAR HASTE ADICIONAL DE ATERRAMENTO, REMUNERAR COM A ATIVIDADES ESPECIFICA. NAO INCLUI A INSTALACAO DO POSTE, POSTE SUPORTE E ESTRUTURA PRIMARIA (1NIVEL). APROPRIACAO - INVESTIMENTO: QUANDO ASSOCIADA A UC ESSA ATIVIDADE DEVE SER APROPRIADA NA ODI. CONFORME ET.206.EQTL-CADERNO DE SERVICOS. QUANT MINIMA RECOMENDA: 5 P. TIPO DE TURMA: LINHA MORTA (LM).</x:v>
      </x:c>
      <x:c r="F315" s="531" t="str">
        <x:v>CONJUNTO</x:v>
      </x:c>
      <x:c r="G315" s="573" t="n">
        <x:v>20</x:v>
      </x:c>
      <x:c r="H315" s="573" t="n">
        <x:f>G315/12</x:f>
        <x:v>1.6666666666666667</x:v>
      </x:c>
      <x:c r="I315" s="576" t="n">
        <x:v>7475.89132330743</x:v>
      </x:c>
      <x:c r="J315" s="576" t="n">
        <x:f>ROUND(I315*$E$3,2)</x:f>
        <x:v>7475.89</x:v>
      </x:c>
      <x:c r="K315" s="576" t="n">
        <x:f>J315*H315</x:f>
        <x:v>12459.816666666668</x:v>
      </x:c>
      <x:c r="L315" s="522"/>
      <x:c r="M315" s="579" t="n">
        <x:v>0</x:v>
      </x:c>
      <x:c r="N315" s="582" t="n">
        <x:f>O315*$E$3</x:f>
        <x:v>0</x:v>
      </x:c>
      <x:c r="O315" s="523" t="n">
        <x:v>0</x:v>
      </x:c>
      <x:c r="P315" s="585" t="n">
        <x:v>1</x:v>
      </x:c>
      <x:c r="Q315" s="588" t="n">
        <x:f>R315*$E$3</x:f>
        <x:v>7475.89</x:v>
      </x:c>
      <x:c r="R315" s="523" t="n">
        <x:v>7475.89</x:v>
      </x:c>
      <x:c r="S315" s="579" t="n">
        <x:v>0</x:v>
      </x:c>
      <x:c r="T315" s="582" t="n">
        <x:f>U315*$E$3</x:f>
        <x:v>0</x:v>
      </x:c>
      <x:c r="U315" s="523" t="n">
        <x:v>0</x:v>
      </x:c>
      <x:c r="V315" s="585" t="n">
        <x:v>0</x:v>
      </x:c>
      <x:c r="W315" s="588" t="n">
        <x:f>X315*$E$3</x:f>
        <x:v>0</x:v>
      </x:c>
      <x:c r="X315" s="523" t="n">
        <x:v>0</x:v>
      </x:c>
      <x:c r="Y315" s="579" t="n">
        <x:v>0</x:v>
      </x:c>
      <x:c r="Z315" s="582" t="n">
        <x:f>AA315*$E$3</x:f>
        <x:v>0</x:v>
      </x:c>
      <x:c r="AA315" s="523" t="n">
        <x:v>0</x:v>
      </x:c>
      <x:c r="AB315" s="585" t="n">
        <x:v>0</x:v>
      </x:c>
      <x:c r="AC315" s="588" t="n">
        <x:f>AD315*$E$3</x:f>
        <x:v>0</x:v>
      </x:c>
      <x:c r="AD315" s="523" t="n">
        <x:v>0</x:v>
      </x:c>
      <x:c r="AE315" s="579" t="n">
        <x:v>0</x:v>
      </x:c>
      <x:c r="AF315" s="582" t="n">
        <x:f>AG315*$E$3</x:f>
        <x:v>0</x:v>
      </x:c>
      <x:c r="AG315" s="523" t="n">
        <x:v>0</x:v>
      </x:c>
      <x:c r="AH315" s="585" t="n">
        <x:v>0</x:v>
      </x:c>
      <x:c r="AI315" s="588" t="n">
        <x:f>AJ315*$E$3</x:f>
        <x:v>0</x:v>
      </x:c>
      <x:c r="AJ315" s="523" t="n">
        <x:v>0</x:v>
      </x:c>
      <x:c r="AK315" s="579" t="n">
        <x:v>1</x:v>
      </x:c>
      <x:c r="AL315" s="582" t="n">
        <x:f>AM315*$E$3</x:f>
        <x:v>7475.89</x:v>
      </x:c>
      <x:c r="AM315" s="523" t="n">
        <x:v>7475.89</x:v>
      </x:c>
      <x:c r="AN315" s="585" t="n">
        <x:v>0</x:v>
      </x:c>
      <x:c r="AO315" s="588" t="n">
        <x:f>AP315*$E$3</x:f>
        <x:v>0</x:v>
      </x:c>
      <x:c r="AP315" s="523" t="n">
        <x:v>0</x:v>
      </x:c>
      <x:c r="AQ315" s="579" t="n">
        <x:v>1</x:v>
      </x:c>
      <x:c r="AR315" s="582" t="n">
        <x:f>AS315*$E$3</x:f>
        <x:v>7475.89</x:v>
      </x:c>
      <x:c r="AS315" s="523" t="n">
        <x:v>7475.89</x:v>
      </x:c>
      <x:c r="AT315" s="585" t="n">
        <x:v>1</x:v>
      </x:c>
      <x:c r="AU315" s="588" t="n">
        <x:f>AV315*$E$3</x:f>
        <x:v>7475.89</x:v>
      </x:c>
      <x:c r="AV315" s="523" t="n">
        <x:v>7475.89</x:v>
      </x:c>
      <x:c r="AW315" s="579" t="n">
        <x:f>SUM(M315,P315,S315,V315,Y315,AB315,AE315,AH315,AK315,AN315,AQ315,AT315)</x:f>
        <x:v>4</x:v>
      </x:c>
      <x:c r="AX315" s="582" t="n">
        <x:f>SUM(N315,Q315,T315,W315,Z315,AC315,AF315,AI315,AL315,AO315,AR315,AU315)</x:f>
        <x:v>29903.56</x:v>
      </x:c>
      <x:c r="AY315" s="525"/>
      <x:c r="AZ315" s="579" t="n">
        <x:f>AW315/12</x:f>
        <x:v>0.3333333333333333</x:v>
      </x:c>
      <x:c r="BA315" s="582" t="n">
        <x:f>AX315/12</x:f>
        <x:v>2491.9633333333336</x:v>
      </x:c>
      <x:c r="BB315" s="525"/>
      <x:c r="BC315" s="579" t="n">
        <x:f>AW315-$G315</x:f>
        <x:v>-16</x:v>
      </x:c>
      <x:c r="BD315" s="582" t="n">
        <x:f>AX315-($K315*12)</x:f>
        <x:v>-119614.24000000002</x:v>
      </x:c>
      <x:c r="BE315" s="522" t="str">
        <x:v>SIM</x:v>
      </x:c>
      <x:c r="BF315" s="522" t="str">
        <x:v>PRODUÇÃO · COMPÕE O FATOR K</x:v>
      </x:c>
    </x:row>
    <x:row r="316" ht="31" customHeight="1">
      <x:c r="A316" s="531" t="str">
        <x:v>O&amp;M</x:v>
      </x:c>
      <x:c r="B316" s="531" t="str">
        <x:v>LINHA MORTA</x:v>
      </x:c>
      <x:c r="C316" s="531" t="str">
        <x:v>5025300127</x:v>
      </x:c>
      <x:c r="D316" s="534" t="str">
        <x:v>RET ESTR CP BCO REGUL 3F PLAT LM</x:v>
      </x:c>
      <x:c r="E316" s="534" t="str">
        <x:v>RETIRAR ESTRUTURA COMPLETA PARA BANCO REGULADOR DE TENSAO TRIFASICO EM PLATAFORMA, COM EQUIPAMENTO, INDEPENDENTE DA CLASSE DE TENSAO. CONFORME NORMA TECNICA VIGENTE. INCLUI: RETIRAR 3 REGULADORES DE TENSAO, VIGAS METALICAS DE SUSTENTACAO DOS REGULADORES E DAS CHAVES (2° E 3° NIVEIS), CONTROLE E INTERLIGACOES, CRUZETAS (QUANDO NECESSARIO), CHAVE FACA, PARA-RAIOS MT, ISOLADOR, DESCONECTAR JUMPER, DESCONEXOES NECESSARIAS A REDE E DESCONECTAR FIO CONDUTOR DO SISTEMA DE ATERRAMENTO. NAO INCLUI A RETIRADA DO POSTE, POSTE SUPORTE E ESTRUTURA PRIMARIA (1NIVEL), QUANDO NECESSARIO REMUNERAR EM ATIVIDADE ESPECIFICA. APROPRIACAO - CUSTEIO: QUANDO EM ATIVIDADE DE MANUTENCAO, APROPRIAR NO CENTRO E CLASSE DE CUSTO ESPECIFICA DA AREA. CONFORME ET.206.EQTL.NORMAS E QUALIDADE - CADERNO DE SERVICOS. QUANT MINIMA RECOMENDA: 5 PESSOAS. TIPO DE TURMA: LINHA MORTA (LM). </x:v>
      </x:c>
      <x:c r="F316" s="531" t="str">
        <x:v>CONJUNTO</x:v>
      </x:c>
      <x:c r="G316" s="573" t="n">
        <x:v>0</x:v>
      </x:c>
      <x:c r="H316" s="573" t="n">
        <x:f>G316/12</x:f>
        <x:v>0</x:v>
      </x:c>
      <x:c r="I316" s="576" t="n">
        <x:v>3921.51400221951</x:v>
      </x:c>
      <x:c r="J316" s="576" t="n">
        <x:f>ROUND(I316*$E$3,2)</x:f>
        <x:v>3921.51</x:v>
      </x:c>
      <x:c r="K316" s="576" t="n">
        <x:f>J316*H316</x:f>
        <x:v>0</x:v>
      </x:c>
      <x:c r="L316" s="522"/>
      <x:c r="M316" s="579" t="n">
        <x:v>0</x:v>
      </x:c>
      <x:c r="N316" s="582" t="n">
        <x:f>O316*$E$3</x:f>
        <x:v>0</x:v>
      </x:c>
      <x:c r="O316" s="523" t="n">
        <x:v>0</x:v>
      </x:c>
      <x:c r="P316" s="585" t="n">
        <x:v>0</x:v>
      </x:c>
      <x:c r="Q316" s="588" t="n">
        <x:f>R316*$E$3</x:f>
        <x:v>0</x:v>
      </x:c>
      <x:c r="R316" s="523" t="n">
        <x:v>0</x:v>
      </x:c>
      <x:c r="S316" s="579" t="n">
        <x:v>0</x:v>
      </x:c>
      <x:c r="T316" s="582" t="n">
        <x:f>U316*$E$3</x:f>
        <x:v>0</x:v>
      </x:c>
      <x:c r="U316" s="523" t="n">
        <x:v>0</x:v>
      </x:c>
      <x:c r="V316" s="585" t="n">
        <x:v>0</x:v>
      </x:c>
      <x:c r="W316" s="588" t="n">
        <x:f>X316*$E$3</x:f>
        <x:v>0</x:v>
      </x:c>
      <x:c r="X316" s="523" t="n">
        <x:v>0</x:v>
      </x:c>
      <x:c r="Y316" s="579" t="n">
        <x:v>0</x:v>
      </x:c>
      <x:c r="Z316" s="582" t="n">
        <x:f>AA316*$E$3</x:f>
        <x:v>0</x:v>
      </x:c>
      <x:c r="AA316" s="523" t="n">
        <x:v>0</x:v>
      </x:c>
      <x:c r="AB316" s="585" t="n">
        <x:v>0</x:v>
      </x:c>
      <x:c r="AC316" s="588" t="n">
        <x:f>AD316*$E$3</x:f>
        <x:v>0</x:v>
      </x:c>
      <x:c r="AD316" s="523" t="n">
        <x:v>0</x:v>
      </x:c>
      <x:c r="AE316" s="579" t="n">
        <x:v>0</x:v>
      </x:c>
      <x:c r="AF316" s="582" t="n">
        <x:f>AG316*$E$3</x:f>
        <x:v>0</x:v>
      </x:c>
      <x:c r="AG316" s="523" t="n">
        <x:v>0</x:v>
      </x:c>
      <x:c r="AH316" s="585" t="n">
        <x:v>0</x:v>
      </x:c>
      <x:c r="AI316" s="588" t="n">
        <x:f>AJ316*$E$3</x:f>
        <x:v>0</x:v>
      </x:c>
      <x:c r="AJ316" s="523" t="n">
        <x:v>0</x:v>
      </x:c>
      <x:c r="AK316" s="579" t="n">
        <x:v>1</x:v>
      </x:c>
      <x:c r="AL316" s="582" t="n">
        <x:f>AM316*$E$3</x:f>
        <x:v>3921.51</x:v>
      </x:c>
      <x:c r="AM316" s="523" t="n">
        <x:v>3921.51</x:v>
      </x:c>
      <x:c r="AN316" s="585" t="n">
        <x:v>0</x:v>
      </x:c>
      <x:c r="AO316" s="588" t="n">
        <x:f>AP316*$E$3</x:f>
        <x:v>0</x:v>
      </x:c>
      <x:c r="AP316" s="523" t="n">
        <x:v>0</x:v>
      </x:c>
      <x:c r="AQ316" s="579" t="n">
        <x:v>1</x:v>
      </x:c>
      <x:c r="AR316" s="582" t="n">
        <x:f>AS316*$E$3</x:f>
        <x:v>3921.51</x:v>
      </x:c>
      <x:c r="AS316" s="523" t="n">
        <x:v>3921.51</x:v>
      </x:c>
      <x:c r="AT316" s="585" t="n">
        <x:v>0</x:v>
      </x:c>
      <x:c r="AU316" s="588" t="n">
        <x:f>AV316*$E$3</x:f>
        <x:v>0</x:v>
      </x:c>
      <x:c r="AV316" s="523" t="n">
        <x:v>0</x:v>
      </x:c>
      <x:c r="AW316" s="579" t="n">
        <x:f>SUM(M316,P316,S316,V316,Y316,AB316,AE316,AH316,AK316,AN316,AQ316,AT316)</x:f>
        <x:v>2</x:v>
      </x:c>
      <x:c r="AX316" s="582" t="n">
        <x:f>SUM(N316,Q316,T316,W316,Z316,AC316,AF316,AI316,AL316,AO316,AR316,AU316)</x:f>
        <x:v>7843.02</x:v>
      </x:c>
      <x:c r="AY316" s="525"/>
      <x:c r="AZ316" s="579" t="n">
        <x:f>AW316/12</x:f>
        <x:v>0.16666666666666666</x:v>
      </x:c>
      <x:c r="BA316" s="582" t="n">
        <x:f>AX316/12</x:f>
        <x:v>653.585</x:v>
      </x:c>
      <x:c r="BB316" s="525"/>
      <x:c r="BC316" s="579" t="n">
        <x:f>AW316-$G316</x:f>
        <x:v>2</x:v>
      </x:c>
      <x:c r="BD316" s="582" t="n">
        <x:f>AX316-($K316*12)</x:f>
        <x:v>7843.02</x:v>
      </x:c>
      <x:c r="BE316" s="522" t="str">
        <x:v>SIM</x:v>
      </x:c>
      <x:c r="BF316" s="522" t="str">
        <x:v>PRODUÇÃO · COMPÕE O FATOR K</x:v>
      </x:c>
    </x:row>
    <x:row r="317" ht="31" customHeight="1">
      <x:c r="A317" s="531" t="str">
        <x:v>O&amp;M</x:v>
      </x:c>
      <x:c r="B317" s="531" t="str">
        <x:v>LINHA MORTA</x:v>
      </x:c>
      <x:c r="C317" s="531" t="str">
        <x:v>5025300128</x:v>
      </x:c>
      <x:c r="D317" s="534" t="str">
        <x:v>INST ESTR CP BCO REGUL 3F POST C/ATER LM</x:v>
      </x:c>
      <x:c r="E317" s="534" t="str">
        <x:v>INSTALAR ESTRUTURA COMPLETA PARA BANCO REGULADOR DE TENSAO TRIFASICO EM POSTE COM ATERRAMENTO INCLUSO, COM EQUIPAMENTO, INDEPENDENTE DA CLASSE DE TENSAO. CONFORME NORMA TECNICA VIGENTE. INCLUI: INSTALAR 3 REGULADORES DE TENSAO COM SUPORTE, CONTROLE E INTERLIGACOES, CRUZETAS, CHAVE BY-PASS, CHAVE FACA, PARA-RAIOS MT, ISOLADOR E CONEXOES/JUMPER, CONEXOES NECESSARIAS/PADRONIZADAS A REDE, PLACA DE IDENTIFICACAO E SISTEMA DE ATERRAMENTO COMPLETO PADRONIZADO. MEDIR E GARANTIR O ATERRAMENTO (CONFORME POP, VALOR EM Ω "OHMS") E INSERIR AS EVIDENCIAS E RESULTADOS NA DOCUMENTACAO DA OBRA. QUANDO FOR NECESSARIO INSTALAR HASTE ADICIONAL DE ATERRAMENTO, REMUNERAR COM A ATIVIDADES ESPECIFICA. NAO INCLUI A INSTALACAO DO POSTE E ESTRUTURA PRIMARIA (1NIVEL). APROPRIACAO - INVESTIMENTO: QUANDO ASSOCIADA A UC ESSA ATIVIDADE DEVE SER APROPRIADA NA ODI. CONFORME ET.206.EQTL.NORMAS E QUALIDADE - CADERNO DE SERVICOS. QUANT MINIMA RECOMENDA: 5 PESSOAS. TIPO DE TURMA: LINHA MORTA (LM). </x:v>
      </x:c>
      <x:c r="F317" s="531" t="str">
        <x:v>CONJUNTO</x:v>
      </x:c>
      <x:c r="G317" s="573" t="n">
        <x:v>0</x:v>
      </x:c>
      <x:c r="H317" s="573" t="n">
        <x:f>G317/12</x:f>
        <x:v>0</x:v>
      </x:c>
      <x:c r="I317" s="576" t="n">
        <x:v>5336.82393624886</x:v>
      </x:c>
      <x:c r="J317" s="576" t="n">
        <x:f>ROUND(I317*$E$3,2)</x:f>
        <x:v>5336.82</x:v>
      </x:c>
      <x:c r="K317" s="576" t="n">
        <x:f>J317*H317</x:f>
        <x:v>0</x:v>
      </x:c>
      <x:c r="L317" s="522"/>
      <x:c r="M317" s="579" t="n">
        <x:v>0</x:v>
      </x:c>
      <x:c r="N317" s="582" t="n">
        <x:f>O317*$E$3</x:f>
        <x:v>0</x:v>
      </x:c>
      <x:c r="O317" s="523" t="n">
        <x:v>0</x:v>
      </x:c>
      <x:c r="P317" s="585" t="n">
        <x:v>0</x:v>
      </x:c>
      <x:c r="Q317" s="588" t="n">
        <x:f>R317*$E$3</x:f>
        <x:v>0</x:v>
      </x:c>
      <x:c r="R317" s="523" t="n">
        <x:v>0</x:v>
      </x:c>
      <x:c r="S317" s="579" t="n">
        <x:v>0</x:v>
      </x:c>
      <x:c r="T317" s="582" t="n">
        <x:f>U317*$E$3</x:f>
        <x:v>0</x:v>
      </x:c>
      <x:c r="U317" s="523" t="n">
        <x:v>0</x:v>
      </x:c>
      <x:c r="V317" s="585" t="n">
        <x:v>0</x:v>
      </x:c>
      <x:c r="W317" s="588" t="n">
        <x:f>X317*$E$3</x:f>
        <x:v>0</x:v>
      </x:c>
      <x:c r="X317" s="523" t="n">
        <x:v>0</x:v>
      </x:c>
      <x:c r="Y317" s="579" t="n">
        <x:v>0</x:v>
      </x:c>
      <x:c r="Z317" s="582" t="n">
        <x:f>AA317*$E$3</x:f>
        <x:v>0</x:v>
      </x:c>
      <x:c r="AA317" s="523" t="n">
        <x:v>0</x:v>
      </x:c>
      <x:c r="AB317" s="585" t="n">
        <x:v>0</x:v>
      </x:c>
      <x:c r="AC317" s="588" t="n">
        <x:f>AD317*$E$3</x:f>
        <x:v>0</x:v>
      </x:c>
      <x:c r="AD317" s="523" t="n">
        <x:v>0</x:v>
      </x:c>
      <x:c r="AE317" s="579" t="n">
        <x:v>0</x:v>
      </x:c>
      <x:c r="AF317" s="582" t="n">
        <x:f>AG317*$E$3</x:f>
        <x:v>0</x:v>
      </x:c>
      <x:c r="AG317" s="523" t="n">
        <x:v>0</x:v>
      </x:c>
      <x:c r="AH317" s="585" t="n">
        <x:v>0</x:v>
      </x:c>
      <x:c r="AI317" s="588" t="n">
        <x:f>AJ317*$E$3</x:f>
        <x:v>0</x:v>
      </x:c>
      <x:c r="AJ317" s="523" t="n">
        <x:v>0</x:v>
      </x:c>
      <x:c r="AK317" s="579" t="n">
        <x:v>0</x:v>
      </x:c>
      <x:c r="AL317" s="582" t="n">
        <x:f>AM317*$E$3</x:f>
        <x:v>0</x:v>
      </x:c>
      <x:c r="AM317" s="523" t="n">
        <x:v>0</x:v>
      </x:c>
      <x:c r="AN317" s="585" t="n">
        <x:v>0</x:v>
      </x:c>
      <x:c r="AO317" s="588" t="n">
        <x:f>AP317*$E$3</x:f>
        <x:v>0</x:v>
      </x:c>
      <x:c r="AP317" s="523" t="n">
        <x:v>0</x:v>
      </x:c>
      <x:c r="AQ317" s="579" t="n">
        <x:v>0</x:v>
      </x:c>
      <x:c r="AR317" s="582" t="n">
        <x:f>AS317*$E$3</x:f>
        <x:v>0</x:v>
      </x:c>
      <x:c r="AS317" s="523" t="n">
        <x:v>0</x:v>
      </x:c>
      <x:c r="AT317" s="585" t="n">
        <x:v>0</x:v>
      </x:c>
      <x:c r="AU317" s="588" t="n">
        <x:f>AV317*$E$3</x:f>
        <x:v>0</x:v>
      </x:c>
      <x:c r="AV317" s="523" t="n">
        <x:v>0</x:v>
      </x:c>
      <x:c r="AW317" s="579" t="n">
        <x:f>SUM(M317,P317,S317,V317,Y317,AB317,AE317,AH317,AK317,AN317,AQ317,AT317)</x:f>
        <x:v>0</x:v>
      </x:c>
      <x:c r="AX317" s="582" t="n">
        <x:f>SUM(N317,Q317,T317,W317,Z317,AC317,AF317,AI317,AL317,AO317,AR317,AU317)</x:f>
        <x:v>0</x:v>
      </x:c>
      <x:c r="AY317" s="525"/>
      <x:c r="AZ317" s="579" t="n">
        <x:f>AW317/12</x:f>
        <x:v>0</x:v>
      </x:c>
      <x:c r="BA317" s="582" t="n">
        <x:f>AX317/12</x:f>
        <x:v>0</x:v>
      </x:c>
      <x:c r="BB317" s="525"/>
      <x:c r="BC317" s="579" t="n">
        <x:f>AW317-$G317</x:f>
        <x:v>0</x:v>
      </x:c>
      <x:c r="BD317" s="582" t="n">
        <x:f>AX317-($K317*12)</x:f>
        <x:v>0</x:v>
      </x:c>
      <x:c r="BE317" s="522" t="str">
        <x:v>SIM</x:v>
      </x:c>
      <x:c r="BF317" s="522" t="str">
        <x:v>PRODUÇÃO · COMPÕE O FATOR K</x:v>
      </x:c>
    </x:row>
    <x:row r="318" ht="31" customHeight="1">
      <x:c r="A318" s="531" t="str">
        <x:v>O&amp;M</x:v>
      </x:c>
      <x:c r="B318" s="531" t="str">
        <x:v>LINHA MORTA</x:v>
      </x:c>
      <x:c r="C318" s="531" t="str">
        <x:v>5025300129</x:v>
      </x:c>
      <x:c r="D318" s="534" t="str">
        <x:v>INST CELULA BCO CAPACITOR LM</x:v>
      </x:c>
      <x:c r="E318" s="534" t="str">
        <x:v>INSTALAR UMA OU DUAS CELULAS NO BANCO DE CAPACITOR POR FASE, INDEPENDENTE DA CLASSE DE TENSAO. CONFORME NORMA TECNICA VIGENTE. INCLUI: INSTALAR 1 OU 2 CELULAS CAPACITIVAS, ABRIR E/OU FECHAR GRAMPO DE LINHA VIVA, CONEXOES E LICACOES A REDE, CHAVES E PARA-RAIOS, CONEXOES NECESSARIAS/PADRONIZADAS A REDE E FIO CONDUTOR DO SISTEMA DE ATERRAMENTO EXISTENTE. ESTA ATIVIDADE E REMUNERADA POR FASE, INDEPENDENTE DO NUMERO DE CELULAS. NAO INCLUI A INSTALACAO DO POSTE E ESTRUTURA PRIMARIA (1NIVEL), QUANDO NECESSARIO DEVERA SER CONSIDERADO EM ATIVIDADE ESPECIFICA. APROPRIACAO - INVESTIMENTO: QUANDO ASSOCIADA A UC ESSA ATIVIDADE DEVE SER APROPRIADA NA ODI. CONFORME ET.206.EQTL.NORMAS E QUALIDADE - CADERNO DE SERVICOS. QUANT MINIMA RECOMENDA: 2 PESSOAS. TIPO DE TURMA: LINHA MORTA (LM).</x:v>
      </x:c>
      <x:c r="F318" s="531" t="str">
        <x:v>UNIDADE</x:v>
      </x:c>
      <x:c r="G318" s="573" t="n">
        <x:v>0</x:v>
      </x:c>
      <x:c r="H318" s="573" t="n">
        <x:f>G318/12</x:f>
        <x:v>0</x:v>
      </x:c>
      <x:c r="I318" s="576" t="n">
        <x:v>511.204637637237</x:v>
      </x:c>
      <x:c r="J318" s="576" t="n">
        <x:f>ROUND(I318*$E$3,2)</x:f>
        <x:v>511.2</x:v>
      </x:c>
      <x:c r="K318" s="576" t="n">
        <x:f>J318*H318</x:f>
        <x:v>0</x:v>
      </x:c>
      <x:c r="L318" s="522"/>
      <x:c r="M318" s="579" t="n">
        <x:v>0</x:v>
      </x:c>
      <x:c r="N318" s="582" t="n">
        <x:f>O318*$E$3</x:f>
        <x:v>0</x:v>
      </x:c>
      <x:c r="O318" s="523" t="n">
        <x:v>0</x:v>
      </x:c>
      <x:c r="P318" s="585" t="n">
        <x:v>0</x:v>
      </x:c>
      <x:c r="Q318" s="588" t="n">
        <x:f>R318*$E$3</x:f>
        <x:v>0</x:v>
      </x:c>
      <x:c r="R318" s="523" t="n">
        <x:v>0</x:v>
      </x:c>
      <x:c r="S318" s="579" t="n">
        <x:v>0</x:v>
      </x:c>
      <x:c r="T318" s="582" t="n">
        <x:f>U318*$E$3</x:f>
        <x:v>0</x:v>
      </x:c>
      <x:c r="U318" s="523" t="n">
        <x:v>0</x:v>
      </x:c>
      <x:c r="V318" s="585" t="n">
        <x:v>0</x:v>
      </x:c>
      <x:c r="W318" s="588" t="n">
        <x:f>X318*$E$3</x:f>
        <x:v>0</x:v>
      </x:c>
      <x:c r="X318" s="523" t="n">
        <x:v>0</x:v>
      </x:c>
      <x:c r="Y318" s="579" t="n">
        <x:v>0</x:v>
      </x:c>
      <x:c r="Z318" s="582" t="n">
        <x:f>AA318*$E$3</x:f>
        <x:v>0</x:v>
      </x:c>
      <x:c r="AA318" s="523" t="n">
        <x:v>0</x:v>
      </x:c>
      <x:c r="AB318" s="585" t="n">
        <x:v>0</x:v>
      </x:c>
      <x:c r="AC318" s="588" t="n">
        <x:f>AD318*$E$3</x:f>
        <x:v>0</x:v>
      </x:c>
      <x:c r="AD318" s="523" t="n">
        <x:v>0</x:v>
      </x:c>
      <x:c r="AE318" s="579" t="n">
        <x:v>0</x:v>
      </x:c>
      <x:c r="AF318" s="582" t="n">
        <x:f>AG318*$E$3</x:f>
        <x:v>0</x:v>
      </x:c>
      <x:c r="AG318" s="523" t="n">
        <x:v>0</x:v>
      </x:c>
      <x:c r="AH318" s="585" t="n">
        <x:v>0</x:v>
      </x:c>
      <x:c r="AI318" s="588" t="n">
        <x:f>AJ318*$E$3</x:f>
        <x:v>0</x:v>
      </x:c>
      <x:c r="AJ318" s="523" t="n">
        <x:v>0</x:v>
      </x:c>
      <x:c r="AK318" s="579" t="n">
        <x:v>0</x:v>
      </x:c>
      <x:c r="AL318" s="582" t="n">
        <x:f>AM318*$E$3</x:f>
        <x:v>0</x:v>
      </x:c>
      <x:c r="AM318" s="523" t="n">
        <x:v>0</x:v>
      </x:c>
      <x:c r="AN318" s="585" t="n">
        <x:v>0</x:v>
      </x:c>
      <x:c r="AO318" s="588" t="n">
        <x:f>AP318*$E$3</x:f>
        <x:v>0</x:v>
      </x:c>
      <x:c r="AP318" s="523" t="n">
        <x:v>0</x:v>
      </x:c>
      <x:c r="AQ318" s="579" t="n">
        <x:v>0</x:v>
      </x:c>
      <x:c r="AR318" s="582" t="n">
        <x:f>AS318*$E$3</x:f>
        <x:v>0</x:v>
      </x:c>
      <x:c r="AS318" s="523" t="n">
        <x:v>0</x:v>
      </x:c>
      <x:c r="AT318" s="585" t="n">
        <x:v>0</x:v>
      </x:c>
      <x:c r="AU318" s="588" t="n">
        <x:f>AV318*$E$3</x:f>
        <x:v>0</x:v>
      </x:c>
      <x:c r="AV318" s="523" t="n">
        <x:v>0</x:v>
      </x:c>
      <x:c r="AW318" s="579" t="n">
        <x:f>SUM(M318,P318,S318,V318,Y318,AB318,AE318,AH318,AK318,AN318,AQ318,AT318)</x:f>
        <x:v>0</x:v>
      </x:c>
      <x:c r="AX318" s="582" t="n">
        <x:f>SUM(N318,Q318,T318,W318,Z318,AC318,AF318,AI318,AL318,AO318,AR318,AU318)</x:f>
        <x:v>0</x:v>
      </x:c>
      <x:c r="AY318" s="525"/>
      <x:c r="AZ318" s="579" t="n">
        <x:f>AW318/12</x:f>
        <x:v>0</x:v>
      </x:c>
      <x:c r="BA318" s="582" t="n">
        <x:f>AX318/12</x:f>
        <x:v>0</x:v>
      </x:c>
      <x:c r="BB318" s="525"/>
      <x:c r="BC318" s="579" t="n">
        <x:f>AW318-$G318</x:f>
        <x:v>0</x:v>
      </x:c>
      <x:c r="BD318" s="582" t="n">
        <x:f>AX318-($K318*12)</x:f>
        <x:v>0</x:v>
      </x:c>
      <x:c r="BE318" s="522" t="str">
        <x:v>SIM</x:v>
      </x:c>
      <x:c r="BF318" s="522" t="str">
        <x:v>PRODUÇÃO · COMPÕE O FATOR K</x:v>
      </x:c>
    </x:row>
    <x:row r="319" ht="31" customHeight="1">
      <x:c r="A319" s="531" t="str">
        <x:v>O&amp;M</x:v>
      </x:c>
      <x:c r="B319" s="531" t="str">
        <x:v>LINHA MORTA</x:v>
      </x:c>
      <x:c r="C319" s="531" t="str">
        <x:v>5025300130</x:v>
      </x:c>
      <x:c r="D319" s="534" t="str">
        <x:v>RET CELULA BCO CAPACITOR LM</x:v>
      </x:c>
      <x:c r="E319" s="534" t="str">
        <x:v>RETIRAR UMA OU DUAS CELULAS NO BANCO DE CAPACITOR POR FASE, INDEPENDENTE DA CLASSE DE TENSAO. CONFORME NORMA TECNICA VIGENTE. INCLUI: RETIRAR 1 OU 2 CELULAS CAPACITIVAS, ABRIR E/OU FECHAR GRAMPO DE LINHA VIVA, DESCONECTAR LICACOES A REDE, CHAVES E PARA-RAIOS, DESCONEXOES NECESSARIAS A REDE E FIO CONDUTOR DO SISTEMA DE ATERRAMENTO EXISTENTE. ESTA ATIVIDADE É REMUNERADA POR FASE, INDEPENDENTE DO NUMERO DE CÉLULAS. NAO INCLUI A RETIRADA DO POSTE E ESTRUTURA PRIMARIA (1NIVEL), QUANDO NECESSARIO DEVERA SER CONSIDERADO EM ATIVIDADE ESPECIFICA. APROPRIACAO - CUSTEIO: QUANDO EM ATIVIDADE DE MANUTENCAO, APROPRIAR NO CENTRO E CLASSE DE CUSTO ESPECIFICA DA AREA. CONFORME ET.206.EQTL.NORMAS E QUALIDADE - CADERNO DE SERVICOS. QUANT MINIMA RECOMENDA: 2 PESSOAS. TIPO DE TURMA: LINHA MORTA (LM).</x:v>
      </x:c>
      <x:c r="F319" s="531" t="str">
        <x:v>UNIDADE</x:v>
      </x:c>
      <x:c r="G319" s="573" t="n">
        <x:v>0</x:v>
      </x:c>
      <x:c r="H319" s="573" t="n">
        <x:f>G319/12</x:f>
        <x:v>0</x:v>
      </x:c>
      <x:c r="I319" s="576" t="n">
        <x:v>268.944378659241</x:v>
      </x:c>
      <x:c r="J319" s="576" t="n">
        <x:f>ROUND(I319*$E$3,2)</x:f>
        <x:v>268.94</x:v>
      </x:c>
      <x:c r="K319" s="576" t="n">
        <x:f>J319*H319</x:f>
        <x:v>0</x:v>
      </x:c>
      <x:c r="L319" s="522"/>
      <x:c r="M319" s="579" t="n">
        <x:v>0</x:v>
      </x:c>
      <x:c r="N319" s="582" t="n">
        <x:f>O319*$E$3</x:f>
        <x:v>0</x:v>
      </x:c>
      <x:c r="O319" s="523" t="n">
        <x:v>0</x:v>
      </x:c>
      <x:c r="P319" s="585" t="n">
        <x:v>0</x:v>
      </x:c>
      <x:c r="Q319" s="588" t="n">
        <x:f>R319*$E$3</x:f>
        <x:v>0</x:v>
      </x:c>
      <x:c r="R319" s="523" t="n">
        <x:v>0</x:v>
      </x:c>
      <x:c r="S319" s="579" t="n">
        <x:v>0</x:v>
      </x:c>
      <x:c r="T319" s="582" t="n">
        <x:f>U319*$E$3</x:f>
        <x:v>0</x:v>
      </x:c>
      <x:c r="U319" s="523" t="n">
        <x:v>0</x:v>
      </x:c>
      <x:c r="V319" s="585" t="n">
        <x:v>0</x:v>
      </x:c>
      <x:c r="W319" s="588" t="n">
        <x:f>X319*$E$3</x:f>
        <x:v>0</x:v>
      </x:c>
      <x:c r="X319" s="523" t="n">
        <x:v>0</x:v>
      </x:c>
      <x:c r="Y319" s="579" t="n">
        <x:v>0</x:v>
      </x:c>
      <x:c r="Z319" s="582" t="n">
        <x:f>AA319*$E$3</x:f>
        <x:v>0</x:v>
      </x:c>
      <x:c r="AA319" s="523" t="n">
        <x:v>0</x:v>
      </x:c>
      <x:c r="AB319" s="585" t="n">
        <x:v>0</x:v>
      </x:c>
      <x:c r="AC319" s="588" t="n">
        <x:f>AD319*$E$3</x:f>
        <x:v>0</x:v>
      </x:c>
      <x:c r="AD319" s="523" t="n">
        <x:v>0</x:v>
      </x:c>
      <x:c r="AE319" s="579" t="n">
        <x:v>0</x:v>
      </x:c>
      <x:c r="AF319" s="582" t="n">
        <x:f>AG319*$E$3</x:f>
        <x:v>0</x:v>
      </x:c>
      <x:c r="AG319" s="523" t="n">
        <x:v>0</x:v>
      </x:c>
      <x:c r="AH319" s="585" t="n">
        <x:v>0</x:v>
      </x:c>
      <x:c r="AI319" s="588" t="n">
        <x:f>AJ319*$E$3</x:f>
        <x:v>0</x:v>
      </x:c>
      <x:c r="AJ319" s="523" t="n">
        <x:v>0</x:v>
      </x:c>
      <x:c r="AK319" s="579" t="n">
        <x:v>0</x:v>
      </x:c>
      <x:c r="AL319" s="582" t="n">
        <x:f>AM319*$E$3</x:f>
        <x:v>0</x:v>
      </x:c>
      <x:c r="AM319" s="523" t="n">
        <x:v>0</x:v>
      </x:c>
      <x:c r="AN319" s="585" t="n">
        <x:v>0</x:v>
      </x:c>
      <x:c r="AO319" s="588" t="n">
        <x:f>AP319*$E$3</x:f>
        <x:v>0</x:v>
      </x:c>
      <x:c r="AP319" s="523" t="n">
        <x:v>0</x:v>
      </x:c>
      <x:c r="AQ319" s="579" t="n">
        <x:v>0</x:v>
      </x:c>
      <x:c r="AR319" s="582" t="n">
        <x:f>AS319*$E$3</x:f>
        <x:v>0</x:v>
      </x:c>
      <x:c r="AS319" s="523" t="n">
        <x:v>0</x:v>
      </x:c>
      <x:c r="AT319" s="585" t="n">
        <x:v>0</x:v>
      </x:c>
      <x:c r="AU319" s="588" t="n">
        <x:f>AV319*$E$3</x:f>
        <x:v>0</x:v>
      </x:c>
      <x:c r="AV319" s="523" t="n">
        <x:v>0</x:v>
      </x:c>
      <x:c r="AW319" s="579" t="n">
        <x:f>SUM(M319,P319,S319,V319,Y319,AB319,AE319,AH319,AK319,AN319,AQ319,AT319)</x:f>
        <x:v>0</x:v>
      </x:c>
      <x:c r="AX319" s="582" t="n">
        <x:f>SUM(N319,Q319,T319,W319,Z319,AC319,AF319,AI319,AL319,AO319,AR319,AU319)</x:f>
        <x:v>0</x:v>
      </x:c>
      <x:c r="AY319" s="525"/>
      <x:c r="AZ319" s="579" t="n">
        <x:f>AW319/12</x:f>
        <x:v>0</x:v>
      </x:c>
      <x:c r="BA319" s="582" t="n">
        <x:f>AX319/12</x:f>
        <x:v>0</x:v>
      </x:c>
      <x:c r="BB319" s="525"/>
      <x:c r="BC319" s="579" t="n">
        <x:f>AW319-$G319</x:f>
        <x:v>0</x:v>
      </x:c>
      <x:c r="BD319" s="582" t="n">
        <x:f>AX319-($K319*12)</x:f>
        <x:v>0</x:v>
      </x:c>
      <x:c r="BE319" s="522" t="str">
        <x:v>SIM</x:v>
      </x:c>
      <x:c r="BF319" s="522" t="str">
        <x:v>PRODUÇÃO · COMPÕE O FATOR K</x:v>
      </x:c>
    </x:row>
    <x:row r="320" ht="31" customHeight="1">
      <x:c r="A320" s="531" t="str">
        <x:v>O&amp;M</x:v>
      </x:c>
      <x:c r="B320" s="531" t="str">
        <x:v>LINHA MORTA</x:v>
      </x:c>
      <x:c r="C320" s="531" t="str">
        <x:v>5025300131</x:v>
      </x:c>
      <x:c r="D320" s="534" t="str">
        <x:v>INST ESTR CP BCO CAPACITOR FIXO LM</x:v>
      </x:c>
      <x:c r="E320" s="534" t="str">
        <x:v>INSTALAR ESTRUTURA COMPLETA PARA BANCO DE CAPACITOR FIXO EM POSTE, DE QUALQUER POTENCIA, COM EQUIPAMENTO, INDEPENDENTE DA CLASSE DE TENSAO. CONFORME NORMA TECNICA VIGENTE. INCLUI: INSTALAR 3 OU 6 CELULAS CAPACITIVAS, CRUZETAS, CHAVE FUSIVEL, CHAVE FACA, ISOLADOR, PARA-RAIOS, CONEXOES/JUMPER, CONEXOES NECESSARIAS/PADRONIZADAS A REDE E SISTEMA DE ATERRAMENTO COMPLETO PADRONIZADO. INSTALAR PLACA DE IDENTIFICACAO. MEDIR E GARANTIR O ATERRAMENTO (CONFORME POP, VALOR EM Ω "OHMS") E INSERIR AS EVIDENCIAS E RESULTADOS NA DOCUMENTACAO DA OBRA. QUANDO FOR NECESSARIO INSTALAR HASTE ADICIONAL DE ATERRAMENTO, REMUNERAR COM A ATIVIDADES ESPECIFICA, CONFORME A QUANTIDADE ADICIONAL NECESSARIA. NAO INCLUI A INSTALACAO DO POSTE E ESTRUTURA PRIMARIA (1NIVEL) APROPRIACAO - INVESTIMENTO: QUANDO ASSOCIADA A UC ESSA ATIVIDADE DEVE SER APROPRIADA NA ODI. CONFORME ET.206.EQTL.NORMAS E QUALIDADE - CADERNO DE SERVICOS. QUANT MINIMA RECOMENDA: 5 PESSOAS. TIPO DE TURMA: LINHA MORTA (LM). </x:v>
      </x:c>
      <x:c r="F320" s="531" t="str">
        <x:v>CONJUNTO</x:v>
      </x:c>
      <x:c r="G320" s="573" t="n">
        <x:v>0</x:v>
      </x:c>
      <x:c r="H320" s="573" t="n">
        <x:f>G320/12</x:f>
        <x:v>0</x:v>
      </x:c>
      <x:c r="I320" s="576" t="n">
        <x:v>5000.44628962667</x:v>
      </x:c>
      <x:c r="J320" s="576" t="n">
        <x:f>ROUND(I320*$E$3,2)</x:f>
        <x:v>5000.45</x:v>
      </x:c>
      <x:c r="K320" s="576" t="n">
        <x:f>J320*H320</x:f>
        <x:v>0</x:v>
      </x:c>
      <x:c r="L320" s="522"/>
      <x:c r="M320" s="579" t="n">
        <x:v>0</x:v>
      </x:c>
      <x:c r="N320" s="582" t="n">
        <x:f>O320*$E$3</x:f>
        <x:v>0</x:v>
      </x:c>
      <x:c r="O320" s="523" t="n">
        <x:v>0</x:v>
      </x:c>
      <x:c r="P320" s="585" t="n">
        <x:v>0</x:v>
      </x:c>
      <x:c r="Q320" s="588" t="n">
        <x:f>R320*$E$3</x:f>
        <x:v>0</x:v>
      </x:c>
      <x:c r="R320" s="523" t="n">
        <x:v>0</x:v>
      </x:c>
      <x:c r="S320" s="579" t="n">
        <x:v>0</x:v>
      </x:c>
      <x:c r="T320" s="582" t="n">
        <x:f>U320*$E$3</x:f>
        <x:v>0</x:v>
      </x:c>
      <x:c r="U320" s="523" t="n">
        <x:v>0</x:v>
      </x:c>
      <x:c r="V320" s="585" t="n">
        <x:v>0</x:v>
      </x:c>
      <x:c r="W320" s="588" t="n">
        <x:f>X320*$E$3</x:f>
        <x:v>0</x:v>
      </x:c>
      <x:c r="X320" s="523" t="n">
        <x:v>0</x:v>
      </x:c>
      <x:c r="Y320" s="579" t="n">
        <x:v>1</x:v>
      </x:c>
      <x:c r="Z320" s="582" t="n">
        <x:f>AA320*$E$3</x:f>
        <x:v>5000.45</x:v>
      </x:c>
      <x:c r="AA320" s="523" t="n">
        <x:v>5000.45</x:v>
      </x:c>
      <x:c r="AB320" s="585" t="n">
        <x:v>0</x:v>
      </x:c>
      <x:c r="AC320" s="588" t="n">
        <x:f>AD320*$E$3</x:f>
        <x:v>0</x:v>
      </x:c>
      <x:c r="AD320" s="523" t="n">
        <x:v>0</x:v>
      </x:c>
      <x:c r="AE320" s="579" t="n">
        <x:v>0</x:v>
      </x:c>
      <x:c r="AF320" s="582" t="n">
        <x:f>AG320*$E$3</x:f>
        <x:v>0</x:v>
      </x:c>
      <x:c r="AG320" s="523" t="n">
        <x:v>0</x:v>
      </x:c>
      <x:c r="AH320" s="585" t="n">
        <x:v>0</x:v>
      </x:c>
      <x:c r="AI320" s="588" t="n">
        <x:f>AJ320*$E$3</x:f>
        <x:v>0</x:v>
      </x:c>
      <x:c r="AJ320" s="523" t="n">
        <x:v>0</x:v>
      </x:c>
      <x:c r="AK320" s="579" t="n">
        <x:v>0</x:v>
      </x:c>
      <x:c r="AL320" s="582" t="n">
        <x:f>AM320*$E$3</x:f>
        <x:v>0</x:v>
      </x:c>
      <x:c r="AM320" s="523" t="n">
        <x:v>0</x:v>
      </x:c>
      <x:c r="AN320" s="585" t="n">
        <x:v>0</x:v>
      </x:c>
      <x:c r="AO320" s="588" t="n">
        <x:f>AP320*$E$3</x:f>
        <x:v>0</x:v>
      </x:c>
      <x:c r="AP320" s="523" t="n">
        <x:v>0</x:v>
      </x:c>
      <x:c r="AQ320" s="579" t="n">
        <x:v>0</x:v>
      </x:c>
      <x:c r="AR320" s="582" t="n">
        <x:f>AS320*$E$3</x:f>
        <x:v>0</x:v>
      </x:c>
      <x:c r="AS320" s="523" t="n">
        <x:v>0</x:v>
      </x:c>
      <x:c r="AT320" s="585" t="n">
        <x:v>0</x:v>
      </x:c>
      <x:c r="AU320" s="588" t="n">
        <x:f>AV320*$E$3</x:f>
        <x:v>0</x:v>
      </x:c>
      <x:c r="AV320" s="523" t="n">
        <x:v>0</x:v>
      </x:c>
      <x:c r="AW320" s="579" t="n">
        <x:f>SUM(M320,P320,S320,V320,Y320,AB320,AE320,AH320,AK320,AN320,AQ320,AT320)</x:f>
        <x:v>1</x:v>
      </x:c>
      <x:c r="AX320" s="582" t="n">
        <x:f>SUM(N320,Q320,T320,W320,Z320,AC320,AF320,AI320,AL320,AO320,AR320,AU320)</x:f>
        <x:v>5000.45</x:v>
      </x:c>
      <x:c r="AY320" s="525"/>
      <x:c r="AZ320" s="579" t="n">
        <x:f>AW320/12</x:f>
        <x:v>0.08333333333333333</x:v>
      </x:c>
      <x:c r="BA320" s="582" t="n">
        <x:f>AX320/12</x:f>
        <x:v>416.70416666666665</x:v>
      </x:c>
      <x:c r="BB320" s="525"/>
      <x:c r="BC320" s="579" t="n">
        <x:f>AW320-$G320</x:f>
        <x:v>1</x:v>
      </x:c>
      <x:c r="BD320" s="582" t="n">
        <x:f>AX320-($K320*12)</x:f>
        <x:v>5000.45</x:v>
      </x:c>
      <x:c r="BE320" s="522" t="str">
        <x:v>SIM</x:v>
      </x:c>
      <x:c r="BF320" s="522" t="str">
        <x:v>PRODUÇÃO · COMPÕE O FATOR K</x:v>
      </x:c>
    </x:row>
    <x:row r="321" ht="31" customHeight="1">
      <x:c r="A321" s="531" t="str">
        <x:v>O&amp;M</x:v>
      </x:c>
      <x:c r="B321" s="531" t="str">
        <x:v>LINHA MORTA</x:v>
      </x:c>
      <x:c r="C321" s="531" t="str">
        <x:v>5025300132</x:v>
      </x:c>
      <x:c r="D321" s="534" t="str">
        <x:v>RET ESTR CP BCO CAPACITOR FIXO LM</x:v>
      </x:c>
      <x:c r="E321" s="534" t="str">
        <x:v>RETIRAR ESTRUTURA COMPLETA PARA BANCO DE CAPACITOR FIXO EM POSTE, DE QUALQUER POTENCIA, COM EQUIPAMENTO, INDEPENDENTE DA CLASSE DE TENSAO. CONFORME NORMA TECNICA VIGENTE. INCLUI: RETIRAR 3 OU 6 CELULAS CAPACITIVAS, CRUZETAS, CHAVE FUSIVEL, CHAVE FACA ISOLADOR, PARA-RAIOS, CONEXOES/JUMPER, DESCONEXOES NECESSARIAS A REDE E FIO CONDUTOR DO SISTEMA DE ATERRAMENTO. RETIRAR PLACA DE IDENTIFICACAO. NAO INCLUI A RETIRADA DO POSTE E ESTRUTURA PRIMARIA (1NIVEL), QUANDO NECESSARIO DEVERA SER CONSIDERADO EM ATIVIDADE ESPECIFICA. APROPRIACAO - CUSTEIO: QUANDO EM ATIVIDADE DE MANUTENCAO, APROPRIAR NO CENTRO E CLASSE DE CUSTO ESPECIFICA DA AREA. CONFORME ET.206.EQTL.NORMAS E QUALIDADE - CADERNO DE SERVICOS. QUANT MINIMA RECOMENDA: 5 PESSOAS. TIPO DE TURMA: LINHA MORTA (LM). </x:v>
      </x:c>
      <x:c r="F321" s="531" t="str">
        <x:v>CONJUNTO</x:v>
      </x:c>
      <x:c r="G321" s="573" t="n">
        <x:v>4</x:v>
      </x:c>
      <x:c r="H321" s="573" t="n">
        <x:f>G321/12</x:f>
        <x:v>0.3333333333333333</x:v>
      </x:c>
      <x:c r="I321" s="576" t="n">
        <x:v>1576.20334530936</x:v>
      </x:c>
      <x:c r="J321" s="576" t="n">
        <x:f>ROUND(I321*$E$3,2)</x:f>
        <x:v>1576.2</x:v>
      </x:c>
      <x:c r="K321" s="576" t="n">
        <x:f>J321*H321</x:f>
        <x:v>525.4</x:v>
      </x:c>
      <x:c r="L321" s="522"/>
      <x:c r="M321" s="579" t="n">
        <x:v>0</x:v>
      </x:c>
      <x:c r="N321" s="582" t="n">
        <x:f>O321*$E$3</x:f>
        <x:v>0</x:v>
      </x:c>
      <x:c r="O321" s="523" t="n">
        <x:v>0</x:v>
      </x:c>
      <x:c r="P321" s="585" t="n">
        <x:v>0</x:v>
      </x:c>
      <x:c r="Q321" s="588" t="n">
        <x:f>R321*$E$3</x:f>
        <x:v>0</x:v>
      </x:c>
      <x:c r="R321" s="523" t="n">
        <x:v>0</x:v>
      </x:c>
      <x:c r="S321" s="579" t="n">
        <x:v>0</x:v>
      </x:c>
      <x:c r="T321" s="582" t="n">
        <x:f>U321*$E$3</x:f>
        <x:v>0</x:v>
      </x:c>
      <x:c r="U321" s="523" t="n">
        <x:v>0</x:v>
      </x:c>
      <x:c r="V321" s="585" t="n">
        <x:v>0</x:v>
      </x:c>
      <x:c r="W321" s="588" t="n">
        <x:f>X321*$E$3</x:f>
        <x:v>0</x:v>
      </x:c>
      <x:c r="X321" s="523" t="n">
        <x:v>0</x:v>
      </x:c>
      <x:c r="Y321" s="579" t="n">
        <x:v>2</x:v>
      </x:c>
      <x:c r="Z321" s="582" t="n">
        <x:f>AA321*$E$3</x:f>
        <x:v>3152.4</x:v>
      </x:c>
      <x:c r="AA321" s="523" t="n">
        <x:v>3152.4</x:v>
      </x:c>
      <x:c r="AB321" s="585" t="n">
        <x:v>0</x:v>
      </x:c>
      <x:c r="AC321" s="588" t="n">
        <x:f>AD321*$E$3</x:f>
        <x:v>0</x:v>
      </x:c>
      <x:c r="AD321" s="523" t="n">
        <x:v>0</x:v>
      </x:c>
      <x:c r="AE321" s="579" t="n">
        <x:v>3</x:v>
      </x:c>
      <x:c r="AF321" s="582" t="n">
        <x:f>AG321*$E$3</x:f>
        <x:v>4728.6</x:v>
      </x:c>
      <x:c r="AG321" s="523" t="n">
        <x:v>4728.6</x:v>
      </x:c>
      <x:c r="AH321" s="585" t="n">
        <x:v>0</x:v>
      </x:c>
      <x:c r="AI321" s="588" t="n">
        <x:f>AJ321*$E$3</x:f>
        <x:v>0</x:v>
      </x:c>
      <x:c r="AJ321" s="523" t="n">
        <x:v>0</x:v>
      </x:c>
      <x:c r="AK321" s="579" t="n">
        <x:v>0</x:v>
      </x:c>
      <x:c r="AL321" s="582" t="n">
        <x:f>AM321*$E$3</x:f>
        <x:v>0</x:v>
      </x:c>
      <x:c r="AM321" s="523" t="n">
        <x:v>0</x:v>
      </x:c>
      <x:c r="AN321" s="585" t="n">
        <x:v>0</x:v>
      </x:c>
      <x:c r="AO321" s="588" t="n">
        <x:f>AP321*$E$3</x:f>
        <x:v>0</x:v>
      </x:c>
      <x:c r="AP321" s="523" t="n">
        <x:v>0</x:v>
      </x:c>
      <x:c r="AQ321" s="579" t="n">
        <x:v>3</x:v>
      </x:c>
      <x:c r="AR321" s="582" t="n">
        <x:f>AS321*$E$3</x:f>
        <x:v>4728.6</x:v>
      </x:c>
      <x:c r="AS321" s="523" t="n">
        <x:v>4728.6</x:v>
      </x:c>
      <x:c r="AT321" s="585" t="n">
        <x:v>0</x:v>
      </x:c>
      <x:c r="AU321" s="588" t="n">
        <x:f>AV321*$E$3</x:f>
        <x:v>0</x:v>
      </x:c>
      <x:c r="AV321" s="523" t="n">
        <x:v>0</x:v>
      </x:c>
      <x:c r="AW321" s="579" t="n">
        <x:f>SUM(M321,P321,S321,V321,Y321,AB321,AE321,AH321,AK321,AN321,AQ321,AT321)</x:f>
        <x:v>8</x:v>
      </x:c>
      <x:c r="AX321" s="582" t="n">
        <x:f>SUM(N321,Q321,T321,W321,Z321,AC321,AF321,AI321,AL321,AO321,AR321,AU321)</x:f>
        <x:v>12609.6</x:v>
      </x:c>
      <x:c r="AY321" s="525"/>
      <x:c r="AZ321" s="579" t="n">
        <x:f>AW321/12</x:f>
        <x:v>0.6666666666666666</x:v>
      </x:c>
      <x:c r="BA321" s="582" t="n">
        <x:f>AX321/12</x:f>
        <x:v>1050.8</x:v>
      </x:c>
      <x:c r="BB321" s="525"/>
      <x:c r="BC321" s="579" t="n">
        <x:f>AW321-$G321</x:f>
        <x:v>4</x:v>
      </x:c>
      <x:c r="BD321" s="582" t="n">
        <x:f>AX321-($K321*12)</x:f>
        <x:v>6304.800000000001</x:v>
      </x:c>
      <x:c r="BE321" s="522" t="str">
        <x:v>SIM</x:v>
      </x:c>
      <x:c r="BF321" s="522" t="str">
        <x:v>PRODUÇÃO · COMPÕE O FATOR K</x:v>
      </x:c>
    </x:row>
    <x:row r="322" ht="31" customHeight="1">
      <x:c r="A322" s="531" t="str">
        <x:v>O&amp;M</x:v>
      </x:c>
      <x:c r="B322" s="531" t="str">
        <x:v>LINHA MORTA</x:v>
      </x:c>
      <x:c r="C322" s="531" t="str">
        <x:v>5025300133</x:v>
      </x:c>
      <x:c r="D322" s="534" t="str">
        <x:v>INST ESTR CP BCO CAPACITOR AUTOMATICO LM</x:v>
      </x:c>
      <x:c r="E322" s="534" t="str">
        <x:v>INSTALAR ESTRUTURA COMPLETA PARA BANCO DE CAPACITOR AUTOMATICO EM POSTE, QUALQUER POTENCIA, COM EQUIPAMENTO, INDEPENDENTE DA CLASSE DE TENSAO. CONFORME NORMA TECNICA VIGENTE. INCLUI: INSTALAR 3 OU 6 CELULAS CAPACITIVAS COM SUPORTE, CONTROLE E INTERLIGACOES, CRUZETA, CHAVES, CHAVE A VACUO, TRAFO OU TP EM SUPORTE, PARA-RAIOS, CONEXOES/JUMPER, CONEXOES NECESSARIAS/PADRONIZADAS A REDE E SISTEMA DE ATERRAMENTO COMPLETO PADRONIZADO. INSTALAR PLACA DE IDENTIFICACAO. MEDIR E GARANTIR O ATERRAMENTO (CONFORME POP, VALOR EM Ω "OHMS") E INSERIR AS EVIDENCIAS E RESULTADOS NA DOCUMENTACAO DA OBRA. QUANDO FOR NECESSARIO INSTALAR HASTE ADICIONAL DE ATERRAMENTO, REMUNERAR COM A ATIVIDADES ESPECIFICA, CONFORME A QUANTIDADE ADICIONAL NECESSARIA. NAO INCLUI A INSTALACAO DO POSTE E ESTRUTURA PRIMARIA (1NIVEL), QUANDO NECESSARIO DEVERA SER CONSIDERADO EM ATIVIDADE ESPECIFICA. APROPRIACAO - INVESTIMENTO: QUANDO ASSOCIADA A UC ESSA ATIVIDADE DEVE SER APROPRIADA NA ODI. CONFORME ET.206.EQTL.NORMAS E QUALIDADE - CADERNO DE SERVICOS. QUANT MINIMA RECOMENDA: 5 PESSOAS. TIPO DE TURMA: LINHA MORTA (LM)</x:v>
      </x:c>
      <x:c r="F322" s="531" t="str">
        <x:v>CONJUNTO</x:v>
      </x:c>
      <x:c r="G322" s="573" t="n">
        <x:v>0</x:v>
      </x:c>
      <x:c r="H322" s="573" t="n">
        <x:f>G322/12</x:f>
        <x:v>0</x:v>
      </x:c>
      <x:c r="I322" s="576" t="n">
        <x:v>4471.36460629166</x:v>
      </x:c>
      <x:c r="J322" s="576" t="n">
        <x:f>ROUND(I322*$E$3,2)</x:f>
        <x:v>4471.36</x:v>
      </x:c>
      <x:c r="K322" s="576" t="n">
        <x:f>J322*H322</x:f>
        <x:v>0</x:v>
      </x:c>
      <x:c r="L322" s="522"/>
      <x:c r="M322" s="579" t="n">
        <x:v>0</x:v>
      </x:c>
      <x:c r="N322" s="582" t="n">
        <x:f>O322*$E$3</x:f>
        <x:v>0</x:v>
      </x:c>
      <x:c r="O322" s="523" t="n">
        <x:v>0</x:v>
      </x:c>
      <x:c r="P322" s="585" t="n">
        <x:v>0</x:v>
      </x:c>
      <x:c r="Q322" s="588" t="n">
        <x:f>R322*$E$3</x:f>
        <x:v>0</x:v>
      </x:c>
      <x:c r="R322" s="523" t="n">
        <x:v>0</x:v>
      </x:c>
      <x:c r="S322" s="579" t="n">
        <x:v>0</x:v>
      </x:c>
      <x:c r="T322" s="582" t="n">
        <x:f>U322*$E$3</x:f>
        <x:v>0</x:v>
      </x:c>
      <x:c r="U322" s="523" t="n">
        <x:v>0</x:v>
      </x:c>
      <x:c r="V322" s="585" t="n">
        <x:v>0</x:v>
      </x:c>
      <x:c r="W322" s="588" t="n">
        <x:f>X322*$E$3</x:f>
        <x:v>0</x:v>
      </x:c>
      <x:c r="X322" s="523" t="n">
        <x:v>0</x:v>
      </x:c>
      <x:c r="Y322" s="579" t="n">
        <x:v>0</x:v>
      </x:c>
      <x:c r="Z322" s="582" t="n">
        <x:f>AA322*$E$3</x:f>
        <x:v>0</x:v>
      </x:c>
      <x:c r="AA322" s="523" t="n">
        <x:v>0</x:v>
      </x:c>
      <x:c r="AB322" s="585" t="n">
        <x:v>0</x:v>
      </x:c>
      <x:c r="AC322" s="588" t="n">
        <x:f>AD322*$E$3</x:f>
        <x:v>0</x:v>
      </x:c>
      <x:c r="AD322" s="523" t="n">
        <x:v>0</x:v>
      </x:c>
      <x:c r="AE322" s="579" t="n">
        <x:v>0</x:v>
      </x:c>
      <x:c r="AF322" s="582" t="n">
        <x:f>AG322*$E$3</x:f>
        <x:v>0</x:v>
      </x:c>
      <x:c r="AG322" s="523" t="n">
        <x:v>0</x:v>
      </x:c>
      <x:c r="AH322" s="585" t="n">
        <x:v>0</x:v>
      </x:c>
      <x:c r="AI322" s="588" t="n">
        <x:f>AJ322*$E$3</x:f>
        <x:v>0</x:v>
      </x:c>
      <x:c r="AJ322" s="523" t="n">
        <x:v>0</x:v>
      </x:c>
      <x:c r="AK322" s="579" t="n">
        <x:v>0</x:v>
      </x:c>
      <x:c r="AL322" s="582" t="n">
        <x:f>AM322*$E$3</x:f>
        <x:v>0</x:v>
      </x:c>
      <x:c r="AM322" s="523" t="n">
        <x:v>0</x:v>
      </x:c>
      <x:c r="AN322" s="585" t="n">
        <x:v>0</x:v>
      </x:c>
      <x:c r="AO322" s="588" t="n">
        <x:f>AP322*$E$3</x:f>
        <x:v>0</x:v>
      </x:c>
      <x:c r="AP322" s="523" t="n">
        <x:v>0</x:v>
      </x:c>
      <x:c r="AQ322" s="579" t="n">
        <x:v>0</x:v>
      </x:c>
      <x:c r="AR322" s="582" t="n">
        <x:f>AS322*$E$3</x:f>
        <x:v>0</x:v>
      </x:c>
      <x:c r="AS322" s="523" t="n">
        <x:v>0</x:v>
      </x:c>
      <x:c r="AT322" s="585" t="n">
        <x:v>0</x:v>
      </x:c>
      <x:c r="AU322" s="588" t="n">
        <x:f>AV322*$E$3</x:f>
        <x:v>0</x:v>
      </x:c>
      <x:c r="AV322" s="523" t="n">
        <x:v>0</x:v>
      </x:c>
      <x:c r="AW322" s="579" t="n">
        <x:f>SUM(M322,P322,S322,V322,Y322,AB322,AE322,AH322,AK322,AN322,AQ322,AT322)</x:f>
        <x:v>0</x:v>
      </x:c>
      <x:c r="AX322" s="582" t="n">
        <x:f>SUM(N322,Q322,T322,W322,Z322,AC322,AF322,AI322,AL322,AO322,AR322,AU322)</x:f>
        <x:v>0</x:v>
      </x:c>
      <x:c r="AY322" s="525"/>
      <x:c r="AZ322" s="579" t="n">
        <x:f>AW322/12</x:f>
        <x:v>0</x:v>
      </x:c>
      <x:c r="BA322" s="582" t="n">
        <x:f>AX322/12</x:f>
        <x:v>0</x:v>
      </x:c>
      <x:c r="BB322" s="525"/>
      <x:c r="BC322" s="579" t="n">
        <x:f>AW322-$G322</x:f>
        <x:v>0</x:v>
      </x:c>
      <x:c r="BD322" s="582" t="n">
        <x:f>AX322-($K322*12)</x:f>
        <x:v>0</x:v>
      </x:c>
      <x:c r="BE322" s="522" t="str">
        <x:v>SIM</x:v>
      </x:c>
      <x:c r="BF322" s="522" t="str">
        <x:v>PRODUÇÃO · COMPÕE O FATOR K</x:v>
      </x:c>
    </x:row>
    <x:row r="323" ht="31" customHeight="1">
      <x:c r="A323" s="531" t="str">
        <x:v>O&amp;M</x:v>
      </x:c>
      <x:c r="B323" s="531" t="str">
        <x:v>LINHA MORTA</x:v>
      </x:c>
      <x:c r="C323" s="531" t="str">
        <x:v>5025300134</x:v>
      </x:c>
      <x:c r="D323" s="534" t="str">
        <x:v>RET ESTR CP BCO CAPACITOR AUTOMATICO LM</x:v>
      </x:c>
      <x:c r="E323" s="534" t="str">
        <x:v>RETIRAR ESTRUTURA COMPLETA PARA BANCO DE CAPACITOR AUTOMATICO EM POSTE, QUALQUER POTENCIA, COM EQUIPAMENTO, INDEPENDENTE DA CLASSE DE TENSAO. CONFORME NORMA TECNICA VIGENTE. INCLUI: RETIRAR 3 OU 6 CELULAS CAPACITIVAS COM SUPORTE, CONTROLE E INTERLIGACOES, CRUZETA, CHAVES, CHAVE A VACUO, TRAFO OU TP EM SUPORTE, PARA-RAIOS, CONEXOES/JUMPER, DESCONEXOES NECESSARIAS A REDE E FIO CONDUTOR DO SISTEMA DE ATERRAMENTO. RETIRAR PLACA DE IDENTIFICACAO. NAO INCLUI A RETIRADA DO POSTE E ESTRUTURA PRIMARIA (1NIVEL), QUANDO NECESSARIO DEVERA SER CONSIDERADO EM ATIVIDADE ESPECIFICA. APROPRIACAO - CUSTEIO: QUANDO EM ATIVIDADE DE MANUTENCAO, APROPRIAR NO CENTRO E CLASSE DE CUSTO ESPECIFICA DA AREA. CONFORME ET.206.EQTL.NORMAS E QUALIDADE - CADERNO DE SERVICOS. QUANT MINIMA RECOMENDA: 5 PESSOAS. TIPO DE TURMA: LINHA MORTA (LM). </x:v>
      </x:c>
      <x:c r="F323" s="531" t="str">
        <x:v>CONJUNTO</x:v>
      </x:c>
      <x:c r="G323" s="573" t="n">
        <x:v>0</x:v>
      </x:c>
      <x:c r="H323" s="573" t="n">
        <x:f>G323/12</x:f>
        <x:v>0</x:v>
      </x:c>
      <x:c r="I323" s="576" t="n">
        <x:v>1428.45482057183</x:v>
      </x:c>
      <x:c r="J323" s="576" t="n">
        <x:f>ROUND(I323*$E$3,2)</x:f>
        <x:v>1428.45</x:v>
      </x:c>
      <x:c r="K323" s="576" t="n">
        <x:f>J323*H323</x:f>
        <x:v>0</x:v>
      </x:c>
      <x:c r="L323" s="522"/>
      <x:c r="M323" s="579" t="n">
        <x:v>0</x:v>
      </x:c>
      <x:c r="N323" s="582" t="n">
        <x:f>O323*$E$3</x:f>
        <x:v>0</x:v>
      </x:c>
      <x:c r="O323" s="523" t="n">
        <x:v>0</x:v>
      </x:c>
      <x:c r="P323" s="585" t="n">
        <x:v>0</x:v>
      </x:c>
      <x:c r="Q323" s="588" t="n">
        <x:f>R323*$E$3</x:f>
        <x:v>0</x:v>
      </x:c>
      <x:c r="R323" s="523" t="n">
        <x:v>0</x:v>
      </x:c>
      <x:c r="S323" s="579" t="n">
        <x:v>0</x:v>
      </x:c>
      <x:c r="T323" s="582" t="n">
        <x:f>U323*$E$3</x:f>
        <x:v>0</x:v>
      </x:c>
      <x:c r="U323" s="523" t="n">
        <x:v>0</x:v>
      </x:c>
      <x:c r="V323" s="585" t="n">
        <x:v>0</x:v>
      </x:c>
      <x:c r="W323" s="588" t="n">
        <x:f>X323*$E$3</x:f>
        <x:v>0</x:v>
      </x:c>
      <x:c r="X323" s="523" t="n">
        <x:v>0</x:v>
      </x:c>
      <x:c r="Y323" s="579" t="n">
        <x:v>0</x:v>
      </x:c>
      <x:c r="Z323" s="582" t="n">
        <x:f>AA323*$E$3</x:f>
        <x:v>0</x:v>
      </x:c>
      <x:c r="AA323" s="523" t="n">
        <x:v>0</x:v>
      </x:c>
      <x:c r="AB323" s="585" t="n">
        <x:v>0</x:v>
      </x:c>
      <x:c r="AC323" s="588" t="n">
        <x:f>AD323*$E$3</x:f>
        <x:v>0</x:v>
      </x:c>
      <x:c r="AD323" s="523" t="n">
        <x:v>0</x:v>
      </x:c>
      <x:c r="AE323" s="579" t="n">
        <x:v>0</x:v>
      </x:c>
      <x:c r="AF323" s="582" t="n">
        <x:f>AG323*$E$3</x:f>
        <x:v>0</x:v>
      </x:c>
      <x:c r="AG323" s="523" t="n">
        <x:v>0</x:v>
      </x:c>
      <x:c r="AH323" s="585" t="n">
        <x:v>0</x:v>
      </x:c>
      <x:c r="AI323" s="588" t="n">
        <x:f>AJ323*$E$3</x:f>
        <x:v>0</x:v>
      </x:c>
      <x:c r="AJ323" s="523" t="n">
        <x:v>0</x:v>
      </x:c>
      <x:c r="AK323" s="579" t="n">
        <x:v>0</x:v>
      </x:c>
      <x:c r="AL323" s="582" t="n">
        <x:f>AM323*$E$3</x:f>
        <x:v>0</x:v>
      </x:c>
      <x:c r="AM323" s="523" t="n">
        <x:v>0</x:v>
      </x:c>
      <x:c r="AN323" s="585" t="n">
        <x:v>0</x:v>
      </x:c>
      <x:c r="AO323" s="588" t="n">
        <x:f>AP323*$E$3</x:f>
        <x:v>0</x:v>
      </x:c>
      <x:c r="AP323" s="523" t="n">
        <x:v>0</x:v>
      </x:c>
      <x:c r="AQ323" s="579" t="n">
        <x:v>0</x:v>
      </x:c>
      <x:c r="AR323" s="582" t="n">
        <x:f>AS323*$E$3</x:f>
        <x:v>0</x:v>
      </x:c>
      <x:c r="AS323" s="523" t="n">
        <x:v>0</x:v>
      </x:c>
      <x:c r="AT323" s="585" t="n">
        <x:v>0</x:v>
      </x:c>
      <x:c r="AU323" s="588" t="n">
        <x:f>AV323*$E$3</x:f>
        <x:v>0</x:v>
      </x:c>
      <x:c r="AV323" s="523" t="n">
        <x:v>0</x:v>
      </x:c>
      <x:c r="AW323" s="579" t="n">
        <x:f>SUM(M323,P323,S323,V323,Y323,AB323,AE323,AH323,AK323,AN323,AQ323,AT323)</x:f>
        <x:v>0</x:v>
      </x:c>
      <x:c r="AX323" s="582" t="n">
        <x:f>SUM(N323,Q323,T323,W323,Z323,AC323,AF323,AI323,AL323,AO323,AR323,AU323)</x:f>
        <x:v>0</x:v>
      </x:c>
      <x:c r="AY323" s="525"/>
      <x:c r="AZ323" s="579" t="n">
        <x:f>AW323/12</x:f>
        <x:v>0</x:v>
      </x:c>
      <x:c r="BA323" s="582" t="n">
        <x:f>AX323/12</x:f>
        <x:v>0</x:v>
      </x:c>
      <x:c r="BB323" s="525"/>
      <x:c r="BC323" s="579" t="n">
        <x:f>AW323-$G323</x:f>
        <x:v>0</x:v>
      </x:c>
      <x:c r="BD323" s="582" t="n">
        <x:f>AX323-($K323*12)</x:f>
        <x:v>0</x:v>
      </x:c>
      <x:c r="BE323" s="522" t="str">
        <x:v>SIM</x:v>
      </x:c>
      <x:c r="BF323" s="522" t="str">
        <x:v>PRODUÇÃO · COMPÕE O FATOR K</x:v>
      </x:c>
    </x:row>
    <x:row r="324" ht="31" customHeight="1">
      <x:c r="A324" s="531" t="str">
        <x:v>O&amp;M</x:v>
      </x:c>
      <x:c r="B324" s="531" t="str">
        <x:v>LINHA MORTA</x:v>
      </x:c>
      <x:c r="C324" s="531" t="str">
        <x:v>5025300135</x:v>
      </x:c>
      <x:c r="D324" s="534" t="str">
        <x:v>INST REATOR POSTE/PLATAF LM</x:v>
      </x:c>
      <x:c r="E324" s="534" t="str">
        <x:v>INSTALAR REATOR DE DERIVACAO TRIFASICO, EM POSTE OU PLATAFORMA, INDEPENDENTE DA CLASSE DE TENSAO. CONFORME NORMA TECNICA VIGENTE. INCLUI: INSTALAR O REATOR COM SUPORTE, CONECTAR AO CONTROLE, CHAVES, CONEXOES NECESSARIAS/PADRONIZADAS A REDE E FIO CONDUTOR DO SISTEMA DE ATERRAMENTO EXISTENTE. APROPRIACAO - INVESTIMENTO: QUANDO ASSOCIADA A UC ESSA ATIVIDADE DEVE SER APROPRIADA NA ODI. CONFORME ET.206.EQTL.NORMAS E QUALIDADE - CADERNO DE SERVICOS. QUANT MINIMA RECOMENDA: 5 PESSOAS. TIPO DE TURMA: LINHA MORTA (LM). </x:v>
      </x:c>
      <x:c r="F324" s="531" t="str">
        <x:v>UNIDADE</x:v>
      </x:c>
      <x:c r="G324" s="573" t="n">
        <x:v>0</x:v>
      </x:c>
      <x:c r="H324" s="573" t="n">
        <x:f>G324/12</x:f>
        <x:v>0</x:v>
      </x:c>
      <x:c r="I324" s="576" t="n">
        <x:v>2342.55023073623</x:v>
      </x:c>
      <x:c r="J324" s="576" t="n">
        <x:f>ROUND(I324*$E$3,2)</x:f>
        <x:v>2342.55</x:v>
      </x:c>
      <x:c r="K324" s="576" t="n">
        <x:f>J324*H324</x:f>
        <x:v>0</x:v>
      </x:c>
      <x:c r="L324" s="522"/>
      <x:c r="M324" s="579" t="n">
        <x:v>0</x:v>
      </x:c>
      <x:c r="N324" s="582" t="n">
        <x:f>O324*$E$3</x:f>
        <x:v>0</x:v>
      </x:c>
      <x:c r="O324" s="523" t="n">
        <x:v>0</x:v>
      </x:c>
      <x:c r="P324" s="585" t="n">
        <x:v>0</x:v>
      </x:c>
      <x:c r="Q324" s="588" t="n">
        <x:f>R324*$E$3</x:f>
        <x:v>0</x:v>
      </x:c>
      <x:c r="R324" s="523" t="n">
        <x:v>0</x:v>
      </x:c>
      <x:c r="S324" s="579" t="n">
        <x:v>0</x:v>
      </x:c>
      <x:c r="T324" s="582" t="n">
        <x:f>U324*$E$3</x:f>
        <x:v>0</x:v>
      </x:c>
      <x:c r="U324" s="523" t="n">
        <x:v>0</x:v>
      </x:c>
      <x:c r="V324" s="585" t="n">
        <x:v>0</x:v>
      </x:c>
      <x:c r="W324" s="588" t="n">
        <x:f>X324*$E$3</x:f>
        <x:v>0</x:v>
      </x:c>
      <x:c r="X324" s="523" t="n">
        <x:v>0</x:v>
      </x:c>
      <x:c r="Y324" s="579" t="n">
        <x:v>0</x:v>
      </x:c>
      <x:c r="Z324" s="582" t="n">
        <x:f>AA324*$E$3</x:f>
        <x:v>0</x:v>
      </x:c>
      <x:c r="AA324" s="523" t="n">
        <x:v>0</x:v>
      </x:c>
      <x:c r="AB324" s="585" t="n">
        <x:v>0</x:v>
      </x:c>
      <x:c r="AC324" s="588" t="n">
        <x:f>AD324*$E$3</x:f>
        <x:v>0</x:v>
      </x:c>
      <x:c r="AD324" s="523" t="n">
        <x:v>0</x:v>
      </x:c>
      <x:c r="AE324" s="579" t="n">
        <x:v>0</x:v>
      </x:c>
      <x:c r="AF324" s="582" t="n">
        <x:f>AG324*$E$3</x:f>
        <x:v>0</x:v>
      </x:c>
      <x:c r="AG324" s="523" t="n">
        <x:v>0</x:v>
      </x:c>
      <x:c r="AH324" s="585" t="n">
        <x:v>0</x:v>
      </x:c>
      <x:c r="AI324" s="588" t="n">
        <x:f>AJ324*$E$3</x:f>
        <x:v>0</x:v>
      </x:c>
      <x:c r="AJ324" s="523" t="n">
        <x:v>0</x:v>
      </x:c>
      <x:c r="AK324" s="579" t="n">
        <x:v>0</x:v>
      </x:c>
      <x:c r="AL324" s="582" t="n">
        <x:f>AM324*$E$3</x:f>
        <x:v>0</x:v>
      </x:c>
      <x:c r="AM324" s="523" t="n">
        <x:v>0</x:v>
      </x:c>
      <x:c r="AN324" s="585" t="n">
        <x:v>0</x:v>
      </x:c>
      <x:c r="AO324" s="588" t="n">
        <x:f>AP324*$E$3</x:f>
        <x:v>0</x:v>
      </x:c>
      <x:c r="AP324" s="523" t="n">
        <x:v>0</x:v>
      </x:c>
      <x:c r="AQ324" s="579" t="n">
        <x:v>0</x:v>
      </x:c>
      <x:c r="AR324" s="582" t="n">
        <x:f>AS324*$E$3</x:f>
        <x:v>0</x:v>
      </x:c>
      <x:c r="AS324" s="523" t="n">
        <x:v>0</x:v>
      </x:c>
      <x:c r="AT324" s="585" t="n">
        <x:v>0</x:v>
      </x:c>
      <x:c r="AU324" s="588" t="n">
        <x:f>AV324*$E$3</x:f>
        <x:v>0</x:v>
      </x:c>
      <x:c r="AV324" s="523" t="n">
        <x:v>0</x:v>
      </x:c>
      <x:c r="AW324" s="579" t="n">
        <x:f>SUM(M324,P324,S324,V324,Y324,AB324,AE324,AH324,AK324,AN324,AQ324,AT324)</x:f>
        <x:v>0</x:v>
      </x:c>
      <x:c r="AX324" s="582" t="n">
        <x:f>SUM(N324,Q324,T324,W324,Z324,AC324,AF324,AI324,AL324,AO324,AR324,AU324)</x:f>
        <x:v>0</x:v>
      </x:c>
      <x:c r="AY324" s="525"/>
      <x:c r="AZ324" s="579" t="n">
        <x:f>AW324/12</x:f>
        <x:v>0</x:v>
      </x:c>
      <x:c r="BA324" s="582" t="n">
        <x:f>AX324/12</x:f>
        <x:v>0</x:v>
      </x:c>
      <x:c r="BB324" s="525"/>
      <x:c r="BC324" s="579" t="n">
        <x:f>AW324-$G324</x:f>
        <x:v>0</x:v>
      </x:c>
      <x:c r="BD324" s="582" t="n">
        <x:f>AX324-($K324*12)</x:f>
        <x:v>0</x:v>
      </x:c>
      <x:c r="BE324" s="522" t="str">
        <x:v>SIM</x:v>
      </x:c>
      <x:c r="BF324" s="522" t="str">
        <x:v>PRODUÇÃO · COMPÕE O FATOR K</x:v>
      </x:c>
    </x:row>
    <x:row r="325" ht="31" customHeight="1">
      <x:c r="A325" s="531" t="str">
        <x:v>O&amp;M</x:v>
      </x:c>
      <x:c r="B325" s="531" t="str">
        <x:v>LINHA MORTA</x:v>
      </x:c>
      <x:c r="C325" s="531" t="str">
        <x:v>5025300136</x:v>
      </x:c>
      <x:c r="D325" s="534" t="str">
        <x:v>RET REATOR POSTE/PLATAF LM</x:v>
      </x:c>
      <x:c r="E325" s="534" t="str">
        <x:v>RETIRAR REATOR DE DERIVACAO TRIFASICO, EM POSTE OU PLATAFORMA, INDEPENDENTE DA CLASSE DE TENSAO. CONFORME NORMA TECNICA VIGENTE. INCLUI: RETIRAR O REATOR COM SUPORTE, DESCONECTAR AO CONTROLE, TRANSFORMADOR E/OU TP, CHAVES E FIO CONDUTOR DO SISTEMA DE ATERRAMENTO, E DESCONEXOES NECESSARIAS A REDE. APROPRIACAO - CUSTEIO: QUANDO EM ATIVIDADE DE MANUTENCAO, APROPRIAR NO CENTRO E CLASSE DE CUSTO ESPECIFICA DA AREA. CONFORME ET.206.EQTL.NORMAS E QUALIDADE - CADERNO DE SERVICOS. QUANT MINIMA RECOMENDA: 5 PESSOAS. TIPO DE TURMA: LINHA MORTA (LM). </x:v>
      </x:c>
      <x:c r="F325" s="531" t="str">
        <x:v>UNIDADE</x:v>
      </x:c>
      <x:c r="G325" s="573" t="n">
        <x:v>0</x:v>
      </x:c>
      <x:c r="H325" s="573" t="n">
        <x:f>G325/12</x:f>
        <x:v>0</x:v>
      </x:c>
      <x:c r="I325" s="576" t="n">
        <x:v>1292.53669372254</x:v>
      </x:c>
      <x:c r="J325" s="576" t="n">
        <x:f>ROUND(I325*$E$3,2)</x:f>
        <x:v>1292.54</x:v>
      </x:c>
      <x:c r="K325" s="576" t="n">
        <x:f>J325*H325</x:f>
        <x:v>0</x:v>
      </x:c>
      <x:c r="L325" s="522"/>
      <x:c r="M325" s="579" t="n">
        <x:v>0</x:v>
      </x:c>
      <x:c r="N325" s="582" t="n">
        <x:f>O325*$E$3</x:f>
        <x:v>0</x:v>
      </x:c>
      <x:c r="O325" s="523" t="n">
        <x:v>0</x:v>
      </x:c>
      <x:c r="P325" s="585" t="n">
        <x:v>0</x:v>
      </x:c>
      <x:c r="Q325" s="588" t="n">
        <x:f>R325*$E$3</x:f>
        <x:v>0</x:v>
      </x:c>
      <x:c r="R325" s="523" t="n">
        <x:v>0</x:v>
      </x:c>
      <x:c r="S325" s="579" t="n">
        <x:v>0</x:v>
      </x:c>
      <x:c r="T325" s="582" t="n">
        <x:f>U325*$E$3</x:f>
        <x:v>0</x:v>
      </x:c>
      <x:c r="U325" s="523" t="n">
        <x:v>0</x:v>
      </x:c>
      <x:c r="V325" s="585" t="n">
        <x:v>0</x:v>
      </x:c>
      <x:c r="W325" s="588" t="n">
        <x:f>X325*$E$3</x:f>
        <x:v>0</x:v>
      </x:c>
      <x:c r="X325" s="523" t="n">
        <x:v>0</x:v>
      </x:c>
      <x:c r="Y325" s="579" t="n">
        <x:v>0</x:v>
      </x:c>
      <x:c r="Z325" s="582" t="n">
        <x:f>AA325*$E$3</x:f>
        <x:v>0</x:v>
      </x:c>
      <x:c r="AA325" s="523" t="n">
        <x:v>0</x:v>
      </x:c>
      <x:c r="AB325" s="585" t="n">
        <x:v>0</x:v>
      </x:c>
      <x:c r="AC325" s="588" t="n">
        <x:f>AD325*$E$3</x:f>
        <x:v>0</x:v>
      </x:c>
      <x:c r="AD325" s="523" t="n">
        <x:v>0</x:v>
      </x:c>
      <x:c r="AE325" s="579" t="n">
        <x:v>0</x:v>
      </x:c>
      <x:c r="AF325" s="582" t="n">
        <x:f>AG325*$E$3</x:f>
        <x:v>0</x:v>
      </x:c>
      <x:c r="AG325" s="523" t="n">
        <x:v>0</x:v>
      </x:c>
      <x:c r="AH325" s="585" t="n">
        <x:v>0</x:v>
      </x:c>
      <x:c r="AI325" s="588" t="n">
        <x:f>AJ325*$E$3</x:f>
        <x:v>0</x:v>
      </x:c>
      <x:c r="AJ325" s="523" t="n">
        <x:v>0</x:v>
      </x:c>
      <x:c r="AK325" s="579" t="n">
        <x:v>0</x:v>
      </x:c>
      <x:c r="AL325" s="582" t="n">
        <x:f>AM325*$E$3</x:f>
        <x:v>0</x:v>
      </x:c>
      <x:c r="AM325" s="523" t="n">
        <x:v>0</x:v>
      </x:c>
      <x:c r="AN325" s="585" t="n">
        <x:v>0</x:v>
      </x:c>
      <x:c r="AO325" s="588" t="n">
        <x:f>AP325*$E$3</x:f>
        <x:v>0</x:v>
      </x:c>
      <x:c r="AP325" s="523" t="n">
        <x:v>0</x:v>
      </x:c>
      <x:c r="AQ325" s="579" t="n">
        <x:v>0</x:v>
      </x:c>
      <x:c r="AR325" s="582" t="n">
        <x:f>AS325*$E$3</x:f>
        <x:v>0</x:v>
      </x:c>
      <x:c r="AS325" s="523" t="n">
        <x:v>0</x:v>
      </x:c>
      <x:c r="AT325" s="585" t="n">
        <x:v>0</x:v>
      </x:c>
      <x:c r="AU325" s="588" t="n">
        <x:f>AV325*$E$3</x:f>
        <x:v>0</x:v>
      </x:c>
      <x:c r="AV325" s="523" t="n">
        <x:v>0</x:v>
      </x:c>
      <x:c r="AW325" s="579" t="n">
        <x:f>SUM(M325,P325,S325,V325,Y325,AB325,AE325,AH325,AK325,AN325,AQ325,AT325)</x:f>
        <x:v>0</x:v>
      </x:c>
      <x:c r="AX325" s="582" t="n">
        <x:f>SUM(N325,Q325,T325,W325,Z325,AC325,AF325,AI325,AL325,AO325,AR325,AU325)</x:f>
        <x:v>0</x:v>
      </x:c>
      <x:c r="AY325" s="525"/>
      <x:c r="AZ325" s="579" t="n">
        <x:f>AW325/12</x:f>
        <x:v>0</x:v>
      </x:c>
      <x:c r="BA325" s="582" t="n">
        <x:f>AX325/12</x:f>
        <x:v>0</x:v>
      </x:c>
      <x:c r="BB325" s="525"/>
      <x:c r="BC325" s="579" t="n">
        <x:f>AW325-$G325</x:f>
        <x:v>0</x:v>
      </x:c>
      <x:c r="BD325" s="582" t="n">
        <x:f>AX325-($K325*12)</x:f>
        <x:v>0</x:v>
      </x:c>
      <x:c r="BE325" s="522" t="str">
        <x:v>SIM</x:v>
      </x:c>
      <x:c r="BF325" s="522" t="str">
        <x:v>PRODUÇÃO · COMPÕE O FATOR K</x:v>
      </x:c>
    </x:row>
    <x:row r="326" ht="31" customHeight="1">
      <x:c r="A326" s="531" t="str">
        <x:v>O&amp;M</x:v>
      </x:c>
      <x:c r="B326" s="531" t="str">
        <x:v>LINHA MORTA</x:v>
      </x:c>
      <x:c r="C326" s="531" t="str">
        <x:v>5025300137</x:v>
      </x:c>
      <x:c r="D326" s="534" t="str">
        <x:v>INST EQUIP MEDICAO TENSAO/CORRENTE LM</x:v>
      </x:c>
      <x:c r="E326" s="534" t="str">
        <x:v>INSTALAR EQUIPAMENTO DE MEDICAO DE TENSAO E CORRENTE. CONFORME NORMA TECNICA VIGENTE. INCLUI: REALIZAR LEITURA INSTANTANEA COMPLETA, COM TODOS OS PASSOS NECESSARIOS, LIGACAO A REDE E/OU RAMAL DO CONSUMIDOR NAS FASES/NEUTRO E COLETAR AS INFORMACOES COM O PREENCHIMENTO DE FORMULARIO CONFORME PROCESSO. REALIZAR A PARAMETRIZACAO DO EQUIPAMENTO ANTES DA INSTALACAO E REFAZER A CONEXAO DO RAMAL DO CONSUMIDOR, CASO NECESSÁRIO.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x:v>
      </x:c>
      <x:c r="F326" s="531" t="str">
        <x:v>UNIDADE</x:v>
      </x:c>
      <x:c r="G326" s="573" t="n">
        <x:v>0</x:v>
      </x:c>
      <x:c r="H326" s="573" t="n">
        <x:f>G326/12</x:f>
        <x:v>0</x:v>
      </x:c>
      <x:c r="I326" s="576" t="n">
        <x:v>516.068245657956</x:v>
      </x:c>
      <x:c r="J326" s="576" t="n">
        <x:f>ROUND(I326*$E$3,2)</x:f>
        <x:v>516.07</x:v>
      </x:c>
      <x:c r="K326" s="576" t="n">
        <x:f>J326*H326</x:f>
        <x:v>0</x:v>
      </x:c>
      <x:c r="L326" s="522"/>
      <x:c r="M326" s="579" t="n">
        <x:v>0</x:v>
      </x:c>
      <x:c r="N326" s="582" t="n">
        <x:f>O326*$E$3</x:f>
        <x:v>0</x:v>
      </x:c>
      <x:c r="O326" s="523" t="n">
        <x:v>0</x:v>
      </x:c>
      <x:c r="P326" s="585" t="n">
        <x:v>0</x:v>
      </x:c>
      <x:c r="Q326" s="588" t="n">
        <x:f>R326*$E$3</x:f>
        <x:v>0</x:v>
      </x:c>
      <x:c r="R326" s="523" t="n">
        <x:v>0</x:v>
      </x:c>
      <x:c r="S326" s="579" t="n">
        <x:v>0</x:v>
      </x:c>
      <x:c r="T326" s="582" t="n">
        <x:f>U326*$E$3</x:f>
        <x:v>0</x:v>
      </x:c>
      <x:c r="U326" s="523" t="n">
        <x:v>0</x:v>
      </x:c>
      <x:c r="V326" s="585" t="n">
        <x:v>0</x:v>
      </x:c>
      <x:c r="W326" s="588" t="n">
        <x:f>X326*$E$3</x:f>
        <x:v>0</x:v>
      </x:c>
      <x:c r="X326" s="523" t="n">
        <x:v>0</x:v>
      </x:c>
      <x:c r="Y326" s="579" t="n">
        <x:v>0</x:v>
      </x:c>
      <x:c r="Z326" s="582" t="n">
        <x:f>AA326*$E$3</x:f>
        <x:v>0</x:v>
      </x:c>
      <x:c r="AA326" s="523" t="n">
        <x:v>0</x:v>
      </x:c>
      <x:c r="AB326" s="585" t="n">
        <x:v>0</x:v>
      </x:c>
      <x:c r="AC326" s="588" t="n">
        <x:f>AD326*$E$3</x:f>
        <x:v>0</x:v>
      </x:c>
      <x:c r="AD326" s="523" t="n">
        <x:v>0</x:v>
      </x:c>
      <x:c r="AE326" s="579" t="n">
        <x:v>0</x:v>
      </x:c>
      <x:c r="AF326" s="582" t="n">
        <x:f>AG326*$E$3</x:f>
        <x:v>0</x:v>
      </x:c>
      <x:c r="AG326" s="523" t="n">
        <x:v>0</x:v>
      </x:c>
      <x:c r="AH326" s="585" t="n">
        <x:v>0</x:v>
      </x:c>
      <x:c r="AI326" s="588" t="n">
        <x:f>AJ326*$E$3</x:f>
        <x:v>0</x:v>
      </x:c>
      <x:c r="AJ326" s="523" t="n">
        <x:v>0</x:v>
      </x:c>
      <x:c r="AK326" s="579" t="n">
        <x:v>0</x:v>
      </x:c>
      <x:c r="AL326" s="582" t="n">
        <x:f>AM326*$E$3</x:f>
        <x:v>0</x:v>
      </x:c>
      <x:c r="AM326" s="523" t="n">
        <x:v>0</x:v>
      </x:c>
      <x:c r="AN326" s="585" t="n">
        <x:v>0</x:v>
      </x:c>
      <x:c r="AO326" s="588" t="n">
        <x:f>AP326*$E$3</x:f>
        <x:v>0</x:v>
      </x:c>
      <x:c r="AP326" s="523" t="n">
        <x:v>0</x:v>
      </x:c>
      <x:c r="AQ326" s="579" t="n">
        <x:v>0</x:v>
      </x:c>
      <x:c r="AR326" s="582" t="n">
        <x:f>AS326*$E$3</x:f>
        <x:v>0</x:v>
      </x:c>
      <x:c r="AS326" s="523" t="n">
        <x:v>0</x:v>
      </x:c>
      <x:c r="AT326" s="585" t="n">
        <x:v>0</x:v>
      </x:c>
      <x:c r="AU326" s="588" t="n">
        <x:f>AV326*$E$3</x:f>
        <x:v>0</x:v>
      </x:c>
      <x:c r="AV326" s="523" t="n">
        <x:v>0</x:v>
      </x:c>
      <x:c r="AW326" s="579" t="n">
        <x:f>SUM(M326,P326,S326,V326,Y326,AB326,AE326,AH326,AK326,AN326,AQ326,AT326)</x:f>
        <x:v>0</x:v>
      </x:c>
      <x:c r="AX326" s="582" t="n">
        <x:f>SUM(N326,Q326,T326,W326,Z326,AC326,AF326,AI326,AL326,AO326,AR326,AU326)</x:f>
        <x:v>0</x:v>
      </x:c>
      <x:c r="AY326" s="525"/>
      <x:c r="AZ326" s="579" t="n">
        <x:f>AW326/12</x:f>
        <x:v>0</x:v>
      </x:c>
      <x:c r="BA326" s="582" t="n">
        <x:f>AX326/12</x:f>
        <x:v>0</x:v>
      </x:c>
      <x:c r="BB326" s="525"/>
      <x:c r="BC326" s="579" t="n">
        <x:f>AW326-$G326</x:f>
        <x:v>0</x:v>
      </x:c>
      <x:c r="BD326" s="582" t="n">
        <x:f>AX326-($K326*12)</x:f>
        <x:v>0</x:v>
      </x:c>
      <x:c r="BE326" s="522" t="str">
        <x:v>SIM</x:v>
      </x:c>
      <x:c r="BF326" s="522" t="str">
        <x:v>PRODUÇÃO · COMPÕE O FATOR K</x:v>
      </x:c>
    </x:row>
    <x:row r="327" ht="31" customHeight="1">
      <x:c r="A327" s="531" t="str">
        <x:v>O&amp;M</x:v>
      </x:c>
      <x:c r="B327" s="531" t="str">
        <x:v>LINHA MORTA</x:v>
      </x:c>
      <x:c r="C327" s="531" t="str">
        <x:v>5025300138</x:v>
      </x:c>
      <x:c r="D327" s="534" t="str">
        <x:v>RET EQUIP MEDICAO TENSAO/CORRENTE LM</x:v>
      </x:c>
      <x:c r="E327" s="534" t="str">
        <x:v>RETIRAR EQUIPAMENTO DE MEDICAO DE TENSAO E CORRENTE. CONFORME NORMA TECNICA VIGENTE. INCLUI: REALIZAR LEITURA INSTANTANEA, , COM TODOS OS PASSOS NECESSARIOS, LIGACAO A REDE E/OU RAMAL DO CONSUMIDOR NAS FASES/NEUTRO E COLETAR AS INFORMACOES COM O PREENCHIMENTO DE FORMULARIO CONFORME PROCESSO. REALIZAR A PARAMETRIZACAO DO EQUIPAMENTO ANTES DA INSTALACAO E REFAZER A CONEXAO DO RAMAL DO CONSUMIDOR, CASO NECESSÁRIO. APROPRIACAO - CUSTEIO: QUANDO EM ATIVIDADE DE MANUTENCAO, APROPRIAR NO CENTRO E CLASSE DE CUSTO ESPECIFICA DA AREA. CONFORME ET.206.EQTL.NORMAS E QUALIDADE - CADERNO DE SERVICOS. QUANT MINIMA RECOMENDA: 2 PESSOAS. TIPO DE TURMA: LINHA MORTA (LM).</x:v>
      </x:c>
      <x:c r="F327" s="531" t="str">
        <x:v>UNIDADE</x:v>
      </x:c>
      <x:c r="G327" s="573" t="n">
        <x:v>0</x:v>
      </x:c>
      <x:c r="H327" s="573" t="n">
        <x:f>G327/12</x:f>
        <x:v>0</x:v>
      </x:c>
      <x:c r="I327" s="576" t="n">
        <x:v>339.663868257809</x:v>
      </x:c>
      <x:c r="J327" s="576" t="n">
        <x:f>ROUND(I327*$E$3,2)</x:f>
        <x:v>339.66</x:v>
      </x:c>
      <x:c r="K327" s="576" t="n">
        <x:f>J327*H327</x:f>
        <x:v>0</x:v>
      </x:c>
      <x:c r="L327" s="522"/>
      <x:c r="M327" s="579" t="n">
        <x:v>0</x:v>
      </x:c>
      <x:c r="N327" s="582" t="n">
        <x:f>O327*$E$3</x:f>
        <x:v>0</x:v>
      </x:c>
      <x:c r="O327" s="523" t="n">
        <x:v>0</x:v>
      </x:c>
      <x:c r="P327" s="585" t="n">
        <x:v>0</x:v>
      </x:c>
      <x:c r="Q327" s="588" t="n">
        <x:f>R327*$E$3</x:f>
        <x:v>0</x:v>
      </x:c>
      <x:c r="R327" s="523" t="n">
        <x:v>0</x:v>
      </x:c>
      <x:c r="S327" s="579" t="n">
        <x:v>0</x:v>
      </x:c>
      <x:c r="T327" s="582" t="n">
        <x:f>U327*$E$3</x:f>
        <x:v>0</x:v>
      </x:c>
      <x:c r="U327" s="523" t="n">
        <x:v>0</x:v>
      </x:c>
      <x:c r="V327" s="585" t="n">
        <x:v>0</x:v>
      </x:c>
      <x:c r="W327" s="588" t="n">
        <x:f>X327*$E$3</x:f>
        <x:v>0</x:v>
      </x:c>
      <x:c r="X327" s="523" t="n">
        <x:v>0</x:v>
      </x:c>
      <x:c r="Y327" s="579" t="n">
        <x:v>0</x:v>
      </x:c>
      <x:c r="Z327" s="582" t="n">
        <x:f>AA327*$E$3</x:f>
        <x:v>0</x:v>
      </x:c>
      <x:c r="AA327" s="523" t="n">
        <x:v>0</x:v>
      </x:c>
      <x:c r="AB327" s="585" t="n">
        <x:v>0</x:v>
      </x:c>
      <x:c r="AC327" s="588" t="n">
        <x:f>AD327*$E$3</x:f>
        <x:v>0</x:v>
      </x:c>
      <x:c r="AD327" s="523" t="n">
        <x:v>0</x:v>
      </x:c>
      <x:c r="AE327" s="579" t="n">
        <x:v>0</x:v>
      </x:c>
      <x:c r="AF327" s="582" t="n">
        <x:f>AG327*$E$3</x:f>
        <x:v>0</x:v>
      </x:c>
      <x:c r="AG327" s="523" t="n">
        <x:v>0</x:v>
      </x:c>
      <x:c r="AH327" s="585" t="n">
        <x:v>0</x:v>
      </x:c>
      <x:c r="AI327" s="588" t="n">
        <x:f>AJ327*$E$3</x:f>
        <x:v>0</x:v>
      </x:c>
      <x:c r="AJ327" s="523" t="n">
        <x:v>0</x:v>
      </x:c>
      <x:c r="AK327" s="579" t="n">
        <x:v>0</x:v>
      </x:c>
      <x:c r="AL327" s="582" t="n">
        <x:f>AM327*$E$3</x:f>
        <x:v>0</x:v>
      </x:c>
      <x:c r="AM327" s="523" t="n">
        <x:v>0</x:v>
      </x:c>
      <x:c r="AN327" s="585" t="n">
        <x:v>0</x:v>
      </x:c>
      <x:c r="AO327" s="588" t="n">
        <x:f>AP327*$E$3</x:f>
        <x:v>0</x:v>
      </x:c>
      <x:c r="AP327" s="523" t="n">
        <x:v>0</x:v>
      </x:c>
      <x:c r="AQ327" s="579" t="n">
        <x:v>0</x:v>
      </x:c>
      <x:c r="AR327" s="582" t="n">
        <x:f>AS327*$E$3</x:f>
        <x:v>0</x:v>
      </x:c>
      <x:c r="AS327" s="523" t="n">
        <x:v>0</x:v>
      </x:c>
      <x:c r="AT327" s="585" t="n">
        <x:v>0</x:v>
      </x:c>
      <x:c r="AU327" s="588" t="n">
        <x:f>AV327*$E$3</x:f>
        <x:v>0</x:v>
      </x:c>
      <x:c r="AV327" s="523" t="n">
        <x:v>0</x:v>
      </x:c>
      <x:c r="AW327" s="579" t="n">
        <x:f>SUM(M327,P327,S327,V327,Y327,AB327,AE327,AH327,AK327,AN327,AQ327,AT327)</x:f>
        <x:v>0</x:v>
      </x:c>
      <x:c r="AX327" s="582" t="n">
        <x:f>SUM(N327,Q327,T327,W327,Z327,AC327,AF327,AI327,AL327,AO327,AR327,AU327)</x:f>
        <x:v>0</x:v>
      </x:c>
      <x:c r="AY327" s="525"/>
      <x:c r="AZ327" s="579" t="n">
        <x:f>AW327/12</x:f>
        <x:v>0</x:v>
      </x:c>
      <x:c r="BA327" s="582" t="n">
        <x:f>AX327/12</x:f>
        <x:v>0</x:v>
      </x:c>
      <x:c r="BB327" s="525"/>
      <x:c r="BC327" s="579" t="n">
        <x:f>AW327-$G327</x:f>
        <x:v>0</x:v>
      </x:c>
      <x:c r="BD327" s="582" t="n">
        <x:f>AX327-($K327*12)</x:f>
        <x:v>0</x:v>
      </x:c>
      <x:c r="BE327" s="522" t="str">
        <x:v>SIM</x:v>
      </x:c>
      <x:c r="BF327" s="522" t="str">
        <x:v>PRODUÇÃO · COMPÕE O FATOR K</x:v>
      </x:c>
    </x:row>
    <x:row r="328" ht="31" customHeight="1">
      <x:c r="A328" s="531" t="str">
        <x:v>O&amp;M</x:v>
      </x:c>
      <x:c r="B328" s="531" t="str">
        <x:v>LINHA MORTA</x:v>
      </x:c>
      <x:c r="C328" s="531" t="str">
        <x:v>5025300143</x:v>
      </x:c>
      <x:c r="D328" s="534" t="str">
        <x:v>INST ESTR CP TRAFO DT 1F FN LM</x:v>
      </x:c>
      <x:c r="E328" s="534" t="str">
        <x:v>INSTALAR ESTRUTURA COMPLETA PARA TRANSFORMADOR DE DISTRIBUICAO MONOFASICO (FN), COM EQUIPAMENTO, INDEPENDENTE DA POTENCIA E CLASSE DE TENSAO. CONFORME NORMA TECNICA VIGENTE. INCLUI: INSTALAR TRANSFORMADOR COM SUPORTE, VERIFICAR/ALTERAR TAP,  INSTALAR PARA-RAIOS (BT E MT), CHAVE FUSIVEL (COM ELO) COM SUPORTE "T", GRAMPO LINHA VIVA, JUMPER, FERRAGENS, PLACA DE IDENTIFICAÇÃO, CONEXAO AOS PARA-RAIOS, CHAVE FUSIVEL, MEDICAO FISCAL EXISTENTE, REDE SECUNDARIA E INSTALAR SISTEMA DE ATERRAMENTO COMPLETO PADRONIZADO, E CONEXOES NECESSARIAS/PADRONIZADAS A REDE. INSTALAR PLACA DE IDENTIFICACAO. MEDIR E GARANTIR O ATERRAMENTO (CONFORME POP, VALOR EM Ω "OHMS") E INSERIR AS EVIDENCIAS E RESULTADOS NA DOCUMENTACAO DA OBRA. QUANDO FOR NECESSARIO INSTALAR HASTE ADICIONAL DE ATERRAMENTO, REMUNERAR COM A ATIVIDADES ESPECIFICA, CONFORME A QUANTIDADE ADICIONAL NECESSARIA. NAO INCLUI A INSTALACAO DO POSTE E ESTRUTURA PRIMARIA (1NIVEL), QUANDO NECESSARIO DEVERA SER CONSIDERADO EM ATIVIDADE ESPECIFICA. APROPRIACAO - INVESTIMENTO: QUANDO ASSOCIADA A UC ESSA ATIVIDADE DEVE SER APROPRIADA NA ODI. CONFORME ET.206.EQTL.NORMAS E QUALIDADE - CADERNO DE SERVICOS. QUANT MINIMA RECOMENDA: 5 PESSOAS. TIPO DE TURMA: LINHA MORTA (LM).</x:v>
      </x:c>
      <x:c r="F328" s="531" t="str">
        <x:v>CONJUNTO</x:v>
      </x:c>
      <x:c r="G328" s="573" t="n">
        <x:v>566.985670204731</x:v>
      </x:c>
      <x:c r="H328" s="573" t="n">
        <x:f>G328/12</x:f>
        <x:v>47.248805850394255</x:v>
      </x:c>
      <x:c r="I328" s="576" t="n">
        <x:v>1840.28411594788</x:v>
      </x:c>
      <x:c r="J328" s="576" t="n">
        <x:f>ROUND(I328*$E$3,2)</x:f>
        <x:v>1840.28</x:v>
      </x:c>
      <x:c r="K328" s="576" t="n">
        <x:f>J328*H328</x:f>
        <x:v>86951.03243036354</x:v>
      </x:c>
      <x:c r="L328" s="522"/>
      <x:c r="M328" s="579" t="n">
        <x:v>17</x:v>
      </x:c>
      <x:c r="N328" s="582" t="n">
        <x:f>O328*$E$3</x:f>
        <x:v>31284.76</x:v>
      </x:c>
      <x:c r="O328" s="523" t="n">
        <x:v>31284.76</x:v>
      </x:c>
      <x:c r="P328" s="585" t="n">
        <x:v>29</x:v>
      </x:c>
      <x:c r="Q328" s="588" t="n">
        <x:f>R328*$E$3</x:f>
        <x:v>53368.12</x:v>
      </x:c>
      <x:c r="R328" s="523" t="n">
        <x:v>53368.12</x:v>
      </x:c>
      <x:c r="S328" s="579" t="n">
        <x:v>30</x:v>
      </x:c>
      <x:c r="T328" s="582" t="n">
        <x:f>U328*$E$3</x:f>
        <x:v>55208.4</x:v>
      </x:c>
      <x:c r="U328" s="523" t="n">
        <x:v>55208.4</x:v>
      </x:c>
      <x:c r="V328" s="585" t="n">
        <x:v>37</x:v>
      </x:c>
      <x:c r="W328" s="588" t="n">
        <x:f>X328*$E$3</x:f>
        <x:v>68090.36</x:v>
      </x:c>
      <x:c r="X328" s="523" t="n">
        <x:v>68090.36</x:v>
      </x:c>
      <x:c r="Y328" s="579" t="n">
        <x:v>57</x:v>
      </x:c>
      <x:c r="Z328" s="582" t="n">
        <x:f>AA328*$E$3</x:f>
        <x:v>104895.96</x:v>
      </x:c>
      <x:c r="AA328" s="523" t="n">
        <x:v>104895.96</x:v>
      </x:c>
      <x:c r="AB328" s="585" t="n">
        <x:v>81</x:v>
      </x:c>
      <x:c r="AC328" s="588" t="n">
        <x:f>AD328*$E$3</x:f>
        <x:v>149062.68</x:v>
      </x:c>
      <x:c r="AD328" s="523" t="n">
        <x:v>149062.68</x:v>
      </x:c>
      <x:c r="AE328" s="579" t="n">
        <x:v>52</x:v>
      </x:c>
      <x:c r="AF328" s="582" t="n">
        <x:f>AG328*$E$3</x:f>
        <x:v>95694.56</x:v>
      </x:c>
      <x:c r="AG328" s="523" t="n">
        <x:v>95694.56</x:v>
      </x:c>
      <x:c r="AH328" s="585" t="n">
        <x:v>77</x:v>
      </x:c>
      <x:c r="AI328" s="588" t="n">
        <x:f>AJ328*$E$3</x:f>
        <x:v>141701.56</x:v>
      </x:c>
      <x:c r="AJ328" s="523" t="n">
        <x:v>141701.56</x:v>
      </x:c>
      <x:c r="AK328" s="579" t="n">
        <x:v>69</x:v>
      </x:c>
      <x:c r="AL328" s="582" t="n">
        <x:f>AM328*$E$3</x:f>
        <x:v>126979.32</x:v>
      </x:c>
      <x:c r="AM328" s="523" t="n">
        <x:v>126979.32</x:v>
      </x:c>
      <x:c r="AN328" s="585" t="n">
        <x:v>102</x:v>
      </x:c>
      <x:c r="AO328" s="588" t="n">
        <x:f>AP328*$E$3</x:f>
        <x:v>187708.56</x:v>
      </x:c>
      <x:c r="AP328" s="523" t="n">
        <x:v>187708.56</x:v>
      </x:c>
      <x:c r="AQ328" s="579" t="n">
        <x:v>76</x:v>
      </x:c>
      <x:c r="AR328" s="582" t="n">
        <x:f>AS328*$E$3</x:f>
        <x:v>139861.28</x:v>
      </x:c>
      <x:c r="AS328" s="523" t="n">
        <x:v>139861.28</x:v>
      </x:c>
      <x:c r="AT328" s="585" t="n">
        <x:v>91</x:v>
      </x:c>
      <x:c r="AU328" s="588" t="n">
        <x:f>AV328*$E$3</x:f>
        <x:v>167465.48</x:v>
      </x:c>
      <x:c r="AV328" s="523" t="n">
        <x:v>167465.48</x:v>
      </x:c>
      <x:c r="AW328" s="579" t="n">
        <x:f>SUM(M328,P328,S328,V328,Y328,AB328,AE328,AH328,AK328,AN328,AQ328,AT328)</x:f>
        <x:v>718</x:v>
      </x:c>
      <x:c r="AX328" s="582" t="n">
        <x:f>SUM(N328,Q328,T328,W328,Z328,AC328,AF328,AI328,AL328,AO328,AR328,AU328)</x:f>
        <x:v>1321321.0400000003</x:v>
      </x:c>
      <x:c r="AY328" s="525"/>
      <x:c r="AZ328" s="579" t="n">
        <x:f>AW328/12</x:f>
        <x:v>59.833333333333336</x:v>
      </x:c>
      <x:c r="BA328" s="582" t="n">
        <x:f>AX328/12</x:f>
        <x:v>110110.08666666668</x:v>
      </x:c>
      <x:c r="BB328" s="525"/>
      <x:c r="BC328" s="579" t="n">
        <x:f>AW328-$G328</x:f>
        <x:v>151.01432979526896</x:v>
      </x:c>
      <x:c r="BD328" s="582" t="n">
        <x:f>AX328-($K328*12)</x:f>
        <x:v>277908.6508356377</x:v>
      </x:c>
      <x:c r="BE328" s="522" t="str">
        <x:v>SIM</x:v>
      </x:c>
      <x:c r="BF328" s="522" t="str">
        <x:v>PRODUÇÃO · COMPÕE O FATOR K</x:v>
      </x:c>
    </x:row>
    <x:row r="329" ht="31" customHeight="1">
      <x:c r="A329" s="531" t="str">
        <x:v>O&amp;M</x:v>
      </x:c>
      <x:c r="B329" s="531" t="str">
        <x:v>LINHA MORTA</x:v>
      </x:c>
      <x:c r="C329" s="531" t="str">
        <x:v>5025300144</x:v>
      </x:c>
      <x:c r="D329" s="534" t="str">
        <x:v>RET ESTR CP TRAFO DT 1F FN LM</x:v>
      </x:c>
      <x:c r="E329" s="534" t="str">
        <x:v>RETIRAR ESTRUTURA COMPLETA PARA TRANSFORMADOR DE DISTRIBUICAO MONOFASICO (FN), COM EQUIPAMENTO, INDEPENDENTE DA POTENCIA, INDEPENDENTE DA CLASSE DE TENSAO. CONFORME NORMA TECNICA VIGENTE. INCLUI: RETIRAR TRANSFORMADOR COM SUPORTE, PARA-RAIOS (BT E MT), CHAVE FUSIVEL (COM ELO) COM SUPORTE "T", GRAMPO LINHA VIVA, JUMPER, FERRAGENS, DESCONECTAR AOS PARA-RAIOS, CHAVE FUSIVEL, MEDICAO FISCAL EXISTENTE, REDE SECUNDARIA E AO FIO CONDUTOR DO SISTEMA DE ATERRAMENTO EXISTENTE, E DESCONEXOES NECESSARIAS A REDE. RETIRAR PLACA DE IDENTIFICACAO. NAO INCLUI A RETIRADA DO POSTE E ESTRUTURA PRIMARIA (1NIVEL), QUANDO NECESSARIO DEVERA SER CONSIDERADO EM ATIVIDADE ESPECIFICA. APROPRIACAO - CUSTEIO: QUANDO EM ATIVIDADE DE MANUTENCAO, APROPRIAR NO CENTRO E CLASSE DE CUSTO ESPECIFICA DA AREA. CONFORME ET.206.EQTL.NORMAS E QUALIDADE - CADERNO DE SERVICOS. QUANT MINIMA RECOMENDA: 5 PESSOAS. TIPO DE TURMA: LINHA MORTA (LM). </x:v>
      </x:c>
      <x:c r="F329" s="531" t="str">
        <x:v>CONJUNTO</x:v>
      </x:c>
      <x:c r="G329" s="573" t="n">
        <x:v>190.666666666667</x:v>
      </x:c>
      <x:c r="H329" s="573" t="n">
        <x:f>G329/12</x:f>
        <x:v>15.888888888888916</x:v>
      </x:c>
      <x:c r="I329" s="576" t="n">
        <x:v>1472.22729275831</x:v>
      </x:c>
      <x:c r="J329" s="576" t="n">
        <x:f>ROUND(I329*$E$3,2)</x:f>
        <x:v>1472.23</x:v>
      </x:c>
      <x:c r="K329" s="576" t="n">
        <x:f>J329*H329</x:f>
        <x:v>23392.09888888893</x:v>
      </x:c>
      <x:c r="L329" s="522"/>
      <x:c r="M329" s="579" t="n">
        <x:v>11</x:v>
      </x:c>
      <x:c r="N329" s="582" t="n">
        <x:f>O329*$E$3</x:f>
        <x:v>16194.53</x:v>
      </x:c>
      <x:c r="O329" s="523" t="n">
        <x:v>16194.53</x:v>
      </x:c>
      <x:c r="P329" s="585" t="n">
        <x:v>22</x:v>
      </x:c>
      <x:c r="Q329" s="588" t="n">
        <x:f>R329*$E$3</x:f>
        <x:v>32389.06</x:v>
      </x:c>
      <x:c r="R329" s="523" t="n">
        <x:v>32389.06</x:v>
      </x:c>
      <x:c r="S329" s="579" t="n">
        <x:v>15</x:v>
      </x:c>
      <x:c r="T329" s="582" t="n">
        <x:f>U329*$E$3</x:f>
        <x:v>22083.45</x:v>
      </x:c>
      <x:c r="U329" s="523" t="n">
        <x:v>22083.45</x:v>
      </x:c>
      <x:c r="V329" s="585" t="n">
        <x:v>20</x:v>
      </x:c>
      <x:c r="W329" s="588" t="n">
        <x:f>X329*$E$3</x:f>
        <x:v>29444.6</x:v>
      </x:c>
      <x:c r="X329" s="523" t="n">
        <x:v>29444.6</x:v>
      </x:c>
      <x:c r="Y329" s="579" t="n">
        <x:v>22</x:v>
      </x:c>
      <x:c r="Z329" s="582" t="n">
        <x:f>AA329*$E$3</x:f>
        <x:v>32389.06</x:v>
      </x:c>
      <x:c r="AA329" s="523" t="n">
        <x:v>32389.06</x:v>
      </x:c>
      <x:c r="AB329" s="585" t="n">
        <x:v>27</x:v>
      </x:c>
      <x:c r="AC329" s="588" t="n">
        <x:f>AD329*$E$3</x:f>
        <x:v>39750.21</x:v>
      </x:c>
      <x:c r="AD329" s="523" t="n">
        <x:v>39750.21</x:v>
      </x:c>
      <x:c r="AE329" s="579" t="n">
        <x:v>16</x:v>
      </x:c>
      <x:c r="AF329" s="582" t="n">
        <x:f>AG329*$E$3</x:f>
        <x:v>23555.68</x:v>
      </x:c>
      <x:c r="AG329" s="523" t="n">
        <x:v>23555.68</x:v>
      </x:c>
      <x:c r="AH329" s="585" t="n">
        <x:v>31</x:v>
      </x:c>
      <x:c r="AI329" s="588" t="n">
        <x:f>AJ329*$E$3</x:f>
        <x:v>45639.13</x:v>
      </x:c>
      <x:c r="AJ329" s="523" t="n">
        <x:v>45639.13</x:v>
      </x:c>
      <x:c r="AK329" s="579" t="n">
        <x:v>34</x:v>
      </x:c>
      <x:c r="AL329" s="582" t="n">
        <x:f>AM329*$E$3</x:f>
        <x:v>50055.82</x:v>
      </x:c>
      <x:c r="AM329" s="523" t="n">
        <x:v>50055.82</x:v>
      </x:c>
      <x:c r="AN329" s="585" t="n">
        <x:v>62</x:v>
      </x:c>
      <x:c r="AO329" s="588" t="n">
        <x:f>AP329*$E$3</x:f>
        <x:v>91278.26</x:v>
      </x:c>
      <x:c r="AP329" s="523" t="n">
        <x:v>91278.26</x:v>
      </x:c>
      <x:c r="AQ329" s="579" t="n">
        <x:v>34</x:v>
      </x:c>
      <x:c r="AR329" s="582" t="n">
        <x:f>AS329*$E$3</x:f>
        <x:v>50055.82</x:v>
      </x:c>
      <x:c r="AS329" s="523" t="n">
        <x:v>50055.82</x:v>
      </x:c>
      <x:c r="AT329" s="585" t="n">
        <x:v>38</x:v>
      </x:c>
      <x:c r="AU329" s="588" t="n">
        <x:f>AV329*$E$3</x:f>
        <x:v>55944.74</x:v>
      </x:c>
      <x:c r="AV329" s="523" t="n">
        <x:v>55944.74</x:v>
      </x:c>
      <x:c r="AW329" s="579" t="n">
        <x:f>SUM(M329,P329,S329,V329,Y329,AB329,AE329,AH329,AK329,AN329,AQ329,AT329)</x:f>
        <x:v>332</x:v>
      </x:c>
      <x:c r="AX329" s="582" t="n">
        <x:f>SUM(N329,Q329,T329,W329,Z329,AC329,AF329,AI329,AL329,AO329,AR329,AU329)</x:f>
        <x:v>488780.36</x:v>
      </x:c>
      <x:c r="AY329" s="525"/>
      <x:c r="AZ329" s="579" t="n">
        <x:f>AW329/12</x:f>
        <x:v>27.666666666666668</x:v>
      </x:c>
      <x:c r="BA329" s="582" t="n">
        <x:f>AX329/12</x:f>
        <x:v>40731.69666666666</x:v>
      </x:c>
      <x:c r="BB329" s="525"/>
      <x:c r="BC329" s="579" t="n">
        <x:f>AW329-$G329</x:f>
        <x:v>141.333333333333</x:v>
      </x:c>
      <x:c r="BD329" s="582" t="n">
        <x:f>AX329-($K329*12)</x:f>
        <x:v>208075.17333333282</x:v>
      </x:c>
      <x:c r="BE329" s="522" t="str">
        <x:v>SIM</x:v>
      </x:c>
      <x:c r="BF329" s="522" t="str">
        <x:v>PRODUÇÃO · COMPÕE O FATOR K</x:v>
      </x:c>
    </x:row>
    <x:row r="330" ht="31" customHeight="1">
      <x:c r="A330" s="531" t="str">
        <x:v>O&amp;M</x:v>
      </x:c>
      <x:c r="B330" s="531" t="str">
        <x:v>LINHA MORTA</x:v>
      </x:c>
      <x:c r="C330" s="531" t="str">
        <x:v>5025300145</x:v>
      </x:c>
      <x:c r="D330" s="534" t="str">
        <x:v>INST ESTR CP TRAFO DT 2F FF LM</x:v>
      </x:c>
      <x:c r="E330" s="534" t="str">
        <x:v>INSTALAR ESTRUTURA COMPLETA PARA TRANSFORMADOR DE DISTRIBUICAO MONOFASICO (FF), COM EQUIPAMENTO, INDEPENDENTE DA POTENCIA, INDEPENDENTE DA CLASSE DE TENSAO. CONFORME NORMA TECNICA VIGENTE. INCLUI: INSTALAR TRANSFORMADOR COM SUPORTE, VERIFICAR/ALTERAR TAP, INSTALAR 2 PARA-RAIOS (BT E MT), 2 CHAVES FUSIVEIS (COM ELO) COM CRUZETA, GRAMPOS LINHA VIVA, ISOLADOR, JUMPER, FERRAGENS, PLACA DE IDENTIFICAÇÃO, CONEXAO AOS PARA-RAIOS, CHAVES FUSIVEIS, MEDICAO FISCAL EXISTENTE, REDE SECUNDARIA E INSTALAR SISTEMA DE ATERRAMENTO COMPLETO PADRONIZADO, E CONEXOES NECESSARIAS/PADRONIZADAS A REDE. MEDIR E GARANTIR O ATERRAMENTO (CONFORME POP, VALOR EM Ω "OHMS") E INSERIR AS EVIDENCIAS E RESULTADOS NA DOCUMENTACAO DA OBRA. QUANDO FOR NECESSARIO INSTALAR HASTE ADICIONAL DE ATERRAMENTO, REMUNERAR COM A ATIVIDADES ESPECIFICA, CONFORME A QUANTIDADE ADICIONAL NECESSARIA. NAO INCLUI A INSTALACAO DO POSTE E ESTRUTURA PRIMARIA (1NIVEL), QUANDO NECESSARIO DEVERA SER CONSIDERADO EM ATIVIDADE ESPECIFICA. APROPRIACAO - INVESTIMENTO: QUANDO ASSOCIADA A UC ESSA ATIVIDADE DEVE SER APROPRIADA NA ODI. CONFORME ET.206.EQTL.NORMAS E QUALIDADE - CADERNO DE SERVICOS. QUANT MINIMA RECOMENDA: 5 PESSOAS. TIPO DE TURMA: LINHA MORTA (LM). </x:v>
      </x:c>
      <x:c r="F330" s="531" t="str">
        <x:v>CONJUNTO</x:v>
      </x:c>
      <x:c r="G330" s="573" t="n">
        <x:v>41.3333333333333</x:v>
      </x:c>
      <x:c r="H330" s="573" t="n">
        <x:f>G330/12</x:f>
        <x:v>3.4444444444444415</x:v>
      </x:c>
      <x:c r="I330" s="576" t="n">
        <x:v>2234.63071222243</x:v>
      </x:c>
      <x:c r="J330" s="576" t="n">
        <x:f>ROUND(I330*$E$3,2)</x:f>
        <x:v>2234.63</x:v>
      </x:c>
      <x:c r="K330" s="576" t="n">
        <x:f>J330*H330</x:f>
        <x:v>7697.058888888882</x:v>
      </x:c>
      <x:c r="L330" s="522"/>
      <x:c r="M330" s="579" t="n">
        <x:v>1</x:v>
      </x:c>
      <x:c r="N330" s="582" t="n">
        <x:f>O330*$E$3</x:f>
        <x:v>2234.63</x:v>
      </x:c>
      <x:c r="O330" s="523" t="n">
        <x:v>2234.63</x:v>
      </x:c>
      <x:c r="P330" s="585" t="n">
        <x:v>4</x:v>
      </x:c>
      <x:c r="Q330" s="588" t="n">
        <x:f>R330*$E$3</x:f>
        <x:v>8938.52</x:v>
      </x:c>
      <x:c r="R330" s="523" t="n">
        <x:v>8938.52</x:v>
      </x:c>
      <x:c r="S330" s="579" t="n">
        <x:v>1</x:v>
      </x:c>
      <x:c r="T330" s="582" t="n">
        <x:f>U330*$E$3</x:f>
        <x:v>2234.63</x:v>
      </x:c>
      <x:c r="U330" s="523" t="n">
        <x:v>2234.63</x:v>
      </x:c>
      <x:c r="V330" s="585" t="n">
        <x:v>4</x:v>
      </x:c>
      <x:c r="W330" s="588" t="n">
        <x:f>X330*$E$3</x:f>
        <x:v>8938.52</x:v>
      </x:c>
      <x:c r="X330" s="523" t="n">
        <x:v>8938.52</x:v>
      </x:c>
      <x:c r="Y330" s="579" t="n">
        <x:v>4</x:v>
      </x:c>
      <x:c r="Z330" s="582" t="n">
        <x:f>AA330*$E$3</x:f>
        <x:v>8938.52</x:v>
      </x:c>
      <x:c r="AA330" s="523" t="n">
        <x:v>8938.52</x:v>
      </x:c>
      <x:c r="AB330" s="585" t="n">
        <x:v>5</x:v>
      </x:c>
      <x:c r="AC330" s="588" t="n">
        <x:f>AD330*$E$3</x:f>
        <x:v>11173.15</x:v>
      </x:c>
      <x:c r="AD330" s="523" t="n">
        <x:v>11173.15</x:v>
      </x:c>
      <x:c r="AE330" s="579" t="n">
        <x:v>3</x:v>
      </x:c>
      <x:c r="AF330" s="582" t="n">
        <x:f>AG330*$E$3</x:f>
        <x:v>6703.89</x:v>
      </x:c>
      <x:c r="AG330" s="523" t="n">
        <x:v>6703.89</x:v>
      </x:c>
      <x:c r="AH330" s="585" t="n">
        <x:v>2</x:v>
      </x:c>
      <x:c r="AI330" s="588" t="n">
        <x:f>AJ330*$E$3</x:f>
        <x:v>4469.26</x:v>
      </x:c>
      <x:c r="AJ330" s="523" t="n">
        <x:v>4469.26</x:v>
      </x:c>
      <x:c r="AK330" s="579" t="n">
        <x:v>2</x:v>
      </x:c>
      <x:c r="AL330" s="582" t="n">
        <x:f>AM330*$E$3</x:f>
        <x:v>4469.26</x:v>
      </x:c>
      <x:c r="AM330" s="523" t="n">
        <x:v>4469.26</x:v>
      </x:c>
      <x:c r="AN330" s="585" t="n">
        <x:v>8</x:v>
      </x:c>
      <x:c r="AO330" s="588" t="n">
        <x:f>AP330*$E$3</x:f>
        <x:v>17877.04</x:v>
      </x:c>
      <x:c r="AP330" s="523" t="n">
        <x:v>17877.04</x:v>
      </x:c>
      <x:c r="AQ330" s="579" t="n">
        <x:v>5</x:v>
      </x:c>
      <x:c r="AR330" s="582" t="n">
        <x:f>AS330*$E$3</x:f>
        <x:v>11173.15</x:v>
      </x:c>
      <x:c r="AS330" s="523" t="n">
        <x:v>11173.15</x:v>
      </x:c>
      <x:c r="AT330" s="585" t="n">
        <x:v>7</x:v>
      </x:c>
      <x:c r="AU330" s="588" t="n">
        <x:f>AV330*$E$3</x:f>
        <x:v>15642.41</x:v>
      </x:c>
      <x:c r="AV330" s="523" t="n">
        <x:v>15642.41</x:v>
      </x:c>
      <x:c r="AW330" s="579" t="n">
        <x:f>SUM(M330,P330,S330,V330,Y330,AB330,AE330,AH330,AK330,AN330,AQ330,AT330)</x:f>
        <x:v>46</x:v>
      </x:c>
      <x:c r="AX330" s="582" t="n">
        <x:f>SUM(N330,Q330,T330,W330,Z330,AC330,AF330,AI330,AL330,AO330,AR330,AU330)</x:f>
        <x:v>102792.98000000001</x:v>
      </x:c>
      <x:c r="AY330" s="525"/>
      <x:c r="AZ330" s="579" t="n">
        <x:f>AW330/12</x:f>
        <x:v>3.8333333333333335</x:v>
      </x:c>
      <x:c r="BA330" s="582" t="n">
        <x:f>AX330/12</x:f>
        <x:v>8566.081666666667</x:v>
      </x:c>
      <x:c r="BB330" s="525"/>
      <x:c r="BC330" s="579" t="n">
        <x:f>AW330-$G330</x:f>
        <x:v>4.6666666666667</x:v>
      </x:c>
      <x:c r="BD330" s="582" t="n">
        <x:f>AX330-($K330*12)</x:f>
        <x:v>10428.273333333418</x:v>
      </x:c>
      <x:c r="BE330" s="522" t="str">
        <x:v>SIM</x:v>
      </x:c>
      <x:c r="BF330" s="522" t="str">
        <x:v>PRODUÇÃO · COMPÕE O FATOR K</x:v>
      </x:c>
    </x:row>
    <x:row r="331" ht="31" customHeight="1">
      <x:c r="A331" s="531" t="str">
        <x:v>O&amp;M</x:v>
      </x:c>
      <x:c r="B331" s="531" t="str">
        <x:v>LINHA MORTA</x:v>
      </x:c>
      <x:c r="C331" s="531" t="str">
        <x:v>5025300146</x:v>
      </x:c>
      <x:c r="D331" s="534" t="str">
        <x:v>RET ESTR CP TRAFO DT 2F FF LM</x:v>
      </x:c>
      <x:c r="E331" s="534" t="str">
        <x:v>RETIRAR ESTRUTURA COMPLETA PARA TRANSFORMADOR DE DISTRIBUICAO MONOFASICO (FF), COM EQUIPAMENTO, INDEPENDENTE DA POTENCIA, INDEPENDENTE DA CLASSE DE TENSAO. CONFORME NORMA TECNICA VIGENTE. INCLUI: RETIRAR TRANSFORMADOR COM SUPORTE, 2 PARA-RAIOS (BT E MT), 2 CHAVES FUSIVEIS (COM ELO) COM CRUZETA, GRAMPOS LINHA VIVA, ISOLADOR, JUMPER, FERRAGENS, DESCONECTAR OS PARA-RAIOS, CHAVES FUSIVEIS, MEDICAO FISCAL EXISTENTE, REDE SECUNDARIA E AO FIO CONDUTOR DO SISTEMA DE ATERRAMENTO EXISTENTE, E DESCONEXOES NECESSARIAS A REDE. RETIRAR PLACA DE IDENTIFICACAO. NAO INCLUI A RETIRADA DO POSTE E ESTRUTURA PRIMARIA (1NIVEL), QUANDO NECESSARIO DEVERA SER CONSIDERADO EM ATIVIDADE ESPECIFICA. APROPRIACAO - CUSTEIO: QUANDO EM ATIVIDADE DE MANUTENCAO, APROPRIAR NO CENTRO E CLASSE DE CUSTO ESPECIFICA DA AREA. CONFORME ET.206.EQTL.NORMAS E QUALIDADE - CADERNO DE SERVICOS. QUANT MINIMA RECOMENDA: 5 PESSOAS. TIPO DE TURMA: LINHA MORTA (LM). </x:v>
      </x:c>
      <x:c r="F331" s="531" t="str">
        <x:v>CONJUNTO</x:v>
      </x:c>
      <x:c r="G331" s="573" t="n">
        <x:v>37.3333333333333</x:v>
      </x:c>
      <x:c r="H331" s="573" t="n">
        <x:f>G331/12</x:f>
        <x:v>3.1111111111111085</x:v>
      </x:c>
      <x:c r="I331" s="576" t="n">
        <x:v>1708.83525052303</x:v>
      </x:c>
      <x:c r="J331" s="576" t="n">
        <x:f>ROUND(I331*$E$3,2)</x:f>
        <x:v>1708.84</x:v>
      </x:c>
      <x:c r="K331" s="576" t="n">
        <x:f>J331*H331</x:f>
        <x:v>5316.3911111111065</x:v>
      </x:c>
      <x:c r="L331" s="522"/>
      <x:c r="M331" s="579" t="n">
        <x:v>5</x:v>
      </x:c>
      <x:c r="N331" s="582" t="n">
        <x:f>O331*$E$3</x:f>
        <x:v>8544.2</x:v>
      </x:c>
      <x:c r="O331" s="523" t="n">
        <x:v>8544.2</x:v>
      </x:c>
      <x:c r="P331" s="585" t="n">
        <x:v>8</x:v>
      </x:c>
      <x:c r="Q331" s="588" t="n">
        <x:f>R331*$E$3</x:f>
        <x:v>13670.72</x:v>
      </x:c>
      <x:c r="R331" s="523" t="n">
        <x:v>13670.72</x:v>
      </x:c>
      <x:c r="S331" s="579" t="n">
        <x:v>0</x:v>
      </x:c>
      <x:c r="T331" s="582" t="n">
        <x:f>U331*$E$3</x:f>
        <x:v>0</x:v>
      </x:c>
      <x:c r="U331" s="523" t="n">
        <x:v>0</x:v>
      </x:c>
      <x:c r="V331" s="585" t="n">
        <x:v>8</x:v>
      </x:c>
      <x:c r="W331" s="588" t="n">
        <x:f>X331*$E$3</x:f>
        <x:v>13670.72</x:v>
      </x:c>
      <x:c r="X331" s="523" t="n">
        <x:v>13670.72</x:v>
      </x:c>
      <x:c r="Y331" s="579" t="n">
        <x:v>5</x:v>
      </x:c>
      <x:c r="Z331" s="582" t="n">
        <x:f>AA331*$E$3</x:f>
        <x:v>8544.2</x:v>
      </x:c>
      <x:c r="AA331" s="523" t="n">
        <x:v>8544.2</x:v>
      </x:c>
      <x:c r="AB331" s="585" t="n">
        <x:v>8</x:v>
      </x:c>
      <x:c r="AC331" s="588" t="n">
        <x:f>AD331*$E$3</x:f>
        <x:v>13670.72</x:v>
      </x:c>
      <x:c r="AD331" s="523" t="n">
        <x:v>13670.72</x:v>
      </x:c>
      <x:c r="AE331" s="579" t="n">
        <x:v>5</x:v>
      </x:c>
      <x:c r="AF331" s="582" t="n">
        <x:f>AG331*$E$3</x:f>
        <x:v>8544.2</x:v>
      </x:c>
      <x:c r="AG331" s="523" t="n">
        <x:v>8544.2</x:v>
      </x:c>
      <x:c r="AH331" s="585" t="n">
        <x:v>7</x:v>
      </x:c>
      <x:c r="AI331" s="588" t="n">
        <x:f>AJ331*$E$3</x:f>
        <x:v>11961.88</x:v>
      </x:c>
      <x:c r="AJ331" s="523" t="n">
        <x:v>11961.88</x:v>
      </x:c>
      <x:c r="AK331" s="579" t="n">
        <x:v>10</x:v>
      </x:c>
      <x:c r="AL331" s="582" t="n">
        <x:f>AM331*$E$3</x:f>
        <x:v>17088.4</x:v>
      </x:c>
      <x:c r="AM331" s="523" t="n">
        <x:v>17088.4</x:v>
      </x:c>
      <x:c r="AN331" s="585" t="n">
        <x:v>18</x:v>
      </x:c>
      <x:c r="AO331" s="588" t="n">
        <x:f>AP331*$E$3</x:f>
        <x:v>30759.12</x:v>
      </x:c>
      <x:c r="AP331" s="523" t="n">
        <x:v>30759.12</x:v>
      </x:c>
      <x:c r="AQ331" s="579" t="n">
        <x:v>7</x:v>
      </x:c>
      <x:c r="AR331" s="582" t="n">
        <x:f>AS331*$E$3</x:f>
        <x:v>11961.88</x:v>
      </x:c>
      <x:c r="AS331" s="523" t="n">
        <x:v>11961.88</x:v>
      </x:c>
      <x:c r="AT331" s="585" t="n">
        <x:v>7</x:v>
      </x:c>
      <x:c r="AU331" s="588" t="n">
        <x:f>AV331*$E$3</x:f>
        <x:v>11961.88</x:v>
      </x:c>
      <x:c r="AV331" s="523" t="n">
        <x:v>11961.88</x:v>
      </x:c>
      <x:c r="AW331" s="579" t="n">
        <x:f>SUM(M331,P331,S331,V331,Y331,AB331,AE331,AH331,AK331,AN331,AQ331,AT331)</x:f>
        <x:v>88</x:v>
      </x:c>
      <x:c r="AX331" s="582" t="n">
        <x:f>SUM(N331,Q331,T331,W331,Z331,AC331,AF331,AI331,AL331,AO331,AR331,AU331)</x:f>
        <x:v>150377.92</x:v>
      </x:c>
      <x:c r="AY331" s="525"/>
      <x:c r="AZ331" s="579" t="n">
        <x:f>AW331/12</x:f>
        <x:v>7.333333333333333</x:v>
      </x:c>
      <x:c r="BA331" s="582" t="n">
        <x:f>AX331/12</x:f>
        <x:v>12531.493333333334</x:v>
      </x:c>
      <x:c r="BB331" s="525"/>
      <x:c r="BC331" s="579" t="n">
        <x:f>AW331-$G331</x:f>
        <x:v>50.6666666666667</x:v>
      </x:c>
      <x:c r="BD331" s="582" t="n">
        <x:f>AX331-($K331*12)</x:f>
        <x:v>86581.22666666674</x:v>
      </x:c>
      <x:c r="BE331" s="522" t="str">
        <x:v>SIM</x:v>
      </x:c>
      <x:c r="BF331" s="522" t="str">
        <x:v>PRODUÇÃO · COMPÕE O FATOR K</x:v>
      </x:c>
    </x:row>
    <x:row r="332" ht="31" customHeight="1">
      <x:c r="A332" s="531" t="str">
        <x:v>O&amp;M</x:v>
      </x:c>
      <x:c r="B332" s="531" t="str">
        <x:v>LINHA MORTA</x:v>
      </x:c>
      <x:c r="C332" s="531" t="str">
        <x:v>5025300147</x:v>
      </x:c>
      <x:c r="D332" s="534" t="str">
        <x:v>INST ESTR CP TRAFO DT 3F LM</x:v>
      </x:c>
      <x:c r="E332" s="534" t="str">
        <x:v>INSTALAR ESTRUTURA COMPLETA PARA TRANSFORMADOR DE DISTRIBUICAO TRIFASICO (3F), COM EQUIPAMENTO, INDEPENDENTE DA POTENCIA, INDEPENDENTE DA CLASSE DE TENSAO. CONFORME NORMA TECNICA VIGENTE. INCLUI: INSTALAR TRANSFORMADOR COM SUPORTE, VERIFICAR/ALTERAR TAP, INSTALAR 6 PARA-RAIOS (BT E MT), 3 CHAVES FUSIVEIS (COM ELO) COM CRUZETA, GRAMPOS LINHA VIVA, ISOLADOR, JUMPER, FERRAGENS, PLACA DE IDENTIFICAÇÃO, CONEXAO AOS PARA-RAIOS, CHAVES FUSIVEIS, MEDICAO FISCAL EXISTENTE, REDE SECUNDARIA E SISTEMA DE ATERRAMENTO COMPLETO PADRONIZADO, E CONEXOES NECESSARIAS/PADRONIZADAS A REDE. MEDIR E GARANTIR O ATERRAMENTO (CONFORME POP, VALOR EM Ω "OHMS") E INSERIR AS EVIDENCIAS E RESULTADOS NA DOCUMENTACAO DA OBRA. QUANDO FOR NECESSARIO INSTALAR HASTE ADICIONAL DE ATERRAMENTO, REMUNERAR COM A ATIVIDADES ESPECIFICA, CONFORME A QUANTIDADE ADICIONAL NECESSARIA. NAO INCLUI A INSTALACAO DO POSTE E ESTRUTURA PRIMARIA (1NIVEL), QUANDO NECESSARIO DEVERA SER CONSIDERADO EM ATIVIDADE ESPECIFICA. APROPRIACAO - INVESTIMENTO: QUANDO ASSOCIADA A UC ESSA ATIVIDADE DEVE SER APROPRIADA NA ODI. CONFORME ET.206.EQTL.NORMAS E QUALIDADE - CADERNO DE SERVICOS. QUANT MINIMA RECOMENDA: 5 PESSOAS. TIPO DE TURMA: LINHA MORTA (LM). </x:v>
      </x:c>
      <x:c r="F332" s="531" t="str">
        <x:v>CONJUNTO</x:v>
      </x:c>
      <x:c r="G332" s="573" t="n">
        <x:v>944.464742591144</x:v>
      </x:c>
      <x:c r="H332" s="573" t="n">
        <x:f>G332/12</x:f>
        <x:v>78.70539521592868</x:v>
      </x:c>
      <x:c r="I332" s="576" t="n">
        <x:v>3023.32390477152</x:v>
      </x:c>
      <x:c r="J332" s="576" t="n">
        <x:f>ROUND(I332*$E$3,2)</x:f>
        <x:v>3023.32</x:v>
      </x:c>
      <x:c r="K332" s="576" t="n">
        <x:f>J332*H332</x:f>
        <x:v>237951.5954642215</x:v>
      </x:c>
      <x:c r="L332" s="522"/>
      <x:c r="M332" s="579" t="n">
        <x:v>22</x:v>
      </x:c>
      <x:c r="N332" s="582" t="n">
        <x:f>O332*$E$3</x:f>
        <x:v>66513.04</x:v>
      </x:c>
      <x:c r="O332" s="523" t="n">
        <x:v>66513.04</x:v>
      </x:c>
      <x:c r="P332" s="585" t="n">
        <x:v>30</x:v>
      </x:c>
      <x:c r="Q332" s="588" t="n">
        <x:f>R332*$E$3</x:f>
        <x:v>90699.6</x:v>
      </x:c>
      <x:c r="R332" s="523" t="n">
        <x:v>90699.6</x:v>
      </x:c>
      <x:c r="S332" s="579" t="n">
        <x:v>21</x:v>
      </x:c>
      <x:c r="T332" s="582" t="n">
        <x:f>U332*$E$3</x:f>
        <x:v>63489.72</x:v>
      </x:c>
      <x:c r="U332" s="523" t="n">
        <x:v>63489.72</x:v>
      </x:c>
      <x:c r="V332" s="585" t="n">
        <x:v>39</x:v>
      </x:c>
      <x:c r="W332" s="588" t="n">
        <x:f>X332*$E$3</x:f>
        <x:v>117909.48</x:v>
      </x:c>
      <x:c r="X332" s="523" t="n">
        <x:v>117909.48</x:v>
      </x:c>
      <x:c r="Y332" s="579" t="n">
        <x:v>37</x:v>
      </x:c>
      <x:c r="Z332" s="582" t="n">
        <x:f>AA332*$E$3</x:f>
        <x:v>111862.84</x:v>
      </x:c>
      <x:c r="AA332" s="523" t="n">
        <x:v>111862.84</x:v>
      </x:c>
      <x:c r="AB332" s="585" t="n">
        <x:v>33</x:v>
      </x:c>
      <x:c r="AC332" s="588" t="n">
        <x:f>AD332*$E$3</x:f>
        <x:v>99769.56</x:v>
      </x:c>
      <x:c r="AD332" s="523" t="n">
        <x:v>99769.56</x:v>
      </x:c>
      <x:c r="AE332" s="579" t="n">
        <x:v>23</x:v>
      </x:c>
      <x:c r="AF332" s="582" t="n">
        <x:f>AG332*$E$3</x:f>
        <x:v>69536.36</x:v>
      </x:c>
      <x:c r="AG332" s="523" t="n">
        <x:v>69536.36</x:v>
      </x:c>
      <x:c r="AH332" s="585" t="n">
        <x:v>48</x:v>
      </x:c>
      <x:c r="AI332" s="588" t="n">
        <x:f>AJ332*$E$3</x:f>
        <x:v>145119.36</x:v>
      </x:c>
      <x:c r="AJ332" s="523" t="n">
        <x:v>145119.36</x:v>
      </x:c>
      <x:c r="AK332" s="579" t="n">
        <x:v>33</x:v>
      </x:c>
      <x:c r="AL332" s="582" t="n">
        <x:f>AM332*$E$3</x:f>
        <x:v>99769.56</x:v>
      </x:c>
      <x:c r="AM332" s="523" t="n">
        <x:v>99769.56</x:v>
      </x:c>
      <x:c r="AN332" s="585" t="n">
        <x:v>34</x:v>
      </x:c>
      <x:c r="AO332" s="588" t="n">
        <x:f>AP332*$E$3</x:f>
        <x:v>102792.88</x:v>
      </x:c>
      <x:c r="AP332" s="523" t="n">
        <x:v>102792.88</x:v>
      </x:c>
      <x:c r="AQ332" s="579" t="n">
        <x:v>64</x:v>
      </x:c>
      <x:c r="AR332" s="582" t="n">
        <x:f>AS332*$E$3</x:f>
        <x:v>193492.48</x:v>
      </x:c>
      <x:c r="AS332" s="523" t="n">
        <x:v>193492.48</x:v>
      </x:c>
      <x:c r="AT332" s="585" t="n">
        <x:v>55</x:v>
      </x:c>
      <x:c r="AU332" s="588" t="n">
        <x:f>AV332*$E$3</x:f>
        <x:v>166282.6</x:v>
      </x:c>
      <x:c r="AV332" s="523" t="n">
        <x:v>166282.6</x:v>
      </x:c>
      <x:c r="AW332" s="579" t="n">
        <x:f>SUM(M332,P332,S332,V332,Y332,AB332,AE332,AH332,AK332,AN332,AQ332,AT332)</x:f>
        <x:v>439</x:v>
      </x:c>
      <x:c r="AX332" s="582" t="n">
        <x:f>SUM(N332,Q332,T332,W332,Z332,AC332,AF332,AI332,AL332,AO332,AR332,AU332)</x:f>
        <x:v>1327237.4800000002</x:v>
      </x:c>
      <x:c r="AY332" s="525"/>
      <x:c r="AZ332" s="579" t="n">
        <x:f>AW332/12</x:f>
        <x:v>36.583333333333336</x:v>
      </x:c>
      <x:c r="BA332" s="582" t="n">
        <x:f>AX332/12</x:f>
        <x:v>110603.12333333335</x:v>
      </x:c>
      <x:c r="BB332" s="525"/>
      <x:c r="BC332" s="579" t="n">
        <x:f>AW332-$G332</x:f>
        <x:v>-505.46474259114405</x:v>
      </x:c>
      <x:c r="BD332" s="582" t="n">
        <x:f>AX332-($K332*12)</x:f>
        <x:v>-1528181.665570658</x:v>
      </x:c>
      <x:c r="BE332" s="522" t="str">
        <x:v>SIM</x:v>
      </x:c>
      <x:c r="BF332" s="522" t="str">
        <x:v>PRODUÇÃO · COMPÕE O FATOR K</x:v>
      </x:c>
    </x:row>
    <x:row r="333" ht="31" customHeight="1">
      <x:c r="A333" s="531" t="str">
        <x:v>O&amp;M</x:v>
      </x:c>
      <x:c r="B333" s="531" t="str">
        <x:v>LINHA MORTA</x:v>
      </x:c>
      <x:c r="C333" s="531" t="str">
        <x:v>5025300148</x:v>
      </x:c>
      <x:c r="D333" s="534" t="str">
        <x:v>RET ESTR CP TRAFO DT 3F LM</x:v>
      </x:c>
      <x:c r="E333" s="534" t="str">
        <x:v>RETIRAR ESTRUTURA COMPLETA PARA TRANSFORMADOR DE DISTRIBUICAO TRIFASICO (3F), COM EQUIPAMENTO, INDEPENDENTE DA POTENCIA, INDEPENDENTE DA CLASSE DE TENSAO. CONFORME NORMA TECNICA VIGENTE. INCLUI: RETIRAR TRANSFORMADOR COM SUPORTE, 3 PARA-RAIOS (BT E MT), 3 CHAVES FUSIVEIS (COM ELO) COM CRUZETA, GRAMPOS LINHA VIVA, ISOLADOR, JUMPER, FERRAGENS, DESCONECTAR OS PARA-RAIOS, CHAVES FUSIVEIS, MEDICAO FISCAL EXISTENTE, REDE SECUNDARIA E AO FIO CONDUTOR DO SISTEMA DE ATERRAMENTO EXISTENTE, E DESCONEXOES NECESSARIAS A REDE. RETIRAR PLACA DE IDENTIFICACAO. NAO INCLUI A RETIRADA DO POSTE E ESTRUTURA PRIMARIA (1NIVEL), QUANDO NECESSARIO DEVERA SER CONSIDERADO EM ATIVIDADE ESPECIFICA. APROPRIACAO - CUSTEIO: QUANDO EM ATIVIDADE DE MANUTENCAO, APROPRIAR NO CENTRO E CLASSE DE CUSTO ESPECIFICA DA AREA. CONFORME ET.206.EQTL.NORMAS E QUALIDADE - CADERNO DE SERVICOS. QUANT MINIMA RECOMENDA: 5 PESSOAS. TIPO DE TURMA: LINHA MORTA (LM). </x:v>
      </x:c>
      <x:c r="F333" s="531" t="str">
        <x:v>CONJUNTO</x:v>
      </x:c>
      <x:c r="G333" s="573" t="n">
        <x:v>1631.34436166339</x:v>
      </x:c>
      <x:c r="H333" s="573" t="n">
        <x:f>G333/12</x:f>
        <x:v>135.94536347194915</x:v>
      </x:c>
      <x:c r="I333" s="576" t="n">
        <x:v>2168.90627951001</x:v>
      </x:c>
      <x:c r="J333" s="576" t="n">
        <x:f>ROUND(I333*$E$3,2)</x:f>
        <x:v>2168.91</x:v>
      </x:c>
      <x:c r="K333" s="576" t="n">
        <x:f>J333*H333</x:f>
        <x:v>294853.25828794524</x:v>
      </x:c>
      <x:c r="L333" s="522"/>
      <x:c r="M333" s="579" t="n">
        <x:v>12</x:v>
      </x:c>
      <x:c r="N333" s="582" t="n">
        <x:f>O333*$E$3</x:f>
        <x:v>26026.92</x:v>
      </x:c>
      <x:c r="O333" s="523" t="n">
        <x:v>26026.92</x:v>
      </x:c>
      <x:c r="P333" s="585" t="n">
        <x:v>7</x:v>
      </x:c>
      <x:c r="Q333" s="588" t="n">
        <x:f>R333*$E$3</x:f>
        <x:v>15182.37</x:v>
      </x:c>
      <x:c r="R333" s="523" t="n">
        <x:v>15182.37</x:v>
      </x:c>
      <x:c r="S333" s="579" t="n">
        <x:v>7</x:v>
      </x:c>
      <x:c r="T333" s="582" t="n">
        <x:f>U333*$E$3</x:f>
        <x:v>15182.37</x:v>
      </x:c>
      <x:c r="U333" s="523" t="n">
        <x:v>15182.37</x:v>
      </x:c>
      <x:c r="V333" s="585" t="n">
        <x:v>9</x:v>
      </x:c>
      <x:c r="W333" s="588" t="n">
        <x:f>X333*$E$3</x:f>
        <x:v>19520.19</x:v>
      </x:c>
      <x:c r="X333" s="523" t="n">
        <x:v>19520.19</x:v>
      </x:c>
      <x:c r="Y333" s="579" t="n">
        <x:v>9</x:v>
      </x:c>
      <x:c r="Z333" s="582" t="n">
        <x:f>AA333*$E$3</x:f>
        <x:v>19520.19</x:v>
      </x:c>
      <x:c r="AA333" s="523" t="n">
        <x:v>19520.19</x:v>
      </x:c>
      <x:c r="AB333" s="585" t="n">
        <x:v>5</x:v>
      </x:c>
      <x:c r="AC333" s="588" t="n">
        <x:f>AD333*$E$3</x:f>
        <x:v>10844.55</x:v>
      </x:c>
      <x:c r="AD333" s="523" t="n">
        <x:v>10844.55</x:v>
      </x:c>
      <x:c r="AE333" s="579" t="n">
        <x:v>9</x:v>
      </x:c>
      <x:c r="AF333" s="582" t="n">
        <x:f>AG333*$E$3</x:f>
        <x:v>19520.19</x:v>
      </x:c>
      <x:c r="AG333" s="523" t="n">
        <x:v>19520.19</x:v>
      </x:c>
      <x:c r="AH333" s="585" t="n">
        <x:v>6</x:v>
      </x:c>
      <x:c r="AI333" s="588" t="n">
        <x:f>AJ333*$E$3</x:f>
        <x:v>13013.46</x:v>
      </x:c>
      <x:c r="AJ333" s="523" t="n">
        <x:v>13013.46</x:v>
      </x:c>
      <x:c r="AK333" s="579" t="n">
        <x:v>9</x:v>
      </x:c>
      <x:c r="AL333" s="582" t="n">
        <x:f>AM333*$E$3</x:f>
        <x:v>19520.19</x:v>
      </x:c>
      <x:c r="AM333" s="523" t="n">
        <x:v>19520.19</x:v>
      </x:c>
      <x:c r="AN333" s="585" t="n">
        <x:v>7</x:v>
      </x:c>
      <x:c r="AO333" s="588" t="n">
        <x:f>AP333*$E$3</x:f>
        <x:v>15182.37</x:v>
      </x:c>
      <x:c r="AP333" s="523" t="n">
        <x:v>15182.37</x:v>
      </x:c>
      <x:c r="AQ333" s="579" t="n">
        <x:v>5</x:v>
      </x:c>
      <x:c r="AR333" s="582" t="n">
        <x:f>AS333*$E$3</x:f>
        <x:v>10844.55</x:v>
      </x:c>
      <x:c r="AS333" s="523" t="n">
        <x:v>10844.55</x:v>
      </x:c>
      <x:c r="AT333" s="585" t="n">
        <x:v>16</x:v>
      </x:c>
      <x:c r="AU333" s="588" t="n">
        <x:f>AV333*$E$3</x:f>
        <x:v>34702.56</x:v>
      </x:c>
      <x:c r="AV333" s="523" t="n">
        <x:v>34702.56</x:v>
      </x:c>
      <x:c r="AW333" s="579" t="n">
        <x:f>SUM(M333,P333,S333,V333,Y333,AB333,AE333,AH333,AK333,AN333,AQ333,AT333)</x:f>
        <x:v>101</x:v>
      </x:c>
      <x:c r="AX333" s="582" t="n">
        <x:f>SUM(N333,Q333,T333,W333,Z333,AC333,AF333,AI333,AL333,AO333,AR333,AU333)</x:f>
        <x:v>219059.91</x:v>
      </x:c>
      <x:c r="AY333" s="525"/>
      <x:c r="AZ333" s="579" t="n">
        <x:f>AW333/12</x:f>
        <x:v>8.416666666666666</x:v>
      </x:c>
      <x:c r="BA333" s="582" t="n">
        <x:f>AX333/12</x:f>
        <x:v>18254.9925</x:v>
      </x:c>
      <x:c r="BB333" s="525"/>
      <x:c r="BC333" s="579" t="n">
        <x:f>AW333-$G333</x:f>
        <x:v>-1530.34436166339</x:v>
      </x:c>
      <x:c r="BD333" s="582" t="n">
        <x:f>AX333-($K333*12)</x:f>
        <x:v>-3319179.1894553425</x:v>
      </x:c>
      <x:c r="BE333" s="522" t="str">
        <x:v>SIM</x:v>
      </x:c>
      <x:c r="BF333" s="522" t="str">
        <x:v>PRODUÇÃO · COMPÕE O FATOR K</x:v>
      </x:c>
    </x:row>
    <x:row r="334" ht="31" customHeight="1">
      <x:c r="A334" s="531" t="str">
        <x:v>O&amp;M</x:v>
      </x:c>
      <x:c r="B334" s="531" t="str">
        <x:v>LINHA MORTA</x:v>
      </x:c>
      <x:c r="C334" s="531" t="str">
        <x:v>5025300149</x:v>
      </x:c>
      <x:c r="D334" s="534" t="str">
        <x:v>INST ESTR CP TRAFO DT PLATAFORMA LM</x:v>
      </x:c>
      <x:c r="E334" s="534" t="str">
        <x:v>INSTALAR ESTRUTURA COMPLETA PARA TRANSFORMADOR DE DISTRIBUICAO EM PLATAFORMA, COM EQUIPAMENTO, INDEPENDENTE DA POTENCIA, INDEPENDENTE DA CLASSE DE TENSAO. CONFORME NORMA TECNICA VIGENTE. INCLUI: INSTALAR TRANSFORMADOR COM SUPORTE,  VERIFICAR/ALTERAR TAP, INSTALAR  PARA-RAIOS (BT E MT), CHAVES FUSIVEIS (COM ELO) COM CRUZETA, GRAMPOS LINHA VIVA, ISOLADOR, JUMPER, FERRAGENS, PLACA DE IDENTIFICAÇÃO, CONEXAO AOS PARA-RAIOS, CHAVES FUSIVEIS, MEDICAO FISCAL EXISTENTE, REDE SECUNDARIA E INSTALAR SISTEMA DE ATERRAMENTO COMPLETO PADRONIZADO, E CONEXOES NECESSARIAS/PADRONIZADAS A REDE. INSTALAR PLACA DE IDENTIFICACAO, CASO NECESSARIO. MEDIR E GARANTIR O ATERRAMENTO (CONFORME POP, VALOR EM Ω "OHMS") E INSERIR AS EVIDENCIAS E RESULTADOS NA DOCUMENTACAO DA OBRA. QUANDO FOR NECESSARIO INSTALAR HASTE ADICIONAL DE ATERRAMENTO, REMUNERAR COM A ATIVIDADES ESPECIFICA, CONFORME A QUANTIDADE ADICIONAL NECESSARIA. NAO INCLUI A INSTALACAO DO POSTE E ESTRUTURA PRIMARIA (1NIVEL), QUANDO NECESSARIO DEVERA SER CONSIDERADO EM ATIVIDADE ESPECIFICA. APROPRIACAO - INVESTIMENTO: QUANDO ASSOCIADA A UC ESSA ATIVIDADE DEVE SER APROPRIADA NA ODI. CONFORME ET.206.EQTL.NORMAS E QUALIDADE - CADERNO DE SERVICOS. QUANT MINIMA RECOMENDA: 5 PESSOAS. TIPO DE TURMA: LINHA MORTA (LM). </x:v>
      </x:c>
      <x:c r="F334" s="531" t="str">
        <x:v>CONJUNTO</x:v>
      </x:c>
      <x:c r="G334" s="573" t="n">
        <x:v>0</x:v>
      </x:c>
      <x:c r="H334" s="573" t="n">
        <x:f>G334/12</x:f>
        <x:v>0</x:v>
      </x:c>
      <x:c r="I334" s="576" t="n">
        <x:v>3286.22163562122</x:v>
      </x:c>
      <x:c r="J334" s="576" t="n">
        <x:f>ROUND(I334*$E$3,2)</x:f>
        <x:v>3286.22</x:v>
      </x:c>
      <x:c r="K334" s="576" t="n">
        <x:f>J334*H334</x:f>
        <x:v>0</x:v>
      </x:c>
      <x:c r="L334" s="522"/>
      <x:c r="M334" s="579" t="n">
        <x:v>1</x:v>
      </x:c>
      <x:c r="N334" s="582" t="n">
        <x:f>O334*$E$3</x:f>
        <x:v>3286.22</x:v>
      </x:c>
      <x:c r="O334" s="523" t="n">
        <x:v>3286.22</x:v>
      </x:c>
      <x:c r="P334" s="585" t="n">
        <x:v>2</x:v>
      </x:c>
      <x:c r="Q334" s="588" t="n">
        <x:f>R334*$E$3</x:f>
        <x:v>6572.44</x:v>
      </x:c>
      <x:c r="R334" s="523" t="n">
        <x:v>6572.44</x:v>
      </x:c>
      <x:c r="S334" s="579" t="n">
        <x:v>1</x:v>
      </x:c>
      <x:c r="T334" s="582" t="n">
        <x:f>U334*$E$3</x:f>
        <x:v>3286.22</x:v>
      </x:c>
      <x:c r="U334" s="523" t="n">
        <x:v>3286.22</x:v>
      </x:c>
      <x:c r="V334" s="585" t="n">
        <x:v>1</x:v>
      </x:c>
      <x:c r="W334" s="588" t="n">
        <x:f>X334*$E$3</x:f>
        <x:v>3286.22</x:v>
      </x:c>
      <x:c r="X334" s="523" t="n">
        <x:v>3286.22</x:v>
      </x:c>
      <x:c r="Y334" s="579" t="n">
        <x:v>3</x:v>
      </x:c>
      <x:c r="Z334" s="582" t="n">
        <x:f>AA334*$E$3</x:f>
        <x:v>9858.66</x:v>
      </x:c>
      <x:c r="AA334" s="523" t="n">
        <x:v>9858.66</x:v>
      </x:c>
      <x:c r="AB334" s="585" t="n">
        <x:v>1</x:v>
      </x:c>
      <x:c r="AC334" s="588" t="n">
        <x:f>AD334*$E$3</x:f>
        <x:v>3286.22</x:v>
      </x:c>
      <x:c r="AD334" s="523" t="n">
        <x:v>3286.22</x:v>
      </x:c>
      <x:c r="AE334" s="579" t="n">
        <x:v>0</x:v>
      </x:c>
      <x:c r="AF334" s="582" t="n">
        <x:f>AG334*$E$3</x:f>
        <x:v>0</x:v>
      </x:c>
      <x:c r="AG334" s="523" t="n">
        <x:v>0</x:v>
      </x:c>
      <x:c r="AH334" s="585" t="n">
        <x:v>1</x:v>
      </x:c>
      <x:c r="AI334" s="588" t="n">
        <x:f>AJ334*$E$3</x:f>
        <x:v>3286.22</x:v>
      </x:c>
      <x:c r="AJ334" s="523" t="n">
        <x:v>3286.22</x:v>
      </x:c>
      <x:c r="AK334" s="579" t="n">
        <x:v>1</x:v>
      </x:c>
      <x:c r="AL334" s="582" t="n">
        <x:f>AM334*$E$3</x:f>
        <x:v>3286.22</x:v>
      </x:c>
      <x:c r="AM334" s="523" t="n">
        <x:v>3286.22</x:v>
      </x:c>
      <x:c r="AN334" s="585" t="n">
        <x:v>2</x:v>
      </x:c>
      <x:c r="AO334" s="588" t="n">
        <x:f>AP334*$E$3</x:f>
        <x:v>6572.44</x:v>
      </x:c>
      <x:c r="AP334" s="523" t="n">
        <x:v>6572.44</x:v>
      </x:c>
      <x:c r="AQ334" s="579" t="n">
        <x:v>0</x:v>
      </x:c>
      <x:c r="AR334" s="582" t="n">
        <x:f>AS334*$E$3</x:f>
        <x:v>0</x:v>
      </x:c>
      <x:c r="AS334" s="523" t="n">
        <x:v>0</x:v>
      </x:c>
      <x:c r="AT334" s="585" t="n">
        <x:v>2</x:v>
      </x:c>
      <x:c r="AU334" s="588" t="n">
        <x:f>AV334*$E$3</x:f>
        <x:v>6572.44</x:v>
      </x:c>
      <x:c r="AV334" s="523" t="n">
        <x:v>6572.44</x:v>
      </x:c>
      <x:c r="AW334" s="579" t="n">
        <x:f>SUM(M334,P334,S334,V334,Y334,AB334,AE334,AH334,AK334,AN334,AQ334,AT334)</x:f>
        <x:v>15</x:v>
      </x:c>
      <x:c r="AX334" s="582" t="n">
        <x:f>SUM(N334,Q334,T334,W334,Z334,AC334,AF334,AI334,AL334,AO334,AR334,AU334)</x:f>
        <x:v>49293.3</x:v>
      </x:c>
      <x:c r="AY334" s="525"/>
      <x:c r="AZ334" s="579" t="n">
        <x:f>AW334/12</x:f>
        <x:v>1.25</x:v>
      </x:c>
      <x:c r="BA334" s="582" t="n">
        <x:f>AX334/12</x:f>
        <x:v>4107.775000000001</x:v>
      </x:c>
      <x:c r="BB334" s="525"/>
      <x:c r="BC334" s="579" t="n">
        <x:f>AW334-$G334</x:f>
        <x:v>15</x:v>
      </x:c>
      <x:c r="BD334" s="582" t="n">
        <x:f>AX334-($K334*12)</x:f>
        <x:v>49293.3</x:v>
      </x:c>
      <x:c r="BE334" s="522" t="str">
        <x:v>SIM</x:v>
      </x:c>
      <x:c r="BF334" s="522" t="str">
        <x:v>PRODUÇÃO · COMPÕE O FATOR K</x:v>
      </x:c>
    </x:row>
    <x:row r="335" ht="31" customHeight="1">
      <x:c r="A335" s="531" t="str">
        <x:v>O&amp;M</x:v>
      </x:c>
      <x:c r="B335" s="531" t="str">
        <x:v>LINHA MORTA</x:v>
      </x:c>
      <x:c r="C335" s="531" t="str">
        <x:v>5025300150</x:v>
      </x:c>
      <x:c r="D335" s="534" t="str">
        <x:v>RET ESTR CP TRAFO DT PLATAFORMA LM</x:v>
      </x:c>
      <x:c r="E335" s="534" t="str">
        <x:v>RETIRAR ESTRUTURA COMPLETA PARA TRANSFORMADOR DE DISTRIBUICAO EM PLATAFORMA, COM EQUIPAMENTO, INDEPENDENTE DA POTENCIA, INDEPENDENTE DA CLASSE DE TENSAO. CONFORME NORMA TECNICA VIGENTE. INCLUI: RETIRAR TRANSFORMADOR COM SUPORTE, PARA-RAIOS, CHAVES FUSIVEIS (COM ELO) COM CRUZETA, GRAMPOS LINHA VIVA, ISOLADOR, JUMPER, FERRAGENS, DESCONECTAR OS PARA-RAIOS, CHAVES FUSIVEIS, MEDICAO FISCAL EXISTENTE, REDE SECUNDARIA E AO FIO CONDUTOR DO SISTEMA DE ATERRAMENTO EXISTENTE, E DESCONEXOES NECESSARIAS A REDE. RETIRAR PLACA DE IDENTIFICACAO, CASO NECESSARIO. NAO INCLUI A RETIRADA DO POSTE E ESTRUTURA PRIMARIA (1NIVEL), QUANDO NECESSARIO DEVERA SER CONSIDERADO EM ATIVIDADE ESPECIFICA. APROPRIACAO - CUSTEIO: QUANDO EM ATIVIDADE DE MANUTENCAO, APROPRIAR NO CENTRO E CLASSE DE CUSTO ESPECIFICA DA AREA. CONFORME ET.206.EQTL.NORMAS E QUALIDADE - CADERNO DE SERVICOS. QUANT MINIMA RECOMENDA: 5 PESSOAS. TIPO DE TURMA: LINHA MORTA (LM). </x:v>
      </x:c>
      <x:c r="F335" s="531" t="str">
        <x:v>CONJUNTO</x:v>
      </x:c>
      <x:c r="G335" s="573" t="n">
        <x:v>0</x:v>
      </x:c>
      <x:c r="H335" s="573" t="n">
        <x:f>G335/12</x:f>
        <x:v>0</x:v>
      </x:c>
      <x:c r="I335" s="576" t="n">
        <x:v>2168.90627951001</x:v>
      </x:c>
      <x:c r="J335" s="576" t="n">
        <x:f>ROUND(I335*$E$3,2)</x:f>
        <x:v>2168.91</x:v>
      </x:c>
      <x:c r="K335" s="576" t="n">
        <x:f>J335*H335</x:f>
        <x:v>0</x:v>
      </x:c>
      <x:c r="L335" s="522"/>
      <x:c r="M335" s="579" t="n">
        <x:v>0</x:v>
      </x:c>
      <x:c r="N335" s="582" t="n">
        <x:f>O335*$E$3</x:f>
        <x:v>0</x:v>
      </x:c>
      <x:c r="O335" s="523" t="n">
        <x:v>0</x:v>
      </x:c>
      <x:c r="P335" s="585" t="n">
        <x:v>2</x:v>
      </x:c>
      <x:c r="Q335" s="588" t="n">
        <x:f>R335*$E$3</x:f>
        <x:v>4337.82</x:v>
      </x:c>
      <x:c r="R335" s="523" t="n">
        <x:v>4337.82</x:v>
      </x:c>
      <x:c r="S335" s="579" t="n">
        <x:v>2</x:v>
      </x:c>
      <x:c r="T335" s="582" t="n">
        <x:f>U335*$E$3</x:f>
        <x:v>4337.82</x:v>
      </x:c>
      <x:c r="U335" s="523" t="n">
        <x:v>4337.82</x:v>
      </x:c>
      <x:c r="V335" s="585" t="n">
        <x:v>0</x:v>
      </x:c>
      <x:c r="W335" s="588" t="n">
        <x:f>X335*$E$3</x:f>
        <x:v>0</x:v>
      </x:c>
      <x:c r="X335" s="523" t="n">
        <x:v>0</x:v>
      </x:c>
      <x:c r="Y335" s="579" t="n">
        <x:v>3</x:v>
      </x:c>
      <x:c r="Z335" s="582" t="n">
        <x:f>AA335*$E$3</x:f>
        <x:v>6506.73</x:v>
      </x:c>
      <x:c r="AA335" s="523" t="n">
        <x:v>6506.73</x:v>
      </x:c>
      <x:c r="AB335" s="585" t="n">
        <x:v>1</x:v>
      </x:c>
      <x:c r="AC335" s="588" t="n">
        <x:f>AD335*$E$3</x:f>
        <x:v>2168.91</x:v>
      </x:c>
      <x:c r="AD335" s="523" t="n">
        <x:v>2168.91</x:v>
      </x:c>
      <x:c r="AE335" s="579" t="n">
        <x:v>0</x:v>
      </x:c>
      <x:c r="AF335" s="582" t="n">
        <x:f>AG335*$E$3</x:f>
        <x:v>0</x:v>
      </x:c>
      <x:c r="AG335" s="523" t="n">
        <x:v>0</x:v>
      </x:c>
      <x:c r="AH335" s="585" t="n">
        <x:v>1</x:v>
      </x:c>
      <x:c r="AI335" s="588" t="n">
        <x:f>AJ335*$E$3</x:f>
        <x:v>2168.91</x:v>
      </x:c>
      <x:c r="AJ335" s="523" t="n">
        <x:v>2168.91</x:v>
      </x:c>
      <x:c r="AK335" s="579" t="n">
        <x:v>3</x:v>
      </x:c>
      <x:c r="AL335" s="582" t="n">
        <x:f>AM335*$E$3</x:f>
        <x:v>6506.73</x:v>
      </x:c>
      <x:c r="AM335" s="523" t="n">
        <x:v>6506.73</x:v>
      </x:c>
      <x:c r="AN335" s="585" t="n">
        <x:v>3</x:v>
      </x:c>
      <x:c r="AO335" s="588" t="n">
        <x:f>AP335*$E$3</x:f>
        <x:v>6506.73</x:v>
      </x:c>
      <x:c r="AP335" s="523" t="n">
        <x:v>6506.73</x:v>
      </x:c>
      <x:c r="AQ335" s="579" t="n">
        <x:v>0</x:v>
      </x:c>
      <x:c r="AR335" s="582" t="n">
        <x:f>AS335*$E$3</x:f>
        <x:v>0</x:v>
      </x:c>
      <x:c r="AS335" s="523" t="n">
        <x:v>0</x:v>
      </x:c>
      <x:c r="AT335" s="585" t="n">
        <x:v>2</x:v>
      </x:c>
      <x:c r="AU335" s="588" t="n">
        <x:f>AV335*$E$3</x:f>
        <x:v>4337.82</x:v>
      </x:c>
      <x:c r="AV335" s="523" t="n">
        <x:v>4337.82</x:v>
      </x:c>
      <x:c r="AW335" s="579" t="n">
        <x:f>SUM(M335,P335,S335,V335,Y335,AB335,AE335,AH335,AK335,AN335,AQ335,AT335)</x:f>
        <x:v>17</x:v>
      </x:c>
      <x:c r="AX335" s="582" t="n">
        <x:f>SUM(N335,Q335,T335,W335,Z335,AC335,AF335,AI335,AL335,AO335,AR335,AU335)</x:f>
        <x:v>36871.47</x:v>
      </x:c>
      <x:c r="AY335" s="525"/>
      <x:c r="AZ335" s="579" t="n">
        <x:f>AW335/12</x:f>
        <x:v>1.4166666666666667</x:v>
      </x:c>
      <x:c r="BA335" s="582" t="n">
        <x:f>AX335/12</x:f>
        <x:v>3072.6225</x:v>
      </x:c>
      <x:c r="BB335" s="525"/>
      <x:c r="BC335" s="579" t="n">
        <x:f>AW335-$G335</x:f>
        <x:v>17</x:v>
      </x:c>
      <x:c r="BD335" s="582" t="n">
        <x:f>AX335-($K335*12)</x:f>
        <x:v>36871.47</x:v>
      </x:c>
      <x:c r="BE335" s="522" t="str">
        <x:v>SIM</x:v>
      </x:c>
      <x:c r="BF335" s="522" t="str">
        <x:v>PRODUÇÃO · COMPÕE O FATOR K</x:v>
      </x:c>
    </x:row>
    <x:row r="336" ht="31" customHeight="1">
      <x:c r="A336" s="531" t="str">
        <x:v>O&amp;M</x:v>
      </x:c>
      <x:c r="B336" s="531" t="str">
        <x:v>LINHA MORTA</x:v>
      </x:c>
      <x:c r="C336" s="531" t="str">
        <x:v>5025300151</x:v>
      </x:c>
      <x:c r="D336" s="534" t="str">
        <x:v>INST TRAFO DT C/ TALHA MANUAL LM</x:v>
      </x:c>
      <x:c r="E336" s="534" t="str">
        <x:v>INSTALAR TRANSFORMADOR DE DISTRIBUICAO COM USO DE TALHA MANUAL, EM POSTE OU PLATAFORMA, INDEPENDENTE DO NUMERO DE FASES E POTENCIA, INDEPENDENTE DA CLASSE DE TENSAO. CONFORME NORMA TECNICA VIGENTE. INCLUI: INSTALAR TRANSFORMADOR COM SUPORTE COM O USO DE TALHA MANUAL, INSTALAR PARA-RAIOS (BT E MT), VERIFICAR/ALTERAR TAP, ABRIR E/OU FECHAR CHAVE FUSIVEL, CONEXAO AO PARA-RAIOS, MEDICAO FISCAL EXISTENTE, REDE SECUNDARIA E AO FIO CONDUTOR DO SISTEMA DE ATERRAMENTO EXISTENTE. ESSA ATIVIDADE REMUNERA A INSTALACAO DE TRASNFORMADOR QUANDO NAO FOR POSSIVEL O USO DE GUINDAUTO. APROPRIACAO - INVESTIMENTO: QUANDO ASSOCIADA A UC ESSA ATIVIDADE DEVE SER APROPRIADA NA ODI. CONFORME ET.206.EQTL.NORMAS E QUALIDADE - CADERNO DE SERVICOS. QUANT MINIMA RECOMENDA: 2 PESSOAS. TIPO DE TURMA: LINHA MORTA (LM). </x:v>
      </x:c>
      <x:c r="F336" s="531" t="str">
        <x:v>UNIDADE</x:v>
      </x:c>
      <x:c r="G336" s="573" t="n">
        <x:v>0</x:v>
      </x:c>
      <x:c r="H336" s="573" t="n">
        <x:f>G336/12</x:f>
        <x:v>0</x:v>
      </x:c>
      <x:c r="I336" s="576" t="n">
        <x:v>2052.83693133986</x:v>
      </x:c>
      <x:c r="J336" s="576" t="n">
        <x:f>ROUND(I336*$E$3,2)</x:f>
        <x:v>2052.84</x:v>
      </x:c>
      <x:c r="K336" s="576" t="n">
        <x:f>J336*H336</x:f>
        <x:v>0</x:v>
      </x:c>
      <x:c r="L336" s="522"/>
      <x:c r="M336" s="579" t="n">
        <x:v>0</x:v>
      </x:c>
      <x:c r="N336" s="582" t="n">
        <x:f>O336*$E$3</x:f>
        <x:v>0</x:v>
      </x:c>
      <x:c r="O336" s="523" t="n">
        <x:v>0</x:v>
      </x:c>
      <x:c r="P336" s="585" t="n">
        <x:v>0</x:v>
      </x:c>
      <x:c r="Q336" s="588" t="n">
        <x:f>R336*$E$3</x:f>
        <x:v>0</x:v>
      </x:c>
      <x:c r="R336" s="523" t="n">
        <x:v>0</x:v>
      </x:c>
      <x:c r="S336" s="579" t="n">
        <x:v>0</x:v>
      </x:c>
      <x:c r="T336" s="582" t="n">
        <x:f>U336*$E$3</x:f>
        <x:v>0</x:v>
      </x:c>
      <x:c r="U336" s="523" t="n">
        <x:v>0</x:v>
      </x:c>
      <x:c r="V336" s="585" t="n">
        <x:v>0</x:v>
      </x:c>
      <x:c r="W336" s="588" t="n">
        <x:f>X336*$E$3</x:f>
        <x:v>0</x:v>
      </x:c>
      <x:c r="X336" s="523" t="n">
        <x:v>0</x:v>
      </x:c>
      <x:c r="Y336" s="579" t="n">
        <x:v>0</x:v>
      </x:c>
      <x:c r="Z336" s="582" t="n">
        <x:f>AA336*$E$3</x:f>
        <x:v>0</x:v>
      </x:c>
      <x:c r="AA336" s="523" t="n">
        <x:v>0</x:v>
      </x:c>
      <x:c r="AB336" s="585" t="n">
        <x:v>0</x:v>
      </x:c>
      <x:c r="AC336" s="588" t="n">
        <x:f>AD336*$E$3</x:f>
        <x:v>0</x:v>
      </x:c>
      <x:c r="AD336" s="523" t="n">
        <x:v>0</x:v>
      </x:c>
      <x:c r="AE336" s="579" t="n">
        <x:v>0</x:v>
      </x:c>
      <x:c r="AF336" s="582" t="n">
        <x:f>AG336*$E$3</x:f>
        <x:v>0</x:v>
      </x:c>
      <x:c r="AG336" s="523" t="n">
        <x:v>0</x:v>
      </x:c>
      <x:c r="AH336" s="585" t="n">
        <x:v>0</x:v>
      </x:c>
      <x:c r="AI336" s="588" t="n">
        <x:f>AJ336*$E$3</x:f>
        <x:v>0</x:v>
      </x:c>
      <x:c r="AJ336" s="523" t="n">
        <x:v>0</x:v>
      </x:c>
      <x:c r="AK336" s="579" t="n">
        <x:v>0</x:v>
      </x:c>
      <x:c r="AL336" s="582" t="n">
        <x:f>AM336*$E$3</x:f>
        <x:v>0</x:v>
      </x:c>
      <x:c r="AM336" s="523" t="n">
        <x:v>0</x:v>
      </x:c>
      <x:c r="AN336" s="585" t="n">
        <x:v>0</x:v>
      </x:c>
      <x:c r="AO336" s="588" t="n">
        <x:f>AP336*$E$3</x:f>
        <x:v>0</x:v>
      </x:c>
      <x:c r="AP336" s="523" t="n">
        <x:v>0</x:v>
      </x:c>
      <x:c r="AQ336" s="579" t="n">
        <x:v>0</x:v>
      </x:c>
      <x:c r="AR336" s="582" t="n">
        <x:f>AS336*$E$3</x:f>
        <x:v>0</x:v>
      </x:c>
      <x:c r="AS336" s="523" t="n">
        <x:v>0</x:v>
      </x:c>
      <x:c r="AT336" s="585" t="n">
        <x:v>0</x:v>
      </x:c>
      <x:c r="AU336" s="588" t="n">
        <x:f>AV336*$E$3</x:f>
        <x:v>0</x:v>
      </x:c>
      <x:c r="AV336" s="523" t="n">
        <x:v>0</x:v>
      </x:c>
      <x:c r="AW336" s="579" t="n">
        <x:f>SUM(M336,P336,S336,V336,Y336,AB336,AE336,AH336,AK336,AN336,AQ336,AT336)</x:f>
        <x:v>0</x:v>
      </x:c>
      <x:c r="AX336" s="582" t="n">
        <x:f>SUM(N336,Q336,T336,W336,Z336,AC336,AF336,AI336,AL336,AO336,AR336,AU336)</x:f>
        <x:v>0</x:v>
      </x:c>
      <x:c r="AY336" s="525"/>
      <x:c r="AZ336" s="579" t="n">
        <x:f>AW336/12</x:f>
        <x:v>0</x:v>
      </x:c>
      <x:c r="BA336" s="582" t="n">
        <x:f>AX336/12</x:f>
        <x:v>0</x:v>
      </x:c>
      <x:c r="BB336" s="525"/>
      <x:c r="BC336" s="579" t="n">
        <x:f>AW336-$G336</x:f>
        <x:v>0</x:v>
      </x:c>
      <x:c r="BD336" s="582" t="n">
        <x:f>AX336-($K336*12)</x:f>
        <x:v>0</x:v>
      </x:c>
      <x:c r="BE336" s="522" t="str">
        <x:v>SIM</x:v>
      </x:c>
      <x:c r="BF336" s="522" t="str">
        <x:v>PRODUÇÃO · COMPÕE O FATOR K</x:v>
      </x:c>
    </x:row>
    <x:row r="337" ht="31" customHeight="1">
      <x:c r="A337" s="531" t="str">
        <x:v>O&amp;M</x:v>
      </x:c>
      <x:c r="B337" s="531" t="str">
        <x:v>LINHA MORTA</x:v>
      </x:c>
      <x:c r="C337" s="531" t="str">
        <x:v>5025300152</x:v>
      </x:c>
      <x:c r="D337" s="534" t="str">
        <x:v>RET TRAFO DT C/ TALHA MANUAL LM</x:v>
      </x:c>
      <x:c r="E337" s="534" t="str">
        <x:v>RETIRAR TRANSFORMADOR DE DISTRIBUICAO COM USO DE TALHA MANUAL, EM POSTE OU PLATAFORMA, INDEPENDENTE DO NUMERO DE FASES E POTENCIA, INDEPENDENTE DA CLASSE DE TENSAO. CONFORME NORMA TECNICA VIGENTE. INCLUI: RETIRAR TRANSFORMADOR COM SUPORTE COM O USO DE TALHA MANUAL, RETIRAR PARA-RAIOS (BT E MT), ABRIR E/OU FECHAR CHAVE FUSIVEL, CONEXAO AO PARA-RAIOS, MEDICAO FISCAL EXISTENTE, REDE SECUNDARIA E AO FIO CONDUTOR DO SISTEMA DE ATERRAMENTO EXISTENTE.  ESSA ATIVIDADE REMUNERA A INSTALACAO DE TRASNFORMADOR QUANDO NAO FOR POSSIVEL O USO DE GUINDAUTO. APROPRIACAO - CUSTEIO: QUANDO EM ATIVIDADE DE MANUTENCAO, APROPRIAR NO CENTRO E CLASSE DE CUSTO ESPECIFICA DA AREA. CONFORME ET.206.EQTL.NORMAS E QUALIDADE - CADERNO DE SERVICOS. QUANT MINIMA RECOMENDA: 2 PESSOAS. TIPO DE TURMA: LINHA MORTA (LM). </x:v>
      </x:c>
      <x:c r="F337" s="531" t="str">
        <x:v>UNIDADE</x:v>
      </x:c>
      <x:c r="G337" s="573" t="n">
        <x:v>0</x:v>
      </x:c>
      <x:c r="H337" s="573" t="n">
        <x:f>G337/12</x:f>
        <x:v>0</x:v>
      </x:c>
      <x:c r="I337" s="576" t="n">
        <x:v>1231.67586903083</x:v>
      </x:c>
      <x:c r="J337" s="576" t="n">
        <x:f>ROUND(I337*$E$3,2)</x:f>
        <x:v>1231.68</x:v>
      </x:c>
      <x:c r="K337" s="576" t="n">
        <x:f>J337*H337</x:f>
        <x:v>0</x:v>
      </x:c>
      <x:c r="L337" s="522"/>
      <x:c r="M337" s="579" t="n">
        <x:v>0</x:v>
      </x:c>
      <x:c r="N337" s="582" t="n">
        <x:f>O337*$E$3</x:f>
        <x:v>0</x:v>
      </x:c>
      <x:c r="O337" s="523" t="n">
        <x:v>0</x:v>
      </x:c>
      <x:c r="P337" s="585" t="n">
        <x:v>0</x:v>
      </x:c>
      <x:c r="Q337" s="588" t="n">
        <x:f>R337*$E$3</x:f>
        <x:v>0</x:v>
      </x:c>
      <x:c r="R337" s="523" t="n">
        <x:v>0</x:v>
      </x:c>
      <x:c r="S337" s="579" t="n">
        <x:v>0</x:v>
      </x:c>
      <x:c r="T337" s="582" t="n">
        <x:f>U337*$E$3</x:f>
        <x:v>0</x:v>
      </x:c>
      <x:c r="U337" s="523" t="n">
        <x:v>0</x:v>
      </x:c>
      <x:c r="V337" s="585" t="n">
        <x:v>0</x:v>
      </x:c>
      <x:c r="W337" s="588" t="n">
        <x:f>X337*$E$3</x:f>
        <x:v>0</x:v>
      </x:c>
      <x:c r="X337" s="523" t="n">
        <x:v>0</x:v>
      </x:c>
      <x:c r="Y337" s="579" t="n">
        <x:v>0</x:v>
      </x:c>
      <x:c r="Z337" s="582" t="n">
        <x:f>AA337*$E$3</x:f>
        <x:v>0</x:v>
      </x:c>
      <x:c r="AA337" s="523" t="n">
        <x:v>0</x:v>
      </x:c>
      <x:c r="AB337" s="585" t="n">
        <x:v>0</x:v>
      </x:c>
      <x:c r="AC337" s="588" t="n">
        <x:f>AD337*$E$3</x:f>
        <x:v>0</x:v>
      </x:c>
      <x:c r="AD337" s="523" t="n">
        <x:v>0</x:v>
      </x:c>
      <x:c r="AE337" s="579" t="n">
        <x:v>0</x:v>
      </x:c>
      <x:c r="AF337" s="582" t="n">
        <x:f>AG337*$E$3</x:f>
        <x:v>0</x:v>
      </x:c>
      <x:c r="AG337" s="523" t="n">
        <x:v>0</x:v>
      </x:c>
      <x:c r="AH337" s="585" t="n">
        <x:v>0</x:v>
      </x:c>
      <x:c r="AI337" s="588" t="n">
        <x:f>AJ337*$E$3</x:f>
        <x:v>0</x:v>
      </x:c>
      <x:c r="AJ337" s="523" t="n">
        <x:v>0</x:v>
      </x:c>
      <x:c r="AK337" s="579" t="n">
        <x:v>0</x:v>
      </x:c>
      <x:c r="AL337" s="582" t="n">
        <x:f>AM337*$E$3</x:f>
        <x:v>0</x:v>
      </x:c>
      <x:c r="AM337" s="523" t="n">
        <x:v>0</x:v>
      </x:c>
      <x:c r="AN337" s="585" t="n">
        <x:v>0</x:v>
      </x:c>
      <x:c r="AO337" s="588" t="n">
        <x:f>AP337*$E$3</x:f>
        <x:v>0</x:v>
      </x:c>
      <x:c r="AP337" s="523" t="n">
        <x:v>0</x:v>
      </x:c>
      <x:c r="AQ337" s="579" t="n">
        <x:v>0</x:v>
      </x:c>
      <x:c r="AR337" s="582" t="n">
        <x:f>AS337*$E$3</x:f>
        <x:v>0</x:v>
      </x:c>
      <x:c r="AS337" s="523" t="n">
        <x:v>0</x:v>
      </x:c>
      <x:c r="AT337" s="585" t="n">
        <x:v>0</x:v>
      </x:c>
      <x:c r="AU337" s="588" t="n">
        <x:f>AV337*$E$3</x:f>
        <x:v>0</x:v>
      </x:c>
      <x:c r="AV337" s="523" t="n">
        <x:v>0</x:v>
      </x:c>
      <x:c r="AW337" s="579" t="n">
        <x:f>SUM(M337,P337,S337,V337,Y337,AB337,AE337,AH337,AK337,AN337,AQ337,AT337)</x:f>
        <x:v>0</x:v>
      </x:c>
      <x:c r="AX337" s="582" t="n">
        <x:f>SUM(N337,Q337,T337,W337,Z337,AC337,AF337,AI337,AL337,AO337,AR337,AU337)</x:f>
        <x:v>0</x:v>
      </x:c>
      <x:c r="AY337" s="525"/>
      <x:c r="AZ337" s="579" t="n">
        <x:f>AW337/12</x:f>
        <x:v>0</x:v>
      </x:c>
      <x:c r="BA337" s="582" t="n">
        <x:f>AX337/12</x:f>
        <x:v>0</x:v>
      </x:c>
      <x:c r="BB337" s="525"/>
      <x:c r="BC337" s="579" t="n">
        <x:f>AW337-$G337</x:f>
        <x:v>0</x:v>
      </x:c>
      <x:c r="BD337" s="582" t="n">
        <x:f>AX337-($K337*12)</x:f>
        <x:v>0</x:v>
      </x:c>
      <x:c r="BE337" s="522" t="str">
        <x:v>SIM</x:v>
      </x:c>
      <x:c r="BF337" s="522" t="str">
        <x:v>PRODUÇÃO · COMPÕE O FATOR K</x:v>
      </x:c>
    </x:row>
    <x:row r="338" ht="31" customHeight="1">
      <x:c r="A338" s="531" t="str">
        <x:v>O&amp;M</x:v>
      </x:c>
      <x:c r="B338" s="531" t="str">
        <x:v>LINHA MORTA</x:v>
      </x:c>
      <x:c r="C338" s="531" t="str">
        <x:v>5025300153</x:v>
      </x:c>
      <x:c r="D338" s="534" t="str">
        <x:v>INST LIGACAO TRAFO NA REDE SECUNDARIA LM</x:v>
      </x:c>
      <x:c r="E338" s="534" t="str">
        <x:v>INSTALAR LIGACAO DO BORNE DO TRANSFORMADOR AO CONDUTOR DA REDE SECUNDARIA (NUA OU MULTIPLEXADA), INDEPENDENTE DO NUMERO DE FASES E BITOLA DO CABO, INDEPENDENTE DA CLASSE DE TENSAO. CONFORME NORMA TECNICA VIGENTE. INCLUI: INSTALAR CONDUTOR DO BORNE DO TRANSFORMADOR A REDE SECUNDARIA EXISTENTE, INSTALAR PARA-RAIOS BT, TODAS AS CONEXOES NECESSARIAS. ESTA ATIVIDADE SOMENTE DEVE SER APLICADA QUANDO NAO HOUVER A MOVIMENTACAO DO TRANSFORMADOR (RETIRAR E/OU INSTALAR). APROPRIACAO - CUSTEIO: QUANDO EM ATIVIDADE DE MANUTENCAO, APROPRIAR NO CENTRO E CLASSE DE CUSTO ESPECIFICA DA AREA. CONFORME ET.206.EQTL.NORMAS E QUALIDADE - CADERNO DE SERVICOS. QUANT MINIMA RECOMENDA: 2 PESSOAS. TIPO DE TURMA: LINHA MORTA (LM). </x:v>
      </x:c>
      <x:c r="F338" s="531" t="str">
        <x:v>UNIDADE</x:v>
      </x:c>
      <x:c r="G338" s="573" t="n">
        <x:v>0</x:v>
      </x:c>
      <x:c r="H338" s="573" t="n">
        <x:f>G338/12</x:f>
        <x:v>0</x:v>
      </x:c>
      <x:c r="I338" s="576" t="n">
        <x:v>685.505833190587</x:v>
      </x:c>
      <x:c r="J338" s="576" t="n">
        <x:f>ROUND(I338*$E$3,2)</x:f>
        <x:v>685.51</x:v>
      </x:c>
      <x:c r="K338" s="576" t="n">
        <x:f>J338*H338</x:f>
        <x:v>0</x:v>
      </x:c>
      <x:c r="L338" s="522"/>
      <x:c r="M338" s="579" t="n">
        <x:v>0</x:v>
      </x:c>
      <x:c r="N338" s="582" t="n">
        <x:f>O338*$E$3</x:f>
        <x:v>0</x:v>
      </x:c>
      <x:c r="O338" s="523" t="n">
        <x:v>0</x:v>
      </x:c>
      <x:c r="P338" s="585" t="n">
        <x:v>0</x:v>
      </x:c>
      <x:c r="Q338" s="588" t="n">
        <x:f>R338*$E$3</x:f>
        <x:v>0</x:v>
      </x:c>
      <x:c r="R338" s="523" t="n">
        <x:v>0</x:v>
      </x:c>
      <x:c r="S338" s="579" t="n">
        <x:v>0</x:v>
      </x:c>
      <x:c r="T338" s="582" t="n">
        <x:f>U338*$E$3</x:f>
        <x:v>0</x:v>
      </x:c>
      <x:c r="U338" s="523" t="n">
        <x:v>0</x:v>
      </x:c>
      <x:c r="V338" s="585" t="n">
        <x:v>0</x:v>
      </x:c>
      <x:c r="W338" s="588" t="n">
        <x:f>X338*$E$3</x:f>
        <x:v>0</x:v>
      </x:c>
      <x:c r="X338" s="523" t="n">
        <x:v>0</x:v>
      </x:c>
      <x:c r="Y338" s="579" t="n">
        <x:v>0</x:v>
      </x:c>
      <x:c r="Z338" s="582" t="n">
        <x:f>AA338*$E$3</x:f>
        <x:v>0</x:v>
      </x:c>
      <x:c r="AA338" s="523" t="n">
        <x:v>0</x:v>
      </x:c>
      <x:c r="AB338" s="585" t="n">
        <x:v>0</x:v>
      </x:c>
      <x:c r="AC338" s="588" t="n">
        <x:f>AD338*$E$3</x:f>
        <x:v>0</x:v>
      </x:c>
      <x:c r="AD338" s="523" t="n">
        <x:v>0</x:v>
      </x:c>
      <x:c r="AE338" s="579" t="n">
        <x:v>0</x:v>
      </x:c>
      <x:c r="AF338" s="582" t="n">
        <x:f>AG338*$E$3</x:f>
        <x:v>0</x:v>
      </x:c>
      <x:c r="AG338" s="523" t="n">
        <x:v>0</x:v>
      </x:c>
      <x:c r="AH338" s="585" t="n">
        <x:v>0</x:v>
      </x:c>
      <x:c r="AI338" s="588" t="n">
        <x:f>AJ338*$E$3</x:f>
        <x:v>0</x:v>
      </x:c>
      <x:c r="AJ338" s="523" t="n">
        <x:v>0</x:v>
      </x:c>
      <x:c r="AK338" s="579" t="n">
        <x:v>0</x:v>
      </x:c>
      <x:c r="AL338" s="582" t="n">
        <x:f>AM338*$E$3</x:f>
        <x:v>0</x:v>
      </x:c>
      <x:c r="AM338" s="523" t="n">
        <x:v>0</x:v>
      </x:c>
      <x:c r="AN338" s="585" t="n">
        <x:v>0</x:v>
      </x:c>
      <x:c r="AO338" s="588" t="n">
        <x:f>AP338*$E$3</x:f>
        <x:v>0</x:v>
      </x:c>
      <x:c r="AP338" s="523" t="n">
        <x:v>0</x:v>
      </x:c>
      <x:c r="AQ338" s="579" t="n">
        <x:v>0</x:v>
      </x:c>
      <x:c r="AR338" s="582" t="n">
        <x:f>AS338*$E$3</x:f>
        <x:v>0</x:v>
      </x:c>
      <x:c r="AS338" s="523" t="n">
        <x:v>0</x:v>
      </x:c>
      <x:c r="AT338" s="585" t="n">
        <x:v>0</x:v>
      </x:c>
      <x:c r="AU338" s="588" t="n">
        <x:f>AV338*$E$3</x:f>
        <x:v>0</x:v>
      </x:c>
      <x:c r="AV338" s="523" t="n">
        <x:v>0</x:v>
      </x:c>
      <x:c r="AW338" s="579" t="n">
        <x:f>SUM(M338,P338,S338,V338,Y338,AB338,AE338,AH338,AK338,AN338,AQ338,AT338)</x:f>
        <x:v>0</x:v>
      </x:c>
      <x:c r="AX338" s="582" t="n">
        <x:f>SUM(N338,Q338,T338,W338,Z338,AC338,AF338,AI338,AL338,AO338,AR338,AU338)</x:f>
        <x:v>0</x:v>
      </x:c>
      <x:c r="AY338" s="525"/>
      <x:c r="AZ338" s="579" t="n">
        <x:f>AW338/12</x:f>
        <x:v>0</x:v>
      </x:c>
      <x:c r="BA338" s="582" t="n">
        <x:f>AX338/12</x:f>
        <x:v>0</x:v>
      </x:c>
      <x:c r="BB338" s="525"/>
      <x:c r="BC338" s="579" t="n">
        <x:f>AW338-$G338</x:f>
        <x:v>0</x:v>
      </x:c>
      <x:c r="BD338" s="582" t="n">
        <x:f>AX338-($K338*12)</x:f>
        <x:v>0</x:v>
      </x:c>
      <x:c r="BE338" s="522" t="str">
        <x:v>SIM</x:v>
      </x:c>
      <x:c r="BF338" s="522" t="str">
        <x:v>PRODUÇÃO · COMPÕE O FATOR K</x:v>
      </x:c>
    </x:row>
    <x:row r="339" ht="31" customHeight="1">
      <x:c r="A339" s="531" t="str">
        <x:v>O&amp;M</x:v>
      </x:c>
      <x:c r="B339" s="531" t="str">
        <x:v>LINHA MORTA</x:v>
      </x:c>
      <x:c r="C339" s="531" t="str">
        <x:v>5025300154</x:v>
      </x:c>
      <x:c r="D339" s="534" t="str">
        <x:v>RET LIGACAO TRAFO NA REDE SECUNDARIA LM</x:v>
      </x:c>
      <x:c r="E339" s="534" t="str">
        <x:v>RETIRAR LIGACAO DO BORNE DO TRANSFORMADOR AO CONDUTOR DA REDE SECUNDARIA (NUA OU MULTIPLEXADA), INDEPENDENTE DO NUMERO DE FASES E BITOLA DO CABO, INDEPENDENTE DA CLASSE DE TENSAO. CONFORME NORMA TECNICA VIGENTE. INCLUI: RETIRAR CONDUTOR DO BORNE DO TRANSFORMADOR AO REDE SECUNDARIA EXISTENTE, RETIRAR PARA-RAIOS BT, TODAS AS CONEXOES NECESSARIAS. ESTA ATIVIDADE SOMENTE DEVE SER APLICADA QUANDO NAO HOUVER A MOVIMENTACAO DO TRANSFORMADOR (RETIRAR E/OU INSTALAR). APROPRIACAO - CUSTEIO: QUANDO EM ATIVIDADE DE MANUTENCAO, APROPRIAR NO CENTRO E CLASSE DE CUSTO ESPECIFICA DA AREA. CONFORME ET.206.EQTL.NORMAS E QUALIDADE - CADERNO DE SERVICOS. QUANT MINIMA RECOMENDA: 2 PESSOAS. TIPO DE TURMA: LINHA MORTA (LM). </x:v>
      </x:c>
      <x:c r="F339" s="531" t="str">
        <x:v>UNIDADE</x:v>
      </x:c>
      <x:c r="G339" s="573" t="n">
        <x:v>0</x:v>
      </x:c>
      <x:c r="H339" s="573" t="n">
        <x:f>G339/12</x:f>
        <x:v>0</x:v>
      </x:c>
      <x:c r="I339" s="576" t="n">
        <x:v>430.23213653553</x:v>
      </x:c>
      <x:c r="J339" s="576" t="n">
        <x:f>ROUND(I339*$E$3,2)</x:f>
        <x:v>430.23</x:v>
      </x:c>
      <x:c r="K339" s="576" t="n">
        <x:f>J339*H339</x:f>
        <x:v>0</x:v>
      </x:c>
      <x:c r="L339" s="522"/>
      <x:c r="M339" s="579" t="n">
        <x:v>0</x:v>
      </x:c>
      <x:c r="N339" s="582" t="n">
        <x:f>O339*$E$3</x:f>
        <x:v>0</x:v>
      </x:c>
      <x:c r="O339" s="523" t="n">
        <x:v>0</x:v>
      </x:c>
      <x:c r="P339" s="585" t="n">
        <x:v>0</x:v>
      </x:c>
      <x:c r="Q339" s="588" t="n">
        <x:f>R339*$E$3</x:f>
        <x:v>0</x:v>
      </x:c>
      <x:c r="R339" s="523" t="n">
        <x:v>0</x:v>
      </x:c>
      <x:c r="S339" s="579" t="n">
        <x:v>0</x:v>
      </x:c>
      <x:c r="T339" s="582" t="n">
        <x:f>U339*$E$3</x:f>
        <x:v>0</x:v>
      </x:c>
      <x:c r="U339" s="523" t="n">
        <x:v>0</x:v>
      </x:c>
      <x:c r="V339" s="585" t="n">
        <x:v>0</x:v>
      </x:c>
      <x:c r="W339" s="588" t="n">
        <x:f>X339*$E$3</x:f>
        <x:v>0</x:v>
      </x:c>
      <x:c r="X339" s="523" t="n">
        <x:v>0</x:v>
      </x:c>
      <x:c r="Y339" s="579" t="n">
        <x:v>0</x:v>
      </x:c>
      <x:c r="Z339" s="582" t="n">
        <x:f>AA339*$E$3</x:f>
        <x:v>0</x:v>
      </x:c>
      <x:c r="AA339" s="523" t="n">
        <x:v>0</x:v>
      </x:c>
      <x:c r="AB339" s="585" t="n">
        <x:v>0</x:v>
      </x:c>
      <x:c r="AC339" s="588" t="n">
        <x:f>AD339*$E$3</x:f>
        <x:v>0</x:v>
      </x:c>
      <x:c r="AD339" s="523" t="n">
        <x:v>0</x:v>
      </x:c>
      <x:c r="AE339" s="579" t="n">
        <x:v>0</x:v>
      </x:c>
      <x:c r="AF339" s="582" t="n">
        <x:f>AG339*$E$3</x:f>
        <x:v>0</x:v>
      </x:c>
      <x:c r="AG339" s="523" t="n">
        <x:v>0</x:v>
      </x:c>
      <x:c r="AH339" s="585" t="n">
        <x:v>0</x:v>
      </x:c>
      <x:c r="AI339" s="588" t="n">
        <x:f>AJ339*$E$3</x:f>
        <x:v>0</x:v>
      </x:c>
      <x:c r="AJ339" s="523" t="n">
        <x:v>0</x:v>
      </x:c>
      <x:c r="AK339" s="579" t="n">
        <x:v>0</x:v>
      </x:c>
      <x:c r="AL339" s="582" t="n">
        <x:f>AM339*$E$3</x:f>
        <x:v>0</x:v>
      </x:c>
      <x:c r="AM339" s="523" t="n">
        <x:v>0</x:v>
      </x:c>
      <x:c r="AN339" s="585" t="n">
        <x:v>0</x:v>
      </x:c>
      <x:c r="AO339" s="588" t="n">
        <x:f>AP339*$E$3</x:f>
        <x:v>0</x:v>
      </x:c>
      <x:c r="AP339" s="523" t="n">
        <x:v>0</x:v>
      </x:c>
      <x:c r="AQ339" s="579" t="n">
        <x:v>0</x:v>
      </x:c>
      <x:c r="AR339" s="582" t="n">
        <x:f>AS339*$E$3</x:f>
        <x:v>0</x:v>
      </x:c>
      <x:c r="AS339" s="523" t="n">
        <x:v>0</x:v>
      </x:c>
      <x:c r="AT339" s="585" t="n">
        <x:v>0</x:v>
      </x:c>
      <x:c r="AU339" s="588" t="n">
        <x:f>AV339*$E$3</x:f>
        <x:v>0</x:v>
      </x:c>
      <x:c r="AV339" s="523" t="n">
        <x:v>0</x:v>
      </x:c>
      <x:c r="AW339" s="579" t="n">
        <x:f>SUM(M339,P339,S339,V339,Y339,AB339,AE339,AH339,AK339,AN339,AQ339,AT339)</x:f>
        <x:v>0</x:v>
      </x:c>
      <x:c r="AX339" s="582" t="n">
        <x:f>SUM(N339,Q339,T339,W339,Z339,AC339,AF339,AI339,AL339,AO339,AR339,AU339)</x:f>
        <x:v>0</x:v>
      </x:c>
      <x:c r="AY339" s="525"/>
      <x:c r="AZ339" s="579" t="n">
        <x:f>AW339/12</x:f>
        <x:v>0</x:v>
      </x:c>
      <x:c r="BA339" s="582" t="n">
        <x:f>AX339/12</x:f>
        <x:v>0</x:v>
      </x:c>
      <x:c r="BB339" s="525"/>
      <x:c r="BC339" s="579" t="n">
        <x:f>AW339-$G339</x:f>
        <x:v>0</x:v>
      </x:c>
      <x:c r="BD339" s="582" t="n">
        <x:f>AX339-($K339*12)</x:f>
        <x:v>0</x:v>
      </x:c>
      <x:c r="BE339" s="522" t="str">
        <x:v>SIM</x:v>
      </x:c>
      <x:c r="BF339" s="522" t="str">
        <x:v>PRODUÇÃO · COMPÕE O FATOR K</x:v>
      </x:c>
    </x:row>
    <x:row r="340" ht="31" customHeight="1">
      <x:c r="A340" s="531" t="str">
        <x:v>O&amp;M</x:v>
      </x:c>
      <x:c r="B340" s="531" t="str">
        <x:v>LINHA MORTA</x:v>
      </x:c>
      <x:c r="C340" s="531" t="str">
        <x:v>5025300155</x:v>
      </x:c>
      <x:c r="D340" s="534" t="str">
        <x:v>ALTERAR TAP EXTERNO TRAFO LM</x:v>
      </x:c>
      <x:c r="E340" s="534" t="str">
        <x:v>ALTERAR TAP EXTERNO DE TRANSFORMADOR, INDEPENDENTE DO NUMERO DE FASES E POTENCIA, INDEPENDENTE DA CLASSE DE TENSAO. INCUI: ALTERAR TAP DO TRANSFORMADOR, ABRIR/FECHAR CHAVE FUSIVEL. APROPRIACAO - CUSTEIO: QUANDO EM ATIVIDADE DE MANUTENCAO, APROPRIAR NO CENTRO E CLASSE DE CUSTO ESPECIFICA DA AREA. CONFORME ET.206.EQTL.NORMAS E QUALIDADE - CADERNO DE SERVICOS. QUANT MINIMA RECOMENDA: 2 PESSOAS. TIPO DE TURMA: LINHA MORTA (LM). </x:v>
      </x:c>
      <x:c r="F340" s="531" t="str">
        <x:v>UNIDADE</x:v>
      </x:c>
      <x:c r="G340" s="573" t="n">
        <x:v>0</x:v>
      </x:c>
      <x:c r="H340" s="573" t="n">
        <x:f>G340/12</x:f>
        <x:v>0</x:v>
      </x:c>
      <x:c r="I340" s="576" t="n">
        <x:v>416.298556800496</x:v>
      </x:c>
      <x:c r="J340" s="576" t="n">
        <x:f>ROUND(I340*$E$3,2)</x:f>
        <x:v>416.3</x:v>
      </x:c>
      <x:c r="K340" s="576" t="n">
        <x:f>J340*H340</x:f>
        <x:v>0</x:v>
      </x:c>
      <x:c r="L340" s="522"/>
      <x:c r="M340" s="579" t="n">
        <x:v>0</x:v>
      </x:c>
      <x:c r="N340" s="582" t="n">
        <x:f>O340*$E$3</x:f>
        <x:v>0</x:v>
      </x:c>
      <x:c r="O340" s="523" t="n">
        <x:v>0</x:v>
      </x:c>
      <x:c r="P340" s="585" t="n">
        <x:v>0</x:v>
      </x:c>
      <x:c r="Q340" s="588" t="n">
        <x:f>R340*$E$3</x:f>
        <x:v>0</x:v>
      </x:c>
      <x:c r="R340" s="523" t="n">
        <x:v>0</x:v>
      </x:c>
      <x:c r="S340" s="579" t="n">
        <x:v>0</x:v>
      </x:c>
      <x:c r="T340" s="582" t="n">
        <x:f>U340*$E$3</x:f>
        <x:v>0</x:v>
      </x:c>
      <x:c r="U340" s="523" t="n">
        <x:v>0</x:v>
      </x:c>
      <x:c r="V340" s="585" t="n">
        <x:v>0</x:v>
      </x:c>
      <x:c r="W340" s="588" t="n">
        <x:f>X340*$E$3</x:f>
        <x:v>0</x:v>
      </x:c>
      <x:c r="X340" s="523" t="n">
        <x:v>0</x:v>
      </x:c>
      <x:c r="Y340" s="579" t="n">
        <x:v>0</x:v>
      </x:c>
      <x:c r="Z340" s="582" t="n">
        <x:f>AA340*$E$3</x:f>
        <x:v>0</x:v>
      </x:c>
      <x:c r="AA340" s="523" t="n">
        <x:v>0</x:v>
      </x:c>
      <x:c r="AB340" s="585" t="n">
        <x:v>0</x:v>
      </x:c>
      <x:c r="AC340" s="588" t="n">
        <x:f>AD340*$E$3</x:f>
        <x:v>0</x:v>
      </x:c>
      <x:c r="AD340" s="523" t="n">
        <x:v>0</x:v>
      </x:c>
      <x:c r="AE340" s="579" t="n">
        <x:v>0</x:v>
      </x:c>
      <x:c r="AF340" s="582" t="n">
        <x:f>AG340*$E$3</x:f>
        <x:v>0</x:v>
      </x:c>
      <x:c r="AG340" s="523" t="n">
        <x:v>0</x:v>
      </x:c>
      <x:c r="AH340" s="585" t="n">
        <x:v>0</x:v>
      </x:c>
      <x:c r="AI340" s="588" t="n">
        <x:f>AJ340*$E$3</x:f>
        <x:v>0</x:v>
      </x:c>
      <x:c r="AJ340" s="523" t="n">
        <x:v>0</x:v>
      </x:c>
      <x:c r="AK340" s="579" t="n">
        <x:v>0</x:v>
      </x:c>
      <x:c r="AL340" s="582" t="n">
        <x:f>AM340*$E$3</x:f>
        <x:v>0</x:v>
      </x:c>
      <x:c r="AM340" s="523" t="n">
        <x:v>0</x:v>
      </x:c>
      <x:c r="AN340" s="585" t="n">
        <x:v>0</x:v>
      </x:c>
      <x:c r="AO340" s="588" t="n">
        <x:f>AP340*$E$3</x:f>
        <x:v>0</x:v>
      </x:c>
      <x:c r="AP340" s="523" t="n">
        <x:v>0</x:v>
      </x:c>
      <x:c r="AQ340" s="579" t="n">
        <x:v>0</x:v>
      </x:c>
      <x:c r="AR340" s="582" t="n">
        <x:f>AS340*$E$3</x:f>
        <x:v>0</x:v>
      </x:c>
      <x:c r="AS340" s="523" t="n">
        <x:v>0</x:v>
      </x:c>
      <x:c r="AT340" s="585" t="n">
        <x:v>0</x:v>
      </x:c>
      <x:c r="AU340" s="588" t="n">
        <x:f>AV340*$E$3</x:f>
        <x:v>0</x:v>
      </x:c>
      <x:c r="AV340" s="523" t="n">
        <x:v>0</x:v>
      </x:c>
      <x:c r="AW340" s="579" t="n">
        <x:f>SUM(M340,P340,S340,V340,Y340,AB340,AE340,AH340,AK340,AN340,AQ340,AT340)</x:f>
        <x:v>0</x:v>
      </x:c>
      <x:c r="AX340" s="582" t="n">
        <x:f>SUM(N340,Q340,T340,W340,Z340,AC340,AF340,AI340,AL340,AO340,AR340,AU340)</x:f>
        <x:v>0</x:v>
      </x:c>
      <x:c r="AY340" s="525"/>
      <x:c r="AZ340" s="579" t="n">
        <x:f>AW340/12</x:f>
        <x:v>0</x:v>
      </x:c>
      <x:c r="BA340" s="582" t="n">
        <x:f>AX340/12</x:f>
        <x:v>0</x:v>
      </x:c>
      <x:c r="BB340" s="525"/>
      <x:c r="BC340" s="579" t="n">
        <x:f>AW340-$G340</x:f>
        <x:v>0</x:v>
      </x:c>
      <x:c r="BD340" s="582" t="n">
        <x:f>AX340-($K340*12)</x:f>
        <x:v>0</x:v>
      </x:c>
      <x:c r="BE340" s="522" t="str">
        <x:v>SIM</x:v>
      </x:c>
      <x:c r="BF340" s="522" t="str">
        <x:v>PRODUÇÃO · COMPÕE O FATOR K</x:v>
      </x:c>
    </x:row>
    <x:row r="341" ht="31" customHeight="1">
      <x:c r="A341" s="531" t="str">
        <x:v>O&amp;M</x:v>
      </x:c>
      <x:c r="B341" s="531" t="str">
        <x:v>LINHA MORTA</x:v>
      </x:c>
      <x:c r="C341" s="531" t="str">
        <x:v>5025300156</x:v>
      </x:c>
      <x:c r="D341" s="534" t="str">
        <x:v>INST TRANSFORMADOR POTENCIAL (TP) LM</x:v>
      </x:c>
      <x:c r="E341" s="534" t="str">
        <x:v>INSTALAR TRANSFORMADOR DE POTENCIAL, INDEPENDENTE DA CLASSE DE TENSAO. CONFORME NORMA TECNICA VIGENTE. INCLUI: INSTALAR TRANSFORMADOR DE POTENCIAL COM SUPORTE, ABRIR E/OU FECHAR CHAVE, REALIZAR CONEXOES NECESSARIAS E CONECTAR AO FIO CONDUTOR DO SISTEMA DE ATERRAMENTO EXISTENTE. APROPRIACAO - INVESTIMENTO: QUANDO ASSOCIADA A UC ESSA ATIVIDADE DEVE SER APROPRIADA NA ODI. CONFORME ET.206.EQTL.NORMAS E QUALIDADE - CADERNO DE SERVICOS. QUANT MINIMA RECOMENDA: 2 PESSOAS. TIPO DE TURMA: LINHA MORTA (LM).</x:v>
      </x:c>
      <x:c r="F341" s="531" t="str">
        <x:v>UNIDADE</x:v>
      </x:c>
      <x:c r="G341" s="573" t="n">
        <x:v>0</x:v>
      </x:c>
      <x:c r="H341" s="573" t="n">
        <x:f>G341/12</x:f>
        <x:v>0</x:v>
      </x:c>
      <x:c r="I341" s="576" t="n">
        <x:v>693.261316250653</x:v>
      </x:c>
      <x:c r="J341" s="576" t="n">
        <x:f>ROUND(I341*$E$3,2)</x:f>
        <x:v>693.26</x:v>
      </x:c>
      <x:c r="K341" s="576" t="n">
        <x:f>J341*H341</x:f>
        <x:v>0</x:v>
      </x:c>
      <x:c r="L341" s="522"/>
      <x:c r="M341" s="579" t="n">
        <x:v>0</x:v>
      </x:c>
      <x:c r="N341" s="582" t="n">
        <x:f>O341*$E$3</x:f>
        <x:v>0</x:v>
      </x:c>
      <x:c r="O341" s="523" t="n">
        <x:v>0</x:v>
      </x:c>
      <x:c r="P341" s="585" t="n">
        <x:v>0</x:v>
      </x:c>
      <x:c r="Q341" s="588" t="n">
        <x:f>R341*$E$3</x:f>
        <x:v>0</x:v>
      </x:c>
      <x:c r="R341" s="523" t="n">
        <x:v>0</x:v>
      </x:c>
      <x:c r="S341" s="579" t="n">
        <x:v>0</x:v>
      </x:c>
      <x:c r="T341" s="582" t="n">
        <x:f>U341*$E$3</x:f>
        <x:v>0</x:v>
      </x:c>
      <x:c r="U341" s="523" t="n">
        <x:v>0</x:v>
      </x:c>
      <x:c r="V341" s="585" t="n">
        <x:v>0</x:v>
      </x:c>
      <x:c r="W341" s="588" t="n">
        <x:f>X341*$E$3</x:f>
        <x:v>0</x:v>
      </x:c>
      <x:c r="X341" s="523" t="n">
        <x:v>0</x:v>
      </x:c>
      <x:c r="Y341" s="579" t="n">
        <x:v>0</x:v>
      </x:c>
      <x:c r="Z341" s="582" t="n">
        <x:f>AA341*$E$3</x:f>
        <x:v>0</x:v>
      </x:c>
      <x:c r="AA341" s="523" t="n">
        <x:v>0</x:v>
      </x:c>
      <x:c r="AB341" s="585" t="n">
        <x:v>0</x:v>
      </x:c>
      <x:c r="AC341" s="588" t="n">
        <x:f>AD341*$E$3</x:f>
        <x:v>0</x:v>
      </x:c>
      <x:c r="AD341" s="523" t="n">
        <x:v>0</x:v>
      </x:c>
      <x:c r="AE341" s="579" t="n">
        <x:v>0</x:v>
      </x:c>
      <x:c r="AF341" s="582" t="n">
        <x:f>AG341*$E$3</x:f>
        <x:v>0</x:v>
      </x:c>
      <x:c r="AG341" s="523" t="n">
        <x:v>0</x:v>
      </x:c>
      <x:c r="AH341" s="585" t="n">
        <x:v>0</x:v>
      </x:c>
      <x:c r="AI341" s="588" t="n">
        <x:f>AJ341*$E$3</x:f>
        <x:v>0</x:v>
      </x:c>
      <x:c r="AJ341" s="523" t="n">
        <x:v>0</x:v>
      </x:c>
      <x:c r="AK341" s="579" t="n">
        <x:v>0</x:v>
      </x:c>
      <x:c r="AL341" s="582" t="n">
        <x:f>AM341*$E$3</x:f>
        <x:v>0</x:v>
      </x:c>
      <x:c r="AM341" s="523" t="n">
        <x:v>0</x:v>
      </x:c>
      <x:c r="AN341" s="585" t="n">
        <x:v>0</x:v>
      </x:c>
      <x:c r="AO341" s="588" t="n">
        <x:f>AP341*$E$3</x:f>
        <x:v>0</x:v>
      </x:c>
      <x:c r="AP341" s="523" t="n">
        <x:v>0</x:v>
      </x:c>
      <x:c r="AQ341" s="579" t="n">
        <x:v>0</x:v>
      </x:c>
      <x:c r="AR341" s="582" t="n">
        <x:f>AS341*$E$3</x:f>
        <x:v>0</x:v>
      </x:c>
      <x:c r="AS341" s="523" t="n">
        <x:v>0</x:v>
      </x:c>
      <x:c r="AT341" s="585" t="n">
        <x:v>0</x:v>
      </x:c>
      <x:c r="AU341" s="588" t="n">
        <x:f>AV341*$E$3</x:f>
        <x:v>0</x:v>
      </x:c>
      <x:c r="AV341" s="523" t="n">
        <x:v>0</x:v>
      </x:c>
      <x:c r="AW341" s="579" t="n">
        <x:f>SUM(M341,P341,S341,V341,Y341,AB341,AE341,AH341,AK341,AN341,AQ341,AT341)</x:f>
        <x:v>0</x:v>
      </x:c>
      <x:c r="AX341" s="582" t="n">
        <x:f>SUM(N341,Q341,T341,W341,Z341,AC341,AF341,AI341,AL341,AO341,AR341,AU341)</x:f>
        <x:v>0</x:v>
      </x:c>
      <x:c r="AY341" s="525"/>
      <x:c r="AZ341" s="579" t="n">
        <x:f>AW341/12</x:f>
        <x:v>0</x:v>
      </x:c>
      <x:c r="BA341" s="582" t="n">
        <x:f>AX341/12</x:f>
        <x:v>0</x:v>
      </x:c>
      <x:c r="BB341" s="525"/>
      <x:c r="BC341" s="579" t="n">
        <x:f>AW341-$G341</x:f>
        <x:v>0</x:v>
      </x:c>
      <x:c r="BD341" s="582" t="n">
        <x:f>AX341-($K341*12)</x:f>
        <x:v>0</x:v>
      </x:c>
      <x:c r="BE341" s="522" t="str">
        <x:v>SIM</x:v>
      </x:c>
      <x:c r="BF341" s="522" t="str">
        <x:v>PRODUÇÃO · COMPÕE O FATOR K</x:v>
      </x:c>
    </x:row>
    <x:row r="342" ht="31" customHeight="1">
      <x:c r="A342" s="531" t="str">
        <x:v>O&amp;M</x:v>
      </x:c>
      <x:c r="B342" s="531" t="str">
        <x:v>LINHA MORTA</x:v>
      </x:c>
      <x:c r="C342" s="531" t="str">
        <x:v>5025300157</x:v>
      </x:c>
      <x:c r="D342" s="534" t="str">
        <x:v>RET TRANSFORMADOR POTENCIAL (TP) LM</x:v>
      </x:c>
      <x:c r="E342" s="534" t="str">
        <x:v>RETIRAR TRANSFORMADOR DE POTENCIAL, INDEPENDENTE DA CLASSE DE TENSAO. CONFORME NORMA TECNICA VIGENTE. INCLUI: RETIRAR TRANSFORMADOR DE POTENCIAL COM SUPORTE, ABRIR E/OU FECHAR CHAVE, RETIRAR CONEXOES NECESSARIAS E DESCONECTAR AO FIO CONDUTOR DO SISTEMA DE ATERRAMENTO EXISTENTE.  APROPRIACAO - CUSTEIO: QUANDO EM ATIVIDADE DE MANUTENCAO, APROPRIAR NO CENTRO E CLASSE DE CUSTO ESPECIFICA DA AREA. CONFORME ET.206.EQTL.NORMAS E QUALIDADE - CADERNO DE SERVICOS. QUANT MINIMA RECOMENDA: 2 PESSOAS. TIPO DE TURMA: LINHA MORTA (LM).</x:v>
      </x:c>
      <x:c r="F342" s="531" t="str">
        <x:v>UNIDADE</x:v>
      </x:c>
      <x:c r="G342" s="573" t="n">
        <x:v>0</x:v>
      </x:c>
      <x:c r="H342" s="573" t="n">
        <x:f>G342/12</x:f>
        <x:v>0</x:v>
      </x:c>
      <x:c r="I342" s="576" t="n">
        <x:v>524.612421910572</x:v>
      </x:c>
      <x:c r="J342" s="576" t="n">
        <x:f>ROUND(I342*$E$3,2)</x:f>
        <x:v>524.61</x:v>
      </x:c>
      <x:c r="K342" s="576" t="n">
        <x:f>J342*H342</x:f>
        <x:v>0</x:v>
      </x:c>
      <x:c r="L342" s="522"/>
      <x:c r="M342" s="579" t="n">
        <x:v>0</x:v>
      </x:c>
      <x:c r="N342" s="582" t="n">
        <x:f>O342*$E$3</x:f>
        <x:v>0</x:v>
      </x:c>
      <x:c r="O342" s="523" t="n">
        <x:v>0</x:v>
      </x:c>
      <x:c r="P342" s="585" t="n">
        <x:v>0</x:v>
      </x:c>
      <x:c r="Q342" s="588" t="n">
        <x:f>R342*$E$3</x:f>
        <x:v>0</x:v>
      </x:c>
      <x:c r="R342" s="523" t="n">
        <x:v>0</x:v>
      </x:c>
      <x:c r="S342" s="579" t="n">
        <x:v>0</x:v>
      </x:c>
      <x:c r="T342" s="582" t="n">
        <x:f>U342*$E$3</x:f>
        <x:v>0</x:v>
      </x:c>
      <x:c r="U342" s="523" t="n">
        <x:v>0</x:v>
      </x:c>
      <x:c r="V342" s="585" t="n">
        <x:v>0</x:v>
      </x:c>
      <x:c r="W342" s="588" t="n">
        <x:f>X342*$E$3</x:f>
        <x:v>0</x:v>
      </x:c>
      <x:c r="X342" s="523" t="n">
        <x:v>0</x:v>
      </x:c>
      <x:c r="Y342" s="579" t="n">
        <x:v>0</x:v>
      </x:c>
      <x:c r="Z342" s="582" t="n">
        <x:f>AA342*$E$3</x:f>
        <x:v>0</x:v>
      </x:c>
      <x:c r="AA342" s="523" t="n">
        <x:v>0</x:v>
      </x:c>
      <x:c r="AB342" s="585" t="n">
        <x:v>0</x:v>
      </x:c>
      <x:c r="AC342" s="588" t="n">
        <x:f>AD342*$E$3</x:f>
        <x:v>0</x:v>
      </x:c>
      <x:c r="AD342" s="523" t="n">
        <x:v>0</x:v>
      </x:c>
      <x:c r="AE342" s="579" t="n">
        <x:v>0</x:v>
      </x:c>
      <x:c r="AF342" s="582" t="n">
        <x:f>AG342*$E$3</x:f>
        <x:v>0</x:v>
      </x:c>
      <x:c r="AG342" s="523" t="n">
        <x:v>0</x:v>
      </x:c>
      <x:c r="AH342" s="585" t="n">
        <x:v>0</x:v>
      </x:c>
      <x:c r="AI342" s="588" t="n">
        <x:f>AJ342*$E$3</x:f>
        <x:v>0</x:v>
      </x:c>
      <x:c r="AJ342" s="523" t="n">
        <x:v>0</x:v>
      </x:c>
      <x:c r="AK342" s="579" t="n">
        <x:v>0</x:v>
      </x:c>
      <x:c r="AL342" s="582" t="n">
        <x:f>AM342*$E$3</x:f>
        <x:v>0</x:v>
      </x:c>
      <x:c r="AM342" s="523" t="n">
        <x:v>0</x:v>
      </x:c>
      <x:c r="AN342" s="585" t="n">
        <x:v>0</x:v>
      </x:c>
      <x:c r="AO342" s="588" t="n">
        <x:f>AP342*$E$3</x:f>
        <x:v>0</x:v>
      </x:c>
      <x:c r="AP342" s="523" t="n">
        <x:v>0</x:v>
      </x:c>
      <x:c r="AQ342" s="579" t="n">
        <x:v>0</x:v>
      </x:c>
      <x:c r="AR342" s="582" t="n">
        <x:f>AS342*$E$3</x:f>
        <x:v>0</x:v>
      </x:c>
      <x:c r="AS342" s="523" t="n">
        <x:v>0</x:v>
      </x:c>
      <x:c r="AT342" s="585" t="n">
        <x:v>0</x:v>
      </x:c>
      <x:c r="AU342" s="588" t="n">
        <x:f>AV342*$E$3</x:f>
        <x:v>0</x:v>
      </x:c>
      <x:c r="AV342" s="523" t="n">
        <x:v>0</x:v>
      </x:c>
      <x:c r="AW342" s="579" t="n">
        <x:f>SUM(M342,P342,S342,V342,Y342,AB342,AE342,AH342,AK342,AN342,AQ342,AT342)</x:f>
        <x:v>0</x:v>
      </x:c>
      <x:c r="AX342" s="582" t="n">
        <x:f>SUM(N342,Q342,T342,W342,Z342,AC342,AF342,AI342,AL342,AO342,AR342,AU342)</x:f>
        <x:v>0</x:v>
      </x:c>
      <x:c r="AY342" s="525"/>
      <x:c r="AZ342" s="579" t="n">
        <x:f>AW342/12</x:f>
        <x:v>0</x:v>
      </x:c>
      <x:c r="BA342" s="582" t="n">
        <x:f>AX342/12</x:f>
        <x:v>0</x:v>
      </x:c>
      <x:c r="BB342" s="525"/>
      <x:c r="BC342" s="579" t="n">
        <x:f>AW342-$G342</x:f>
        <x:v>0</x:v>
      </x:c>
      <x:c r="BD342" s="582" t="n">
        <x:f>AX342-($K342*12)</x:f>
        <x:v>0</x:v>
      </x:c>
      <x:c r="BE342" s="522" t="str">
        <x:v>SIM</x:v>
      </x:c>
      <x:c r="BF342" s="522" t="str">
        <x:v>PRODUÇÃO · COMPÕE O FATOR K</x:v>
      </x:c>
    </x:row>
    <x:row r="343" ht="31" customHeight="1">
      <x:c r="A343" s="531" t="str">
        <x:v>O&amp;M</x:v>
      </x:c>
      <x:c r="B343" s="531" t="str">
        <x:v>LINHA MORTA</x:v>
      </x:c>
      <x:c r="C343" s="531" t="str">
        <x:v>5025300160</x:v>
      </x:c>
      <x:c r="D343" s="534" t="str">
        <x:v>INST PARA-RAIOS BT LM</x:v>
      </x:c>
      <x:c r="E343" s="534" t="str">
        <x:v>INSTALAR UM OU MAIS PARA-RAIOS BT, NA MESMA ESTRUTURA, INDEPENDENTE DA CLASSE DE TENSAO. CONFORME NORMA TECNICA VIGENTE. INCLUI: INSTALAR PARA-RAIOS BT, JUMPER, CONEXAO NA REDE E NO SISTEMA DE ATERRAMENTO.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x:v>
      </x:c>
      <x:c r="F343" s="531" t="str">
        <x:v>CONJUNTO</x:v>
      </x:c>
      <x:c r="G343" s="573" t="n">
        <x:v>2466.20647516091</x:v>
      </x:c>
      <x:c r="H343" s="573" t="n">
        <x:f>G343/12</x:f>
        <x:v>205.51720626340918</x:v>
      </x:c>
      <x:c r="I343" s="576" t="n">
        <x:v>362.535970841733</x:v>
      </x:c>
      <x:c r="J343" s="576" t="n">
        <x:f>ROUND(I343*$E$3,2)</x:f>
        <x:v>362.54</x:v>
      </x:c>
      <x:c r="K343" s="576" t="n">
        <x:f>J343*H343</x:f>
        <x:v>74508.20795873637</x:v>
      </x:c>
      <x:c r="L343" s="522"/>
      <x:c r="M343" s="579" t="n">
        <x:v>61</x:v>
      </x:c>
      <x:c r="N343" s="582" t="n">
        <x:f>O343*$E$3</x:f>
        <x:v>22114.94</x:v>
      </x:c>
      <x:c r="O343" s="523" t="n">
        <x:v>22114.94</x:v>
      </x:c>
      <x:c r="P343" s="585" t="n">
        <x:v>61</x:v>
      </x:c>
      <x:c r="Q343" s="588" t="n">
        <x:f>R343*$E$3</x:f>
        <x:v>22114.94</x:v>
      </x:c>
      <x:c r="R343" s="523" t="n">
        <x:v>22114.94</x:v>
      </x:c>
      <x:c r="S343" s="579" t="n">
        <x:v>42</x:v>
      </x:c>
      <x:c r="T343" s="582" t="n">
        <x:f>U343*$E$3</x:f>
        <x:v>15226.68</x:v>
      </x:c>
      <x:c r="U343" s="523" t="n">
        <x:v>15226.68</x:v>
      </x:c>
      <x:c r="V343" s="585" t="n">
        <x:v>71</x:v>
      </x:c>
      <x:c r="W343" s="588" t="n">
        <x:f>X343*$E$3</x:f>
        <x:v>25740.34</x:v>
      </x:c>
      <x:c r="X343" s="523" t="n">
        <x:v>25740.34</x:v>
      </x:c>
      <x:c r="Y343" s="579" t="n">
        <x:v>69</x:v>
      </x:c>
      <x:c r="Z343" s="582" t="n">
        <x:f>AA343*$E$3</x:f>
        <x:v>25015.26</x:v>
      </x:c>
      <x:c r="AA343" s="523" t="n">
        <x:v>25015.26</x:v>
      </x:c>
      <x:c r="AB343" s="585" t="n">
        <x:v>42</x:v>
      </x:c>
      <x:c r="AC343" s="588" t="n">
        <x:f>AD343*$E$3</x:f>
        <x:v>15226.68</x:v>
      </x:c>
      <x:c r="AD343" s="523" t="n">
        <x:v>15226.68</x:v>
      </x:c>
      <x:c r="AE343" s="579" t="n">
        <x:v>32</x:v>
      </x:c>
      <x:c r="AF343" s="582" t="n">
        <x:f>AG343*$E$3</x:f>
        <x:v>11601.28</x:v>
      </x:c>
      <x:c r="AG343" s="523" t="n">
        <x:v>11601.28</x:v>
      </x:c>
      <x:c r="AH343" s="585" t="n">
        <x:v>86</x:v>
      </x:c>
      <x:c r="AI343" s="588" t="n">
        <x:f>AJ343*$E$3</x:f>
        <x:v>31178.44</x:v>
      </x:c>
      <x:c r="AJ343" s="523" t="n">
        <x:v>31178.44</x:v>
      </x:c>
      <x:c r="AK343" s="579" t="n">
        <x:v>83</x:v>
      </x:c>
      <x:c r="AL343" s="582" t="n">
        <x:f>AM343*$E$3</x:f>
        <x:v>30090.82</x:v>
      </x:c>
      <x:c r="AM343" s="523" t="n">
        <x:v>30090.82</x:v>
      </x:c>
      <x:c r="AN343" s="585" t="n">
        <x:v>66</x:v>
      </x:c>
      <x:c r="AO343" s="588" t="n">
        <x:f>AP343*$E$3</x:f>
        <x:v>23927.64</x:v>
      </x:c>
      <x:c r="AP343" s="523" t="n">
        <x:v>23927.64</x:v>
      </x:c>
      <x:c r="AQ343" s="579" t="n">
        <x:v>135</x:v>
      </x:c>
      <x:c r="AR343" s="582" t="n">
        <x:f>AS343*$E$3</x:f>
        <x:v>48942.9</x:v>
      </x:c>
      <x:c r="AS343" s="523" t="n">
        <x:v>48942.9</x:v>
      </x:c>
      <x:c r="AT343" s="585" t="n">
        <x:v>120</x:v>
      </x:c>
      <x:c r="AU343" s="588" t="n">
        <x:f>AV343*$E$3</x:f>
        <x:v>43504.8</x:v>
      </x:c>
      <x:c r="AV343" s="523" t="n">
        <x:v>43504.8</x:v>
      </x:c>
      <x:c r="AW343" s="579" t="n">
        <x:f>SUM(M343,P343,S343,V343,Y343,AB343,AE343,AH343,AK343,AN343,AQ343,AT343)</x:f>
        <x:v>868</x:v>
      </x:c>
      <x:c r="AX343" s="582" t="n">
        <x:f>SUM(N343,Q343,T343,W343,Z343,AC343,AF343,AI343,AL343,AO343,AR343,AU343)</x:f>
        <x:v>314684.72000000003</x:v>
      </x:c>
      <x:c r="AY343" s="525"/>
      <x:c r="AZ343" s="579" t="n">
        <x:f>AW343/12</x:f>
        <x:v>72.33333333333333</x:v>
      </x:c>
      <x:c r="BA343" s="582" t="n">
        <x:f>AX343/12</x:f>
        <x:v>26223.72666666667</x:v>
      </x:c>
      <x:c r="BB343" s="525"/>
      <x:c r="BC343" s="579" t="n">
        <x:f>AW343-$G343</x:f>
        <x:v>-1598.20647516091</x:v>
      </x:c>
      <x:c r="BD343" s="582" t="n">
        <x:f>AX343-($K343*12)</x:f>
        <x:v>-579413.7755048363</x:v>
      </x:c>
      <x:c r="BE343" s="522" t="str">
        <x:v>SIM</x:v>
      </x:c>
      <x:c r="BF343" s="522" t="str">
        <x:v>PRODUÇÃO · COMPÕE O FATOR K</x:v>
      </x:c>
    </x:row>
    <x:row r="344" ht="31" customHeight="1">
      <x:c r="A344" s="531" t="str">
        <x:v>O&amp;M</x:v>
      </x:c>
      <x:c r="B344" s="531" t="str">
        <x:v>LINHA MORTA</x:v>
      </x:c>
      <x:c r="C344" s="531" t="str">
        <x:v>5025300161</x:v>
      </x:c>
      <x:c r="D344" s="534" t="str">
        <x:v>RET PARA-RAIOS BT LM</x:v>
      </x:c>
      <x:c r="E344" s="534" t="str">
        <x:v>RETIRAR UM OU MAIS PARA-RAIOS BT, NA MESMA ESTRUTURA, INDEPENDENTE DA CLASSE DE TENSAO. CONFORME NORMA TECNICA VIGENTE. INCLUI: RETIRAR PARA-RAIOS BT, JUMPER, CONEXAO NA REDE E NO SISTEMA DE ATERRAMENTO. APROPRIACAO - CUSTEIO: QUANDO EM ATIVIDADE DE MANUTENCAO, APROPRIAR NO CENTRO E CLASSE DE CUSTO ESPECIFICA DA AREA. CONFORME ET.206.EQTL.NORMAS E QUALIDADE - CADERNO DE SERVICOS. QUANT MINIMA RECOMENDA: 2 PESSOAS. TIPO DE TURMA: LINHA MORTA (LM).</x:v>
      </x:c>
      <x:c r="F344" s="531" t="str">
        <x:v>CONJUNTO</x:v>
      </x:c>
      <x:c r="G344" s="573" t="n">
        <x:v>252.429839108139</x:v>
      </x:c>
      <x:c r="H344" s="573" t="n">
        <x:f>G344/12</x:f>
        <x:v>21.03581992567825</x:v>
      </x:c>
      <x:c r="I344" s="576" t="n">
        <x:v>249.227048845513</x:v>
      </x:c>
      <x:c r="J344" s="576" t="n">
        <x:f>ROUND(I344*$E$3,2)</x:f>
        <x:v>249.23</x:v>
      </x:c>
      <x:c r="K344" s="576" t="n">
        <x:f>J344*H344</x:f>
        <x:v>5242.75740007679</x:v>
      </x:c>
      <x:c r="L344" s="522"/>
      <x:c r="M344" s="579" t="n">
        <x:v>23</x:v>
      </x:c>
      <x:c r="N344" s="582" t="n">
        <x:f>O344*$E$3</x:f>
        <x:v>5732.29</x:v>
      </x:c>
      <x:c r="O344" s="523" t="n">
        <x:v>5732.29</x:v>
      </x:c>
      <x:c r="P344" s="585" t="n">
        <x:v>13</x:v>
      </x:c>
      <x:c r="Q344" s="588" t="n">
        <x:f>R344*$E$3</x:f>
        <x:v>3239.99</x:v>
      </x:c>
      <x:c r="R344" s="523" t="n">
        <x:v>3239.99</x:v>
      </x:c>
      <x:c r="S344" s="579" t="n">
        <x:v>7</x:v>
      </x:c>
      <x:c r="T344" s="582" t="n">
        <x:f>U344*$E$3</x:f>
        <x:v>1744.61</x:v>
      </x:c>
      <x:c r="U344" s="523" t="n">
        <x:v>1744.61</x:v>
      </x:c>
      <x:c r="V344" s="585" t="n">
        <x:v>11</x:v>
      </x:c>
      <x:c r="W344" s="588" t="n">
        <x:f>X344*$E$3</x:f>
        <x:v>2741.53</x:v>
      </x:c>
      <x:c r="X344" s="523" t="n">
        <x:v>2741.53</x:v>
      </x:c>
      <x:c r="Y344" s="579" t="n">
        <x:v>14</x:v>
      </x:c>
      <x:c r="Z344" s="582" t="n">
        <x:f>AA344*$E$3</x:f>
        <x:v>3489.22</x:v>
      </x:c>
      <x:c r="AA344" s="523" t="n">
        <x:v>3489.22</x:v>
      </x:c>
      <x:c r="AB344" s="585" t="n">
        <x:v>8</x:v>
      </x:c>
      <x:c r="AC344" s="588" t="n">
        <x:f>AD344*$E$3</x:f>
        <x:v>1993.84</x:v>
      </x:c>
      <x:c r="AD344" s="523" t="n">
        <x:v>1993.84</x:v>
      </x:c>
      <x:c r="AE344" s="579" t="n">
        <x:v>13</x:v>
      </x:c>
      <x:c r="AF344" s="582" t="n">
        <x:f>AG344*$E$3</x:f>
        <x:v>3239.99</x:v>
      </x:c>
      <x:c r="AG344" s="523" t="n">
        <x:v>3239.99</x:v>
      </x:c>
      <x:c r="AH344" s="585" t="n">
        <x:v>16</x:v>
      </x:c>
      <x:c r="AI344" s="588" t="n">
        <x:f>AJ344*$E$3</x:f>
        <x:v>3987.68</x:v>
      </x:c>
      <x:c r="AJ344" s="523" t="n">
        <x:v>3987.68</x:v>
      </x:c>
      <x:c r="AK344" s="579" t="n">
        <x:v>7</x:v>
      </x:c>
      <x:c r="AL344" s="582" t="n">
        <x:f>AM344*$E$3</x:f>
        <x:v>1744.61</x:v>
      </x:c>
      <x:c r="AM344" s="523" t="n">
        <x:v>1744.61</x:v>
      </x:c>
      <x:c r="AN344" s="585" t="n">
        <x:v>12</x:v>
      </x:c>
      <x:c r="AO344" s="588" t="n">
        <x:f>AP344*$E$3</x:f>
        <x:v>2990.76</x:v>
      </x:c>
      <x:c r="AP344" s="523" t="n">
        <x:v>2990.76</x:v>
      </x:c>
      <x:c r="AQ344" s="579" t="n">
        <x:v>2</x:v>
      </x:c>
      <x:c r="AR344" s="582" t="n">
        <x:f>AS344*$E$3</x:f>
        <x:v>498.46</x:v>
      </x:c>
      <x:c r="AS344" s="523" t="n">
        <x:v>498.46</x:v>
      </x:c>
      <x:c r="AT344" s="585" t="n">
        <x:v>15</x:v>
      </x:c>
      <x:c r="AU344" s="588" t="n">
        <x:f>AV344*$E$3</x:f>
        <x:v>3738.45</x:v>
      </x:c>
      <x:c r="AV344" s="523" t="n">
        <x:v>3738.45</x:v>
      </x:c>
      <x:c r="AW344" s="579" t="n">
        <x:f>SUM(M344,P344,S344,V344,Y344,AB344,AE344,AH344,AK344,AN344,AQ344,AT344)</x:f>
        <x:v>141</x:v>
      </x:c>
      <x:c r="AX344" s="582" t="n">
        <x:f>SUM(N344,Q344,T344,W344,Z344,AC344,AF344,AI344,AL344,AO344,AR344,AU344)</x:f>
        <x:v>35141.43</x:v>
      </x:c>
      <x:c r="AY344" s="525"/>
      <x:c r="AZ344" s="579" t="n">
        <x:f>AW344/12</x:f>
        <x:v>11.75</x:v>
      </x:c>
      <x:c r="BA344" s="582" t="n">
        <x:f>AX344/12</x:f>
        <x:v>2928.4525</x:v>
      </x:c>
      <x:c r="BB344" s="525"/>
      <x:c r="BC344" s="579" t="n">
        <x:f>AW344-$G344</x:f>
        <x:v>-111.42983910813899</x:v>
      </x:c>
      <x:c r="BD344" s="582" t="n">
        <x:f>AX344-($K344*12)</x:f>
        <x:v>-27771.658800921483</x:v>
      </x:c>
      <x:c r="BE344" s="522" t="str">
        <x:v>SIM</x:v>
      </x:c>
      <x:c r="BF344" s="522" t="str">
        <x:v>PRODUÇÃO · COMPÕE O FATOR K</x:v>
      </x:c>
    </x:row>
    <x:row r="345" ht="31" customHeight="1">
      <x:c r="A345" s="531" t="str">
        <x:v>O&amp;M</x:v>
      </x:c>
      <x:c r="B345" s="531" t="str">
        <x:v>LINHA MORTA</x:v>
      </x:c>
      <x:c r="C345" s="531" t="str">
        <x:v>5025300162</x:v>
      </x:c>
      <x:c r="D345" s="534" t="str">
        <x:v>INST PARA-RAIOS MT LM</x:v>
      </x:c>
      <x:c r="E345" s="534" t="str">
        <x:v>INSTALAR UM OU MAIS PARA-RAIOS MT, EM UMA MESMA ESTRUTURA, DE QUALQUER TIPO, INDEPENDENTE DA CLASSE DE TENSAO. CONFORME NORMA TECNICA VIGENTE. INCLUI: INSTALAR PARA-RAIOS, COM ACESSORIOS DE FIXACAO, JUMPER, CONEXAO NA REDE E NO SISTEMA DE ATERRAMENTO.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x:v>
      </x:c>
      <x:c r="F345" s="531" t="str">
        <x:v>UNIDADE</x:v>
      </x:c>
      <x:c r="G345" s="573" t="n">
        <x:v>1221.33333333333</x:v>
      </x:c>
      <x:c r="H345" s="573" t="n">
        <x:f>G345/12</x:f>
        <x:v>101.7777777777775</x:v>
      </x:c>
      <x:c r="I345" s="576" t="n">
        <x:v>472.953017798606</x:v>
      </x:c>
      <x:c r="J345" s="576" t="n">
        <x:f>ROUND(I345*$E$3,2)</x:f>
        <x:v>472.95</x:v>
      </x:c>
      <x:c r="K345" s="576" t="n">
        <x:f>J345*H345</x:f>
        <x:v>48135.799999999865</x:v>
      </x:c>
      <x:c r="L345" s="522"/>
      <x:c r="M345" s="579" t="n">
        <x:v>65</x:v>
      </x:c>
      <x:c r="N345" s="582" t="n">
        <x:f>O345*$E$3</x:f>
        <x:v>30741.75</x:v>
      </x:c>
      <x:c r="O345" s="523" t="n">
        <x:v>30741.75</x:v>
      </x:c>
      <x:c r="P345" s="585" t="n">
        <x:v>42</x:v>
      </x:c>
      <x:c r="Q345" s="588" t="n">
        <x:f>R345*$E$3</x:f>
        <x:v>19863.9</x:v>
      </x:c>
      <x:c r="R345" s="523" t="n">
        <x:v>19863.9</x:v>
      </x:c>
      <x:c r="S345" s="579" t="n">
        <x:v>91</x:v>
      </x:c>
      <x:c r="T345" s="582" t="n">
        <x:f>U345*$E$3</x:f>
        <x:v>43038.45</x:v>
      </x:c>
      <x:c r="U345" s="523" t="n">
        <x:v>43038.45</x:v>
      </x:c>
      <x:c r="V345" s="585" t="n">
        <x:v>74</x:v>
      </x:c>
      <x:c r="W345" s="588" t="n">
        <x:f>X345*$E$3</x:f>
        <x:v>34998.3</x:v>
      </x:c>
      <x:c r="X345" s="523" t="n">
        <x:v>34998.3</x:v>
      </x:c>
      <x:c r="Y345" s="579" t="n">
        <x:v>110</x:v>
      </x:c>
      <x:c r="Z345" s="582" t="n">
        <x:f>AA345*$E$3</x:f>
        <x:v>52024.5</x:v>
      </x:c>
      <x:c r="AA345" s="523" t="n">
        <x:v>52024.5</x:v>
      </x:c>
      <x:c r="AB345" s="585" t="n">
        <x:v>71</x:v>
      </x:c>
      <x:c r="AC345" s="588" t="n">
        <x:f>AD345*$E$3</x:f>
        <x:v>33579.45</x:v>
      </x:c>
      <x:c r="AD345" s="523" t="n">
        <x:v>33579.45</x:v>
      </x:c>
      <x:c r="AE345" s="579" t="n">
        <x:v>87</x:v>
      </x:c>
      <x:c r="AF345" s="582" t="n">
        <x:f>AG345*$E$3</x:f>
        <x:v>41146.65</x:v>
      </x:c>
      <x:c r="AG345" s="523" t="n">
        <x:v>41146.65</x:v>
      </x:c>
      <x:c r="AH345" s="585" t="n">
        <x:v>137</x:v>
      </x:c>
      <x:c r="AI345" s="588" t="n">
        <x:f>AJ345*$E$3</x:f>
        <x:v>64794.15</x:v>
      </x:c>
      <x:c r="AJ345" s="523" t="n">
        <x:v>64794.15</x:v>
      </x:c>
      <x:c r="AK345" s="579" t="n">
        <x:v>103</x:v>
      </x:c>
      <x:c r="AL345" s="582" t="n">
        <x:f>AM345*$E$3</x:f>
        <x:v>48713.85</x:v>
      </x:c>
      <x:c r="AM345" s="523" t="n">
        <x:v>48713.85</x:v>
      </x:c>
      <x:c r="AN345" s="585" t="n">
        <x:v>112</x:v>
      </x:c>
      <x:c r="AO345" s="588" t="n">
        <x:f>AP345*$E$3</x:f>
        <x:v>52970.4</x:v>
      </x:c>
      <x:c r="AP345" s="523" t="n">
        <x:v>52970.4</x:v>
      </x:c>
      <x:c r="AQ345" s="579" t="n">
        <x:v>132</x:v>
      </x:c>
      <x:c r="AR345" s="582" t="n">
        <x:f>AS345*$E$3</x:f>
        <x:v>62429.4</x:v>
      </x:c>
      <x:c r="AS345" s="523" t="n">
        <x:v>62429.4</x:v>
      </x:c>
      <x:c r="AT345" s="585" t="n">
        <x:v>108</x:v>
      </x:c>
      <x:c r="AU345" s="588" t="n">
        <x:f>AV345*$E$3</x:f>
        <x:v>51078.6</x:v>
      </x:c>
      <x:c r="AV345" s="523" t="n">
        <x:v>51078.6</x:v>
      </x:c>
      <x:c r="AW345" s="579" t="n">
        <x:f>SUM(M345,P345,S345,V345,Y345,AB345,AE345,AH345,AK345,AN345,AQ345,AT345)</x:f>
        <x:v>1132</x:v>
      </x:c>
      <x:c r="AX345" s="582" t="n">
        <x:f>SUM(N345,Q345,T345,W345,Z345,AC345,AF345,AI345,AL345,AO345,AR345,AU345)</x:f>
        <x:v>535379.4</x:v>
      </x:c>
      <x:c r="AY345" s="525"/>
      <x:c r="AZ345" s="579" t="n">
        <x:f>AW345/12</x:f>
        <x:v>94.33333333333333</x:v>
      </x:c>
      <x:c r="BA345" s="582" t="n">
        <x:f>AX345/12</x:f>
        <x:v>44614.950000000004</x:v>
      </x:c>
      <x:c r="BB345" s="525"/>
      <x:c r="BC345" s="579" t="n">
        <x:f>AW345-$G345</x:f>
        <x:v>-89.33333333333007</x:v>
      </x:c>
      <x:c r="BD345" s="582" t="n">
        <x:f>AX345-($K345*12)</x:f>
        <x:v>-42250.19999999832</x:v>
      </x:c>
      <x:c r="BE345" s="522" t="str">
        <x:v>SIM</x:v>
      </x:c>
      <x:c r="BF345" s="522" t="str">
        <x:v>PRODUÇÃO · COMPÕE O FATOR K</x:v>
      </x:c>
    </x:row>
    <x:row r="346" ht="31" customHeight="1">
      <x:c r="A346" s="531" t="str">
        <x:v>O&amp;M</x:v>
      </x:c>
      <x:c r="B346" s="531" t="str">
        <x:v>LINHA MORTA</x:v>
      </x:c>
      <x:c r="C346" s="531" t="str">
        <x:v>5025300163</x:v>
      </x:c>
      <x:c r="D346" s="534" t="str">
        <x:v>RET PARA-RAIOS MT LM</x:v>
      </x:c>
      <x:c r="E346" s="534" t="str">
        <x:v>RETIRAR UM OU MAIS PARA-RAIOS MT, EM UMA MESMA ESTRUTURA DE QUALQUER TIPO, INDEPENDENTE DA CLASSE DE TENSAO. CONFORME NORMA TECNICA VIGENTE. INCLUI: RETIRAR PARA-RAIOS, COM ACESSORIOS DE FIXACAO, JUMPER, CONEXAO NA REDE E NO SISTEMA DE ATERRAMENTO. APROPRIACAO - CUSTEIO: QUANDO EM ATIVIDADE DE MANUTENCAO, APROPRIAR NO CENTRO E CLASSE DE CUSTO ESPECIFICA DA AREA. CONFORME ET.206.EQTL.NORMAS E QUALIDADE - CADERNO DE SERVICOS. QUANT MINIMA RECOMENDA: 2 PESSOAS. TIPO DE TURMA: LINHA MORTA (LM).</x:v>
      </x:c>
      <x:c r="F346" s="531" t="str">
        <x:v>UNIDADE</x:v>
      </x:c>
      <x:c r="G346" s="573" t="n">
        <x:v>234.666666666667</x:v>
      </x:c>
      <x:c r="H346" s="573" t="n">
        <x:f>G346/12</x:f>
        <x:v>19.555555555555582</x:v>
      </x:c>
      <x:c r="I346" s="576" t="n">
        <x:v>293.262418762838</x:v>
      </x:c>
      <x:c r="J346" s="576" t="n">
        <x:f>ROUND(I346*$E$3,2)</x:f>
        <x:v>293.26</x:v>
      </x:c>
      <x:c r="K346" s="576" t="n">
        <x:f>J346*H346</x:f>
        <x:v>5734.86222222223</x:v>
      </x:c>
      <x:c r="L346" s="522"/>
      <x:c r="M346" s="579" t="n">
        <x:v>46</x:v>
      </x:c>
      <x:c r="N346" s="582" t="n">
        <x:f>O346*$E$3</x:f>
        <x:v>13489.96</x:v>
      </x:c>
      <x:c r="O346" s="523" t="n">
        <x:v>13489.96</x:v>
      </x:c>
      <x:c r="P346" s="585" t="n">
        <x:v>15</x:v>
      </x:c>
      <x:c r="Q346" s="588" t="n">
        <x:f>R346*$E$3</x:f>
        <x:v>4398.9</x:v>
      </x:c>
      <x:c r="R346" s="523" t="n">
        <x:v>4398.9</x:v>
      </x:c>
      <x:c r="S346" s="579" t="n">
        <x:v>33</x:v>
      </x:c>
      <x:c r="T346" s="582" t="n">
        <x:f>U346*$E$3</x:f>
        <x:v>9677.58</x:v>
      </x:c>
      <x:c r="U346" s="523" t="n">
        <x:v>9677.58</x:v>
      </x:c>
      <x:c r="V346" s="585" t="n">
        <x:v>27</x:v>
      </x:c>
      <x:c r="W346" s="588" t="n">
        <x:f>X346*$E$3</x:f>
        <x:v>7918.02</x:v>
      </x:c>
      <x:c r="X346" s="523" t="n">
        <x:v>7918.02</x:v>
      </x:c>
      <x:c r="Y346" s="579" t="n">
        <x:v>54</x:v>
      </x:c>
      <x:c r="Z346" s="582" t="n">
        <x:f>AA346*$E$3</x:f>
        <x:v>15836.04</x:v>
      </x:c>
      <x:c r="AA346" s="523" t="n">
        <x:v>15836.04</x:v>
      </x:c>
      <x:c r="AB346" s="585" t="n">
        <x:v>28</x:v>
      </x:c>
      <x:c r="AC346" s="588" t="n">
        <x:f>AD346*$E$3</x:f>
        <x:v>8211.28</x:v>
      </x:c>
      <x:c r="AD346" s="523" t="n">
        <x:v>8211.28</x:v>
      </x:c>
      <x:c r="AE346" s="579" t="n">
        <x:v>44</x:v>
      </x:c>
      <x:c r="AF346" s="582" t="n">
        <x:f>AG346*$E$3</x:f>
        <x:v>12903.44</x:v>
      </x:c>
      <x:c r="AG346" s="523" t="n">
        <x:v>12903.44</x:v>
      </x:c>
      <x:c r="AH346" s="585" t="n">
        <x:v>46</x:v>
      </x:c>
      <x:c r="AI346" s="588" t="n">
        <x:f>AJ346*$E$3</x:f>
        <x:v>13489.96</x:v>
      </x:c>
      <x:c r="AJ346" s="523" t="n">
        <x:v>13489.96</x:v>
      </x:c>
      <x:c r="AK346" s="579" t="n">
        <x:v>58</x:v>
      </x:c>
      <x:c r="AL346" s="582" t="n">
        <x:f>AM346*$E$3</x:f>
        <x:v>17009.08</x:v>
      </x:c>
      <x:c r="AM346" s="523" t="n">
        <x:v>17009.08</x:v>
      </x:c>
      <x:c r="AN346" s="585" t="n">
        <x:v>56</x:v>
      </x:c>
      <x:c r="AO346" s="588" t="n">
        <x:f>AP346*$E$3</x:f>
        <x:v>16422.56</x:v>
      </x:c>
      <x:c r="AP346" s="523" t="n">
        <x:v>16422.56</x:v>
      </x:c>
      <x:c r="AQ346" s="579" t="n">
        <x:v>25</x:v>
      </x:c>
      <x:c r="AR346" s="582" t="n">
        <x:f>AS346*$E$3</x:f>
        <x:v>7331.5</x:v>
      </x:c>
      <x:c r="AS346" s="523" t="n">
        <x:v>7331.5</x:v>
      </x:c>
      <x:c r="AT346" s="585" t="n">
        <x:v>50</x:v>
      </x:c>
      <x:c r="AU346" s="588" t="n">
        <x:f>AV346*$E$3</x:f>
        <x:v>14663</x:v>
      </x:c>
      <x:c r="AV346" s="523" t="n">
        <x:v>14663</x:v>
      </x:c>
      <x:c r="AW346" s="579" t="n">
        <x:f>SUM(M346,P346,S346,V346,Y346,AB346,AE346,AH346,AK346,AN346,AQ346,AT346)</x:f>
        <x:v>482</x:v>
      </x:c>
      <x:c r="AX346" s="582" t="n">
        <x:f>SUM(N346,Q346,T346,W346,Z346,AC346,AF346,AI346,AL346,AO346,AR346,AU346)</x:f>
        <x:v>141351.32</x:v>
      </x:c>
      <x:c r="AY346" s="525"/>
      <x:c r="AZ346" s="579" t="n">
        <x:f>AW346/12</x:f>
        <x:v>40.166666666666664</x:v>
      </x:c>
      <x:c r="BA346" s="582" t="n">
        <x:f>AX346/12</x:f>
        <x:v>11779.276666666667</x:v>
      </x:c>
      <x:c r="BB346" s="525"/>
      <x:c r="BC346" s="579" t="n">
        <x:f>AW346-$G346</x:f>
        <x:v>247.333333333333</x:v>
      </x:c>
      <x:c r="BD346" s="582" t="n">
        <x:f>AX346-($K346*12)</x:f>
        <x:v>72532.97333333324</x:v>
      </x:c>
      <x:c r="BE346" s="522" t="str">
        <x:v>SIM</x:v>
      </x:c>
      <x:c r="BF346" s="522" t="str">
        <x:v>PRODUÇÃO · COMPÕE O FATOR K</x:v>
      </x:c>
    </x:row>
    <x:row r="347" ht="31" customHeight="1">
      <x:c r="A347" s="531" t="str">
        <x:v>O&amp;M</x:v>
      </x:c>
      <x:c r="B347" s="531" t="str">
        <x:v>LINHA MORTA</x:v>
      </x:c>
      <x:c r="C347" s="531" t="str">
        <x:v>5025300164</x:v>
      </x:c>
      <x:c r="D347" s="534" t="str">
        <x:v>INST ESTR CP PARA-RAIOS MT LM</x:v>
      </x:c>
      <x:c r="E347" s="534" t="str">
        <x:v>INSTALAR ESTRUTURA COMPLETA COM PARA-RAIOS DE MEDIA TENSAO, INDEPENDENTE DA CLASSE DE TENSAO E NUMERO DE FASES. CONFORME NORMA TECNICA VIGENTE. INCLUI: INSTALAR UM, DOIS OU TRES PARA-RAIOS, CRUZETA/SUPORTE T, JUMPER, FERRAGENS, CONEXOES, SISTEMA DE ATERRAMENTO COMPLETO PADRONIZADO E CONEXOES NECESSARIAS/PADRONIZADAS A REDE. MEDIR E GARANTIR O ATERRAMENTO (CONFORME POP, VALOR EM Ω "OHMS") E INSERIR AS EVIDENCIAS E RESULTADOS NA DOCUMENTACAO DA OBRA. QUANDO FOR NECESSARIO INSTALAR HASTE ADICIONAL DE ATERRAMENTO, REMUNERAR COM A ATIVIDADES ESPECIFICA, CONFORME A QUANTIDADE ADICIONAL NECESSARIA.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x:v>
      </x:c>
      <x:c r="F347" s="531" t="str">
        <x:v>CONJUNTO</x:v>
      </x:c>
      <x:c r="G347" s="573" t="n">
        <x:v>33.3378141452256</x:v>
      </x:c>
      <x:c r="H347" s="573" t="n">
        <x:f>G347/12</x:f>
        <x:v>2.7781511787688</x:v>
      </x:c>
      <x:c r="I347" s="576" t="n">
        <x:v>953.792967522703</x:v>
      </x:c>
      <x:c r="J347" s="576" t="n">
        <x:f>ROUND(I347*$E$3,2)</x:f>
        <x:v>953.79</x:v>
      </x:c>
      <x:c r="K347" s="576" t="n">
        <x:f>J347*H347</x:f>
        <x:v>2649.7728127978935</x:v>
      </x:c>
      <x:c r="L347" s="522"/>
      <x:c r="M347" s="579" t="n">
        <x:v>0</x:v>
      </x:c>
      <x:c r="N347" s="582" t="n">
        <x:f>O347*$E$3</x:f>
        <x:v>0</x:v>
      </x:c>
      <x:c r="O347" s="523" t="n">
        <x:v>0</x:v>
      </x:c>
      <x:c r="P347" s="585" t="n">
        <x:v>1</x:v>
      </x:c>
      <x:c r="Q347" s="588" t="n">
        <x:f>R347*$E$3</x:f>
        <x:v>953.79</x:v>
      </x:c>
      <x:c r="R347" s="523" t="n">
        <x:v>953.79</x:v>
      </x:c>
      <x:c r="S347" s="579" t="n">
        <x:v>0</x:v>
      </x:c>
      <x:c r="T347" s="582" t="n">
        <x:f>U347*$E$3</x:f>
        <x:v>0</x:v>
      </x:c>
      <x:c r="U347" s="523" t="n">
        <x:v>0</x:v>
      </x:c>
      <x:c r="V347" s="585" t="n">
        <x:v>0</x:v>
      </x:c>
      <x:c r="W347" s="588" t="n">
        <x:f>X347*$E$3</x:f>
        <x:v>0</x:v>
      </x:c>
      <x:c r="X347" s="523" t="n">
        <x:v>0</x:v>
      </x:c>
      <x:c r="Y347" s="579" t="n">
        <x:v>2</x:v>
      </x:c>
      <x:c r="Z347" s="582" t="n">
        <x:f>AA347*$E$3</x:f>
        <x:v>1907.58</x:v>
      </x:c>
      <x:c r="AA347" s="523" t="n">
        <x:v>1907.58</x:v>
      </x:c>
      <x:c r="AB347" s="585" t="n">
        <x:v>0</x:v>
      </x:c>
      <x:c r="AC347" s="588" t="n">
        <x:f>AD347*$E$3</x:f>
        <x:v>0</x:v>
      </x:c>
      <x:c r="AD347" s="523" t="n">
        <x:v>0</x:v>
      </x:c>
      <x:c r="AE347" s="579" t="n">
        <x:v>0</x:v>
      </x:c>
      <x:c r="AF347" s="582" t="n">
        <x:f>AG347*$E$3</x:f>
        <x:v>0</x:v>
      </x:c>
      <x:c r="AG347" s="523" t="n">
        <x:v>0</x:v>
      </x:c>
      <x:c r="AH347" s="585" t="n">
        <x:v>0</x:v>
      </x:c>
      <x:c r="AI347" s="588" t="n">
        <x:f>AJ347*$E$3</x:f>
        <x:v>0</x:v>
      </x:c>
      <x:c r="AJ347" s="523" t="n">
        <x:v>0</x:v>
      </x:c>
      <x:c r="AK347" s="579" t="n">
        <x:v>0</x:v>
      </x:c>
      <x:c r="AL347" s="582" t="n">
        <x:f>AM347*$E$3</x:f>
        <x:v>0</x:v>
      </x:c>
      <x:c r="AM347" s="523" t="n">
        <x:v>0</x:v>
      </x:c>
      <x:c r="AN347" s="585" t="n">
        <x:v>0</x:v>
      </x:c>
      <x:c r="AO347" s="588" t="n">
        <x:f>AP347*$E$3</x:f>
        <x:v>0</x:v>
      </x:c>
      <x:c r="AP347" s="523" t="n">
        <x:v>0</x:v>
      </x:c>
      <x:c r="AQ347" s="579" t="n">
        <x:v>0</x:v>
      </x:c>
      <x:c r="AR347" s="582" t="n">
        <x:f>AS347*$E$3</x:f>
        <x:v>0</x:v>
      </x:c>
      <x:c r="AS347" s="523" t="n">
        <x:v>0</x:v>
      </x:c>
      <x:c r="AT347" s="585" t="n">
        <x:v>0</x:v>
      </x:c>
      <x:c r="AU347" s="588" t="n">
        <x:f>AV347*$E$3</x:f>
        <x:v>0</x:v>
      </x:c>
      <x:c r="AV347" s="523" t="n">
        <x:v>0</x:v>
      </x:c>
      <x:c r="AW347" s="579" t="n">
        <x:f>SUM(M347,P347,S347,V347,Y347,AB347,AE347,AH347,AK347,AN347,AQ347,AT347)</x:f>
        <x:v>3</x:v>
      </x:c>
      <x:c r="AX347" s="582" t="n">
        <x:f>SUM(N347,Q347,T347,W347,Z347,AC347,AF347,AI347,AL347,AO347,AR347,AU347)</x:f>
        <x:v>2861.37</x:v>
      </x:c>
      <x:c r="AY347" s="525"/>
      <x:c r="AZ347" s="579" t="n">
        <x:f>AW347/12</x:f>
        <x:v>0.25</x:v>
      </x:c>
      <x:c r="BA347" s="582" t="n">
        <x:f>AX347/12</x:f>
        <x:v>238.4475</x:v>
      </x:c>
      <x:c r="BB347" s="525"/>
      <x:c r="BC347" s="579" t="n">
        <x:f>AW347-$G347</x:f>
        <x:v>-30.3378141452256</x:v>
      </x:c>
      <x:c r="BD347" s="582" t="n">
        <x:f>AX347-($K347*12)</x:f>
        <x:v>-28935.903753574723</x:v>
      </x:c>
      <x:c r="BE347" s="522" t="str">
        <x:v>SIM</x:v>
      </x:c>
      <x:c r="BF347" s="522" t="str">
        <x:v>PRODUÇÃO · COMPÕE O FATOR K</x:v>
      </x:c>
    </x:row>
    <x:row r="348" ht="31" customHeight="1">
      <x:c r="A348" s="531" t="str">
        <x:v>O&amp;M</x:v>
      </x:c>
      <x:c r="B348" s="531" t="str">
        <x:v>LINHA MORTA</x:v>
      </x:c>
      <x:c r="C348" s="531" t="str">
        <x:v>5025300165</x:v>
      </x:c>
      <x:c r="D348" s="534" t="str">
        <x:v>RET ESTR CP PARA-RAIOS MT LM</x:v>
      </x:c>
      <x:c r="E348" s="534" t="str">
        <x:v>RETIRARA ESTRUTURA COMPLETA COM PARA-RAIOS DE MEDIA TENSAO, INDEPENDENTE DA CLASSE DE TENSAO E NUMERO DE FASES. CONFORME NORMA TECNICA VIGENTE. INCLUI: RETIRAR UM, DOIS OU TRES PARA-RAIOS, CRUZETA/SUPORTE T, JUMPER, FERRAGENS, CONEXOES E DESCONECTAR E RETIRAR FIO CONDUTOR DE ATERRAMENTO, E DESCONEXOES NECESSARIAS/PADRONIZADAS A REDE. APROPRIACAO - CUSTEIO: QUANDO EM ATIVIDADE DE MANUTENCAO, APROPRIAR NO CENTRO E CLASSE DE CUSTO ESPECIFICA DA AREA. CONFORME ET.206.EQTL.NORMAS E QUALIDADE - CADERNO DE SERVICOS. QUANT MINIMA RECOMENDA: 2 PESSOAS. TIPO DE TURMA: LINHA MORTA (LM).</x:v>
      </x:c>
      <x:c r="F348" s="531" t="str">
        <x:v>CONJUNTO</x:v>
      </x:c>
      <x:c r="G348" s="573" t="n">
        <x:v>0</x:v>
      </x:c>
      <x:c r="H348" s="573" t="n">
        <x:f>G348/12</x:f>
        <x:v>0</x:v>
      </x:c>
      <x:c r="I348" s="576" t="n">
        <x:v>522.377791198349</x:v>
      </x:c>
      <x:c r="J348" s="576" t="n">
        <x:f>ROUND(I348*$E$3,2)</x:f>
        <x:v>522.38</x:v>
      </x:c>
      <x:c r="K348" s="576" t="n">
        <x:f>J348*H348</x:f>
        <x:v>0</x:v>
      </x:c>
      <x:c r="L348" s="522"/>
      <x:c r="M348" s="579" t="n">
        <x:v>0</x:v>
      </x:c>
      <x:c r="N348" s="582" t="n">
        <x:f>O348*$E$3</x:f>
        <x:v>0</x:v>
      </x:c>
      <x:c r="O348" s="523" t="n">
        <x:v>0</x:v>
      </x:c>
      <x:c r="P348" s="585" t="n">
        <x:v>0</x:v>
      </x:c>
      <x:c r="Q348" s="588" t="n">
        <x:f>R348*$E$3</x:f>
        <x:v>0</x:v>
      </x:c>
      <x:c r="R348" s="523" t="n">
        <x:v>0</x:v>
      </x:c>
      <x:c r="S348" s="579" t="n">
        <x:v>0</x:v>
      </x:c>
      <x:c r="T348" s="582" t="n">
        <x:f>U348*$E$3</x:f>
        <x:v>0</x:v>
      </x:c>
      <x:c r="U348" s="523" t="n">
        <x:v>0</x:v>
      </x:c>
      <x:c r="V348" s="585" t="n">
        <x:v>0</x:v>
      </x:c>
      <x:c r="W348" s="588" t="n">
        <x:f>X348*$E$3</x:f>
        <x:v>0</x:v>
      </x:c>
      <x:c r="X348" s="523" t="n">
        <x:v>0</x:v>
      </x:c>
      <x:c r="Y348" s="579" t="n">
        <x:v>0</x:v>
      </x:c>
      <x:c r="Z348" s="582" t="n">
        <x:f>AA348*$E$3</x:f>
        <x:v>0</x:v>
      </x:c>
      <x:c r="AA348" s="523" t="n">
        <x:v>0</x:v>
      </x:c>
      <x:c r="AB348" s="585" t="n">
        <x:v>0</x:v>
      </x:c>
      <x:c r="AC348" s="588" t="n">
        <x:f>AD348*$E$3</x:f>
        <x:v>0</x:v>
      </x:c>
      <x:c r="AD348" s="523" t="n">
        <x:v>0</x:v>
      </x:c>
      <x:c r="AE348" s="579" t="n">
        <x:v>0</x:v>
      </x:c>
      <x:c r="AF348" s="582" t="n">
        <x:f>AG348*$E$3</x:f>
        <x:v>0</x:v>
      </x:c>
      <x:c r="AG348" s="523" t="n">
        <x:v>0</x:v>
      </x:c>
      <x:c r="AH348" s="585" t="n">
        <x:v>0</x:v>
      </x:c>
      <x:c r="AI348" s="588" t="n">
        <x:f>AJ348*$E$3</x:f>
        <x:v>0</x:v>
      </x:c>
      <x:c r="AJ348" s="523" t="n">
        <x:v>0</x:v>
      </x:c>
      <x:c r="AK348" s="579" t="n">
        <x:v>0</x:v>
      </x:c>
      <x:c r="AL348" s="582" t="n">
        <x:f>AM348*$E$3</x:f>
        <x:v>0</x:v>
      </x:c>
      <x:c r="AM348" s="523" t="n">
        <x:v>0</x:v>
      </x:c>
      <x:c r="AN348" s="585" t="n">
        <x:v>0</x:v>
      </x:c>
      <x:c r="AO348" s="588" t="n">
        <x:f>AP348*$E$3</x:f>
        <x:v>0</x:v>
      </x:c>
      <x:c r="AP348" s="523" t="n">
        <x:v>0</x:v>
      </x:c>
      <x:c r="AQ348" s="579" t="n">
        <x:v>0</x:v>
      </x:c>
      <x:c r="AR348" s="582" t="n">
        <x:f>AS348*$E$3</x:f>
        <x:v>0</x:v>
      </x:c>
      <x:c r="AS348" s="523" t="n">
        <x:v>0</x:v>
      </x:c>
      <x:c r="AT348" s="585" t="n">
        <x:v>0</x:v>
      </x:c>
      <x:c r="AU348" s="588" t="n">
        <x:f>AV348*$E$3</x:f>
        <x:v>0</x:v>
      </x:c>
      <x:c r="AV348" s="523" t="n">
        <x:v>0</x:v>
      </x:c>
      <x:c r="AW348" s="579" t="n">
        <x:f>SUM(M348,P348,S348,V348,Y348,AB348,AE348,AH348,AK348,AN348,AQ348,AT348)</x:f>
        <x:v>0</x:v>
      </x:c>
      <x:c r="AX348" s="582" t="n">
        <x:f>SUM(N348,Q348,T348,W348,Z348,AC348,AF348,AI348,AL348,AO348,AR348,AU348)</x:f>
        <x:v>0</x:v>
      </x:c>
      <x:c r="AY348" s="525"/>
      <x:c r="AZ348" s="579" t="n">
        <x:f>AW348/12</x:f>
        <x:v>0</x:v>
      </x:c>
      <x:c r="BA348" s="582" t="n">
        <x:f>AX348/12</x:f>
        <x:v>0</x:v>
      </x:c>
      <x:c r="BB348" s="525"/>
      <x:c r="BC348" s="579" t="n">
        <x:f>AW348-$G348</x:f>
        <x:v>0</x:v>
      </x:c>
      <x:c r="BD348" s="582" t="n">
        <x:f>AX348-($K348*12)</x:f>
        <x:v>0</x:v>
      </x:c>
      <x:c r="BE348" s="522" t="str">
        <x:v>SIM</x:v>
      </x:c>
      <x:c r="BF348" s="522" t="str">
        <x:v>PRODUÇÃO · COMPÕE O FATOR K</x:v>
      </x:c>
    </x:row>
    <x:row r="349" ht="31" customHeight="1">
      <x:c r="A349" s="531" t="str">
        <x:v>O&amp;M</x:v>
      </x:c>
      <x:c r="B349" s="531" t="str">
        <x:v>LINHA MORTA</x:v>
      </x:c>
      <x:c r="C349" s="531" t="str">
        <x:v>5025300166</x:v>
      </x:c>
      <x:c r="D349" s="534" t="str">
        <x:v>INST CHAVE FUSIVEL RELIG LM</x:v>
      </x:c>
      <x:c r="E349" s="534" t="str">
        <x:v>INSTALAR UMA CHAVE FUSIVEL RELIGADORA (1 FASE COM 3 CARTUCHOS), INDEPENDENTE DA CLASSE DE TENSAO, VERIFICANDO AS CONDICOES GERAIS DA ESTRUTURA. CONFORME NORMA TECNICA VIGENTE. INCLUI: INSTALAR CHAVE FUSIVEL RELIGADORA COM ACESSORIOS DE FIXACAO, ELO E CONEXOES NECESSARIAS/PADRONIZADAS A REDE. NECESSARIO VERIFICAR CONDICOES GERIAS DA ESTRUTURA (NIVELAR, APERTAR, ETC).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 </x:v>
      </x:c>
      <x:c r="F349" s="531" t="str">
        <x:v>UNIDADE</x:v>
      </x:c>
      <x:c r="G349" s="573" t="n">
        <x:v>50</x:v>
      </x:c>
      <x:c r="H349" s="573" t="n">
        <x:f>G349/12</x:f>
        <x:v>4.166666666666667</x:v>
      </x:c>
      <x:c r="I349" s="576" t="n">
        <x:v>770.816146851313</x:v>
      </x:c>
      <x:c r="J349" s="576" t="n">
        <x:f>ROUND(I349*$E$3,2)</x:f>
        <x:v>770.82</x:v>
      </x:c>
      <x:c r="K349" s="576" t="n">
        <x:f>J349*H349</x:f>
        <x:v>3211.7500000000005</x:v>
      </x:c>
      <x:c r="L349" s="522"/>
      <x:c r="M349" s="579" t="n">
        <x:v>40</x:v>
      </x:c>
      <x:c r="N349" s="582" t="n">
        <x:f>O349*$E$3</x:f>
        <x:v>30832.8</x:v>
      </x:c>
      <x:c r="O349" s="523" t="n">
        <x:v>30832.8</x:v>
      </x:c>
      <x:c r="P349" s="585" t="n">
        <x:v>15</x:v>
      </x:c>
      <x:c r="Q349" s="588" t="n">
        <x:f>R349*$E$3</x:f>
        <x:v>11562.3</x:v>
      </x:c>
      <x:c r="R349" s="523" t="n">
        <x:v>11562.3</x:v>
      </x:c>
      <x:c r="S349" s="579" t="n">
        <x:v>16</x:v>
      </x:c>
      <x:c r="T349" s="582" t="n">
        <x:f>U349*$E$3</x:f>
        <x:v>12333.12</x:v>
      </x:c>
      <x:c r="U349" s="523" t="n">
        <x:v>12333.12</x:v>
      </x:c>
      <x:c r="V349" s="585" t="n">
        <x:v>26</x:v>
      </x:c>
      <x:c r="W349" s="588" t="n">
        <x:f>X349*$E$3</x:f>
        <x:v>20041.32</x:v>
      </x:c>
      <x:c r="X349" s="523" t="n">
        <x:v>20041.32</x:v>
      </x:c>
      <x:c r="Y349" s="579" t="n">
        <x:v>21</x:v>
      </x:c>
      <x:c r="Z349" s="582" t="n">
        <x:f>AA349*$E$3</x:f>
        <x:v>16187.22</x:v>
      </x:c>
      <x:c r="AA349" s="523" t="n">
        <x:v>16187.22</x:v>
      </x:c>
      <x:c r="AB349" s="585" t="n">
        <x:v>39</x:v>
      </x:c>
      <x:c r="AC349" s="588" t="n">
        <x:f>AD349*$E$3</x:f>
        <x:v>30061.98</x:v>
      </x:c>
      <x:c r="AD349" s="523" t="n">
        <x:v>30061.98</x:v>
      </x:c>
      <x:c r="AE349" s="579" t="n">
        <x:v>21</x:v>
      </x:c>
      <x:c r="AF349" s="582" t="n">
        <x:f>AG349*$E$3</x:f>
        <x:v>16187.22</x:v>
      </x:c>
      <x:c r="AG349" s="523" t="n">
        <x:v>16187.22</x:v>
      </x:c>
      <x:c r="AH349" s="585" t="n">
        <x:v>38</x:v>
      </x:c>
      <x:c r="AI349" s="588" t="n">
        <x:f>AJ349*$E$3</x:f>
        <x:v>29291.16</x:v>
      </x:c>
      <x:c r="AJ349" s="523" t="n">
        <x:v>29291.16</x:v>
      </x:c>
      <x:c r="AK349" s="579" t="n">
        <x:v>29</x:v>
      </x:c>
      <x:c r="AL349" s="582" t="n">
        <x:f>AM349*$E$3</x:f>
        <x:v>22353.78</x:v>
      </x:c>
      <x:c r="AM349" s="523" t="n">
        <x:v>22353.78</x:v>
      </x:c>
      <x:c r="AN349" s="585" t="n">
        <x:v>38</x:v>
      </x:c>
      <x:c r="AO349" s="588" t="n">
        <x:f>AP349*$E$3</x:f>
        <x:v>29291.16</x:v>
      </x:c>
      <x:c r="AP349" s="523" t="n">
        <x:v>29291.16</x:v>
      </x:c>
      <x:c r="AQ349" s="579" t="n">
        <x:v>24</x:v>
      </x:c>
      <x:c r="AR349" s="582" t="n">
        <x:f>AS349*$E$3</x:f>
        <x:v>18499.68</x:v>
      </x:c>
      <x:c r="AS349" s="523" t="n">
        <x:v>18499.68</x:v>
      </x:c>
      <x:c r="AT349" s="585" t="n">
        <x:v>15</x:v>
      </x:c>
      <x:c r="AU349" s="588" t="n">
        <x:f>AV349*$E$3</x:f>
        <x:v>11562.3</x:v>
      </x:c>
      <x:c r="AV349" s="523" t="n">
        <x:v>11562.3</x:v>
      </x:c>
      <x:c r="AW349" s="579" t="n">
        <x:f>SUM(M349,P349,S349,V349,Y349,AB349,AE349,AH349,AK349,AN349,AQ349,AT349)</x:f>
        <x:v>322</x:v>
      </x:c>
      <x:c r="AX349" s="582" t="n">
        <x:f>SUM(N349,Q349,T349,W349,Z349,AC349,AF349,AI349,AL349,AO349,AR349,AU349)</x:f>
        <x:v>248204.03999999998</x:v>
      </x:c>
      <x:c r="AY349" s="525"/>
      <x:c r="AZ349" s="579" t="n">
        <x:f>AW349/12</x:f>
        <x:v>26.833333333333332</x:v>
      </x:c>
      <x:c r="BA349" s="582" t="n">
        <x:f>AX349/12</x:f>
        <x:v>20683.67</x:v>
      </x:c>
      <x:c r="BB349" s="525"/>
      <x:c r="BC349" s="579" t="n">
        <x:f>AW349-$G349</x:f>
        <x:v>272</x:v>
      </x:c>
      <x:c r="BD349" s="582" t="n">
        <x:f>AX349-($K349*12)</x:f>
        <x:v>209663.03999999998</x:v>
      </x:c>
      <x:c r="BE349" s="522" t="str">
        <x:v>SIM</x:v>
      </x:c>
      <x:c r="BF349" s="522" t="str">
        <x:v>PRODUÇÃO · COMPÕE O FATOR K</x:v>
      </x:c>
    </x:row>
    <x:row r="350" ht="31" customHeight="1">
      <x:c r="A350" s="531" t="str">
        <x:v>O&amp;M</x:v>
      </x:c>
      <x:c r="B350" s="531" t="str">
        <x:v>LINHA MORTA</x:v>
      </x:c>
      <x:c r="C350" s="531" t="str">
        <x:v>5025300167</x:v>
      </x:c>
      <x:c r="D350" s="534" t="str">
        <x:v>RET CHAVE FUSIVEL RELIG LM</x:v>
      </x:c>
      <x:c r="E350" s="534" t="str">
        <x:v>RETIRAR UMA CHAVE FUSIVEL RELIGADORA (1 FASE COM 3 CARTUCHOS), INDEPENDENTE DA CLASSE DE TENSAO, VERIFICANDO AS CONDICOES GERAIS DA ESTRUTURA. CONFORME NORMA TECNICA VIGENTE. INCLUI: RETIRAR CHAVE FUSIVEL RELIGADORA COM ACESSORIOS DE FIXACAO E DESCONEXAO A REDE, CONEXOES NECESSARIAS/PADRONIZADAS A REDE. NECESSARIO VERIFICAR CONDICOES GERIAS DA ESTRTURA (NIVELAR, APERTAR, ETC). APROPRIACAO - CUSTEIO: QUANDO EM ATIVIDADE DE MANUTENCAO, APROPRIAR NO CENTRO E CLASSE DE CUSTO ESPECIFICA DA AREA. CONFORME ET.206.EQTL.NORMAS E QUALIDADE - CADERNO DE SERVICOS. QUANT MINIMA RECOMENDA: 2 PESSOAS. TIPO DE TURMA: LINHA MORTA (LM). </x:v>
      </x:c>
      <x:c r="F350" s="531" t="str">
        <x:v>UNIDADE</x:v>
      </x:c>
      <x:c r="G350" s="573" t="n">
        <x:v>257.333333333333</x:v>
      </x:c>
      <x:c r="H350" s="573" t="n">
        <x:f>G350/12</x:f>
        <x:v>21.444444444444414</x:v>
      </x:c>
      <x:c r="I350" s="576" t="n">
        <x:v>470.192591624684</x:v>
      </x:c>
      <x:c r="J350" s="576" t="n">
        <x:f>ROUND(I350*$E$3,2)</x:f>
        <x:v>470.19</x:v>
      </x:c>
      <x:c r="K350" s="576" t="n">
        <x:f>J350*H350</x:f>
        <x:v>10082.963333333319</x:v>
      </x:c>
      <x:c r="L350" s="522"/>
      <x:c r="M350" s="579" t="n">
        <x:v>4</x:v>
      </x:c>
      <x:c r="N350" s="582" t="n">
        <x:f>O350*$E$3</x:f>
        <x:v>1880.76</x:v>
      </x:c>
      <x:c r="O350" s="523" t="n">
        <x:v>1880.76</x:v>
      </x:c>
      <x:c r="P350" s="585" t="n">
        <x:v>2</x:v>
      </x:c>
      <x:c r="Q350" s="588" t="n">
        <x:f>R350*$E$3</x:f>
        <x:v>940.38</x:v>
      </x:c>
      <x:c r="R350" s="523" t="n">
        <x:v>940.38</x:v>
      </x:c>
      <x:c r="S350" s="579" t="n">
        <x:v>7</x:v>
      </x:c>
      <x:c r="T350" s="582" t="n">
        <x:f>U350*$E$3</x:f>
        <x:v>3291.33</x:v>
      </x:c>
      <x:c r="U350" s="523" t="n">
        <x:v>3291.33</x:v>
      </x:c>
      <x:c r="V350" s="585" t="n">
        <x:v>6</x:v>
      </x:c>
      <x:c r="W350" s="588" t="n">
        <x:f>X350*$E$3</x:f>
        <x:v>2821.14</x:v>
      </x:c>
      <x:c r="X350" s="523" t="n">
        <x:v>2821.14</x:v>
      </x:c>
      <x:c r="Y350" s="579" t="n">
        <x:v>3</x:v>
      </x:c>
      <x:c r="Z350" s="582" t="n">
        <x:f>AA350*$E$3</x:f>
        <x:v>1410.57</x:v>
      </x:c>
      <x:c r="AA350" s="523" t="n">
        <x:v>1410.57</x:v>
      </x:c>
      <x:c r="AB350" s="585" t="n">
        <x:v>17</x:v>
      </x:c>
      <x:c r="AC350" s="588" t="n">
        <x:f>AD350*$E$3</x:f>
        <x:v>7993.23</x:v>
      </x:c>
      <x:c r="AD350" s="523" t="n">
        <x:v>7993.23</x:v>
      </x:c>
      <x:c r="AE350" s="579" t="n">
        <x:v>20</x:v>
      </x:c>
      <x:c r="AF350" s="582" t="n">
        <x:f>AG350*$E$3</x:f>
        <x:v>9403.8</x:v>
      </x:c>
      <x:c r="AG350" s="523" t="n">
        <x:v>9403.8</x:v>
      </x:c>
      <x:c r="AH350" s="585" t="n">
        <x:v>18</x:v>
      </x:c>
      <x:c r="AI350" s="588" t="n">
        <x:f>AJ350*$E$3</x:f>
        <x:v>8463.42</x:v>
      </x:c>
      <x:c r="AJ350" s="523" t="n">
        <x:v>8463.42</x:v>
      </x:c>
      <x:c r="AK350" s="579" t="n">
        <x:v>13</x:v>
      </x:c>
      <x:c r="AL350" s="582" t="n">
        <x:f>AM350*$E$3</x:f>
        <x:v>6112.47</x:v>
      </x:c>
      <x:c r="AM350" s="523" t="n">
        <x:v>6112.47</x:v>
      </x:c>
      <x:c r="AN350" s="585" t="n">
        <x:v>14</x:v>
      </x:c>
      <x:c r="AO350" s="588" t="n">
        <x:f>AP350*$E$3</x:f>
        <x:v>6582.66</x:v>
      </x:c>
      <x:c r="AP350" s="523" t="n">
        <x:v>6582.66</x:v>
      </x:c>
      <x:c r="AQ350" s="579" t="n">
        <x:v>18</x:v>
      </x:c>
      <x:c r="AR350" s="582" t="n">
        <x:f>AS350*$E$3</x:f>
        <x:v>8463.42</x:v>
      </x:c>
      <x:c r="AS350" s="523" t="n">
        <x:v>8463.42</x:v>
      </x:c>
      <x:c r="AT350" s="585" t="n">
        <x:v>6</x:v>
      </x:c>
      <x:c r="AU350" s="588" t="n">
        <x:f>AV350*$E$3</x:f>
        <x:v>2821.14</x:v>
      </x:c>
      <x:c r="AV350" s="523" t="n">
        <x:v>2821.14</x:v>
      </x:c>
      <x:c r="AW350" s="579" t="n">
        <x:f>SUM(M350,P350,S350,V350,Y350,AB350,AE350,AH350,AK350,AN350,AQ350,AT350)</x:f>
        <x:v>128</x:v>
      </x:c>
      <x:c r="AX350" s="582" t="n">
        <x:f>SUM(N350,Q350,T350,W350,Z350,AC350,AF350,AI350,AL350,AO350,AR350,AU350)</x:f>
        <x:v>60184.31999999999</x:v>
      </x:c>
      <x:c r="AY350" s="525"/>
      <x:c r="AZ350" s="579" t="n">
        <x:f>AW350/12</x:f>
        <x:v>10.666666666666666</x:v>
      </x:c>
      <x:c r="BA350" s="582" t="n">
        <x:f>AX350/12</x:f>
        <x:v>5015.36</x:v>
      </x:c>
      <x:c r="BB350" s="525"/>
      <x:c r="BC350" s="579" t="n">
        <x:f>AW350-$G350</x:f>
        <x:v>-129.33333333333297</x:v>
      </x:c>
      <x:c r="BD350" s="582" t="n">
        <x:f>AX350-($K350*12)</x:f>
        <x:v>-60811.23999999983</x:v>
      </x:c>
      <x:c r="BE350" s="522" t="str">
        <x:v>SIM</x:v>
      </x:c>
      <x:c r="BF350" s="522" t="str">
        <x:v>PRODUÇÃO · COMPÕE O FATOR K</x:v>
      </x:c>
    </x:row>
    <x:row r="351" ht="31" customHeight="1">
      <x:c r="A351" s="531" t="str">
        <x:v>O&amp;M</x:v>
      </x:c>
      <x:c r="B351" s="531" t="str">
        <x:v>LINHA MORTA</x:v>
      </x:c>
      <x:c r="C351" s="531" t="str">
        <x:v>5025300168</x:v>
      </x:c>
      <x:c r="D351" s="534" t="str">
        <x:v>INST ESTR CP CHAVE FUSIVEL RELIG 1/2F LM</x:v>
      </x:c>
      <x:c r="E351" s="534" t="str">
        <x:v>INSTALAR ESTRUTURA COMPLETA PARA CHAVE FUSIVEL RELIGADORA (1 FASE COM 3 CARTUCHOS) EM REDE MONOFASICA OU BIFASICA (1F OU 2F), INDEPENDENTE DA CLASSE DE TENSAO. CONFORME NORMA TECNICA VIGENTE. INCLUI: INSTALAR ESTRUTURA COMPLETA DO 2° NIVEL, 1 CRUZETA TIPO T, ISOLADOR PILAR (QUANDO NECESSARIO), 1 OU 2 CHAVES FUSIVEL RELIGADORA COM ACESSORIOS DE FIXACAO, GRAMPO, ELO E CONEXOES NECESSARIAS/PADRONIZADAS A REDE. INSTALAR PLACA DE IDENTIFICACAO. NAO INCLUI A INSTALACAO DO POSTE E ESTRUTURA PRIMARIA (1° NIVEL), QUANDO NECESSARIO DEVERA SER CONSIDERADO EM ATIVIDADE ESPECIFICA.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x:v>
      </x:c>
      <x:c r="F351" s="531" t="str">
        <x:v>CONJUNTO</x:v>
      </x:c>
      <x:c r="G351" s="573" t="n">
        <x:v>0</x:v>
      </x:c>
      <x:c r="H351" s="573" t="n">
        <x:f>G351/12</x:f>
        <x:v>0</x:v>
      </x:c>
      <x:c r="I351" s="576" t="n">
        <x:v>1390.46609846405</x:v>
      </x:c>
      <x:c r="J351" s="576" t="n">
        <x:f>ROUND(I351*$E$3,2)</x:f>
        <x:v>1390.47</x:v>
      </x:c>
      <x:c r="K351" s="576" t="n">
        <x:f>J351*H351</x:f>
        <x:v>0</x:v>
      </x:c>
      <x:c r="L351" s="522"/>
      <x:c r="M351" s="579" t="n">
        <x:v>0</x:v>
      </x:c>
      <x:c r="N351" s="582" t="n">
        <x:f>O351*$E$3</x:f>
        <x:v>0</x:v>
      </x:c>
      <x:c r="O351" s="523" t="n">
        <x:v>0</x:v>
      </x:c>
      <x:c r="P351" s="585" t="n">
        <x:v>0</x:v>
      </x:c>
      <x:c r="Q351" s="588" t="n">
        <x:f>R351*$E$3</x:f>
        <x:v>0</x:v>
      </x:c>
      <x:c r="R351" s="523" t="n">
        <x:v>0</x:v>
      </x:c>
      <x:c r="S351" s="579" t="n">
        <x:v>0</x:v>
      </x:c>
      <x:c r="T351" s="582" t="n">
        <x:f>U351*$E$3</x:f>
        <x:v>0</x:v>
      </x:c>
      <x:c r="U351" s="523" t="n">
        <x:v>0</x:v>
      </x:c>
      <x:c r="V351" s="585" t="n">
        <x:v>0</x:v>
      </x:c>
      <x:c r="W351" s="588" t="n">
        <x:f>X351*$E$3</x:f>
        <x:v>0</x:v>
      </x:c>
      <x:c r="X351" s="523" t="n">
        <x:v>0</x:v>
      </x:c>
      <x:c r="Y351" s="579" t="n">
        <x:v>0</x:v>
      </x:c>
      <x:c r="Z351" s="582" t="n">
        <x:f>AA351*$E$3</x:f>
        <x:v>0</x:v>
      </x:c>
      <x:c r="AA351" s="523" t="n">
        <x:v>0</x:v>
      </x:c>
      <x:c r="AB351" s="585" t="n">
        <x:v>0</x:v>
      </x:c>
      <x:c r="AC351" s="588" t="n">
        <x:f>AD351*$E$3</x:f>
        <x:v>0</x:v>
      </x:c>
      <x:c r="AD351" s="523" t="n">
        <x:v>0</x:v>
      </x:c>
      <x:c r="AE351" s="579" t="n">
        <x:v>0</x:v>
      </x:c>
      <x:c r="AF351" s="582" t="n">
        <x:f>AG351*$E$3</x:f>
        <x:v>0</x:v>
      </x:c>
      <x:c r="AG351" s="523" t="n">
        <x:v>0</x:v>
      </x:c>
      <x:c r="AH351" s="585" t="n">
        <x:v>0</x:v>
      </x:c>
      <x:c r="AI351" s="588" t="n">
        <x:f>AJ351*$E$3</x:f>
        <x:v>0</x:v>
      </x:c>
      <x:c r="AJ351" s="523" t="n">
        <x:v>0</x:v>
      </x:c>
      <x:c r="AK351" s="579" t="n">
        <x:v>0</x:v>
      </x:c>
      <x:c r="AL351" s="582" t="n">
        <x:f>AM351*$E$3</x:f>
        <x:v>0</x:v>
      </x:c>
      <x:c r="AM351" s="523" t="n">
        <x:v>0</x:v>
      </x:c>
      <x:c r="AN351" s="585" t="n">
        <x:v>0</x:v>
      </x:c>
      <x:c r="AO351" s="588" t="n">
        <x:f>AP351*$E$3</x:f>
        <x:v>0</x:v>
      </x:c>
      <x:c r="AP351" s="523" t="n">
        <x:v>0</x:v>
      </x:c>
      <x:c r="AQ351" s="579" t="n">
        <x:v>0</x:v>
      </x:c>
      <x:c r="AR351" s="582" t="n">
        <x:f>AS351*$E$3</x:f>
        <x:v>0</x:v>
      </x:c>
      <x:c r="AS351" s="523" t="n">
        <x:v>0</x:v>
      </x:c>
      <x:c r="AT351" s="585" t="n">
        <x:v>0</x:v>
      </x:c>
      <x:c r="AU351" s="588" t="n">
        <x:f>AV351*$E$3</x:f>
        <x:v>0</x:v>
      </x:c>
      <x:c r="AV351" s="523" t="n">
        <x:v>0</x:v>
      </x:c>
      <x:c r="AW351" s="579" t="n">
        <x:f>SUM(M351,P351,S351,V351,Y351,AB351,AE351,AH351,AK351,AN351,AQ351,AT351)</x:f>
        <x:v>0</x:v>
      </x:c>
      <x:c r="AX351" s="582" t="n">
        <x:f>SUM(N351,Q351,T351,W351,Z351,AC351,AF351,AI351,AL351,AO351,AR351,AU351)</x:f>
        <x:v>0</x:v>
      </x:c>
      <x:c r="AY351" s="525"/>
      <x:c r="AZ351" s="579" t="n">
        <x:f>AW351/12</x:f>
        <x:v>0</x:v>
      </x:c>
      <x:c r="BA351" s="582" t="n">
        <x:f>AX351/12</x:f>
        <x:v>0</x:v>
      </x:c>
      <x:c r="BB351" s="525"/>
      <x:c r="BC351" s="579" t="n">
        <x:f>AW351-$G351</x:f>
        <x:v>0</x:v>
      </x:c>
      <x:c r="BD351" s="582" t="n">
        <x:f>AX351-($K351*12)</x:f>
        <x:v>0</x:v>
      </x:c>
      <x:c r="BE351" s="522" t="str">
        <x:v>SIM</x:v>
      </x:c>
      <x:c r="BF351" s="522" t="str">
        <x:v>PRODUÇÃO · COMPÕE O FATOR K</x:v>
      </x:c>
    </x:row>
    <x:row r="352" ht="31" customHeight="1">
      <x:c r="A352" s="531" t="str">
        <x:v>O&amp;M</x:v>
      </x:c>
      <x:c r="B352" s="531" t="str">
        <x:v>LINHA MORTA</x:v>
      </x:c>
      <x:c r="C352" s="531" t="str">
        <x:v>5025300169</x:v>
      </x:c>
      <x:c r="D352" s="534" t="str">
        <x:v>RET ESTR CP CHAVE FUSIVEL RELIG 1/2F LM</x:v>
      </x:c>
      <x:c r="E352" s="534" t="str">
        <x:v>RETIRAR ESTRUTURA COMPLETA PARA CHAVE FUSIVEL RELIGADORA (1 FASE COM 3 CARTUCHOS) EM REDE MONOFASICA OU BIFASICA (1F OU 2F), INDEPENDENTE DA CLASSE DE TENSAO. CONFORME NORMA TECNICA VIGENTE. INCLUI: RETIRAR ESTRUTURA COMPLETA DO 2° NIVEL, 1 CRUZETA TIPO T, ISOLADOR PILAR (QUANDO NECESSARIO), 1 OU 2 CHAVES FUSIVEL RELIGADORA COM ACESSORIOS DE FIXACAO, GRAMPO, ELO E DESCONEXOES NECESSARIAS A REDE. RETIRAR A PLACA DE IDENTIFICACAO. NAO INCLUI A RETIRARDA DO POSTE E ESTRUTURA PRIMARIA (1° NIVEL), QUANDO NECESSARIO DEVERA SER CONSIDERADO EM ATIVIDADE ESPECIFICA. APROPRIACAO - CUSTEIO: QUANDO EM ATIVIDADE DE MANUTENCAO, APROPRIAR NO CENTRO E CLASSE DE CUSTO ESPECIFICA DA AREA. CONFORME ET.206.EQTL.NORMAS E QUALIDADE - CADERNO DE SERVICOS. QUANT MINIMA RECOMENDA: 2 PESSOAS. TIPO DE TURMA: LINHA MORTA (LM).</x:v>
      </x:c>
      <x:c r="F352" s="531" t="str">
        <x:v>CONJUNTO</x:v>
      </x:c>
      <x:c r="G352" s="573" t="n">
        <x:v>0</x:v>
      </x:c>
      <x:c r="H352" s="573" t="n">
        <x:f>G352/12</x:f>
        <x:v>0</x:v>
      </x:c>
      <x:c r="I352" s="576" t="n">
        <x:v>824.447283944652</x:v>
      </x:c>
      <x:c r="J352" s="576" t="n">
        <x:f>ROUND(I352*$E$3,2)</x:f>
        <x:v>824.45</x:v>
      </x:c>
      <x:c r="K352" s="576" t="n">
        <x:f>J352*H352</x:f>
        <x:v>0</x:v>
      </x:c>
      <x:c r="L352" s="522"/>
      <x:c r="M352" s="579" t="n">
        <x:v>0</x:v>
      </x:c>
      <x:c r="N352" s="582" t="n">
        <x:f>O352*$E$3</x:f>
        <x:v>0</x:v>
      </x:c>
      <x:c r="O352" s="523" t="n">
        <x:v>0</x:v>
      </x:c>
      <x:c r="P352" s="585" t="n">
        <x:v>0</x:v>
      </x:c>
      <x:c r="Q352" s="588" t="n">
        <x:f>R352*$E$3</x:f>
        <x:v>0</x:v>
      </x:c>
      <x:c r="R352" s="523" t="n">
        <x:v>0</x:v>
      </x:c>
      <x:c r="S352" s="579" t="n">
        <x:v>0</x:v>
      </x:c>
      <x:c r="T352" s="582" t="n">
        <x:f>U352*$E$3</x:f>
        <x:v>0</x:v>
      </x:c>
      <x:c r="U352" s="523" t="n">
        <x:v>0</x:v>
      </x:c>
      <x:c r="V352" s="585" t="n">
        <x:v>0</x:v>
      </x:c>
      <x:c r="W352" s="588" t="n">
        <x:f>X352*$E$3</x:f>
        <x:v>0</x:v>
      </x:c>
      <x:c r="X352" s="523" t="n">
        <x:v>0</x:v>
      </x:c>
      <x:c r="Y352" s="579" t="n">
        <x:v>0</x:v>
      </x:c>
      <x:c r="Z352" s="582" t="n">
        <x:f>AA352*$E$3</x:f>
        <x:v>0</x:v>
      </x:c>
      <x:c r="AA352" s="523" t="n">
        <x:v>0</x:v>
      </x:c>
      <x:c r="AB352" s="585" t="n">
        <x:v>0</x:v>
      </x:c>
      <x:c r="AC352" s="588" t="n">
        <x:f>AD352*$E$3</x:f>
        <x:v>0</x:v>
      </x:c>
      <x:c r="AD352" s="523" t="n">
        <x:v>0</x:v>
      </x:c>
      <x:c r="AE352" s="579" t="n">
        <x:v>0</x:v>
      </x:c>
      <x:c r="AF352" s="582" t="n">
        <x:f>AG352*$E$3</x:f>
        <x:v>0</x:v>
      </x:c>
      <x:c r="AG352" s="523" t="n">
        <x:v>0</x:v>
      </x:c>
      <x:c r="AH352" s="585" t="n">
        <x:v>0</x:v>
      </x:c>
      <x:c r="AI352" s="588" t="n">
        <x:f>AJ352*$E$3</x:f>
        <x:v>0</x:v>
      </x:c>
      <x:c r="AJ352" s="523" t="n">
        <x:v>0</x:v>
      </x:c>
      <x:c r="AK352" s="579" t="n">
        <x:v>0</x:v>
      </x:c>
      <x:c r="AL352" s="582" t="n">
        <x:f>AM352*$E$3</x:f>
        <x:v>0</x:v>
      </x:c>
      <x:c r="AM352" s="523" t="n">
        <x:v>0</x:v>
      </x:c>
      <x:c r="AN352" s="585" t="n">
        <x:v>0</x:v>
      </x:c>
      <x:c r="AO352" s="588" t="n">
        <x:f>AP352*$E$3</x:f>
        <x:v>0</x:v>
      </x:c>
      <x:c r="AP352" s="523" t="n">
        <x:v>0</x:v>
      </x:c>
      <x:c r="AQ352" s="579" t="n">
        <x:v>0</x:v>
      </x:c>
      <x:c r="AR352" s="582" t="n">
        <x:f>AS352*$E$3</x:f>
        <x:v>0</x:v>
      </x:c>
      <x:c r="AS352" s="523" t="n">
        <x:v>0</x:v>
      </x:c>
      <x:c r="AT352" s="585" t="n">
        <x:v>0</x:v>
      </x:c>
      <x:c r="AU352" s="588" t="n">
        <x:f>AV352*$E$3</x:f>
        <x:v>0</x:v>
      </x:c>
      <x:c r="AV352" s="523" t="n">
        <x:v>0</x:v>
      </x:c>
      <x:c r="AW352" s="579" t="n">
        <x:f>SUM(M352,P352,S352,V352,Y352,AB352,AE352,AH352,AK352,AN352,AQ352,AT352)</x:f>
        <x:v>0</x:v>
      </x:c>
      <x:c r="AX352" s="582" t="n">
        <x:f>SUM(N352,Q352,T352,W352,Z352,AC352,AF352,AI352,AL352,AO352,AR352,AU352)</x:f>
        <x:v>0</x:v>
      </x:c>
      <x:c r="AY352" s="525"/>
      <x:c r="AZ352" s="579" t="n">
        <x:f>AW352/12</x:f>
        <x:v>0</x:v>
      </x:c>
      <x:c r="BA352" s="582" t="n">
        <x:f>AX352/12</x:f>
        <x:v>0</x:v>
      </x:c>
      <x:c r="BB352" s="525"/>
      <x:c r="BC352" s="579" t="n">
        <x:f>AW352-$G352</x:f>
        <x:v>0</x:v>
      </x:c>
      <x:c r="BD352" s="582" t="n">
        <x:f>AX352-($K352*12)</x:f>
        <x:v>0</x:v>
      </x:c>
      <x:c r="BE352" s="522" t="str">
        <x:v>SIM</x:v>
      </x:c>
      <x:c r="BF352" s="522" t="str">
        <x:v>PRODUÇÃO · COMPÕE O FATOR K</x:v>
      </x:c>
    </x:row>
    <x:row r="353" ht="31" customHeight="1">
      <x:c r="A353" s="531" t="str">
        <x:v>O&amp;M</x:v>
      </x:c>
      <x:c r="B353" s="531" t="str">
        <x:v>LINHA MORTA</x:v>
      </x:c>
      <x:c r="C353" s="531" t="str">
        <x:v>5025300170</x:v>
      </x:c>
      <x:c r="D353" s="534" t="str">
        <x:v>INST ESTR CP CHAVE FUSIVEL RELIG 3F LM</x:v>
      </x:c>
      <x:c r="E353" s="534" t="str">
        <x:v>INSTALAR ESTRUTURA COMPLETA PARA CHAVE FUSIVEL RELIGADORA (1 FASE COM 3 CARTUCHOS) EM REDE TRIFASICA (3F), INDEPENDENTE DA CLASSE DE TENSAO. CONFORME NORMA TECNICA VIGENTE. INCLUI: INSTALAR ESTRUTURA COMPLETA DO 2° NIVEL, 2 CRUZETAS MEIO BECO, 3 ISOLADORES PILAR, 3 CHAVES FUSIVEL RELIGADORA COM ACESSORIOS DE FIXACAO, GRAMPO, ELO E CONEXOES NECESSARIAS/PADRONIZADAS A REDE. INSTALAR PLACA DE IDENTIFICACAO. NAO INCLUI A INSTALACAO DO POSTE E ESTRUTURA PRIMARIA (1° NIVEL), QUANDO NECESSARIO DEVERA SER CONSIDERADO EM ATIVIDADE ESPECIFICA.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x:v>
      </x:c>
      <x:c r="F353" s="531" t="str">
        <x:v>CONJUNTO</x:v>
      </x:c>
      <x:c r="G353" s="573" t="n">
        <x:v>0</x:v>
      </x:c>
      <x:c r="H353" s="573" t="n">
        <x:f>G353/12</x:f>
        <x:v>0</x:v>
      </x:c>
      <x:c r="I353" s="576" t="n">
        <x:v>2085.56769883065</x:v>
      </x:c>
      <x:c r="J353" s="576" t="n">
        <x:f>ROUND(I353*$E$3,2)</x:f>
        <x:v>2085.57</x:v>
      </x:c>
      <x:c r="K353" s="576" t="n">
        <x:f>J353*H353</x:f>
        <x:v>0</x:v>
      </x:c>
      <x:c r="L353" s="522"/>
      <x:c r="M353" s="579" t="n">
        <x:v>0</x:v>
      </x:c>
      <x:c r="N353" s="582" t="n">
        <x:f>O353*$E$3</x:f>
        <x:v>0</x:v>
      </x:c>
      <x:c r="O353" s="523" t="n">
        <x:v>0</x:v>
      </x:c>
      <x:c r="P353" s="585" t="n">
        <x:v>0</x:v>
      </x:c>
      <x:c r="Q353" s="588" t="n">
        <x:f>R353*$E$3</x:f>
        <x:v>0</x:v>
      </x:c>
      <x:c r="R353" s="523" t="n">
        <x:v>0</x:v>
      </x:c>
      <x:c r="S353" s="579" t="n">
        <x:v>0</x:v>
      </x:c>
      <x:c r="T353" s="582" t="n">
        <x:f>U353*$E$3</x:f>
        <x:v>0</x:v>
      </x:c>
      <x:c r="U353" s="523" t="n">
        <x:v>0</x:v>
      </x:c>
      <x:c r="V353" s="585" t="n">
        <x:v>0</x:v>
      </x:c>
      <x:c r="W353" s="588" t="n">
        <x:f>X353*$E$3</x:f>
        <x:v>0</x:v>
      </x:c>
      <x:c r="X353" s="523" t="n">
        <x:v>0</x:v>
      </x:c>
      <x:c r="Y353" s="579" t="n">
        <x:v>0</x:v>
      </x:c>
      <x:c r="Z353" s="582" t="n">
        <x:f>AA353*$E$3</x:f>
        <x:v>0</x:v>
      </x:c>
      <x:c r="AA353" s="523" t="n">
        <x:v>0</x:v>
      </x:c>
      <x:c r="AB353" s="585" t="n">
        <x:v>0</x:v>
      </x:c>
      <x:c r="AC353" s="588" t="n">
        <x:f>AD353*$E$3</x:f>
        <x:v>0</x:v>
      </x:c>
      <x:c r="AD353" s="523" t="n">
        <x:v>0</x:v>
      </x:c>
      <x:c r="AE353" s="579" t="n">
        <x:v>0</x:v>
      </x:c>
      <x:c r="AF353" s="582" t="n">
        <x:f>AG353*$E$3</x:f>
        <x:v>0</x:v>
      </x:c>
      <x:c r="AG353" s="523" t="n">
        <x:v>0</x:v>
      </x:c>
      <x:c r="AH353" s="585" t="n">
        <x:v>0</x:v>
      </x:c>
      <x:c r="AI353" s="588" t="n">
        <x:f>AJ353*$E$3</x:f>
        <x:v>0</x:v>
      </x:c>
      <x:c r="AJ353" s="523" t="n">
        <x:v>0</x:v>
      </x:c>
      <x:c r="AK353" s="579" t="n">
        <x:v>0</x:v>
      </x:c>
      <x:c r="AL353" s="582" t="n">
        <x:f>AM353*$E$3</x:f>
        <x:v>0</x:v>
      </x:c>
      <x:c r="AM353" s="523" t="n">
        <x:v>0</x:v>
      </x:c>
      <x:c r="AN353" s="585" t="n">
        <x:v>0</x:v>
      </x:c>
      <x:c r="AO353" s="588" t="n">
        <x:f>AP353*$E$3</x:f>
        <x:v>0</x:v>
      </x:c>
      <x:c r="AP353" s="523" t="n">
        <x:v>0</x:v>
      </x:c>
      <x:c r="AQ353" s="579" t="n">
        <x:v>0</x:v>
      </x:c>
      <x:c r="AR353" s="582" t="n">
        <x:f>AS353*$E$3</x:f>
        <x:v>0</x:v>
      </x:c>
      <x:c r="AS353" s="523" t="n">
        <x:v>0</x:v>
      </x:c>
      <x:c r="AT353" s="585" t="n">
        <x:v>0</x:v>
      </x:c>
      <x:c r="AU353" s="588" t="n">
        <x:f>AV353*$E$3</x:f>
        <x:v>0</x:v>
      </x:c>
      <x:c r="AV353" s="523" t="n">
        <x:v>0</x:v>
      </x:c>
      <x:c r="AW353" s="579" t="n">
        <x:f>SUM(M353,P353,S353,V353,Y353,AB353,AE353,AH353,AK353,AN353,AQ353,AT353)</x:f>
        <x:v>0</x:v>
      </x:c>
      <x:c r="AX353" s="582" t="n">
        <x:f>SUM(N353,Q353,T353,W353,Z353,AC353,AF353,AI353,AL353,AO353,AR353,AU353)</x:f>
        <x:v>0</x:v>
      </x:c>
      <x:c r="AY353" s="525"/>
      <x:c r="AZ353" s="579" t="n">
        <x:f>AW353/12</x:f>
        <x:v>0</x:v>
      </x:c>
      <x:c r="BA353" s="582" t="n">
        <x:f>AX353/12</x:f>
        <x:v>0</x:v>
      </x:c>
      <x:c r="BB353" s="525"/>
      <x:c r="BC353" s="579" t="n">
        <x:f>AW353-$G353</x:f>
        <x:v>0</x:v>
      </x:c>
      <x:c r="BD353" s="582" t="n">
        <x:f>AX353-($K353*12)</x:f>
        <x:v>0</x:v>
      </x:c>
      <x:c r="BE353" s="522" t="str">
        <x:v>SIM</x:v>
      </x:c>
      <x:c r="BF353" s="522" t="str">
        <x:v>PRODUÇÃO · COMPÕE O FATOR K</x:v>
      </x:c>
    </x:row>
    <x:row r="354" ht="31" customHeight="1">
      <x:c r="A354" s="531" t="str">
        <x:v>O&amp;M</x:v>
      </x:c>
      <x:c r="B354" s="531" t="str">
        <x:v>LINHA MORTA</x:v>
      </x:c>
      <x:c r="C354" s="531" t="str">
        <x:v>5025300171</x:v>
      </x:c>
      <x:c r="D354" s="534" t="str">
        <x:v>RET ESTR CP CHAVE FUSIVEL RELIG 3F LM</x:v>
      </x:c>
      <x:c r="E354" s="534" t="str">
        <x:v>RETIRAR ESTRUTURA COMPLETA PARA CHAVE FUSIVEL RELIGADORA (1 FASE COM 3 CARTUCHOS) EM REDE TRIFASICA (3F), INDEPENDENTE DA CLASSE DE TENSAO. CONFORME NORMA TECNICA VIGENTE. INCLUI: RETIRAR ESTRUTURA COMPLETA DO 2° NIVEL, 2 CRUZETAS MEIO BECO, 3 ISOLADORES PILAR, 3 CHAVES FUSIVEL RELIGADORA COM ACESSORIOS DE FIXACAO, ELO E DESCONEXOES NECESSARIAS A REDE. RETIRAR PLACA DE IDENTIFICACAO. NAO INCLUI A RETIRADA DO POSTE E ESTRUTURA PRIMARIA (1° NIVEL), QUANDO NECESSARIO DEVERA SER CONSIDERADO EM ATIVIDADE ESPECIFICA. APROPRIACAO - CUSTEIO: QUANDO EM ATIVIDADE DE MANUTENCAO, APROPRIAR NO CENTRO E CLASSE DE CUSTO ESPECIFICA DA AREA. CONFORME ET.206.EQTL.NORMAS E QUALIDADE - CADERNO DE SERVICOS. QUANT MINIMA RECOMENDA: 2 PESSOAS. TIPO DE TURMA: LINHA MORTA (LM).</x:v>
      </x:c>
      <x:c r="F354" s="531" t="str">
        <x:v>CONJUNTO</x:v>
      </x:c>
      <x:c r="G354" s="573" t="n">
        <x:v>0</x:v>
      </x:c>
      <x:c r="H354" s="573" t="n">
        <x:f>G354/12</x:f>
        <x:v>0</x:v>
      </x:c>
      <x:c r="I354" s="576" t="n">
        <x:v>1433.84422405425</x:v>
      </x:c>
      <x:c r="J354" s="576" t="n">
        <x:f>ROUND(I354*$E$3,2)</x:f>
        <x:v>1433.84</x:v>
      </x:c>
      <x:c r="K354" s="576" t="n">
        <x:f>J354*H354</x:f>
        <x:v>0</x:v>
      </x:c>
      <x:c r="L354" s="522"/>
      <x:c r="M354" s="579" t="n">
        <x:v>0</x:v>
      </x:c>
      <x:c r="N354" s="582" t="n">
        <x:f>O354*$E$3</x:f>
        <x:v>0</x:v>
      </x:c>
      <x:c r="O354" s="523" t="n">
        <x:v>0</x:v>
      </x:c>
      <x:c r="P354" s="585" t="n">
        <x:v>0</x:v>
      </x:c>
      <x:c r="Q354" s="588" t="n">
        <x:f>R354*$E$3</x:f>
        <x:v>0</x:v>
      </x:c>
      <x:c r="R354" s="523" t="n">
        <x:v>0</x:v>
      </x:c>
      <x:c r="S354" s="579" t="n">
        <x:v>0</x:v>
      </x:c>
      <x:c r="T354" s="582" t="n">
        <x:f>U354*$E$3</x:f>
        <x:v>0</x:v>
      </x:c>
      <x:c r="U354" s="523" t="n">
        <x:v>0</x:v>
      </x:c>
      <x:c r="V354" s="585" t="n">
        <x:v>0</x:v>
      </x:c>
      <x:c r="W354" s="588" t="n">
        <x:f>X354*$E$3</x:f>
        <x:v>0</x:v>
      </x:c>
      <x:c r="X354" s="523" t="n">
        <x:v>0</x:v>
      </x:c>
      <x:c r="Y354" s="579" t="n">
        <x:v>0</x:v>
      </x:c>
      <x:c r="Z354" s="582" t="n">
        <x:f>AA354*$E$3</x:f>
        <x:v>0</x:v>
      </x:c>
      <x:c r="AA354" s="523" t="n">
        <x:v>0</x:v>
      </x:c>
      <x:c r="AB354" s="585" t="n">
        <x:v>0</x:v>
      </x:c>
      <x:c r="AC354" s="588" t="n">
        <x:f>AD354*$E$3</x:f>
        <x:v>0</x:v>
      </x:c>
      <x:c r="AD354" s="523" t="n">
        <x:v>0</x:v>
      </x:c>
      <x:c r="AE354" s="579" t="n">
        <x:v>0</x:v>
      </x:c>
      <x:c r="AF354" s="582" t="n">
        <x:f>AG354*$E$3</x:f>
        <x:v>0</x:v>
      </x:c>
      <x:c r="AG354" s="523" t="n">
        <x:v>0</x:v>
      </x:c>
      <x:c r="AH354" s="585" t="n">
        <x:v>0</x:v>
      </x:c>
      <x:c r="AI354" s="588" t="n">
        <x:f>AJ354*$E$3</x:f>
        <x:v>0</x:v>
      </x:c>
      <x:c r="AJ354" s="523" t="n">
        <x:v>0</x:v>
      </x:c>
      <x:c r="AK354" s="579" t="n">
        <x:v>0</x:v>
      </x:c>
      <x:c r="AL354" s="582" t="n">
        <x:f>AM354*$E$3</x:f>
        <x:v>0</x:v>
      </x:c>
      <x:c r="AM354" s="523" t="n">
        <x:v>0</x:v>
      </x:c>
      <x:c r="AN354" s="585" t="n">
        <x:v>0</x:v>
      </x:c>
      <x:c r="AO354" s="588" t="n">
        <x:f>AP354*$E$3</x:f>
        <x:v>0</x:v>
      </x:c>
      <x:c r="AP354" s="523" t="n">
        <x:v>0</x:v>
      </x:c>
      <x:c r="AQ354" s="579" t="n">
        <x:v>0</x:v>
      </x:c>
      <x:c r="AR354" s="582" t="n">
        <x:f>AS354*$E$3</x:f>
        <x:v>0</x:v>
      </x:c>
      <x:c r="AS354" s="523" t="n">
        <x:v>0</x:v>
      </x:c>
      <x:c r="AT354" s="585" t="n">
        <x:v>0</x:v>
      </x:c>
      <x:c r="AU354" s="588" t="n">
        <x:f>AV354*$E$3</x:f>
        <x:v>0</x:v>
      </x:c>
      <x:c r="AV354" s="523" t="n">
        <x:v>0</x:v>
      </x:c>
      <x:c r="AW354" s="579" t="n">
        <x:f>SUM(M354,P354,S354,V354,Y354,AB354,AE354,AH354,AK354,AN354,AQ354,AT354)</x:f>
        <x:v>0</x:v>
      </x:c>
      <x:c r="AX354" s="582" t="n">
        <x:f>SUM(N354,Q354,T354,W354,Z354,AC354,AF354,AI354,AL354,AO354,AR354,AU354)</x:f>
        <x:v>0</x:v>
      </x:c>
      <x:c r="AY354" s="525"/>
      <x:c r="AZ354" s="579" t="n">
        <x:f>AW354/12</x:f>
        <x:v>0</x:v>
      </x:c>
      <x:c r="BA354" s="582" t="n">
        <x:f>AX354/12</x:f>
        <x:v>0</x:v>
      </x:c>
      <x:c r="BB354" s="525"/>
      <x:c r="BC354" s="579" t="n">
        <x:f>AW354-$G354</x:f>
        <x:v>0</x:v>
      </x:c>
      <x:c r="BD354" s="582" t="n">
        <x:f>AX354-($K354*12)</x:f>
        <x:v>0</x:v>
      </x:c>
      <x:c r="BE354" s="522" t="str">
        <x:v>SIM</x:v>
      </x:c>
      <x:c r="BF354" s="522" t="str">
        <x:v>PRODUÇÃO · COMPÕE O FATOR K</x:v>
      </x:c>
    </x:row>
    <x:row r="355" ht="31" customHeight="1">
      <x:c r="A355" s="531" t="str">
        <x:v>O&amp;M</x:v>
      </x:c>
      <x:c r="B355" s="531" t="str">
        <x:v>LINHA MORTA</x:v>
      </x:c>
      <x:c r="C355" s="531" t="str">
        <x:v>5025300172</x:v>
      </x:c>
      <x:c r="D355" s="534" t="str">
        <x:v>INST CHAVE FUSIVEL 15/25KV LM</x:v>
      </x:c>
      <x:c r="E355" s="534" t="str">
        <x:v>INSTALAR UMA CHAVE FUSIVEL 15/25KV, VERIFICANDO AS CONDICOES GERAIS DA ESTRUTURA. CONFORME NORMA TECNICA VIGENTE. INCLUI: INSTALAR CHAVE FUSIVEL COM ACESSORIOS DE FIXACAO, ELO, JUMPER E CONEXOES NECESSARIAS/PADRONIZADAS A REDE. NECESSARIO VERIFICAR CONDICOES GERIAS DA ESTRUTURA (NIVELAR, APERTAR, ETC).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 </x:v>
      </x:c>
      <x:c r="F355" s="531" t="str">
        <x:v>UNIDADE</x:v>
      </x:c>
      <x:c r="G355" s="573" t="n">
        <x:v>2766.92184587672</x:v>
      </x:c>
      <x:c r="H355" s="573" t="n">
        <x:f>G355/12</x:f>
        <x:v>230.57682048972666</x:v>
      </x:c>
      <x:c r="I355" s="576" t="n">
        <x:v>443.639920808865</x:v>
      </x:c>
      <x:c r="J355" s="576" t="n">
        <x:f>ROUND(I355*$E$3,2)</x:f>
        <x:v>443.64</x:v>
      </x:c>
      <x:c r="K355" s="576" t="n">
        <x:f>J355*H355</x:f>
        <x:v>102293.10064206233</x:v>
      </x:c>
      <x:c r="L355" s="522"/>
      <x:c r="M355" s="579" t="n">
        <x:v>93</x:v>
      </x:c>
      <x:c r="N355" s="582" t="n">
        <x:f>O355*$E$3</x:f>
        <x:v>41258.52</x:v>
      </x:c>
      <x:c r="O355" s="523" t="n">
        <x:v>41258.52</x:v>
      </x:c>
      <x:c r="P355" s="585" t="n">
        <x:v>58</x:v>
      </x:c>
      <x:c r="Q355" s="588" t="n">
        <x:f>R355*$E$3</x:f>
        <x:v>25731.12</x:v>
      </x:c>
      <x:c r="R355" s="523" t="n">
        <x:v>25731.12</x:v>
      </x:c>
      <x:c r="S355" s="579" t="n">
        <x:v>81</x:v>
      </x:c>
      <x:c r="T355" s="582" t="n">
        <x:f>U355*$E$3</x:f>
        <x:v>35934.84</x:v>
      </x:c>
      <x:c r="U355" s="523" t="n">
        <x:v>35934.84</x:v>
      </x:c>
      <x:c r="V355" s="585" t="n">
        <x:v>141</x:v>
      </x:c>
      <x:c r="W355" s="588" t="n">
        <x:f>X355*$E$3</x:f>
        <x:v>62553.24</x:v>
      </x:c>
      <x:c r="X355" s="523" t="n">
        <x:v>62553.24</x:v>
      </x:c>
      <x:c r="Y355" s="579" t="n">
        <x:v>110</x:v>
      </x:c>
      <x:c r="Z355" s="582" t="n">
        <x:f>AA355*$E$3</x:f>
        <x:v>48800.4</x:v>
      </x:c>
      <x:c r="AA355" s="523" t="n">
        <x:v>48800.4</x:v>
      </x:c>
      <x:c r="AB355" s="585" t="n">
        <x:v>123</x:v>
      </x:c>
      <x:c r="AC355" s="588" t="n">
        <x:f>AD355*$E$3</x:f>
        <x:v>54567.72</x:v>
      </x:c>
      <x:c r="AD355" s="523" t="n">
        <x:v>54567.72</x:v>
      </x:c>
      <x:c r="AE355" s="579" t="n">
        <x:v>105</x:v>
      </x:c>
      <x:c r="AF355" s="582" t="n">
        <x:f>AG355*$E$3</x:f>
        <x:v>46582.2</x:v>
      </x:c>
      <x:c r="AG355" s="523" t="n">
        <x:v>46582.2</x:v>
      </x:c>
      <x:c r="AH355" s="585" t="n">
        <x:v>145</x:v>
      </x:c>
      <x:c r="AI355" s="588" t="n">
        <x:f>AJ355*$E$3</x:f>
        <x:v>64327.8</x:v>
      </x:c>
      <x:c r="AJ355" s="523" t="n">
        <x:v>64327.8</x:v>
      </x:c>
      <x:c r="AK355" s="579" t="n">
        <x:v>169</x:v>
      </x:c>
      <x:c r="AL355" s="582" t="n">
        <x:f>AM355*$E$3</x:f>
        <x:v>74975.16</x:v>
      </x:c>
      <x:c r="AM355" s="523" t="n">
        <x:v>74975.16</x:v>
      </x:c>
      <x:c r="AN355" s="585" t="n">
        <x:v>113</x:v>
      </x:c>
      <x:c r="AO355" s="588" t="n">
        <x:f>AP355*$E$3</x:f>
        <x:v>50131.32</x:v>
      </x:c>
      <x:c r="AP355" s="523" t="n">
        <x:v>50131.32</x:v>
      </x:c>
      <x:c r="AQ355" s="579" t="n">
        <x:v>159</x:v>
      </x:c>
      <x:c r="AR355" s="582" t="n">
        <x:f>AS355*$E$3</x:f>
        <x:v>70538.76</x:v>
      </x:c>
      <x:c r="AS355" s="523" t="n">
        <x:v>70538.76</x:v>
      </x:c>
      <x:c r="AT355" s="585" t="n">
        <x:v>142</x:v>
      </x:c>
      <x:c r="AU355" s="588" t="n">
        <x:f>AV355*$E$3</x:f>
        <x:v>62996.88</x:v>
      </x:c>
      <x:c r="AV355" s="523" t="n">
        <x:v>62996.88</x:v>
      </x:c>
      <x:c r="AW355" s="579" t="n">
        <x:f>SUM(M355,P355,S355,V355,Y355,AB355,AE355,AH355,AK355,AN355,AQ355,AT355)</x:f>
        <x:v>1439</x:v>
      </x:c>
      <x:c r="AX355" s="582" t="n">
        <x:f>SUM(N355,Q355,T355,W355,Z355,AC355,AF355,AI355,AL355,AO355,AR355,AU355)</x:f>
        <x:v>638397.96</x:v>
      </x:c>
      <x:c r="AY355" s="525"/>
      <x:c r="AZ355" s="579" t="n">
        <x:f>AW355/12</x:f>
        <x:v>119.91666666666667</x:v>
      </x:c>
      <x:c r="BA355" s="582" t="n">
        <x:f>AX355/12</x:f>
        <x:v>53199.829999999994</x:v>
      </x:c>
      <x:c r="BB355" s="525"/>
      <x:c r="BC355" s="579" t="n">
        <x:f>AW355-$G355</x:f>
        <x:v>-1327.92184587672</x:v>
      </x:c>
      <x:c r="BD355" s="582" t="n">
        <x:f>AX355-($K355*12)</x:f>
        <x:v>-589119.2477047481</x:v>
      </x:c>
      <x:c r="BE355" s="522" t="str">
        <x:v>SIM</x:v>
      </x:c>
      <x:c r="BF355" s="522" t="str">
        <x:v>PRODUÇÃO · COMPÕE O FATOR K</x:v>
      </x:c>
    </x:row>
    <x:row r="356" ht="31" customHeight="1">
      <x:c r="A356" s="531" t="str">
        <x:v>O&amp;M</x:v>
      </x:c>
      <x:c r="B356" s="531" t="str">
        <x:v>LINHA MORTA</x:v>
      </x:c>
      <x:c r="C356" s="531" t="str">
        <x:v>5025300173</x:v>
      </x:c>
      <x:c r="D356" s="534" t="str">
        <x:v>RET CHAVE FUSIVEL 15/25KV LM</x:v>
      </x:c>
      <x:c r="E356" s="534" t="str">
        <x:v>RETIRAR UMA CHAVE FUSIVEL 15/25KV, VERIFICANDO AS CONDICOES GERAIS DA ESTRUTURA. CONFORME NORMA TECNICA VIGENTE. INCLUI: RETIRAR CHAVE FUSIVEL COM ACESSORIOS DE FIXACAO, ELO, JUMPER E DESCONEXOES NECESSARIAS A REDE. NECESSARIO VERIFICAR CONDICOES GERIAS DA ESTRUTURA (NIVELAR, APERTAR, ETC). APROPRIACAO - CUSTEIO: QUANDO EM ATIVIDADE DE MANUTENCAO, APROPRIAR NO CENTRO E CLASSE DE CUSTO ESPECIFICA DA AREA. CONFORME ET.206.EQTL.NORMAS E QUALIDADE - CADERNO DE SERVICOS. QUANT MINIMA RECOMENDA: 2 PESSOAS. TIPO DE TURMA: LINHA MORTA (LM). </x:v>
      </x:c>
      <x:c r="F356" s="531" t="str">
        <x:v>UNIDADE</x:v>
      </x:c>
      <x:c r="G356" s="573" t="n">
        <x:v>2220.01577986798</x:v>
      </x:c>
      <x:c r="H356" s="573" t="n">
        <x:f>G356/12</x:f>
        <x:v>185.00131498899836</x:v>
      </x:c>
      <x:c r="I356" s="576" t="n">
        <x:v>331.908385197743</x:v>
      </x:c>
      <x:c r="J356" s="576" t="n">
        <x:f>ROUND(I356*$E$3,2)</x:f>
        <x:v>331.91</x:v>
      </x:c>
      <x:c r="K356" s="576" t="n">
        <x:f>J356*H356</x:f>
        <x:v>61403.78645799845</x:v>
      </x:c>
      <x:c r="L356" s="522"/>
      <x:c r="M356" s="579" t="n">
        <x:v>105</x:v>
      </x:c>
      <x:c r="N356" s="582" t="n">
        <x:f>O356*$E$3</x:f>
        <x:v>34850.55</x:v>
      </x:c>
      <x:c r="O356" s="523" t="n">
        <x:v>34850.55</x:v>
      </x:c>
      <x:c r="P356" s="585" t="n">
        <x:v>50</x:v>
      </x:c>
      <x:c r="Q356" s="588" t="n">
        <x:f>R356*$E$3</x:f>
        <x:v>16595.5</x:v>
      </x:c>
      <x:c r="R356" s="523" t="n">
        <x:v>16595.5</x:v>
      </x:c>
      <x:c r="S356" s="579" t="n">
        <x:v>65</x:v>
      </x:c>
      <x:c r="T356" s="582" t="n">
        <x:f>U356*$E$3</x:f>
        <x:v>21574.15</x:v>
      </x:c>
      <x:c r="U356" s="523" t="n">
        <x:v>21574.15</x:v>
      </x:c>
      <x:c r="V356" s="585" t="n">
        <x:v>74</x:v>
      </x:c>
      <x:c r="W356" s="588" t="n">
        <x:f>X356*$E$3</x:f>
        <x:v>24561.34</x:v>
      </x:c>
      <x:c r="X356" s="523" t="n">
        <x:v>24561.34</x:v>
      </x:c>
      <x:c r="Y356" s="579" t="n">
        <x:v>81</x:v>
      </x:c>
      <x:c r="Z356" s="582" t="n">
        <x:f>AA356*$E$3</x:f>
        <x:v>26884.71</x:v>
      </x:c>
      <x:c r="AA356" s="523" t="n">
        <x:v>26884.71</x:v>
      </x:c>
      <x:c r="AB356" s="585" t="n">
        <x:v>75</x:v>
      </x:c>
      <x:c r="AC356" s="588" t="n">
        <x:f>AD356*$E$3</x:f>
        <x:v>24893.25</x:v>
      </x:c>
      <x:c r="AD356" s="523" t="n">
        <x:v>24893.25</x:v>
      </x:c>
      <x:c r="AE356" s="579" t="n">
        <x:v>58</x:v>
      </x:c>
      <x:c r="AF356" s="582" t="n">
        <x:f>AG356*$E$3</x:f>
        <x:v>19250.78</x:v>
      </x:c>
      <x:c r="AG356" s="523" t="n">
        <x:v>19250.78</x:v>
      </x:c>
      <x:c r="AH356" s="585" t="n">
        <x:v>80</x:v>
      </x:c>
      <x:c r="AI356" s="588" t="n">
        <x:f>AJ356*$E$3</x:f>
        <x:v>26552.8</x:v>
      </x:c>
      <x:c r="AJ356" s="523" t="n">
        <x:v>26552.8</x:v>
      </x:c>
      <x:c r="AK356" s="579" t="n">
        <x:v>133</x:v>
      </x:c>
      <x:c r="AL356" s="582" t="n">
        <x:f>AM356*$E$3</x:f>
        <x:v>44144.03</x:v>
      </x:c>
      <x:c r="AM356" s="523" t="n">
        <x:v>44144.03</x:v>
      </x:c>
      <x:c r="AN356" s="585" t="n">
        <x:v>93</x:v>
      </x:c>
      <x:c r="AO356" s="588" t="n">
        <x:f>AP356*$E$3</x:f>
        <x:v>30867.63</x:v>
      </x:c>
      <x:c r="AP356" s="523" t="n">
        <x:v>30867.63</x:v>
      </x:c>
      <x:c r="AQ356" s="579" t="n">
        <x:v>77</x:v>
      </x:c>
      <x:c r="AR356" s="582" t="n">
        <x:f>AS356*$E$3</x:f>
        <x:v>25557.07</x:v>
      </x:c>
      <x:c r="AS356" s="523" t="n">
        <x:v>25557.07</x:v>
      </x:c>
      <x:c r="AT356" s="585" t="n">
        <x:v>95</x:v>
      </x:c>
      <x:c r="AU356" s="588" t="n">
        <x:f>AV356*$E$3</x:f>
        <x:v>31531.45</x:v>
      </x:c>
      <x:c r="AV356" s="523" t="n">
        <x:v>31531.45</x:v>
      </x:c>
      <x:c r="AW356" s="579" t="n">
        <x:f>SUM(M356,P356,S356,V356,Y356,AB356,AE356,AH356,AK356,AN356,AQ356,AT356)</x:f>
        <x:v>986</x:v>
      </x:c>
      <x:c r="AX356" s="582" t="n">
        <x:f>SUM(N356,Q356,T356,W356,Z356,AC356,AF356,AI356,AL356,AO356,AR356,AU356)</x:f>
        <x:v>327263.26</x:v>
      </x:c>
      <x:c r="AY356" s="525"/>
      <x:c r="AZ356" s="579" t="n">
        <x:f>AW356/12</x:f>
        <x:v>82.16666666666667</x:v>
      </x:c>
      <x:c r="BA356" s="582" t="n">
        <x:f>AX356/12</x:f>
        <x:v>27271.938333333335</x:v>
      </x:c>
      <x:c r="BB356" s="525"/>
      <x:c r="BC356" s="579" t="n">
        <x:f>AW356-$G356</x:f>
        <x:v>-1234.0157798679802</x:v>
      </x:c>
      <x:c r="BD356" s="582" t="n">
        <x:f>AX356-($K356*12)</x:f>
        <x:v>-409582.17749598145</x:v>
      </x:c>
      <x:c r="BE356" s="522" t="str">
        <x:v>SIM</x:v>
      </x:c>
      <x:c r="BF356" s="522" t="str">
        <x:v>PRODUÇÃO · COMPÕE O FATOR K</x:v>
      </x:c>
    </x:row>
    <x:row r="357" ht="31" customHeight="1">
      <x:c r="A357" s="531" t="str">
        <x:v>O&amp;M</x:v>
      </x:c>
      <x:c r="B357" s="531" t="str">
        <x:v>LINHA MORTA</x:v>
      </x:c>
      <x:c r="C357" s="531" t="str">
        <x:v>5025300174</x:v>
      </x:c>
      <x:c r="D357" s="534" t="str">
        <x:v>INST CHAVE FUSIVEL 34,5KV LM</x:v>
      </x:c>
      <x:c r="E357" s="534" t="str">
        <x:v>INSTALAR UMA CHAVE FUSIVEL 34,5KV, VERIFICANDO AS CONDICOES GERAIS DA ESTRUTURA. CONFORME NORMA TECNICA VIGENTE. INCLUI: INSTALAR CHAVE FUSIVEL COM ACESSORIOS DE FIXACAO, ELO, JUMPER E CONEXOES NECESSARIAS/PADRONIZADAS A REDE. NECESSARIO VERIFICAR CONDICOES GERIAS DA ESTRUTURA (NIVELAR, APERTAR, ETC).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 </x:v>
      </x:c>
      <x:c r="F357" s="531" t="str">
        <x:v>UNIDADE</x:v>
      </x:c>
      <x:c r="G357" s="573" t="n">
        <x:v>0</x:v>
      </x:c>
      <x:c r="H357" s="573" t="n">
        <x:f>G357/12</x:f>
        <x:v>0</x:v>
      </x:c>
      <x:c r="I357" s="576" t="n">
        <x:v>443.639920808865</x:v>
      </x:c>
      <x:c r="J357" s="576" t="n">
        <x:f>ROUND(I357*$E$3,2)</x:f>
        <x:v>443.64</x:v>
      </x:c>
      <x:c r="K357" s="576" t="n">
        <x:f>J357*H357</x:f>
        <x:v>0</x:v>
      </x:c>
      <x:c r="L357" s="522"/>
      <x:c r="M357" s="579" t="n">
        <x:v>0</x:v>
      </x:c>
      <x:c r="N357" s="582" t="n">
        <x:f>O357*$E$3</x:f>
        <x:v>0</x:v>
      </x:c>
      <x:c r="O357" s="523" t="n">
        <x:v>0</x:v>
      </x:c>
      <x:c r="P357" s="585" t="n">
        <x:v>0</x:v>
      </x:c>
      <x:c r="Q357" s="588" t="n">
        <x:f>R357*$E$3</x:f>
        <x:v>0</x:v>
      </x:c>
      <x:c r="R357" s="523" t="n">
        <x:v>0</x:v>
      </x:c>
      <x:c r="S357" s="579" t="n">
        <x:v>0</x:v>
      </x:c>
      <x:c r="T357" s="582" t="n">
        <x:f>U357*$E$3</x:f>
        <x:v>0</x:v>
      </x:c>
      <x:c r="U357" s="523" t="n">
        <x:v>0</x:v>
      </x:c>
      <x:c r="V357" s="585" t="n">
        <x:v>0</x:v>
      </x:c>
      <x:c r="W357" s="588" t="n">
        <x:f>X357*$E$3</x:f>
        <x:v>0</x:v>
      </x:c>
      <x:c r="X357" s="523" t="n">
        <x:v>0</x:v>
      </x:c>
      <x:c r="Y357" s="579" t="n">
        <x:v>0</x:v>
      </x:c>
      <x:c r="Z357" s="582" t="n">
        <x:f>AA357*$E$3</x:f>
        <x:v>0</x:v>
      </x:c>
      <x:c r="AA357" s="523" t="n">
        <x:v>0</x:v>
      </x:c>
      <x:c r="AB357" s="585" t="n">
        <x:v>0</x:v>
      </x:c>
      <x:c r="AC357" s="588" t="n">
        <x:f>AD357*$E$3</x:f>
        <x:v>0</x:v>
      </x:c>
      <x:c r="AD357" s="523" t="n">
        <x:v>0</x:v>
      </x:c>
      <x:c r="AE357" s="579" t="n">
        <x:v>0</x:v>
      </x:c>
      <x:c r="AF357" s="582" t="n">
        <x:f>AG357*$E$3</x:f>
        <x:v>0</x:v>
      </x:c>
      <x:c r="AG357" s="523" t="n">
        <x:v>0</x:v>
      </x:c>
      <x:c r="AH357" s="585" t="n">
        <x:v>0</x:v>
      </x:c>
      <x:c r="AI357" s="588" t="n">
        <x:f>AJ357*$E$3</x:f>
        <x:v>0</x:v>
      </x:c>
      <x:c r="AJ357" s="523" t="n">
        <x:v>0</x:v>
      </x:c>
      <x:c r="AK357" s="579" t="n">
        <x:v>0</x:v>
      </x:c>
      <x:c r="AL357" s="582" t="n">
        <x:f>AM357*$E$3</x:f>
        <x:v>0</x:v>
      </x:c>
      <x:c r="AM357" s="523" t="n">
        <x:v>0</x:v>
      </x:c>
      <x:c r="AN357" s="585" t="n">
        <x:v>0</x:v>
      </x:c>
      <x:c r="AO357" s="588" t="n">
        <x:f>AP357*$E$3</x:f>
        <x:v>0</x:v>
      </x:c>
      <x:c r="AP357" s="523" t="n">
        <x:v>0</x:v>
      </x:c>
      <x:c r="AQ357" s="579" t="n">
        <x:v>0</x:v>
      </x:c>
      <x:c r="AR357" s="582" t="n">
        <x:f>AS357*$E$3</x:f>
        <x:v>0</x:v>
      </x:c>
      <x:c r="AS357" s="523" t="n">
        <x:v>0</x:v>
      </x:c>
      <x:c r="AT357" s="585" t="n">
        <x:v>0</x:v>
      </x:c>
      <x:c r="AU357" s="588" t="n">
        <x:f>AV357*$E$3</x:f>
        <x:v>0</x:v>
      </x:c>
      <x:c r="AV357" s="523" t="n">
        <x:v>0</x:v>
      </x:c>
      <x:c r="AW357" s="579" t="n">
        <x:f>SUM(M357,P357,S357,V357,Y357,AB357,AE357,AH357,AK357,AN357,AQ357,AT357)</x:f>
        <x:v>0</x:v>
      </x:c>
      <x:c r="AX357" s="582" t="n">
        <x:f>SUM(N357,Q357,T357,W357,Z357,AC357,AF357,AI357,AL357,AO357,AR357,AU357)</x:f>
        <x:v>0</x:v>
      </x:c>
      <x:c r="AY357" s="525"/>
      <x:c r="AZ357" s="579" t="n">
        <x:f>AW357/12</x:f>
        <x:v>0</x:v>
      </x:c>
      <x:c r="BA357" s="582" t="n">
        <x:f>AX357/12</x:f>
        <x:v>0</x:v>
      </x:c>
      <x:c r="BB357" s="525"/>
      <x:c r="BC357" s="579" t="n">
        <x:f>AW357-$G357</x:f>
        <x:v>0</x:v>
      </x:c>
      <x:c r="BD357" s="582" t="n">
        <x:f>AX357-($K357*12)</x:f>
        <x:v>0</x:v>
      </x:c>
      <x:c r="BE357" s="522" t="str">
        <x:v>SIM</x:v>
      </x:c>
      <x:c r="BF357" s="522" t="str">
        <x:v>PRODUÇÃO · COMPÕE O FATOR K</x:v>
      </x:c>
    </x:row>
    <x:row r="358" ht="31" customHeight="1">
      <x:c r="A358" s="531" t="str">
        <x:v>O&amp;M</x:v>
      </x:c>
      <x:c r="B358" s="531" t="str">
        <x:v>LINHA MORTA</x:v>
      </x:c>
      <x:c r="C358" s="531" t="str">
        <x:v>5025300175</x:v>
      </x:c>
      <x:c r="D358" s="534" t="str">
        <x:v>RET CHAVE FUSIVEL 34,5KV LM</x:v>
      </x:c>
      <x:c r="E358" s="534" t="str">
        <x:v>RETIRAR UMA CHAVE FUSIVEL 34,5KV, VERIFICANDO AS CONDICOES GERAIS DA ESTRUTURA. CONFORME NORMA TECNICA VIGENTE. INCLUI: RETIRAR CHAVE FUSIVEL COM ACESSORIOS DE FIXACAO, ELO, JUMPER E DESCONEXOES NECESSARIAS A REDE. NECESSARIO VERIFICAR CONDICOES GERIAS DA ESTRUTURA (NIVELAR, APERTAR, ETC). APROPRIACAO - CUSTEIO: QUANDO EM ATIVIDADE DE MANUTENCAO, APROPRIAR NO CENTRO E CLASSE DE CUSTO ESPECIFICA DA AREA. CONFORME ET.206.EQTL.NORMAS E QUALIDADE - CADERNO DE SERVICOS. QUANT MINIMA RECOMENDA: 2 PESSOAS. TIPO DE TURMA: LINHA MORTA (LM). </x:v>
      </x:c>
      <x:c r="F358" s="531" t="str">
        <x:v>UNIDADE</x:v>
      </x:c>
      <x:c r="G358" s="573" t="n">
        <x:v>0</x:v>
      </x:c>
      <x:c r="H358" s="573" t="n">
        <x:f>G358/12</x:f>
        <x:v>0</x:v>
      </x:c>
      <x:c r="I358" s="576" t="n">
        <x:v>331.908385197743</x:v>
      </x:c>
      <x:c r="J358" s="576" t="n">
        <x:f>ROUND(I358*$E$3,2)</x:f>
        <x:v>331.91</x:v>
      </x:c>
      <x:c r="K358" s="576" t="n">
        <x:f>J358*H358</x:f>
        <x:v>0</x:v>
      </x:c>
      <x:c r="L358" s="522"/>
      <x:c r="M358" s="579" t="n">
        <x:v>0</x:v>
      </x:c>
      <x:c r="N358" s="582" t="n">
        <x:f>O358*$E$3</x:f>
        <x:v>0</x:v>
      </x:c>
      <x:c r="O358" s="523" t="n">
        <x:v>0</x:v>
      </x:c>
      <x:c r="P358" s="585" t="n">
        <x:v>0</x:v>
      </x:c>
      <x:c r="Q358" s="588" t="n">
        <x:f>R358*$E$3</x:f>
        <x:v>0</x:v>
      </x:c>
      <x:c r="R358" s="523" t="n">
        <x:v>0</x:v>
      </x:c>
      <x:c r="S358" s="579" t="n">
        <x:v>0</x:v>
      </x:c>
      <x:c r="T358" s="582" t="n">
        <x:f>U358*$E$3</x:f>
        <x:v>0</x:v>
      </x:c>
      <x:c r="U358" s="523" t="n">
        <x:v>0</x:v>
      </x:c>
      <x:c r="V358" s="585" t="n">
        <x:v>0</x:v>
      </x:c>
      <x:c r="W358" s="588" t="n">
        <x:f>X358*$E$3</x:f>
        <x:v>0</x:v>
      </x:c>
      <x:c r="X358" s="523" t="n">
        <x:v>0</x:v>
      </x:c>
      <x:c r="Y358" s="579" t="n">
        <x:v>0</x:v>
      </x:c>
      <x:c r="Z358" s="582" t="n">
        <x:f>AA358*$E$3</x:f>
        <x:v>0</x:v>
      </x:c>
      <x:c r="AA358" s="523" t="n">
        <x:v>0</x:v>
      </x:c>
      <x:c r="AB358" s="585" t="n">
        <x:v>0</x:v>
      </x:c>
      <x:c r="AC358" s="588" t="n">
        <x:f>AD358*$E$3</x:f>
        <x:v>0</x:v>
      </x:c>
      <x:c r="AD358" s="523" t="n">
        <x:v>0</x:v>
      </x:c>
      <x:c r="AE358" s="579" t="n">
        <x:v>0</x:v>
      </x:c>
      <x:c r="AF358" s="582" t="n">
        <x:f>AG358*$E$3</x:f>
        <x:v>0</x:v>
      </x:c>
      <x:c r="AG358" s="523" t="n">
        <x:v>0</x:v>
      </x:c>
      <x:c r="AH358" s="585" t="n">
        <x:v>0</x:v>
      </x:c>
      <x:c r="AI358" s="588" t="n">
        <x:f>AJ358*$E$3</x:f>
        <x:v>0</x:v>
      </x:c>
      <x:c r="AJ358" s="523" t="n">
        <x:v>0</x:v>
      </x:c>
      <x:c r="AK358" s="579" t="n">
        <x:v>0</x:v>
      </x:c>
      <x:c r="AL358" s="582" t="n">
        <x:f>AM358*$E$3</x:f>
        <x:v>0</x:v>
      </x:c>
      <x:c r="AM358" s="523" t="n">
        <x:v>0</x:v>
      </x:c>
      <x:c r="AN358" s="585" t="n">
        <x:v>0</x:v>
      </x:c>
      <x:c r="AO358" s="588" t="n">
        <x:f>AP358*$E$3</x:f>
        <x:v>0</x:v>
      </x:c>
      <x:c r="AP358" s="523" t="n">
        <x:v>0</x:v>
      </x:c>
      <x:c r="AQ358" s="579" t="n">
        <x:v>0</x:v>
      </x:c>
      <x:c r="AR358" s="582" t="n">
        <x:f>AS358*$E$3</x:f>
        <x:v>0</x:v>
      </x:c>
      <x:c r="AS358" s="523" t="n">
        <x:v>0</x:v>
      </x:c>
      <x:c r="AT358" s="585" t="n">
        <x:v>0</x:v>
      </x:c>
      <x:c r="AU358" s="588" t="n">
        <x:f>AV358*$E$3</x:f>
        <x:v>0</x:v>
      </x:c>
      <x:c r="AV358" s="523" t="n">
        <x:v>0</x:v>
      </x:c>
      <x:c r="AW358" s="579" t="n">
        <x:f>SUM(M358,P358,S358,V358,Y358,AB358,AE358,AH358,AK358,AN358,AQ358,AT358)</x:f>
        <x:v>0</x:v>
      </x:c>
      <x:c r="AX358" s="582" t="n">
        <x:f>SUM(N358,Q358,T358,W358,Z358,AC358,AF358,AI358,AL358,AO358,AR358,AU358)</x:f>
        <x:v>0</x:v>
      </x:c>
      <x:c r="AY358" s="525"/>
      <x:c r="AZ358" s="579" t="n">
        <x:f>AW358/12</x:f>
        <x:v>0</x:v>
      </x:c>
      <x:c r="BA358" s="582" t="n">
        <x:f>AX358/12</x:f>
        <x:v>0</x:v>
      </x:c>
      <x:c r="BB358" s="525"/>
      <x:c r="BC358" s="579" t="n">
        <x:f>AW358-$G358</x:f>
        <x:v>0</x:v>
      </x:c>
      <x:c r="BD358" s="582" t="n">
        <x:f>AX358-($K358*12)</x:f>
        <x:v>0</x:v>
      </x:c>
      <x:c r="BE358" s="522" t="str">
        <x:v>SIM</x:v>
      </x:c>
      <x:c r="BF358" s="522" t="str">
        <x:v>PRODUÇÃO · COMPÕE O FATOR K</x:v>
      </x:c>
    </x:row>
    <x:row r="359" ht="31" customHeight="1">
      <x:c r="A359" s="531" t="str">
        <x:v>O&amp;M</x:v>
      </x:c>
      <x:c r="B359" s="531" t="str">
        <x:v>LINHA MORTA</x:v>
      </x:c>
      <x:c r="C359" s="531" t="str">
        <x:v>5025300176</x:v>
      </x:c>
      <x:c r="D359" s="534" t="str">
        <x:v>INST CHAVE FACA LM</x:v>
      </x:c>
      <x:c r="E359" s="534" t="str">
        <x:v>INSTALAR UMA CHAVE SECCIONADORA MONOPOLAR (FACA), INDEPENDENTE DA CLASSE DE TENSAO, VERIFICANDO AS CONDICOES GERAIS DA ESTRUTURA. CONFORME NORMA TECNICA VIGENTE. INCLUI: INSTALAR CHAVE FACA COM ACESSORIOS DE FIXACAO, JUMPER E CONEXOES NECESSARIAS/PADRONIZADAS A REDE. NECESSARIO VERIFICAR CONDICOES GERIAS DA ESTRUTURA (NIVELAR, APERTAR, ETC).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 </x:v>
      </x:c>
      <x:c r="F359" s="531" t="str">
        <x:v>UNIDADE</x:v>
      </x:c>
      <x:c r="G359" s="573" t="n">
        <x:v>1619.71708621722</x:v>
      </x:c>
      <x:c r="H359" s="573" t="n">
        <x:f>G359/12</x:f>
        <x:v>134.976423851435</x:v>
      </x:c>
      <x:c r="I359" s="576" t="n">
        <x:v>443.639920808865</x:v>
      </x:c>
      <x:c r="J359" s="576" t="n">
        <x:f>ROUND(I359*$E$3,2)</x:f>
        <x:v>443.64</x:v>
      </x:c>
      <x:c r="K359" s="576" t="n">
        <x:f>J359*H359</x:f>
        <x:v>59880.94067745061</x:v>
      </x:c>
      <x:c r="L359" s="522"/>
      <x:c r="M359" s="579" t="n">
        <x:v>19</x:v>
      </x:c>
      <x:c r="N359" s="582" t="n">
        <x:f>O359*$E$3</x:f>
        <x:v>8429.16</x:v>
      </x:c>
      <x:c r="O359" s="523" t="n">
        <x:v>8429.16</x:v>
      </x:c>
      <x:c r="P359" s="585" t="n">
        <x:v>32</x:v>
      </x:c>
      <x:c r="Q359" s="588" t="n">
        <x:f>R359*$E$3</x:f>
        <x:v>14196.48</x:v>
      </x:c>
      <x:c r="R359" s="523" t="n">
        <x:v>14196.48</x:v>
      </x:c>
      <x:c r="S359" s="579" t="n">
        <x:v>29</x:v>
      </x:c>
      <x:c r="T359" s="582" t="n">
        <x:f>U359*$E$3</x:f>
        <x:v>12865.56</x:v>
      </x:c>
      <x:c r="U359" s="523" t="n">
        <x:v>12865.56</x:v>
      </x:c>
      <x:c r="V359" s="585" t="n">
        <x:v>19</x:v>
      </x:c>
      <x:c r="W359" s="588" t="n">
        <x:f>X359*$E$3</x:f>
        <x:v>8429.16</x:v>
      </x:c>
      <x:c r="X359" s="523" t="n">
        <x:v>8429.16</x:v>
      </x:c>
      <x:c r="Y359" s="579" t="n">
        <x:v>27</x:v>
      </x:c>
      <x:c r="Z359" s="582" t="n">
        <x:f>AA359*$E$3</x:f>
        <x:v>11978.28</x:v>
      </x:c>
      <x:c r="AA359" s="523" t="n">
        <x:v>11978.28</x:v>
      </x:c>
      <x:c r="AB359" s="585" t="n">
        <x:v>9</x:v>
      </x:c>
      <x:c r="AC359" s="588" t="n">
        <x:f>AD359*$E$3</x:f>
        <x:v>3992.76</x:v>
      </x:c>
      <x:c r="AD359" s="523" t="n">
        <x:v>3992.76</x:v>
      </x:c>
      <x:c r="AE359" s="579" t="n">
        <x:v>73</x:v>
      </x:c>
      <x:c r="AF359" s="582" t="n">
        <x:f>AG359*$E$3</x:f>
        <x:v>32385.72</x:v>
      </x:c>
      <x:c r="AG359" s="523" t="n">
        <x:v>32385.72</x:v>
      </x:c>
      <x:c r="AH359" s="585" t="n">
        <x:v>37</x:v>
      </x:c>
      <x:c r="AI359" s="588" t="n">
        <x:f>AJ359*$E$3</x:f>
        <x:v>16414.68</x:v>
      </x:c>
      <x:c r="AJ359" s="523" t="n">
        <x:v>16414.68</x:v>
      </x:c>
      <x:c r="AK359" s="579" t="n">
        <x:v>82</x:v>
      </x:c>
      <x:c r="AL359" s="582" t="n">
        <x:f>AM359*$E$3</x:f>
        <x:v>36378.48</x:v>
      </x:c>
      <x:c r="AM359" s="523" t="n">
        <x:v>36378.48</x:v>
      </x:c>
      <x:c r="AN359" s="585" t="n">
        <x:v>48</x:v>
      </x:c>
      <x:c r="AO359" s="588" t="n">
        <x:f>AP359*$E$3</x:f>
        <x:v>21294.72</x:v>
      </x:c>
      <x:c r="AP359" s="523" t="n">
        <x:v>21294.72</x:v>
      </x:c>
      <x:c r="AQ359" s="579" t="n">
        <x:v>26</x:v>
      </x:c>
      <x:c r="AR359" s="582" t="n">
        <x:f>AS359*$E$3</x:f>
        <x:v>11534.64</x:v>
      </x:c>
      <x:c r="AS359" s="523" t="n">
        <x:v>11534.64</x:v>
      </x:c>
      <x:c r="AT359" s="585" t="n">
        <x:v>50</x:v>
      </x:c>
      <x:c r="AU359" s="588" t="n">
        <x:f>AV359*$E$3</x:f>
        <x:v>22182</x:v>
      </x:c>
      <x:c r="AV359" s="523" t="n">
        <x:v>22182</x:v>
      </x:c>
      <x:c r="AW359" s="579" t="n">
        <x:f>SUM(M359,P359,S359,V359,Y359,AB359,AE359,AH359,AK359,AN359,AQ359,AT359)</x:f>
        <x:v>451</x:v>
      </x:c>
      <x:c r="AX359" s="582" t="n">
        <x:f>SUM(N359,Q359,T359,W359,Z359,AC359,AF359,AI359,AL359,AO359,AR359,AU359)</x:f>
        <x:v>200081.64</x:v>
      </x:c>
      <x:c r="AY359" s="525"/>
      <x:c r="AZ359" s="579" t="n">
        <x:f>AW359/12</x:f>
        <x:v>37.583333333333336</x:v>
      </x:c>
      <x:c r="BA359" s="582" t="n">
        <x:f>AX359/12</x:f>
        <x:v>16673.47</x:v>
      </x:c>
      <x:c r="BB359" s="525"/>
      <x:c r="BC359" s="579" t="n">
        <x:f>AW359-$G359</x:f>
        <x:v>-1168.71708621722</x:v>
      </x:c>
      <x:c r="BD359" s="582" t="n">
        <x:f>AX359-($K359*12)</x:f>
        <x:v>-518489.6481294073</x:v>
      </x:c>
      <x:c r="BE359" s="522" t="str">
        <x:v>SIM</x:v>
      </x:c>
      <x:c r="BF359" s="522" t="str">
        <x:v>PRODUÇÃO · COMPÕE O FATOR K</x:v>
      </x:c>
    </x:row>
    <x:row r="360" ht="31" customHeight="1">
      <x:c r="A360" s="531" t="str">
        <x:v>O&amp;M</x:v>
      </x:c>
      <x:c r="B360" s="531" t="str">
        <x:v>LINHA MORTA</x:v>
      </x:c>
      <x:c r="C360" s="531" t="str">
        <x:v>5025300177</x:v>
      </x:c>
      <x:c r="D360" s="534" t="str">
        <x:v>RET CHAVE FACA LM</x:v>
      </x:c>
      <x:c r="E360" s="534" t="str">
        <x:v>RETIRAR UMA CHAVE SECCIONADORA MONOPOLAR (FACA), INDEPENDENTE DA CLASSE DE TENSAO, VERIFICANDO AS CONDICOES GERAIS DA ESTRUTURA. CONFORME NORMA TECNICA VIGENTE. INCLUI: RETIRAR CHAVE FACA COM ACESSORIOS DE FIXACAO, JUMPER E DESCONEXOES NECESSARIAS A REDE. NECESSARIO VERIFICAR CONDICOES GERIAS DA ESTRUTURA (NIVELAR, APERTAR, ETC). APROPRIACAO - CUSTEIO: QUANDO EM ATIVIDADE DE MANUTENCAO, APROPRIAR NO CENTRO E CLASSE DE CUSTO ESPECIFICA DA AREA. CONFORME ET.206.EQTL.NORMAS E QUALIDADE - CADERNO DE SERVICOS. QUANT MINIMA RECOMENDA: 2 PESSOAS. TIPO DE TURMA: LINHA MORTA (LM). </x:v>
      </x:c>
      <x:c r="F360" s="531" t="str">
        <x:v>UNIDADE</x:v>
      </x:c>
      <x:c r="G360" s="573" t="n">
        <x:v>950.416340193647</x:v>
      </x:c>
      <x:c r="H360" s="573" t="n">
        <x:f>G360/12</x:f>
        <x:v>79.20136168280392</x:v>
      </x:c>
      <x:c r="I360" s="576" t="n">
        <x:v>331.908385197743</x:v>
      </x:c>
      <x:c r="J360" s="576" t="n">
        <x:f>ROUND(I360*$E$3,2)</x:f>
        <x:v>331.91</x:v>
      </x:c>
      <x:c r="K360" s="576" t="n">
        <x:f>J360*H360</x:f>
        <x:v>26287.723956139453</x:v>
      </x:c>
      <x:c r="L360" s="522"/>
      <x:c r="M360" s="579" t="n">
        <x:v>16</x:v>
      </x:c>
      <x:c r="N360" s="582" t="n">
        <x:f>O360*$E$3</x:f>
        <x:v>5310.56</x:v>
      </x:c>
      <x:c r="O360" s="523" t="n">
        <x:v>5310.56</x:v>
      </x:c>
      <x:c r="P360" s="585" t="n">
        <x:v>29</x:v>
      </x:c>
      <x:c r="Q360" s="588" t="n">
        <x:f>R360*$E$3</x:f>
        <x:v>9625.39</x:v>
      </x:c>
      <x:c r="R360" s="523" t="n">
        <x:v>9625.39</x:v>
      </x:c>
      <x:c r="S360" s="579" t="n">
        <x:v>26</x:v>
      </x:c>
      <x:c r="T360" s="582" t="n">
        <x:f>U360*$E$3</x:f>
        <x:v>8629.66</x:v>
      </x:c>
      <x:c r="U360" s="523" t="n">
        <x:v>8629.66</x:v>
      </x:c>
      <x:c r="V360" s="585" t="n">
        <x:v>22</x:v>
      </x:c>
      <x:c r="W360" s="588" t="n">
        <x:f>X360*$E$3</x:f>
        <x:v>7302.02</x:v>
      </x:c>
      <x:c r="X360" s="523" t="n">
        <x:v>7302.02</x:v>
      </x:c>
      <x:c r="Y360" s="579" t="n">
        <x:v>9</x:v>
      </x:c>
      <x:c r="Z360" s="582" t="n">
        <x:f>AA360*$E$3</x:f>
        <x:v>2987.19</x:v>
      </x:c>
      <x:c r="AA360" s="523" t="n">
        <x:v>2987.19</x:v>
      </x:c>
      <x:c r="AB360" s="585" t="n">
        <x:v>18</x:v>
      </x:c>
      <x:c r="AC360" s="588" t="n">
        <x:f>AD360*$E$3</x:f>
        <x:v>5974.38</x:v>
      </x:c>
      <x:c r="AD360" s="523" t="n">
        <x:v>5974.38</x:v>
      </x:c>
      <x:c r="AE360" s="579" t="n">
        <x:v>40</x:v>
      </x:c>
      <x:c r="AF360" s="582" t="n">
        <x:f>AG360*$E$3</x:f>
        <x:v>13276.4</x:v>
      </x:c>
      <x:c r="AG360" s="523" t="n">
        <x:v>13276.4</x:v>
      </x:c>
      <x:c r="AH360" s="585" t="n">
        <x:v>7</x:v>
      </x:c>
      <x:c r="AI360" s="588" t="n">
        <x:f>AJ360*$E$3</x:f>
        <x:v>2323.37</x:v>
      </x:c>
      <x:c r="AJ360" s="523" t="n">
        <x:v>2323.37</x:v>
      </x:c>
      <x:c r="AK360" s="579" t="n">
        <x:v>43</x:v>
      </x:c>
      <x:c r="AL360" s="582" t="n">
        <x:f>AM360*$E$3</x:f>
        <x:v>14272.13</x:v>
      </x:c>
      <x:c r="AM360" s="523" t="n">
        <x:v>14272.13</x:v>
      </x:c>
      <x:c r="AN360" s="585" t="n">
        <x:v>29</x:v>
      </x:c>
      <x:c r="AO360" s="588" t="n">
        <x:f>AP360*$E$3</x:f>
        <x:v>9625.39</x:v>
      </x:c>
      <x:c r="AP360" s="523" t="n">
        <x:v>9625.39</x:v>
      </x:c>
      <x:c r="AQ360" s="579" t="n">
        <x:v>16</x:v>
      </x:c>
      <x:c r="AR360" s="582" t="n">
        <x:f>AS360*$E$3</x:f>
        <x:v>5310.56</x:v>
      </x:c>
      <x:c r="AS360" s="523" t="n">
        <x:v>5310.56</x:v>
      </x:c>
      <x:c r="AT360" s="585" t="n">
        <x:v>35</x:v>
      </x:c>
      <x:c r="AU360" s="588" t="n">
        <x:f>AV360*$E$3</x:f>
        <x:v>11616.85</x:v>
      </x:c>
      <x:c r="AV360" s="523" t="n">
        <x:v>11616.85</x:v>
      </x:c>
      <x:c r="AW360" s="579" t="n">
        <x:f>SUM(M360,P360,S360,V360,Y360,AB360,AE360,AH360,AK360,AN360,AQ360,AT360)</x:f>
        <x:v>290</x:v>
      </x:c>
      <x:c r="AX360" s="582" t="n">
        <x:f>SUM(N360,Q360,T360,W360,Z360,AC360,AF360,AI360,AL360,AO360,AR360,AU360)</x:f>
        <x:v>96253.90000000001</x:v>
      </x:c>
      <x:c r="AY360" s="525"/>
      <x:c r="AZ360" s="579" t="n">
        <x:f>AW360/12</x:f>
        <x:v>24.166666666666668</x:v>
      </x:c>
      <x:c r="BA360" s="582" t="n">
        <x:f>AX360/12</x:f>
        <x:v>8021.158333333334</x:v>
      </x:c>
      <x:c r="BB360" s="525"/>
      <x:c r="BC360" s="579" t="n">
        <x:f>AW360-$G360</x:f>
        <x:v>-660.416340193647</x:v>
      </x:c>
      <x:c r="BD360" s="582" t="n">
        <x:f>AX360-($K360*12)</x:f>
        <x:v>-219198.7874736734</x:v>
      </x:c>
      <x:c r="BE360" s="522" t="str">
        <x:v>SIM</x:v>
      </x:c>
      <x:c r="BF360" s="522" t="str">
        <x:v>PRODUÇÃO · COMPÕE O FATOR K</x:v>
      </x:c>
    </x:row>
    <x:row r="361" ht="31" customHeight="1">
      <x:c r="A361" s="531" t="str">
        <x:v>O&amp;M</x:v>
      </x:c>
      <x:c r="B361" s="531" t="str">
        <x:v>LINHA MORTA</x:v>
      </x:c>
      <x:c r="C361" s="531" t="str">
        <x:v>5025300178</x:v>
      </x:c>
      <x:c r="D361" s="534" t="str">
        <x:v>INST CHAVE SECCIONADORA A SECO 3F LM</x:v>
      </x:c>
      <x:c r="E361" s="534" t="str">
        <x:v>INSTALAR UMA CHAVE SECCIONADORA A SECO TRIPOLAR/TRIFASICA, INDEPENDENTE DA CLASSE DE TENSAO, VERIFICANDO AS CONDICOES GERAIS DA ESTRUTURA. CONFORME NORMA TECNICA VIGENTE. INCLUI: INSTALAR CHAVE COM ACESSORIOS DE FIXACAO, JUMPER E CONEXOES NECESSARIAS/PADRONIZADAS A REDE.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 </x:v>
      </x:c>
      <x:c r="F361" s="531" t="str">
        <x:v>UNIDADE</x:v>
      </x:c>
      <x:c r="G361" s="573" t="n">
        <x:v>0</x:v>
      </x:c>
      <x:c r="H361" s="573" t="n">
        <x:f>G361/12</x:f>
        <x:v>0</x:v>
      </x:c>
      <x:c r="I361" s="576" t="n">
        <x:v>701.542594772418</x:v>
      </x:c>
      <x:c r="J361" s="576" t="n">
        <x:f>ROUND(I361*$E$3,2)</x:f>
        <x:v>701.54</x:v>
      </x:c>
      <x:c r="K361" s="576" t="n">
        <x:f>J361*H361</x:f>
        <x:v>0</x:v>
      </x:c>
      <x:c r="L361" s="522"/>
      <x:c r="M361" s="579" t="n">
        <x:v>0</x:v>
      </x:c>
      <x:c r="N361" s="582" t="n">
        <x:f>O361*$E$3</x:f>
        <x:v>0</x:v>
      </x:c>
      <x:c r="O361" s="523" t="n">
        <x:v>0</x:v>
      </x:c>
      <x:c r="P361" s="585" t="n">
        <x:v>0</x:v>
      </x:c>
      <x:c r="Q361" s="588" t="n">
        <x:f>R361*$E$3</x:f>
        <x:v>0</x:v>
      </x:c>
      <x:c r="R361" s="523" t="n">
        <x:v>0</x:v>
      </x:c>
      <x:c r="S361" s="579" t="n">
        <x:v>0</x:v>
      </x:c>
      <x:c r="T361" s="582" t="n">
        <x:f>U361*$E$3</x:f>
        <x:v>0</x:v>
      </x:c>
      <x:c r="U361" s="523" t="n">
        <x:v>0</x:v>
      </x:c>
      <x:c r="V361" s="585" t="n">
        <x:v>0</x:v>
      </x:c>
      <x:c r="W361" s="588" t="n">
        <x:f>X361*$E$3</x:f>
        <x:v>0</x:v>
      </x:c>
      <x:c r="X361" s="523" t="n">
        <x:v>0</x:v>
      </x:c>
      <x:c r="Y361" s="579" t="n">
        <x:v>0</x:v>
      </x:c>
      <x:c r="Z361" s="582" t="n">
        <x:f>AA361*$E$3</x:f>
        <x:v>0</x:v>
      </x:c>
      <x:c r="AA361" s="523" t="n">
        <x:v>0</x:v>
      </x:c>
      <x:c r="AB361" s="585" t="n">
        <x:v>0</x:v>
      </x:c>
      <x:c r="AC361" s="588" t="n">
        <x:f>AD361*$E$3</x:f>
        <x:v>0</x:v>
      </x:c>
      <x:c r="AD361" s="523" t="n">
        <x:v>0</x:v>
      </x:c>
      <x:c r="AE361" s="579" t="n">
        <x:v>0</x:v>
      </x:c>
      <x:c r="AF361" s="582" t="n">
        <x:f>AG361*$E$3</x:f>
        <x:v>0</x:v>
      </x:c>
      <x:c r="AG361" s="523" t="n">
        <x:v>0</x:v>
      </x:c>
      <x:c r="AH361" s="585" t="n">
        <x:v>0</x:v>
      </x:c>
      <x:c r="AI361" s="588" t="n">
        <x:f>AJ361*$E$3</x:f>
        <x:v>0</x:v>
      </x:c>
      <x:c r="AJ361" s="523" t="n">
        <x:v>0</x:v>
      </x:c>
      <x:c r="AK361" s="579" t="n">
        <x:v>0</x:v>
      </x:c>
      <x:c r="AL361" s="582" t="n">
        <x:f>AM361*$E$3</x:f>
        <x:v>0</x:v>
      </x:c>
      <x:c r="AM361" s="523" t="n">
        <x:v>0</x:v>
      </x:c>
      <x:c r="AN361" s="585" t="n">
        <x:v>0</x:v>
      </x:c>
      <x:c r="AO361" s="588" t="n">
        <x:f>AP361*$E$3</x:f>
        <x:v>0</x:v>
      </x:c>
      <x:c r="AP361" s="523" t="n">
        <x:v>0</x:v>
      </x:c>
      <x:c r="AQ361" s="579" t="n">
        <x:v>0</x:v>
      </x:c>
      <x:c r="AR361" s="582" t="n">
        <x:f>AS361*$E$3</x:f>
        <x:v>0</x:v>
      </x:c>
      <x:c r="AS361" s="523" t="n">
        <x:v>0</x:v>
      </x:c>
      <x:c r="AT361" s="585" t="n">
        <x:v>0</x:v>
      </x:c>
      <x:c r="AU361" s="588" t="n">
        <x:f>AV361*$E$3</x:f>
        <x:v>0</x:v>
      </x:c>
      <x:c r="AV361" s="523" t="n">
        <x:v>0</x:v>
      </x:c>
      <x:c r="AW361" s="579" t="n">
        <x:f>SUM(M361,P361,S361,V361,Y361,AB361,AE361,AH361,AK361,AN361,AQ361,AT361)</x:f>
        <x:v>0</x:v>
      </x:c>
      <x:c r="AX361" s="582" t="n">
        <x:f>SUM(N361,Q361,T361,W361,Z361,AC361,AF361,AI361,AL361,AO361,AR361,AU361)</x:f>
        <x:v>0</x:v>
      </x:c>
      <x:c r="AY361" s="525"/>
      <x:c r="AZ361" s="579" t="n">
        <x:f>AW361/12</x:f>
        <x:v>0</x:v>
      </x:c>
      <x:c r="BA361" s="582" t="n">
        <x:f>AX361/12</x:f>
        <x:v>0</x:v>
      </x:c>
      <x:c r="BB361" s="525"/>
      <x:c r="BC361" s="579" t="n">
        <x:f>AW361-$G361</x:f>
        <x:v>0</x:v>
      </x:c>
      <x:c r="BD361" s="582" t="n">
        <x:f>AX361-($K361*12)</x:f>
        <x:v>0</x:v>
      </x:c>
      <x:c r="BE361" s="522" t="str">
        <x:v>SIM</x:v>
      </x:c>
      <x:c r="BF361" s="522" t="str">
        <x:v>PRODUÇÃO · COMPÕE O FATOR K</x:v>
      </x:c>
    </x:row>
    <x:row r="362" ht="31" customHeight="1">
      <x:c r="A362" s="531" t="str">
        <x:v>O&amp;M</x:v>
      </x:c>
      <x:c r="B362" s="531" t="str">
        <x:v>LINHA MORTA</x:v>
      </x:c>
      <x:c r="C362" s="531" t="str">
        <x:v>5025300179</x:v>
      </x:c>
      <x:c r="D362" s="534" t="str">
        <x:v>RET CHAVE SECCIONADORA A SECO 3F LM</x:v>
      </x:c>
      <x:c r="E362" s="534" t="str">
        <x:v>RETIRAR UMA CHAVE SECCIONADORA A SECO TRIPOLAR/TRIFASICA, INDEPENDENTE DA CLASSE DE TENSAO, VERIFICANDO AS CONDICOES GERAIS DA ESTRUTURA. CONFORME NORMA TECNICA VIGENTE. INCLUI: RETIRAR CHAVE COM ACESSORIOS DE FIXACAO, JUMPER E DESCONEXOES NECESSARIAS A REDE. APROPRIACAO - CUSTEIO: QUANDO EM ATIVIDADE DE MANUTENCAO, APROPRIAR NO CENTRO E CLASSE DE CUSTO ESPECIFICA DA AREA. CONFORME ET.206.EQTL.NORMAS E QUALIDADE - CADERNO DE SERVICOS. QUANT MINIMA RECOMENDA: 2 PESSOAS. TIPO DE TURMA: LINHA MORTA (LM). </x:v>
      </x:c>
      <x:c r="F362" s="531" t="str">
        <x:v>UNIDADE</x:v>
      </x:c>
      <x:c r="G362" s="573" t="n">
        <x:v>4</x:v>
      </x:c>
      <x:c r="H362" s="573" t="n">
        <x:f>G362/12</x:f>
        <x:v>0.3333333333333333</x:v>
      </x:c>
      <x:c r="I362" s="576" t="n">
        <x:v>508.181313732465</x:v>
      </x:c>
      <x:c r="J362" s="576" t="n">
        <x:f>ROUND(I362*$E$3,2)</x:f>
        <x:v>508.18</x:v>
      </x:c>
      <x:c r="K362" s="576" t="n">
        <x:f>J362*H362</x:f>
        <x:v>169.39333333333332</x:v>
      </x:c>
      <x:c r="L362" s="522"/>
      <x:c r="M362" s="579" t="n">
        <x:v>0</x:v>
      </x:c>
      <x:c r="N362" s="582" t="n">
        <x:f>O362*$E$3</x:f>
        <x:v>0</x:v>
      </x:c>
      <x:c r="O362" s="523" t="n">
        <x:v>0</x:v>
      </x:c>
      <x:c r="P362" s="585" t="n">
        <x:v>0</x:v>
      </x:c>
      <x:c r="Q362" s="588" t="n">
        <x:f>R362*$E$3</x:f>
        <x:v>0</x:v>
      </x:c>
      <x:c r="R362" s="523" t="n">
        <x:v>0</x:v>
      </x:c>
      <x:c r="S362" s="579" t="n">
        <x:v>3</x:v>
      </x:c>
      <x:c r="T362" s="582" t="n">
        <x:f>U362*$E$3</x:f>
        <x:v>1524.54</x:v>
      </x:c>
      <x:c r="U362" s="523" t="n">
        <x:v>1524.54</x:v>
      </x:c>
      <x:c r="V362" s="585" t="n">
        <x:v>0</x:v>
      </x:c>
      <x:c r="W362" s="588" t="n">
        <x:f>X362*$E$3</x:f>
        <x:v>0</x:v>
      </x:c>
      <x:c r="X362" s="523" t="n">
        <x:v>0</x:v>
      </x:c>
      <x:c r="Y362" s="579" t="n">
        <x:v>0</x:v>
      </x:c>
      <x:c r="Z362" s="582" t="n">
        <x:f>AA362*$E$3</x:f>
        <x:v>0</x:v>
      </x:c>
      <x:c r="AA362" s="523" t="n">
        <x:v>0</x:v>
      </x:c>
      <x:c r="AB362" s="585" t="n">
        <x:v>1</x:v>
      </x:c>
      <x:c r="AC362" s="588" t="n">
        <x:f>AD362*$E$3</x:f>
        <x:v>508.18</x:v>
      </x:c>
      <x:c r="AD362" s="523" t="n">
        <x:v>508.18</x:v>
      </x:c>
      <x:c r="AE362" s="579" t="n">
        <x:v>1</x:v>
      </x:c>
      <x:c r="AF362" s="582" t="n">
        <x:f>AG362*$E$3</x:f>
        <x:v>508.18</x:v>
      </x:c>
      <x:c r="AG362" s="523" t="n">
        <x:v>508.18</x:v>
      </x:c>
      <x:c r="AH362" s="585" t="n">
        <x:v>1</x:v>
      </x:c>
      <x:c r="AI362" s="588" t="n">
        <x:f>AJ362*$E$3</x:f>
        <x:v>508.18</x:v>
      </x:c>
      <x:c r="AJ362" s="523" t="n">
        <x:v>508.18</x:v>
      </x:c>
      <x:c r="AK362" s="579" t="n">
        <x:v>1</x:v>
      </x:c>
      <x:c r="AL362" s="582" t="n">
        <x:f>AM362*$E$3</x:f>
        <x:v>508.18</x:v>
      </x:c>
      <x:c r="AM362" s="523" t="n">
        <x:v>508.18</x:v>
      </x:c>
      <x:c r="AN362" s="585" t="n">
        <x:v>0</x:v>
      </x:c>
      <x:c r="AO362" s="588" t="n">
        <x:f>AP362*$E$3</x:f>
        <x:v>0</x:v>
      </x:c>
      <x:c r="AP362" s="523" t="n">
        <x:v>0</x:v>
      </x:c>
      <x:c r="AQ362" s="579" t="n">
        <x:v>0</x:v>
      </x:c>
      <x:c r="AR362" s="582" t="n">
        <x:f>AS362*$E$3</x:f>
        <x:v>0</x:v>
      </x:c>
      <x:c r="AS362" s="523" t="n">
        <x:v>0</x:v>
      </x:c>
      <x:c r="AT362" s="585" t="n">
        <x:v>1</x:v>
      </x:c>
      <x:c r="AU362" s="588" t="n">
        <x:f>AV362*$E$3</x:f>
        <x:v>508.18</x:v>
      </x:c>
      <x:c r="AV362" s="523" t="n">
        <x:v>508.18</x:v>
      </x:c>
      <x:c r="AW362" s="579" t="n">
        <x:f>SUM(M362,P362,S362,V362,Y362,AB362,AE362,AH362,AK362,AN362,AQ362,AT362)</x:f>
        <x:v>8</x:v>
      </x:c>
      <x:c r="AX362" s="582" t="n">
        <x:f>SUM(N362,Q362,T362,W362,Z362,AC362,AF362,AI362,AL362,AO362,AR362,AU362)</x:f>
        <x:v>4065.4399999999996</x:v>
      </x:c>
      <x:c r="AY362" s="525"/>
      <x:c r="AZ362" s="579" t="n">
        <x:f>AW362/12</x:f>
        <x:v>0.6666666666666666</x:v>
      </x:c>
      <x:c r="BA362" s="582" t="n">
        <x:f>AX362/12</x:f>
        <x:v>338.78666666666663</x:v>
      </x:c>
      <x:c r="BB362" s="525"/>
      <x:c r="BC362" s="579" t="n">
        <x:f>AW362-$G362</x:f>
        <x:v>4</x:v>
      </x:c>
      <x:c r="BD362" s="582" t="n">
        <x:f>AX362-($K362*12)</x:f>
        <x:v>2032.7199999999998</x:v>
      </x:c>
      <x:c r="BE362" s="522" t="str">
        <x:v>SIM</x:v>
      </x:c>
      <x:c r="BF362" s="522" t="str">
        <x:v>PRODUÇÃO · COMPÕE O FATOR K</x:v>
      </x:c>
    </x:row>
    <x:row r="363" ht="31" customHeight="1">
      <x:c r="A363" s="531" t="str">
        <x:v>O&amp;M</x:v>
      </x:c>
      <x:c r="B363" s="531" t="str">
        <x:v>LINHA MORTA</x:v>
      </x:c>
      <x:c r="C363" s="531" t="str">
        <x:v>5025300180</x:v>
      </x:c>
      <x:c r="D363" s="534" t="str">
        <x:v>INST CHAVE BY-PASS LM</x:v>
      </x:c>
      <x:c r="E363" s="534" t="str">
        <x:v>INSTALAR UMA CHAVE BY-PASS, INDEPENDENTE DA CLASSE DE TENSAO, VERIFICANDO AS CONDICOES GERAIS DA ESTRUTURA. CONFORME NORMA TECNICA VIGENTE. INCLUI: INSTALAR CHAVE BY-PASS COM ACESSORIOS DE FIXACAO, JUMPER E CONEXOES NECESSARIAS/PADRONIZADAS A REDE. NECESSARIO VERIFICAR CONDICOES GERIAS DA ESTRUTURA (NIVELAR, APERTAR, ETC).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 </x:v>
      </x:c>
      <x:c r="F363" s="531" t="str">
        <x:v>UNIDADE</x:v>
      </x:c>
      <x:c r="G363" s="573" t="n">
        <x:v>0</x:v>
      </x:c>
      <x:c r="H363" s="573" t="n">
        <x:f>G363/12</x:f>
        <x:v>0</x:v>
      </x:c>
      <x:c r="I363" s="576" t="n">
        <x:v>701.542594772418</x:v>
      </x:c>
      <x:c r="J363" s="576" t="n">
        <x:f>ROUND(I363*$E$3,2)</x:f>
        <x:v>701.54</x:v>
      </x:c>
      <x:c r="K363" s="576" t="n">
        <x:f>J363*H363</x:f>
        <x:v>0</x:v>
      </x:c>
      <x:c r="L363" s="522"/>
      <x:c r="M363" s="579" t="n">
        <x:v>0</x:v>
      </x:c>
      <x:c r="N363" s="582" t="n">
        <x:f>O363*$E$3</x:f>
        <x:v>0</x:v>
      </x:c>
      <x:c r="O363" s="523" t="n">
        <x:v>0</x:v>
      </x:c>
      <x:c r="P363" s="585" t="n">
        <x:v>0</x:v>
      </x:c>
      <x:c r="Q363" s="588" t="n">
        <x:f>R363*$E$3</x:f>
        <x:v>0</x:v>
      </x:c>
      <x:c r="R363" s="523" t="n">
        <x:v>0</x:v>
      </x:c>
      <x:c r="S363" s="579" t="n">
        <x:v>0</x:v>
      </x:c>
      <x:c r="T363" s="582" t="n">
        <x:f>U363*$E$3</x:f>
        <x:v>0</x:v>
      </x:c>
      <x:c r="U363" s="523" t="n">
        <x:v>0</x:v>
      </x:c>
      <x:c r="V363" s="585" t="n">
        <x:v>0</x:v>
      </x:c>
      <x:c r="W363" s="588" t="n">
        <x:f>X363*$E$3</x:f>
        <x:v>0</x:v>
      </x:c>
      <x:c r="X363" s="523" t="n">
        <x:v>0</x:v>
      </x:c>
      <x:c r="Y363" s="579" t="n">
        <x:v>0</x:v>
      </x:c>
      <x:c r="Z363" s="582" t="n">
        <x:f>AA363*$E$3</x:f>
        <x:v>0</x:v>
      </x:c>
      <x:c r="AA363" s="523" t="n">
        <x:v>0</x:v>
      </x:c>
      <x:c r="AB363" s="585" t="n">
        <x:v>0</x:v>
      </x:c>
      <x:c r="AC363" s="588" t="n">
        <x:f>AD363*$E$3</x:f>
        <x:v>0</x:v>
      </x:c>
      <x:c r="AD363" s="523" t="n">
        <x:v>0</x:v>
      </x:c>
      <x:c r="AE363" s="579" t="n">
        <x:v>0</x:v>
      </x:c>
      <x:c r="AF363" s="582" t="n">
        <x:f>AG363*$E$3</x:f>
        <x:v>0</x:v>
      </x:c>
      <x:c r="AG363" s="523" t="n">
        <x:v>0</x:v>
      </x:c>
      <x:c r="AH363" s="585" t="n">
        <x:v>0</x:v>
      </x:c>
      <x:c r="AI363" s="588" t="n">
        <x:f>AJ363*$E$3</x:f>
        <x:v>0</x:v>
      </x:c>
      <x:c r="AJ363" s="523" t="n">
        <x:v>0</x:v>
      </x:c>
      <x:c r="AK363" s="579" t="n">
        <x:v>0</x:v>
      </x:c>
      <x:c r="AL363" s="582" t="n">
        <x:f>AM363*$E$3</x:f>
        <x:v>0</x:v>
      </x:c>
      <x:c r="AM363" s="523" t="n">
        <x:v>0</x:v>
      </x:c>
      <x:c r="AN363" s="585" t="n">
        <x:v>0</x:v>
      </x:c>
      <x:c r="AO363" s="588" t="n">
        <x:f>AP363*$E$3</x:f>
        <x:v>0</x:v>
      </x:c>
      <x:c r="AP363" s="523" t="n">
        <x:v>0</x:v>
      </x:c>
      <x:c r="AQ363" s="579" t="n">
        <x:v>0</x:v>
      </x:c>
      <x:c r="AR363" s="582" t="n">
        <x:f>AS363*$E$3</x:f>
        <x:v>0</x:v>
      </x:c>
      <x:c r="AS363" s="523" t="n">
        <x:v>0</x:v>
      </x:c>
      <x:c r="AT363" s="585" t="n">
        <x:v>0</x:v>
      </x:c>
      <x:c r="AU363" s="588" t="n">
        <x:f>AV363*$E$3</x:f>
        <x:v>0</x:v>
      </x:c>
      <x:c r="AV363" s="523" t="n">
        <x:v>0</x:v>
      </x:c>
      <x:c r="AW363" s="579" t="n">
        <x:f>SUM(M363,P363,S363,V363,Y363,AB363,AE363,AH363,AK363,AN363,AQ363,AT363)</x:f>
        <x:v>0</x:v>
      </x:c>
      <x:c r="AX363" s="582" t="n">
        <x:f>SUM(N363,Q363,T363,W363,Z363,AC363,AF363,AI363,AL363,AO363,AR363,AU363)</x:f>
        <x:v>0</x:v>
      </x:c>
      <x:c r="AY363" s="525"/>
      <x:c r="AZ363" s="579" t="n">
        <x:f>AW363/12</x:f>
        <x:v>0</x:v>
      </x:c>
      <x:c r="BA363" s="582" t="n">
        <x:f>AX363/12</x:f>
        <x:v>0</x:v>
      </x:c>
      <x:c r="BB363" s="525"/>
      <x:c r="BC363" s="579" t="n">
        <x:f>AW363-$G363</x:f>
        <x:v>0</x:v>
      </x:c>
      <x:c r="BD363" s="582" t="n">
        <x:f>AX363-($K363*12)</x:f>
        <x:v>0</x:v>
      </x:c>
      <x:c r="BE363" s="522" t="str">
        <x:v>SIM</x:v>
      </x:c>
      <x:c r="BF363" s="522" t="str">
        <x:v>PRODUÇÃO · COMPÕE O FATOR K</x:v>
      </x:c>
    </x:row>
    <x:row r="364" ht="31" customHeight="1">
      <x:c r="A364" s="531" t="str">
        <x:v>O&amp;M</x:v>
      </x:c>
      <x:c r="B364" s="531" t="str">
        <x:v>LINHA MORTA</x:v>
      </x:c>
      <x:c r="C364" s="531" t="str">
        <x:v>5025300181</x:v>
      </x:c>
      <x:c r="D364" s="534" t="str">
        <x:v>RET CHAVE BY-PASS LM</x:v>
      </x:c>
      <x:c r="E364" s="534" t="str">
        <x:v>RETIRAR UMA CHAVE BY-PASS, INDEPENDENTE DA CLASSE DE TENSAO, VERIFICANDO AS CONDICOES GERAIS DA ESTRUTURA. CONFORME NORMA TECNICA VIGENTE. INCLUI: INSTALAR CHAVE BY-PASS COM ACESSORIOS DE FIXACAO, JUMPER E DESCONEXOES NECESSARIAS A REDE. NECESSARIO VERIFICAR CONDICOES GERIAS DA ESTRUTURA (NIVELAR, APERTAR, ETC). APROPRIACAO - CUSTEIO: QUANDO EM ATIVIDADE DE MANUTENCAO, APROPRIAR NO CENTRO E CLASSE DE CUSTO ESPECIFICA DA AREA. CONFORME ET.206.EQTL.NORMAS E QUALIDADE - CADERNO DE SERVICOS. QUANT MINIMA RECOMENDA: 2 PESSOAS. TIPO DE TURMA: LINHA MORTA (LM). </x:v>
      </x:c>
      <x:c r="F364" s="531" t="str">
        <x:v>UNIDADE</x:v>
      </x:c>
      <x:c r="G364" s="573" t="n">
        <x:v>0</x:v>
      </x:c>
      <x:c r="H364" s="573" t="n">
        <x:f>G364/12</x:f>
        <x:v>0</x:v>
      </x:c>
      <x:c r="I364" s="576" t="n">
        <x:v>508.181313732465</x:v>
      </x:c>
      <x:c r="J364" s="576" t="n">
        <x:f>ROUND(I364*$E$3,2)</x:f>
        <x:v>508.18</x:v>
      </x:c>
      <x:c r="K364" s="576" t="n">
        <x:f>J364*H364</x:f>
        <x:v>0</x:v>
      </x:c>
      <x:c r="L364" s="522"/>
      <x:c r="M364" s="579" t="n">
        <x:v>0</x:v>
      </x:c>
      <x:c r="N364" s="582" t="n">
        <x:f>O364*$E$3</x:f>
        <x:v>0</x:v>
      </x:c>
      <x:c r="O364" s="523" t="n">
        <x:v>0</x:v>
      </x:c>
      <x:c r="P364" s="585" t="n">
        <x:v>0</x:v>
      </x:c>
      <x:c r="Q364" s="588" t="n">
        <x:f>R364*$E$3</x:f>
        <x:v>0</x:v>
      </x:c>
      <x:c r="R364" s="523" t="n">
        <x:v>0</x:v>
      </x:c>
      <x:c r="S364" s="579" t="n">
        <x:v>0</x:v>
      </x:c>
      <x:c r="T364" s="582" t="n">
        <x:f>U364*$E$3</x:f>
        <x:v>0</x:v>
      </x:c>
      <x:c r="U364" s="523" t="n">
        <x:v>0</x:v>
      </x:c>
      <x:c r="V364" s="585" t="n">
        <x:v>0</x:v>
      </x:c>
      <x:c r="W364" s="588" t="n">
        <x:f>X364*$E$3</x:f>
        <x:v>0</x:v>
      </x:c>
      <x:c r="X364" s="523" t="n">
        <x:v>0</x:v>
      </x:c>
      <x:c r="Y364" s="579" t="n">
        <x:v>0</x:v>
      </x:c>
      <x:c r="Z364" s="582" t="n">
        <x:f>AA364*$E$3</x:f>
        <x:v>0</x:v>
      </x:c>
      <x:c r="AA364" s="523" t="n">
        <x:v>0</x:v>
      </x:c>
      <x:c r="AB364" s="585" t="n">
        <x:v>0</x:v>
      </x:c>
      <x:c r="AC364" s="588" t="n">
        <x:f>AD364*$E$3</x:f>
        <x:v>0</x:v>
      </x:c>
      <x:c r="AD364" s="523" t="n">
        <x:v>0</x:v>
      </x:c>
      <x:c r="AE364" s="579" t="n">
        <x:v>0</x:v>
      </x:c>
      <x:c r="AF364" s="582" t="n">
        <x:f>AG364*$E$3</x:f>
        <x:v>0</x:v>
      </x:c>
      <x:c r="AG364" s="523" t="n">
        <x:v>0</x:v>
      </x:c>
      <x:c r="AH364" s="585" t="n">
        <x:v>0</x:v>
      </x:c>
      <x:c r="AI364" s="588" t="n">
        <x:f>AJ364*$E$3</x:f>
        <x:v>0</x:v>
      </x:c>
      <x:c r="AJ364" s="523" t="n">
        <x:v>0</x:v>
      </x:c>
      <x:c r="AK364" s="579" t="n">
        <x:v>0</x:v>
      </x:c>
      <x:c r="AL364" s="582" t="n">
        <x:f>AM364*$E$3</x:f>
        <x:v>0</x:v>
      </x:c>
      <x:c r="AM364" s="523" t="n">
        <x:v>0</x:v>
      </x:c>
      <x:c r="AN364" s="585" t="n">
        <x:v>0</x:v>
      </x:c>
      <x:c r="AO364" s="588" t="n">
        <x:f>AP364*$E$3</x:f>
        <x:v>0</x:v>
      </x:c>
      <x:c r="AP364" s="523" t="n">
        <x:v>0</x:v>
      </x:c>
      <x:c r="AQ364" s="579" t="n">
        <x:v>0</x:v>
      </x:c>
      <x:c r="AR364" s="582" t="n">
        <x:f>AS364*$E$3</x:f>
        <x:v>0</x:v>
      </x:c>
      <x:c r="AS364" s="523" t="n">
        <x:v>0</x:v>
      </x:c>
      <x:c r="AT364" s="585" t="n">
        <x:v>0</x:v>
      </x:c>
      <x:c r="AU364" s="588" t="n">
        <x:f>AV364*$E$3</x:f>
        <x:v>0</x:v>
      </x:c>
      <x:c r="AV364" s="523" t="n">
        <x:v>0</x:v>
      </x:c>
      <x:c r="AW364" s="579" t="n">
        <x:f>SUM(M364,P364,S364,V364,Y364,AB364,AE364,AH364,AK364,AN364,AQ364,AT364)</x:f>
        <x:v>0</x:v>
      </x:c>
      <x:c r="AX364" s="582" t="n">
        <x:f>SUM(N364,Q364,T364,W364,Z364,AC364,AF364,AI364,AL364,AO364,AR364,AU364)</x:f>
        <x:v>0</x:v>
      </x:c>
      <x:c r="AY364" s="525"/>
      <x:c r="AZ364" s="579" t="n">
        <x:f>AW364/12</x:f>
        <x:v>0</x:v>
      </x:c>
      <x:c r="BA364" s="582" t="n">
        <x:f>AX364/12</x:f>
        <x:v>0</x:v>
      </x:c>
      <x:c r="BB364" s="525"/>
      <x:c r="BC364" s="579" t="n">
        <x:f>AW364-$G364</x:f>
        <x:v>0</x:v>
      </x:c>
      <x:c r="BD364" s="582" t="n">
        <x:f>AX364-($K364*12)</x:f>
        <x:v>0</x:v>
      </x:c>
      <x:c r="BE364" s="522" t="str">
        <x:v>SIM</x:v>
      </x:c>
      <x:c r="BF364" s="522" t="str">
        <x:v>PRODUÇÃO · COMPÕE O FATOR K</x:v>
      </x:c>
    </x:row>
    <x:row r="365" ht="31" customHeight="1">
      <x:c r="A365" s="531" t="str">
        <x:v>O&amp;M</x:v>
      </x:c>
      <x:c r="B365" s="531" t="str">
        <x:v>LINHA MORTA</x:v>
      </x:c>
      <x:c r="C365" s="531" t="str">
        <x:v>5025300224</x:v>
      </x:c>
      <x:c r="D365" s="534" t="str">
        <x:v>INST/RET BIG JUMPER LM</x:v>
      </x:c>
      <x:c r="E365" s="534" t="str">
        <x:v>INSTALAR E RETIRAR BIG JUMPER, COM EQUIPE DE LINHA MORTA. APROPRIACAO - CUSTEIO: QUANDO EM ATIVIDADE DE MANUTENCAO, APROPRIAR NO CENTRO E CLASSE DE CUSTO ESPECIFICA DA AREA. CONFORME ET.206.EQTL.NORMAS E QUALIDADE - CADERNO DE SERVICOS. QUANT MINIMA RECOMENDA: 7 PESSOAS. TIPO DE TURMA: LINHA MORTA (LM).</x:v>
      </x:c>
      <x:c r="F365" s="531" t="str">
        <x:v>UNIDADE</x:v>
      </x:c>
      <x:c r="G365" s="573" t="n">
        <x:v>0</x:v>
      </x:c>
      <x:c r="H365" s="573" t="n">
        <x:f>G365/12</x:f>
        <x:v>0</x:v>
      </x:c>
      <x:c r="I365" s="576" t="n">
        <x:v>5257.95461699395</x:v>
      </x:c>
      <x:c r="J365" s="576" t="n">
        <x:f>ROUND(I365*$E$3,2)</x:f>
        <x:v>5257.95</x:v>
      </x:c>
      <x:c r="K365" s="576" t="n">
        <x:f>J365*H365</x:f>
        <x:v>0</x:v>
      </x:c>
      <x:c r="L365" s="522"/>
      <x:c r="M365" s="579" t="n">
        <x:v>0</x:v>
      </x:c>
      <x:c r="N365" s="582" t="n">
        <x:f>O365*$E$3</x:f>
        <x:v>0</x:v>
      </x:c>
      <x:c r="O365" s="523" t="n">
        <x:v>0</x:v>
      </x:c>
      <x:c r="P365" s="585" t="n">
        <x:v>0</x:v>
      </x:c>
      <x:c r="Q365" s="588" t="n">
        <x:f>R365*$E$3</x:f>
        <x:v>0</x:v>
      </x:c>
      <x:c r="R365" s="523" t="n">
        <x:v>0</x:v>
      </x:c>
      <x:c r="S365" s="579" t="n">
        <x:v>0</x:v>
      </x:c>
      <x:c r="T365" s="582" t="n">
        <x:f>U365*$E$3</x:f>
        <x:v>0</x:v>
      </x:c>
      <x:c r="U365" s="523" t="n">
        <x:v>0</x:v>
      </x:c>
      <x:c r="V365" s="585" t="n">
        <x:v>0</x:v>
      </x:c>
      <x:c r="W365" s="588" t="n">
        <x:f>X365*$E$3</x:f>
        <x:v>0</x:v>
      </x:c>
      <x:c r="X365" s="523" t="n">
        <x:v>0</x:v>
      </x:c>
      <x:c r="Y365" s="579" t="n">
        <x:v>0</x:v>
      </x:c>
      <x:c r="Z365" s="582" t="n">
        <x:f>AA365*$E$3</x:f>
        <x:v>0</x:v>
      </x:c>
      <x:c r="AA365" s="523" t="n">
        <x:v>0</x:v>
      </x:c>
      <x:c r="AB365" s="585" t="n">
        <x:v>0</x:v>
      </x:c>
      <x:c r="AC365" s="588" t="n">
        <x:f>AD365*$E$3</x:f>
        <x:v>0</x:v>
      </x:c>
      <x:c r="AD365" s="523" t="n">
        <x:v>0</x:v>
      </x:c>
      <x:c r="AE365" s="579" t="n">
        <x:v>0</x:v>
      </x:c>
      <x:c r="AF365" s="582" t="n">
        <x:f>AG365*$E$3</x:f>
        <x:v>0</x:v>
      </x:c>
      <x:c r="AG365" s="523" t="n">
        <x:v>0</x:v>
      </x:c>
      <x:c r="AH365" s="585" t="n">
        <x:v>0</x:v>
      </x:c>
      <x:c r="AI365" s="588" t="n">
        <x:f>AJ365*$E$3</x:f>
        <x:v>0</x:v>
      </x:c>
      <x:c r="AJ365" s="523" t="n">
        <x:v>0</x:v>
      </x:c>
      <x:c r="AK365" s="579" t="n">
        <x:v>0</x:v>
      </x:c>
      <x:c r="AL365" s="582" t="n">
        <x:f>AM365*$E$3</x:f>
        <x:v>0</x:v>
      </x:c>
      <x:c r="AM365" s="523" t="n">
        <x:v>0</x:v>
      </x:c>
      <x:c r="AN365" s="585" t="n">
        <x:v>0</x:v>
      </x:c>
      <x:c r="AO365" s="588" t="n">
        <x:f>AP365*$E$3</x:f>
        <x:v>0</x:v>
      </x:c>
      <x:c r="AP365" s="523" t="n">
        <x:v>0</x:v>
      </x:c>
      <x:c r="AQ365" s="579" t="n">
        <x:v>0</x:v>
      </x:c>
      <x:c r="AR365" s="582" t="n">
        <x:f>AS365*$E$3</x:f>
        <x:v>0</x:v>
      </x:c>
      <x:c r="AS365" s="523" t="n">
        <x:v>0</x:v>
      </x:c>
      <x:c r="AT365" s="585" t="n">
        <x:v>0</x:v>
      </x:c>
      <x:c r="AU365" s="588" t="n">
        <x:f>AV365*$E$3</x:f>
        <x:v>0</x:v>
      </x:c>
      <x:c r="AV365" s="523" t="n">
        <x:v>0</x:v>
      </x:c>
      <x:c r="AW365" s="579" t="n">
        <x:f>SUM(M365,P365,S365,V365,Y365,AB365,AE365,AH365,AK365,AN365,AQ365,AT365)</x:f>
        <x:v>0</x:v>
      </x:c>
      <x:c r="AX365" s="582" t="n">
        <x:f>SUM(N365,Q365,T365,W365,Z365,AC365,AF365,AI365,AL365,AO365,AR365,AU365)</x:f>
        <x:v>0</x:v>
      </x:c>
      <x:c r="AY365" s="525"/>
      <x:c r="AZ365" s="579" t="n">
        <x:f>AW365/12</x:f>
        <x:v>0</x:v>
      </x:c>
      <x:c r="BA365" s="582" t="n">
        <x:f>AX365/12</x:f>
        <x:v>0</x:v>
      </x:c>
      <x:c r="BB365" s="525"/>
      <x:c r="BC365" s="579" t="n">
        <x:f>AW365-$G365</x:f>
        <x:v>0</x:v>
      </x:c>
      <x:c r="BD365" s="582" t="n">
        <x:f>AX365-($K365*12)</x:f>
        <x:v>0</x:v>
      </x:c>
      <x:c r="BE365" s="522" t="str">
        <x:v>SIM</x:v>
      </x:c>
      <x:c r="BF365" s="522" t="str">
        <x:v>PRODUÇÃO · COMPÕE O FATOR K</x:v>
      </x:c>
    </x:row>
    <x:row r="366" ht="31" customHeight="1">
      <x:c r="A366" s="531" t="str">
        <x:v>O&amp;M</x:v>
      </x:c>
      <x:c r="B366" s="531" t="str">
        <x:v>LINHA MORTA</x:v>
      </x:c>
      <x:c r="C366" s="531" t="str">
        <x:v>5025300225</x:v>
      </x:c>
      <x:c r="D366" s="534" t="str">
        <x:v>INST RELIGADOR DIST 1F BASE C LM</x:v>
      </x:c>
      <x:c r="E366" s="534" t="str">
        <x:v>INSTALAR RELIGADOR MONOFASICO DO TIPO BASE C, INDEPENDENTE DA CLASSE DE TENSAO. CONFORME NORMA TECNICA VIGENTE. INCLUI: INSTALAR RELIGADOR COM A CHAVE, CASO NECESSARIO CONFORME MODELO DO RELIGADOR, CONECTOR, JUMPER E CONEXOES NECESSARIAS/PADRONIZADAS A REDE. INSTALAR PLACA DE IDENTIFICACAO, QUANDO NECESSARIO. APROPRIACAO - INVESTIMENTO: QUANDO ASSOCIADA A UC ESSA ATIVIDADE DEVE SER APROPRIADA NA ODI. CONFORME ET.206.EQTL.NORMAS E QUALIDADE. QUANT MINIMA RECOMENDA: 2 PESSOAS. TIPO DE TURMA: LINHA MORTA (LM).</x:v>
      </x:c>
      <x:c r="F366" s="531" t="str">
        <x:v>UNIDADE</x:v>
      </x:c>
      <x:c r="G366" s="573" t="n">
        <x:v>300</x:v>
      </x:c>
      <x:c r="H366" s="573" t="n">
        <x:f>G366/12</x:f>
        <x:v>25</x:v>
      </x:c>
      <x:c r="I366" s="576" t="n">
        <x:v>600.064070664435</x:v>
      </x:c>
      <x:c r="J366" s="576" t="n">
        <x:f>ROUND(I366*$E$3,2)</x:f>
        <x:v>600.06</x:v>
      </x:c>
      <x:c r="K366" s="576" t="n">
        <x:f>J366*H366</x:f>
        <x:v>15001.499999999998</x:v>
      </x:c>
      <x:c r="L366" s="522"/>
      <x:c r="M366" s="579" t="n">
        <x:v>0</x:v>
      </x:c>
      <x:c r="N366" s="582" t="n">
        <x:f>O366*$E$3</x:f>
        <x:v>0</x:v>
      </x:c>
      <x:c r="O366" s="523" t="n">
        <x:v>0</x:v>
      </x:c>
      <x:c r="P366" s="585" t="n">
        <x:v>9</x:v>
      </x:c>
      <x:c r="Q366" s="588" t="n">
        <x:f>R366*$E$3</x:f>
        <x:v>5400.54</x:v>
      </x:c>
      <x:c r="R366" s="523" t="n">
        <x:v>5400.54</x:v>
      </x:c>
      <x:c r="S366" s="579" t="n">
        <x:v>0</x:v>
      </x:c>
      <x:c r="T366" s="582" t="n">
        <x:f>U366*$E$3</x:f>
        <x:v>0</x:v>
      </x:c>
      <x:c r="U366" s="523" t="n">
        <x:v>0</x:v>
      </x:c>
      <x:c r="V366" s="585" t="n">
        <x:v>0</x:v>
      </x:c>
      <x:c r="W366" s="588" t="n">
        <x:f>X366*$E$3</x:f>
        <x:v>0</x:v>
      </x:c>
      <x:c r="X366" s="523" t="n">
        <x:v>0</x:v>
      </x:c>
      <x:c r="Y366" s="579" t="n">
        <x:v>0</x:v>
      </x:c>
      <x:c r="Z366" s="582" t="n">
        <x:f>AA366*$E$3</x:f>
        <x:v>0</x:v>
      </x:c>
      <x:c r="AA366" s="523" t="n">
        <x:v>0</x:v>
      </x:c>
      <x:c r="AB366" s="585" t="n">
        <x:v>0</x:v>
      </x:c>
      <x:c r="AC366" s="588" t="n">
        <x:f>AD366*$E$3</x:f>
        <x:v>0</x:v>
      </x:c>
      <x:c r="AD366" s="523" t="n">
        <x:v>0</x:v>
      </x:c>
      <x:c r="AE366" s="579" t="n">
        <x:v>0</x:v>
      </x:c>
      <x:c r="AF366" s="582" t="n">
        <x:f>AG366*$E$3</x:f>
        <x:v>0</x:v>
      </x:c>
      <x:c r="AG366" s="523" t="n">
        <x:v>0</x:v>
      </x:c>
      <x:c r="AH366" s="585" t="n">
        <x:v>0</x:v>
      </x:c>
      <x:c r="AI366" s="588" t="n">
        <x:f>AJ366*$E$3</x:f>
        <x:v>0</x:v>
      </x:c>
      <x:c r="AJ366" s="523" t="n">
        <x:v>0</x:v>
      </x:c>
      <x:c r="AK366" s="579" t="n">
        <x:v>3</x:v>
      </x:c>
      <x:c r="AL366" s="582" t="n">
        <x:f>AM366*$E$3</x:f>
        <x:v>1800.18</x:v>
      </x:c>
      <x:c r="AM366" s="523" t="n">
        <x:v>1800.18</x:v>
      </x:c>
      <x:c r="AN366" s="585" t="n">
        <x:v>0</x:v>
      </x:c>
      <x:c r="AO366" s="588" t="n">
        <x:f>AP366*$E$3</x:f>
        <x:v>0</x:v>
      </x:c>
      <x:c r="AP366" s="523" t="n">
        <x:v>0</x:v>
      </x:c>
      <x:c r="AQ366" s="579" t="n">
        <x:v>0</x:v>
      </x:c>
      <x:c r="AR366" s="582" t="n">
        <x:f>AS366*$E$3</x:f>
        <x:v>0</x:v>
      </x:c>
      <x:c r="AS366" s="523" t="n">
        <x:v>0</x:v>
      </x:c>
      <x:c r="AT366" s="585" t="n">
        <x:v>3</x:v>
      </x:c>
      <x:c r="AU366" s="588" t="n">
        <x:f>AV366*$E$3</x:f>
        <x:v>1800.18</x:v>
      </x:c>
      <x:c r="AV366" s="523" t="n">
        <x:v>1800.18</x:v>
      </x:c>
      <x:c r="AW366" s="579" t="n">
        <x:f>SUM(M366,P366,S366,V366,Y366,AB366,AE366,AH366,AK366,AN366,AQ366,AT366)</x:f>
        <x:v>15</x:v>
      </x:c>
      <x:c r="AX366" s="582" t="n">
        <x:f>SUM(N366,Q366,T366,W366,Z366,AC366,AF366,AI366,AL366,AO366,AR366,AU366)</x:f>
        <x:v>9000.9</x:v>
      </x:c>
      <x:c r="AY366" s="525"/>
      <x:c r="AZ366" s="579" t="n">
        <x:f>AW366/12</x:f>
        <x:v>1.25</x:v>
      </x:c>
      <x:c r="BA366" s="582" t="n">
        <x:f>AX366/12</x:f>
        <x:v>750.0749999999999</x:v>
      </x:c>
      <x:c r="BB366" s="525"/>
      <x:c r="BC366" s="579" t="n">
        <x:f>AW366-$G366</x:f>
        <x:v>-285</x:v>
      </x:c>
      <x:c r="BD366" s="582" t="n">
        <x:f>AX366-($K366*12)</x:f>
        <x:v>-171017.09999999998</x:v>
      </x:c>
      <x:c r="BE366" s="522" t="str">
        <x:v>SIM</x:v>
      </x:c>
      <x:c r="BF366" s="522" t="str">
        <x:v>PRODUÇÃO · COMPÕE O FATOR K</x:v>
      </x:c>
    </x:row>
    <x:row r="367" ht="31" customHeight="1">
      <x:c r="A367" s="531" t="str">
        <x:v>O&amp;M</x:v>
      </x:c>
      <x:c r="B367" s="531" t="str">
        <x:v>LINHA MORTA</x:v>
      </x:c>
      <x:c r="C367" s="531" t="str">
        <x:v>5025300226</x:v>
      </x:c>
      <x:c r="D367" s="534" t="str">
        <x:v>RET RELIGADOR DIST 1F BASE C LM</x:v>
      </x:c>
      <x:c r="E367" s="534" t="str">
        <x:v>RETIRAR RELIGADOR MONOFASICO DO TIPO BASE C, INDEPENDENTE DA CLASSE DE TENSAO. CONFORME NORMA TECNICA VIGENTE. INCLUI: RETIRAR RELIGADOR COM A CHAVE, CASO NECESSARIO CONFORME MODELO DO RELIGADOR, CONECTOR, JUMPER E DESCONEXOES NECESSARIAS A REDE. RETIRAR PLACA DE IDENTIFICACAO, QUANDO NECESSARIO. APROPRIACAO - CUSTEIO: QUANDO EM ATIVIDADE DE MANUTENCAO, APROPRIAR NO CENTRO E CLASSE DE CUSTO ESPECIFICA DA AREA. CONFORME ET.206.EQTL.NORMAS E QUALIDADE. QUANT MINIMA RECOMENDA: 2 PESSOAS. TIPO DE TURMA: LINHA MORTA (LM).</x:v>
      </x:c>
      <x:c r="F367" s="531" t="str">
        <x:v>UNIDADE</x:v>
      </x:c>
      <x:c r="G367" s="573" t="n">
        <x:v>62.6666666666667</x:v>
      </x:c>
      <x:c r="H367" s="573" t="n">
        <x:f>G367/12</x:f>
        <x:v>5.222222222222225</x:v>
      </x:c>
      <x:c r="I367" s="576" t="n">
        <x:v>438.64486392272</x:v>
      </x:c>
      <x:c r="J367" s="576" t="n">
        <x:f>ROUND(I367*$E$3,2)</x:f>
        <x:v>438.64</x:v>
      </x:c>
      <x:c r="K367" s="576" t="n">
        <x:f>J367*H367</x:f>
        <x:v>2290.675555555557</x:v>
      </x:c>
      <x:c r="L367" s="522"/>
      <x:c r="M367" s="579" t="n">
        <x:v>0</x:v>
      </x:c>
      <x:c r="N367" s="582" t="n">
        <x:f>O367*$E$3</x:f>
        <x:v>0</x:v>
      </x:c>
      <x:c r="O367" s="523" t="n">
        <x:v>0</x:v>
      </x:c>
      <x:c r="P367" s="585" t="n">
        <x:v>0</x:v>
      </x:c>
      <x:c r="Q367" s="588" t="n">
        <x:f>R367*$E$3</x:f>
        <x:v>0</x:v>
      </x:c>
      <x:c r="R367" s="523" t="n">
        <x:v>0</x:v>
      </x:c>
      <x:c r="S367" s="579" t="n">
        <x:v>2</x:v>
      </x:c>
      <x:c r="T367" s="582" t="n">
        <x:f>U367*$E$3</x:f>
        <x:v>877.28</x:v>
      </x:c>
      <x:c r="U367" s="523" t="n">
        <x:v>877.28</x:v>
      </x:c>
      <x:c r="V367" s="585" t="n">
        <x:v>0</x:v>
      </x:c>
      <x:c r="W367" s="588" t="n">
        <x:f>X367*$E$3</x:f>
        <x:v>0</x:v>
      </x:c>
      <x:c r="X367" s="523" t="n">
        <x:v>0</x:v>
      </x:c>
      <x:c r="Y367" s="579" t="n">
        <x:v>6</x:v>
      </x:c>
      <x:c r="Z367" s="582" t="n">
        <x:f>AA367*$E$3</x:f>
        <x:v>2631.84</x:v>
      </x:c>
      <x:c r="AA367" s="523" t="n">
        <x:v>2631.84</x:v>
      </x:c>
      <x:c r="AB367" s="585" t="n">
        <x:v>0</x:v>
      </x:c>
      <x:c r="AC367" s="588" t="n">
        <x:f>AD367*$E$3</x:f>
        <x:v>0</x:v>
      </x:c>
      <x:c r="AD367" s="523" t="n">
        <x:v>0</x:v>
      </x:c>
      <x:c r="AE367" s="579" t="n">
        <x:v>0</x:v>
      </x:c>
      <x:c r="AF367" s="582" t="n">
        <x:f>AG367*$E$3</x:f>
        <x:v>0</x:v>
      </x:c>
      <x:c r="AG367" s="523" t="n">
        <x:v>0</x:v>
      </x:c>
      <x:c r="AH367" s="585" t="n">
        <x:v>0</x:v>
      </x:c>
      <x:c r="AI367" s="588" t="n">
        <x:f>AJ367*$E$3</x:f>
        <x:v>0</x:v>
      </x:c>
      <x:c r="AJ367" s="523" t="n">
        <x:v>0</x:v>
      </x:c>
      <x:c r="AK367" s="579" t="n">
        <x:v>3</x:v>
      </x:c>
      <x:c r="AL367" s="582" t="n">
        <x:f>AM367*$E$3</x:f>
        <x:v>1315.92</x:v>
      </x:c>
      <x:c r="AM367" s="523" t="n">
        <x:v>1315.92</x:v>
      </x:c>
      <x:c r="AN367" s="585" t="n">
        <x:v>0</x:v>
      </x:c>
      <x:c r="AO367" s="588" t="n">
        <x:f>AP367*$E$3</x:f>
        <x:v>0</x:v>
      </x:c>
      <x:c r="AP367" s="523" t="n">
        <x:v>0</x:v>
      </x:c>
      <x:c r="AQ367" s="579" t="n">
        <x:v>0</x:v>
      </x:c>
      <x:c r="AR367" s="582" t="n">
        <x:f>AS367*$E$3</x:f>
        <x:v>0</x:v>
      </x:c>
      <x:c r="AS367" s="523" t="n">
        <x:v>0</x:v>
      </x:c>
      <x:c r="AT367" s="585" t="n">
        <x:v>0</x:v>
      </x:c>
      <x:c r="AU367" s="588" t="n">
        <x:f>AV367*$E$3</x:f>
        <x:v>0</x:v>
      </x:c>
      <x:c r="AV367" s="523" t="n">
        <x:v>0</x:v>
      </x:c>
      <x:c r="AW367" s="579" t="n">
        <x:f>SUM(M367,P367,S367,V367,Y367,AB367,AE367,AH367,AK367,AN367,AQ367,AT367)</x:f>
        <x:v>11</x:v>
      </x:c>
      <x:c r="AX367" s="582" t="n">
        <x:f>SUM(N367,Q367,T367,W367,Z367,AC367,AF367,AI367,AL367,AO367,AR367,AU367)</x:f>
        <x:v>4825.04</x:v>
      </x:c>
      <x:c r="AY367" s="525"/>
      <x:c r="AZ367" s="579" t="n">
        <x:f>AW367/12</x:f>
        <x:v>0.9166666666666666</x:v>
      </x:c>
      <x:c r="BA367" s="582" t="n">
        <x:f>AX367/12</x:f>
        <x:v>402.08666666666664</x:v>
      </x:c>
      <x:c r="BB367" s="525"/>
      <x:c r="BC367" s="579" t="n">
        <x:f>AW367-$G367</x:f>
        <x:v>-51.6666666666667</x:v>
      </x:c>
      <x:c r="BD367" s="582" t="n">
        <x:f>AX367-($K367*12)</x:f>
        <x:v>-22663.06666666668</x:v>
      </x:c>
      <x:c r="BE367" s="522" t="str">
        <x:v>SIM</x:v>
      </x:c>
      <x:c r="BF367" s="522" t="str">
        <x:v>PRODUÇÃO · COMPÕE O FATOR K</x:v>
      </x:c>
    </x:row>
    <x:row r="368" ht="31" customHeight="1">
      <x:c r="A368" s="531" t="str">
        <x:v>O&amp;M</x:v>
      </x:c>
      <x:c r="B368" s="531" t="str">
        <x:v>LINHA MORTA</x:v>
      </x:c>
      <x:c r="C368" s="531" t="str">
        <x:v>5025300227</x:v>
      </x:c>
      <x:c r="D368" s="534" t="str">
        <x:v>INST ESTR CP RELIG DIST 1F BASE C 1F LM</x:v>
      </x:c>
      <x:c r="E368" s="534" t="str">
        <x:v>INSTALAR ESTRUTURA COMPLETA PARA RELIGADOR DE DISTRIBUICAO MONOFASICO DO TIPO BASE C, EM REDE MONOFASICA (1F), INDEPENDENTE DA CLASSE DE TENSAO. CONFORME NORMA TECNICA VIGENTE. INCLUI: INSTALAR 1 RELIGADOR COM A CHAVE, CASO NECESSARIO CONFORME MODELO DO RELIGADOR, CONTROLE DO RELIGADOR, TRANSFORMADOR OU TP MONOFASICO, CONECTOR, JUMPER E DESCONEXOES NECESSARIAS A REDE, CRUZETA/SUPORTE T, CHAVE FUSIVEL, PARA-RAIOS (MT), SISTEMA DE ATERRAMENTO (CABO, CONEXAO E HASTES NECESSARIAS) E PLACA DE IDENTIFICACAO. A INSTALACAO DO POSTE E DA ESTRUTURA PRIMARIA SERAO REMUNERADAS A PARTE. APROPRIACAO - INVESTIMENTO: QUANDO ASSOCIADA A UC ESSA ATIVIDADE DEVE SER APROPRIADA NA ODI. CONFORME ET.206.EQTL.NORMAS E QUALIDADE. QUANT MINIMA RECOMENDA: 2 PESSOAS. TIPO DE TURMA: LINHA MORTA (LM).</x:v>
      </x:c>
      <x:c r="F368" s="531" t="str">
        <x:v>CONJUNTO</x:v>
      </x:c>
      <x:c r="G368" s="573" t="n">
        <x:v>0</x:v>
      </x:c>
      <x:c r="H368" s="573" t="n">
        <x:f>G368/12</x:f>
        <x:v>0</x:v>
      </x:c>
      <x:c r="I368" s="576" t="n">
        <x:v>1618.39843111074</x:v>
      </x:c>
      <x:c r="J368" s="576" t="n">
        <x:f>ROUND(I368*$E$3,2)</x:f>
        <x:v>1618.4</x:v>
      </x:c>
      <x:c r="K368" s="576" t="n">
        <x:f>J368*H368</x:f>
        <x:v>0</x:v>
      </x:c>
      <x:c r="L368" s="522"/>
      <x:c r="M368" s="579" t="n">
        <x:v>0</x:v>
      </x:c>
      <x:c r="N368" s="582" t="n">
        <x:f>O368*$E$3</x:f>
        <x:v>0</x:v>
      </x:c>
      <x:c r="O368" s="523" t="n">
        <x:v>0</x:v>
      </x:c>
      <x:c r="P368" s="585" t="n">
        <x:v>0</x:v>
      </x:c>
      <x:c r="Q368" s="588" t="n">
        <x:f>R368*$E$3</x:f>
        <x:v>0</x:v>
      </x:c>
      <x:c r="R368" s="523" t="n">
        <x:v>0</x:v>
      </x:c>
      <x:c r="S368" s="579" t="n">
        <x:v>0</x:v>
      </x:c>
      <x:c r="T368" s="582" t="n">
        <x:f>U368*$E$3</x:f>
        <x:v>0</x:v>
      </x:c>
      <x:c r="U368" s="523" t="n">
        <x:v>0</x:v>
      </x:c>
      <x:c r="V368" s="585" t="n">
        <x:v>0</x:v>
      </x:c>
      <x:c r="W368" s="588" t="n">
        <x:f>X368*$E$3</x:f>
        <x:v>0</x:v>
      </x:c>
      <x:c r="X368" s="523" t="n">
        <x:v>0</x:v>
      </x:c>
      <x:c r="Y368" s="579" t="n">
        <x:v>0</x:v>
      </x:c>
      <x:c r="Z368" s="582" t="n">
        <x:f>AA368*$E$3</x:f>
        <x:v>0</x:v>
      </x:c>
      <x:c r="AA368" s="523" t="n">
        <x:v>0</x:v>
      </x:c>
      <x:c r="AB368" s="585" t="n">
        <x:v>0</x:v>
      </x:c>
      <x:c r="AC368" s="588" t="n">
        <x:f>AD368*$E$3</x:f>
        <x:v>0</x:v>
      </x:c>
      <x:c r="AD368" s="523" t="n">
        <x:v>0</x:v>
      </x:c>
      <x:c r="AE368" s="579" t="n">
        <x:v>0</x:v>
      </x:c>
      <x:c r="AF368" s="582" t="n">
        <x:f>AG368*$E$3</x:f>
        <x:v>0</x:v>
      </x:c>
      <x:c r="AG368" s="523" t="n">
        <x:v>0</x:v>
      </x:c>
      <x:c r="AH368" s="585" t="n">
        <x:v>0</x:v>
      </x:c>
      <x:c r="AI368" s="588" t="n">
        <x:f>AJ368*$E$3</x:f>
        <x:v>0</x:v>
      </x:c>
      <x:c r="AJ368" s="523" t="n">
        <x:v>0</x:v>
      </x:c>
      <x:c r="AK368" s="579" t="n">
        <x:v>0</x:v>
      </x:c>
      <x:c r="AL368" s="582" t="n">
        <x:f>AM368*$E$3</x:f>
        <x:v>0</x:v>
      </x:c>
      <x:c r="AM368" s="523" t="n">
        <x:v>0</x:v>
      </x:c>
      <x:c r="AN368" s="585" t="n">
        <x:v>0</x:v>
      </x:c>
      <x:c r="AO368" s="588" t="n">
        <x:f>AP368*$E$3</x:f>
        <x:v>0</x:v>
      </x:c>
      <x:c r="AP368" s="523" t="n">
        <x:v>0</x:v>
      </x:c>
      <x:c r="AQ368" s="579" t="n">
        <x:v>0</x:v>
      </x:c>
      <x:c r="AR368" s="582" t="n">
        <x:f>AS368*$E$3</x:f>
        <x:v>0</x:v>
      </x:c>
      <x:c r="AS368" s="523" t="n">
        <x:v>0</x:v>
      </x:c>
      <x:c r="AT368" s="585" t="n">
        <x:v>0</x:v>
      </x:c>
      <x:c r="AU368" s="588" t="n">
        <x:f>AV368*$E$3</x:f>
        <x:v>0</x:v>
      </x:c>
      <x:c r="AV368" s="523" t="n">
        <x:v>0</x:v>
      </x:c>
      <x:c r="AW368" s="579" t="n">
        <x:f>SUM(M368,P368,S368,V368,Y368,AB368,AE368,AH368,AK368,AN368,AQ368,AT368)</x:f>
        <x:v>0</x:v>
      </x:c>
      <x:c r="AX368" s="582" t="n">
        <x:f>SUM(N368,Q368,T368,W368,Z368,AC368,AF368,AI368,AL368,AO368,AR368,AU368)</x:f>
        <x:v>0</x:v>
      </x:c>
      <x:c r="AY368" s="525"/>
      <x:c r="AZ368" s="579" t="n">
        <x:f>AW368/12</x:f>
        <x:v>0</x:v>
      </x:c>
      <x:c r="BA368" s="582" t="n">
        <x:f>AX368/12</x:f>
        <x:v>0</x:v>
      </x:c>
      <x:c r="BB368" s="525"/>
      <x:c r="BC368" s="579" t="n">
        <x:f>AW368-$G368</x:f>
        <x:v>0</x:v>
      </x:c>
      <x:c r="BD368" s="582" t="n">
        <x:f>AX368-($K368*12)</x:f>
        <x:v>0</x:v>
      </x:c>
      <x:c r="BE368" s="522" t="str">
        <x:v>SIM</x:v>
      </x:c>
      <x:c r="BF368" s="522" t="str">
        <x:v>PRODUÇÃO · COMPÕE O FATOR K</x:v>
      </x:c>
    </x:row>
    <x:row r="369" ht="31" customHeight="1">
      <x:c r="A369" s="531" t="str">
        <x:v>O&amp;M</x:v>
      </x:c>
      <x:c r="B369" s="531" t="str">
        <x:v>LINHA MORTA</x:v>
      </x:c>
      <x:c r="C369" s="531" t="str">
        <x:v>5025300228</x:v>
      </x:c>
      <x:c r="D369" s="534" t="str">
        <x:v>RET ESTR CP RELIG DIST 1F BASE C 1F LM</x:v>
      </x:c>
      <x:c r="E369" s="534" t="str">
        <x:v>RETIRAR ESTRUTURA COMPLETA PARA RELIGADOR DE DISTRIBUICAO MONOFASICO DO TIPO BASE C, EM REDE MONOFASICA (1F), INDEPENDENTE DA CLASSE DE TENSAO. CONFORME NORMA TECNICA VIGENTE. INCLUI: RETIRAR 1 RELIGADOR COM A CHAVE, CASO NECESSARIO CONFORME MODELO DO RELIGADOR, CONTROLE DO RELIGADOR, TRANSFORMADOR OU TP MONOFASICO, CONECTOR, JUMPER E DESCONEXOES NECESSARIAS A REDES, CRUZETA/SUPORTE T, CHAVES FUSIVEL, PARA-RAIOS (MT), SISTEMA DE ATERRAMENTO (CABO, CONEXAO E HASTES NECESSARIAS) E PLACA DE IDENTIFICACAO. A RETIRADA DO POSTE E DA ESTRUTURA PRIMARIA SERAO REMUNERADAS A PARTE. APROPRIACAO - CUSTEIO: QUANDO EM ATIVIDADE DE MANUTENCAO, APROPRIAR NO CENTRO E CLASSE DE CUSTO ESPECIFICA DA AREA. CONFORME ET.206.EQTL.NORMAS E QUALIDADE. QUANT MINIMA RECOMENDA: 2 PESSOAS. TIPO DE TURMA: LINHA MORTA (LM).</x:v>
      </x:c>
      <x:c r="F369" s="531" t="str">
        <x:v>CONJUNTO</x:v>
      </x:c>
      <x:c r="G369" s="573" t="n">
        <x:v>0</x:v>
      </x:c>
      <x:c r="H369" s="573" t="n">
        <x:f>G369/12</x:f>
        <x:v>0</x:v>
      </x:c>
      <x:c r="I369" s="576" t="n">
        <x:v>1294.63987556934</x:v>
      </x:c>
      <x:c r="J369" s="576" t="n">
        <x:f>ROUND(I369*$E$3,2)</x:f>
        <x:v>1294.64</x:v>
      </x:c>
      <x:c r="K369" s="576" t="n">
        <x:f>J369*H369</x:f>
        <x:v>0</x:v>
      </x:c>
      <x:c r="L369" s="522"/>
      <x:c r="M369" s="579" t="n">
        <x:v>0</x:v>
      </x:c>
      <x:c r="N369" s="582" t="n">
        <x:f>O369*$E$3</x:f>
        <x:v>0</x:v>
      </x:c>
      <x:c r="O369" s="523" t="n">
        <x:v>0</x:v>
      </x:c>
      <x:c r="P369" s="585" t="n">
        <x:v>0</x:v>
      </x:c>
      <x:c r="Q369" s="588" t="n">
        <x:f>R369*$E$3</x:f>
        <x:v>0</x:v>
      </x:c>
      <x:c r="R369" s="523" t="n">
        <x:v>0</x:v>
      </x:c>
      <x:c r="S369" s="579" t="n">
        <x:v>0</x:v>
      </x:c>
      <x:c r="T369" s="582" t="n">
        <x:f>U369*$E$3</x:f>
        <x:v>0</x:v>
      </x:c>
      <x:c r="U369" s="523" t="n">
        <x:v>0</x:v>
      </x:c>
      <x:c r="V369" s="585" t="n">
        <x:v>0</x:v>
      </x:c>
      <x:c r="W369" s="588" t="n">
        <x:f>X369*$E$3</x:f>
        <x:v>0</x:v>
      </x:c>
      <x:c r="X369" s="523" t="n">
        <x:v>0</x:v>
      </x:c>
      <x:c r="Y369" s="579" t="n">
        <x:v>0</x:v>
      </x:c>
      <x:c r="Z369" s="582" t="n">
        <x:f>AA369*$E$3</x:f>
        <x:v>0</x:v>
      </x:c>
      <x:c r="AA369" s="523" t="n">
        <x:v>0</x:v>
      </x:c>
      <x:c r="AB369" s="585" t="n">
        <x:v>0</x:v>
      </x:c>
      <x:c r="AC369" s="588" t="n">
        <x:f>AD369*$E$3</x:f>
        <x:v>0</x:v>
      </x:c>
      <x:c r="AD369" s="523" t="n">
        <x:v>0</x:v>
      </x:c>
      <x:c r="AE369" s="579" t="n">
        <x:v>0</x:v>
      </x:c>
      <x:c r="AF369" s="582" t="n">
        <x:f>AG369*$E$3</x:f>
        <x:v>0</x:v>
      </x:c>
      <x:c r="AG369" s="523" t="n">
        <x:v>0</x:v>
      </x:c>
      <x:c r="AH369" s="585" t="n">
        <x:v>0</x:v>
      </x:c>
      <x:c r="AI369" s="588" t="n">
        <x:f>AJ369*$E$3</x:f>
        <x:v>0</x:v>
      </x:c>
      <x:c r="AJ369" s="523" t="n">
        <x:v>0</x:v>
      </x:c>
      <x:c r="AK369" s="579" t="n">
        <x:v>0</x:v>
      </x:c>
      <x:c r="AL369" s="582" t="n">
        <x:f>AM369*$E$3</x:f>
        <x:v>0</x:v>
      </x:c>
      <x:c r="AM369" s="523" t="n">
        <x:v>0</x:v>
      </x:c>
      <x:c r="AN369" s="585" t="n">
        <x:v>0</x:v>
      </x:c>
      <x:c r="AO369" s="588" t="n">
        <x:f>AP369*$E$3</x:f>
        <x:v>0</x:v>
      </x:c>
      <x:c r="AP369" s="523" t="n">
        <x:v>0</x:v>
      </x:c>
      <x:c r="AQ369" s="579" t="n">
        <x:v>0</x:v>
      </x:c>
      <x:c r="AR369" s="582" t="n">
        <x:f>AS369*$E$3</x:f>
        <x:v>0</x:v>
      </x:c>
      <x:c r="AS369" s="523" t="n">
        <x:v>0</x:v>
      </x:c>
      <x:c r="AT369" s="585" t="n">
        <x:v>0</x:v>
      </x:c>
      <x:c r="AU369" s="588" t="n">
        <x:f>AV369*$E$3</x:f>
        <x:v>0</x:v>
      </x:c>
      <x:c r="AV369" s="523" t="n">
        <x:v>0</x:v>
      </x:c>
      <x:c r="AW369" s="579" t="n">
        <x:f>SUM(M369,P369,S369,V369,Y369,AB369,AE369,AH369,AK369,AN369,AQ369,AT369)</x:f>
        <x:v>0</x:v>
      </x:c>
      <x:c r="AX369" s="582" t="n">
        <x:f>SUM(N369,Q369,T369,W369,Z369,AC369,AF369,AI369,AL369,AO369,AR369,AU369)</x:f>
        <x:v>0</x:v>
      </x:c>
      <x:c r="AY369" s="525"/>
      <x:c r="AZ369" s="579" t="n">
        <x:f>AW369/12</x:f>
        <x:v>0</x:v>
      </x:c>
      <x:c r="BA369" s="582" t="n">
        <x:f>AX369/12</x:f>
        <x:v>0</x:v>
      </x:c>
      <x:c r="BB369" s="525"/>
      <x:c r="BC369" s="579" t="n">
        <x:f>AW369-$G369</x:f>
        <x:v>0</x:v>
      </x:c>
      <x:c r="BD369" s="582" t="n">
        <x:f>AX369-($K369*12)</x:f>
        <x:v>0</x:v>
      </x:c>
      <x:c r="BE369" s="522" t="str">
        <x:v>SIM</x:v>
      </x:c>
      <x:c r="BF369" s="522" t="str">
        <x:v>PRODUÇÃO · COMPÕE O FATOR K</x:v>
      </x:c>
    </x:row>
    <x:row r="370" ht="31" customHeight="1">
      <x:c r="A370" s="531" t="str">
        <x:v>O&amp;M</x:v>
      </x:c>
      <x:c r="B370" s="531" t="str">
        <x:v>LINHA MORTA</x:v>
      </x:c>
      <x:c r="C370" s="531" t="str">
        <x:v>5025300233</x:v>
      </x:c>
      <x:c r="D370" s="534" t="str">
        <x:v>TURMA LM 2H CESTO ATEND EMERGENCIAL</x:v>
      </x:c>
      <x:c r="E370" s="534" t="str">
        <x:v>TURMA DE LINHA MORTA ATE 36,2KV COM 2 HOMENS EM ATENDIMENTO EMERGENCIAL, COM VEICULO COM CESTO AEREO, QUANDO ACIONADO PARA ATENDIMENTO EMERGENCIAL DENTRO DA JORNADA DE TRABALHO. CONFORME NORMA TECNICA VIGENTE. INCLUI: NECESSIDADE DA CONTRATANTE EM COLOCAR A TURMA PARA ATENDER SITUACOES DE EMERGENCIA NO SISTEMA ELETRICO. APROPRIACAO - CUSTEIO: QUANDO EM ATIVIDADE DE MANUTENCAO, APROPRIAR NO CENTRO E CLASSE DE CUSTO ESPECIFICA DA AREA. CONFORME ET.206.EQTL.NORMAS E QUALIDADE - CADERNO DE SERVICOS. QUANTIDADE MINIMA DE PESSOAS NECESSARIAS: 2 PESSOAS. TIPO DE TURMA: LINHA MORTA (LM).</x:v>
      </x:c>
      <x:c r="F370" s="531" t="str">
        <x:v>HORA</x:v>
      </x:c>
      <x:c r="G370" s="573" t="n">
        <x:v>0</x:v>
      </x:c>
      <x:c r="H370" s="573" t="n">
        <x:f>G370/12</x:f>
        <x:v>0</x:v>
      </x:c>
      <x:c r="I370" s="576" t="n">
        <x:v>867.14958343094</x:v>
      </x:c>
      <x:c r="J370" s="576" t="n">
        <x:f>ROUND(I370*$E$3,2)</x:f>
        <x:v>867.15</x:v>
      </x:c>
      <x:c r="K370" s="576" t="n">
        <x:f>J370*H370</x:f>
        <x:v>0</x:v>
      </x:c>
      <x:c r="L370" s="522"/>
      <x:c r="M370" s="579" t="n">
        <x:v>0</x:v>
      </x:c>
      <x:c r="N370" s="582" t="n">
        <x:f>O370*$E$3</x:f>
        <x:v>0</x:v>
      </x:c>
      <x:c r="O370" s="523" t="n">
        <x:v>0</x:v>
      </x:c>
      <x:c r="P370" s="585" t="n">
        <x:v>0</x:v>
      </x:c>
      <x:c r="Q370" s="588" t="n">
        <x:f>R370*$E$3</x:f>
        <x:v>0</x:v>
      </x:c>
      <x:c r="R370" s="523" t="n">
        <x:v>0</x:v>
      </x:c>
      <x:c r="S370" s="579" t="n">
        <x:v>0</x:v>
      </x:c>
      <x:c r="T370" s="582" t="n">
        <x:f>U370*$E$3</x:f>
        <x:v>0</x:v>
      </x:c>
      <x:c r="U370" s="523" t="n">
        <x:v>0</x:v>
      </x:c>
      <x:c r="V370" s="585" t="n">
        <x:v>0</x:v>
      </x:c>
      <x:c r="W370" s="588" t="n">
        <x:f>X370*$E$3</x:f>
        <x:v>0</x:v>
      </x:c>
      <x:c r="X370" s="523" t="n">
        <x:v>0</x:v>
      </x:c>
      <x:c r="Y370" s="579" t="n">
        <x:v>0</x:v>
      </x:c>
      <x:c r="Z370" s="582" t="n">
        <x:f>AA370*$E$3</x:f>
        <x:v>0</x:v>
      </x:c>
      <x:c r="AA370" s="523" t="n">
        <x:v>0</x:v>
      </x:c>
      <x:c r="AB370" s="585" t="n">
        <x:v>0</x:v>
      </x:c>
      <x:c r="AC370" s="588" t="n">
        <x:f>AD370*$E$3</x:f>
        <x:v>0</x:v>
      </x:c>
      <x:c r="AD370" s="523" t="n">
        <x:v>0</x:v>
      </x:c>
      <x:c r="AE370" s="579" t="n">
        <x:v>0</x:v>
      </x:c>
      <x:c r="AF370" s="582" t="n">
        <x:f>AG370*$E$3</x:f>
        <x:v>0</x:v>
      </x:c>
      <x:c r="AG370" s="523" t="n">
        <x:v>0</x:v>
      </x:c>
      <x:c r="AH370" s="585" t="n">
        <x:v>0</x:v>
      </x:c>
      <x:c r="AI370" s="588" t="n">
        <x:f>AJ370*$E$3</x:f>
        <x:v>0</x:v>
      </x:c>
      <x:c r="AJ370" s="523" t="n">
        <x:v>0</x:v>
      </x:c>
      <x:c r="AK370" s="579" t="n">
        <x:v>0</x:v>
      </x:c>
      <x:c r="AL370" s="582" t="n">
        <x:f>AM370*$E$3</x:f>
        <x:v>0</x:v>
      </x:c>
      <x:c r="AM370" s="523" t="n">
        <x:v>0</x:v>
      </x:c>
      <x:c r="AN370" s="585" t="n">
        <x:v>0</x:v>
      </x:c>
      <x:c r="AO370" s="588" t="n">
        <x:f>AP370*$E$3</x:f>
        <x:v>0</x:v>
      </x:c>
      <x:c r="AP370" s="523" t="n">
        <x:v>0</x:v>
      </x:c>
      <x:c r="AQ370" s="579" t="n">
        <x:v>0</x:v>
      </x:c>
      <x:c r="AR370" s="582" t="n">
        <x:f>AS370*$E$3</x:f>
        <x:v>0</x:v>
      </x:c>
      <x:c r="AS370" s="523" t="n">
        <x:v>0</x:v>
      </x:c>
      <x:c r="AT370" s="585" t="n">
        <x:v>0</x:v>
      </x:c>
      <x:c r="AU370" s="588" t="n">
        <x:f>AV370*$E$3</x:f>
        <x:v>0</x:v>
      </x:c>
      <x:c r="AV370" s="523" t="n">
        <x:v>0</x:v>
      </x:c>
      <x:c r="AW370" s="579" t="n">
        <x:f>SUM(M370,P370,S370,V370,Y370,AB370,AE370,AH370,AK370,AN370,AQ370,AT370)</x:f>
        <x:v>0</x:v>
      </x:c>
      <x:c r="AX370" s="582" t="n">
        <x:f>SUM(N370,Q370,T370,W370,Z370,AC370,AF370,AI370,AL370,AO370,AR370,AU370)</x:f>
        <x:v>0</x:v>
      </x:c>
      <x:c r="AY370" s="525"/>
      <x:c r="AZ370" s="579" t="n">
        <x:f>AW370/12</x:f>
        <x:v>0</x:v>
      </x:c>
      <x:c r="BA370" s="582" t="n">
        <x:f>AX370/12</x:f>
        <x:v>0</x:v>
      </x:c>
      <x:c r="BB370" s="525"/>
      <x:c r="BC370" s="579" t="n">
        <x:f>AW370-$G370</x:f>
        <x:v>0</x:v>
      </x:c>
      <x:c r="BD370" s="582" t="n">
        <x:f>AX370-($K370*12)</x:f>
        <x:v>0</x:v>
      </x:c>
      <x:c r="BE370" s="522" t="str">
        <x:v>SIM</x:v>
      </x:c>
      <x:c r="BF370" s="522" t="str">
        <x:v>PRODUÇÃO · COMPÕE O FATOR K</x:v>
      </x:c>
    </x:row>
    <x:row r="371" ht="31" customHeight="1">
      <x:c r="A371" s="531" t="str">
        <x:v>O&amp;M</x:v>
      </x:c>
      <x:c r="B371" s="531" t="str">
        <x:v>LINHA MORTA</x:v>
      </x:c>
      <x:c r="C371" s="531" t="str">
        <x:v>5025300234</x:v>
      </x:c>
      <x:c r="D371" s="534" t="str">
        <x:v>TURMA LM 5H CAM ATEND EMERGENCIAL</x:v>
      </x:c>
      <x:c r="E371" s="534" t="str">
        <x:v>TURMA DE LINHA MORTA ATE 36,2KV COM 5 HOMENS EM ATENDIMENTO EMERGENCIAL, COM CAMINHAO, QUANDO ACIONADO PARA ATENDIMENTO EMERGENCIAL DENTRO DA JORNADA DE TRABALHO. CONFORME NORMA TECNICA VIGENTE. INCLUI: NECESSIDADE DA CONTRATANTE EM COLOCAR A TURMA PARA ATENDER SITUACOES DE EMERGENCIA NO SISTEMA ELETRICO. APROPRIACAO - CUSTEIO: QUANDO EM ATIVIDADE DE MANUTENCAO, APROPRIAR NO CENTRO E CLASSE DE CUSTO ESPECIFICA DA AREA. CONFORME ET.206.EQTL.NORMAS E QUALIDADE - CADERNO DE SERVICOS. QUANTIDADE MINIMA DE PESSOAS NECESSARIAS: 5 PESSOAS. TIPO DE TURMA: LINHA MORTA (LM).</x:v>
      </x:c>
      <x:c r="F371" s="531" t="str">
        <x:v>HORA</x:v>
      </x:c>
      <x:c r="G371" s="573" t="n">
        <x:v>0</x:v>
      </x:c>
      <x:c r="H371" s="573" t="n">
        <x:f>G371/12</x:f>
        <x:v>0</x:v>
      </x:c>
      <x:c r="I371" s="576" t="n">
        <x:v>867.14958343094</x:v>
      </x:c>
      <x:c r="J371" s="576" t="n">
        <x:f>ROUND(I371*$E$3,2)</x:f>
        <x:v>867.15</x:v>
      </x:c>
      <x:c r="K371" s="576" t="n">
        <x:f>J371*H371</x:f>
        <x:v>0</x:v>
      </x:c>
      <x:c r="L371" s="522"/>
      <x:c r="M371" s="579" t="n">
        <x:v>0</x:v>
      </x:c>
      <x:c r="N371" s="582" t="n">
        <x:f>O371*$E$3</x:f>
        <x:v>0</x:v>
      </x:c>
      <x:c r="O371" s="523" t="n">
        <x:v>0</x:v>
      </x:c>
      <x:c r="P371" s="585" t="n">
        <x:v>0</x:v>
      </x:c>
      <x:c r="Q371" s="588" t="n">
        <x:f>R371*$E$3</x:f>
        <x:v>0</x:v>
      </x:c>
      <x:c r="R371" s="523" t="n">
        <x:v>0</x:v>
      </x:c>
      <x:c r="S371" s="579" t="n">
        <x:v>0</x:v>
      </x:c>
      <x:c r="T371" s="582" t="n">
        <x:f>U371*$E$3</x:f>
        <x:v>0</x:v>
      </x:c>
      <x:c r="U371" s="523" t="n">
        <x:v>0</x:v>
      </x:c>
      <x:c r="V371" s="585" t="n">
        <x:v>0</x:v>
      </x:c>
      <x:c r="W371" s="588" t="n">
        <x:f>X371*$E$3</x:f>
        <x:v>0</x:v>
      </x:c>
      <x:c r="X371" s="523" t="n">
        <x:v>0</x:v>
      </x:c>
      <x:c r="Y371" s="579" t="n">
        <x:v>0</x:v>
      </x:c>
      <x:c r="Z371" s="582" t="n">
        <x:f>AA371*$E$3</x:f>
        <x:v>0</x:v>
      </x:c>
      <x:c r="AA371" s="523" t="n">
        <x:v>0</x:v>
      </x:c>
      <x:c r="AB371" s="585" t="n">
        <x:v>0</x:v>
      </x:c>
      <x:c r="AC371" s="588" t="n">
        <x:f>AD371*$E$3</x:f>
        <x:v>0</x:v>
      </x:c>
      <x:c r="AD371" s="523" t="n">
        <x:v>0</x:v>
      </x:c>
      <x:c r="AE371" s="579" t="n">
        <x:v>0</x:v>
      </x:c>
      <x:c r="AF371" s="582" t="n">
        <x:f>AG371*$E$3</x:f>
        <x:v>0</x:v>
      </x:c>
      <x:c r="AG371" s="523" t="n">
        <x:v>0</x:v>
      </x:c>
      <x:c r="AH371" s="585" t="n">
        <x:v>0</x:v>
      </x:c>
      <x:c r="AI371" s="588" t="n">
        <x:f>AJ371*$E$3</x:f>
        <x:v>0</x:v>
      </x:c>
      <x:c r="AJ371" s="523" t="n">
        <x:v>0</x:v>
      </x:c>
      <x:c r="AK371" s="579" t="n">
        <x:v>0</x:v>
      </x:c>
      <x:c r="AL371" s="582" t="n">
        <x:f>AM371*$E$3</x:f>
        <x:v>0</x:v>
      </x:c>
      <x:c r="AM371" s="523" t="n">
        <x:v>0</x:v>
      </x:c>
      <x:c r="AN371" s="585" t="n">
        <x:v>0</x:v>
      </x:c>
      <x:c r="AO371" s="588" t="n">
        <x:f>AP371*$E$3</x:f>
        <x:v>0</x:v>
      </x:c>
      <x:c r="AP371" s="523" t="n">
        <x:v>0</x:v>
      </x:c>
      <x:c r="AQ371" s="579" t="n">
        <x:v>0</x:v>
      </x:c>
      <x:c r="AR371" s="582" t="n">
        <x:f>AS371*$E$3</x:f>
        <x:v>0</x:v>
      </x:c>
      <x:c r="AS371" s="523" t="n">
        <x:v>0</x:v>
      </x:c>
      <x:c r="AT371" s="585" t="n">
        <x:v>0</x:v>
      </x:c>
      <x:c r="AU371" s="588" t="n">
        <x:f>AV371*$E$3</x:f>
        <x:v>0</x:v>
      </x:c>
      <x:c r="AV371" s="523" t="n">
        <x:v>0</x:v>
      </x:c>
      <x:c r="AW371" s="579" t="n">
        <x:f>SUM(M371,P371,S371,V371,Y371,AB371,AE371,AH371,AK371,AN371,AQ371,AT371)</x:f>
        <x:v>0</x:v>
      </x:c>
      <x:c r="AX371" s="582" t="n">
        <x:f>SUM(N371,Q371,T371,W371,Z371,AC371,AF371,AI371,AL371,AO371,AR371,AU371)</x:f>
        <x:v>0</x:v>
      </x:c>
      <x:c r="AY371" s="525"/>
      <x:c r="AZ371" s="579" t="n">
        <x:f>AW371/12</x:f>
        <x:v>0</x:v>
      </x:c>
      <x:c r="BA371" s="582" t="n">
        <x:f>AX371/12</x:f>
        <x:v>0</x:v>
      </x:c>
      <x:c r="BB371" s="525"/>
      <x:c r="BC371" s="579" t="n">
        <x:f>AW371-$G371</x:f>
        <x:v>0</x:v>
      </x:c>
      <x:c r="BD371" s="582" t="n">
        <x:f>AX371-($K371*12)</x:f>
        <x:v>0</x:v>
      </x:c>
      <x:c r="BE371" s="522" t="str">
        <x:v>SIM</x:v>
      </x:c>
      <x:c r="BF371" s="522" t="str">
        <x:v>PRODUÇÃO · COMPÕE O FATOR K</x:v>
      </x:c>
    </x:row>
    <x:row r="372" ht="31" customHeight="1">
      <x:c r="A372" s="531" t="str">
        <x:v>O&amp;M</x:v>
      </x:c>
      <x:c r="B372" s="531" t="str">
        <x:v>LINHA MORTA</x:v>
      </x:c>
      <x:c r="C372" s="531" t="str">
        <x:v>5025300235</x:v>
      </x:c>
      <x:c r="D372" s="534" t="str">
        <x:v>TURMA LM ATE 36,2KV 2H LEVE EM DISP </x:v>
      </x:c>
      <x:c r="E372" s="534" t="str">
        <x:v>TURMA DE LINHA MORTA COM 2 HOMENS EM DISPONIBILIDADE COM VEICULO LEVE. CONFORME NORMA TECNICA VIGENTE. INCLUI: A REMUNERACAO SERA POR HORA DE DISPONIBILIDADE INDEPENDENTE DA ATIVIDADE EXECUTADA, QUE DEVE SER COMPATIVEL COM A TURMA. ESTA ATIVIDADE TAMBEM DEVE REMUNERAR O TEMPO PARADO DA TURMA SEM PRODUCAO NOS DESLOCAMENTOS PARA EXECUCAO DE SERVICOS POR PRODUTIVIDADE. DEVERA SER COMPUTADO O NUMERO DE HORAS QUE A TURMA FICA PARADA SEM PRODUZIR. APROPRIACAO - CUSTEIO: QUANDO EM ATIVIDADE DE MANUTENCAO, APROPRIAR NO CENTRO E CLASSE DE CUSTO ESPECIFICA DA AREA. CONFORME ET.206.EQTL.NORMAS E QUALIDADE - CADERNO DE SERVICOS. QUANT MINIMA RECOMENDA: 2 PESSOAS. TIPO DE TURMA: LINHA MORTA (LM).</x:v>
      </x:c>
      <x:c r="F372" s="531" t="str">
        <x:v>HORA</x:v>
      </x:c>
      <x:c r="G372" s="573" t="n">
        <x:v>0</x:v>
      </x:c>
      <x:c r="H372" s="573" t="n">
        <x:f>G372/12</x:f>
        <x:v>0</x:v>
      </x:c>
      <x:c r="I372" s="576" t="n">
        <x:v>867.14958343094</x:v>
      </x:c>
      <x:c r="J372" s="576" t="n">
        <x:f>ROUND(I372*$E$3,2)</x:f>
        <x:v>867.15</x:v>
      </x:c>
      <x:c r="K372" s="576" t="n">
        <x:f>J372*H372</x:f>
        <x:v>0</x:v>
      </x:c>
      <x:c r="L372" s="522"/>
      <x:c r="M372" s="579" t="n">
        <x:v>0</x:v>
      </x:c>
      <x:c r="N372" s="582" t="n">
        <x:f>O372*$E$3</x:f>
        <x:v>0</x:v>
      </x:c>
      <x:c r="O372" s="523" t="n">
        <x:v>0</x:v>
      </x:c>
      <x:c r="P372" s="585" t="n">
        <x:v>0</x:v>
      </x:c>
      <x:c r="Q372" s="588" t="n">
        <x:f>R372*$E$3</x:f>
        <x:v>0</x:v>
      </x:c>
      <x:c r="R372" s="523" t="n">
        <x:v>0</x:v>
      </x:c>
      <x:c r="S372" s="579" t="n">
        <x:v>0</x:v>
      </x:c>
      <x:c r="T372" s="582" t="n">
        <x:f>U372*$E$3</x:f>
        <x:v>0</x:v>
      </x:c>
      <x:c r="U372" s="523" t="n">
        <x:v>0</x:v>
      </x:c>
      <x:c r="V372" s="585" t="n">
        <x:v>0</x:v>
      </x:c>
      <x:c r="W372" s="588" t="n">
        <x:f>X372*$E$3</x:f>
        <x:v>0</x:v>
      </x:c>
      <x:c r="X372" s="523" t="n">
        <x:v>0</x:v>
      </x:c>
      <x:c r="Y372" s="579" t="n">
        <x:v>0</x:v>
      </x:c>
      <x:c r="Z372" s="582" t="n">
        <x:f>AA372*$E$3</x:f>
        <x:v>0</x:v>
      </x:c>
      <x:c r="AA372" s="523" t="n">
        <x:v>0</x:v>
      </x:c>
      <x:c r="AB372" s="585" t="n">
        <x:v>0</x:v>
      </x:c>
      <x:c r="AC372" s="588" t="n">
        <x:f>AD372*$E$3</x:f>
        <x:v>0</x:v>
      </x:c>
      <x:c r="AD372" s="523" t="n">
        <x:v>0</x:v>
      </x:c>
      <x:c r="AE372" s="579" t="n">
        <x:v>0</x:v>
      </x:c>
      <x:c r="AF372" s="582" t="n">
        <x:f>AG372*$E$3</x:f>
        <x:v>0</x:v>
      </x:c>
      <x:c r="AG372" s="523" t="n">
        <x:v>0</x:v>
      </x:c>
      <x:c r="AH372" s="585" t="n">
        <x:v>0</x:v>
      </x:c>
      <x:c r="AI372" s="588" t="n">
        <x:f>AJ372*$E$3</x:f>
        <x:v>0</x:v>
      </x:c>
      <x:c r="AJ372" s="523" t="n">
        <x:v>0</x:v>
      </x:c>
      <x:c r="AK372" s="579" t="n">
        <x:v>0</x:v>
      </x:c>
      <x:c r="AL372" s="582" t="n">
        <x:f>AM372*$E$3</x:f>
        <x:v>0</x:v>
      </x:c>
      <x:c r="AM372" s="523" t="n">
        <x:v>0</x:v>
      </x:c>
      <x:c r="AN372" s="585" t="n">
        <x:v>0</x:v>
      </x:c>
      <x:c r="AO372" s="588" t="n">
        <x:f>AP372*$E$3</x:f>
        <x:v>0</x:v>
      </x:c>
      <x:c r="AP372" s="523" t="n">
        <x:v>0</x:v>
      </x:c>
      <x:c r="AQ372" s="579" t="n">
        <x:v>0</x:v>
      </x:c>
      <x:c r="AR372" s="582" t="n">
        <x:f>AS372*$E$3</x:f>
        <x:v>0</x:v>
      </x:c>
      <x:c r="AS372" s="523" t="n">
        <x:v>0</x:v>
      </x:c>
      <x:c r="AT372" s="585" t="n">
        <x:v>0</x:v>
      </x:c>
      <x:c r="AU372" s="588" t="n">
        <x:f>AV372*$E$3</x:f>
        <x:v>0</x:v>
      </x:c>
      <x:c r="AV372" s="523" t="n">
        <x:v>0</x:v>
      </x:c>
      <x:c r="AW372" s="579" t="n">
        <x:f>SUM(M372,P372,S372,V372,Y372,AB372,AE372,AH372,AK372,AN372,AQ372,AT372)</x:f>
        <x:v>0</x:v>
      </x:c>
      <x:c r="AX372" s="582" t="n">
        <x:f>SUM(N372,Q372,T372,W372,Z372,AC372,AF372,AI372,AL372,AO372,AR372,AU372)</x:f>
        <x:v>0</x:v>
      </x:c>
      <x:c r="AY372" s="525"/>
      <x:c r="AZ372" s="579" t="n">
        <x:f>AW372/12</x:f>
        <x:v>0</x:v>
      </x:c>
      <x:c r="BA372" s="582" t="n">
        <x:f>AX372/12</x:f>
        <x:v>0</x:v>
      </x:c>
      <x:c r="BB372" s="525"/>
      <x:c r="BC372" s="579" t="n">
        <x:f>AW372-$G372</x:f>
        <x:v>0</x:v>
      </x:c>
      <x:c r="BD372" s="582" t="n">
        <x:f>AX372-($K372*12)</x:f>
        <x:v>0</x:v>
      </x:c>
      <x:c r="BE372" s="522" t="str">
        <x:v>SIM</x:v>
      </x:c>
      <x:c r="BF372" s="522" t="str">
        <x:v>PRODUÇÃO · COMPÕE O FATOR K</x:v>
      </x:c>
    </x:row>
    <x:row r="373" ht="31" customHeight="1">
      <x:c r="A373" s="531" t="str">
        <x:v>O&amp;M</x:v>
      </x:c>
      <x:c r="B373" s="531" t="str">
        <x:v>LINHA MORTA</x:v>
      </x:c>
      <x:c r="C373" s="531" t="str">
        <x:v>5025300236</x:v>
      </x:c>
      <x:c r="D373" s="534" t="str">
        <x:v>TURMA LM ATE 36,2KV 2H CESTO EM DISP </x:v>
      </x:c>
      <x:c r="E373" s="534" t="str">
        <x:v>TURMA DE LINHA MORTA COM 2 HOMENS EM DISPONIBILIDADE COM VEICULO COM CESTO AEREO. CONFORME NORMA TECNICA VIGENTE. INCLUI: A REMUNERACAO SERA POR HORA DE DISPONIBILIDADE INDEPENDENTE DA ATIVIDADE EXECUTADA, QUE DEVE SER COMPATIVEL COM A TURMA. ESTA ATIVIDADE TAMBEM DEVE REMUNERAR O TEMPO PARADO DA TURMA SEM PRODUCAO NOS DESLOCAMENTOS PARA EXECUCAO DE SERVICOS POR PRODUTIVIDADE. DEVERA SER COMPUTADO O NUMERO DE HORAS QUE A TURMA FICA PARADA SEM PRODUZIR. APROPRIACAO - CUSTEIO: QUANDO EM ATIVIDADE DE MANUTENCAO, APROPRIAR NO CENTRO E CLASSE DE CUSTO ESPECIFICA DA AREA. CONFORME ET.206.EQTL.NORMAS E QUALIDADE - CADERNO DE SERVICOS. QUANT MINIMA RECOMENDA: 2 PESSOAS. TIPO DE TURMA: LINHA MORTA (LM).</x:v>
      </x:c>
      <x:c r="F373" s="531" t="str">
        <x:v>HORA</x:v>
      </x:c>
      <x:c r="G373" s="573" t="n">
        <x:v>0</x:v>
      </x:c>
      <x:c r="H373" s="573" t="n">
        <x:f>G373/12</x:f>
        <x:v>0</x:v>
      </x:c>
      <x:c r="I373" s="576" t="n">
        <x:v>867.14958343094</x:v>
      </x:c>
      <x:c r="J373" s="576" t="n">
        <x:f>ROUND(I373*$E$3,2)</x:f>
        <x:v>867.15</x:v>
      </x:c>
      <x:c r="K373" s="576" t="n">
        <x:f>J373*H373</x:f>
        <x:v>0</x:v>
      </x:c>
      <x:c r="L373" s="522"/>
      <x:c r="M373" s="579" t="n">
        <x:v>0</x:v>
      </x:c>
      <x:c r="N373" s="582" t="n">
        <x:f>O373*$E$3</x:f>
        <x:v>0</x:v>
      </x:c>
      <x:c r="O373" s="523" t="n">
        <x:v>0</x:v>
      </x:c>
      <x:c r="P373" s="585" t="n">
        <x:v>0</x:v>
      </x:c>
      <x:c r="Q373" s="588" t="n">
        <x:f>R373*$E$3</x:f>
        <x:v>0</x:v>
      </x:c>
      <x:c r="R373" s="523" t="n">
        <x:v>0</x:v>
      </x:c>
      <x:c r="S373" s="579" t="n">
        <x:v>0</x:v>
      </x:c>
      <x:c r="T373" s="582" t="n">
        <x:f>U373*$E$3</x:f>
        <x:v>0</x:v>
      </x:c>
      <x:c r="U373" s="523" t="n">
        <x:v>0</x:v>
      </x:c>
      <x:c r="V373" s="585" t="n">
        <x:v>0</x:v>
      </x:c>
      <x:c r="W373" s="588" t="n">
        <x:f>X373*$E$3</x:f>
        <x:v>0</x:v>
      </x:c>
      <x:c r="X373" s="523" t="n">
        <x:v>0</x:v>
      </x:c>
      <x:c r="Y373" s="579" t="n">
        <x:v>0</x:v>
      </x:c>
      <x:c r="Z373" s="582" t="n">
        <x:f>AA373*$E$3</x:f>
        <x:v>0</x:v>
      </x:c>
      <x:c r="AA373" s="523" t="n">
        <x:v>0</x:v>
      </x:c>
      <x:c r="AB373" s="585" t="n">
        <x:v>0</x:v>
      </x:c>
      <x:c r="AC373" s="588" t="n">
        <x:f>AD373*$E$3</x:f>
        <x:v>0</x:v>
      </x:c>
      <x:c r="AD373" s="523" t="n">
        <x:v>0</x:v>
      </x:c>
      <x:c r="AE373" s="579" t="n">
        <x:v>0</x:v>
      </x:c>
      <x:c r="AF373" s="582" t="n">
        <x:f>AG373*$E$3</x:f>
        <x:v>0</x:v>
      </x:c>
      <x:c r="AG373" s="523" t="n">
        <x:v>0</x:v>
      </x:c>
      <x:c r="AH373" s="585" t="n">
        <x:v>0</x:v>
      </x:c>
      <x:c r="AI373" s="588" t="n">
        <x:f>AJ373*$E$3</x:f>
        <x:v>0</x:v>
      </x:c>
      <x:c r="AJ373" s="523" t="n">
        <x:v>0</x:v>
      </x:c>
      <x:c r="AK373" s="579" t="n">
        <x:v>0</x:v>
      </x:c>
      <x:c r="AL373" s="582" t="n">
        <x:f>AM373*$E$3</x:f>
        <x:v>0</x:v>
      </x:c>
      <x:c r="AM373" s="523" t="n">
        <x:v>0</x:v>
      </x:c>
      <x:c r="AN373" s="585" t="n">
        <x:v>0</x:v>
      </x:c>
      <x:c r="AO373" s="588" t="n">
        <x:f>AP373*$E$3</x:f>
        <x:v>0</x:v>
      </x:c>
      <x:c r="AP373" s="523" t="n">
        <x:v>0</x:v>
      </x:c>
      <x:c r="AQ373" s="579" t="n">
        <x:v>0</x:v>
      </x:c>
      <x:c r="AR373" s="582" t="n">
        <x:f>AS373*$E$3</x:f>
        <x:v>0</x:v>
      </x:c>
      <x:c r="AS373" s="523" t="n">
        <x:v>0</x:v>
      </x:c>
      <x:c r="AT373" s="585" t="n">
        <x:v>0</x:v>
      </x:c>
      <x:c r="AU373" s="588" t="n">
        <x:f>AV373*$E$3</x:f>
        <x:v>0</x:v>
      </x:c>
      <x:c r="AV373" s="523" t="n">
        <x:v>0</x:v>
      </x:c>
      <x:c r="AW373" s="579" t="n">
        <x:f>SUM(M373,P373,S373,V373,Y373,AB373,AE373,AH373,AK373,AN373,AQ373,AT373)</x:f>
        <x:v>0</x:v>
      </x:c>
      <x:c r="AX373" s="582" t="n">
        <x:f>SUM(N373,Q373,T373,W373,Z373,AC373,AF373,AI373,AL373,AO373,AR373,AU373)</x:f>
        <x:v>0</x:v>
      </x:c>
      <x:c r="AY373" s="525"/>
      <x:c r="AZ373" s="579" t="n">
        <x:f>AW373/12</x:f>
        <x:v>0</x:v>
      </x:c>
      <x:c r="BA373" s="582" t="n">
        <x:f>AX373/12</x:f>
        <x:v>0</x:v>
      </x:c>
      <x:c r="BB373" s="525"/>
      <x:c r="BC373" s="579" t="n">
        <x:f>AW373-$G373</x:f>
        <x:v>0</x:v>
      </x:c>
      <x:c r="BD373" s="582" t="n">
        <x:f>AX373-($K373*12)</x:f>
        <x:v>0</x:v>
      </x:c>
      <x:c r="BE373" s="522" t="str">
        <x:v>SIM</x:v>
      </x:c>
      <x:c r="BF373" s="522" t="str">
        <x:v>PRODUÇÃO · COMPÕE O FATOR K</x:v>
      </x:c>
    </x:row>
    <x:row r="374" ht="31" customHeight="1">
      <x:c r="A374" s="531" t="str">
        <x:v>O&amp;M</x:v>
      </x:c>
      <x:c r="B374" s="531" t="str">
        <x:v>LINHA MORTA</x:v>
      </x:c>
      <x:c r="C374" s="531" t="str">
        <x:v>5025300237</x:v>
      </x:c>
      <x:c r="D374" s="534" t="str">
        <x:v>TURMA LM ATE 36,2KV 5H CAM EM DISP </x:v>
      </x:c>
      <x:c r="E374" s="534" t="str">
        <x:v>TURMA DE LINHA MORTA COM 5 HOMENS EM DISPONIBILIDADE COM VEICULO COM CAMINHAO. CONFORME NORMA TECNICA VIGENTE. INCLUI: A REMUNERACAO SERA POR HORA DE DISPONIBILIDADE INDEPENDENTE DA ATIVIDADE EXECUTADA, QUE DEVE SER COMPATIVEL COM A TURMA. ESTA ATIVIDADE TAMBEM DEVE REMUNERAR O TEMPO PARADO DA TURMA SEM PRODUCAO NOS DESLOCAMENTOS PARA EXECUCAO DE SERVICOS POR PRODUTIVIDADE. DEVERA SER COMPUTADO O NUMERO DE HORAS QUE A TURMA FICA PARADA SEM PRODUZIR. APROPRIACAO - CUSTEIO: QUANDO EM ATIVIDADE DE MANUTENCAO, APROPRIAR NO CENTRO E CLASSE DE CUSTO ESPECIFICA DA AREA. CONFORME ET.206.EQTL.NORMAS E QUALIDADE - CADERNO DE SERVICOS. QUANT MINIMA RECOMENDA: 5 PESSOAS. TIPO DE TURMA: LINHA MORTA (LM).</x:v>
      </x:c>
      <x:c r="F374" s="531" t="str">
        <x:v>HORA</x:v>
      </x:c>
      <x:c r="G374" s="573" t="n">
        <x:v>0</x:v>
      </x:c>
      <x:c r="H374" s="573" t="n">
        <x:f>G374/12</x:f>
        <x:v>0</x:v>
      </x:c>
      <x:c r="I374" s="576" t="n">
        <x:v>867.14958343094</x:v>
      </x:c>
      <x:c r="J374" s="576" t="n">
        <x:f>ROUND(I374*$E$3,2)</x:f>
        <x:v>867.15</x:v>
      </x:c>
      <x:c r="K374" s="576" t="n">
        <x:f>J374*H374</x:f>
        <x:v>0</x:v>
      </x:c>
      <x:c r="L374" s="522"/>
      <x:c r="M374" s="579" t="n">
        <x:v>0</x:v>
      </x:c>
      <x:c r="N374" s="582" t="n">
        <x:f>O374*$E$3</x:f>
        <x:v>0</x:v>
      </x:c>
      <x:c r="O374" s="523" t="n">
        <x:v>0</x:v>
      </x:c>
      <x:c r="P374" s="585" t="n">
        <x:v>0</x:v>
      </x:c>
      <x:c r="Q374" s="588" t="n">
        <x:f>R374*$E$3</x:f>
        <x:v>0</x:v>
      </x:c>
      <x:c r="R374" s="523" t="n">
        <x:v>0</x:v>
      </x:c>
      <x:c r="S374" s="579" t="n">
        <x:v>0</x:v>
      </x:c>
      <x:c r="T374" s="582" t="n">
        <x:f>U374*$E$3</x:f>
        <x:v>0</x:v>
      </x:c>
      <x:c r="U374" s="523" t="n">
        <x:v>0</x:v>
      </x:c>
      <x:c r="V374" s="585" t="n">
        <x:v>0</x:v>
      </x:c>
      <x:c r="W374" s="588" t="n">
        <x:f>X374*$E$3</x:f>
        <x:v>0</x:v>
      </x:c>
      <x:c r="X374" s="523" t="n">
        <x:v>0</x:v>
      </x:c>
      <x:c r="Y374" s="579" t="n">
        <x:v>0</x:v>
      </x:c>
      <x:c r="Z374" s="582" t="n">
        <x:f>AA374*$E$3</x:f>
        <x:v>0</x:v>
      </x:c>
      <x:c r="AA374" s="523" t="n">
        <x:v>0</x:v>
      </x:c>
      <x:c r="AB374" s="585" t="n">
        <x:v>0</x:v>
      </x:c>
      <x:c r="AC374" s="588" t="n">
        <x:f>AD374*$E$3</x:f>
        <x:v>0</x:v>
      </x:c>
      <x:c r="AD374" s="523" t="n">
        <x:v>0</x:v>
      </x:c>
      <x:c r="AE374" s="579" t="n">
        <x:v>0</x:v>
      </x:c>
      <x:c r="AF374" s="582" t="n">
        <x:f>AG374*$E$3</x:f>
        <x:v>0</x:v>
      </x:c>
      <x:c r="AG374" s="523" t="n">
        <x:v>0</x:v>
      </x:c>
      <x:c r="AH374" s="585" t="n">
        <x:v>0</x:v>
      </x:c>
      <x:c r="AI374" s="588" t="n">
        <x:f>AJ374*$E$3</x:f>
        <x:v>0</x:v>
      </x:c>
      <x:c r="AJ374" s="523" t="n">
        <x:v>0</x:v>
      </x:c>
      <x:c r="AK374" s="579" t="n">
        <x:v>0</x:v>
      </x:c>
      <x:c r="AL374" s="582" t="n">
        <x:f>AM374*$E$3</x:f>
        <x:v>0</x:v>
      </x:c>
      <x:c r="AM374" s="523" t="n">
        <x:v>0</x:v>
      </x:c>
      <x:c r="AN374" s="585" t="n">
        <x:v>0</x:v>
      </x:c>
      <x:c r="AO374" s="588" t="n">
        <x:f>AP374*$E$3</x:f>
        <x:v>0</x:v>
      </x:c>
      <x:c r="AP374" s="523" t="n">
        <x:v>0</x:v>
      </x:c>
      <x:c r="AQ374" s="579" t="n">
        <x:v>0</x:v>
      </x:c>
      <x:c r="AR374" s="582" t="n">
        <x:f>AS374*$E$3</x:f>
        <x:v>0</x:v>
      </x:c>
      <x:c r="AS374" s="523" t="n">
        <x:v>0</x:v>
      </x:c>
      <x:c r="AT374" s="585" t="n">
        <x:v>0</x:v>
      </x:c>
      <x:c r="AU374" s="588" t="n">
        <x:f>AV374*$E$3</x:f>
        <x:v>0</x:v>
      </x:c>
      <x:c r="AV374" s="523" t="n">
        <x:v>0</x:v>
      </x:c>
      <x:c r="AW374" s="579" t="n">
        <x:f>SUM(M374,P374,S374,V374,Y374,AB374,AE374,AH374,AK374,AN374,AQ374,AT374)</x:f>
        <x:v>0</x:v>
      </x:c>
      <x:c r="AX374" s="582" t="n">
        <x:f>SUM(N374,Q374,T374,W374,Z374,AC374,AF374,AI374,AL374,AO374,AR374,AU374)</x:f>
        <x:v>0</x:v>
      </x:c>
      <x:c r="AY374" s="525"/>
      <x:c r="AZ374" s="579" t="n">
        <x:f>AW374/12</x:f>
        <x:v>0</x:v>
      </x:c>
      <x:c r="BA374" s="582" t="n">
        <x:f>AX374/12</x:f>
        <x:v>0</x:v>
      </x:c>
      <x:c r="BB374" s="525"/>
      <x:c r="BC374" s="579" t="n">
        <x:f>AW374-$G374</x:f>
        <x:v>0</x:v>
      </x:c>
      <x:c r="BD374" s="582" t="n">
        <x:f>AX374-($K374*12)</x:f>
        <x:v>0</x:v>
      </x:c>
      <x:c r="BE374" s="522" t="str">
        <x:v>SIM</x:v>
      </x:c>
      <x:c r="BF374" s="522" t="str">
        <x:v>PRODUÇÃO · COMPÕE O FATOR K</x:v>
      </x:c>
    </x:row>
    <x:row r="375" ht="31" customHeight="1">
      <x:c r="A375" s="531" t="str">
        <x:v>O&amp;M</x:v>
      </x:c>
      <x:c r="B375" s="531" t="str">
        <x:v>LINHA VIVA</x:v>
      </x:c>
      <x:c r="C375" s="531" t="str">
        <x:v>5025300238</x:v>
      </x:c>
      <x:c r="D375" s="534" t="str">
        <x:v>TURMA LV ATE 36,2KV 3H CESTO SP EM DISP </x:v>
      </x:c>
      <x:c r="E375" s="534" t="str">
        <x:v>TURMA DE LINHA VIVA COM 3 HOMENS EM DISPONIBILIDADE COM VEICULO COM CESTO AEREO SIMPLES. INCLUI: A REMUNERACAO SERA POR HORA DE DISPONIBILIDADE INDEPENDENTE DA ATIVIDADE EXECUTADA, QUE DEVE SER COMPATIVEL COM A TURMA. ESTA ATIVIDADE TAMBEM DEVE REMUNERAR O TEMPO PARADO DA TURMA SEM PRODUCAO NOS DESLOCAMENTOS PARA EXECUCAO DE SERVICOS POR PRODUTIVIDADE. DEVERA SER COMPUTADO O NUMERO DE HORAS QUE A TURMA FICA PARADA SEM PRODUZIR. CONFORME ET.206.EQTL.NORMAS E QUALIDADE - CADERNO DE SERVICOS. QUANTIDADE MINIMA DE PESSOAS RECOMENDAS: 3 PESSOAS. TIPO DE TURMA: LINHA VIVA (LV).</x:v>
      </x:c>
      <x:c r="F375" s="531" t="str">
        <x:v>HORA</x:v>
      </x:c>
      <x:c r="G375" s="573" t="n">
        <x:v>0</x:v>
      </x:c>
      <x:c r="H375" s="573" t="n">
        <x:f>G375/12</x:f>
        <x:v>0</x:v>
      </x:c>
      <x:c r="I375" s="576" t="n">
        <x:v>602.955115458573</x:v>
      </x:c>
      <x:c r="J375" s="576" t="n">
        <x:f>ROUND(I375*$E$3,2)</x:f>
        <x:v>602.96</x:v>
      </x:c>
      <x:c r="K375" s="576" t="n">
        <x:f>J375*H375</x:f>
        <x:v>0</x:v>
      </x:c>
      <x:c r="L375" s="522"/>
      <x:c r="M375" s="579" t="n">
        <x:v>0</x:v>
      </x:c>
      <x:c r="N375" s="582" t="n">
        <x:f>O375*$E$3</x:f>
        <x:v>0</x:v>
      </x:c>
      <x:c r="O375" s="523" t="n">
        <x:v>0</x:v>
      </x:c>
      <x:c r="P375" s="585" t="n">
        <x:v>0</x:v>
      </x:c>
      <x:c r="Q375" s="588" t="n">
        <x:f>R375*$E$3</x:f>
        <x:v>0</x:v>
      </x:c>
      <x:c r="R375" s="523" t="n">
        <x:v>0</x:v>
      </x:c>
      <x:c r="S375" s="579" t="n">
        <x:v>0</x:v>
      </x:c>
      <x:c r="T375" s="582" t="n">
        <x:f>U375*$E$3</x:f>
        <x:v>0</x:v>
      </x:c>
      <x:c r="U375" s="523" t="n">
        <x:v>0</x:v>
      </x:c>
      <x:c r="V375" s="585" t="n">
        <x:v>0</x:v>
      </x:c>
      <x:c r="W375" s="588" t="n">
        <x:f>X375*$E$3</x:f>
        <x:v>0</x:v>
      </x:c>
      <x:c r="X375" s="523" t="n">
        <x:v>0</x:v>
      </x:c>
      <x:c r="Y375" s="579" t="n">
        <x:v>0</x:v>
      </x:c>
      <x:c r="Z375" s="582" t="n">
        <x:f>AA375*$E$3</x:f>
        <x:v>0</x:v>
      </x:c>
      <x:c r="AA375" s="523" t="n">
        <x:v>0</x:v>
      </x:c>
      <x:c r="AB375" s="585" t="n">
        <x:v>0</x:v>
      </x:c>
      <x:c r="AC375" s="588" t="n">
        <x:f>AD375*$E$3</x:f>
        <x:v>0</x:v>
      </x:c>
      <x:c r="AD375" s="523" t="n">
        <x:v>0</x:v>
      </x:c>
      <x:c r="AE375" s="579" t="n">
        <x:v>0</x:v>
      </x:c>
      <x:c r="AF375" s="582" t="n">
        <x:f>AG375*$E$3</x:f>
        <x:v>0</x:v>
      </x:c>
      <x:c r="AG375" s="523" t="n">
        <x:v>0</x:v>
      </x:c>
      <x:c r="AH375" s="585" t="n">
        <x:v>0</x:v>
      </x:c>
      <x:c r="AI375" s="588" t="n">
        <x:f>AJ375*$E$3</x:f>
        <x:v>0</x:v>
      </x:c>
      <x:c r="AJ375" s="523" t="n">
        <x:v>0</x:v>
      </x:c>
      <x:c r="AK375" s="579" t="n">
        <x:v>0</x:v>
      </x:c>
      <x:c r="AL375" s="582" t="n">
        <x:f>AM375*$E$3</x:f>
        <x:v>0</x:v>
      </x:c>
      <x:c r="AM375" s="523" t="n">
        <x:v>0</x:v>
      </x:c>
      <x:c r="AN375" s="585" t="n">
        <x:v>0</x:v>
      </x:c>
      <x:c r="AO375" s="588" t="n">
        <x:f>AP375*$E$3</x:f>
        <x:v>0</x:v>
      </x:c>
      <x:c r="AP375" s="523" t="n">
        <x:v>0</x:v>
      </x:c>
      <x:c r="AQ375" s="579" t="n">
        <x:v>0</x:v>
      </x:c>
      <x:c r="AR375" s="582" t="n">
        <x:f>AS375*$E$3</x:f>
        <x:v>0</x:v>
      </x:c>
      <x:c r="AS375" s="523" t="n">
        <x:v>0</x:v>
      </x:c>
      <x:c r="AT375" s="585" t="n">
        <x:v>0</x:v>
      </x:c>
      <x:c r="AU375" s="588" t="n">
        <x:f>AV375*$E$3</x:f>
        <x:v>0</x:v>
      </x:c>
      <x:c r="AV375" s="523" t="n">
        <x:v>0</x:v>
      </x:c>
      <x:c r="AW375" s="579" t="n">
        <x:f>SUM(M375,P375,S375,V375,Y375,AB375,AE375,AH375,AK375,AN375,AQ375,AT375)</x:f>
        <x:v>0</x:v>
      </x:c>
      <x:c r="AX375" s="582" t="n">
        <x:f>SUM(N375,Q375,T375,W375,Z375,AC375,AF375,AI375,AL375,AO375,AR375,AU375)</x:f>
        <x:v>0</x:v>
      </x:c>
      <x:c r="AY375" s="525"/>
      <x:c r="AZ375" s="579" t="n">
        <x:f>AW375/12</x:f>
        <x:v>0</x:v>
      </x:c>
      <x:c r="BA375" s="582" t="n">
        <x:f>AX375/12</x:f>
        <x:v>0</x:v>
      </x:c>
      <x:c r="BB375" s="525"/>
      <x:c r="BC375" s="579" t="n">
        <x:f>AW375-$G375</x:f>
        <x:v>0</x:v>
      </x:c>
      <x:c r="BD375" s="582" t="n">
        <x:f>AX375-($K375*12)</x:f>
        <x:v>0</x:v>
      </x:c>
      <x:c r="BE375" s="522" t="str">
        <x:v>SIM</x:v>
      </x:c>
      <x:c r="BF375" s="522" t="str">
        <x:v>PRODUÇÃO · COMPÕE O FATOR K</x:v>
      </x:c>
    </x:row>
    <x:row r="376" ht="31" customHeight="1">
      <x:c r="A376" s="531" t="str">
        <x:v>O&amp;M</x:v>
      </x:c>
      <x:c r="B376" s="531" t="str">
        <x:v>LINHA VIVA</x:v>
      </x:c>
      <x:c r="C376" s="531" t="str">
        <x:v>5025300239</x:v>
      </x:c>
      <x:c r="D376" s="534" t="str">
        <x:v>TURMA LV ATE 36,2KV 4H CESTO DP EM DISP </x:v>
      </x:c>
      <x:c r="E376" s="534" t="str">
        <x:v>TURMA DE LINHA VIVA COM 4 HOMENS EM DISPONIBILIDADE COM VEICULO COM CESTO AEREO DUPLO. INCLUI: A REMUNERACAO SERA POR HORA DE DISPONIBILIDADE INDEPENDENTE DA ATIVIDADE EXECUTADA, QUE DEVE SER COMPATIVEL COM A TURMA. ESTA ATIVIDADE TAMBEM DEVE REMUNERAR O TEMPO PARADO DA TURMA SEM PRODUCAO NOS DESLOCAMENTOS PARA EXECUCAO DE SERVICOS POR PRODUTIVIDADE. DEVERA SER COMPUTADO O NUMERO DE HORAS QUE A TURMA FICA PARADA SEM PRODUZIR. CONFORME ET.206.EQTL.NORMAS E QUALIDADE - CADERNO DE SERVICOS. QUANTIDADE MINIMA DE PESSOAS RECOMENDAS: 4 PESSOAS. TIPO DE TURMA: LINHA VIVA (LV).</x:v>
      </x:c>
      <x:c r="F376" s="531" t="str">
        <x:v>HORA</x:v>
      </x:c>
      <x:c r="G376" s="573" t="n">
        <x:v>0</x:v>
      </x:c>
      <x:c r="H376" s="573" t="n">
        <x:f>G376/12</x:f>
        <x:v>0</x:v>
      </x:c>
      <x:c r="I376" s="576" t="n">
        <x:v>793.296595830995</x:v>
      </x:c>
      <x:c r="J376" s="576" t="n">
        <x:f>ROUND(I376*$E$3,2)</x:f>
        <x:v>793.3</x:v>
      </x:c>
      <x:c r="K376" s="576" t="n">
        <x:f>J376*H376</x:f>
        <x:v>0</x:v>
      </x:c>
      <x:c r="L376" s="522"/>
      <x:c r="M376" s="579" t="n">
        <x:v>0</x:v>
      </x:c>
      <x:c r="N376" s="582" t="n">
        <x:f>O376*$E$3</x:f>
        <x:v>0</x:v>
      </x:c>
      <x:c r="O376" s="523" t="n">
        <x:v>0</x:v>
      </x:c>
      <x:c r="P376" s="585" t="n">
        <x:v>0</x:v>
      </x:c>
      <x:c r="Q376" s="588" t="n">
        <x:f>R376*$E$3</x:f>
        <x:v>0</x:v>
      </x:c>
      <x:c r="R376" s="523" t="n">
        <x:v>0</x:v>
      </x:c>
      <x:c r="S376" s="579" t="n">
        <x:v>0</x:v>
      </x:c>
      <x:c r="T376" s="582" t="n">
        <x:f>U376*$E$3</x:f>
        <x:v>0</x:v>
      </x:c>
      <x:c r="U376" s="523" t="n">
        <x:v>0</x:v>
      </x:c>
      <x:c r="V376" s="585" t="n">
        <x:v>0</x:v>
      </x:c>
      <x:c r="W376" s="588" t="n">
        <x:f>X376*$E$3</x:f>
        <x:v>0</x:v>
      </x:c>
      <x:c r="X376" s="523" t="n">
        <x:v>0</x:v>
      </x:c>
      <x:c r="Y376" s="579" t="n">
        <x:v>0</x:v>
      </x:c>
      <x:c r="Z376" s="582" t="n">
        <x:f>AA376*$E$3</x:f>
        <x:v>0</x:v>
      </x:c>
      <x:c r="AA376" s="523" t="n">
        <x:v>0</x:v>
      </x:c>
      <x:c r="AB376" s="585" t="n">
        <x:v>0</x:v>
      </x:c>
      <x:c r="AC376" s="588" t="n">
        <x:f>AD376*$E$3</x:f>
        <x:v>0</x:v>
      </x:c>
      <x:c r="AD376" s="523" t="n">
        <x:v>0</x:v>
      </x:c>
      <x:c r="AE376" s="579" t="n">
        <x:v>0</x:v>
      </x:c>
      <x:c r="AF376" s="582" t="n">
        <x:f>AG376*$E$3</x:f>
        <x:v>0</x:v>
      </x:c>
      <x:c r="AG376" s="523" t="n">
        <x:v>0</x:v>
      </x:c>
      <x:c r="AH376" s="585" t="n">
        <x:v>0</x:v>
      </x:c>
      <x:c r="AI376" s="588" t="n">
        <x:f>AJ376*$E$3</x:f>
        <x:v>0</x:v>
      </x:c>
      <x:c r="AJ376" s="523" t="n">
        <x:v>0</x:v>
      </x:c>
      <x:c r="AK376" s="579" t="n">
        <x:v>0</x:v>
      </x:c>
      <x:c r="AL376" s="582" t="n">
        <x:f>AM376*$E$3</x:f>
        <x:v>0</x:v>
      </x:c>
      <x:c r="AM376" s="523" t="n">
        <x:v>0</x:v>
      </x:c>
      <x:c r="AN376" s="585" t="n">
        <x:v>0</x:v>
      </x:c>
      <x:c r="AO376" s="588" t="n">
        <x:f>AP376*$E$3</x:f>
        <x:v>0</x:v>
      </x:c>
      <x:c r="AP376" s="523" t="n">
        <x:v>0</x:v>
      </x:c>
      <x:c r="AQ376" s="579" t="n">
        <x:v>0</x:v>
      </x:c>
      <x:c r="AR376" s="582" t="n">
        <x:f>AS376*$E$3</x:f>
        <x:v>0</x:v>
      </x:c>
      <x:c r="AS376" s="523" t="n">
        <x:v>0</x:v>
      </x:c>
      <x:c r="AT376" s="585" t="n">
        <x:v>0</x:v>
      </x:c>
      <x:c r="AU376" s="588" t="n">
        <x:f>AV376*$E$3</x:f>
        <x:v>0</x:v>
      </x:c>
      <x:c r="AV376" s="523" t="n">
        <x:v>0</x:v>
      </x:c>
      <x:c r="AW376" s="579" t="n">
        <x:f>SUM(M376,P376,S376,V376,Y376,AB376,AE376,AH376,AK376,AN376,AQ376,AT376)</x:f>
        <x:v>0</x:v>
      </x:c>
      <x:c r="AX376" s="582" t="n">
        <x:f>SUM(N376,Q376,T376,W376,Z376,AC376,AF376,AI376,AL376,AO376,AR376,AU376)</x:f>
        <x:v>0</x:v>
      </x:c>
      <x:c r="AY376" s="525"/>
      <x:c r="AZ376" s="579" t="n">
        <x:f>AW376/12</x:f>
        <x:v>0</x:v>
      </x:c>
      <x:c r="BA376" s="582" t="n">
        <x:f>AX376/12</x:f>
        <x:v>0</x:v>
      </x:c>
      <x:c r="BB376" s="525"/>
      <x:c r="BC376" s="579" t="n">
        <x:f>AW376-$G376</x:f>
        <x:v>0</x:v>
      </x:c>
      <x:c r="BD376" s="582" t="n">
        <x:f>AX376-($K376*12)</x:f>
        <x:v>0</x:v>
      </x:c>
      <x:c r="BE376" s="522" t="str">
        <x:v>SIM</x:v>
      </x:c>
      <x:c r="BF376" s="522" t="str">
        <x:v>PRODUÇÃO · COMPÕE O FATOR K</x:v>
      </x:c>
    </x:row>
    <x:row r="377" ht="31" customHeight="1">
      <x:c r="A377" s="531" t="str">
        <x:v>O&amp;M</x:v>
      </x:c>
      <x:c r="B377" s="531" t="str">
        <x:v>LINHA MORTA</x:v>
      </x:c>
      <x:c r="C377" s="531" t="str">
        <x:v>5025300248</x:v>
      </x:c>
      <x:c r="D377" s="534" t="str">
        <x:v>TURMA LM 2H LEVE ATEND EMERGENCIAL</x:v>
      </x:c>
      <x:c r="E377" s="534" t="str">
        <x:v>TURMA DE LINHA MORTA ATE 36,2KV COM 2 HOMENS EM ATENDIMENTO EMERGENCIAL, COM VEICULO LEVE, QUANDO ACIONADO PARA ATENDIMENTO EMERGENCIAL DENTRO DA JORNADA DE TRABALHO. CONFORME NORMA TECNICA VIGENTE. INCLUI: NECESSIDADE DA CONTRATANTE EM COLOCAR A TURMA PARA ATENDER SITUACOES DE EMERGENCIA NO SISTEMA ELETRICO. APROPRIACAO - CUSTEIO: QUANDO EM ATIVIDADE DE MANUTENCAO, APROPRIAR NO CENTRO E CLASSE DE CUSTO ESPECIFICA DA AREA. CONFORME ET.206.EQTL.NORMAS E QUALIDADE - CADERNO DE SERVICOS. QUANTIDADE MINIMA DE PESSOAS NECESSARIAS: 2 PESSOAS. TIPO DE TURMA: LINHA MORTA (LM).</x:v>
      </x:c>
      <x:c r="F377" s="531" t="str">
        <x:v>HORA</x:v>
      </x:c>
      <x:c r="G377" s="573" t="n">
        <x:v>0</x:v>
      </x:c>
      <x:c r="H377" s="573" t="n">
        <x:f>G377/12</x:f>
        <x:v>0</x:v>
      </x:c>
      <x:c r="I377" s="576" t="n">
        <x:v>867.14958343094</x:v>
      </x:c>
      <x:c r="J377" s="576" t="n">
        <x:f>ROUND(I377*$E$3,2)</x:f>
        <x:v>867.15</x:v>
      </x:c>
      <x:c r="K377" s="576" t="n">
        <x:f>J377*H377</x:f>
        <x:v>0</x:v>
      </x:c>
      <x:c r="L377" s="522"/>
      <x:c r="M377" s="579" t="n">
        <x:v>0</x:v>
      </x:c>
      <x:c r="N377" s="582" t="n">
        <x:f>O377*$E$3</x:f>
        <x:v>0</x:v>
      </x:c>
      <x:c r="O377" s="523" t="n">
        <x:v>0</x:v>
      </x:c>
      <x:c r="P377" s="585" t="n">
        <x:v>0</x:v>
      </x:c>
      <x:c r="Q377" s="588" t="n">
        <x:f>R377*$E$3</x:f>
        <x:v>0</x:v>
      </x:c>
      <x:c r="R377" s="523" t="n">
        <x:v>0</x:v>
      </x:c>
      <x:c r="S377" s="579" t="n">
        <x:v>0</x:v>
      </x:c>
      <x:c r="T377" s="582" t="n">
        <x:f>U377*$E$3</x:f>
        <x:v>0</x:v>
      </x:c>
      <x:c r="U377" s="523" t="n">
        <x:v>0</x:v>
      </x:c>
      <x:c r="V377" s="585" t="n">
        <x:v>0</x:v>
      </x:c>
      <x:c r="W377" s="588" t="n">
        <x:f>X377*$E$3</x:f>
        <x:v>0</x:v>
      </x:c>
      <x:c r="X377" s="523" t="n">
        <x:v>0</x:v>
      </x:c>
      <x:c r="Y377" s="579" t="n">
        <x:v>0</x:v>
      </x:c>
      <x:c r="Z377" s="582" t="n">
        <x:f>AA377*$E$3</x:f>
        <x:v>0</x:v>
      </x:c>
      <x:c r="AA377" s="523" t="n">
        <x:v>0</x:v>
      </x:c>
      <x:c r="AB377" s="585" t="n">
        <x:v>0</x:v>
      </x:c>
      <x:c r="AC377" s="588" t="n">
        <x:f>AD377*$E$3</x:f>
        <x:v>0</x:v>
      </x:c>
      <x:c r="AD377" s="523" t="n">
        <x:v>0</x:v>
      </x:c>
      <x:c r="AE377" s="579" t="n">
        <x:v>0</x:v>
      </x:c>
      <x:c r="AF377" s="582" t="n">
        <x:f>AG377*$E$3</x:f>
        <x:v>0</x:v>
      </x:c>
      <x:c r="AG377" s="523" t="n">
        <x:v>0</x:v>
      </x:c>
      <x:c r="AH377" s="585" t="n">
        <x:v>0</x:v>
      </x:c>
      <x:c r="AI377" s="588" t="n">
        <x:f>AJ377*$E$3</x:f>
        <x:v>0</x:v>
      </x:c>
      <x:c r="AJ377" s="523" t="n">
        <x:v>0</x:v>
      </x:c>
      <x:c r="AK377" s="579" t="n">
        <x:v>0</x:v>
      </x:c>
      <x:c r="AL377" s="582" t="n">
        <x:f>AM377*$E$3</x:f>
        <x:v>0</x:v>
      </x:c>
      <x:c r="AM377" s="523" t="n">
        <x:v>0</x:v>
      </x:c>
      <x:c r="AN377" s="585" t="n">
        <x:v>0</x:v>
      </x:c>
      <x:c r="AO377" s="588" t="n">
        <x:f>AP377*$E$3</x:f>
        <x:v>0</x:v>
      </x:c>
      <x:c r="AP377" s="523" t="n">
        <x:v>0</x:v>
      </x:c>
      <x:c r="AQ377" s="579" t="n">
        <x:v>0</x:v>
      </x:c>
      <x:c r="AR377" s="582" t="n">
        <x:f>AS377*$E$3</x:f>
        <x:v>0</x:v>
      </x:c>
      <x:c r="AS377" s="523" t="n">
        <x:v>0</x:v>
      </x:c>
      <x:c r="AT377" s="585" t="n">
        <x:v>0</x:v>
      </x:c>
      <x:c r="AU377" s="588" t="n">
        <x:f>AV377*$E$3</x:f>
        <x:v>0</x:v>
      </x:c>
      <x:c r="AV377" s="523" t="n">
        <x:v>0</x:v>
      </x:c>
      <x:c r="AW377" s="579" t="n">
        <x:f>SUM(M377,P377,S377,V377,Y377,AB377,AE377,AH377,AK377,AN377,AQ377,AT377)</x:f>
        <x:v>0</x:v>
      </x:c>
      <x:c r="AX377" s="582" t="n">
        <x:f>SUM(N377,Q377,T377,W377,Z377,AC377,AF377,AI377,AL377,AO377,AR377,AU377)</x:f>
        <x:v>0</x:v>
      </x:c>
      <x:c r="AY377" s="525"/>
      <x:c r="AZ377" s="579" t="n">
        <x:f>AW377/12</x:f>
        <x:v>0</x:v>
      </x:c>
      <x:c r="BA377" s="582" t="n">
        <x:f>AX377/12</x:f>
        <x:v>0</x:v>
      </x:c>
      <x:c r="BB377" s="525"/>
      <x:c r="BC377" s="579" t="n">
        <x:f>AW377-$G377</x:f>
        <x:v>0</x:v>
      </x:c>
      <x:c r="BD377" s="582" t="n">
        <x:f>AX377-($K377*12)</x:f>
        <x:v>0</x:v>
      </x:c>
      <x:c r="BE377" s="522" t="str">
        <x:v>SIM</x:v>
      </x:c>
      <x:c r="BF377" s="522" t="str">
        <x:v>PRODUÇÃO · COMPÕE O FATOR K</x:v>
      </x:c>
    </x:row>
    <x:row r="378" ht="31" customHeight="1">
      <x:c r="A378" s="531" t="str">
        <x:v>O&amp;M</x:v>
      </x:c>
      <x:c r="B378" s="531" t="str">
        <x:v>LINHA MORTA</x:v>
      </x:c>
      <x:c r="C378" s="531" t="str">
        <x:v>5025300249</x:v>
      </x:c>
      <x:c r="D378" s="534" t="str">
        <x:v>TURMA LM 2H LEVE ATEND EMERGENCIAL (25%)</x:v>
      </x:c>
      <x:c r="E378" s="534" t="str">
        <x:v>TURMA DE LINHA MORTA ATE 36,2KV COM 2 HOMENS EM ATENDIMENTO EMERGENCIAL COM FATOR (25%), COM VEICULO LEVE, QUANDO ACIONADO PARA ATENDIMENTO EMERGENCIAL FORA DA JORNADA DE TRABALHO. CONFORME NORMA TECNICA VIGENTE. INCLUI: NECESSIDADE DA CONTRATANTE EM COLOCAR A TURMA PARA ATENDER SITUACOES DE EMERGENCIA NO SISTEMA ELETRICO. APROPRIACAO - CUSTEIO: QUANDO EM ATIVIDADE DE MANUTENCAO, APROPRIAR NO CENTRO E CLASSE DE CUSTO ESPECIFICA DA AREA. CONFORME ET.206.EQTL.NORMAS E QUALIDADE - CADERNO DE SERVICOS. QUANTIDADE MINIMA DE PESSOAS NECESSARIAS: 2 PESSOAS. TIPO DE TURMA: LINHA MORTA (LM).</x:v>
      </x:c>
      <x:c r="F378" s="531" t="str">
        <x:v>HORA</x:v>
      </x:c>
      <x:c r="G378" s="573" t="n">
        <x:v>0</x:v>
      </x:c>
      <x:c r="H378" s="573" t="n">
        <x:f>G378/12</x:f>
        <x:v>0</x:v>
      </x:c>
      <x:c r="I378" s="576" t="n">
        <x:v>1083.93697928867</x:v>
      </x:c>
      <x:c r="J378" s="576" t="n">
        <x:f>ROUND(I378*$E$3,2)</x:f>
        <x:v>1083.94</x:v>
      </x:c>
      <x:c r="K378" s="576" t="n">
        <x:f>J378*H378</x:f>
        <x:v>0</x:v>
      </x:c>
      <x:c r="L378" s="522"/>
      <x:c r="M378" s="579" t="n">
        <x:v>0</x:v>
      </x:c>
      <x:c r="N378" s="582" t="n">
        <x:f>O378*$E$3</x:f>
        <x:v>0</x:v>
      </x:c>
      <x:c r="O378" s="523" t="n">
        <x:v>0</x:v>
      </x:c>
      <x:c r="P378" s="585" t="n">
        <x:v>0</x:v>
      </x:c>
      <x:c r="Q378" s="588" t="n">
        <x:f>R378*$E$3</x:f>
        <x:v>0</x:v>
      </x:c>
      <x:c r="R378" s="523" t="n">
        <x:v>0</x:v>
      </x:c>
      <x:c r="S378" s="579" t="n">
        <x:v>0</x:v>
      </x:c>
      <x:c r="T378" s="582" t="n">
        <x:f>U378*$E$3</x:f>
        <x:v>0</x:v>
      </x:c>
      <x:c r="U378" s="523" t="n">
        <x:v>0</x:v>
      </x:c>
      <x:c r="V378" s="585" t="n">
        <x:v>0</x:v>
      </x:c>
      <x:c r="W378" s="588" t="n">
        <x:f>X378*$E$3</x:f>
        <x:v>0</x:v>
      </x:c>
      <x:c r="X378" s="523" t="n">
        <x:v>0</x:v>
      </x:c>
      <x:c r="Y378" s="579" t="n">
        <x:v>0</x:v>
      </x:c>
      <x:c r="Z378" s="582" t="n">
        <x:f>AA378*$E$3</x:f>
        <x:v>0</x:v>
      </x:c>
      <x:c r="AA378" s="523" t="n">
        <x:v>0</x:v>
      </x:c>
      <x:c r="AB378" s="585" t="n">
        <x:v>0</x:v>
      </x:c>
      <x:c r="AC378" s="588" t="n">
        <x:f>AD378*$E$3</x:f>
        <x:v>0</x:v>
      </x:c>
      <x:c r="AD378" s="523" t="n">
        <x:v>0</x:v>
      </x:c>
      <x:c r="AE378" s="579" t="n">
        <x:v>0</x:v>
      </x:c>
      <x:c r="AF378" s="582" t="n">
        <x:f>AG378*$E$3</x:f>
        <x:v>0</x:v>
      </x:c>
      <x:c r="AG378" s="523" t="n">
        <x:v>0</x:v>
      </x:c>
      <x:c r="AH378" s="585" t="n">
        <x:v>0</x:v>
      </x:c>
      <x:c r="AI378" s="588" t="n">
        <x:f>AJ378*$E$3</x:f>
        <x:v>0</x:v>
      </x:c>
      <x:c r="AJ378" s="523" t="n">
        <x:v>0</x:v>
      </x:c>
      <x:c r="AK378" s="579" t="n">
        <x:v>0</x:v>
      </x:c>
      <x:c r="AL378" s="582" t="n">
        <x:f>AM378*$E$3</x:f>
        <x:v>0</x:v>
      </x:c>
      <x:c r="AM378" s="523" t="n">
        <x:v>0</x:v>
      </x:c>
      <x:c r="AN378" s="585" t="n">
        <x:v>0</x:v>
      </x:c>
      <x:c r="AO378" s="588" t="n">
        <x:f>AP378*$E$3</x:f>
        <x:v>0</x:v>
      </x:c>
      <x:c r="AP378" s="523" t="n">
        <x:v>0</x:v>
      </x:c>
      <x:c r="AQ378" s="579" t="n">
        <x:v>0</x:v>
      </x:c>
      <x:c r="AR378" s="582" t="n">
        <x:f>AS378*$E$3</x:f>
        <x:v>0</x:v>
      </x:c>
      <x:c r="AS378" s="523" t="n">
        <x:v>0</x:v>
      </x:c>
      <x:c r="AT378" s="585" t="n">
        <x:v>0</x:v>
      </x:c>
      <x:c r="AU378" s="588" t="n">
        <x:f>AV378*$E$3</x:f>
        <x:v>0</x:v>
      </x:c>
      <x:c r="AV378" s="523" t="n">
        <x:v>0</x:v>
      </x:c>
      <x:c r="AW378" s="579" t="n">
        <x:f>SUM(M378,P378,S378,V378,Y378,AB378,AE378,AH378,AK378,AN378,AQ378,AT378)</x:f>
        <x:v>0</x:v>
      </x:c>
      <x:c r="AX378" s="582" t="n">
        <x:f>SUM(N378,Q378,T378,W378,Z378,AC378,AF378,AI378,AL378,AO378,AR378,AU378)</x:f>
        <x:v>0</x:v>
      </x:c>
      <x:c r="AY378" s="525"/>
      <x:c r="AZ378" s="579" t="n">
        <x:f>AW378/12</x:f>
        <x:v>0</x:v>
      </x:c>
      <x:c r="BA378" s="582" t="n">
        <x:f>AX378/12</x:f>
        <x:v>0</x:v>
      </x:c>
      <x:c r="BB378" s="525"/>
      <x:c r="BC378" s="579" t="n">
        <x:f>AW378-$G378</x:f>
        <x:v>0</x:v>
      </x:c>
      <x:c r="BD378" s="582" t="n">
        <x:f>AX378-($K378*12)</x:f>
        <x:v>0</x:v>
      </x:c>
      <x:c r="BE378" s="522" t="str">
        <x:v>SIM</x:v>
      </x:c>
      <x:c r="BF378" s="522" t="str">
        <x:v>PRODUÇÃO · COMPÕE O FATOR K</x:v>
      </x:c>
    </x:row>
    <x:row r="379" ht="31" customHeight="1">
      <x:c r="A379" s="531" t="str">
        <x:v>O&amp;M</x:v>
      </x:c>
      <x:c r="B379" s="531" t="str">
        <x:v>LINHA MORTA</x:v>
      </x:c>
      <x:c r="C379" s="531" t="str">
        <x:v>5025300250</x:v>
      </x:c>
      <x:c r="D379" s="534" t="str">
        <x:v>TURMA LM 2H CEST ATEND EMERGENCIAL (25%)</x:v>
      </x:c>
      <x:c r="E379" s="534" t="str">
        <x:v>TURMA DE LINHA MORTA ATE 36,2KV COM 2 HOMENS ATENDIMENTO EMERGENCIAL COM FATOR (25%), COM VEICULO COM CESTO AEREO, QUANDO ACIONADO PARA ATENDIMENTO EMERGENCIAL FORA DA JORNADA DE TRABALHO. CONFORME NORMA TECNICA VIGENTE. INCLUI: NECESSIDADE DA CONTRATANTE EM COLOCAR A TURMA PARA ATENDER SITUACOES DE EMERGENCIA NO SISTEMA ELETRICO. APROPRIACAO - CUSTEIO: QUANDO EM ATIVIDADE DE MANUTENCAO, APROPRIAR NO CENTRO E CLASSE DE CUSTO ESPECIFICA DA AREA. CONFORME ET.206.EQTL.NORMAS E QUALIDADE - CADERNO DE SERVICOS. QUANTIDADE MINIMA DE PESSOAS NECESSARIAS: 2 PESSOAS. TIPO DE TURMA: LINHA MORTA (LM).</x:v>
      </x:c>
      <x:c r="F379" s="531" t="str">
        <x:v>HORA</x:v>
      </x:c>
      <x:c r="G379" s="573" t="n">
        <x:v>0</x:v>
      </x:c>
      <x:c r="H379" s="573" t="n">
        <x:f>G379/12</x:f>
        <x:v>0</x:v>
      </x:c>
      <x:c r="I379" s="576" t="n">
        <x:v>1083.93697928867</x:v>
      </x:c>
      <x:c r="J379" s="576" t="n">
        <x:f>ROUND(I379*$E$3,2)</x:f>
        <x:v>1083.94</x:v>
      </x:c>
      <x:c r="K379" s="576" t="n">
        <x:f>J379*H379</x:f>
        <x:v>0</x:v>
      </x:c>
      <x:c r="L379" s="522"/>
      <x:c r="M379" s="579" t="n">
        <x:v>0</x:v>
      </x:c>
      <x:c r="N379" s="582" t="n">
        <x:f>O379*$E$3</x:f>
        <x:v>0</x:v>
      </x:c>
      <x:c r="O379" s="523" t="n">
        <x:v>0</x:v>
      </x:c>
      <x:c r="P379" s="585" t="n">
        <x:v>0</x:v>
      </x:c>
      <x:c r="Q379" s="588" t="n">
        <x:f>R379*$E$3</x:f>
        <x:v>0</x:v>
      </x:c>
      <x:c r="R379" s="523" t="n">
        <x:v>0</x:v>
      </x:c>
      <x:c r="S379" s="579" t="n">
        <x:v>0</x:v>
      </x:c>
      <x:c r="T379" s="582" t="n">
        <x:f>U379*$E$3</x:f>
        <x:v>0</x:v>
      </x:c>
      <x:c r="U379" s="523" t="n">
        <x:v>0</x:v>
      </x:c>
      <x:c r="V379" s="585" t="n">
        <x:v>0</x:v>
      </x:c>
      <x:c r="W379" s="588" t="n">
        <x:f>X379*$E$3</x:f>
        <x:v>0</x:v>
      </x:c>
      <x:c r="X379" s="523" t="n">
        <x:v>0</x:v>
      </x:c>
      <x:c r="Y379" s="579" t="n">
        <x:v>0</x:v>
      </x:c>
      <x:c r="Z379" s="582" t="n">
        <x:f>AA379*$E$3</x:f>
        <x:v>0</x:v>
      </x:c>
      <x:c r="AA379" s="523" t="n">
        <x:v>0</x:v>
      </x:c>
      <x:c r="AB379" s="585" t="n">
        <x:v>0</x:v>
      </x:c>
      <x:c r="AC379" s="588" t="n">
        <x:f>AD379*$E$3</x:f>
        <x:v>0</x:v>
      </x:c>
      <x:c r="AD379" s="523" t="n">
        <x:v>0</x:v>
      </x:c>
      <x:c r="AE379" s="579" t="n">
        <x:v>0</x:v>
      </x:c>
      <x:c r="AF379" s="582" t="n">
        <x:f>AG379*$E$3</x:f>
        <x:v>0</x:v>
      </x:c>
      <x:c r="AG379" s="523" t="n">
        <x:v>0</x:v>
      </x:c>
      <x:c r="AH379" s="585" t="n">
        <x:v>0</x:v>
      </x:c>
      <x:c r="AI379" s="588" t="n">
        <x:f>AJ379*$E$3</x:f>
        <x:v>0</x:v>
      </x:c>
      <x:c r="AJ379" s="523" t="n">
        <x:v>0</x:v>
      </x:c>
      <x:c r="AK379" s="579" t="n">
        <x:v>0</x:v>
      </x:c>
      <x:c r="AL379" s="582" t="n">
        <x:f>AM379*$E$3</x:f>
        <x:v>0</x:v>
      </x:c>
      <x:c r="AM379" s="523" t="n">
        <x:v>0</x:v>
      </x:c>
      <x:c r="AN379" s="585" t="n">
        <x:v>0</x:v>
      </x:c>
      <x:c r="AO379" s="588" t="n">
        <x:f>AP379*$E$3</x:f>
        <x:v>0</x:v>
      </x:c>
      <x:c r="AP379" s="523" t="n">
        <x:v>0</x:v>
      </x:c>
      <x:c r="AQ379" s="579" t="n">
        <x:v>0</x:v>
      </x:c>
      <x:c r="AR379" s="582" t="n">
        <x:f>AS379*$E$3</x:f>
        <x:v>0</x:v>
      </x:c>
      <x:c r="AS379" s="523" t="n">
        <x:v>0</x:v>
      </x:c>
      <x:c r="AT379" s="585" t="n">
        <x:v>0</x:v>
      </x:c>
      <x:c r="AU379" s="588" t="n">
        <x:f>AV379*$E$3</x:f>
        <x:v>0</x:v>
      </x:c>
      <x:c r="AV379" s="523" t="n">
        <x:v>0</x:v>
      </x:c>
      <x:c r="AW379" s="579" t="n">
        <x:f>SUM(M379,P379,S379,V379,Y379,AB379,AE379,AH379,AK379,AN379,AQ379,AT379)</x:f>
        <x:v>0</x:v>
      </x:c>
      <x:c r="AX379" s="582" t="n">
        <x:f>SUM(N379,Q379,T379,W379,Z379,AC379,AF379,AI379,AL379,AO379,AR379,AU379)</x:f>
        <x:v>0</x:v>
      </x:c>
      <x:c r="AY379" s="525"/>
      <x:c r="AZ379" s="579" t="n">
        <x:f>AW379/12</x:f>
        <x:v>0</x:v>
      </x:c>
      <x:c r="BA379" s="582" t="n">
        <x:f>AX379/12</x:f>
        <x:v>0</x:v>
      </x:c>
      <x:c r="BB379" s="525"/>
      <x:c r="BC379" s="579" t="n">
        <x:f>AW379-$G379</x:f>
        <x:v>0</x:v>
      </x:c>
      <x:c r="BD379" s="582" t="n">
        <x:f>AX379-($K379*12)</x:f>
        <x:v>0</x:v>
      </x:c>
      <x:c r="BE379" s="522" t="str">
        <x:v>SIM</x:v>
      </x:c>
      <x:c r="BF379" s="522" t="str">
        <x:v>PRODUÇÃO · COMPÕE O FATOR K</x:v>
      </x:c>
    </x:row>
    <x:row r="380" ht="31" customHeight="1">
      <x:c r="A380" s="531" t="str">
        <x:v>O&amp;M</x:v>
      </x:c>
      <x:c r="B380" s="531" t="str">
        <x:v>LINHA MORTA</x:v>
      </x:c>
      <x:c r="C380" s="531" t="str">
        <x:v>5025300251</x:v>
      </x:c>
      <x:c r="D380" s="534" t="str">
        <x:v>TURMA LM ATE 36,2KV 2H CESTO SOBREAVISO</x:v>
      </x:c>
      <x:c r="E380" s="534" t="str">
        <x:v>TURMA DE LINHA MORTA COM 2 HOMENS, COMPONENTES DA EQUIPE EM REGIME DE SOBREAVISO, COM VEICULO COM CESTO AEREO. CONFORME NORMA TECNICA VIGENTE. INCLUI: A REMUNERACAO SERA POR HORA DE DISPONIBILIDADE INDEPENDENTE DA ATIVIDADE EXECUTADA, QUE DEVE SER COMPATIVEL COM A TURMA. APROPRIACAO - CUSTEIO: QUANDO EM ATIVIDADE DE MANUTENCAO, APROPRIAR NO CENTRO E CLASSE DE CUSTO ESPECIFICA DA AREA. CONFORME ET.206.EQTL.NORMAS E QUALIDADE - CADERNO DE SERVICOS. QUANTIDADE MINIMA DE PESSOAS NECESSARIAS: 2 PESSOAS. TIPO DE TURMA: LINHA MORTA (LM).</x:v>
      </x:c>
      <x:c r="F380" s="531" t="str">
        <x:v>HORA</x:v>
      </x:c>
      <x:c r="G380" s="573" t="n">
        <x:v>0</x:v>
      </x:c>
      <x:c r="H380" s="573" t="n">
        <x:f>G380/12</x:f>
        <x:v>0</x:v>
      </x:c>
      <x:c r="I380" s="576" t="n">
        <x:v>52.0289750058564</x:v>
      </x:c>
      <x:c r="J380" s="576" t="n">
        <x:f>ROUND(I380*$E$3,2)</x:f>
        <x:v>52.03</x:v>
      </x:c>
      <x:c r="K380" s="576" t="n">
        <x:f>J380*H380</x:f>
        <x:v>0</x:v>
      </x:c>
      <x:c r="L380" s="522"/>
      <x:c r="M380" s="579" t="n">
        <x:v>0</x:v>
      </x:c>
      <x:c r="N380" s="582" t="n">
        <x:f>O380*$E$3</x:f>
        <x:v>0</x:v>
      </x:c>
      <x:c r="O380" s="523" t="n">
        <x:v>0</x:v>
      </x:c>
      <x:c r="P380" s="585" t="n">
        <x:v>0</x:v>
      </x:c>
      <x:c r="Q380" s="588" t="n">
        <x:f>R380*$E$3</x:f>
        <x:v>0</x:v>
      </x:c>
      <x:c r="R380" s="523" t="n">
        <x:v>0</x:v>
      </x:c>
      <x:c r="S380" s="579" t="n">
        <x:v>0</x:v>
      </x:c>
      <x:c r="T380" s="582" t="n">
        <x:f>U380*$E$3</x:f>
        <x:v>0</x:v>
      </x:c>
      <x:c r="U380" s="523" t="n">
        <x:v>0</x:v>
      </x:c>
      <x:c r="V380" s="585" t="n">
        <x:v>0</x:v>
      </x:c>
      <x:c r="W380" s="588" t="n">
        <x:f>X380*$E$3</x:f>
        <x:v>0</x:v>
      </x:c>
      <x:c r="X380" s="523" t="n">
        <x:v>0</x:v>
      </x:c>
      <x:c r="Y380" s="579" t="n">
        <x:v>0</x:v>
      </x:c>
      <x:c r="Z380" s="582" t="n">
        <x:f>AA380*$E$3</x:f>
        <x:v>0</x:v>
      </x:c>
      <x:c r="AA380" s="523" t="n">
        <x:v>0</x:v>
      </x:c>
      <x:c r="AB380" s="585" t="n">
        <x:v>0</x:v>
      </x:c>
      <x:c r="AC380" s="588" t="n">
        <x:f>AD380*$E$3</x:f>
        <x:v>0</x:v>
      </x:c>
      <x:c r="AD380" s="523" t="n">
        <x:v>0</x:v>
      </x:c>
      <x:c r="AE380" s="579" t="n">
        <x:v>0</x:v>
      </x:c>
      <x:c r="AF380" s="582" t="n">
        <x:f>AG380*$E$3</x:f>
        <x:v>0</x:v>
      </x:c>
      <x:c r="AG380" s="523" t="n">
        <x:v>0</x:v>
      </x:c>
      <x:c r="AH380" s="585" t="n">
        <x:v>0</x:v>
      </x:c>
      <x:c r="AI380" s="588" t="n">
        <x:f>AJ380*$E$3</x:f>
        <x:v>0</x:v>
      </x:c>
      <x:c r="AJ380" s="523" t="n">
        <x:v>0</x:v>
      </x:c>
      <x:c r="AK380" s="579" t="n">
        <x:v>0</x:v>
      </x:c>
      <x:c r="AL380" s="582" t="n">
        <x:f>AM380*$E$3</x:f>
        <x:v>0</x:v>
      </x:c>
      <x:c r="AM380" s="523" t="n">
        <x:v>0</x:v>
      </x:c>
      <x:c r="AN380" s="585" t="n">
        <x:v>0</x:v>
      </x:c>
      <x:c r="AO380" s="588" t="n">
        <x:f>AP380*$E$3</x:f>
        <x:v>0</x:v>
      </x:c>
      <x:c r="AP380" s="523" t="n">
        <x:v>0</x:v>
      </x:c>
      <x:c r="AQ380" s="579" t="n">
        <x:v>0</x:v>
      </x:c>
      <x:c r="AR380" s="582" t="n">
        <x:f>AS380*$E$3</x:f>
        <x:v>0</x:v>
      </x:c>
      <x:c r="AS380" s="523" t="n">
        <x:v>0</x:v>
      </x:c>
      <x:c r="AT380" s="585" t="n">
        <x:v>0</x:v>
      </x:c>
      <x:c r="AU380" s="588" t="n">
        <x:f>AV380*$E$3</x:f>
        <x:v>0</x:v>
      </x:c>
      <x:c r="AV380" s="523" t="n">
        <x:v>0</x:v>
      </x:c>
      <x:c r="AW380" s="579" t="n">
        <x:f>SUM(M380,P380,S380,V380,Y380,AB380,AE380,AH380,AK380,AN380,AQ380,AT380)</x:f>
        <x:v>0</x:v>
      </x:c>
      <x:c r="AX380" s="582" t="n">
        <x:f>SUM(N380,Q380,T380,W380,Z380,AC380,AF380,AI380,AL380,AO380,AR380,AU380)</x:f>
        <x:v>0</x:v>
      </x:c>
      <x:c r="AY380" s="525"/>
      <x:c r="AZ380" s="579" t="n">
        <x:f>AW380/12</x:f>
        <x:v>0</x:v>
      </x:c>
      <x:c r="BA380" s="582" t="n">
        <x:f>AX380/12</x:f>
        <x:v>0</x:v>
      </x:c>
      <x:c r="BB380" s="525"/>
      <x:c r="BC380" s="579" t="n">
        <x:f>AW380-$G380</x:f>
        <x:v>0</x:v>
      </x:c>
      <x:c r="BD380" s="582" t="n">
        <x:f>AX380-($K380*12)</x:f>
        <x:v>0</x:v>
      </x:c>
      <x:c r="BE380" s="522" t="str">
        <x:v>SIM</x:v>
      </x:c>
      <x:c r="BF380" s="522" t="str">
        <x:v>PRODUÇÃO · COMPÕE O FATOR K</x:v>
      </x:c>
    </x:row>
    <x:row r="381" ht="31" customHeight="1">
      <x:c r="A381" s="531" t="str">
        <x:v>O&amp;M</x:v>
      </x:c>
      <x:c r="B381" s="531" t="str">
        <x:v>LINHA MORTA</x:v>
      </x:c>
      <x:c r="C381" s="531" t="str">
        <x:v>5025300252</x:v>
      </x:c>
      <x:c r="D381" s="534" t="str">
        <x:v>TURMA LM ATE 36,2KV 5H CAM SOBREAVISO</x:v>
      </x:c>
      <x:c r="E381" s="534" t="str">
        <x:v>TURMA DE LINHA MORTA COM 5 HOMENS, COMPONENTES DA EQUIPE EM REGIME DE SOBREAVISO, COM VEICULO COM CAMINHAO. CONFORME NORMA TECNICA VIGENTE. INCLUI: A REMUNERACAO SERA POR HORA DE DISPONIBILIDADE INDEPENDENTE DA ATIVIDADE EXECUTADA, QUE DEVE SER COMPATIVEL COM A TURMA. APROPRIACAO - CUSTEIO: QUANDO EM ATIVIDADE DE MANUTENCAO, APROPRIAR NO CENTRO E CLASSE DE CUSTO ESPECIFICA DA AREA. CONFORME ET.206.EQTL.NORMAS E QUALIDADE - CADERNO DE SERVICOS. QUANTIDADE MINIMA DE PESSOAS NECESSARIAS: 5 PESSOAS. TIPO DE TURMA: LINHA MORTA (LM).</x:v>
      </x:c>
      <x:c r="F381" s="531" t="str">
        <x:v>HORA</x:v>
      </x:c>
      <x:c r="G381" s="573" t="n">
        <x:v>0</x:v>
      </x:c>
      <x:c r="H381" s="573" t="n">
        <x:f>G381/12</x:f>
        <x:v>0</x:v>
      </x:c>
      <x:c r="I381" s="576" t="n">
        <x:v>52.0289750058564</x:v>
      </x:c>
      <x:c r="J381" s="576" t="n">
        <x:f>ROUND(I381*$E$3,2)</x:f>
        <x:v>52.03</x:v>
      </x:c>
      <x:c r="K381" s="576" t="n">
        <x:f>J381*H381</x:f>
        <x:v>0</x:v>
      </x:c>
      <x:c r="L381" s="522"/>
      <x:c r="M381" s="579" t="n">
        <x:v>0</x:v>
      </x:c>
      <x:c r="N381" s="582" t="n">
        <x:f>O381*$E$3</x:f>
        <x:v>0</x:v>
      </x:c>
      <x:c r="O381" s="523" t="n">
        <x:v>0</x:v>
      </x:c>
      <x:c r="P381" s="585" t="n">
        <x:v>0</x:v>
      </x:c>
      <x:c r="Q381" s="588" t="n">
        <x:f>R381*$E$3</x:f>
        <x:v>0</x:v>
      </x:c>
      <x:c r="R381" s="523" t="n">
        <x:v>0</x:v>
      </x:c>
      <x:c r="S381" s="579" t="n">
        <x:v>0</x:v>
      </x:c>
      <x:c r="T381" s="582" t="n">
        <x:f>U381*$E$3</x:f>
        <x:v>0</x:v>
      </x:c>
      <x:c r="U381" s="523" t="n">
        <x:v>0</x:v>
      </x:c>
      <x:c r="V381" s="585" t="n">
        <x:v>0</x:v>
      </x:c>
      <x:c r="W381" s="588" t="n">
        <x:f>X381*$E$3</x:f>
        <x:v>0</x:v>
      </x:c>
      <x:c r="X381" s="523" t="n">
        <x:v>0</x:v>
      </x:c>
      <x:c r="Y381" s="579" t="n">
        <x:v>0</x:v>
      </x:c>
      <x:c r="Z381" s="582" t="n">
        <x:f>AA381*$E$3</x:f>
        <x:v>0</x:v>
      </x:c>
      <x:c r="AA381" s="523" t="n">
        <x:v>0</x:v>
      </x:c>
      <x:c r="AB381" s="585" t="n">
        <x:v>0</x:v>
      </x:c>
      <x:c r="AC381" s="588" t="n">
        <x:f>AD381*$E$3</x:f>
        <x:v>0</x:v>
      </x:c>
      <x:c r="AD381" s="523" t="n">
        <x:v>0</x:v>
      </x:c>
      <x:c r="AE381" s="579" t="n">
        <x:v>0</x:v>
      </x:c>
      <x:c r="AF381" s="582" t="n">
        <x:f>AG381*$E$3</x:f>
        <x:v>0</x:v>
      </x:c>
      <x:c r="AG381" s="523" t="n">
        <x:v>0</x:v>
      </x:c>
      <x:c r="AH381" s="585" t="n">
        <x:v>0</x:v>
      </x:c>
      <x:c r="AI381" s="588" t="n">
        <x:f>AJ381*$E$3</x:f>
        <x:v>0</x:v>
      </x:c>
      <x:c r="AJ381" s="523" t="n">
        <x:v>0</x:v>
      </x:c>
      <x:c r="AK381" s="579" t="n">
        <x:v>0</x:v>
      </x:c>
      <x:c r="AL381" s="582" t="n">
        <x:f>AM381*$E$3</x:f>
        <x:v>0</x:v>
      </x:c>
      <x:c r="AM381" s="523" t="n">
        <x:v>0</x:v>
      </x:c>
      <x:c r="AN381" s="585" t="n">
        <x:v>0</x:v>
      </x:c>
      <x:c r="AO381" s="588" t="n">
        <x:f>AP381*$E$3</x:f>
        <x:v>0</x:v>
      </x:c>
      <x:c r="AP381" s="523" t="n">
        <x:v>0</x:v>
      </x:c>
      <x:c r="AQ381" s="579" t="n">
        <x:v>0</x:v>
      </x:c>
      <x:c r="AR381" s="582" t="n">
        <x:f>AS381*$E$3</x:f>
        <x:v>0</x:v>
      </x:c>
      <x:c r="AS381" s="523" t="n">
        <x:v>0</x:v>
      </x:c>
      <x:c r="AT381" s="585" t="n">
        <x:v>0</x:v>
      </x:c>
      <x:c r="AU381" s="588" t="n">
        <x:f>AV381*$E$3</x:f>
        <x:v>0</x:v>
      </x:c>
      <x:c r="AV381" s="523" t="n">
        <x:v>0</x:v>
      </x:c>
      <x:c r="AW381" s="579" t="n">
        <x:f>SUM(M381,P381,S381,V381,Y381,AB381,AE381,AH381,AK381,AN381,AQ381,AT381)</x:f>
        <x:v>0</x:v>
      </x:c>
      <x:c r="AX381" s="582" t="n">
        <x:f>SUM(N381,Q381,T381,W381,Z381,AC381,AF381,AI381,AL381,AO381,AR381,AU381)</x:f>
        <x:v>0</x:v>
      </x:c>
      <x:c r="AY381" s="525"/>
      <x:c r="AZ381" s="579" t="n">
        <x:f>AW381/12</x:f>
        <x:v>0</x:v>
      </x:c>
      <x:c r="BA381" s="582" t="n">
        <x:f>AX381/12</x:f>
        <x:v>0</x:v>
      </x:c>
      <x:c r="BB381" s="525"/>
      <x:c r="BC381" s="579" t="n">
        <x:f>AW381-$G381</x:f>
        <x:v>0</x:v>
      </x:c>
      <x:c r="BD381" s="582" t="n">
        <x:f>AX381-($K381*12)</x:f>
        <x:v>0</x:v>
      </x:c>
      <x:c r="BE381" s="522" t="str">
        <x:v>SIM</x:v>
      </x:c>
      <x:c r="BF381" s="522" t="str">
        <x:v>PRODUÇÃO · COMPÕE O FATOR K</x:v>
      </x:c>
    </x:row>
    <x:row r="382" ht="31" customHeight="1">
      <x:c r="A382" s="531" t="str">
        <x:v>O&amp;M</x:v>
      </x:c>
      <x:c r="B382" s="531" t="str">
        <x:v>LINHA MORTA</x:v>
      </x:c>
      <x:c r="C382" s="531" t="str">
        <x:v>5025300253</x:v>
      </x:c>
      <x:c r="D382" s="534" t="str">
        <x:v>TURMA LM ATE 36,2KV 2H LEVE SOBREAVISO</x:v>
      </x:c>
      <x:c r="E382" s="534" t="str">
        <x:v>TURMA DE LINHA MORTA COM 2 HOMENS, COMPONENTES DA EQUIPE EM REGIME DE SOBREAVISO, COM VEICULO LEVE. CONFORME NORMA TECNICA VIGENTE. INCLUI: A REMUNERACAO SERA POR HORA DE DISPONIBILIDADE INDEPENDENTE DA ATIVIDADE EXECUTADA, QUE DEVE SER COMPATIVEL COM A TURMA. APROPRIACAO - CUSTEIO: QUANDO EM ATIVIDADE DE MANUTENCAO, APROPRIAR NO CENTRO E CLASSE DE CUSTO ESPECIFICA DA AREA. CONFORME ET.206.EQTL.NORMAS E QUALIDADE - CADERNO DE SERVICOS. QUANTIDADE MINIMA DE PESSOAS NECESSARIAS: 2 PESSOAS. TIPO DE TURMA: LINHA MORTA (LM).</x:v>
      </x:c>
      <x:c r="F382" s="531" t="str">
        <x:v>HORA</x:v>
      </x:c>
      <x:c r="G382" s="573" t="n">
        <x:v>0</x:v>
      </x:c>
      <x:c r="H382" s="573" t="n">
        <x:f>G382/12</x:f>
        <x:v>0</x:v>
      </x:c>
      <x:c r="I382" s="576" t="n">
        <x:v>52.0289750058564</x:v>
      </x:c>
      <x:c r="J382" s="576" t="n">
        <x:f>ROUND(I382*$E$3,2)</x:f>
        <x:v>52.03</x:v>
      </x:c>
      <x:c r="K382" s="576" t="n">
        <x:f>J382*H382</x:f>
        <x:v>0</x:v>
      </x:c>
      <x:c r="L382" s="522"/>
      <x:c r="M382" s="579" t="n">
        <x:v>0</x:v>
      </x:c>
      <x:c r="N382" s="582" t="n">
        <x:f>O382*$E$3</x:f>
        <x:v>0</x:v>
      </x:c>
      <x:c r="O382" s="523" t="n">
        <x:v>0</x:v>
      </x:c>
      <x:c r="P382" s="585" t="n">
        <x:v>0</x:v>
      </x:c>
      <x:c r="Q382" s="588" t="n">
        <x:f>R382*$E$3</x:f>
        <x:v>0</x:v>
      </x:c>
      <x:c r="R382" s="523" t="n">
        <x:v>0</x:v>
      </x:c>
      <x:c r="S382" s="579" t="n">
        <x:v>0</x:v>
      </x:c>
      <x:c r="T382" s="582" t="n">
        <x:f>U382*$E$3</x:f>
        <x:v>0</x:v>
      </x:c>
      <x:c r="U382" s="523" t="n">
        <x:v>0</x:v>
      </x:c>
      <x:c r="V382" s="585" t="n">
        <x:v>0</x:v>
      </x:c>
      <x:c r="W382" s="588" t="n">
        <x:f>X382*$E$3</x:f>
        <x:v>0</x:v>
      </x:c>
      <x:c r="X382" s="523" t="n">
        <x:v>0</x:v>
      </x:c>
      <x:c r="Y382" s="579" t="n">
        <x:v>0</x:v>
      </x:c>
      <x:c r="Z382" s="582" t="n">
        <x:f>AA382*$E$3</x:f>
        <x:v>0</x:v>
      </x:c>
      <x:c r="AA382" s="523" t="n">
        <x:v>0</x:v>
      </x:c>
      <x:c r="AB382" s="585" t="n">
        <x:v>0</x:v>
      </x:c>
      <x:c r="AC382" s="588" t="n">
        <x:f>AD382*$E$3</x:f>
        <x:v>0</x:v>
      </x:c>
      <x:c r="AD382" s="523" t="n">
        <x:v>0</x:v>
      </x:c>
      <x:c r="AE382" s="579" t="n">
        <x:v>0</x:v>
      </x:c>
      <x:c r="AF382" s="582" t="n">
        <x:f>AG382*$E$3</x:f>
        <x:v>0</x:v>
      </x:c>
      <x:c r="AG382" s="523" t="n">
        <x:v>0</x:v>
      </x:c>
      <x:c r="AH382" s="585" t="n">
        <x:v>0</x:v>
      </x:c>
      <x:c r="AI382" s="588" t="n">
        <x:f>AJ382*$E$3</x:f>
        <x:v>0</x:v>
      </x:c>
      <x:c r="AJ382" s="523" t="n">
        <x:v>0</x:v>
      </x:c>
      <x:c r="AK382" s="579" t="n">
        <x:v>0</x:v>
      </x:c>
      <x:c r="AL382" s="582" t="n">
        <x:f>AM382*$E$3</x:f>
        <x:v>0</x:v>
      </x:c>
      <x:c r="AM382" s="523" t="n">
        <x:v>0</x:v>
      </x:c>
      <x:c r="AN382" s="585" t="n">
        <x:v>0</x:v>
      </x:c>
      <x:c r="AO382" s="588" t="n">
        <x:f>AP382*$E$3</x:f>
        <x:v>0</x:v>
      </x:c>
      <x:c r="AP382" s="523" t="n">
        <x:v>0</x:v>
      </x:c>
      <x:c r="AQ382" s="579" t="n">
        <x:v>0</x:v>
      </x:c>
      <x:c r="AR382" s="582" t="n">
        <x:f>AS382*$E$3</x:f>
        <x:v>0</x:v>
      </x:c>
      <x:c r="AS382" s="523" t="n">
        <x:v>0</x:v>
      </x:c>
      <x:c r="AT382" s="585" t="n">
        <x:v>0</x:v>
      </x:c>
      <x:c r="AU382" s="588" t="n">
        <x:f>AV382*$E$3</x:f>
        <x:v>0</x:v>
      </x:c>
      <x:c r="AV382" s="523" t="n">
        <x:v>0</x:v>
      </x:c>
      <x:c r="AW382" s="579" t="n">
        <x:f>SUM(M382,P382,S382,V382,Y382,AB382,AE382,AH382,AK382,AN382,AQ382,AT382)</x:f>
        <x:v>0</x:v>
      </x:c>
      <x:c r="AX382" s="582" t="n">
        <x:f>SUM(N382,Q382,T382,W382,Z382,AC382,AF382,AI382,AL382,AO382,AR382,AU382)</x:f>
        <x:v>0</x:v>
      </x:c>
      <x:c r="AY382" s="525"/>
      <x:c r="AZ382" s="579" t="n">
        <x:f>AW382/12</x:f>
        <x:v>0</x:v>
      </x:c>
      <x:c r="BA382" s="582" t="n">
        <x:f>AX382/12</x:f>
        <x:v>0</x:v>
      </x:c>
      <x:c r="BB382" s="525"/>
      <x:c r="BC382" s="579" t="n">
        <x:f>AW382-$G382</x:f>
        <x:v>0</x:v>
      </x:c>
      <x:c r="BD382" s="582" t="n">
        <x:f>AX382-($K382*12)</x:f>
        <x:v>0</x:v>
      </x:c>
      <x:c r="BE382" s="522" t="str">
        <x:v>SIM</x:v>
      </x:c>
      <x:c r="BF382" s="522" t="str">
        <x:v>PRODUÇÃO · COMPÕE O FATOR K</x:v>
      </x:c>
    </x:row>
    <x:row r="383" ht="31" customHeight="1">
      <x:c r="A383" s="531" t="str">
        <x:v>O&amp;M</x:v>
      </x:c>
      <x:c r="B383" s="531" t="str">
        <x:v>LINHA MORTA</x:v>
      </x:c>
      <x:c r="C383" s="531" t="str">
        <x:v>5025300254</x:v>
      </x:c>
      <x:c r="D383" s="534" t="str">
        <x:v>TURMA LM 5H CAM ATEND EMERGENCIAL (25%)</x:v>
      </x:c>
      <x:c r="E383" s="534" t="str">
        <x:v>TURMA DE LINHA MORTA ATE 36,2KV COM 5 HOMENS ATENDIMENTO EMERGENCIAL COM FATOR (25%), COM CAMINHAO, QUANDO ACIONADO PARA ATENDIMENTO EMERGENCIAL FORA DA JORNADA DE TRABALHO. CONFORME NORMA TECNICA VIGENTE. INCLUI: NECESSIDADE DA CONTRATANTE EM COLOCAR A TURMA PARA ATENDER SITUACOES DE EMERGENCIA NO SISTEMA ELETRICO. APROPRIACAO - CUSTEIO: QUANDO EM ATIVIDADE DE MANUTENCAO, APROPRIAR NO CENTRO E CLASSE DE CUSTO ESPECIFICA DA AREA. CONFORME ET.206.EQTL.NORMAS E QUALIDADE - CADERNO DE SERVICOS. QUANTIDADE MINIMA DE PESSOAS NECESSARIAS: 5 PESSOAS. TIPO DE TURMA: LINHA MORTA (LM).</x:v>
      </x:c>
      <x:c r="F383" s="531" t="str">
        <x:v>HORA</x:v>
      </x:c>
      <x:c r="G383" s="573" t="n">
        <x:v>0</x:v>
      </x:c>
      <x:c r="H383" s="573" t="n">
        <x:f>G383/12</x:f>
        <x:v>0</x:v>
      </x:c>
      <x:c r="I383" s="576" t="n">
        <x:v>1083.93697928867</x:v>
      </x:c>
      <x:c r="J383" s="576" t="n">
        <x:f>ROUND(I383*$E$3,2)</x:f>
        <x:v>1083.94</x:v>
      </x:c>
      <x:c r="K383" s="576" t="n">
        <x:f>J383*H383</x:f>
        <x:v>0</x:v>
      </x:c>
      <x:c r="L383" s="522"/>
      <x:c r="M383" s="579" t="n">
        <x:v>0</x:v>
      </x:c>
      <x:c r="N383" s="582" t="n">
        <x:f>O383*$E$3</x:f>
        <x:v>0</x:v>
      </x:c>
      <x:c r="O383" s="523" t="n">
        <x:v>0</x:v>
      </x:c>
      <x:c r="P383" s="585" t="n">
        <x:v>0</x:v>
      </x:c>
      <x:c r="Q383" s="588" t="n">
        <x:f>R383*$E$3</x:f>
        <x:v>0</x:v>
      </x:c>
      <x:c r="R383" s="523" t="n">
        <x:v>0</x:v>
      </x:c>
      <x:c r="S383" s="579" t="n">
        <x:v>0</x:v>
      </x:c>
      <x:c r="T383" s="582" t="n">
        <x:f>U383*$E$3</x:f>
        <x:v>0</x:v>
      </x:c>
      <x:c r="U383" s="523" t="n">
        <x:v>0</x:v>
      </x:c>
      <x:c r="V383" s="585" t="n">
        <x:v>0</x:v>
      </x:c>
      <x:c r="W383" s="588" t="n">
        <x:f>X383*$E$3</x:f>
        <x:v>0</x:v>
      </x:c>
      <x:c r="X383" s="523" t="n">
        <x:v>0</x:v>
      </x:c>
      <x:c r="Y383" s="579" t="n">
        <x:v>0</x:v>
      </x:c>
      <x:c r="Z383" s="582" t="n">
        <x:f>AA383*$E$3</x:f>
        <x:v>0</x:v>
      </x:c>
      <x:c r="AA383" s="523" t="n">
        <x:v>0</x:v>
      </x:c>
      <x:c r="AB383" s="585" t="n">
        <x:v>0</x:v>
      </x:c>
      <x:c r="AC383" s="588" t="n">
        <x:f>AD383*$E$3</x:f>
        <x:v>0</x:v>
      </x:c>
      <x:c r="AD383" s="523" t="n">
        <x:v>0</x:v>
      </x:c>
      <x:c r="AE383" s="579" t="n">
        <x:v>0</x:v>
      </x:c>
      <x:c r="AF383" s="582" t="n">
        <x:f>AG383*$E$3</x:f>
        <x:v>0</x:v>
      </x:c>
      <x:c r="AG383" s="523" t="n">
        <x:v>0</x:v>
      </x:c>
      <x:c r="AH383" s="585" t="n">
        <x:v>0</x:v>
      </x:c>
      <x:c r="AI383" s="588" t="n">
        <x:f>AJ383*$E$3</x:f>
        <x:v>0</x:v>
      </x:c>
      <x:c r="AJ383" s="523" t="n">
        <x:v>0</x:v>
      </x:c>
      <x:c r="AK383" s="579" t="n">
        <x:v>0</x:v>
      </x:c>
      <x:c r="AL383" s="582" t="n">
        <x:f>AM383*$E$3</x:f>
        <x:v>0</x:v>
      </x:c>
      <x:c r="AM383" s="523" t="n">
        <x:v>0</x:v>
      </x:c>
      <x:c r="AN383" s="585" t="n">
        <x:v>0</x:v>
      </x:c>
      <x:c r="AO383" s="588" t="n">
        <x:f>AP383*$E$3</x:f>
        <x:v>0</x:v>
      </x:c>
      <x:c r="AP383" s="523" t="n">
        <x:v>0</x:v>
      </x:c>
      <x:c r="AQ383" s="579" t="n">
        <x:v>0</x:v>
      </x:c>
      <x:c r="AR383" s="582" t="n">
        <x:f>AS383*$E$3</x:f>
        <x:v>0</x:v>
      </x:c>
      <x:c r="AS383" s="523" t="n">
        <x:v>0</x:v>
      </x:c>
      <x:c r="AT383" s="585" t="n">
        <x:v>0</x:v>
      </x:c>
      <x:c r="AU383" s="588" t="n">
        <x:f>AV383*$E$3</x:f>
        <x:v>0</x:v>
      </x:c>
      <x:c r="AV383" s="523" t="n">
        <x:v>0</x:v>
      </x:c>
      <x:c r="AW383" s="579" t="n">
        <x:f>SUM(M383,P383,S383,V383,Y383,AB383,AE383,AH383,AK383,AN383,AQ383,AT383)</x:f>
        <x:v>0</x:v>
      </x:c>
      <x:c r="AX383" s="582" t="n">
        <x:f>SUM(N383,Q383,T383,W383,Z383,AC383,AF383,AI383,AL383,AO383,AR383,AU383)</x:f>
        <x:v>0</x:v>
      </x:c>
      <x:c r="AY383" s="525"/>
      <x:c r="AZ383" s="579" t="n">
        <x:f>AW383/12</x:f>
        <x:v>0</x:v>
      </x:c>
      <x:c r="BA383" s="582" t="n">
        <x:f>AX383/12</x:f>
        <x:v>0</x:v>
      </x:c>
      <x:c r="BB383" s="525"/>
      <x:c r="BC383" s="579" t="n">
        <x:f>AW383-$G383</x:f>
        <x:v>0</x:v>
      </x:c>
      <x:c r="BD383" s="582" t="n">
        <x:f>AX383-($K383*12)</x:f>
        <x:v>0</x:v>
      </x:c>
      <x:c r="BE383" s="522" t="str">
        <x:v>SIM</x:v>
      </x:c>
      <x:c r="BF383" s="522" t="str">
        <x:v>PRODUÇÃO · COMPÕE O FATOR K</x:v>
      </x:c>
    </x:row>
    <x:row r="384" ht="31" customHeight="1">
      <x:c r="A384" s="531" t="str">
        <x:v>O&amp;M</x:v>
      </x:c>
      <x:c r="B384" s="531" t="str">
        <x:v>EQUIPAMENTOS</x:v>
      </x:c>
      <x:c r="C384" s="531" t="str">
        <x:v>5025300256</x:v>
      </x:c>
      <x:c r="D384" s="534" t="str">
        <x:v>TURMA MANUT EQUIPAMENTO SOBREAVISO</x:v>
      </x:c>
      <x:c r="E384" s="534" t="str">
        <x:v>TURMA DE MANUTENCAO EM EQUIPAMENTO, COMPONENTES DA EQUIPE EM REGIME DE SOBREAVISO. CONFORME NORMA TECNICA VIGENTE. INCLUI: A REMUNERACAO SERA POR HORA DE DISPONIBILIDADE INDEPENDENTE DA ATIVIDADE EXECUTADA, QUE DEVE SER COMPATIVEL COM A TURMA. APROPRIACAO - CUSTEIO: QUANDO EM ATIVIDADE DE MANUTENCAO, APROPRIAR NO CENTRO E CLASSE DE CUSTO ESPECIFICA DA AREA. CONFORME ET.206.EQTL.NORMAS E QUALIDADE - CADERNO DE SERVICOS. QUANTIDADE MINIMA DE PESSOAS NECESSARIAS: 2 PESSOAS.  TIPO DE TURMA: QUALIDADE.</x:v>
      </x:c>
      <x:c r="F384" s="531" t="str">
        <x:v>HORA</x:v>
      </x:c>
      <x:c r="G384" s="573" t="n">
        <x:v>0</x:v>
      </x:c>
      <x:c r="H384" s="573" t="n">
        <x:f>G384/12</x:f>
        <x:v>0</x:v>
      </x:c>
      <x:c r="I384" s="576" t="n">
        <x:v>16.0861618255457</x:v>
      </x:c>
      <x:c r="J384" s="576" t="n">
        <x:f>ROUND(I384*$E$3,2)</x:f>
        <x:v>16.09</x:v>
      </x:c>
      <x:c r="K384" s="576" t="n">
        <x:f>J384*H384</x:f>
        <x:v>0</x:v>
      </x:c>
      <x:c r="L384" s="522"/>
      <x:c r="M384" s="579" t="n">
        <x:v>0</x:v>
      </x:c>
      <x:c r="N384" s="582" t="n">
        <x:f>O384*$E$3</x:f>
        <x:v>0</x:v>
      </x:c>
      <x:c r="O384" s="523" t="n">
        <x:v>0</x:v>
      </x:c>
      <x:c r="P384" s="585" t="n">
        <x:v>0</x:v>
      </x:c>
      <x:c r="Q384" s="588" t="n">
        <x:f>R384*$E$3</x:f>
        <x:v>0</x:v>
      </x:c>
      <x:c r="R384" s="523" t="n">
        <x:v>0</x:v>
      </x:c>
      <x:c r="S384" s="579" t="n">
        <x:v>0</x:v>
      </x:c>
      <x:c r="T384" s="582" t="n">
        <x:f>U384*$E$3</x:f>
        <x:v>0</x:v>
      </x:c>
      <x:c r="U384" s="523" t="n">
        <x:v>0</x:v>
      </x:c>
      <x:c r="V384" s="585" t="n">
        <x:v>0</x:v>
      </x:c>
      <x:c r="W384" s="588" t="n">
        <x:f>X384*$E$3</x:f>
        <x:v>0</x:v>
      </x:c>
      <x:c r="X384" s="523" t="n">
        <x:v>0</x:v>
      </x:c>
      <x:c r="Y384" s="579" t="n">
        <x:v>0</x:v>
      </x:c>
      <x:c r="Z384" s="582" t="n">
        <x:f>AA384*$E$3</x:f>
        <x:v>0</x:v>
      </x:c>
      <x:c r="AA384" s="523" t="n">
        <x:v>0</x:v>
      </x:c>
      <x:c r="AB384" s="585" t="n">
        <x:v>0</x:v>
      </x:c>
      <x:c r="AC384" s="588" t="n">
        <x:f>AD384*$E$3</x:f>
        <x:v>0</x:v>
      </x:c>
      <x:c r="AD384" s="523" t="n">
        <x:v>0</x:v>
      </x:c>
      <x:c r="AE384" s="579" t="n">
        <x:v>0</x:v>
      </x:c>
      <x:c r="AF384" s="582" t="n">
        <x:f>AG384*$E$3</x:f>
        <x:v>0</x:v>
      </x:c>
      <x:c r="AG384" s="523" t="n">
        <x:v>0</x:v>
      </x:c>
      <x:c r="AH384" s="585" t="n">
        <x:v>0</x:v>
      </x:c>
      <x:c r="AI384" s="588" t="n">
        <x:f>AJ384*$E$3</x:f>
        <x:v>0</x:v>
      </x:c>
      <x:c r="AJ384" s="523" t="n">
        <x:v>0</x:v>
      </x:c>
      <x:c r="AK384" s="579" t="n">
        <x:v>0</x:v>
      </x:c>
      <x:c r="AL384" s="582" t="n">
        <x:f>AM384*$E$3</x:f>
        <x:v>0</x:v>
      </x:c>
      <x:c r="AM384" s="523" t="n">
        <x:v>0</x:v>
      </x:c>
      <x:c r="AN384" s="585" t="n">
        <x:v>0</x:v>
      </x:c>
      <x:c r="AO384" s="588" t="n">
        <x:f>AP384*$E$3</x:f>
        <x:v>0</x:v>
      </x:c>
      <x:c r="AP384" s="523" t="n">
        <x:v>0</x:v>
      </x:c>
      <x:c r="AQ384" s="579" t="n">
        <x:v>0</x:v>
      </x:c>
      <x:c r="AR384" s="582" t="n">
        <x:f>AS384*$E$3</x:f>
        <x:v>0</x:v>
      </x:c>
      <x:c r="AS384" s="523" t="n">
        <x:v>0</x:v>
      </x:c>
      <x:c r="AT384" s="585" t="n">
        <x:v>0</x:v>
      </x:c>
      <x:c r="AU384" s="588" t="n">
        <x:f>AV384*$E$3</x:f>
        <x:v>0</x:v>
      </x:c>
      <x:c r="AV384" s="523" t="n">
        <x:v>0</x:v>
      </x:c>
      <x:c r="AW384" s="579" t="n">
        <x:f>SUM(M384,P384,S384,V384,Y384,AB384,AE384,AH384,AK384,AN384,AQ384,AT384)</x:f>
        <x:v>0</x:v>
      </x:c>
      <x:c r="AX384" s="582" t="n">
        <x:f>SUM(N384,Q384,T384,W384,Z384,AC384,AF384,AI384,AL384,AO384,AR384,AU384)</x:f>
        <x:v>0</x:v>
      </x:c>
      <x:c r="AY384" s="525"/>
      <x:c r="AZ384" s="579" t="n">
        <x:f>AW384/12</x:f>
        <x:v>0</x:v>
      </x:c>
      <x:c r="BA384" s="582" t="n">
        <x:f>AX384/12</x:f>
        <x:v>0</x:v>
      </x:c>
      <x:c r="BB384" s="525"/>
      <x:c r="BC384" s="579" t="n">
        <x:f>AW384-$G384</x:f>
        <x:v>0</x:v>
      </x:c>
      <x:c r="BD384" s="582" t="n">
        <x:f>AX384-($K384*12)</x:f>
        <x:v>0</x:v>
      </x:c>
      <x:c r="BE384" s="522" t="str">
        <x:v>NÃO</x:v>
      </x:c>
      <x:c r="BF384" s="522" t="str">
        <x:v>EQUIPAMENTOS · Disponibilidade de equipes de equipamentos</x:v>
      </x:c>
    </x:row>
    <x:row r="385" ht="31" customHeight="1">
      <x:c r="A385" s="531" t="str">
        <x:v>O&amp;M</x:v>
      </x:c>
      <x:c r="B385" s="531" t="str">
        <x:v>QUALIDADE</x:v>
      </x:c>
      <x:c r="C385" s="531" t="str">
        <x:v>5025300263</x:v>
      </x:c>
      <x:c r="D385" s="534" t="str">
        <x:v>TURMA QUALIDADE SOBREAVISO</x:v>
      </x:c>
      <x:c r="E385" s="534" t="str">
        <x:v>TURMA DE QUALIDADE, COMPONENTES DA EQUIPE EM REGIME DE SOBREAVISO. CONFORME NORMA TECNICA VIGENTE. INCLUI: A REMUNERACAO SERA POR HORA DE DISPONIBILIDADE INDEPENDENTE DA ATIVIDADE EXECUTADA, QUE DEVE SER COMPATIVEL COM A TURMA. APROPRIACAO - CUSTEIO: QUANDO EM ATIVIDADE DE MANUTENCAO, APROPRIAR NO CENTRO E CLASSE DE CUSTO ESPECIFICA DA AREA. CONFORME ET.206.EQTL.NORMAS E QUALIDADE - CADERNO DE SERVICOS. QUANTIDADE MINIMA DE PESSOAS NECESSARIAS: 2 PESSOAS.  TIPO DE TURMA: QUALIDADE.</x:v>
      </x:c>
      <x:c r="F385" s="531" t="str">
        <x:v>HORA</x:v>
      </x:c>
      <x:c r="G385" s="573" t="n">
        <x:v>0</x:v>
      </x:c>
      <x:c r="H385" s="573" t="n">
        <x:f>G385/12</x:f>
        <x:v>0</x:v>
      </x:c>
      <x:c r="I385" s="576" t="n">
        <x:v>14.5514652281121</x:v>
      </x:c>
      <x:c r="J385" s="576" t="n">
        <x:f>ROUND(I385*$E$3,2)</x:f>
        <x:v>14.55</x:v>
      </x:c>
      <x:c r="K385" s="576" t="n">
        <x:f>J385*H385</x:f>
        <x:v>0</x:v>
      </x:c>
      <x:c r="L385" s="522"/>
      <x:c r="M385" s="579" t="n">
        <x:v>0</x:v>
      </x:c>
      <x:c r="N385" s="582" t="n">
        <x:f>O385*$E$3</x:f>
        <x:v>0</x:v>
      </x:c>
      <x:c r="O385" s="523" t="n">
        <x:v>0</x:v>
      </x:c>
      <x:c r="P385" s="585" t="n">
        <x:v>0</x:v>
      </x:c>
      <x:c r="Q385" s="588" t="n">
        <x:f>R385*$E$3</x:f>
        <x:v>0</x:v>
      </x:c>
      <x:c r="R385" s="523" t="n">
        <x:v>0</x:v>
      </x:c>
      <x:c r="S385" s="579" t="n">
        <x:v>0</x:v>
      </x:c>
      <x:c r="T385" s="582" t="n">
        <x:f>U385*$E$3</x:f>
        <x:v>0</x:v>
      </x:c>
      <x:c r="U385" s="523" t="n">
        <x:v>0</x:v>
      </x:c>
      <x:c r="V385" s="585" t="n">
        <x:v>0</x:v>
      </x:c>
      <x:c r="W385" s="588" t="n">
        <x:f>X385*$E$3</x:f>
        <x:v>0</x:v>
      </x:c>
      <x:c r="X385" s="523" t="n">
        <x:v>0</x:v>
      </x:c>
      <x:c r="Y385" s="579" t="n">
        <x:v>0</x:v>
      </x:c>
      <x:c r="Z385" s="582" t="n">
        <x:f>AA385*$E$3</x:f>
        <x:v>0</x:v>
      </x:c>
      <x:c r="AA385" s="523" t="n">
        <x:v>0</x:v>
      </x:c>
      <x:c r="AB385" s="585" t="n">
        <x:v>0</x:v>
      </x:c>
      <x:c r="AC385" s="588" t="n">
        <x:f>AD385*$E$3</x:f>
        <x:v>0</x:v>
      </x:c>
      <x:c r="AD385" s="523" t="n">
        <x:v>0</x:v>
      </x:c>
      <x:c r="AE385" s="579" t="n">
        <x:v>0</x:v>
      </x:c>
      <x:c r="AF385" s="582" t="n">
        <x:f>AG385*$E$3</x:f>
        <x:v>0</x:v>
      </x:c>
      <x:c r="AG385" s="523" t="n">
        <x:v>0</x:v>
      </x:c>
      <x:c r="AH385" s="585" t="n">
        <x:v>0</x:v>
      </x:c>
      <x:c r="AI385" s="588" t="n">
        <x:f>AJ385*$E$3</x:f>
        <x:v>0</x:v>
      </x:c>
      <x:c r="AJ385" s="523" t="n">
        <x:v>0</x:v>
      </x:c>
      <x:c r="AK385" s="579" t="n">
        <x:v>0</x:v>
      </x:c>
      <x:c r="AL385" s="582" t="n">
        <x:f>AM385*$E$3</x:f>
        <x:v>0</x:v>
      </x:c>
      <x:c r="AM385" s="523" t="n">
        <x:v>0</x:v>
      </x:c>
      <x:c r="AN385" s="585" t="n">
        <x:v>0</x:v>
      </x:c>
      <x:c r="AO385" s="588" t="n">
        <x:f>AP385*$E$3</x:f>
        <x:v>0</x:v>
      </x:c>
      <x:c r="AP385" s="523" t="n">
        <x:v>0</x:v>
      </x:c>
      <x:c r="AQ385" s="579" t="n">
        <x:v>0</x:v>
      </x:c>
      <x:c r="AR385" s="582" t="n">
        <x:f>AS385*$E$3</x:f>
        <x:v>0</x:v>
      </x:c>
      <x:c r="AS385" s="523" t="n">
        <x:v>0</x:v>
      </x:c>
      <x:c r="AT385" s="585" t="n">
        <x:v>0</x:v>
      </x:c>
      <x:c r="AU385" s="588" t="n">
        <x:f>AV385*$E$3</x:f>
        <x:v>0</x:v>
      </x:c>
      <x:c r="AV385" s="523" t="n">
        <x:v>0</x:v>
      </x:c>
      <x:c r="AW385" s="579" t="n">
        <x:f>SUM(M385,P385,S385,V385,Y385,AB385,AE385,AH385,AK385,AN385,AQ385,AT385)</x:f>
        <x:v>0</x:v>
      </x:c>
      <x:c r="AX385" s="582" t="n">
        <x:f>SUM(N385,Q385,T385,W385,Z385,AC385,AF385,AI385,AL385,AO385,AR385,AU385)</x:f>
        <x:v>0</x:v>
      </x:c>
      <x:c r="AY385" s="525"/>
      <x:c r="AZ385" s="579" t="n">
        <x:f>AW385/12</x:f>
        <x:v>0</x:v>
      </x:c>
      <x:c r="BA385" s="582" t="n">
        <x:f>AX385/12</x:f>
        <x:v>0</x:v>
      </x:c>
      <x:c r="BB385" s="525"/>
      <x:c r="BC385" s="579" t="n">
        <x:f>AW385-$G385</x:f>
        <x:v>0</x:v>
      </x:c>
      <x:c r="BD385" s="582" t="n">
        <x:f>AX385-($K385*12)</x:f>
        <x:v>0</x:v>
      </x:c>
      <x:c r="BE385" s="522" t="str">
        <x:v>NÃO</x:v>
      </x:c>
      <x:c r="BF385" s="522" t="str">
        <x:v>QUALIDADE · Disponibilidade de equipes de qualidade</x:v>
      </x:c>
    </x:row>
    <x:row r="386" ht="31" customHeight="1">
      <x:c r="A386" s="531" t="str">
        <x:v>O&amp;M</x:v>
      </x:c>
      <x:c r="B386" s="531" t="str">
        <x:v>LINHA MORTA</x:v>
      </x:c>
      <x:c r="C386" s="531" t="str">
        <x:v>5025300264</x:v>
      </x:c>
      <x:c r="D386" s="534" t="str">
        <x:v>INST ESTR CP RELIG DIST 1F BASE C 2F LM</x:v>
      </x:c>
      <x:c r="E386" s="534" t="str">
        <x:v>INSTALAR ESTRUTURA COMPLETA PARA RELIGADOR DE DISTRIBUICAO MONOFASICO DO TIPO BASE C, EM REDE BIFASICA OU TRIFASICA (2F OU 3F), INDEPENDENTE DA CLASSE DE TENSAO. CONFORME NORMA TECNICA VIGENTE. INCLUI: INSTALAR 2 RELIGADORES COM A CHAVE, CASO NECESSARIO CONFORME MODELO DO RELIGADOR, CONTROLE DO RELIGADOR, TRANSFORMADOR OU TP MONOFASICO, CONECTOR, JUMPER E CONEXOES NECESSARIAS/PADRONIZADAS A REDE, CRUZETA/SUPORTE T, CHAVE FUSIVEL, PARA-RAIOS (MT), SISTEMA DE ATERRAMENTO (CABO, CONEXAO E HASTES NECESSARIAS) E PLACA DE IDENTIFICACAO. A INSTALACAO DO POSTE E DA ESTRUTURA PRIMARIA SERAO REMUNERADAS A PARTE. APROPRIACAO - INVESTIMENTO: QUANDO ASSOCIADA A UC ESSA ATIVIDADE DEVE SER APROPRIADA NA ODI. CONFORME ET.206.EQTL.NORMAS E QUALIDADE. QUANT MINIMA RECOMENDA: 2 PESSOAS. TIPO DE TURMA: LINHA MORTA (LM).</x:v>
      </x:c>
      <x:c r="F386" s="531" t="str">
        <x:v>CONJUNTO</x:v>
      </x:c>
      <x:c r="G386" s="573" t="n">
        <x:v>0</x:v>
      </x:c>
      <x:c r="H386" s="573" t="n">
        <x:f>G386/12</x:f>
        <x:v>0</x:v>
      </x:c>
      <x:c r="I386" s="576" t="n">
        <x:v>2608.20838775985</x:v>
      </x:c>
      <x:c r="J386" s="576" t="n">
        <x:f>ROUND(I386*$E$3,2)</x:f>
        <x:v>2608.21</x:v>
      </x:c>
      <x:c r="K386" s="576" t="n">
        <x:f>J386*H386</x:f>
        <x:v>0</x:v>
      </x:c>
      <x:c r="L386" s="522"/>
      <x:c r="M386" s="579" t="n">
        <x:v>0</x:v>
      </x:c>
      <x:c r="N386" s="582" t="n">
        <x:f>O386*$E$3</x:f>
        <x:v>0</x:v>
      </x:c>
      <x:c r="O386" s="523" t="n">
        <x:v>0</x:v>
      </x:c>
      <x:c r="P386" s="585" t="n">
        <x:v>0</x:v>
      </x:c>
      <x:c r="Q386" s="588" t="n">
        <x:f>R386*$E$3</x:f>
        <x:v>0</x:v>
      </x:c>
      <x:c r="R386" s="523" t="n">
        <x:v>0</x:v>
      </x:c>
      <x:c r="S386" s="579" t="n">
        <x:v>0</x:v>
      </x:c>
      <x:c r="T386" s="582" t="n">
        <x:f>U386*$E$3</x:f>
        <x:v>0</x:v>
      </x:c>
      <x:c r="U386" s="523" t="n">
        <x:v>0</x:v>
      </x:c>
      <x:c r="V386" s="585" t="n">
        <x:v>0</x:v>
      </x:c>
      <x:c r="W386" s="588" t="n">
        <x:f>X386*$E$3</x:f>
        <x:v>0</x:v>
      </x:c>
      <x:c r="X386" s="523" t="n">
        <x:v>0</x:v>
      </x:c>
      <x:c r="Y386" s="579" t="n">
        <x:v>0</x:v>
      </x:c>
      <x:c r="Z386" s="582" t="n">
        <x:f>AA386*$E$3</x:f>
        <x:v>0</x:v>
      </x:c>
      <x:c r="AA386" s="523" t="n">
        <x:v>0</x:v>
      </x:c>
      <x:c r="AB386" s="585" t="n">
        <x:v>0</x:v>
      </x:c>
      <x:c r="AC386" s="588" t="n">
        <x:f>AD386*$E$3</x:f>
        <x:v>0</x:v>
      </x:c>
      <x:c r="AD386" s="523" t="n">
        <x:v>0</x:v>
      </x:c>
      <x:c r="AE386" s="579" t="n">
        <x:v>0</x:v>
      </x:c>
      <x:c r="AF386" s="582" t="n">
        <x:f>AG386*$E$3</x:f>
        <x:v>0</x:v>
      </x:c>
      <x:c r="AG386" s="523" t="n">
        <x:v>0</x:v>
      </x:c>
      <x:c r="AH386" s="585" t="n">
        <x:v>0</x:v>
      </x:c>
      <x:c r="AI386" s="588" t="n">
        <x:f>AJ386*$E$3</x:f>
        <x:v>0</x:v>
      </x:c>
      <x:c r="AJ386" s="523" t="n">
        <x:v>0</x:v>
      </x:c>
      <x:c r="AK386" s="579" t="n">
        <x:v>0</x:v>
      </x:c>
      <x:c r="AL386" s="582" t="n">
        <x:f>AM386*$E$3</x:f>
        <x:v>0</x:v>
      </x:c>
      <x:c r="AM386" s="523" t="n">
        <x:v>0</x:v>
      </x:c>
      <x:c r="AN386" s="585" t="n">
        <x:v>0</x:v>
      </x:c>
      <x:c r="AO386" s="588" t="n">
        <x:f>AP386*$E$3</x:f>
        <x:v>0</x:v>
      </x:c>
      <x:c r="AP386" s="523" t="n">
        <x:v>0</x:v>
      </x:c>
      <x:c r="AQ386" s="579" t="n">
        <x:v>0</x:v>
      </x:c>
      <x:c r="AR386" s="582" t="n">
        <x:f>AS386*$E$3</x:f>
        <x:v>0</x:v>
      </x:c>
      <x:c r="AS386" s="523" t="n">
        <x:v>0</x:v>
      </x:c>
      <x:c r="AT386" s="585" t="n">
        <x:v>0</x:v>
      </x:c>
      <x:c r="AU386" s="588" t="n">
        <x:f>AV386*$E$3</x:f>
        <x:v>0</x:v>
      </x:c>
      <x:c r="AV386" s="523" t="n">
        <x:v>0</x:v>
      </x:c>
      <x:c r="AW386" s="579" t="n">
        <x:f>SUM(M386,P386,S386,V386,Y386,AB386,AE386,AH386,AK386,AN386,AQ386,AT386)</x:f>
        <x:v>0</x:v>
      </x:c>
      <x:c r="AX386" s="582" t="n">
        <x:f>SUM(N386,Q386,T386,W386,Z386,AC386,AF386,AI386,AL386,AO386,AR386,AU386)</x:f>
        <x:v>0</x:v>
      </x:c>
      <x:c r="AY386" s="525"/>
      <x:c r="AZ386" s="579" t="n">
        <x:f>AW386/12</x:f>
        <x:v>0</x:v>
      </x:c>
      <x:c r="BA386" s="582" t="n">
        <x:f>AX386/12</x:f>
        <x:v>0</x:v>
      </x:c>
      <x:c r="BB386" s="525"/>
      <x:c r="BC386" s="579" t="n">
        <x:f>AW386-$G386</x:f>
        <x:v>0</x:v>
      </x:c>
      <x:c r="BD386" s="582" t="n">
        <x:f>AX386-($K386*12)</x:f>
        <x:v>0</x:v>
      </x:c>
      <x:c r="BE386" s="522" t="str">
        <x:v>SIM</x:v>
      </x:c>
      <x:c r="BF386" s="522" t="str">
        <x:v>PRODUÇÃO · COMPÕE O FATOR K</x:v>
      </x:c>
    </x:row>
    <x:row r="387" ht="31" customHeight="1">
      <x:c r="A387" s="531" t="str">
        <x:v>O&amp;M</x:v>
      </x:c>
      <x:c r="B387" s="531" t="str">
        <x:v>LINHA MORTA</x:v>
      </x:c>
      <x:c r="C387" s="531" t="str">
        <x:v>5025300267</x:v>
      </x:c>
      <x:c r="D387" s="534" t="str">
        <x:v>RET ESTR CP RELIG DIST 1F BASE C 2F LM</x:v>
      </x:c>
      <x:c r="E387" s="534" t="str">
        <x:v>RETIRAR ESTRUTURA COMPLETA PARA RELIGADOR DE DISTRIBUICAO MONOFASICO DO TIPO BASE C, EM REDE BIFASICA OU TRIFASICA (2F OU 3F), INDEPENDENTE DA CLASSE DE TENSAO. CONFORME NORMA TECNICA VIGENTE. INCLUI: RETIRAR 2 RELIGADORES COM A CHAVE, CASO NECESSARIO CONFORME MODELO DO RELIGADOR, CONTROLE DO RELIGADOR, TRANSFORMADOR OU TP MONOFASICO, CONECTOR, JUMPER E DESCONEXOES NECESSARIAS A REDE, CRUZETA/SUPORTE T, CHAVES FUSIVEL, PARA-RAIOS (MT), SISTEMA DE ATERRAMENTO (CABO, CONEXAO E HASTES NECESSARIAS) E PLACA DE IDENTIFICACAO. A RETIRADA DO POSTE E DA ESTRUTURA PRIMARIA SERAO REMUNERADAS A PARTE. APROPRIACAO - CUSTEIO: QUANDO EM ATIVIDADE DE MANUTENCAO, APROPRIAR NO CENTRO E CLASSE DE CUSTO ESPECIFICA DA AREA. CONFORME ET.206.EQTL.NORMAS E QUALIDADE. QUANT MINIMA RECOMENDA: 2 PESSOAS. TIPO DE TURMA: LINHA MORTA (LM).</x:v>
      </x:c>
      <x:c r="F387" s="531" t="str">
        <x:v>CONJUNTO</x:v>
      </x:c>
      <x:c r="G387" s="573" t="n">
        <x:v>0</x:v>
      </x:c>
      <x:c r="H387" s="573" t="n">
        <x:f>G387/12</x:f>
        <x:v>0</x:v>
      </x:c>
      <x:c r="I387" s="576" t="n">
        <x:v>2031.01641967934</x:v>
      </x:c>
      <x:c r="J387" s="576" t="n">
        <x:f>ROUND(I387*$E$3,2)</x:f>
        <x:v>2031.02</x:v>
      </x:c>
      <x:c r="K387" s="576" t="n">
        <x:f>J387*H387</x:f>
        <x:v>0</x:v>
      </x:c>
      <x:c r="L387" s="522"/>
      <x:c r="M387" s="579" t="n">
        <x:v>0</x:v>
      </x:c>
      <x:c r="N387" s="582" t="n">
        <x:f>O387*$E$3</x:f>
        <x:v>0</x:v>
      </x:c>
      <x:c r="O387" s="523" t="n">
        <x:v>0</x:v>
      </x:c>
      <x:c r="P387" s="585" t="n">
        <x:v>0</x:v>
      </x:c>
      <x:c r="Q387" s="588" t="n">
        <x:f>R387*$E$3</x:f>
        <x:v>0</x:v>
      </x:c>
      <x:c r="R387" s="523" t="n">
        <x:v>0</x:v>
      </x:c>
      <x:c r="S387" s="579" t="n">
        <x:v>0</x:v>
      </x:c>
      <x:c r="T387" s="582" t="n">
        <x:f>U387*$E$3</x:f>
        <x:v>0</x:v>
      </x:c>
      <x:c r="U387" s="523" t="n">
        <x:v>0</x:v>
      </x:c>
      <x:c r="V387" s="585" t="n">
        <x:v>0</x:v>
      </x:c>
      <x:c r="W387" s="588" t="n">
        <x:f>X387*$E$3</x:f>
        <x:v>0</x:v>
      </x:c>
      <x:c r="X387" s="523" t="n">
        <x:v>0</x:v>
      </x:c>
      <x:c r="Y387" s="579" t="n">
        <x:v>0</x:v>
      </x:c>
      <x:c r="Z387" s="582" t="n">
        <x:f>AA387*$E$3</x:f>
        <x:v>0</x:v>
      </x:c>
      <x:c r="AA387" s="523" t="n">
        <x:v>0</x:v>
      </x:c>
      <x:c r="AB387" s="585" t="n">
        <x:v>0</x:v>
      </x:c>
      <x:c r="AC387" s="588" t="n">
        <x:f>AD387*$E$3</x:f>
        <x:v>0</x:v>
      </x:c>
      <x:c r="AD387" s="523" t="n">
        <x:v>0</x:v>
      </x:c>
      <x:c r="AE387" s="579" t="n">
        <x:v>0</x:v>
      </x:c>
      <x:c r="AF387" s="582" t="n">
        <x:f>AG387*$E$3</x:f>
        <x:v>0</x:v>
      </x:c>
      <x:c r="AG387" s="523" t="n">
        <x:v>0</x:v>
      </x:c>
      <x:c r="AH387" s="585" t="n">
        <x:v>0</x:v>
      </x:c>
      <x:c r="AI387" s="588" t="n">
        <x:f>AJ387*$E$3</x:f>
        <x:v>0</x:v>
      </x:c>
      <x:c r="AJ387" s="523" t="n">
        <x:v>0</x:v>
      </x:c>
      <x:c r="AK387" s="579" t="n">
        <x:v>0</x:v>
      </x:c>
      <x:c r="AL387" s="582" t="n">
        <x:f>AM387*$E$3</x:f>
        <x:v>0</x:v>
      </x:c>
      <x:c r="AM387" s="523" t="n">
        <x:v>0</x:v>
      </x:c>
      <x:c r="AN387" s="585" t="n">
        <x:v>0</x:v>
      </x:c>
      <x:c r="AO387" s="588" t="n">
        <x:f>AP387*$E$3</x:f>
        <x:v>0</x:v>
      </x:c>
      <x:c r="AP387" s="523" t="n">
        <x:v>0</x:v>
      </x:c>
      <x:c r="AQ387" s="579" t="n">
        <x:v>0</x:v>
      </x:c>
      <x:c r="AR387" s="582" t="n">
        <x:f>AS387*$E$3</x:f>
        <x:v>0</x:v>
      </x:c>
      <x:c r="AS387" s="523" t="n">
        <x:v>0</x:v>
      </x:c>
      <x:c r="AT387" s="585" t="n">
        <x:v>0</x:v>
      </x:c>
      <x:c r="AU387" s="588" t="n">
        <x:f>AV387*$E$3</x:f>
        <x:v>0</x:v>
      </x:c>
      <x:c r="AV387" s="523" t="n">
        <x:v>0</x:v>
      </x:c>
      <x:c r="AW387" s="579" t="n">
        <x:f>SUM(M387,P387,S387,V387,Y387,AB387,AE387,AH387,AK387,AN387,AQ387,AT387)</x:f>
        <x:v>0</x:v>
      </x:c>
      <x:c r="AX387" s="582" t="n">
        <x:f>SUM(N387,Q387,T387,W387,Z387,AC387,AF387,AI387,AL387,AO387,AR387,AU387)</x:f>
        <x:v>0</x:v>
      </x:c>
      <x:c r="AY387" s="525"/>
      <x:c r="AZ387" s="579" t="n">
        <x:f>AW387/12</x:f>
        <x:v>0</x:v>
      </x:c>
      <x:c r="BA387" s="582" t="n">
        <x:f>AX387/12</x:f>
        <x:v>0</x:v>
      </x:c>
      <x:c r="BB387" s="525"/>
      <x:c r="BC387" s="579" t="n">
        <x:f>AW387-$G387</x:f>
        <x:v>0</x:v>
      </x:c>
      <x:c r="BD387" s="582" t="n">
        <x:f>AX387-($K387*12)</x:f>
        <x:v>0</x:v>
      </x:c>
      <x:c r="BE387" s="522" t="str">
        <x:v>SIM</x:v>
      </x:c>
      <x:c r="BF387" s="522" t="str">
        <x:v>PRODUÇÃO · COMPÕE O FATOR K</x:v>
      </x:c>
    </x:row>
    <x:row r="388" ht="31" customHeight="1">
      <x:c r="A388" s="531" t="str">
        <x:v>O&amp;M</x:v>
      </x:c>
      <x:c r="B388" s="531" t="str">
        <x:v>QUALIDADE</x:v>
      </x:c>
      <x:c r="C388" s="531" t="str">
        <x:v>5025300271</x:v>
      </x:c>
      <x:c r="D388" s="534" t="str">
        <x:v>TURMA QUALIDADE ATEND EMERGENCIAL</x:v>
      </x:c>
      <x:c r="E388" s="534" t="str">
        <x:v>TURMA DE QUALIDADE ATENDIMENTO EMERGENCIAL, QUANDO ACIONADO PARA ATENDIMENTO EMERGENCIAL DENTRO DA JORNADA DE TRABALHO. CONFORME NORMA TECNICA VIGENTE. INCLUI: NECESSIDADE DA CONTRATANTE EM COLOCAR A TURMA PARA ATENDER SITUACOES DE EMERGENCIA NO SISTEMA ELETRICO. APROPRIACAO-CUSTEIO: QUANDO EM ATIVIDADE DE MANUTENCAO, APROPRIAR NO CENTRO E CLASSE DE CUSTO ESPECIFICA DA AREA. CONFORME ET.206.EQTL.NORMAS E QUALIDADE-CADERNO DE SERVICOS. QUANT MINIMA RECOMENDA: 2 PESSOAS. TIPO DE TURMA: QUALIDADE.</x:v>
      </x:c>
      <x:c r="F388" s="531" t="str">
        <x:v>HORA</x:v>
      </x:c>
      <x:c r="G388" s="573" t="n">
        <x:v>0</x:v>
      </x:c>
      <x:c r="H388" s="573" t="n">
        <x:f>G388/12</x:f>
        <x:v>0</x:v>
      </x:c>
      <x:c r="I388" s="576" t="n">
        <x:v>242.524420468534</x:v>
      </x:c>
      <x:c r="J388" s="576" t="n">
        <x:f>ROUND(I388*$E$3,2)</x:f>
        <x:v>242.52</x:v>
      </x:c>
      <x:c r="K388" s="576" t="n">
        <x:f>J388*H388</x:f>
        <x:v>0</x:v>
      </x:c>
      <x:c r="L388" s="522"/>
      <x:c r="M388" s="579" t="n">
        <x:v>0</x:v>
      </x:c>
      <x:c r="N388" s="582" t="n">
        <x:f>O388*$E$3</x:f>
        <x:v>0</x:v>
      </x:c>
      <x:c r="O388" s="523" t="n">
        <x:v>0</x:v>
      </x:c>
      <x:c r="P388" s="585" t="n">
        <x:v>0</x:v>
      </x:c>
      <x:c r="Q388" s="588" t="n">
        <x:f>R388*$E$3</x:f>
        <x:v>0</x:v>
      </x:c>
      <x:c r="R388" s="523" t="n">
        <x:v>0</x:v>
      </x:c>
      <x:c r="S388" s="579" t="n">
        <x:v>0</x:v>
      </x:c>
      <x:c r="T388" s="582" t="n">
        <x:f>U388*$E$3</x:f>
        <x:v>0</x:v>
      </x:c>
      <x:c r="U388" s="523" t="n">
        <x:v>0</x:v>
      </x:c>
      <x:c r="V388" s="585" t="n">
        <x:v>0</x:v>
      </x:c>
      <x:c r="W388" s="588" t="n">
        <x:f>X388*$E$3</x:f>
        <x:v>0</x:v>
      </x:c>
      <x:c r="X388" s="523" t="n">
        <x:v>0</x:v>
      </x:c>
      <x:c r="Y388" s="579" t="n">
        <x:v>0</x:v>
      </x:c>
      <x:c r="Z388" s="582" t="n">
        <x:f>AA388*$E$3</x:f>
        <x:v>0</x:v>
      </x:c>
      <x:c r="AA388" s="523" t="n">
        <x:v>0</x:v>
      </x:c>
      <x:c r="AB388" s="585" t="n">
        <x:v>0</x:v>
      </x:c>
      <x:c r="AC388" s="588" t="n">
        <x:f>AD388*$E$3</x:f>
        <x:v>0</x:v>
      </x:c>
      <x:c r="AD388" s="523" t="n">
        <x:v>0</x:v>
      </x:c>
      <x:c r="AE388" s="579" t="n">
        <x:v>0</x:v>
      </x:c>
      <x:c r="AF388" s="582" t="n">
        <x:f>AG388*$E$3</x:f>
        <x:v>0</x:v>
      </x:c>
      <x:c r="AG388" s="523" t="n">
        <x:v>0</x:v>
      </x:c>
      <x:c r="AH388" s="585" t="n">
        <x:v>0</x:v>
      </x:c>
      <x:c r="AI388" s="588" t="n">
        <x:f>AJ388*$E$3</x:f>
        <x:v>0</x:v>
      </x:c>
      <x:c r="AJ388" s="523" t="n">
        <x:v>0</x:v>
      </x:c>
      <x:c r="AK388" s="579" t="n">
        <x:v>0</x:v>
      </x:c>
      <x:c r="AL388" s="582" t="n">
        <x:f>AM388*$E$3</x:f>
        <x:v>0</x:v>
      </x:c>
      <x:c r="AM388" s="523" t="n">
        <x:v>0</x:v>
      </x:c>
      <x:c r="AN388" s="585" t="n">
        <x:v>0</x:v>
      </x:c>
      <x:c r="AO388" s="588" t="n">
        <x:f>AP388*$E$3</x:f>
        <x:v>0</x:v>
      </x:c>
      <x:c r="AP388" s="523" t="n">
        <x:v>0</x:v>
      </x:c>
      <x:c r="AQ388" s="579" t="n">
        <x:v>0</x:v>
      </x:c>
      <x:c r="AR388" s="582" t="n">
        <x:f>AS388*$E$3</x:f>
        <x:v>0</x:v>
      </x:c>
      <x:c r="AS388" s="523" t="n">
        <x:v>0</x:v>
      </x:c>
      <x:c r="AT388" s="585" t="n">
        <x:v>0</x:v>
      </x:c>
      <x:c r="AU388" s="588" t="n">
        <x:f>AV388*$E$3</x:f>
        <x:v>0</x:v>
      </x:c>
      <x:c r="AV388" s="523" t="n">
        <x:v>0</x:v>
      </x:c>
      <x:c r="AW388" s="579" t="n">
        <x:f>SUM(M388,P388,S388,V388,Y388,AB388,AE388,AH388,AK388,AN388,AQ388,AT388)</x:f>
        <x:v>0</x:v>
      </x:c>
      <x:c r="AX388" s="582" t="n">
        <x:f>SUM(N388,Q388,T388,W388,Z388,AC388,AF388,AI388,AL388,AO388,AR388,AU388)</x:f>
        <x:v>0</x:v>
      </x:c>
      <x:c r="AY388" s="525"/>
      <x:c r="AZ388" s="579" t="n">
        <x:f>AW388/12</x:f>
        <x:v>0</x:v>
      </x:c>
      <x:c r="BA388" s="582" t="n">
        <x:f>AX388/12</x:f>
        <x:v>0</x:v>
      </x:c>
      <x:c r="BB388" s="525"/>
      <x:c r="BC388" s="579" t="n">
        <x:f>AW388-$G388</x:f>
        <x:v>0</x:v>
      </x:c>
      <x:c r="BD388" s="582" t="n">
        <x:f>AX388-($K388*12)</x:f>
        <x:v>0</x:v>
      </x:c>
      <x:c r="BE388" s="522" t="str">
        <x:v>NÃO</x:v>
      </x:c>
      <x:c r="BF388" s="522" t="str">
        <x:v>QUALIDADE · Disponibilidade de equipes de qualidade</x:v>
      </x:c>
    </x:row>
    <x:row r="389" ht="31" customHeight="1">
      <x:c r="A389" s="531" t="str">
        <x:v>O&amp;M</x:v>
      </x:c>
      <x:c r="B389" s="531" t="str">
        <x:v>EQUIPAMENTOS</x:v>
      </x:c>
      <x:c r="C389" s="531" t="str">
        <x:v>5025300272</x:v>
      </x:c>
      <x:c r="D389" s="534" t="str">
        <x:v>TURMA MANUT EQUIPAMENTO ATEND EMERGENC</x:v>
      </x:c>
      <x:c r="E389" s="534" t="str">
        <x:v>TURMA DE MANUTENCAO EM EQUIPAMENTO, EM ATENDIMENTO EMERGENCIAL, QUANDO ACIONADO PARA ATENDIMENTO EMERGENCIAL DENTRO DA JORNADA DE TRABALHO. CONFORME NORMA TECNICA VIGENTE. INCLUI: NECESSIDADE DA CONTRATANTE EM COLOCAR A TURMA PARA ATENDER SITUACOES DE EMERGENCIA NO SISTEMA ELETRICO. APROPRIACAO - CUSTEIO: QUANDO EM ATIVIDADE DE MANUTENCAO, APROPRIAR NO CENTRO E CLASSE DE CUSTO ESPECIFICA DA AREA. CONFORME ET.206.EQTL.NORMAS E QUALIDADE - CADERNO DE SERVICOS. QUANTIDADE MINIMA DE PESSOAS NECESSARIAS: 2 PESSOAS. TIPO DE TURMA: MANUTENCAO EM EQUIPAMENTO.</x:v>
      </x:c>
      <x:c r="F389" s="531" t="str">
        <x:v>HORA</x:v>
      </x:c>
      <x:c r="G389" s="573" t="n">
        <x:v>0</x:v>
      </x:c>
      <x:c r="H389" s="573" t="n">
        <x:f>G389/12</x:f>
        <x:v>0</x:v>
      </x:c>
      <x:c r="I389" s="576" t="n">
        <x:v>268.102697092428</x:v>
      </x:c>
      <x:c r="J389" s="576" t="n">
        <x:f>ROUND(I389*$E$3,2)</x:f>
        <x:v>268.1</x:v>
      </x:c>
      <x:c r="K389" s="576" t="n">
        <x:f>J389*H389</x:f>
        <x:v>0</x:v>
      </x:c>
      <x:c r="L389" s="522"/>
      <x:c r="M389" s="579" t="n">
        <x:v>0</x:v>
      </x:c>
      <x:c r="N389" s="582" t="n">
        <x:f>O389*$E$3</x:f>
        <x:v>0</x:v>
      </x:c>
      <x:c r="O389" s="523" t="n">
        <x:v>0</x:v>
      </x:c>
      <x:c r="P389" s="585" t="n">
        <x:v>10</x:v>
      </x:c>
      <x:c r="Q389" s="588" t="n">
        <x:f>R389*$E$3</x:f>
        <x:v>2672.92</x:v>
      </x:c>
      <x:c r="R389" s="523" t="n">
        <x:v>2672.92</x:v>
      </x:c>
      <x:c r="S389" s="579" t="n">
        <x:v>0</x:v>
      </x:c>
      <x:c r="T389" s="582" t="n">
        <x:f>U389*$E$3</x:f>
        <x:v>0</x:v>
      </x:c>
      <x:c r="U389" s="523" t="n">
        <x:v>0</x:v>
      </x:c>
      <x:c r="V389" s="585" t="n">
        <x:v>0</x:v>
      </x:c>
      <x:c r="W389" s="588" t="n">
        <x:f>X389*$E$3</x:f>
        <x:v>0</x:v>
      </x:c>
      <x:c r="X389" s="523" t="n">
        <x:v>0</x:v>
      </x:c>
      <x:c r="Y389" s="579" t="n">
        <x:v>0</x:v>
      </x:c>
      <x:c r="Z389" s="582" t="n">
        <x:f>AA389*$E$3</x:f>
        <x:v>0</x:v>
      </x:c>
      <x:c r="AA389" s="523" t="n">
        <x:v>0</x:v>
      </x:c>
      <x:c r="AB389" s="585" t="n">
        <x:v>0</x:v>
      </x:c>
      <x:c r="AC389" s="588" t="n">
        <x:f>AD389*$E$3</x:f>
        <x:v>0</x:v>
      </x:c>
      <x:c r="AD389" s="523" t="n">
        <x:v>0</x:v>
      </x:c>
      <x:c r="AE389" s="579" t="n">
        <x:v>0</x:v>
      </x:c>
      <x:c r="AF389" s="582" t="n">
        <x:f>AG389*$E$3</x:f>
        <x:v>0</x:v>
      </x:c>
      <x:c r="AG389" s="523" t="n">
        <x:v>0</x:v>
      </x:c>
      <x:c r="AH389" s="585" t="n">
        <x:v>0</x:v>
      </x:c>
      <x:c r="AI389" s="588" t="n">
        <x:f>AJ389*$E$3</x:f>
        <x:v>0</x:v>
      </x:c>
      <x:c r="AJ389" s="523" t="n">
        <x:v>0</x:v>
      </x:c>
      <x:c r="AK389" s="579" t="n">
        <x:v>0</x:v>
      </x:c>
      <x:c r="AL389" s="582" t="n">
        <x:f>AM389*$E$3</x:f>
        <x:v>0</x:v>
      </x:c>
      <x:c r="AM389" s="523" t="n">
        <x:v>0</x:v>
      </x:c>
      <x:c r="AN389" s="585" t="n">
        <x:v>0</x:v>
      </x:c>
      <x:c r="AO389" s="588" t="n">
        <x:f>AP389*$E$3</x:f>
        <x:v>0</x:v>
      </x:c>
      <x:c r="AP389" s="523" t="n">
        <x:v>0</x:v>
      </x:c>
      <x:c r="AQ389" s="579" t="n">
        <x:v>0</x:v>
      </x:c>
      <x:c r="AR389" s="582" t="n">
        <x:f>AS389*$E$3</x:f>
        <x:v>0</x:v>
      </x:c>
      <x:c r="AS389" s="523" t="n">
        <x:v>0</x:v>
      </x:c>
      <x:c r="AT389" s="585" t="n">
        <x:v>0</x:v>
      </x:c>
      <x:c r="AU389" s="588" t="n">
        <x:f>AV389*$E$3</x:f>
        <x:v>0</x:v>
      </x:c>
      <x:c r="AV389" s="523" t="n">
        <x:v>0</x:v>
      </x:c>
      <x:c r="AW389" s="579" t="n">
        <x:f>SUM(M389,P389,S389,V389,Y389,AB389,AE389,AH389,AK389,AN389,AQ389,AT389)</x:f>
        <x:v>10</x:v>
      </x:c>
      <x:c r="AX389" s="582" t="n">
        <x:f>SUM(N389,Q389,T389,W389,Z389,AC389,AF389,AI389,AL389,AO389,AR389,AU389)</x:f>
        <x:v>2672.92</x:v>
      </x:c>
      <x:c r="AY389" s="525"/>
      <x:c r="AZ389" s="579" t="n">
        <x:f>AW389/12</x:f>
        <x:v>0.8333333333333334</x:v>
      </x:c>
      <x:c r="BA389" s="582" t="n">
        <x:f>AX389/12</x:f>
        <x:v>222.74333333333334</x:v>
      </x:c>
      <x:c r="BB389" s="525"/>
      <x:c r="BC389" s="579" t="n">
        <x:f>AW389-$G389</x:f>
        <x:v>10</x:v>
      </x:c>
      <x:c r="BD389" s="582" t="n">
        <x:f>AX389-($K389*12)</x:f>
        <x:v>2672.92</x:v>
      </x:c>
      <x:c r="BE389" s="522" t="str">
        <x:v>NÃO</x:v>
      </x:c>
      <x:c r="BF389" s="522" t="str">
        <x:v>EQUIPAMENTOS · Disponibilidade de equipes de equipamentos</x:v>
      </x:c>
    </x:row>
    <x:row r="390" ht="31" customHeight="1">
      <x:c r="A390" s="531" t="str">
        <x:v>O&amp;M</x:v>
      </x:c>
      <x:c r="B390" s="531" t="str">
        <x:v>EQUIPAMENTOS</x:v>
      </x:c>
      <x:c r="C390" s="531" t="str">
        <x:v>5025300275</x:v>
      </x:c>
      <x:c r="D390" s="534" t="str">
        <x:v>TURMA MANUT EQUIPAMENT ATEND EMERG (25%)</x:v>
      </x:c>
      <x:c r="E390" s="534" t="str">
        <x:v>TURMA DE MANUTENCAO EM EQUIPAMENTO, EM ATENDIMENTO EMERGENCIAL COM FATOR (25%), COM VEICULO LEVE, QUANDO ACIONADO PARA ATENDIMENTO EMERGENCIAL FORA DA JORNADA DE TRABALHO. CONFORME NORMA TECNICA VIGENTE. INCLUI: NECESSIDADE DA CONTRATANTE EM COLOCAR A TURMA PARA ATENDER SITUACOES DE EMERGENCIA NO SISTEMA ELETRICO. APROPRIACAO - CUSTEIO: QUANDO EM ATIVIDADE DE MANUTENCAO, APROPRIAR NO CENTRO E CLASSE DE CUSTO ESPECIFICA DA AREA. CONFORME ET.206.EQTL.NORMAS E QUALIDADE - CADERNO DE SERVICOS. QUANTIDADE MINIMA DE PESSOAS NECESSARIAS: 2 PESSOAS. TIPO DE TURMA: MANUTENCAO EM EQUIPAMENTO.</x:v>
      </x:c>
      <x:c r="F390" s="531" t="str">
        <x:v>HORA</x:v>
      </x:c>
      <x:c r="G390" s="573" t="n">
        <x:v>0</x:v>
      </x:c>
      <x:c r="H390" s="573" t="n">
        <x:f>G390/12</x:f>
        <x:v>0</x:v>
      </x:c>
      <x:c r="I390" s="576" t="n">
        <x:v>335.128371365536</x:v>
      </x:c>
      <x:c r="J390" s="576" t="n">
        <x:f>ROUND(I390*$E$3,2)</x:f>
        <x:v>335.13</x:v>
      </x:c>
      <x:c r="K390" s="576" t="n">
        <x:f>J390*H390</x:f>
        <x:v>0</x:v>
      </x:c>
      <x:c r="L390" s="522"/>
      <x:c r="M390" s="579" t="n">
        <x:v>0</x:v>
      </x:c>
      <x:c r="N390" s="582" t="n">
        <x:f>O390*$E$3</x:f>
        <x:v>0</x:v>
      </x:c>
      <x:c r="O390" s="523" t="n">
        <x:v>0</x:v>
      </x:c>
      <x:c r="P390" s="585" t="n">
        <x:v>0</x:v>
      </x:c>
      <x:c r="Q390" s="588" t="n">
        <x:f>R390*$E$3</x:f>
        <x:v>0</x:v>
      </x:c>
      <x:c r="R390" s="523" t="n">
        <x:v>0</x:v>
      </x:c>
      <x:c r="S390" s="579" t="n">
        <x:v>0</x:v>
      </x:c>
      <x:c r="T390" s="582" t="n">
        <x:f>U390*$E$3</x:f>
        <x:v>0</x:v>
      </x:c>
      <x:c r="U390" s="523" t="n">
        <x:v>0</x:v>
      </x:c>
      <x:c r="V390" s="585" t="n">
        <x:v>0</x:v>
      </x:c>
      <x:c r="W390" s="588" t="n">
        <x:f>X390*$E$3</x:f>
        <x:v>0</x:v>
      </x:c>
      <x:c r="X390" s="523" t="n">
        <x:v>0</x:v>
      </x:c>
      <x:c r="Y390" s="579" t="n">
        <x:v>0</x:v>
      </x:c>
      <x:c r="Z390" s="582" t="n">
        <x:f>AA390*$E$3</x:f>
        <x:v>0</x:v>
      </x:c>
      <x:c r="AA390" s="523" t="n">
        <x:v>0</x:v>
      </x:c>
      <x:c r="AB390" s="585" t="n">
        <x:v>0</x:v>
      </x:c>
      <x:c r="AC390" s="588" t="n">
        <x:f>AD390*$E$3</x:f>
        <x:v>0</x:v>
      </x:c>
      <x:c r="AD390" s="523" t="n">
        <x:v>0</x:v>
      </x:c>
      <x:c r="AE390" s="579" t="n">
        <x:v>0</x:v>
      </x:c>
      <x:c r="AF390" s="582" t="n">
        <x:f>AG390*$E$3</x:f>
        <x:v>0</x:v>
      </x:c>
      <x:c r="AG390" s="523" t="n">
        <x:v>0</x:v>
      </x:c>
      <x:c r="AH390" s="585" t="n">
        <x:v>0</x:v>
      </x:c>
      <x:c r="AI390" s="588" t="n">
        <x:f>AJ390*$E$3</x:f>
        <x:v>0</x:v>
      </x:c>
      <x:c r="AJ390" s="523" t="n">
        <x:v>0</x:v>
      </x:c>
      <x:c r="AK390" s="579" t="n">
        <x:v>0</x:v>
      </x:c>
      <x:c r="AL390" s="582" t="n">
        <x:f>AM390*$E$3</x:f>
        <x:v>0</x:v>
      </x:c>
      <x:c r="AM390" s="523" t="n">
        <x:v>0</x:v>
      </x:c>
      <x:c r="AN390" s="585" t="n">
        <x:v>0</x:v>
      </x:c>
      <x:c r="AO390" s="588" t="n">
        <x:f>AP390*$E$3</x:f>
        <x:v>0</x:v>
      </x:c>
      <x:c r="AP390" s="523" t="n">
        <x:v>0</x:v>
      </x:c>
      <x:c r="AQ390" s="579" t="n">
        <x:v>0</x:v>
      </x:c>
      <x:c r="AR390" s="582" t="n">
        <x:f>AS390*$E$3</x:f>
        <x:v>0</x:v>
      </x:c>
      <x:c r="AS390" s="523" t="n">
        <x:v>0</x:v>
      </x:c>
      <x:c r="AT390" s="585" t="n">
        <x:v>0</x:v>
      </x:c>
      <x:c r="AU390" s="588" t="n">
        <x:f>AV390*$E$3</x:f>
        <x:v>0</x:v>
      </x:c>
      <x:c r="AV390" s="523" t="n">
        <x:v>0</x:v>
      </x:c>
      <x:c r="AW390" s="579" t="n">
        <x:f>SUM(M390,P390,S390,V390,Y390,AB390,AE390,AH390,AK390,AN390,AQ390,AT390)</x:f>
        <x:v>0</x:v>
      </x:c>
      <x:c r="AX390" s="582" t="n">
        <x:f>SUM(N390,Q390,T390,W390,Z390,AC390,AF390,AI390,AL390,AO390,AR390,AU390)</x:f>
        <x:v>0</x:v>
      </x:c>
      <x:c r="AY390" s="525"/>
      <x:c r="AZ390" s="579" t="n">
        <x:f>AW390/12</x:f>
        <x:v>0</x:v>
      </x:c>
      <x:c r="BA390" s="582" t="n">
        <x:f>AX390/12</x:f>
        <x:v>0</x:v>
      </x:c>
      <x:c r="BB390" s="525"/>
      <x:c r="BC390" s="579" t="n">
        <x:f>AW390-$G390</x:f>
        <x:v>0</x:v>
      </x:c>
      <x:c r="BD390" s="582" t="n">
        <x:f>AX390-($K390*12)</x:f>
        <x:v>0</x:v>
      </x:c>
      <x:c r="BE390" s="522" t="str">
        <x:v>NÃO</x:v>
      </x:c>
      <x:c r="BF390" s="522" t="str">
        <x:v>EQUIPAMENTOS · Disponibilidade de equipes de equipamentos</x:v>
      </x:c>
    </x:row>
    <x:row r="391" ht="31" customHeight="1">
      <x:c r="A391" s="531" t="str">
        <x:v>O&amp;M</x:v>
      </x:c>
      <x:c r="B391" s="531" t="str">
        <x:v>QUALIDADE</x:v>
      </x:c>
      <x:c r="C391" s="531" t="str">
        <x:v>5025300278</x:v>
      </x:c>
      <x:c r="D391" s="534" t="str">
        <x:v>TURMA QUALIDADE ATEND EMERGENCIAL (25%)</x:v>
      </x:c>
      <x:c r="E391" s="534" t="str">
        <x:v>TURMA DE QUALIDADE EM ATENDIMENTO EMERGENCIAL COM FATOR (25%), QUANDO ACIONADO PARA ATENDIMENTO EMERGENCIAL FORA DA JORNADA DE TRABALHO. CONFORME NORMA TECNICA VIGENTE. INCLUI: NECESSIDADE DA CONTRATANTE EM COLOCAR A TURMA PARA ATENDER SITUACOES DE EMERGENCIA NO SISTEMA ELETRICO. APROPRIACAO-CUSTEIO: QUANDO EM ATIVIDADE DE MANUTENCAO, APROPRIAR NO CENTRO E CLASSE DE CUSTO ESPECIFICA DA AREA. CONFORME ET.206.EQTL.NORMAS E QUALIDADE-CADERNO DE SERVICOS. TIPO DE TURMA: QUALIDADE.</x:v>
      </x:c>
      <x:c r="F391" s="531" t="str">
        <x:v>HORA</x:v>
      </x:c>
      <x:c r="G391" s="573" t="n">
        <x:v>0</x:v>
      </x:c>
      <x:c r="H391" s="573" t="n">
        <x:f>G391/12</x:f>
        <x:v>0</x:v>
      </x:c>
      <x:c r="I391" s="576" t="n">
        <x:v>303.155525585668</x:v>
      </x:c>
      <x:c r="J391" s="576" t="n">
        <x:f>ROUND(I391*$E$3,2)</x:f>
        <x:v>303.16</x:v>
      </x:c>
      <x:c r="K391" s="576" t="n">
        <x:f>J391*H391</x:f>
        <x:v>0</x:v>
      </x:c>
      <x:c r="L391" s="522"/>
      <x:c r="M391" s="579" t="n">
        <x:v>0</x:v>
      </x:c>
      <x:c r="N391" s="582" t="n">
        <x:f>O391*$E$3</x:f>
        <x:v>0</x:v>
      </x:c>
      <x:c r="O391" s="523" t="n">
        <x:v>0</x:v>
      </x:c>
      <x:c r="P391" s="585" t="n">
        <x:v>0</x:v>
      </x:c>
      <x:c r="Q391" s="588" t="n">
        <x:f>R391*$E$3</x:f>
        <x:v>0</x:v>
      </x:c>
      <x:c r="R391" s="523" t="n">
        <x:v>0</x:v>
      </x:c>
      <x:c r="S391" s="579" t="n">
        <x:v>0</x:v>
      </x:c>
      <x:c r="T391" s="582" t="n">
        <x:f>U391*$E$3</x:f>
        <x:v>0</x:v>
      </x:c>
      <x:c r="U391" s="523" t="n">
        <x:v>0</x:v>
      </x:c>
      <x:c r="V391" s="585" t="n">
        <x:v>0</x:v>
      </x:c>
      <x:c r="W391" s="588" t="n">
        <x:f>X391*$E$3</x:f>
        <x:v>0</x:v>
      </x:c>
      <x:c r="X391" s="523" t="n">
        <x:v>0</x:v>
      </x:c>
      <x:c r="Y391" s="579" t="n">
        <x:v>0</x:v>
      </x:c>
      <x:c r="Z391" s="582" t="n">
        <x:f>AA391*$E$3</x:f>
        <x:v>0</x:v>
      </x:c>
      <x:c r="AA391" s="523" t="n">
        <x:v>0</x:v>
      </x:c>
      <x:c r="AB391" s="585" t="n">
        <x:v>0</x:v>
      </x:c>
      <x:c r="AC391" s="588" t="n">
        <x:f>AD391*$E$3</x:f>
        <x:v>0</x:v>
      </x:c>
      <x:c r="AD391" s="523" t="n">
        <x:v>0</x:v>
      </x:c>
      <x:c r="AE391" s="579" t="n">
        <x:v>0</x:v>
      </x:c>
      <x:c r="AF391" s="582" t="n">
        <x:f>AG391*$E$3</x:f>
        <x:v>0</x:v>
      </x:c>
      <x:c r="AG391" s="523" t="n">
        <x:v>0</x:v>
      </x:c>
      <x:c r="AH391" s="585" t="n">
        <x:v>0</x:v>
      </x:c>
      <x:c r="AI391" s="588" t="n">
        <x:f>AJ391*$E$3</x:f>
        <x:v>0</x:v>
      </x:c>
      <x:c r="AJ391" s="523" t="n">
        <x:v>0</x:v>
      </x:c>
      <x:c r="AK391" s="579" t="n">
        <x:v>0</x:v>
      </x:c>
      <x:c r="AL391" s="582" t="n">
        <x:f>AM391*$E$3</x:f>
        <x:v>0</x:v>
      </x:c>
      <x:c r="AM391" s="523" t="n">
        <x:v>0</x:v>
      </x:c>
      <x:c r="AN391" s="585" t="n">
        <x:v>0</x:v>
      </x:c>
      <x:c r="AO391" s="588" t="n">
        <x:f>AP391*$E$3</x:f>
        <x:v>0</x:v>
      </x:c>
      <x:c r="AP391" s="523" t="n">
        <x:v>0</x:v>
      </x:c>
      <x:c r="AQ391" s="579" t="n">
        <x:v>0</x:v>
      </x:c>
      <x:c r="AR391" s="582" t="n">
        <x:f>AS391*$E$3</x:f>
        <x:v>0</x:v>
      </x:c>
      <x:c r="AS391" s="523" t="n">
        <x:v>0</x:v>
      </x:c>
      <x:c r="AT391" s="585" t="n">
        <x:v>0</x:v>
      </x:c>
      <x:c r="AU391" s="588" t="n">
        <x:f>AV391*$E$3</x:f>
        <x:v>0</x:v>
      </x:c>
      <x:c r="AV391" s="523" t="n">
        <x:v>0</x:v>
      </x:c>
      <x:c r="AW391" s="579" t="n">
        <x:f>SUM(M391,P391,S391,V391,Y391,AB391,AE391,AH391,AK391,AN391,AQ391,AT391)</x:f>
        <x:v>0</x:v>
      </x:c>
      <x:c r="AX391" s="582" t="n">
        <x:f>SUM(N391,Q391,T391,W391,Z391,AC391,AF391,AI391,AL391,AO391,AR391,AU391)</x:f>
        <x:v>0</x:v>
      </x:c>
      <x:c r="AY391" s="525"/>
      <x:c r="AZ391" s="579" t="n">
        <x:f>AW391/12</x:f>
        <x:v>0</x:v>
      </x:c>
      <x:c r="BA391" s="582" t="n">
        <x:f>AX391/12</x:f>
        <x:v>0</x:v>
      </x:c>
      <x:c r="BB391" s="525"/>
      <x:c r="BC391" s="579" t="n">
        <x:f>AW391-$G391</x:f>
        <x:v>0</x:v>
      </x:c>
      <x:c r="BD391" s="582" t="n">
        <x:f>AX391-($K391*12)</x:f>
        <x:v>0</x:v>
      </x:c>
      <x:c r="BE391" s="522" t="str">
        <x:v>NÃO</x:v>
      </x:c>
      <x:c r="BF391" s="522" t="str">
        <x:v>QUALIDADE · Disponibilidade de equipes de qualidade</x:v>
      </x:c>
    </x:row>
    <x:row r="392" ht="31" customHeight="1">
      <x:c r="A392" s="531" t="str">
        <x:v>O&amp;M</x:v>
      </x:c>
      <x:c r="B392" s="531" t="str">
        <x:v>LINHA MORTA</x:v>
      </x:c>
      <x:c r="C392" s="531" t="str">
        <x:v>5025300296</x:v>
      </x:c>
      <x:c r="D392" s="534" t="str">
        <x:v>ALUGUEL DE GRUPO GERADOR &gt; 10KVA</x:v>
      </x:c>
      <x:c r="E392" s="534" t="str">
        <x:v>ALUGUEL DE GRUPO GERADOR COM OPERADOR. POTÊNCIA: MAIOR 10KVA. CONFORME NORMA TECNICA VIGENTE. INCLUI: CONFORME SOLICITACAO DA CONCESSIONARIA EM COLOCAR O GERADOR PARA ATENDER SITUACOES DE EMERGENCIA NO SISTEMA ELETRICO, ESTA INCLUSO O FORNECIMENTO DO COMBUSTIVEL E TUDO QUE FOR NECESSARIO PARA A ADEQUADA OPERACAO DO GERADOR. A REMUNERACAO SERA POR HORA EQUIVALENTE A 1 KVA (KVA/H), PARA POTENCIAS MAIORES DEVER SER MULTIPLICADO PELA POTENCIA UTILIZADA DO GERADOR. APROPRIACAO - CUSTEIO: QUANDO EM ATIVIDADE DE MANUTENCAO, APROPRIAR NO CENTRO E CLASSE DE CUSTO ESPECIFICA DA AREA. CONFORME ET.206.EQTL.NORMAS E QUALIDADE - CADERNO DE SERVICOS. QUANT MINIMA RECOMENDA: 1 PESSOA.</x:v>
      </x:c>
      <x:c r="F392" s="531" t="str">
        <x:v>HORA</x:v>
      </x:c>
      <x:c r="G392" s="573" t="n">
        <x:v>0</x:v>
      </x:c>
      <x:c r="H392" s="573" t="n">
        <x:f>G392/12</x:f>
        <x:v>0</x:v>
      </x:c>
      <x:c r="I392" s="576" t="n">
        <x:v>1</x:v>
      </x:c>
      <x:c r="J392" s="576" t="n">
        <x:f>ROUND(I392*$E$3,2)</x:f>
        <x:v>1</x:v>
      </x:c>
      <x:c r="K392" s="576" t="n">
        <x:f>J392*H392</x:f>
        <x:v>0</x:v>
      </x:c>
      <x:c r="L392" s="522"/>
      <x:c r="M392" s="579" t="n">
        <x:v>0</x:v>
      </x:c>
      <x:c r="N392" s="582" t="n">
        <x:f>O392*$E$3</x:f>
        <x:v>0</x:v>
      </x:c>
      <x:c r="O392" s="523" t="n">
        <x:v>0</x:v>
      </x:c>
      <x:c r="P392" s="585" t="n">
        <x:v>0</x:v>
      </x:c>
      <x:c r="Q392" s="588" t="n">
        <x:f>R392*$E$3</x:f>
        <x:v>0</x:v>
      </x:c>
      <x:c r="R392" s="523" t="n">
        <x:v>0</x:v>
      </x:c>
      <x:c r="S392" s="579" t="n">
        <x:v>0</x:v>
      </x:c>
      <x:c r="T392" s="582" t="n">
        <x:f>U392*$E$3</x:f>
        <x:v>0</x:v>
      </x:c>
      <x:c r="U392" s="523" t="n">
        <x:v>0</x:v>
      </x:c>
      <x:c r="V392" s="585" t="n">
        <x:v>0</x:v>
      </x:c>
      <x:c r="W392" s="588" t="n">
        <x:f>X392*$E$3</x:f>
        <x:v>0</x:v>
      </x:c>
      <x:c r="X392" s="523" t="n">
        <x:v>0</x:v>
      </x:c>
      <x:c r="Y392" s="579" t="n">
        <x:v>0</x:v>
      </x:c>
      <x:c r="Z392" s="582" t="n">
        <x:f>AA392*$E$3</x:f>
        <x:v>0</x:v>
      </x:c>
      <x:c r="AA392" s="523" t="n">
        <x:v>0</x:v>
      </x:c>
      <x:c r="AB392" s="585" t="n">
        <x:v>0</x:v>
      </x:c>
      <x:c r="AC392" s="588" t="n">
        <x:f>AD392*$E$3</x:f>
        <x:v>0</x:v>
      </x:c>
      <x:c r="AD392" s="523" t="n">
        <x:v>0</x:v>
      </x:c>
      <x:c r="AE392" s="579" t="n">
        <x:v>0</x:v>
      </x:c>
      <x:c r="AF392" s="582" t="n">
        <x:f>AG392*$E$3</x:f>
        <x:v>0</x:v>
      </x:c>
      <x:c r="AG392" s="523" t="n">
        <x:v>0</x:v>
      </x:c>
      <x:c r="AH392" s="585" t="n">
        <x:v>0</x:v>
      </x:c>
      <x:c r="AI392" s="588" t="n">
        <x:f>AJ392*$E$3</x:f>
        <x:v>0</x:v>
      </x:c>
      <x:c r="AJ392" s="523" t="n">
        <x:v>0</x:v>
      </x:c>
      <x:c r="AK392" s="579" t="n">
        <x:v>0</x:v>
      </x:c>
      <x:c r="AL392" s="582" t="n">
        <x:f>AM392*$E$3</x:f>
        <x:v>0</x:v>
      </x:c>
      <x:c r="AM392" s="523" t="n">
        <x:v>0</x:v>
      </x:c>
      <x:c r="AN392" s="585" t="n">
        <x:v>0</x:v>
      </x:c>
      <x:c r="AO392" s="588" t="n">
        <x:f>AP392*$E$3</x:f>
        <x:v>0</x:v>
      </x:c>
      <x:c r="AP392" s="523" t="n">
        <x:v>0</x:v>
      </x:c>
      <x:c r="AQ392" s="579" t="n">
        <x:v>0</x:v>
      </x:c>
      <x:c r="AR392" s="582" t="n">
        <x:f>AS392*$E$3</x:f>
        <x:v>0</x:v>
      </x:c>
      <x:c r="AS392" s="523" t="n">
        <x:v>0</x:v>
      </x:c>
      <x:c r="AT392" s="585" t="n">
        <x:v>0</x:v>
      </x:c>
      <x:c r="AU392" s="588" t="n">
        <x:f>AV392*$E$3</x:f>
        <x:v>0</x:v>
      </x:c>
      <x:c r="AV392" s="523" t="n">
        <x:v>0</x:v>
      </x:c>
      <x:c r="AW392" s="579" t="n">
        <x:f>SUM(M392,P392,S392,V392,Y392,AB392,AE392,AH392,AK392,AN392,AQ392,AT392)</x:f>
        <x:v>0</x:v>
      </x:c>
      <x:c r="AX392" s="582" t="n">
        <x:f>SUM(N392,Q392,T392,W392,Z392,AC392,AF392,AI392,AL392,AO392,AR392,AU392)</x:f>
        <x:v>0</x:v>
      </x:c>
      <x:c r="AY392" s="525"/>
      <x:c r="AZ392" s="579" t="n">
        <x:f>AW392/12</x:f>
        <x:v>0</x:v>
      </x:c>
      <x:c r="BA392" s="582" t="n">
        <x:f>AX392/12</x:f>
        <x:v>0</x:v>
      </x:c>
      <x:c r="BB392" s="525"/>
      <x:c r="BC392" s="579" t="n">
        <x:f>AW392-$G392</x:f>
        <x:v>0</x:v>
      </x:c>
      <x:c r="BD392" s="582" t="n">
        <x:f>AX392-($K392*12)</x:f>
        <x:v>0</x:v>
      </x:c>
      <x:c r="BE392" s="522" t="str">
        <x:v>SIM</x:v>
      </x:c>
      <x:c r="BF392" s="522" t="str">
        <x:v>PRODUÇÃO · COMPÕE O FATOR K</x:v>
      </x:c>
    </x:row>
    <x:row r="393" ht="31" customHeight="1">
      <x:c r="A393" s="531" t="str">
        <x:v>O&amp;M</x:v>
      </x:c>
      <x:c r="B393" s="531" t="str">
        <x:v>LINHA MORTA</x:v>
      </x:c>
      <x:c r="C393" s="531" t="str">
        <x:v>5025300297</x:v>
      </x:c>
      <x:c r="D393" s="534" t="str">
        <x:v>ALUGUEL DE GRUPO GERADOR &lt;= 10KVA</x:v>
      </x:c>
      <x:c r="E393" s="534" t="str">
        <x:v>ALUGUEL DE GRUPO GERADOR COM OPERADOR. POTÊNCIA: MENOR OU IGUAL 10KVA. CONFORME NORMA TECNICA VIGENTE. INCLUI: CONFORME SOLICITACAO DA CONCESSIONARIA EM COLOCAR O GERADOR PARA ATENDER SITUACOES DE EMERGENCIA NO SISTEMA ELETRICO, ESTA INCLUSO O FORNECIMENTO DO COMBUSTIVEL E TUDO QUE FOR NECESSARIO PARA A ADEQUADA OPERACAO DO GERADOR. A REMUNERACAO SERA POR HORA EQUIVALENTE A 1 KVA (KVA/H), PARA POTENCIAS MAIORES DEVER SER MULTIPLICADO PELA POTENCIA UTILIZADA DO GERADOR. APROPRIACAO - CUSTEIO: QUANDO EM ATIVIDADE DE MANUTENCAO, APROPRIAR NO CENTRO E CLASSE DE CUSTO ESPECIFICA DA AREA. CONFORME ET.206.EQTL.NORMAS E QUALIDADE - CADERNO DE SERVICOS. QUANT MINIMA RECOMENDA: 1 PESSOA.</x:v>
      </x:c>
      <x:c r="F393" s="531" t="str">
        <x:v>HORA</x:v>
      </x:c>
      <x:c r="G393" s="573" t="n">
        <x:v>0</x:v>
      </x:c>
      <x:c r="H393" s="573" t="n">
        <x:f>G393/12</x:f>
        <x:v>0</x:v>
      </x:c>
      <x:c r="I393" s="576" t="n">
        <x:v>1</x:v>
      </x:c>
      <x:c r="J393" s="576" t="n">
        <x:f>ROUND(I393*$E$3,2)</x:f>
        <x:v>1</x:v>
      </x:c>
      <x:c r="K393" s="576" t="n">
        <x:f>J393*H393</x:f>
        <x:v>0</x:v>
      </x:c>
      <x:c r="L393" s="522"/>
      <x:c r="M393" s="579" t="n">
        <x:v>0</x:v>
      </x:c>
      <x:c r="N393" s="582" t="n">
        <x:f>O393*$E$3</x:f>
        <x:v>0</x:v>
      </x:c>
      <x:c r="O393" s="523" t="n">
        <x:v>0</x:v>
      </x:c>
      <x:c r="P393" s="585" t="n">
        <x:v>0</x:v>
      </x:c>
      <x:c r="Q393" s="588" t="n">
        <x:f>R393*$E$3</x:f>
        <x:v>0</x:v>
      </x:c>
      <x:c r="R393" s="523" t="n">
        <x:v>0</x:v>
      </x:c>
      <x:c r="S393" s="579" t="n">
        <x:v>0</x:v>
      </x:c>
      <x:c r="T393" s="582" t="n">
        <x:f>U393*$E$3</x:f>
        <x:v>0</x:v>
      </x:c>
      <x:c r="U393" s="523" t="n">
        <x:v>0</x:v>
      </x:c>
      <x:c r="V393" s="585" t="n">
        <x:v>0</x:v>
      </x:c>
      <x:c r="W393" s="588" t="n">
        <x:f>X393*$E$3</x:f>
        <x:v>0</x:v>
      </x:c>
      <x:c r="X393" s="523" t="n">
        <x:v>0</x:v>
      </x:c>
      <x:c r="Y393" s="579" t="n">
        <x:v>0</x:v>
      </x:c>
      <x:c r="Z393" s="582" t="n">
        <x:f>AA393*$E$3</x:f>
        <x:v>0</x:v>
      </x:c>
      <x:c r="AA393" s="523" t="n">
        <x:v>0</x:v>
      </x:c>
      <x:c r="AB393" s="585" t="n">
        <x:v>0</x:v>
      </x:c>
      <x:c r="AC393" s="588" t="n">
        <x:f>AD393*$E$3</x:f>
        <x:v>0</x:v>
      </x:c>
      <x:c r="AD393" s="523" t="n">
        <x:v>0</x:v>
      </x:c>
      <x:c r="AE393" s="579" t="n">
        <x:v>0</x:v>
      </x:c>
      <x:c r="AF393" s="582" t="n">
        <x:f>AG393*$E$3</x:f>
        <x:v>0</x:v>
      </x:c>
      <x:c r="AG393" s="523" t="n">
        <x:v>0</x:v>
      </x:c>
      <x:c r="AH393" s="585" t="n">
        <x:v>0</x:v>
      </x:c>
      <x:c r="AI393" s="588" t="n">
        <x:f>AJ393*$E$3</x:f>
        <x:v>0</x:v>
      </x:c>
      <x:c r="AJ393" s="523" t="n">
        <x:v>0</x:v>
      </x:c>
      <x:c r="AK393" s="579" t="n">
        <x:v>0</x:v>
      </x:c>
      <x:c r="AL393" s="582" t="n">
        <x:f>AM393*$E$3</x:f>
        <x:v>0</x:v>
      </x:c>
      <x:c r="AM393" s="523" t="n">
        <x:v>0</x:v>
      </x:c>
      <x:c r="AN393" s="585" t="n">
        <x:v>0</x:v>
      </x:c>
      <x:c r="AO393" s="588" t="n">
        <x:f>AP393*$E$3</x:f>
        <x:v>0</x:v>
      </x:c>
      <x:c r="AP393" s="523" t="n">
        <x:v>0</x:v>
      </x:c>
      <x:c r="AQ393" s="579" t="n">
        <x:v>0</x:v>
      </x:c>
      <x:c r="AR393" s="582" t="n">
        <x:f>AS393*$E$3</x:f>
        <x:v>0</x:v>
      </x:c>
      <x:c r="AS393" s="523" t="n">
        <x:v>0</x:v>
      </x:c>
      <x:c r="AT393" s="585" t="n">
        <x:v>0</x:v>
      </x:c>
      <x:c r="AU393" s="588" t="n">
        <x:f>AV393*$E$3</x:f>
        <x:v>0</x:v>
      </x:c>
      <x:c r="AV393" s="523" t="n">
        <x:v>0</x:v>
      </x:c>
      <x:c r="AW393" s="579" t="n">
        <x:f>SUM(M393,P393,S393,V393,Y393,AB393,AE393,AH393,AK393,AN393,AQ393,AT393)</x:f>
        <x:v>0</x:v>
      </x:c>
      <x:c r="AX393" s="582" t="n">
        <x:f>SUM(N393,Q393,T393,W393,Z393,AC393,AF393,AI393,AL393,AO393,AR393,AU393)</x:f>
        <x:v>0</x:v>
      </x:c>
      <x:c r="AY393" s="525"/>
      <x:c r="AZ393" s="579" t="n">
        <x:f>AW393/12</x:f>
        <x:v>0</x:v>
      </x:c>
      <x:c r="BA393" s="582" t="n">
        <x:f>AX393/12</x:f>
        <x:v>0</x:v>
      </x:c>
      <x:c r="BB393" s="525"/>
      <x:c r="BC393" s="579" t="n">
        <x:f>AW393-$G393</x:f>
        <x:v>0</x:v>
      </x:c>
      <x:c r="BD393" s="582" t="n">
        <x:f>AX393-($K393*12)</x:f>
        <x:v>0</x:v>
      </x:c>
      <x:c r="BE393" s="522" t="str">
        <x:v>SIM</x:v>
      </x:c>
      <x:c r="BF393" s="522" t="str">
        <x:v>PRODUÇÃO · COMPÕE O FATOR K</x:v>
      </x:c>
    </x:row>
    <x:row r="394" ht="31" customHeight="1">
      <x:c r="A394" s="531" t="str">
        <x:v>O&amp;M</x:v>
      </x:c>
      <x:c r="B394" s="531" t="str">
        <x:v>LINHA MORTA</x:v>
      </x:c>
      <x:c r="C394" s="531" t="str">
        <x:v>5025300323</x:v>
      </x:c>
      <x:c r="D394" s="534" t="str">
        <x:v>FISCALIZACAO DE OBRA LM</x:v>
      </x:c>
      <x:c r="E394" s="534" t="str">
        <x:v>SERVICO DE FISCALIZACAO DE OBRA. INCLUI: ATIVIDADES DE INSPECAO E ACOMPANHAMENTO EM CAMPO DA OBRA, COM FINALIDADE DE VERIFICAR CONFORMIDADE COM  AS ESPECIFICACOES E NORMAS TECNICAS, BEM COMO GARANTIR A ADEQUADA DOCUMENTACAO E ATUALIZACAO DA OBRA. TIPO DE TURMA: LINHA MORTA (LM).</x:v>
      </x:c>
      <x:c r="F394" s="531" t="str">
        <x:v>HORA</x:v>
      </x:c>
      <x:c r="G394" s="573" t="n">
        <x:v>0</x:v>
      </x:c>
      <x:c r="H394" s="573" t="n">
        <x:f>G394/12</x:f>
        <x:v>0</x:v>
      </x:c>
      <x:c r="I394" s="576" t="n">
        <x:v>2379.750880632</x:v>
      </x:c>
      <x:c r="J394" s="576" t="n">
        <x:f>ROUND(I394*$E$3,2)</x:f>
        <x:v>2379.75</x:v>
      </x:c>
      <x:c r="K394" s="576" t="n">
        <x:f>J394*H394</x:f>
        <x:v>0</x:v>
      </x:c>
      <x:c r="L394" s="522"/>
      <x:c r="M394" s="579" t="n">
        <x:v>0</x:v>
      </x:c>
      <x:c r="N394" s="582" t="n">
        <x:f>O394*$E$3</x:f>
        <x:v>0</x:v>
      </x:c>
      <x:c r="O394" s="523" t="n">
        <x:v>0</x:v>
      </x:c>
      <x:c r="P394" s="585" t="n">
        <x:v>0</x:v>
      </x:c>
      <x:c r="Q394" s="588" t="n">
        <x:f>R394*$E$3</x:f>
        <x:v>0</x:v>
      </x:c>
      <x:c r="R394" s="523" t="n">
        <x:v>0</x:v>
      </x:c>
      <x:c r="S394" s="579" t="n">
        <x:v>0</x:v>
      </x:c>
      <x:c r="T394" s="582" t="n">
        <x:f>U394*$E$3</x:f>
        <x:v>0</x:v>
      </x:c>
      <x:c r="U394" s="523" t="n">
        <x:v>0</x:v>
      </x:c>
      <x:c r="V394" s="585" t="n">
        <x:v>0</x:v>
      </x:c>
      <x:c r="W394" s="588" t="n">
        <x:f>X394*$E$3</x:f>
        <x:v>0</x:v>
      </x:c>
      <x:c r="X394" s="523" t="n">
        <x:v>0</x:v>
      </x:c>
      <x:c r="Y394" s="579" t="n">
        <x:v>0</x:v>
      </x:c>
      <x:c r="Z394" s="582" t="n">
        <x:f>AA394*$E$3</x:f>
        <x:v>0</x:v>
      </x:c>
      <x:c r="AA394" s="523" t="n">
        <x:v>0</x:v>
      </x:c>
      <x:c r="AB394" s="585" t="n">
        <x:v>0</x:v>
      </x:c>
      <x:c r="AC394" s="588" t="n">
        <x:f>AD394*$E$3</x:f>
        <x:v>0</x:v>
      </x:c>
      <x:c r="AD394" s="523" t="n">
        <x:v>0</x:v>
      </x:c>
      <x:c r="AE394" s="579" t="n">
        <x:v>0</x:v>
      </x:c>
      <x:c r="AF394" s="582" t="n">
        <x:f>AG394*$E$3</x:f>
        <x:v>0</x:v>
      </x:c>
      <x:c r="AG394" s="523" t="n">
        <x:v>0</x:v>
      </x:c>
      <x:c r="AH394" s="585" t="n">
        <x:v>0</x:v>
      </x:c>
      <x:c r="AI394" s="588" t="n">
        <x:f>AJ394*$E$3</x:f>
        <x:v>0</x:v>
      </x:c>
      <x:c r="AJ394" s="523" t="n">
        <x:v>0</x:v>
      </x:c>
      <x:c r="AK394" s="579" t="n">
        <x:v>0</x:v>
      </x:c>
      <x:c r="AL394" s="582" t="n">
        <x:f>AM394*$E$3</x:f>
        <x:v>0</x:v>
      </x:c>
      <x:c r="AM394" s="523" t="n">
        <x:v>0</x:v>
      </x:c>
      <x:c r="AN394" s="585" t="n">
        <x:v>0</x:v>
      </x:c>
      <x:c r="AO394" s="588" t="n">
        <x:f>AP394*$E$3</x:f>
        <x:v>0</x:v>
      </x:c>
      <x:c r="AP394" s="523" t="n">
        <x:v>0</x:v>
      </x:c>
      <x:c r="AQ394" s="579" t="n">
        <x:v>0</x:v>
      </x:c>
      <x:c r="AR394" s="582" t="n">
        <x:f>AS394*$E$3</x:f>
        <x:v>0</x:v>
      </x:c>
      <x:c r="AS394" s="523" t="n">
        <x:v>0</x:v>
      </x:c>
      <x:c r="AT394" s="585" t="n">
        <x:v>0</x:v>
      </x:c>
      <x:c r="AU394" s="588" t="n">
        <x:f>AV394*$E$3</x:f>
        <x:v>0</x:v>
      </x:c>
      <x:c r="AV394" s="523" t="n">
        <x:v>0</x:v>
      </x:c>
      <x:c r="AW394" s="579" t="n">
        <x:f>SUM(M394,P394,S394,V394,Y394,AB394,AE394,AH394,AK394,AN394,AQ394,AT394)</x:f>
        <x:v>0</x:v>
      </x:c>
      <x:c r="AX394" s="582" t="n">
        <x:f>SUM(N394,Q394,T394,W394,Z394,AC394,AF394,AI394,AL394,AO394,AR394,AU394)</x:f>
        <x:v>0</x:v>
      </x:c>
      <x:c r="AY394" s="525"/>
      <x:c r="AZ394" s="579" t="n">
        <x:f>AW394/12</x:f>
        <x:v>0</x:v>
      </x:c>
      <x:c r="BA394" s="582" t="n">
        <x:f>AX394/12</x:f>
        <x:v>0</x:v>
      </x:c>
      <x:c r="BB394" s="525"/>
      <x:c r="BC394" s="579" t="n">
        <x:f>AW394-$G394</x:f>
        <x:v>0</x:v>
      </x:c>
      <x:c r="BD394" s="582" t="n">
        <x:f>AX394-($K394*12)</x:f>
        <x:v>0</x:v>
      </x:c>
      <x:c r="BE394" s="522" t="str">
        <x:v>SIM</x:v>
      </x:c>
      <x:c r="BF394" s="522" t="str">
        <x:v>PRODUÇÃO · COMPÕE O FATOR K</x:v>
      </x:c>
    </x:row>
    <x:row r="395" ht="31" customHeight="1">
      <x:c r="A395" s="531" t="str">
        <x:v>O&amp;M</x:v>
      </x:c>
      <x:c r="B395" s="531" t="str">
        <x:v>LINHA MORTA</x:v>
      </x:c>
      <x:c r="C395" s="531" t="str">
        <x:v>5025300324</x:v>
      </x:c>
      <x:c r="D395" s="534" t="str">
        <x:v>ENCERRAMENTO TECNICO DA OBRA LM</x:v>
      </x:c>
      <x:c r="E395" s="534" t="str">
        <x:v>ENCERRAMENTO TECNICO DA OBRA. INCLUI: CONTAGEM FISICA DAS ESTRUTURAS E KM DE REDES E COMPARATIVO COM AS QUANTIDADES APROPRIADAS NAS ODI'S. TIPO DE TURMA: LINHA MORTA (LM).</x:v>
      </x:c>
      <x:c r="F395" s="531" t="str">
        <x:v>HORA</x:v>
      </x:c>
      <x:c r="G395" s="573" t="n">
        <x:v>0</x:v>
      </x:c>
      <x:c r="H395" s="573" t="n">
        <x:f>G395/12</x:f>
        <x:v>0</x:v>
      </x:c>
      <x:c r="I395" s="576" t="n">
        <x:v>712.354621492567</x:v>
      </x:c>
      <x:c r="J395" s="576" t="n">
        <x:f>ROUND(I395*$E$3,2)</x:f>
        <x:v>712.35</x:v>
      </x:c>
      <x:c r="K395" s="576" t="n">
        <x:f>J395*H395</x:f>
        <x:v>0</x:v>
      </x:c>
      <x:c r="L395" s="522"/>
      <x:c r="M395" s="579" t="n">
        <x:v>0</x:v>
      </x:c>
      <x:c r="N395" s="582" t="n">
        <x:f>O395*$E$3</x:f>
        <x:v>0</x:v>
      </x:c>
      <x:c r="O395" s="523" t="n">
        <x:v>0</x:v>
      </x:c>
      <x:c r="P395" s="585" t="n">
        <x:v>0</x:v>
      </x:c>
      <x:c r="Q395" s="588" t="n">
        <x:f>R395*$E$3</x:f>
        <x:v>0</x:v>
      </x:c>
      <x:c r="R395" s="523" t="n">
        <x:v>0</x:v>
      </x:c>
      <x:c r="S395" s="579" t="n">
        <x:v>0</x:v>
      </x:c>
      <x:c r="T395" s="582" t="n">
        <x:f>U395*$E$3</x:f>
        <x:v>0</x:v>
      </x:c>
      <x:c r="U395" s="523" t="n">
        <x:v>0</x:v>
      </x:c>
      <x:c r="V395" s="585" t="n">
        <x:v>0</x:v>
      </x:c>
      <x:c r="W395" s="588" t="n">
        <x:f>X395*$E$3</x:f>
        <x:v>0</x:v>
      </x:c>
      <x:c r="X395" s="523" t="n">
        <x:v>0</x:v>
      </x:c>
      <x:c r="Y395" s="579" t="n">
        <x:v>0</x:v>
      </x:c>
      <x:c r="Z395" s="582" t="n">
        <x:f>AA395*$E$3</x:f>
        <x:v>0</x:v>
      </x:c>
      <x:c r="AA395" s="523" t="n">
        <x:v>0</x:v>
      </x:c>
      <x:c r="AB395" s="585" t="n">
        <x:v>0</x:v>
      </x:c>
      <x:c r="AC395" s="588" t="n">
        <x:f>AD395*$E$3</x:f>
        <x:v>0</x:v>
      </x:c>
      <x:c r="AD395" s="523" t="n">
        <x:v>0</x:v>
      </x:c>
      <x:c r="AE395" s="579" t="n">
        <x:v>0</x:v>
      </x:c>
      <x:c r="AF395" s="582" t="n">
        <x:f>AG395*$E$3</x:f>
        <x:v>0</x:v>
      </x:c>
      <x:c r="AG395" s="523" t="n">
        <x:v>0</x:v>
      </x:c>
      <x:c r="AH395" s="585" t="n">
        <x:v>0</x:v>
      </x:c>
      <x:c r="AI395" s="588" t="n">
        <x:f>AJ395*$E$3</x:f>
        <x:v>0</x:v>
      </x:c>
      <x:c r="AJ395" s="523" t="n">
        <x:v>0</x:v>
      </x:c>
      <x:c r="AK395" s="579" t="n">
        <x:v>0</x:v>
      </x:c>
      <x:c r="AL395" s="582" t="n">
        <x:f>AM395*$E$3</x:f>
        <x:v>0</x:v>
      </x:c>
      <x:c r="AM395" s="523" t="n">
        <x:v>0</x:v>
      </x:c>
      <x:c r="AN395" s="585" t="n">
        <x:v>0</x:v>
      </x:c>
      <x:c r="AO395" s="588" t="n">
        <x:f>AP395*$E$3</x:f>
        <x:v>0</x:v>
      </x:c>
      <x:c r="AP395" s="523" t="n">
        <x:v>0</x:v>
      </x:c>
      <x:c r="AQ395" s="579" t="n">
        <x:v>0</x:v>
      </x:c>
      <x:c r="AR395" s="582" t="n">
        <x:f>AS395*$E$3</x:f>
        <x:v>0</x:v>
      </x:c>
      <x:c r="AS395" s="523" t="n">
        <x:v>0</x:v>
      </x:c>
      <x:c r="AT395" s="585" t="n">
        <x:v>0</x:v>
      </x:c>
      <x:c r="AU395" s="588" t="n">
        <x:f>AV395*$E$3</x:f>
        <x:v>0</x:v>
      </x:c>
      <x:c r="AV395" s="523" t="n">
        <x:v>0</x:v>
      </x:c>
      <x:c r="AW395" s="579" t="n">
        <x:f>SUM(M395,P395,S395,V395,Y395,AB395,AE395,AH395,AK395,AN395,AQ395,AT395)</x:f>
        <x:v>0</x:v>
      </x:c>
      <x:c r="AX395" s="582" t="n">
        <x:f>SUM(N395,Q395,T395,W395,Z395,AC395,AF395,AI395,AL395,AO395,AR395,AU395)</x:f>
        <x:v>0</x:v>
      </x:c>
      <x:c r="AY395" s="525"/>
      <x:c r="AZ395" s="579" t="n">
        <x:f>AW395/12</x:f>
        <x:v>0</x:v>
      </x:c>
      <x:c r="BA395" s="582" t="n">
        <x:f>AX395/12</x:f>
        <x:v>0</x:v>
      </x:c>
      <x:c r="BB395" s="525"/>
      <x:c r="BC395" s="579" t="n">
        <x:f>AW395-$G395</x:f>
        <x:v>0</x:v>
      </x:c>
      <x:c r="BD395" s="582" t="n">
        <x:f>AX395-($K395*12)</x:f>
        <x:v>0</x:v>
      </x:c>
      <x:c r="BE395" s="522" t="str">
        <x:v>SIM</x:v>
      </x:c>
      <x:c r="BF395" s="522" t="str">
        <x:v>PRODUÇÃO · COMPÕE O FATOR K</x:v>
      </x:c>
    </x:row>
    <x:row r="396" ht="31" customHeight="1">
      <x:c r="A396" s="531" t="str">
        <x:v>O&amp;M</x:v>
      </x:c>
      <x:c r="B396" s="531" t="str">
        <x:v>LINHA MORTA</x:v>
      </x:c>
      <x:c r="C396" s="531" t="str">
        <x:v>5025300325</x:v>
      </x:c>
      <x:c r="D396" s="534" t="str">
        <x:v>COMISSIONAMENTO DE OBRA LM</x:v>
      </x:c>
      <x:c r="E396" s="534" t="str">
        <x:v>SERVICO DE COMISSIONAMNETO DE OBRA. INCLUI: SUPERVISAO DA EXECUCAO DA OBRA EM CAMPO. TIPO DE TURMA: LINHA MORTA (LM).</x:v>
      </x:c>
      <x:c r="F396" s="531" t="str">
        <x:v>HORA</x:v>
      </x:c>
      <x:c r="G396" s="573" t="n">
        <x:v>0</x:v>
      </x:c>
      <x:c r="H396" s="573" t="n">
        <x:f>G396/12</x:f>
        <x:v>0</x:v>
      </x:c>
      <x:c r="I396" s="576" t="n">
        <x:v>264.186079588658</x:v>
      </x:c>
      <x:c r="J396" s="576" t="n">
        <x:f>ROUND(I396*$E$3,2)</x:f>
        <x:v>264.19</x:v>
      </x:c>
      <x:c r="K396" s="576" t="n">
        <x:f>J396*H396</x:f>
        <x:v>0</x:v>
      </x:c>
      <x:c r="L396" s="522"/>
      <x:c r="M396" s="579" t="n">
        <x:v>0</x:v>
      </x:c>
      <x:c r="N396" s="582" t="n">
        <x:f>O396*$E$3</x:f>
        <x:v>0</x:v>
      </x:c>
      <x:c r="O396" s="523" t="n">
        <x:v>0</x:v>
      </x:c>
      <x:c r="P396" s="585" t="n">
        <x:v>0</x:v>
      </x:c>
      <x:c r="Q396" s="588" t="n">
        <x:f>R396*$E$3</x:f>
        <x:v>0</x:v>
      </x:c>
      <x:c r="R396" s="523" t="n">
        <x:v>0</x:v>
      </x:c>
      <x:c r="S396" s="579" t="n">
        <x:v>0</x:v>
      </x:c>
      <x:c r="T396" s="582" t="n">
        <x:f>U396*$E$3</x:f>
        <x:v>0</x:v>
      </x:c>
      <x:c r="U396" s="523" t="n">
        <x:v>0</x:v>
      </x:c>
      <x:c r="V396" s="585" t="n">
        <x:v>0</x:v>
      </x:c>
      <x:c r="W396" s="588" t="n">
        <x:f>X396*$E$3</x:f>
        <x:v>0</x:v>
      </x:c>
      <x:c r="X396" s="523" t="n">
        <x:v>0</x:v>
      </x:c>
      <x:c r="Y396" s="579" t="n">
        <x:v>0</x:v>
      </x:c>
      <x:c r="Z396" s="582" t="n">
        <x:f>AA396*$E$3</x:f>
        <x:v>0</x:v>
      </x:c>
      <x:c r="AA396" s="523" t="n">
        <x:v>0</x:v>
      </x:c>
      <x:c r="AB396" s="585" t="n">
        <x:v>0</x:v>
      </x:c>
      <x:c r="AC396" s="588" t="n">
        <x:f>AD396*$E$3</x:f>
        <x:v>0</x:v>
      </x:c>
      <x:c r="AD396" s="523" t="n">
        <x:v>0</x:v>
      </x:c>
      <x:c r="AE396" s="579" t="n">
        <x:v>0</x:v>
      </x:c>
      <x:c r="AF396" s="582" t="n">
        <x:f>AG396*$E$3</x:f>
        <x:v>0</x:v>
      </x:c>
      <x:c r="AG396" s="523" t="n">
        <x:v>0</x:v>
      </x:c>
      <x:c r="AH396" s="585" t="n">
        <x:v>0</x:v>
      </x:c>
      <x:c r="AI396" s="588" t="n">
        <x:f>AJ396*$E$3</x:f>
        <x:v>0</x:v>
      </x:c>
      <x:c r="AJ396" s="523" t="n">
        <x:v>0</x:v>
      </x:c>
      <x:c r="AK396" s="579" t="n">
        <x:v>0</x:v>
      </x:c>
      <x:c r="AL396" s="582" t="n">
        <x:f>AM396*$E$3</x:f>
        <x:v>0</x:v>
      </x:c>
      <x:c r="AM396" s="523" t="n">
        <x:v>0</x:v>
      </x:c>
      <x:c r="AN396" s="585" t="n">
        <x:v>0</x:v>
      </x:c>
      <x:c r="AO396" s="588" t="n">
        <x:f>AP396*$E$3</x:f>
        <x:v>0</x:v>
      </x:c>
      <x:c r="AP396" s="523" t="n">
        <x:v>0</x:v>
      </x:c>
      <x:c r="AQ396" s="579" t="n">
        <x:v>0</x:v>
      </x:c>
      <x:c r="AR396" s="582" t="n">
        <x:f>AS396*$E$3</x:f>
        <x:v>0</x:v>
      </x:c>
      <x:c r="AS396" s="523" t="n">
        <x:v>0</x:v>
      </x:c>
      <x:c r="AT396" s="585" t="n">
        <x:v>0</x:v>
      </x:c>
      <x:c r="AU396" s="588" t="n">
        <x:f>AV396*$E$3</x:f>
        <x:v>0</x:v>
      </x:c>
      <x:c r="AV396" s="523" t="n">
        <x:v>0</x:v>
      </x:c>
      <x:c r="AW396" s="579" t="n">
        <x:f>SUM(M396,P396,S396,V396,Y396,AB396,AE396,AH396,AK396,AN396,AQ396,AT396)</x:f>
        <x:v>0</x:v>
      </x:c>
      <x:c r="AX396" s="582" t="n">
        <x:f>SUM(N396,Q396,T396,W396,Z396,AC396,AF396,AI396,AL396,AO396,AR396,AU396)</x:f>
        <x:v>0</x:v>
      </x:c>
      <x:c r="AY396" s="525"/>
      <x:c r="AZ396" s="579" t="n">
        <x:f>AW396/12</x:f>
        <x:v>0</x:v>
      </x:c>
      <x:c r="BA396" s="582" t="n">
        <x:f>AX396/12</x:f>
        <x:v>0</x:v>
      </x:c>
      <x:c r="BB396" s="525"/>
      <x:c r="BC396" s="579" t="n">
        <x:f>AW396-$G396</x:f>
        <x:v>0</x:v>
      </x:c>
      <x:c r="BD396" s="582" t="n">
        <x:f>AX396-($K396*12)</x:f>
        <x:v>0</x:v>
      </x:c>
      <x:c r="BE396" s="522" t="str">
        <x:v>SIM</x:v>
      </x:c>
      <x:c r="BF396" s="522" t="str">
        <x:v>PRODUÇÃO · COMPÕE O FATOR K</x:v>
      </x:c>
    </x:row>
    <x:row r="397" ht="31" customHeight="1">
      <x:c r="A397" s="531" t="str">
        <x:v>O&amp;M</x:v>
      </x:c>
      <x:c r="B397" s="531" t="str">
        <x:v>LINHA MORTA</x:v>
      </x:c>
      <x:c r="C397" s="531" t="str">
        <x:v>5025300326</x:v>
      </x:c>
      <x:c r="D397" s="534" t="str">
        <x:v>PROJETO ASBUILT LM</x:v>
      </x:c>
      <x:c r="E397" s="534" t="str">
        <x:v>SERVICO DE PROJETO ASBUILT. INCLUI: ELABORACAO E ATUALIZACAO DE PROJETOS CIVIS, ELETRICOS, ELETROMECANICOS E DE GEORREFERENCIAMENTO. TIPO DE TURMA: LINHA MORTA (LM).</x:v>
      </x:c>
      <x:c r="F397" s="531" t="str">
        <x:v>HORA</x:v>
      </x:c>
      <x:c r="G397" s="573" t="n">
        <x:v>0</x:v>
      </x:c>
      <x:c r="H397" s="573" t="n">
        <x:f>G397/12</x:f>
        <x:v>0</x:v>
      </x:c>
      <x:c r="I397" s="576" t="n">
        <x:v>199.941623678092</x:v>
      </x:c>
      <x:c r="J397" s="576" t="n">
        <x:f>ROUND(I397*$E$3,2)</x:f>
        <x:v>199.94</x:v>
      </x:c>
      <x:c r="K397" s="576" t="n">
        <x:f>J397*H397</x:f>
        <x:v>0</x:v>
      </x:c>
      <x:c r="L397" s="522"/>
      <x:c r="M397" s="579" t="n">
        <x:v>0</x:v>
      </x:c>
      <x:c r="N397" s="582" t="n">
        <x:f>O397*$E$3</x:f>
        <x:v>0</x:v>
      </x:c>
      <x:c r="O397" s="523" t="n">
        <x:v>0</x:v>
      </x:c>
      <x:c r="P397" s="585" t="n">
        <x:v>0</x:v>
      </x:c>
      <x:c r="Q397" s="588" t="n">
        <x:f>R397*$E$3</x:f>
        <x:v>0</x:v>
      </x:c>
      <x:c r="R397" s="523" t="n">
        <x:v>0</x:v>
      </x:c>
      <x:c r="S397" s="579" t="n">
        <x:v>0</x:v>
      </x:c>
      <x:c r="T397" s="582" t="n">
        <x:f>U397*$E$3</x:f>
        <x:v>0</x:v>
      </x:c>
      <x:c r="U397" s="523" t="n">
        <x:v>0</x:v>
      </x:c>
      <x:c r="V397" s="585" t="n">
        <x:v>0</x:v>
      </x:c>
      <x:c r="W397" s="588" t="n">
        <x:f>X397*$E$3</x:f>
        <x:v>0</x:v>
      </x:c>
      <x:c r="X397" s="523" t="n">
        <x:v>0</x:v>
      </x:c>
      <x:c r="Y397" s="579" t="n">
        <x:v>0</x:v>
      </x:c>
      <x:c r="Z397" s="582" t="n">
        <x:f>AA397*$E$3</x:f>
        <x:v>0</x:v>
      </x:c>
      <x:c r="AA397" s="523" t="n">
        <x:v>0</x:v>
      </x:c>
      <x:c r="AB397" s="585" t="n">
        <x:v>0</x:v>
      </x:c>
      <x:c r="AC397" s="588" t="n">
        <x:f>AD397*$E$3</x:f>
        <x:v>0</x:v>
      </x:c>
      <x:c r="AD397" s="523" t="n">
        <x:v>0</x:v>
      </x:c>
      <x:c r="AE397" s="579" t="n">
        <x:v>0</x:v>
      </x:c>
      <x:c r="AF397" s="582" t="n">
        <x:f>AG397*$E$3</x:f>
        <x:v>0</x:v>
      </x:c>
      <x:c r="AG397" s="523" t="n">
        <x:v>0</x:v>
      </x:c>
      <x:c r="AH397" s="585" t="n">
        <x:v>0</x:v>
      </x:c>
      <x:c r="AI397" s="588" t="n">
        <x:f>AJ397*$E$3</x:f>
        <x:v>0</x:v>
      </x:c>
      <x:c r="AJ397" s="523" t="n">
        <x:v>0</x:v>
      </x:c>
      <x:c r="AK397" s="579" t="n">
        <x:v>0</x:v>
      </x:c>
      <x:c r="AL397" s="582" t="n">
        <x:f>AM397*$E$3</x:f>
        <x:v>0</x:v>
      </x:c>
      <x:c r="AM397" s="523" t="n">
        <x:v>0</x:v>
      </x:c>
      <x:c r="AN397" s="585" t="n">
        <x:v>0</x:v>
      </x:c>
      <x:c r="AO397" s="588" t="n">
        <x:f>AP397*$E$3</x:f>
        <x:v>0</x:v>
      </x:c>
      <x:c r="AP397" s="523" t="n">
        <x:v>0</x:v>
      </x:c>
      <x:c r="AQ397" s="579" t="n">
        <x:v>0</x:v>
      </x:c>
      <x:c r="AR397" s="582" t="n">
        <x:f>AS397*$E$3</x:f>
        <x:v>0</x:v>
      </x:c>
      <x:c r="AS397" s="523" t="n">
        <x:v>0</x:v>
      </x:c>
      <x:c r="AT397" s="585" t="n">
        <x:v>0</x:v>
      </x:c>
      <x:c r="AU397" s="588" t="n">
        <x:f>AV397*$E$3</x:f>
        <x:v>0</x:v>
      </x:c>
      <x:c r="AV397" s="523" t="n">
        <x:v>0</x:v>
      </x:c>
      <x:c r="AW397" s="579" t="n">
        <x:f>SUM(M397,P397,S397,V397,Y397,AB397,AE397,AH397,AK397,AN397,AQ397,AT397)</x:f>
        <x:v>0</x:v>
      </x:c>
      <x:c r="AX397" s="582" t="n">
        <x:f>SUM(N397,Q397,T397,W397,Z397,AC397,AF397,AI397,AL397,AO397,AR397,AU397)</x:f>
        <x:v>0</x:v>
      </x:c>
      <x:c r="AY397" s="525"/>
      <x:c r="AZ397" s="579" t="n">
        <x:f>AW397/12</x:f>
        <x:v>0</x:v>
      </x:c>
      <x:c r="BA397" s="582" t="n">
        <x:f>AX397/12</x:f>
        <x:v>0</x:v>
      </x:c>
      <x:c r="BB397" s="525"/>
      <x:c r="BC397" s="579" t="n">
        <x:f>AW397-$G397</x:f>
        <x:v>0</x:v>
      </x:c>
      <x:c r="BD397" s="582" t="n">
        <x:f>AX397-($K397*12)</x:f>
        <x:v>0</x:v>
      </x:c>
      <x:c r="BE397" s="522" t="str">
        <x:v>SIM</x:v>
      </x:c>
      <x:c r="BF397" s="522" t="str">
        <x:v>PRODUÇÃO · COMPÕE O FATOR K</x:v>
      </x:c>
    </x:row>
    <x:row r="398" ht="31" customHeight="1">
      <x:c r="A398" s="531" t="str">
        <x:v>O&amp;M</x:v>
      </x:c>
      <x:c r="B398" s="531" t="str">
        <x:v>LINHA MORTA</x:v>
      </x:c>
      <x:c r="C398" s="531" t="str">
        <x:v>5025300381</x:v>
      </x:c>
      <x:c r="D398" s="534" t="str">
        <x:v>INST RGDAT LM</x:v>
      </x:c>
      <x:c r="E398" s="534" t="str">
        <x:v>INSTALAR UM OU MAIS RGDAT MT, EM UMA MESMA ESTRUTURA, INDEPENDENTE DA CLASSE DE TENSAO. CONFORME NORMA TECNICA VIGENTE. INCLUI: INSTALAR RGDAT, COM ACESSORIOS DE FIXACAO, CONEXAO NA REDE E NA CHAVE TELECOMANDADA.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x:v>
      </x:c>
      <x:c r="F398" s="531" t="str">
        <x:v>UNIDADE</x:v>
      </x:c>
      <x:c r="G398" s="573" t="n">
        <x:v>0</x:v>
      </x:c>
      <x:c r="H398" s="573" t="n">
        <x:f>G398/12</x:f>
        <x:v>0</x:v>
      </x:c>
      <x:c r="I398" s="576" t="n">
        <x:v>604.401883223455</x:v>
      </x:c>
      <x:c r="J398" s="576" t="n">
        <x:f>ROUND(I398*$E$3,2)</x:f>
        <x:v>604.4</x:v>
      </x:c>
      <x:c r="K398" s="576" t="n">
        <x:f>J398*H398</x:f>
        <x:v>0</x:v>
      </x:c>
      <x:c r="L398" s="522"/>
      <x:c r="M398" s="579" t="n">
        <x:v>0</x:v>
      </x:c>
      <x:c r="N398" s="582" t="n">
        <x:f>O398*$E$3</x:f>
        <x:v>0</x:v>
      </x:c>
      <x:c r="O398" s="523" t="n">
        <x:v>0</x:v>
      </x:c>
      <x:c r="P398" s="585" t="n">
        <x:v>0</x:v>
      </x:c>
      <x:c r="Q398" s="588" t="n">
        <x:f>R398*$E$3</x:f>
        <x:v>0</x:v>
      </x:c>
      <x:c r="R398" s="523" t="n">
        <x:v>0</x:v>
      </x:c>
      <x:c r="S398" s="579" t="n">
        <x:v>0</x:v>
      </x:c>
      <x:c r="T398" s="582" t="n">
        <x:f>U398*$E$3</x:f>
        <x:v>0</x:v>
      </x:c>
      <x:c r="U398" s="523" t="n">
        <x:v>0</x:v>
      </x:c>
      <x:c r="V398" s="585" t="n">
        <x:v>0</x:v>
      </x:c>
      <x:c r="W398" s="588" t="n">
        <x:f>X398*$E$3</x:f>
        <x:v>0</x:v>
      </x:c>
      <x:c r="X398" s="523" t="n">
        <x:v>0</x:v>
      </x:c>
      <x:c r="Y398" s="579" t="n">
        <x:v>0</x:v>
      </x:c>
      <x:c r="Z398" s="582" t="n">
        <x:f>AA398*$E$3</x:f>
        <x:v>0</x:v>
      </x:c>
      <x:c r="AA398" s="523" t="n">
        <x:v>0</x:v>
      </x:c>
      <x:c r="AB398" s="585" t="n">
        <x:v>0</x:v>
      </x:c>
      <x:c r="AC398" s="588" t="n">
        <x:f>AD398*$E$3</x:f>
        <x:v>0</x:v>
      </x:c>
      <x:c r="AD398" s="523" t="n">
        <x:v>0</x:v>
      </x:c>
      <x:c r="AE398" s="579" t="n">
        <x:v>0</x:v>
      </x:c>
      <x:c r="AF398" s="582" t="n">
        <x:f>AG398*$E$3</x:f>
        <x:v>0</x:v>
      </x:c>
      <x:c r="AG398" s="523" t="n">
        <x:v>0</x:v>
      </x:c>
      <x:c r="AH398" s="585" t="n">
        <x:v>0</x:v>
      </x:c>
      <x:c r="AI398" s="588" t="n">
        <x:f>AJ398*$E$3</x:f>
        <x:v>0</x:v>
      </x:c>
      <x:c r="AJ398" s="523" t="n">
        <x:v>0</x:v>
      </x:c>
      <x:c r="AK398" s="579" t="n">
        <x:v>0</x:v>
      </x:c>
      <x:c r="AL398" s="582" t="n">
        <x:f>AM398*$E$3</x:f>
        <x:v>0</x:v>
      </x:c>
      <x:c r="AM398" s="523" t="n">
        <x:v>0</x:v>
      </x:c>
      <x:c r="AN398" s="585" t="n">
        <x:v>0</x:v>
      </x:c>
      <x:c r="AO398" s="588" t="n">
        <x:f>AP398*$E$3</x:f>
        <x:v>0</x:v>
      </x:c>
      <x:c r="AP398" s="523" t="n">
        <x:v>0</x:v>
      </x:c>
      <x:c r="AQ398" s="579" t="n">
        <x:v>0</x:v>
      </x:c>
      <x:c r="AR398" s="582" t="n">
        <x:f>AS398*$E$3</x:f>
        <x:v>0</x:v>
      </x:c>
      <x:c r="AS398" s="523" t="n">
        <x:v>0</x:v>
      </x:c>
      <x:c r="AT398" s="585" t="n">
        <x:v>0</x:v>
      </x:c>
      <x:c r="AU398" s="588" t="n">
        <x:f>AV398*$E$3</x:f>
        <x:v>0</x:v>
      </x:c>
      <x:c r="AV398" s="523" t="n">
        <x:v>0</x:v>
      </x:c>
      <x:c r="AW398" s="579" t="n">
        <x:f>SUM(M398,P398,S398,V398,Y398,AB398,AE398,AH398,AK398,AN398,AQ398,AT398)</x:f>
        <x:v>0</x:v>
      </x:c>
      <x:c r="AX398" s="582" t="n">
        <x:f>SUM(N398,Q398,T398,W398,Z398,AC398,AF398,AI398,AL398,AO398,AR398,AU398)</x:f>
        <x:v>0</x:v>
      </x:c>
      <x:c r="AY398" s="525"/>
      <x:c r="AZ398" s="579" t="n">
        <x:f>AW398/12</x:f>
        <x:v>0</x:v>
      </x:c>
      <x:c r="BA398" s="582" t="n">
        <x:f>AX398/12</x:f>
        <x:v>0</x:v>
      </x:c>
      <x:c r="BB398" s="525"/>
      <x:c r="BC398" s="579" t="n">
        <x:f>AW398-$G398</x:f>
        <x:v>0</x:v>
      </x:c>
      <x:c r="BD398" s="582" t="n">
        <x:f>AX398-($K398*12)</x:f>
        <x:v>0</x:v>
      </x:c>
      <x:c r="BE398" s="522" t="str">
        <x:v>SIM</x:v>
      </x:c>
      <x:c r="BF398" s="522" t="str">
        <x:v>PRODUÇÃO · COMPÕE O FATOR K</x:v>
      </x:c>
    </x:row>
    <x:row r="399" ht="31" customHeight="1">
      <x:c r="A399" s="531" t="str">
        <x:v>O&amp;M</x:v>
      </x:c>
      <x:c r="B399" s="531" t="str">
        <x:v>LINHA MORTA</x:v>
      </x:c>
      <x:c r="C399" s="531" t="str">
        <x:v>5025300382</x:v>
      </x:c>
      <x:c r="D399" s="534" t="str">
        <x:v>RET RGDAT LM</x:v>
      </x:c>
      <x:c r="E399" s="534" t="str">
        <x:v>RETIRAR UM OU MAIS RGDAT, EM UMA MESMA ESTRUTURA, INDEPENDENTE DA CLASSE DE TENSAO. CONFORME NORMA TECNICA VIGENTE. INCLUI: RETIRAR RGDAT, COM ACESSORIOS DE FIXACAO, CONEXAO NA REDE E NA CHAVE TELECOMANDADA. APROPRIACAO - CUSTEIO: QUANDO EM ATIVIDADE DE MANUTENCAO, APROPRIAR NO CENTRO E CLASSE DE CUSTO ESPECIFICA DA AREA. CONFORME ET.206.EQTL.NORMAS E QUALIDADE - CADERNO DE SERVICOS. QUANT MINIMA RECOMENDA: 2 PESSOAS. TIPO DE TURMA: LINHA MORTA (LM).</x:v>
      </x:c>
      <x:c r="F399" s="531" t="str">
        <x:v>UNIDADE</x:v>
      </x:c>
      <x:c r="G399" s="573" t="n">
        <x:v>0</x:v>
      </x:c>
      <x:c r="H399" s="573" t="n">
        <x:f>G399/12</x:f>
        <x:v>0</x:v>
      </x:c>
      <x:c r="I399" s="576" t="n">
        <x:v>424.711284187687</x:v>
      </x:c>
      <x:c r="J399" s="576" t="n">
        <x:f>ROUND(I399*$E$3,2)</x:f>
        <x:v>424.71</x:v>
      </x:c>
      <x:c r="K399" s="576" t="n">
        <x:f>J399*H399</x:f>
        <x:v>0</x:v>
      </x:c>
      <x:c r="L399" s="522"/>
      <x:c r="M399" s="579" t="n">
        <x:v>0</x:v>
      </x:c>
      <x:c r="N399" s="582" t="n">
        <x:f>O399*$E$3</x:f>
        <x:v>0</x:v>
      </x:c>
      <x:c r="O399" s="523" t="n">
        <x:v>0</x:v>
      </x:c>
      <x:c r="P399" s="585" t="n">
        <x:v>0</x:v>
      </x:c>
      <x:c r="Q399" s="588" t="n">
        <x:f>R399*$E$3</x:f>
        <x:v>0</x:v>
      </x:c>
      <x:c r="R399" s="523" t="n">
        <x:v>0</x:v>
      </x:c>
      <x:c r="S399" s="579" t="n">
        <x:v>0</x:v>
      </x:c>
      <x:c r="T399" s="582" t="n">
        <x:f>U399*$E$3</x:f>
        <x:v>0</x:v>
      </x:c>
      <x:c r="U399" s="523" t="n">
        <x:v>0</x:v>
      </x:c>
      <x:c r="V399" s="585" t="n">
        <x:v>0</x:v>
      </x:c>
      <x:c r="W399" s="588" t="n">
        <x:f>X399*$E$3</x:f>
        <x:v>0</x:v>
      </x:c>
      <x:c r="X399" s="523" t="n">
        <x:v>0</x:v>
      </x:c>
      <x:c r="Y399" s="579" t="n">
        <x:v>0</x:v>
      </x:c>
      <x:c r="Z399" s="582" t="n">
        <x:f>AA399*$E$3</x:f>
        <x:v>0</x:v>
      </x:c>
      <x:c r="AA399" s="523" t="n">
        <x:v>0</x:v>
      </x:c>
      <x:c r="AB399" s="585" t="n">
        <x:v>0</x:v>
      </x:c>
      <x:c r="AC399" s="588" t="n">
        <x:f>AD399*$E$3</x:f>
        <x:v>0</x:v>
      </x:c>
      <x:c r="AD399" s="523" t="n">
        <x:v>0</x:v>
      </x:c>
      <x:c r="AE399" s="579" t="n">
        <x:v>0</x:v>
      </x:c>
      <x:c r="AF399" s="582" t="n">
        <x:f>AG399*$E$3</x:f>
        <x:v>0</x:v>
      </x:c>
      <x:c r="AG399" s="523" t="n">
        <x:v>0</x:v>
      </x:c>
      <x:c r="AH399" s="585" t="n">
        <x:v>0</x:v>
      </x:c>
      <x:c r="AI399" s="588" t="n">
        <x:f>AJ399*$E$3</x:f>
        <x:v>0</x:v>
      </x:c>
      <x:c r="AJ399" s="523" t="n">
        <x:v>0</x:v>
      </x:c>
      <x:c r="AK399" s="579" t="n">
        <x:v>0</x:v>
      </x:c>
      <x:c r="AL399" s="582" t="n">
        <x:f>AM399*$E$3</x:f>
        <x:v>0</x:v>
      </x:c>
      <x:c r="AM399" s="523" t="n">
        <x:v>0</x:v>
      </x:c>
      <x:c r="AN399" s="585" t="n">
        <x:v>0</x:v>
      </x:c>
      <x:c r="AO399" s="588" t="n">
        <x:f>AP399*$E$3</x:f>
        <x:v>0</x:v>
      </x:c>
      <x:c r="AP399" s="523" t="n">
        <x:v>0</x:v>
      </x:c>
      <x:c r="AQ399" s="579" t="n">
        <x:v>0</x:v>
      </x:c>
      <x:c r="AR399" s="582" t="n">
        <x:f>AS399*$E$3</x:f>
        <x:v>0</x:v>
      </x:c>
      <x:c r="AS399" s="523" t="n">
        <x:v>0</x:v>
      </x:c>
      <x:c r="AT399" s="585" t="n">
        <x:v>0</x:v>
      </x:c>
      <x:c r="AU399" s="588" t="n">
        <x:f>AV399*$E$3</x:f>
        <x:v>0</x:v>
      </x:c>
      <x:c r="AV399" s="523" t="n">
        <x:v>0</x:v>
      </x:c>
      <x:c r="AW399" s="579" t="n">
        <x:f>SUM(M399,P399,S399,V399,Y399,AB399,AE399,AH399,AK399,AN399,AQ399,AT399)</x:f>
        <x:v>0</x:v>
      </x:c>
      <x:c r="AX399" s="582" t="n">
        <x:f>SUM(N399,Q399,T399,W399,Z399,AC399,AF399,AI399,AL399,AO399,AR399,AU399)</x:f>
        <x:v>0</x:v>
      </x:c>
      <x:c r="AY399" s="525"/>
      <x:c r="AZ399" s="579" t="n">
        <x:f>AW399/12</x:f>
        <x:v>0</x:v>
      </x:c>
      <x:c r="BA399" s="582" t="n">
        <x:f>AX399/12</x:f>
        <x:v>0</x:v>
      </x:c>
      <x:c r="BB399" s="525"/>
      <x:c r="BC399" s="579" t="n">
        <x:f>AW399-$G399</x:f>
        <x:v>0</x:v>
      </x:c>
      <x:c r="BD399" s="582" t="n">
        <x:f>AX399-($K399*12)</x:f>
        <x:v>0</x:v>
      </x:c>
      <x:c r="BE399" s="522" t="str">
        <x:v>SIM</x:v>
      </x:c>
      <x:c r="BF399" s="522" t="str">
        <x:v>PRODUÇÃO · COMPÕE O FATOR K</x:v>
      </x:c>
    </x:row>
    <x:row r="400" ht="31" customHeight="1">
      <x:c r="A400" s="531" t="str">
        <x:v>O&amp;M</x:v>
      </x:c>
      <x:c r="B400" s="531" t="str">
        <x:v>LINHA MORTA</x:v>
      </x:c>
      <x:c r="C400" s="531" t="str">
        <x:v>5025300384</x:v>
      </x:c>
      <x:c r="D400" s="534" t="str">
        <x:v>RET ESPACADOR/AFASTADOR REDE PRI/SEC LM</x:v>
      </x:c>
      <x:c r="E400" s="534" t="str">
        <x:v>RETIRAR ESPACADORES (OU AFASTADORES) DE REDE PRIMARIA OU SECUNDARIA, POR VÃO, MANTENDO OS ESPACAMENTOS MINIMOS EXIGIDOS. CONFORME NORMA TECNICA VIGENTE. INCLUI: RETIRAR ESPACADORES (AFASTADORES), TANTO POR AMARRACAO, COMO POR ENGATES PROPRIOS. ESSA ATIVIDADE REMUNERA A RETIRADA DE UM OU MAIS ESPACADORES, DESDE QUE NO MESMO VÃO DE REDE. APROPRIACAO - CUSTEIO: QUANDO EM ATIVIDADE DE MANUTENCAO, APROPRIAR NO CENTRO E CLASSE DE CUSTO ESPECIFICA DA AREA. CONFORME ET.206.EQTL.NORMAS E QUALIDADE - CADERNO DE SERVICOS. QUANT MINIMA RECOMENDA: 2 PESSOAS. TIPO DE TURMA: LINHA MORTA (LM).</x:v>
      </x:c>
      <x:c r="F400" s="531" t="str">
        <x:v>CONJUNTO</x:v>
      </x:c>
      <x:c r="G400" s="573" t="n">
        <x:v>246.666666666667</x:v>
      </x:c>
      <x:c r="H400" s="573" t="n">
        <x:f>G400/12</x:f>
        <x:v>20.555555555555582</x:v>
      </x:c>
      <x:c r="I400" s="576" t="n">
        <x:v>157.738638509819</x:v>
      </x:c>
      <x:c r="J400" s="576" t="n">
        <x:f>ROUND(I400*$E$3,2)</x:f>
        <x:v>157.74</x:v>
      </x:c>
      <x:c r="K400" s="576" t="n">
        <x:f>J400*H400</x:f>
        <x:v>3242.4333333333375</x:v>
      </x:c>
      <x:c r="L400" s="522"/>
      <x:c r="M400" s="579" t="n">
        <x:v>13</x:v>
      </x:c>
      <x:c r="N400" s="582" t="n">
        <x:f>O400*$E$3</x:f>
        <x:v>2050.62</x:v>
      </x:c>
      <x:c r="O400" s="523" t="n">
        <x:v>2050.62</x:v>
      </x:c>
      <x:c r="P400" s="585" t="n">
        <x:v>1</x:v>
      </x:c>
      <x:c r="Q400" s="588" t="n">
        <x:f>R400*$E$3</x:f>
        <x:v>157.74</x:v>
      </x:c>
      <x:c r="R400" s="523" t="n">
        <x:v>157.74</x:v>
      </x:c>
      <x:c r="S400" s="579" t="n">
        <x:v>0</x:v>
      </x:c>
      <x:c r="T400" s="582" t="n">
        <x:f>U400*$E$3</x:f>
        <x:v>0</x:v>
      </x:c>
      <x:c r="U400" s="523" t="n">
        <x:v>0</x:v>
      </x:c>
      <x:c r="V400" s="585" t="n">
        <x:v>0</x:v>
      </x:c>
      <x:c r="W400" s="588" t="n">
        <x:f>X400*$E$3</x:f>
        <x:v>0</x:v>
      </x:c>
      <x:c r="X400" s="523" t="n">
        <x:v>0</x:v>
      </x:c>
      <x:c r="Y400" s="579" t="n">
        <x:v>99</x:v>
      </x:c>
      <x:c r="Z400" s="582" t="n">
        <x:f>AA400*$E$3</x:f>
        <x:v>15616.26</x:v>
      </x:c>
      <x:c r="AA400" s="523" t="n">
        <x:v>15616.26</x:v>
      </x:c>
      <x:c r="AB400" s="585" t="n">
        <x:v>8</x:v>
      </x:c>
      <x:c r="AC400" s="588" t="n">
        <x:f>AD400*$E$3</x:f>
        <x:v>1261.92</x:v>
      </x:c>
      <x:c r="AD400" s="523" t="n">
        <x:v>1261.92</x:v>
      </x:c>
      <x:c r="AE400" s="579" t="n">
        <x:v>3</x:v>
      </x:c>
      <x:c r="AF400" s="582" t="n">
        <x:f>AG400*$E$3</x:f>
        <x:v>473.22</x:v>
      </x:c>
      <x:c r="AG400" s="523" t="n">
        <x:v>473.22</x:v>
      </x:c>
      <x:c r="AH400" s="585" t="n">
        <x:v>0</x:v>
      </x:c>
      <x:c r="AI400" s="588" t="n">
        <x:f>AJ400*$E$3</x:f>
        <x:v>0</x:v>
      </x:c>
      <x:c r="AJ400" s="523" t="n">
        <x:v>0</x:v>
      </x:c>
      <x:c r="AK400" s="579" t="n">
        <x:v>0</x:v>
      </x:c>
      <x:c r="AL400" s="582" t="n">
        <x:f>AM400*$E$3</x:f>
        <x:v>0</x:v>
      </x:c>
      <x:c r="AM400" s="523" t="n">
        <x:v>0</x:v>
      </x:c>
      <x:c r="AN400" s="585" t="n">
        <x:v>0</x:v>
      </x:c>
      <x:c r="AO400" s="588" t="n">
        <x:f>AP400*$E$3</x:f>
        <x:v>0</x:v>
      </x:c>
      <x:c r="AP400" s="523" t="n">
        <x:v>0</x:v>
      </x:c>
      <x:c r="AQ400" s="579" t="n">
        <x:v>9</x:v>
      </x:c>
      <x:c r="AR400" s="582" t="n">
        <x:f>AS400*$E$3</x:f>
        <x:v>1419.66</x:v>
      </x:c>
      <x:c r="AS400" s="523" t="n">
        <x:v>1419.66</x:v>
      </x:c>
      <x:c r="AT400" s="585" t="n">
        <x:v>19</x:v>
      </x:c>
      <x:c r="AU400" s="588" t="n">
        <x:f>AV400*$E$3</x:f>
        <x:v>2997.06</x:v>
      </x:c>
      <x:c r="AV400" s="523" t="n">
        <x:v>2997.06</x:v>
      </x:c>
      <x:c r="AW400" s="579" t="n">
        <x:f>SUM(M400,P400,S400,V400,Y400,AB400,AE400,AH400,AK400,AN400,AQ400,AT400)</x:f>
        <x:v>152</x:v>
      </x:c>
      <x:c r="AX400" s="582" t="n">
        <x:f>SUM(N400,Q400,T400,W400,Z400,AC400,AF400,AI400,AL400,AO400,AR400,AU400)</x:f>
        <x:v>23976.480000000003</x:v>
      </x:c>
      <x:c r="AY400" s="525"/>
      <x:c r="AZ400" s="579" t="n">
        <x:f>AW400/12</x:f>
        <x:v>12.666666666666666</x:v>
      </x:c>
      <x:c r="BA400" s="582" t="n">
        <x:f>AX400/12</x:f>
        <x:v>1998.0400000000002</x:v>
      </x:c>
      <x:c r="BB400" s="525"/>
      <x:c r="BC400" s="579" t="n">
        <x:f>AW400-$G400</x:f>
        <x:v>-94.666666666667</x:v>
      </x:c>
      <x:c r="BD400" s="582" t="n">
        <x:f>AX400-($K400*12)</x:f>
        <x:v>-14932.720000000045</x:v>
      </x:c>
      <x:c r="BE400" s="522" t="str">
        <x:v>SIM</x:v>
      </x:c>
      <x:c r="BF400" s="522" t="str">
        <x:v>PRODUÇÃO · COMPÕE O FATOR K</x:v>
      </x:c>
    </x:row>
    <x:row r="401" ht="31" customHeight="1">
      <x:c r="A401" s="531" t="str">
        <x:v>O&amp;M</x:v>
      </x:c>
      <x:c r="B401" s="531" t="str">
        <x:v>LINHA MORTA</x:v>
      </x:c>
      <x:c r="C401" s="531" t="str">
        <x:v>5025300385</x:v>
      </x:c>
      <x:c r="D401" s="534" t="str">
        <x:v>INST ESPACADOR/AFASTADOR REDE PRI/SEC LM</x:v>
      </x:c>
      <x:c r="E401" s="534" t="str">
        <x:v>INSTALAR ESPACADORES (OU AFASTADORES) DE REDE PRIMARIA OU SECUNDARIA, POR VÃO, MANTENDO OS ESPACAMENTOS MINIMOS EXIGIDOS. CONFORME NORMA TECNICA VIGENTE. INCLUI: INSTALAR ESPACADORES (AFASTADORES), TANTO POR AMARRACAO, COMO POR ENGATES PROPRIOS.  ESSA ATIVIDADE REMUNERA A INSTALACAO DE UM OU MAIS ESPACADORES, DESDE QUE NO MESMO VÃO DE REDE.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x:v>
      </x:c>
      <x:c r="F401" s="531" t="str">
        <x:v>CONJUNTO</x:v>
      </x:c>
      <x:c r="G401" s="573" t="n">
        <x:v>5813.33333333333</x:v>
      </x:c>
      <x:c r="H401" s="573" t="n">
        <x:f>G401/12</x:f>
        <x:v>484.4444444444442</x:v>
      </x:c>
      <x:c r="I401" s="576" t="n">
        <x:v>276.042617392183</x:v>
      </x:c>
      <x:c r="J401" s="576" t="n">
        <x:f>ROUND(I401*$E$3,2)</x:f>
        <x:v>276.04</x:v>
      </x:c>
      <x:c r="K401" s="576" t="n">
        <x:f>J401*H401</x:f>
        <x:v>133726.0444444444</x:v>
      </x:c>
      <x:c r="L401" s="522"/>
      <x:c r="M401" s="579" t="n">
        <x:v>0</x:v>
      </x:c>
      <x:c r="N401" s="582" t="n">
        <x:f>O401*$E$3</x:f>
        <x:v>0</x:v>
      </x:c>
      <x:c r="O401" s="523" t="n">
        <x:v>0</x:v>
      </x:c>
      <x:c r="P401" s="585" t="n">
        <x:v>0</x:v>
      </x:c>
      <x:c r="Q401" s="588" t="n">
        <x:f>R401*$E$3</x:f>
        <x:v>0</x:v>
      </x:c>
      <x:c r="R401" s="523" t="n">
        <x:v>0</x:v>
      </x:c>
      <x:c r="S401" s="579" t="n">
        <x:v>0</x:v>
      </x:c>
      <x:c r="T401" s="582" t="n">
        <x:f>U401*$E$3</x:f>
        <x:v>0</x:v>
      </x:c>
      <x:c r="U401" s="523" t="n">
        <x:v>0</x:v>
      </x:c>
      <x:c r="V401" s="585" t="n">
        <x:v>0</x:v>
      </x:c>
      <x:c r="W401" s="588" t="n">
        <x:f>X401*$E$3</x:f>
        <x:v>0</x:v>
      </x:c>
      <x:c r="X401" s="523" t="n">
        <x:v>0</x:v>
      </x:c>
      <x:c r="Y401" s="579" t="n">
        <x:v>0</x:v>
      </x:c>
      <x:c r="Z401" s="582" t="n">
        <x:f>AA401*$E$3</x:f>
        <x:v>0</x:v>
      </x:c>
      <x:c r="AA401" s="523" t="n">
        <x:v>0</x:v>
      </x:c>
      <x:c r="AB401" s="585" t="n">
        <x:v>0</x:v>
      </x:c>
      <x:c r="AC401" s="588" t="n">
        <x:f>AD401*$E$3</x:f>
        <x:v>0</x:v>
      </x:c>
      <x:c r="AD401" s="523" t="n">
        <x:v>0</x:v>
      </x:c>
      <x:c r="AE401" s="579" t="n">
        <x:v>0</x:v>
      </x:c>
      <x:c r="AF401" s="582" t="n">
        <x:f>AG401*$E$3</x:f>
        <x:v>0</x:v>
      </x:c>
      <x:c r="AG401" s="523" t="n">
        <x:v>0</x:v>
      </x:c>
      <x:c r="AH401" s="585" t="n">
        <x:v>0</x:v>
      </x:c>
      <x:c r="AI401" s="588" t="n">
        <x:f>AJ401*$E$3</x:f>
        <x:v>0</x:v>
      </x:c>
      <x:c r="AJ401" s="523" t="n">
        <x:v>0</x:v>
      </x:c>
      <x:c r="AK401" s="579" t="n">
        <x:v>0</x:v>
      </x:c>
      <x:c r="AL401" s="582" t="n">
        <x:f>AM401*$E$3</x:f>
        <x:v>0</x:v>
      </x:c>
      <x:c r="AM401" s="523" t="n">
        <x:v>0</x:v>
      </x:c>
      <x:c r="AN401" s="585" t="n">
        <x:v>0</x:v>
      </x:c>
      <x:c r="AO401" s="588" t="n">
        <x:f>AP401*$E$3</x:f>
        <x:v>0</x:v>
      </x:c>
      <x:c r="AP401" s="523" t="n">
        <x:v>0</x:v>
      </x:c>
      <x:c r="AQ401" s="579" t="n">
        <x:v>0</x:v>
      </x:c>
      <x:c r="AR401" s="582" t="n">
        <x:f>AS401*$E$3</x:f>
        <x:v>0</x:v>
      </x:c>
      <x:c r="AS401" s="523" t="n">
        <x:v>0</x:v>
      </x:c>
      <x:c r="AT401" s="585" t="n">
        <x:v>0</x:v>
      </x:c>
      <x:c r="AU401" s="588" t="n">
        <x:f>AV401*$E$3</x:f>
        <x:v>0</x:v>
      </x:c>
      <x:c r="AV401" s="523" t="n">
        <x:v>0</x:v>
      </x:c>
      <x:c r="AW401" s="579" t="n">
        <x:f>SUM(M401,P401,S401,V401,Y401,AB401,AE401,AH401,AK401,AN401,AQ401,AT401)</x:f>
        <x:v>0</x:v>
      </x:c>
      <x:c r="AX401" s="582" t="n">
        <x:f>SUM(N401,Q401,T401,W401,Z401,AC401,AF401,AI401,AL401,AO401,AR401,AU401)</x:f>
        <x:v>0</x:v>
      </x:c>
      <x:c r="AY401" s="525"/>
      <x:c r="AZ401" s="579" t="n">
        <x:f>AW401/12</x:f>
        <x:v>0</x:v>
      </x:c>
      <x:c r="BA401" s="582" t="n">
        <x:f>AX401/12</x:f>
        <x:v>0</x:v>
      </x:c>
      <x:c r="BB401" s="525"/>
      <x:c r="BC401" s="579" t="n">
        <x:f>AW401-$G401</x:f>
        <x:v>-5813.33333333333</x:v>
      </x:c>
      <x:c r="BD401" s="582" t="n">
        <x:f>AX401-($K401*12)</x:f>
        <x:v>-1604712.5333333327</x:v>
      </x:c>
      <x:c r="BE401" s="522" t="str">
        <x:v>SIM</x:v>
      </x:c>
      <x:c r="BF401" s="522" t="str">
        <x:v>PRODUÇÃO · COMPÕE O FATOR K</x:v>
      </x:c>
    </x:row>
    <x:row r="402" ht="31" customHeight="1">
      <x:c r="A402" s="531" t="str">
        <x:v>PERDAS</x:v>
      </x:c>
      <x:c r="B402" s="531" t="str">
        <x:v>PERDAS</x:v>
      </x:c>
      <x:c r="C402" s="531" t="str">
        <x:v>5025300390</x:v>
      </x:c>
      <x:c r="D402" s="534" t="str">
        <x:v>INST BLINDAGEM NA BT NOVO SUST SMC</x:v>
      </x:c>
      <x:c r="E402" s="534" t="str">
        <x:v>INSTALAR BLINDAGEM NO CONDUTOR DE BT NOVO. INCLUI: INSTALAR UMA BLINDAGEM NO CONDUTOR DE BAIXA TENSAO. APLICAVEL APENAS EM CONDUTOR NOVO, SENDO POSSIVEL ATE DUAS BLINDAGENS POR VAO. APROPRIACAO - INVESTIMENTO: QUANDO ASSOCIADA A UC ESSA ATIVIDADE DEVE SER APROPRIADA NA ODI. CONFORME ET.205.EQTL.NORMAS E QUALIDADE - CADERNO DE SERVICOS. QUANTIDADE MINIMA DE PESSOAS RECOMENDADAS: 2 PESSOAS. TIPO DE TURMA: SUSTENTACAO SMC LM.</x:v>
      </x:c>
      <x:c r="F402" s="531" t="str">
        <x:v>UNIDADE</x:v>
      </x:c>
      <x:c r="G402" s="573" t="n">
        <x:v>0</x:v>
      </x:c>
      <x:c r="H402" s="573" t="n">
        <x:f>G402/12</x:f>
        <x:v>0</x:v>
      </x:c>
      <x:c r="I402" s="576" t="n">
        <x:v>482.415140934927</x:v>
      </x:c>
      <x:c r="J402" s="576" t="n">
        <x:f>ROUND(I402*$E$3,2)</x:f>
        <x:v>482.42</x:v>
      </x:c>
      <x:c r="K402" s="576" t="n">
        <x:f>J402*H402</x:f>
        <x:v>0</x:v>
      </x:c>
      <x:c r="L402" s="522"/>
      <x:c r="M402" s="579" t="n">
        <x:v>0</x:v>
      </x:c>
      <x:c r="N402" s="582" t="n">
        <x:f>O402*$E$3</x:f>
        <x:v>0</x:v>
      </x:c>
      <x:c r="O402" s="523" t="n">
        <x:v>0</x:v>
      </x:c>
      <x:c r="P402" s="585" t="n">
        <x:v>0</x:v>
      </x:c>
      <x:c r="Q402" s="588" t="n">
        <x:f>R402*$E$3</x:f>
        <x:v>0</x:v>
      </x:c>
      <x:c r="R402" s="523" t="n">
        <x:v>0</x:v>
      </x:c>
      <x:c r="S402" s="579" t="n">
        <x:v>0</x:v>
      </x:c>
      <x:c r="T402" s="582" t="n">
        <x:f>U402*$E$3</x:f>
        <x:v>0</x:v>
      </x:c>
      <x:c r="U402" s="523" t="n">
        <x:v>0</x:v>
      </x:c>
      <x:c r="V402" s="585" t="n">
        <x:v>0</x:v>
      </x:c>
      <x:c r="W402" s="588" t="n">
        <x:f>X402*$E$3</x:f>
        <x:v>0</x:v>
      </x:c>
      <x:c r="X402" s="523" t="n">
        <x:v>0</x:v>
      </x:c>
      <x:c r="Y402" s="579" t="n">
        <x:v>0</x:v>
      </x:c>
      <x:c r="Z402" s="582" t="n">
        <x:f>AA402*$E$3</x:f>
        <x:v>0</x:v>
      </x:c>
      <x:c r="AA402" s="523" t="n">
        <x:v>0</x:v>
      </x:c>
      <x:c r="AB402" s="585" t="n">
        <x:v>0</x:v>
      </x:c>
      <x:c r="AC402" s="588" t="n">
        <x:f>AD402*$E$3</x:f>
        <x:v>0</x:v>
      </x:c>
      <x:c r="AD402" s="523" t="n">
        <x:v>0</x:v>
      </x:c>
      <x:c r="AE402" s="579" t="n">
        <x:v>0</x:v>
      </x:c>
      <x:c r="AF402" s="582" t="n">
        <x:f>AG402*$E$3</x:f>
        <x:v>0</x:v>
      </x:c>
      <x:c r="AG402" s="523" t="n">
        <x:v>0</x:v>
      </x:c>
      <x:c r="AH402" s="585" t="n">
        <x:v>0</x:v>
      </x:c>
      <x:c r="AI402" s="588" t="n">
        <x:f>AJ402*$E$3</x:f>
        <x:v>0</x:v>
      </x:c>
      <x:c r="AJ402" s="523" t="n">
        <x:v>0</x:v>
      </x:c>
      <x:c r="AK402" s="579" t="n">
        <x:v>0</x:v>
      </x:c>
      <x:c r="AL402" s="582" t="n">
        <x:f>AM402*$E$3</x:f>
        <x:v>0</x:v>
      </x:c>
      <x:c r="AM402" s="523" t="n">
        <x:v>0</x:v>
      </x:c>
      <x:c r="AN402" s="585" t="n">
        <x:v>0</x:v>
      </x:c>
      <x:c r="AO402" s="588" t="n">
        <x:f>AP402*$E$3</x:f>
        <x:v>0</x:v>
      </x:c>
      <x:c r="AP402" s="523" t="n">
        <x:v>0</x:v>
      </x:c>
      <x:c r="AQ402" s="579" t="n">
        <x:v>0</x:v>
      </x:c>
      <x:c r="AR402" s="582" t="n">
        <x:f>AS402*$E$3</x:f>
        <x:v>0</x:v>
      </x:c>
      <x:c r="AS402" s="523" t="n">
        <x:v>0</x:v>
      </x:c>
      <x:c r="AT402" s="585" t="n">
        <x:v>0</x:v>
      </x:c>
      <x:c r="AU402" s="588" t="n">
        <x:f>AV402*$E$3</x:f>
        <x:v>0</x:v>
      </x:c>
      <x:c r="AV402" s="523" t="n">
        <x:v>0</x:v>
      </x:c>
      <x:c r="AW402" s="579" t="n">
        <x:f>SUM(M402,P402,S402,V402,Y402,AB402,AE402,AH402,AK402,AN402,AQ402,AT402)</x:f>
        <x:v>0</x:v>
      </x:c>
      <x:c r="AX402" s="582" t="n">
        <x:f>SUM(N402,Q402,T402,W402,Z402,AC402,AF402,AI402,AL402,AO402,AR402,AU402)</x:f>
        <x:v>0</x:v>
      </x:c>
      <x:c r="AY402" s="525"/>
      <x:c r="AZ402" s="579" t="n">
        <x:f>AW402/12</x:f>
        <x:v>0</x:v>
      </x:c>
      <x:c r="BA402" s="582" t="n">
        <x:f>AX402/12</x:f>
        <x:v>0</x:v>
      </x:c>
      <x:c r="BB402" s="525"/>
      <x:c r="BC402" s="579" t="n">
        <x:f>AW402-$G402</x:f>
        <x:v>0</x:v>
      </x:c>
      <x:c r="BD402" s="582" t="n">
        <x:f>AX402-($K402*12)</x:f>
        <x:v>0</x:v>
      </x:c>
      <x:c r="BE402" s="522" t="str">
        <x:v>NÃO</x:v>
      </x:c>
      <x:c r="BF402" s="522" t="str">
        <x:v>PERDAS · Disponibilidade de equipes de perdas</x:v>
      </x:c>
    </x:row>
    <x:row r="403" ht="31" customHeight="1">
      <x:c r="A403" s="531" t="str">
        <x:v>PERDAS</x:v>
      </x:c>
      <x:c r="B403" s="531" t="str">
        <x:v>PERDAS</x:v>
      </x:c>
      <x:c r="C403" s="531" t="str">
        <x:v>5025300391</x:v>
      </x:c>
      <x:c r="D403" s="534" t="str">
        <x:v>RET BLINDAGEM NA BT NOVO SUST SMC</x:v>
      </x:c>
      <x:c r="E403" s="534" t="str">
        <x:v>RETIRAR BLINDAGEM NO CONDUTOR DE BT NOVO. INCLUI: LIGAR NÍVEL 1 SOLICITANDO ACESSO AO CS, DESCONECTAR CABO DE BT INTERLIGADO AO CS, RETIRAR BLINDAGEM EXISTENTE, RECONECTAR CABO DE BT AO CS, LIGAR PARA NÍVEL 1 SOLICITANDO TRAVAMENTO DO CS. APROPRIACAO - INVESTIMENTO: QUANDO ASSOCIADA A UC ESSA ATIVIDADE DEVE SER APROPRIADA NA ODI. CONFORME ET.205.EQTL.NORMAS E QUALIDADE - CADERNO DE SERVICOS. QUANTIDADE MINIMA DE PESSOAS RECOMENDADAS: 2 PESSOAS. TIPO DE TURMA: SUSTENTACAO SMC LM.</x:v>
      </x:c>
      <x:c r="F403" s="531" t="str">
        <x:v>UNIDADE</x:v>
      </x:c>
      <x:c r="G403" s="573" t="n">
        <x:v>0</x:v>
      </x:c>
      <x:c r="H403" s="573" t="n">
        <x:f>G403/12</x:f>
        <x:v>0</x:v>
      </x:c>
      <x:c r="I403" s="576" t="n">
        <x:v>191.192217467467</x:v>
      </x:c>
      <x:c r="J403" s="576" t="n">
        <x:f>ROUND(I403*$E$3,2)</x:f>
        <x:v>191.19</x:v>
      </x:c>
      <x:c r="K403" s="576" t="n">
        <x:f>J403*H403</x:f>
        <x:v>0</x:v>
      </x:c>
      <x:c r="L403" s="522"/>
      <x:c r="M403" s="579" t="n">
        <x:v>0</x:v>
      </x:c>
      <x:c r="N403" s="582" t="n">
        <x:f>O403*$E$3</x:f>
        <x:v>0</x:v>
      </x:c>
      <x:c r="O403" s="523" t="n">
        <x:v>0</x:v>
      </x:c>
      <x:c r="P403" s="585" t="n">
        <x:v>0</x:v>
      </x:c>
      <x:c r="Q403" s="588" t="n">
        <x:f>R403*$E$3</x:f>
        <x:v>0</x:v>
      </x:c>
      <x:c r="R403" s="523" t="n">
        <x:v>0</x:v>
      </x:c>
      <x:c r="S403" s="579" t="n">
        <x:v>0</x:v>
      </x:c>
      <x:c r="T403" s="582" t="n">
        <x:f>U403*$E$3</x:f>
        <x:v>0</x:v>
      </x:c>
      <x:c r="U403" s="523" t="n">
        <x:v>0</x:v>
      </x:c>
      <x:c r="V403" s="585" t="n">
        <x:v>0</x:v>
      </x:c>
      <x:c r="W403" s="588" t="n">
        <x:f>X403*$E$3</x:f>
        <x:v>0</x:v>
      </x:c>
      <x:c r="X403" s="523" t="n">
        <x:v>0</x:v>
      </x:c>
      <x:c r="Y403" s="579" t="n">
        <x:v>0</x:v>
      </x:c>
      <x:c r="Z403" s="582" t="n">
        <x:f>AA403*$E$3</x:f>
        <x:v>0</x:v>
      </x:c>
      <x:c r="AA403" s="523" t="n">
        <x:v>0</x:v>
      </x:c>
      <x:c r="AB403" s="585" t="n">
        <x:v>0</x:v>
      </x:c>
      <x:c r="AC403" s="588" t="n">
        <x:f>AD403*$E$3</x:f>
        <x:v>0</x:v>
      </x:c>
      <x:c r="AD403" s="523" t="n">
        <x:v>0</x:v>
      </x:c>
      <x:c r="AE403" s="579" t="n">
        <x:v>0</x:v>
      </x:c>
      <x:c r="AF403" s="582" t="n">
        <x:f>AG403*$E$3</x:f>
        <x:v>0</x:v>
      </x:c>
      <x:c r="AG403" s="523" t="n">
        <x:v>0</x:v>
      </x:c>
      <x:c r="AH403" s="585" t="n">
        <x:v>0</x:v>
      </x:c>
      <x:c r="AI403" s="588" t="n">
        <x:f>AJ403*$E$3</x:f>
        <x:v>0</x:v>
      </x:c>
      <x:c r="AJ403" s="523" t="n">
        <x:v>0</x:v>
      </x:c>
      <x:c r="AK403" s="579" t="n">
        <x:v>0</x:v>
      </x:c>
      <x:c r="AL403" s="582" t="n">
        <x:f>AM403*$E$3</x:f>
        <x:v>0</x:v>
      </x:c>
      <x:c r="AM403" s="523" t="n">
        <x:v>0</x:v>
      </x:c>
      <x:c r="AN403" s="585" t="n">
        <x:v>0</x:v>
      </x:c>
      <x:c r="AO403" s="588" t="n">
        <x:f>AP403*$E$3</x:f>
        <x:v>0</x:v>
      </x:c>
      <x:c r="AP403" s="523" t="n">
        <x:v>0</x:v>
      </x:c>
      <x:c r="AQ403" s="579" t="n">
        <x:v>0</x:v>
      </x:c>
      <x:c r="AR403" s="582" t="n">
        <x:f>AS403*$E$3</x:f>
        <x:v>0</x:v>
      </x:c>
      <x:c r="AS403" s="523" t="n">
        <x:v>0</x:v>
      </x:c>
      <x:c r="AT403" s="585" t="n">
        <x:v>0</x:v>
      </x:c>
      <x:c r="AU403" s="588" t="n">
        <x:f>AV403*$E$3</x:f>
        <x:v>0</x:v>
      </x:c>
      <x:c r="AV403" s="523" t="n">
        <x:v>0</x:v>
      </x:c>
      <x:c r="AW403" s="579" t="n">
        <x:f>SUM(M403,P403,S403,V403,Y403,AB403,AE403,AH403,AK403,AN403,AQ403,AT403)</x:f>
        <x:v>0</x:v>
      </x:c>
      <x:c r="AX403" s="582" t="n">
        <x:f>SUM(N403,Q403,T403,W403,Z403,AC403,AF403,AI403,AL403,AO403,AR403,AU403)</x:f>
        <x:v>0</x:v>
      </x:c>
      <x:c r="AY403" s="525"/>
      <x:c r="AZ403" s="579" t="n">
        <x:f>AW403/12</x:f>
        <x:v>0</x:v>
      </x:c>
      <x:c r="BA403" s="582" t="n">
        <x:f>AX403/12</x:f>
        <x:v>0</x:v>
      </x:c>
      <x:c r="BB403" s="525"/>
      <x:c r="BC403" s="579" t="n">
        <x:f>AW403-$G403</x:f>
        <x:v>0</x:v>
      </x:c>
      <x:c r="BD403" s="582" t="n">
        <x:f>AX403-($K403*12)</x:f>
        <x:v>0</x:v>
      </x:c>
      <x:c r="BE403" s="522" t="str">
        <x:v>NÃO</x:v>
      </x:c>
      <x:c r="BF403" s="522" t="str">
        <x:v>PERDAS · Disponibilidade de equipes de perdas</x:v>
      </x:c>
    </x:row>
    <x:row r="404" ht="31" customHeight="1">
      <x:c r="A404" s="531" t="str">
        <x:v>O&amp;M</x:v>
      </x:c>
      <x:c r="B404" s="531" t="str">
        <x:v>LINHA MORTA</x:v>
      </x:c>
      <x:c r="C404" s="531" t="str">
        <x:v>5025300399</x:v>
      </x:c>
      <x:c r="D404" s="534" t="str">
        <x:v>RET ESPACADOR LOSANGULAR RDC LM</x:v>
      </x:c>
      <x:c r="E404" s="534" t="str">
        <x:v>RETIRAR ESPACADORES EM REDE COMPACTA (RDC), POR VÃO. DURANTE DESMONTAGEM DE REDES, A RETIRADA DOS ESPACADORES JA FAZ PARTE DA ATIVIDADE " RET CABO MENSAGEIRO RDC". CONFORME NORMA TECNICA VIGENTE. INCLUI: RETIRAR ESPACADORES LOSANGULARES EM REDE COMPACTA E AMARRACOES NECESSARIAS. ESSA ATIVIDADE REMUNERA A RETIRADA DE UM OU MAIS ESPACADORES, DESDE QUE NO MESMO VÃO DE REDE. APROPRIACAO - CUSTEIO: QUANDO EM ATIVIDADE DE MANUTENCAO, APROPRIAR NO CENTRO E CLASSE DE CUSTO ESPECIFICA DA AREA. CONFORME ET.206.EQTL.NORMAS E QUALIDADE - CADERNO DE SERVICOS. QUANT MINIMA RECOMENDA: 2 PESSOAS. TIPO DE TURMA: LINHA MORTA (LM).</x:v>
      </x:c>
      <x:c r="F404" s="531" t="str">
        <x:v>CONJUNTO</x:v>
      </x:c>
      <x:c r="G404" s="573" t="n">
        <x:v>161.333333333333</x:v>
      </x:c>
      <x:c r="H404" s="573" t="n">
        <x:f>G404/12</x:f>
        <x:v>13.444444444444416</x:v>
      </x:c>
      <x:c r="I404" s="576" t="n">
        <x:v>157.738638509819</x:v>
      </x:c>
      <x:c r="J404" s="576" t="n">
        <x:f>ROUND(I404*$E$3,2)</x:f>
        <x:v>157.74</x:v>
      </x:c>
      <x:c r="K404" s="576" t="n">
        <x:f>J404*H404</x:f>
        <x:v>2120.7266666666624</x:v>
      </x:c>
      <x:c r="L404" s="522"/>
      <x:c r="M404" s="579" t="n">
        <x:v>0</x:v>
      </x:c>
      <x:c r="N404" s="582" t="n">
        <x:f>O404*$E$3</x:f>
        <x:v>0</x:v>
      </x:c>
      <x:c r="O404" s="523" t="n">
        <x:v>0</x:v>
      </x:c>
      <x:c r="P404" s="585" t="n">
        <x:v>0</x:v>
      </x:c>
      <x:c r="Q404" s="588" t="n">
        <x:f>R404*$E$3</x:f>
        <x:v>0</x:v>
      </x:c>
      <x:c r="R404" s="523" t="n">
        <x:v>0</x:v>
      </x:c>
      <x:c r="S404" s="579" t="n">
        <x:v>0</x:v>
      </x:c>
      <x:c r="T404" s="582" t="n">
        <x:f>U404*$E$3</x:f>
        <x:v>0</x:v>
      </x:c>
      <x:c r="U404" s="523" t="n">
        <x:v>0</x:v>
      </x:c>
      <x:c r="V404" s="585" t="n">
        <x:v>0</x:v>
      </x:c>
      <x:c r="W404" s="588" t="n">
        <x:f>X404*$E$3</x:f>
        <x:v>0</x:v>
      </x:c>
      <x:c r="X404" s="523" t="n">
        <x:v>0</x:v>
      </x:c>
      <x:c r="Y404" s="579" t="n">
        <x:v>0</x:v>
      </x:c>
      <x:c r="Z404" s="582" t="n">
        <x:f>AA404*$E$3</x:f>
        <x:v>0</x:v>
      </x:c>
      <x:c r="AA404" s="523" t="n">
        <x:v>0</x:v>
      </x:c>
      <x:c r="AB404" s="585" t="n">
        <x:v>0</x:v>
      </x:c>
      <x:c r="AC404" s="588" t="n">
        <x:f>AD404*$E$3</x:f>
        <x:v>0</x:v>
      </x:c>
      <x:c r="AD404" s="523" t="n">
        <x:v>0</x:v>
      </x:c>
      <x:c r="AE404" s="579" t="n">
        <x:v>0</x:v>
      </x:c>
      <x:c r="AF404" s="582" t="n">
        <x:f>AG404*$E$3</x:f>
        <x:v>0</x:v>
      </x:c>
      <x:c r="AG404" s="523" t="n">
        <x:v>0</x:v>
      </x:c>
      <x:c r="AH404" s="585" t="n">
        <x:v>0</x:v>
      </x:c>
      <x:c r="AI404" s="588" t="n">
        <x:f>AJ404*$E$3</x:f>
        <x:v>0</x:v>
      </x:c>
      <x:c r="AJ404" s="523" t="n">
        <x:v>0</x:v>
      </x:c>
      <x:c r="AK404" s="579" t="n">
        <x:v>0</x:v>
      </x:c>
      <x:c r="AL404" s="582" t="n">
        <x:f>AM404*$E$3</x:f>
        <x:v>0</x:v>
      </x:c>
      <x:c r="AM404" s="523" t="n">
        <x:v>0</x:v>
      </x:c>
      <x:c r="AN404" s="585" t="n">
        <x:v>0</x:v>
      </x:c>
      <x:c r="AO404" s="588" t="n">
        <x:f>AP404*$E$3</x:f>
        <x:v>0</x:v>
      </x:c>
      <x:c r="AP404" s="523" t="n">
        <x:v>0</x:v>
      </x:c>
      <x:c r="AQ404" s="579" t="n">
        <x:v>0</x:v>
      </x:c>
      <x:c r="AR404" s="582" t="n">
        <x:f>AS404*$E$3</x:f>
        <x:v>0</x:v>
      </x:c>
      <x:c r="AS404" s="523" t="n">
        <x:v>0</x:v>
      </x:c>
      <x:c r="AT404" s="585" t="n">
        <x:v>0</x:v>
      </x:c>
      <x:c r="AU404" s="588" t="n">
        <x:f>AV404*$E$3</x:f>
        <x:v>0</x:v>
      </x:c>
      <x:c r="AV404" s="523" t="n">
        <x:v>0</x:v>
      </x:c>
      <x:c r="AW404" s="579" t="n">
        <x:f>SUM(M404,P404,S404,V404,Y404,AB404,AE404,AH404,AK404,AN404,AQ404,AT404)</x:f>
        <x:v>0</x:v>
      </x:c>
      <x:c r="AX404" s="582" t="n">
        <x:f>SUM(N404,Q404,T404,W404,Z404,AC404,AF404,AI404,AL404,AO404,AR404,AU404)</x:f>
        <x:v>0</x:v>
      </x:c>
      <x:c r="AY404" s="525"/>
      <x:c r="AZ404" s="579" t="n">
        <x:f>AW404/12</x:f>
        <x:v>0</x:v>
      </x:c>
      <x:c r="BA404" s="582" t="n">
        <x:f>AX404/12</x:f>
        <x:v>0</x:v>
      </x:c>
      <x:c r="BB404" s="525"/>
      <x:c r="BC404" s="579" t="n">
        <x:f>AW404-$G404</x:f>
        <x:v>-161.333333333333</x:v>
      </x:c>
      <x:c r="BD404" s="582" t="n">
        <x:f>AX404-($K404*12)</x:f>
        <x:v>-25448.71999999995</x:v>
      </x:c>
      <x:c r="BE404" s="522" t="str">
        <x:v>SIM</x:v>
      </x:c>
      <x:c r="BF404" s="522" t="str">
        <x:v>PRODUÇÃO · COMPÕE O FATOR K</x:v>
      </x:c>
    </x:row>
    <x:row r="405" ht="31" customHeight="1">
      <x:c r="A405" s="531" t="str">
        <x:v>O&amp;M</x:v>
      </x:c>
      <x:c r="B405" s="531" t="str">
        <x:v>LINHA MORTA</x:v>
      </x:c>
      <x:c r="C405" s="531" t="str">
        <x:v>5025300400</x:v>
      </x:c>
      <x:c r="D405" s="534" t="str">
        <x:v>INST ESPACADOR LOSANGULAR RDC LM</x:v>
      </x:c>
      <x:c r="E405" s="534" t="str">
        <x:v>INSTALAR ESPACADORES EM REDE COMPACTA (RDC), POR VÃO, MANTENDO OS ESPACAMENTOS MINIMOS EXIGIDOS. PARA REDES NOVAS, A INSTALACAO DO ESPACADOR JA FAZ PARTE DA ATIVIDADE "CABO MENSAGEIRO RDC". CONFORME NORMA TECNICA VIGENTE. INCLUI: INSTALAR ESPACADORES LOSANGULARES EM REDE COMPACTA E AMARRACOES NECESSARIAS. ESSA ATIVIDADE REMUNERA A INSTALACAO DE UM OU MAIS ESPACADORES, DESDE QUE NO MESMO VÃO DE REDE. APROPRIACAO - INVESTIMENTO: QUANDO ASSOCIADA A UC ESSA ATIVIDADE DEVE SER APROPRIADA NA ODI. CUSTEIO: QUANDO EM ATIVIDADE DE MANUTENCAO, APROPRIAR NO CENTRO E CLASSE DE CUSTO ESPECIFICA DA AREA. CONFORME ET.206.EQTL.NORMAS E QUALIDADE - CADERNO DE SERVICOS. QUANT MINIMA RECOMENDA: 2 PESSOAS. TIPO DE TURMA: LINHA MORTA (LM).</x:v>
      </x:c>
      <x:c r="F405" s="531" t="str">
        <x:v>CONJUNTO</x:v>
      </x:c>
      <x:c r="G405" s="573" t="n">
        <x:v>6291.57242513372</x:v>
      </x:c>
      <x:c r="H405" s="573" t="n">
        <x:f>G405/12</x:f>
        <x:v>524.2977020944767</x:v>
      </x:c>
      <x:c r="I405" s="576" t="n">
        <x:v>276.042617392183</x:v>
      </x:c>
      <x:c r="J405" s="576" t="n">
        <x:f>ROUND(I405*$E$3,2)</x:f>
        <x:v>276.04</x:v>
      </x:c>
      <x:c r="K405" s="576" t="n">
        <x:f>J405*H405</x:f>
        <x:v>144727.13768615935</x:v>
      </x:c>
      <x:c r="L405" s="522"/>
      <x:c r="M405" s="579" t="n">
        <x:v>0</x:v>
      </x:c>
      <x:c r="N405" s="582" t="n">
        <x:f>O405*$E$3</x:f>
        <x:v>0</x:v>
      </x:c>
      <x:c r="O405" s="523" t="n">
        <x:v>0</x:v>
      </x:c>
      <x:c r="P405" s="585" t="n">
        <x:v>0</x:v>
      </x:c>
      <x:c r="Q405" s="588" t="n">
        <x:f>R405*$E$3</x:f>
        <x:v>0</x:v>
      </x:c>
      <x:c r="R405" s="523" t="n">
        <x:v>0</x:v>
      </x:c>
      <x:c r="S405" s="579" t="n">
        <x:v>0</x:v>
      </x:c>
      <x:c r="T405" s="582" t="n">
        <x:f>U405*$E$3</x:f>
        <x:v>0</x:v>
      </x:c>
      <x:c r="U405" s="523" t="n">
        <x:v>0</x:v>
      </x:c>
      <x:c r="V405" s="585" t="n">
        <x:v>0</x:v>
      </x:c>
      <x:c r="W405" s="588" t="n">
        <x:f>X405*$E$3</x:f>
        <x:v>0</x:v>
      </x:c>
      <x:c r="X405" s="523" t="n">
        <x:v>0</x:v>
      </x:c>
      <x:c r="Y405" s="579" t="n">
        <x:v>0</x:v>
      </x:c>
      <x:c r="Z405" s="582" t="n">
        <x:f>AA405*$E$3</x:f>
        <x:v>0</x:v>
      </x:c>
      <x:c r="AA405" s="523" t="n">
        <x:v>0</x:v>
      </x:c>
      <x:c r="AB405" s="585" t="n">
        <x:v>0</x:v>
      </x:c>
      <x:c r="AC405" s="588" t="n">
        <x:f>AD405*$E$3</x:f>
        <x:v>0</x:v>
      </x:c>
      <x:c r="AD405" s="523" t="n">
        <x:v>0</x:v>
      </x:c>
      <x:c r="AE405" s="579" t="n">
        <x:v>0</x:v>
      </x:c>
      <x:c r="AF405" s="582" t="n">
        <x:f>AG405*$E$3</x:f>
        <x:v>0</x:v>
      </x:c>
      <x:c r="AG405" s="523" t="n">
        <x:v>0</x:v>
      </x:c>
      <x:c r="AH405" s="585" t="n">
        <x:v>0</x:v>
      </x:c>
      <x:c r="AI405" s="588" t="n">
        <x:f>AJ405*$E$3</x:f>
        <x:v>0</x:v>
      </x:c>
      <x:c r="AJ405" s="523" t="n">
        <x:v>0</x:v>
      </x:c>
      <x:c r="AK405" s="579" t="n">
        <x:v>0</x:v>
      </x:c>
      <x:c r="AL405" s="582" t="n">
        <x:f>AM405*$E$3</x:f>
        <x:v>0</x:v>
      </x:c>
      <x:c r="AM405" s="523" t="n">
        <x:v>0</x:v>
      </x:c>
      <x:c r="AN405" s="585" t="n">
        <x:v>0</x:v>
      </x:c>
      <x:c r="AO405" s="588" t="n">
        <x:f>AP405*$E$3</x:f>
        <x:v>0</x:v>
      </x:c>
      <x:c r="AP405" s="523" t="n">
        <x:v>0</x:v>
      </x:c>
      <x:c r="AQ405" s="579" t="n">
        <x:v>0</x:v>
      </x:c>
      <x:c r="AR405" s="582" t="n">
        <x:f>AS405*$E$3</x:f>
        <x:v>0</x:v>
      </x:c>
      <x:c r="AS405" s="523" t="n">
        <x:v>0</x:v>
      </x:c>
      <x:c r="AT405" s="585" t="n">
        <x:v>0</x:v>
      </x:c>
      <x:c r="AU405" s="588" t="n">
        <x:f>AV405*$E$3</x:f>
        <x:v>0</x:v>
      </x:c>
      <x:c r="AV405" s="523" t="n">
        <x:v>0</x:v>
      </x:c>
      <x:c r="AW405" s="579" t="n">
        <x:f>SUM(M405,P405,S405,V405,Y405,AB405,AE405,AH405,AK405,AN405,AQ405,AT405)</x:f>
        <x:v>0</x:v>
      </x:c>
      <x:c r="AX405" s="582" t="n">
        <x:f>SUM(N405,Q405,T405,W405,Z405,AC405,AF405,AI405,AL405,AO405,AR405,AU405)</x:f>
        <x:v>0</x:v>
      </x:c>
      <x:c r="AY405" s="525"/>
      <x:c r="AZ405" s="579" t="n">
        <x:f>AW405/12</x:f>
        <x:v>0</x:v>
      </x:c>
      <x:c r="BA405" s="582" t="n">
        <x:f>AX405/12</x:f>
        <x:v>0</x:v>
      </x:c>
      <x:c r="BB405" s="525"/>
      <x:c r="BC405" s="579" t="n">
        <x:f>AW405-$G405</x:f>
        <x:v>-6291.57242513372</x:v>
      </x:c>
      <x:c r="BD405" s="582" t="n">
        <x:f>AX405-($K405*12)</x:f>
        <x:v>-1736725.6522339121</x:v>
      </x:c>
      <x:c r="BE405" s="522" t="str">
        <x:v>SIM</x:v>
      </x:c>
      <x:c r="BF405" s="522" t="str">
        <x:v>PRODUÇÃO · COMPÕE O FATOR K</x:v>
      </x:c>
    </x:row>
    <x:row r="406" ht="31" customHeight="1">
      <x:c r="A406" s="531" t="str">
        <x:v>O&amp;M</x:v>
      </x:c>
      <x:c r="B406" s="531" t="str">
        <x:v>LINHA VIVA</x:v>
      </x:c>
      <x:c r="C406" s="531" t="str">
        <x:v>5025300401</x:v>
      </x:c>
      <x:c r="D406" s="534" t="str">
        <x:v>INST ESPACADOR LOSANGULAR RDC LV</x:v>
      </x:c>
      <x:c r="E406" s="534" t="str">
        <x:v>INSTALAR ESPACADORES EM REDE COMPACTA (RDC), POR VAO. PARA REDES NOVAS A INSTALACAO DO ESPACADOR JA FAZ PARTE DA ATIVIDADE "CABO MENSAGEIRO RDC". CONFORME NORMA TECNICA VIGENTE. INCLUI: INSTALAR/RETIRAR COBERTURAS NECESSARIAS NO POSTE, CONDUTOR, CHAVES E COMPONENTES ENERGIZADOS, INSTALAR ESPACADORES LOSANGULARES EM REDE COMPACTA E AMARRACOES NECESSARIAS. ESSA ATIVIDADE REMUNERA A INSTALACAO DE UM OU MAIS ESPACADORES, DESDE QUE NO MESMO VÃO DE REDE.  APROPRIACAO - INVESTIMENTO: QUANDO ASSOCIADA A UC ESSA ATIVIDADE DEVE SER APROPRIADA NA ODI. CUSTEIO: QUANDO EM ATIVIDADE DE MANUTENCAO, APROPRIAR NO CENTRO E CLASSE DE CUSTO ESPECIFICA DA AREA. CONFORME ET.206.EQTL.NORMAS E QUALIDADE - CADERNO DE SERVICOS. QUANT MINIMA RECOMENDA: 3 PESSOAS. TIPO DE TURMA: LINHA VIVA (LV).</x:v>
      </x:c>
      <x:c r="F406" s="531" t="str">
        <x:v>CONJUNTO</x:v>
      </x:c>
      <x:c r="G406" s="573" t="n">
        <x:v>272.529790574671</x:v>
      </x:c>
      <x:c r="H406" s="573" t="n">
        <x:f>G406/12</x:f>
        <x:v>22.710815881222583</x:v>
      </x:c>
      <x:c r="I406" s="576" t="n">
        <x:v>210.220779540437</x:v>
      </x:c>
      <x:c r="J406" s="576" t="n">
        <x:f>ROUND(I406*$E$3,2)</x:f>
        <x:v>210.22</x:v>
      </x:c>
      <x:c r="K406" s="576" t="n">
        <x:f>J406*H406</x:f>
        <x:v>4774.267714550611</x:v>
      </x:c>
      <x:c r="L406" s="522"/>
      <x:c r="M406" s="579" t="n">
        <x:v>0</x:v>
      </x:c>
      <x:c r="N406" s="582" t="n">
        <x:f>O406*$E$3</x:f>
        <x:v>0</x:v>
      </x:c>
      <x:c r="O406" s="523" t="n">
        <x:v>0</x:v>
      </x:c>
      <x:c r="P406" s="585" t="n">
        <x:v>0</x:v>
      </x:c>
      <x:c r="Q406" s="588" t="n">
        <x:f>R406*$E$3</x:f>
        <x:v>0</x:v>
      </x:c>
      <x:c r="R406" s="523" t="n">
        <x:v>0</x:v>
      </x:c>
      <x:c r="S406" s="579" t="n">
        <x:v>0</x:v>
      </x:c>
      <x:c r="T406" s="582" t="n">
        <x:f>U406*$E$3</x:f>
        <x:v>0</x:v>
      </x:c>
      <x:c r="U406" s="523" t="n">
        <x:v>0</x:v>
      </x:c>
      <x:c r="V406" s="585" t="n">
        <x:v>0</x:v>
      </x:c>
      <x:c r="W406" s="588" t="n">
        <x:f>X406*$E$3</x:f>
        <x:v>0</x:v>
      </x:c>
      <x:c r="X406" s="523" t="n">
        <x:v>0</x:v>
      </x:c>
      <x:c r="Y406" s="579" t="n">
        <x:v>0</x:v>
      </x:c>
      <x:c r="Z406" s="582" t="n">
        <x:f>AA406*$E$3</x:f>
        <x:v>0</x:v>
      </x:c>
      <x:c r="AA406" s="523" t="n">
        <x:v>0</x:v>
      </x:c>
      <x:c r="AB406" s="585" t="n">
        <x:v>0</x:v>
      </x:c>
      <x:c r="AC406" s="588" t="n">
        <x:f>AD406*$E$3</x:f>
        <x:v>0</x:v>
      </x:c>
      <x:c r="AD406" s="523" t="n">
        <x:v>0</x:v>
      </x:c>
      <x:c r="AE406" s="579" t="n">
        <x:v>0</x:v>
      </x:c>
      <x:c r="AF406" s="582" t="n">
        <x:f>AG406*$E$3</x:f>
        <x:v>0</x:v>
      </x:c>
      <x:c r="AG406" s="523" t="n">
        <x:v>0</x:v>
      </x:c>
      <x:c r="AH406" s="585" t="n">
        <x:v>0</x:v>
      </x:c>
      <x:c r="AI406" s="588" t="n">
        <x:f>AJ406*$E$3</x:f>
        <x:v>0</x:v>
      </x:c>
      <x:c r="AJ406" s="523" t="n">
        <x:v>0</x:v>
      </x:c>
      <x:c r="AK406" s="579" t="n">
        <x:v>0</x:v>
      </x:c>
      <x:c r="AL406" s="582" t="n">
        <x:f>AM406*$E$3</x:f>
        <x:v>0</x:v>
      </x:c>
      <x:c r="AM406" s="523" t="n">
        <x:v>0</x:v>
      </x:c>
      <x:c r="AN406" s="585" t="n">
        <x:v>0</x:v>
      </x:c>
      <x:c r="AO406" s="588" t="n">
        <x:f>AP406*$E$3</x:f>
        <x:v>0</x:v>
      </x:c>
      <x:c r="AP406" s="523" t="n">
        <x:v>0</x:v>
      </x:c>
      <x:c r="AQ406" s="579" t="n">
        <x:v>0</x:v>
      </x:c>
      <x:c r="AR406" s="582" t="n">
        <x:f>AS406*$E$3</x:f>
        <x:v>0</x:v>
      </x:c>
      <x:c r="AS406" s="523" t="n">
        <x:v>0</x:v>
      </x:c>
      <x:c r="AT406" s="585" t="n">
        <x:v>0</x:v>
      </x:c>
      <x:c r="AU406" s="588" t="n">
        <x:f>AV406*$E$3</x:f>
        <x:v>0</x:v>
      </x:c>
      <x:c r="AV406" s="523" t="n">
        <x:v>0</x:v>
      </x:c>
      <x:c r="AW406" s="579" t="n">
        <x:f>SUM(M406,P406,S406,V406,Y406,AB406,AE406,AH406,AK406,AN406,AQ406,AT406)</x:f>
        <x:v>0</x:v>
      </x:c>
      <x:c r="AX406" s="582" t="n">
        <x:f>SUM(N406,Q406,T406,W406,Z406,AC406,AF406,AI406,AL406,AO406,AR406,AU406)</x:f>
        <x:v>0</x:v>
      </x:c>
      <x:c r="AY406" s="525"/>
      <x:c r="AZ406" s="579" t="n">
        <x:f>AW406/12</x:f>
        <x:v>0</x:v>
      </x:c>
      <x:c r="BA406" s="582" t="n">
        <x:f>AX406/12</x:f>
        <x:v>0</x:v>
      </x:c>
      <x:c r="BB406" s="525"/>
      <x:c r="BC406" s="579" t="n">
        <x:f>AW406-$G406</x:f>
        <x:v>-272.529790574671</x:v>
      </x:c>
      <x:c r="BD406" s="582" t="n">
        <x:f>AX406-($K406*12)</x:f>
        <x:v>-57291.212574607336</x:v>
      </x:c>
      <x:c r="BE406" s="522" t="str">
        <x:v>SIM</x:v>
      </x:c>
      <x:c r="BF406" s="522" t="str">
        <x:v>PRODUÇÃO · COMPÕE O FATOR K</x:v>
      </x:c>
    </x:row>
    <x:row r="407" ht="31" customHeight="1">
      <x:c r="A407" s="531" t="str">
        <x:v>O&amp;M</x:v>
      </x:c>
      <x:c r="B407" s="531" t="str">
        <x:v>LINHA VIVA</x:v>
      </x:c>
      <x:c r="C407" s="531" t="str">
        <x:v>5025300402</x:v>
      </x:c>
      <x:c r="D407" s="534" t="str">
        <x:v>RET ESPACADOR/AFASTADOR REDE PRI/SEC LV</x:v>
      </x:c>
      <x:c r="E407" s="534" t="str">
        <x:v>RETIRAR ESPACADORES (OU AFASTADORES) DE REDE PRIMARIA OU SECUNDARIA, POR VAO, MANTENDO OS ESPACAMENTOS MINIMOS EXIGIDOS. CONFORME NORMA TECNICA VIGENTE. INCLUI: INSTALAR/RETIRAR COBERTURAS NECESSARIAS NO POSTE, CONDUTOR, CHAVES E COMPONENTES ENERGIZADOS, RETIRAR ESPACADORES (AFASTADORES), TANTO POR AMARRACAO, COMO POR ENGATES PROPRIOS. ESSA ATIVIDADE REMUNERA A RETIRADA DE UM OU MAIS ESPAÇADORES, DESDE QUE NO MESMO VÃO DE REDE. APROPRIACAO - CUSTEIO: QUANDO EM ATIVIDADE DE MANUTENCAO, APROPRIAR NO CENTRO E CLASSE DE CUSTO ESPECIFICA DA AREA. CONFORME ET.206.EQTL.NORMAS E QUALIDADE - CADERNO DE SERVICOS. QUANT MINIMA RECOMENDA: 3 PESSOAS. TIPO DE TURMA: LINHA VIVA (LV).</x:v>
      </x:c>
      <x:c r="F407" s="531" t="str">
        <x:v>CONJUNTO</x:v>
      </x:c>
      <x:c r="G407" s="573" t="n">
        <x:v>0</x:v>
      </x:c>
      <x:c r="H407" s="573" t="n">
        <x:f>G407/12</x:f>
        <x:v>0</x:v>
      </x:c>
      <x:c r="I407" s="576" t="n">
        <x:v>137.100508395937</x:v>
      </x:c>
      <x:c r="J407" s="576" t="n">
        <x:f>ROUND(I407*$E$3,2)</x:f>
        <x:v>137.1</x:v>
      </x:c>
      <x:c r="K407" s="576" t="n">
        <x:f>J407*H407</x:f>
        <x:v>0</x:v>
      </x:c>
      <x:c r="L407" s="522"/>
      <x:c r="M407" s="579" t="n">
        <x:v>0</x:v>
      </x:c>
      <x:c r="N407" s="582" t="n">
        <x:f>O407*$E$3</x:f>
        <x:v>0</x:v>
      </x:c>
      <x:c r="O407" s="523" t="n">
        <x:v>0</x:v>
      </x:c>
      <x:c r="P407" s="585" t="n">
        <x:v>0</x:v>
      </x:c>
      <x:c r="Q407" s="588" t="n">
        <x:f>R407*$E$3</x:f>
        <x:v>0</x:v>
      </x:c>
      <x:c r="R407" s="523" t="n">
        <x:v>0</x:v>
      </x:c>
      <x:c r="S407" s="579" t="n">
        <x:v>0</x:v>
      </x:c>
      <x:c r="T407" s="582" t="n">
        <x:f>U407*$E$3</x:f>
        <x:v>0</x:v>
      </x:c>
      <x:c r="U407" s="523" t="n">
        <x:v>0</x:v>
      </x:c>
      <x:c r="V407" s="585" t="n">
        <x:v>0</x:v>
      </x:c>
      <x:c r="W407" s="588" t="n">
        <x:f>X407*$E$3</x:f>
        <x:v>0</x:v>
      </x:c>
      <x:c r="X407" s="523" t="n">
        <x:v>0</x:v>
      </x:c>
      <x:c r="Y407" s="579" t="n">
        <x:v>0</x:v>
      </x:c>
      <x:c r="Z407" s="582" t="n">
        <x:f>AA407*$E$3</x:f>
        <x:v>0</x:v>
      </x:c>
      <x:c r="AA407" s="523" t="n">
        <x:v>0</x:v>
      </x:c>
      <x:c r="AB407" s="585" t="n">
        <x:v>0</x:v>
      </x:c>
      <x:c r="AC407" s="588" t="n">
        <x:f>AD407*$E$3</x:f>
        <x:v>0</x:v>
      </x:c>
      <x:c r="AD407" s="523" t="n">
        <x:v>0</x:v>
      </x:c>
      <x:c r="AE407" s="579" t="n">
        <x:v>0</x:v>
      </x:c>
      <x:c r="AF407" s="582" t="n">
        <x:f>AG407*$E$3</x:f>
        <x:v>0</x:v>
      </x:c>
      <x:c r="AG407" s="523" t="n">
        <x:v>0</x:v>
      </x:c>
      <x:c r="AH407" s="585" t="n">
        <x:v>0</x:v>
      </x:c>
      <x:c r="AI407" s="588" t="n">
        <x:f>AJ407*$E$3</x:f>
        <x:v>0</x:v>
      </x:c>
      <x:c r="AJ407" s="523" t="n">
        <x:v>0</x:v>
      </x:c>
      <x:c r="AK407" s="579" t="n">
        <x:v>0</x:v>
      </x:c>
      <x:c r="AL407" s="582" t="n">
        <x:f>AM407*$E$3</x:f>
        <x:v>0</x:v>
      </x:c>
      <x:c r="AM407" s="523" t="n">
        <x:v>0</x:v>
      </x:c>
      <x:c r="AN407" s="585" t="n">
        <x:v>0</x:v>
      </x:c>
      <x:c r="AO407" s="588" t="n">
        <x:f>AP407*$E$3</x:f>
        <x:v>0</x:v>
      </x:c>
      <x:c r="AP407" s="523" t="n">
        <x:v>0</x:v>
      </x:c>
      <x:c r="AQ407" s="579" t="n">
        <x:v>0</x:v>
      </x:c>
      <x:c r="AR407" s="582" t="n">
        <x:f>AS407*$E$3</x:f>
        <x:v>0</x:v>
      </x:c>
      <x:c r="AS407" s="523" t="n">
        <x:v>0</x:v>
      </x:c>
      <x:c r="AT407" s="585" t="n">
        <x:v>0</x:v>
      </x:c>
      <x:c r="AU407" s="588" t="n">
        <x:f>AV407*$E$3</x:f>
        <x:v>0</x:v>
      </x:c>
      <x:c r="AV407" s="523" t="n">
        <x:v>0</x:v>
      </x:c>
      <x:c r="AW407" s="579" t="n">
        <x:f>SUM(M407,P407,S407,V407,Y407,AB407,AE407,AH407,AK407,AN407,AQ407,AT407)</x:f>
        <x:v>0</x:v>
      </x:c>
      <x:c r="AX407" s="582" t="n">
        <x:f>SUM(N407,Q407,T407,W407,Z407,AC407,AF407,AI407,AL407,AO407,AR407,AU407)</x:f>
        <x:v>0</x:v>
      </x:c>
      <x:c r="AY407" s="525"/>
      <x:c r="AZ407" s="579" t="n">
        <x:f>AW407/12</x:f>
        <x:v>0</x:v>
      </x:c>
      <x:c r="BA407" s="582" t="n">
        <x:f>AX407/12</x:f>
        <x:v>0</x:v>
      </x:c>
      <x:c r="BB407" s="525"/>
      <x:c r="BC407" s="579" t="n">
        <x:f>AW407-$G407</x:f>
        <x:v>0</x:v>
      </x:c>
      <x:c r="BD407" s="582" t="n">
        <x:f>AX407-($K407*12)</x:f>
        <x:v>0</x:v>
      </x:c>
      <x:c r="BE407" s="522" t="str">
        <x:v>SIM</x:v>
      </x:c>
      <x:c r="BF407" s="522" t="str">
        <x:v>PRODUÇÃO · COMPÕE O FATOR K</x:v>
      </x:c>
    </x:row>
    <x:row r="408" ht="31" customHeight="1">
      <x:c r="A408" s="531" t="str">
        <x:v>O&amp;M</x:v>
      </x:c>
      <x:c r="B408" s="531" t="str">
        <x:v>LINHA VIVA</x:v>
      </x:c>
      <x:c r="C408" s="531" t="str">
        <x:v>5025300403</x:v>
      </x:c>
      <x:c r="D408" s="534" t="str">
        <x:v>RET ESPACADOR LOSANGULAR RDC LV</x:v>
      </x:c>
      <x:c r="E408" s="534" t="str">
        <x:v>RETIRAR ESPACADORES EM REDE COMPACTA (RDC), POR VAO. DURANTE DESMONTAGEM DE REDES, A RETIRADA DOS ESPACADORES JA FAZ PARTE DA ATIVIDADE "CABO MENSAGEIRO RDC". CONFORME NORMA TECNICA VIGENTE. INCLUI: INSTALAR/RETIRAR COBERTURAS NECESSARIAS NO POSTE, CONDUTOR, CHAVES E COMPONENTES ENERGIZADOS, RETIRAR ESPACADORES LOSANGULARES EM REDE COMPACTA E AMARRACOES NECESSARIAS. ESSA ATIVIDADE REMUNERA A RETIRADA DE UM OU MAIS ESPAÇADORES, DESDE QUE NO MESMO VÃO DE REDE. APROPRIACAO - CUSTEIO: QUANDO EM ATIVIDADE DE MANUTENCAO, APROPRIAR NO CENTRO E CLASSE DE CUSTO ESPECIFICA DA AREA. CONFORME ET.206.EQTL.NORMAS E QUALIDADE - CADERNO DE SERVICOS. QUANT MINIMA RECOMENDA: 3 PESSOAS. TIPO DE TURMA: LINHA VIVA (LV).</x:v>
      </x:c>
      <x:c r="F408" s="531" t="str">
        <x:v>CONJUNTO</x:v>
      </x:c>
      <x:c r="G408" s="573" t="n">
        <x:v>0</x:v>
      </x:c>
      <x:c r="H408" s="573" t="n">
        <x:f>G408/12</x:f>
        <x:v>0</x:v>
      </x:c>
      <x:c r="I408" s="576" t="n">
        <x:v>137.100508395937</x:v>
      </x:c>
      <x:c r="J408" s="576" t="n">
        <x:f>ROUND(I408*$E$3,2)</x:f>
        <x:v>137.1</x:v>
      </x:c>
      <x:c r="K408" s="576" t="n">
        <x:f>J408*H408</x:f>
        <x:v>0</x:v>
      </x:c>
      <x:c r="L408" s="522"/>
      <x:c r="M408" s="579" t="n">
        <x:v>0</x:v>
      </x:c>
      <x:c r="N408" s="582" t="n">
        <x:f>O408*$E$3</x:f>
        <x:v>0</x:v>
      </x:c>
      <x:c r="O408" s="523" t="n">
        <x:v>0</x:v>
      </x:c>
      <x:c r="P408" s="585" t="n">
        <x:v>0</x:v>
      </x:c>
      <x:c r="Q408" s="588" t="n">
        <x:f>R408*$E$3</x:f>
        <x:v>0</x:v>
      </x:c>
      <x:c r="R408" s="523" t="n">
        <x:v>0</x:v>
      </x:c>
      <x:c r="S408" s="579" t="n">
        <x:v>0</x:v>
      </x:c>
      <x:c r="T408" s="582" t="n">
        <x:f>U408*$E$3</x:f>
        <x:v>0</x:v>
      </x:c>
      <x:c r="U408" s="523" t="n">
        <x:v>0</x:v>
      </x:c>
      <x:c r="V408" s="585" t="n">
        <x:v>0</x:v>
      </x:c>
      <x:c r="W408" s="588" t="n">
        <x:f>X408*$E$3</x:f>
        <x:v>0</x:v>
      </x:c>
      <x:c r="X408" s="523" t="n">
        <x:v>0</x:v>
      </x:c>
      <x:c r="Y408" s="579" t="n">
        <x:v>0</x:v>
      </x:c>
      <x:c r="Z408" s="582" t="n">
        <x:f>AA408*$E$3</x:f>
        <x:v>0</x:v>
      </x:c>
      <x:c r="AA408" s="523" t="n">
        <x:v>0</x:v>
      </x:c>
      <x:c r="AB408" s="585" t="n">
        <x:v>0</x:v>
      </x:c>
      <x:c r="AC408" s="588" t="n">
        <x:f>AD408*$E$3</x:f>
        <x:v>0</x:v>
      </x:c>
      <x:c r="AD408" s="523" t="n">
        <x:v>0</x:v>
      </x:c>
      <x:c r="AE408" s="579" t="n">
        <x:v>0</x:v>
      </x:c>
      <x:c r="AF408" s="582" t="n">
        <x:f>AG408*$E$3</x:f>
        <x:v>0</x:v>
      </x:c>
      <x:c r="AG408" s="523" t="n">
        <x:v>0</x:v>
      </x:c>
      <x:c r="AH408" s="585" t="n">
        <x:v>0</x:v>
      </x:c>
      <x:c r="AI408" s="588" t="n">
        <x:f>AJ408*$E$3</x:f>
        <x:v>0</x:v>
      </x:c>
      <x:c r="AJ408" s="523" t="n">
        <x:v>0</x:v>
      </x:c>
      <x:c r="AK408" s="579" t="n">
        <x:v>0</x:v>
      </x:c>
      <x:c r="AL408" s="582" t="n">
        <x:f>AM408*$E$3</x:f>
        <x:v>0</x:v>
      </x:c>
      <x:c r="AM408" s="523" t="n">
        <x:v>0</x:v>
      </x:c>
      <x:c r="AN408" s="585" t="n">
        <x:v>0</x:v>
      </x:c>
      <x:c r="AO408" s="588" t="n">
        <x:f>AP408*$E$3</x:f>
        <x:v>0</x:v>
      </x:c>
      <x:c r="AP408" s="523" t="n">
        <x:v>0</x:v>
      </x:c>
      <x:c r="AQ408" s="579" t="n">
        <x:v>0</x:v>
      </x:c>
      <x:c r="AR408" s="582" t="n">
        <x:f>AS408*$E$3</x:f>
        <x:v>0</x:v>
      </x:c>
      <x:c r="AS408" s="523" t="n">
        <x:v>0</x:v>
      </x:c>
      <x:c r="AT408" s="585" t="n">
        <x:v>0</x:v>
      </x:c>
      <x:c r="AU408" s="588" t="n">
        <x:f>AV408*$E$3</x:f>
        <x:v>0</x:v>
      </x:c>
      <x:c r="AV408" s="523" t="n">
        <x:v>0</x:v>
      </x:c>
      <x:c r="AW408" s="579" t="n">
        <x:f>SUM(M408,P408,S408,V408,Y408,AB408,AE408,AH408,AK408,AN408,AQ408,AT408)</x:f>
        <x:v>0</x:v>
      </x:c>
      <x:c r="AX408" s="582" t="n">
        <x:f>SUM(N408,Q408,T408,W408,Z408,AC408,AF408,AI408,AL408,AO408,AR408,AU408)</x:f>
        <x:v>0</x:v>
      </x:c>
      <x:c r="AY408" s="525"/>
      <x:c r="AZ408" s="579" t="n">
        <x:f>AW408/12</x:f>
        <x:v>0</x:v>
      </x:c>
      <x:c r="BA408" s="582" t="n">
        <x:f>AX408/12</x:f>
        <x:v>0</x:v>
      </x:c>
      <x:c r="BB408" s="525"/>
      <x:c r="BC408" s="579" t="n">
        <x:f>AW408-$G408</x:f>
        <x:v>0</x:v>
      </x:c>
      <x:c r="BD408" s="582" t="n">
        <x:f>AX408-($K408*12)</x:f>
        <x:v>0</x:v>
      </x:c>
      <x:c r="BE408" s="522" t="str">
        <x:v>SIM</x:v>
      </x:c>
      <x:c r="BF408" s="522" t="str">
        <x:v>PRODUÇÃO · COMPÕE O FATOR K</x:v>
      </x:c>
    </x:row>
    <x:row r="409" ht="31" customHeight="1">
      <x:c r="A409" s="531" t="str">
        <x:v>O&amp;M</x:v>
      </x:c>
      <x:c r="B409" s="531" t="str">
        <x:v>LINHA VIVA</x:v>
      </x:c>
      <x:c r="C409" s="531" t="str">
        <x:v>5025300405</x:v>
      </x:c>
      <x:c r="D409" s="534" t="str">
        <x:v>INST ESPACADOR/AFASTADOR REDE PRI/SEC LV</x:v>
      </x:c>
      <x:c r="E409" s="534" t="str">
        <x:v>INSTALAR ESPACADORES (OU AFASTADORES) DE REDE PRIMARIA OU SECUNDARIA, POR VAO, MANTENDO OS ESPACAMENTOS MINIMOS EXIGIDOS. CONFORME NORMA TECNICA VIGENTE. INCLUI: INSTALAR/RETIRAR COBERTURAS NECESSARIAS NO POSTE, CONDUTOR, CHAVES E COMPONENTES ENERGIZADOS, INSTALAR ESPACADORES (AFASTADORES), TANTO POR AMARRACAO, COMO POR ENGATES PROPRIOS. ESSA ATIVIDADE REMUNERA A INSTALAÇÃO DE UM OU MAIS ESPAÇADORES, DESDE QUE NO MESMO VÃO DE REDE. APROPRIACAO - INVESTIMENTO: QUANDO ASSOCIADA A UC ESSA ATIVIDADE DEVE SER APROPRIADA NA ODI. CUSTEIO: QUANDO EM ATIVIDADE DE MANUTENCAO, APROPRIAR NO CENTRO E CLASSE DE CUSTO ESPECIFICA DA AREA. CONFORME ET.206.EQTL.NORMAS E QUALIDADE - CADERNO DE SERVICOS. QUANT MINIMA RECOMENDA: 3 PESSOAS. TIPO DE TURMA: LINHA VIVA (LV).</x:v>
      </x:c>
      <x:c r="F409" s="531" t="str">
        <x:v>CONJUNTO</x:v>
      </x:c>
      <x:c r="G409" s="573" t="n">
        <x:v>0</x:v>
      </x:c>
      <x:c r="H409" s="573" t="n">
        <x:f>G409/12</x:f>
        <x:v>0</x:v>
      </x:c>
      <x:c r="I409" s="576" t="n">
        <x:v>210.220779540437</x:v>
      </x:c>
      <x:c r="J409" s="576" t="n">
        <x:f>ROUND(I409*$E$3,2)</x:f>
        <x:v>210.22</x:v>
      </x:c>
      <x:c r="K409" s="576" t="n">
        <x:f>J409*H409</x:f>
        <x:v>0</x:v>
      </x:c>
      <x:c r="L409" s="522"/>
      <x:c r="M409" s="579" t="n">
        <x:v>0</x:v>
      </x:c>
      <x:c r="N409" s="582" t="n">
        <x:f>O409*$E$3</x:f>
        <x:v>0</x:v>
      </x:c>
      <x:c r="O409" s="523" t="n">
        <x:v>0</x:v>
      </x:c>
      <x:c r="P409" s="585" t="n">
        <x:v>0</x:v>
      </x:c>
      <x:c r="Q409" s="588" t="n">
        <x:f>R409*$E$3</x:f>
        <x:v>0</x:v>
      </x:c>
      <x:c r="R409" s="523" t="n">
        <x:v>0</x:v>
      </x:c>
      <x:c r="S409" s="579" t="n">
        <x:v>0</x:v>
      </x:c>
      <x:c r="T409" s="582" t="n">
        <x:f>U409*$E$3</x:f>
        <x:v>0</x:v>
      </x:c>
      <x:c r="U409" s="523" t="n">
        <x:v>0</x:v>
      </x:c>
      <x:c r="V409" s="585" t="n">
        <x:v>0</x:v>
      </x:c>
      <x:c r="W409" s="588" t="n">
        <x:f>X409*$E$3</x:f>
        <x:v>0</x:v>
      </x:c>
      <x:c r="X409" s="523" t="n">
        <x:v>0</x:v>
      </x:c>
      <x:c r="Y409" s="579" t="n">
        <x:v>0</x:v>
      </x:c>
      <x:c r="Z409" s="582" t="n">
        <x:f>AA409*$E$3</x:f>
        <x:v>0</x:v>
      </x:c>
      <x:c r="AA409" s="523" t="n">
        <x:v>0</x:v>
      </x:c>
      <x:c r="AB409" s="585" t="n">
        <x:v>0</x:v>
      </x:c>
      <x:c r="AC409" s="588" t="n">
        <x:f>AD409*$E$3</x:f>
        <x:v>0</x:v>
      </x:c>
      <x:c r="AD409" s="523" t="n">
        <x:v>0</x:v>
      </x:c>
      <x:c r="AE409" s="579" t="n">
        <x:v>0</x:v>
      </x:c>
      <x:c r="AF409" s="582" t="n">
        <x:f>AG409*$E$3</x:f>
        <x:v>0</x:v>
      </x:c>
      <x:c r="AG409" s="523" t="n">
        <x:v>0</x:v>
      </x:c>
      <x:c r="AH409" s="585" t="n">
        <x:v>0</x:v>
      </x:c>
      <x:c r="AI409" s="588" t="n">
        <x:f>AJ409*$E$3</x:f>
        <x:v>0</x:v>
      </x:c>
      <x:c r="AJ409" s="523" t="n">
        <x:v>0</x:v>
      </x:c>
      <x:c r="AK409" s="579" t="n">
        <x:v>0</x:v>
      </x:c>
      <x:c r="AL409" s="582" t="n">
        <x:f>AM409*$E$3</x:f>
        <x:v>0</x:v>
      </x:c>
      <x:c r="AM409" s="523" t="n">
        <x:v>0</x:v>
      </x:c>
      <x:c r="AN409" s="585" t="n">
        <x:v>0</x:v>
      </x:c>
      <x:c r="AO409" s="588" t="n">
        <x:f>AP409*$E$3</x:f>
        <x:v>0</x:v>
      </x:c>
      <x:c r="AP409" s="523" t="n">
        <x:v>0</x:v>
      </x:c>
      <x:c r="AQ409" s="579" t="n">
        <x:v>0</x:v>
      </x:c>
      <x:c r="AR409" s="582" t="n">
        <x:f>AS409*$E$3</x:f>
        <x:v>0</x:v>
      </x:c>
      <x:c r="AS409" s="523" t="n">
        <x:v>0</x:v>
      </x:c>
      <x:c r="AT409" s="585" t="n">
        <x:v>0</x:v>
      </x:c>
      <x:c r="AU409" s="588" t="n">
        <x:f>AV409*$E$3</x:f>
        <x:v>0</x:v>
      </x:c>
      <x:c r="AV409" s="523" t="n">
        <x:v>0</x:v>
      </x:c>
      <x:c r="AW409" s="579" t="n">
        <x:f>SUM(M409,P409,S409,V409,Y409,AB409,AE409,AH409,AK409,AN409,AQ409,AT409)</x:f>
        <x:v>0</x:v>
      </x:c>
      <x:c r="AX409" s="582" t="n">
        <x:f>SUM(N409,Q409,T409,W409,Z409,AC409,AF409,AI409,AL409,AO409,AR409,AU409)</x:f>
        <x:v>0</x:v>
      </x:c>
      <x:c r="AY409" s="525"/>
      <x:c r="AZ409" s="579" t="n">
        <x:f>AW409/12</x:f>
        <x:v>0</x:v>
      </x:c>
      <x:c r="BA409" s="582" t="n">
        <x:f>AX409/12</x:f>
        <x:v>0</x:v>
      </x:c>
      <x:c r="BB409" s="525"/>
      <x:c r="BC409" s="579" t="n">
        <x:f>AW409-$G409</x:f>
        <x:v>0</x:v>
      </x:c>
      <x:c r="BD409" s="582" t="n">
        <x:f>AX409-($K409*12)</x:f>
        <x:v>0</x:v>
      </x:c>
      <x:c r="BE409" s="522" t="str">
        <x:v>SIM</x:v>
      </x:c>
      <x:c r="BF409" s="522" t="str">
        <x:v>PRODUÇÃO · COMPÕE O FATOR K</x:v>
      </x:c>
    </x:row>
    <x:row r="410" ht="31" customHeight="1">
      <x:c r="A410" s="531" t="str">
        <x:v>STC</x:v>
      </x:c>
      <x:c r="B410" s="531" t="str">
        <x:v>PLANTÃO</x:v>
      </x:c>
      <x:c r="C410" s="531" t="str">
        <x:v>5025300406</x:v>
      </x:c>
      <x:c r="D410" s="534" t="str">
        <x:v>ATEND EMERG ESPACADOR/AFAST REDE PRI/SEC</x:v>
      </x:c>
      <x:c r="E410" s="534" t="str">
        <x:v>ATENDIMENTO EMERGENCIAL. TIPO: INSTALAR ESPACADORES (OU AFASTADORES) DE REDE PRIMARIA OU SECUNDARIA, POR VAO, MANTENDO OS ESPACAMENTOS MINIMOS EXIGIDOS. CONFORME NORMA TECNICA VIGENTE. INCLUI: INSTALAR ESPACADORES (AFASTADORES), TANTO POR AMARRACAO, COMO POR ENGATES PROPRIOS. ESSA ATIVIDADE REMUNERA A INSTALAÇÃO DE UM OU MAIS ESPAÇADORES, DESDE QUE NO MESMO VÃO DE REDE. APROPRIACAO - CUSTEIO: APROPRIAR NO CENTRO E CLASSE DE CUSTO ESPECIFICA DA AREA. CONFORME ET.206.EQTL.NORMAS E QUALIDADE - CADERNO DE SERVICOS. QUANT MINIMA RECOMENDA: 2 PESSOAS. TIPO DE TURMA: EMERGENCIA/PLANTAO.</x:v>
      </x:c>
      <x:c r="F410" s="531" t="str">
        <x:v>CONJUNTO</x:v>
      </x:c>
      <x:c r="G410" s="573" t="n">
        <x:v>0</x:v>
      </x:c>
      <x:c r="H410" s="573" t="n">
        <x:f>G410/12</x:f>
        <x:v>0</x:v>
      </x:c>
      <x:c r="I410" s="576" t="n">
        <x:v>66.3864202761698</x:v>
      </x:c>
      <x:c r="J410" s="576" t="n">
        <x:f>ROUND(I410*$E$3,2)</x:f>
        <x:v>66.39</x:v>
      </x:c>
      <x:c r="K410" s="576" t="n">
        <x:f>J410*H410</x:f>
        <x:v>0</x:v>
      </x:c>
      <x:c r="L410" s="522"/>
      <x:c r="M410" s="579" t="n">
        <x:v>0</x:v>
      </x:c>
      <x:c r="N410" s="582" t="n">
        <x:f>O410*$E$3</x:f>
        <x:v>0</x:v>
      </x:c>
      <x:c r="O410" s="523" t="n">
        <x:v>0</x:v>
      </x:c>
      <x:c r="P410" s="585" t="n">
        <x:v>0</x:v>
      </x:c>
      <x:c r="Q410" s="588" t="n">
        <x:f>R410*$E$3</x:f>
        <x:v>0</x:v>
      </x:c>
      <x:c r="R410" s="523" t="n">
        <x:v>0</x:v>
      </x:c>
      <x:c r="S410" s="579" t="n">
        <x:v>0</x:v>
      </x:c>
      <x:c r="T410" s="582" t="n">
        <x:f>U410*$E$3</x:f>
        <x:v>0</x:v>
      </x:c>
      <x:c r="U410" s="523" t="n">
        <x:v>0</x:v>
      </x:c>
      <x:c r="V410" s="585" t="n">
        <x:v>0</x:v>
      </x:c>
      <x:c r="W410" s="588" t="n">
        <x:f>X410*$E$3</x:f>
        <x:v>0</x:v>
      </x:c>
      <x:c r="X410" s="523" t="n">
        <x:v>0</x:v>
      </x:c>
      <x:c r="Y410" s="579" t="n">
        <x:v>0</x:v>
      </x:c>
      <x:c r="Z410" s="582" t="n">
        <x:f>AA410*$E$3</x:f>
        <x:v>0</x:v>
      </x:c>
      <x:c r="AA410" s="523" t="n">
        <x:v>0</x:v>
      </x:c>
      <x:c r="AB410" s="585" t="n">
        <x:v>0</x:v>
      </x:c>
      <x:c r="AC410" s="588" t="n">
        <x:f>AD410*$E$3</x:f>
        <x:v>0</x:v>
      </x:c>
      <x:c r="AD410" s="523" t="n">
        <x:v>0</x:v>
      </x:c>
      <x:c r="AE410" s="579" t="n">
        <x:v>0</x:v>
      </x:c>
      <x:c r="AF410" s="582" t="n">
        <x:f>AG410*$E$3</x:f>
        <x:v>0</x:v>
      </x:c>
      <x:c r="AG410" s="523" t="n">
        <x:v>0</x:v>
      </x:c>
      <x:c r="AH410" s="585" t="n">
        <x:v>0</x:v>
      </x:c>
      <x:c r="AI410" s="588" t="n">
        <x:f>AJ410*$E$3</x:f>
        <x:v>0</x:v>
      </x:c>
      <x:c r="AJ410" s="523" t="n">
        <x:v>0</x:v>
      </x:c>
      <x:c r="AK410" s="579" t="n">
        <x:v>0</x:v>
      </x:c>
      <x:c r="AL410" s="582" t="n">
        <x:f>AM410*$E$3</x:f>
        <x:v>0</x:v>
      </x:c>
      <x:c r="AM410" s="523" t="n">
        <x:v>0</x:v>
      </x:c>
      <x:c r="AN410" s="585" t="n">
        <x:v>0</x:v>
      </x:c>
      <x:c r="AO410" s="588" t="n">
        <x:f>AP410*$E$3</x:f>
        <x:v>0</x:v>
      </x:c>
      <x:c r="AP410" s="523" t="n">
        <x:v>0</x:v>
      </x:c>
      <x:c r="AQ410" s="579" t="n">
        <x:v>0</x:v>
      </x:c>
      <x:c r="AR410" s="582" t="n">
        <x:f>AS410*$E$3</x:f>
        <x:v>0</x:v>
      </x:c>
      <x:c r="AS410" s="523" t="n">
        <x:v>0</x:v>
      </x:c>
      <x:c r="AT410" s="585" t="n">
        <x:v>0</x:v>
      </x:c>
      <x:c r="AU410" s="588" t="n">
        <x:f>AV410*$E$3</x:f>
        <x:v>0</x:v>
      </x:c>
      <x:c r="AV410" s="523" t="n">
        <x:v>0</x:v>
      </x:c>
      <x:c r="AW410" s="579" t="n">
        <x:f>SUM(M410,P410,S410,V410,Y410,AB410,AE410,AH410,AK410,AN410,AQ410,AT410)</x:f>
        <x:v>0</x:v>
      </x:c>
      <x:c r="AX410" s="582" t="n">
        <x:f>SUM(N410,Q410,T410,W410,Z410,AC410,AF410,AI410,AL410,AO410,AR410,AU410)</x:f>
        <x:v>0</x:v>
      </x:c>
      <x:c r="AY410" s="525"/>
      <x:c r="AZ410" s="579" t="n">
        <x:f>AW410/12</x:f>
        <x:v>0</x:v>
      </x:c>
      <x:c r="BA410" s="582" t="n">
        <x:f>AX410/12</x:f>
        <x:v>0</x:v>
      </x:c>
      <x:c r="BB410" s="525"/>
      <x:c r="BC410" s="579" t="n">
        <x:f>AW410-$G410</x:f>
        <x:v>0</x:v>
      </x:c>
      <x:c r="BD410" s="582" t="n">
        <x:f>AX410-($K410*12)</x:f>
        <x:v>0</x:v>
      </x:c>
      <x:c r="BE410" s="522" t="str">
        <x:v>SIM</x:v>
      </x:c>
      <x:c r="BF410" s="522" t="str">
        <x:v>PRODUÇÃO · COMPÕE O FATOR K</x:v>
      </x:c>
    </x:row>
    <x:row r="411" ht="31" customHeight="1">
      <x:c r="A411" s="531" t="str">
        <x:v>O&amp;M</x:v>
      </x:c>
      <x:c r="B411" s="531" t="str">
        <x:v>PODA</x:v>
      </x:c>
      <x:c r="C411" s="531" t="str">
        <x:v>5026000009</x:v>
      </x:c>
      <x:c r="D411" s="534" t="str">
        <x:v>ELIMINAR ARV GRANDE PORTE 2GS PO LM</x:v>
      </x:c>
      <x:c r="E411" s="534" t="str">
        <x:v>ELIMINAR ARVORE DE GRANDE PORTE - CODIGO 2GS. INCLUI: CORTAR TRONCO E CAULE DA ARVORE DE MODO A ELIMINAR TODA ARVORE POR MOTIVO DA MESMA ESTA COMPROMETIDA EM SUA ESTRUTURA, DE ALTURA MAIOR OU IGUAL A 12 METROS, E DAP (DIÂMETRO ALTURA DO PEITO) MAIOR QUE 10 CM JAQUEIRA, MAGUEIRA, BACURIZEIRO, AMENDOEIRA ETC...NA MESMA ESTRUTURA ARBOREA NA QUAL SUA UNIDADE DE MEDIDA E A PARTIR DO TRONCO - UMA ARVORE. ESTA ATIVIDADE DEVE SER REALIZADA SOMENTE SOB AUTORIZACAO PREVIA DA EQTL, A FIM DE EVITAR O RISCO DE QUEDA E ASSIM O CONTATO COM AS REDES DE ENERGIA ELETRICA. ESTA ATIVIDADE COMTEMPLA A LIMPEZA E DESCARTE ADEQUADO DOS RESIDUOS. APROPRIACAO - CUSTEIO: QUANDO EM ATIVIDADE DE MANUTENCAO, APROPRIAR NO CENTRO E CLASSE DE CUSTO ESPECIFICA DA AREA. QUANTIDADE MINIMA DE PESSOAS NECESSARIAS: 3 PESSOAS. TIPO DE TURMA: PODA LINHA MORTA (PO LM).</x:v>
      </x:c>
      <x:c r="F411" s="531" t="str">
        <x:v>UNIDADE</x:v>
      </x:c>
      <x:c r="G411" s="573" t="n">
        <x:v>0</x:v>
      </x:c>
      <x:c r="H411" s="573" t="n">
        <x:f>G411/12</x:f>
        <x:v>0</x:v>
      </x:c>
      <x:c r="I411" s="576" t="n">
        <x:v>293.170315044499</x:v>
      </x:c>
      <x:c r="J411" s="576" t="n">
        <x:f>ROUND(I411*$E$3,2)</x:f>
        <x:v>293.17</x:v>
      </x:c>
      <x:c r="K411" s="576" t="n">
        <x:f>J411*H411</x:f>
        <x:v>0</x:v>
      </x:c>
      <x:c r="L411" s="522"/>
      <x:c r="M411" s="579" t="n">
        <x:v>0</x:v>
      </x:c>
      <x:c r="N411" s="582" t="n">
        <x:f>O411*$E$3</x:f>
        <x:v>0</x:v>
      </x:c>
      <x:c r="O411" s="523" t="n">
        <x:v>0</x:v>
      </x:c>
      <x:c r="P411" s="585" t="n">
        <x:v>0</x:v>
      </x:c>
      <x:c r="Q411" s="588" t="n">
        <x:f>R411*$E$3</x:f>
        <x:v>0</x:v>
      </x:c>
      <x:c r="R411" s="523" t="n">
        <x:v>0</x:v>
      </x:c>
      <x:c r="S411" s="579" t="n">
        <x:v>0</x:v>
      </x:c>
      <x:c r="T411" s="582" t="n">
        <x:f>U411*$E$3</x:f>
        <x:v>0</x:v>
      </x:c>
      <x:c r="U411" s="523" t="n">
        <x:v>0</x:v>
      </x:c>
      <x:c r="V411" s="585" t="n">
        <x:v>0</x:v>
      </x:c>
      <x:c r="W411" s="588" t="n">
        <x:f>X411*$E$3</x:f>
        <x:v>0</x:v>
      </x:c>
      <x:c r="X411" s="523" t="n">
        <x:v>0</x:v>
      </x:c>
      <x:c r="Y411" s="579" t="n">
        <x:v>0</x:v>
      </x:c>
      <x:c r="Z411" s="582" t="n">
        <x:f>AA411*$E$3</x:f>
        <x:v>0</x:v>
      </x:c>
      <x:c r="AA411" s="523" t="n">
        <x:v>0</x:v>
      </x:c>
      <x:c r="AB411" s="585" t="n">
        <x:v>0</x:v>
      </x:c>
      <x:c r="AC411" s="588" t="n">
        <x:f>AD411*$E$3</x:f>
        <x:v>0</x:v>
      </x:c>
      <x:c r="AD411" s="523" t="n">
        <x:v>0</x:v>
      </x:c>
      <x:c r="AE411" s="579" t="n">
        <x:v>0</x:v>
      </x:c>
      <x:c r="AF411" s="582" t="n">
        <x:f>AG411*$E$3</x:f>
        <x:v>0</x:v>
      </x:c>
      <x:c r="AG411" s="523" t="n">
        <x:v>0</x:v>
      </x:c>
      <x:c r="AH411" s="585" t="n">
        <x:v>0</x:v>
      </x:c>
      <x:c r="AI411" s="588" t="n">
        <x:f>AJ411*$E$3</x:f>
        <x:v>0</x:v>
      </x:c>
      <x:c r="AJ411" s="523" t="n">
        <x:v>0</x:v>
      </x:c>
      <x:c r="AK411" s="579" t="n">
        <x:v>0</x:v>
      </x:c>
      <x:c r="AL411" s="582" t="n">
        <x:f>AM411*$E$3</x:f>
        <x:v>0</x:v>
      </x:c>
      <x:c r="AM411" s="523" t="n">
        <x:v>0</x:v>
      </x:c>
      <x:c r="AN411" s="585" t="n">
        <x:v>0</x:v>
      </x:c>
      <x:c r="AO411" s="588" t="n">
        <x:f>AP411*$E$3</x:f>
        <x:v>0</x:v>
      </x:c>
      <x:c r="AP411" s="523" t="n">
        <x:v>0</x:v>
      </x:c>
      <x:c r="AQ411" s="579" t="n">
        <x:v>0</x:v>
      </x:c>
      <x:c r="AR411" s="582" t="n">
        <x:f>AS411*$E$3</x:f>
        <x:v>0</x:v>
      </x:c>
      <x:c r="AS411" s="523" t="n">
        <x:v>0</x:v>
      </x:c>
      <x:c r="AT411" s="585" t="n">
        <x:v>0</x:v>
      </x:c>
      <x:c r="AU411" s="588" t="n">
        <x:f>AV411*$E$3</x:f>
        <x:v>0</x:v>
      </x:c>
      <x:c r="AV411" s="523" t="n">
        <x:v>0</x:v>
      </x:c>
      <x:c r="AW411" s="579" t="n">
        <x:f>SUM(M411,P411,S411,V411,Y411,AB411,AE411,AH411,AK411,AN411,AQ411,AT411)</x:f>
        <x:v>0</x:v>
      </x:c>
      <x:c r="AX411" s="582" t="n">
        <x:f>SUM(N411,Q411,T411,W411,Z411,AC411,AF411,AI411,AL411,AO411,AR411,AU411)</x:f>
        <x:v>0</x:v>
      </x:c>
      <x:c r="AY411" s="525"/>
      <x:c r="AZ411" s="579" t="n">
        <x:f>AW411/12</x:f>
        <x:v>0</x:v>
      </x:c>
      <x:c r="BA411" s="582" t="n">
        <x:f>AX411/12</x:f>
        <x:v>0</x:v>
      </x:c>
      <x:c r="BB411" s="525"/>
      <x:c r="BC411" s="579" t="n">
        <x:f>AW411-$G411</x:f>
        <x:v>0</x:v>
      </x:c>
      <x:c r="BD411" s="582" t="n">
        <x:f>AX411-($K411*12)</x:f>
        <x:v>0</x:v>
      </x:c>
      <x:c r="BE411" s="522" t="str">
        <x:v>SIM</x:v>
      </x:c>
      <x:c r="BF411" s="522" t="str">
        <x:v>PRODUÇÃO · COMPÕE O FATOR K</x:v>
      </x:c>
    </x:row>
    <x:row r="412" ht="31" customHeight="1">
      <x:c r="A412" s="531" t="str">
        <x:v>O&amp;M</x:v>
      </x:c>
      <x:c r="B412" s="531" t="str">
        <x:v>PODA</x:v>
      </x:c>
      <x:c r="C412" s="531" t="str">
        <x:v>5026000010</x:v>
      </x:c>
      <x:c r="D412" s="534" t="str">
        <x:v>ELIMINAR ARV MEDIO PORTE 2MS PO LM</x:v>
      </x:c>
      <x:c r="E412" s="534" t="str">
        <x:v>ELIMINAR ARVORE DE MEDIO PORTE - CODIGO 2MS. INCLUI: CORTAR TRONCO E CAULE DA ARVORE DE MODO A ELIMINAR TODA ARVORE POR MOTIVO DA MESMA ESTA COMPROMETIDA EM SUA ESTRUTURA, DE ALTURA ENTRE &gt;6 E &lt;12 METROS  E DAP (DIÂMETRO ALTURA DO PEITO) MENOR QUE 10 CM, JAQUEIRA, MAGUEIRA, BACURIZEIRO, AMENDOEIRA ETC...NA MESMA ESTRUTURA ARBO REA NA QUAL SUA UNIDADE DE MEDIDA E A PARTIR DO TRONCO - UMA ARVORE. ESTA ATIVIDADE DEVE SER REALIZADA SOMENTE SOB AUTORIZACAO PREVIA DA EQTL. A FIM DE EVITAR O RISCO DE QUEDA E ASSIM O CONTATO COM AS REDES DE ENERGIA ELETRICA. ESTA ATIVIDADE COMTEMPLA A LIMPEZA E DESCARTE ADEQUADO DOS RESIDUOS. APROPRIACAO - CUSTEIO: QUANDO EM ATIVIDADE DE MANUTENCAO, APROPRIAR NO CENTRO E CLASSE DE CUSTO ESPECIFICA DA AREA. QUANTIDADE MINIMA DE PESSOAS NECESSARIAS: 3 PESSOAS. TIPO DE TURMA: PODA LINHA MORTA (PO LM).</x:v>
      </x:c>
      <x:c r="F412" s="531" t="str">
        <x:v>UNIDADE</x:v>
      </x:c>
      <x:c r="G412" s="573" t="n">
        <x:v>0</x:v>
      </x:c>
      <x:c r="H412" s="573" t="n">
        <x:f>G412/12</x:f>
        <x:v>0</x:v>
      </x:c>
      <x:c r="I412" s="576" t="n">
        <x:v>146.58515752225</x:v>
      </x:c>
      <x:c r="J412" s="576" t="n">
        <x:f>ROUND(I412*$E$3,2)</x:f>
        <x:v>146.59</x:v>
      </x:c>
      <x:c r="K412" s="576" t="n">
        <x:f>J412*H412</x:f>
        <x:v>0</x:v>
      </x:c>
      <x:c r="L412" s="522"/>
      <x:c r="M412" s="579" t="n">
        <x:v>0</x:v>
      </x:c>
      <x:c r="N412" s="582" t="n">
        <x:f>O412*$E$3</x:f>
        <x:v>0</x:v>
      </x:c>
      <x:c r="O412" s="523" t="n">
        <x:v>0</x:v>
      </x:c>
      <x:c r="P412" s="585" t="n">
        <x:v>0</x:v>
      </x:c>
      <x:c r="Q412" s="588" t="n">
        <x:f>R412*$E$3</x:f>
        <x:v>0</x:v>
      </x:c>
      <x:c r="R412" s="523" t="n">
        <x:v>0</x:v>
      </x:c>
      <x:c r="S412" s="579" t="n">
        <x:v>0</x:v>
      </x:c>
      <x:c r="T412" s="582" t="n">
        <x:f>U412*$E$3</x:f>
        <x:v>0</x:v>
      </x:c>
      <x:c r="U412" s="523" t="n">
        <x:v>0</x:v>
      </x:c>
      <x:c r="V412" s="585" t="n">
        <x:v>0</x:v>
      </x:c>
      <x:c r="W412" s="588" t="n">
        <x:f>X412*$E$3</x:f>
        <x:v>0</x:v>
      </x:c>
      <x:c r="X412" s="523" t="n">
        <x:v>0</x:v>
      </x:c>
      <x:c r="Y412" s="579" t="n">
        <x:v>0</x:v>
      </x:c>
      <x:c r="Z412" s="582" t="n">
        <x:f>AA412*$E$3</x:f>
        <x:v>0</x:v>
      </x:c>
      <x:c r="AA412" s="523" t="n">
        <x:v>0</x:v>
      </x:c>
      <x:c r="AB412" s="585" t="n">
        <x:v>0</x:v>
      </x:c>
      <x:c r="AC412" s="588" t="n">
        <x:f>AD412*$E$3</x:f>
        <x:v>0</x:v>
      </x:c>
      <x:c r="AD412" s="523" t="n">
        <x:v>0</x:v>
      </x:c>
      <x:c r="AE412" s="579" t="n">
        <x:v>0</x:v>
      </x:c>
      <x:c r="AF412" s="582" t="n">
        <x:f>AG412*$E$3</x:f>
        <x:v>0</x:v>
      </x:c>
      <x:c r="AG412" s="523" t="n">
        <x:v>0</x:v>
      </x:c>
      <x:c r="AH412" s="585" t="n">
        <x:v>0</x:v>
      </x:c>
      <x:c r="AI412" s="588" t="n">
        <x:f>AJ412*$E$3</x:f>
        <x:v>0</x:v>
      </x:c>
      <x:c r="AJ412" s="523" t="n">
        <x:v>0</x:v>
      </x:c>
      <x:c r="AK412" s="579" t="n">
        <x:v>0</x:v>
      </x:c>
      <x:c r="AL412" s="582" t="n">
        <x:f>AM412*$E$3</x:f>
        <x:v>0</x:v>
      </x:c>
      <x:c r="AM412" s="523" t="n">
        <x:v>0</x:v>
      </x:c>
      <x:c r="AN412" s="585" t="n">
        <x:v>0</x:v>
      </x:c>
      <x:c r="AO412" s="588" t="n">
        <x:f>AP412*$E$3</x:f>
        <x:v>0</x:v>
      </x:c>
      <x:c r="AP412" s="523" t="n">
        <x:v>0</x:v>
      </x:c>
      <x:c r="AQ412" s="579" t="n">
        <x:v>0</x:v>
      </x:c>
      <x:c r="AR412" s="582" t="n">
        <x:f>AS412*$E$3</x:f>
        <x:v>0</x:v>
      </x:c>
      <x:c r="AS412" s="523" t="n">
        <x:v>0</x:v>
      </x:c>
      <x:c r="AT412" s="585" t="n">
        <x:v>0</x:v>
      </x:c>
      <x:c r="AU412" s="588" t="n">
        <x:f>AV412*$E$3</x:f>
        <x:v>0</x:v>
      </x:c>
      <x:c r="AV412" s="523" t="n">
        <x:v>0</x:v>
      </x:c>
      <x:c r="AW412" s="579" t="n">
        <x:f>SUM(M412,P412,S412,V412,Y412,AB412,AE412,AH412,AK412,AN412,AQ412,AT412)</x:f>
        <x:v>0</x:v>
      </x:c>
      <x:c r="AX412" s="582" t="n">
        <x:f>SUM(N412,Q412,T412,W412,Z412,AC412,AF412,AI412,AL412,AO412,AR412,AU412)</x:f>
        <x:v>0</x:v>
      </x:c>
      <x:c r="AY412" s="525"/>
      <x:c r="AZ412" s="579" t="n">
        <x:f>AW412/12</x:f>
        <x:v>0</x:v>
      </x:c>
      <x:c r="BA412" s="582" t="n">
        <x:f>AX412/12</x:f>
        <x:v>0</x:v>
      </x:c>
      <x:c r="BB412" s="525"/>
      <x:c r="BC412" s="579" t="n">
        <x:f>AW412-$G412</x:f>
        <x:v>0</x:v>
      </x:c>
      <x:c r="BD412" s="582" t="n">
        <x:f>AX412-($K412*12)</x:f>
        <x:v>0</x:v>
      </x:c>
      <x:c r="BE412" s="522" t="str">
        <x:v>SIM</x:v>
      </x:c>
      <x:c r="BF412" s="522" t="str">
        <x:v>PRODUÇÃO · COMPÕE O FATOR K</x:v>
      </x:c>
    </x:row>
    <x:row r="413" ht="31" customHeight="1">
      <x:c r="A413" s="531" t="str">
        <x:v>O&amp;M</x:v>
      </x:c>
      <x:c r="B413" s="531" t="str">
        <x:v>PODA</x:v>
      </x:c>
      <x:c r="C413" s="531" t="str">
        <x:v>5026000011</x:v>
      </x:c>
      <x:c r="D413" s="534" t="str">
        <x:v>ELIMINAR ARV PEQUENO PORTE 2PS PO LM</x:v>
      </x:c>
      <x:c r="E413" s="534" t="str">
        <x:v>ELIMINAR ARVORE DE PEQUENO PORTE - CODIGO 2PS. INCLUI: CORTAR TRONCO E CAULE DA ARVORE DE MODO A ELIMINAR TODA ARVORE POR MOTIVO DA MESMA ESTA COMPROMETIDA EM SUA ESTURURA, DE ALTURA ATE 6 METROS  E DAP (DIÂMETRO ALTURA DO PEITO) MENOR QUE 10 CM, JAQUEIRA, MAGUEIRA, BACURIZEIRO, AMENDOEIRA ETC...NA MESMA ESTRUTURA ARBOREA NA QUAL SUA UNIDADE DE MEDIDA E A PARTIR DO TRONCO - UMA ARVORE. ESTA ATIVIDADE DEVE SER REALIZADA SOMENTE SOB AUTORIZACAO PREVIA DA EQTL. A FIM DE EVITAR O RISCO DE QUEDA E ASSIM O CONTATO COM AS REDES DE ENERGIA ELETRICA. ESTA ATIVIDADE COMTEMPLA A LIMPEZA E DESCARTE ADEQUADO DOS RESIDUOS. APROPRIACAO - CUSTEIO: QUANDO EM ATIVIDADE DE MANUTENCAO, APROPRIAR NO CENTRO E CLASSE DE CUSTO ESPECIFICA DA AREA. QUANTIDADE MINIMA DE PESSOAS NECESSARIAS: 3 PESSOAS. TIPO DE TURMA: PODA LINHA MORTA (PO LM).</x:v>
      </x:c>
      <x:c r="F413" s="531" t="str">
        <x:v>UNIDADE</x:v>
      </x:c>
      <x:c r="G413" s="573" t="n">
        <x:v>0</x:v>
      </x:c>
      <x:c r="H413" s="573" t="n">
        <x:f>G413/12</x:f>
        <x:v>0</x:v>
      </x:c>
      <x:c r="I413" s="576" t="n">
        <x:v>73.2925787611248</x:v>
      </x:c>
      <x:c r="J413" s="576" t="n">
        <x:f>ROUND(I413*$E$3,2)</x:f>
        <x:v>73.29</x:v>
      </x:c>
      <x:c r="K413" s="576" t="n">
        <x:f>J413*H413</x:f>
        <x:v>0</x:v>
      </x:c>
      <x:c r="L413" s="522"/>
      <x:c r="M413" s="579" t="n">
        <x:v>0</x:v>
      </x:c>
      <x:c r="N413" s="582" t="n">
        <x:f>O413*$E$3</x:f>
        <x:v>0</x:v>
      </x:c>
      <x:c r="O413" s="523" t="n">
        <x:v>0</x:v>
      </x:c>
      <x:c r="P413" s="585" t="n">
        <x:v>0</x:v>
      </x:c>
      <x:c r="Q413" s="588" t="n">
        <x:f>R413*$E$3</x:f>
        <x:v>0</x:v>
      </x:c>
      <x:c r="R413" s="523" t="n">
        <x:v>0</x:v>
      </x:c>
      <x:c r="S413" s="579" t="n">
        <x:v>0</x:v>
      </x:c>
      <x:c r="T413" s="582" t="n">
        <x:f>U413*$E$3</x:f>
        <x:v>0</x:v>
      </x:c>
      <x:c r="U413" s="523" t="n">
        <x:v>0</x:v>
      </x:c>
      <x:c r="V413" s="585" t="n">
        <x:v>0</x:v>
      </x:c>
      <x:c r="W413" s="588" t="n">
        <x:f>X413*$E$3</x:f>
        <x:v>0</x:v>
      </x:c>
      <x:c r="X413" s="523" t="n">
        <x:v>0</x:v>
      </x:c>
      <x:c r="Y413" s="579" t="n">
        <x:v>0</x:v>
      </x:c>
      <x:c r="Z413" s="582" t="n">
        <x:f>AA413*$E$3</x:f>
        <x:v>0</x:v>
      </x:c>
      <x:c r="AA413" s="523" t="n">
        <x:v>0</x:v>
      </x:c>
      <x:c r="AB413" s="585" t="n">
        <x:v>0</x:v>
      </x:c>
      <x:c r="AC413" s="588" t="n">
        <x:f>AD413*$E$3</x:f>
        <x:v>0</x:v>
      </x:c>
      <x:c r="AD413" s="523" t="n">
        <x:v>0</x:v>
      </x:c>
      <x:c r="AE413" s="579" t="n">
        <x:v>0</x:v>
      </x:c>
      <x:c r="AF413" s="582" t="n">
        <x:f>AG413*$E$3</x:f>
        <x:v>0</x:v>
      </x:c>
      <x:c r="AG413" s="523" t="n">
        <x:v>0</x:v>
      </x:c>
      <x:c r="AH413" s="585" t="n">
        <x:v>0</x:v>
      </x:c>
      <x:c r="AI413" s="588" t="n">
        <x:f>AJ413*$E$3</x:f>
        <x:v>0</x:v>
      </x:c>
      <x:c r="AJ413" s="523" t="n">
        <x:v>0</x:v>
      </x:c>
      <x:c r="AK413" s="579" t="n">
        <x:v>0</x:v>
      </x:c>
      <x:c r="AL413" s="582" t="n">
        <x:f>AM413*$E$3</x:f>
        <x:v>0</x:v>
      </x:c>
      <x:c r="AM413" s="523" t="n">
        <x:v>0</x:v>
      </x:c>
      <x:c r="AN413" s="585" t="n">
        <x:v>0</x:v>
      </x:c>
      <x:c r="AO413" s="588" t="n">
        <x:f>AP413*$E$3</x:f>
        <x:v>0</x:v>
      </x:c>
      <x:c r="AP413" s="523" t="n">
        <x:v>0</x:v>
      </x:c>
      <x:c r="AQ413" s="579" t="n">
        <x:v>0</x:v>
      </x:c>
      <x:c r="AR413" s="582" t="n">
        <x:f>AS413*$E$3</x:f>
        <x:v>0</x:v>
      </x:c>
      <x:c r="AS413" s="523" t="n">
        <x:v>0</x:v>
      </x:c>
      <x:c r="AT413" s="585" t="n">
        <x:v>0</x:v>
      </x:c>
      <x:c r="AU413" s="588" t="n">
        <x:f>AV413*$E$3</x:f>
        <x:v>0</x:v>
      </x:c>
      <x:c r="AV413" s="523" t="n">
        <x:v>0</x:v>
      </x:c>
      <x:c r="AW413" s="579" t="n">
        <x:f>SUM(M413,P413,S413,V413,Y413,AB413,AE413,AH413,AK413,AN413,AQ413,AT413)</x:f>
        <x:v>0</x:v>
      </x:c>
      <x:c r="AX413" s="582" t="n">
        <x:f>SUM(N413,Q413,T413,W413,Z413,AC413,AF413,AI413,AL413,AO413,AR413,AU413)</x:f>
        <x:v>0</x:v>
      </x:c>
      <x:c r="AY413" s="525"/>
      <x:c r="AZ413" s="579" t="n">
        <x:f>AW413/12</x:f>
        <x:v>0</x:v>
      </x:c>
      <x:c r="BA413" s="582" t="n">
        <x:f>AX413/12</x:f>
        <x:v>0</x:v>
      </x:c>
      <x:c r="BB413" s="525"/>
      <x:c r="BC413" s="579" t="n">
        <x:f>AW413-$G413</x:f>
        <x:v>0</x:v>
      </x:c>
      <x:c r="BD413" s="582" t="n">
        <x:f>AX413-($K413*12)</x:f>
        <x:v>0</x:v>
      </x:c>
      <x:c r="BE413" s="522" t="str">
        <x:v>SIM</x:v>
      </x:c>
      <x:c r="BF413" s="522" t="str">
        <x:v>PRODUÇÃO · COMPÕE O FATOR K</x:v>
      </x:c>
    </x:row>
    <x:row r="414" ht="31" customHeight="1">
      <x:c r="A414" s="531" t="str">
        <x:v>O&amp;M</x:v>
      </x:c>
      <x:c r="B414" s="531" t="str">
        <x:v>PODA</x:v>
      </x:c>
      <x:c r="C414" s="531" t="str">
        <x:v>5026000012</x:v>
      </x:c>
      <x:c r="D414" s="534" t="str">
        <x:v>ELIMINAR RAMA TREPADEIRA TRP PO LM</x:v>
      </x:c>
      <x:c r="E414" s="534" t="str">
        <x:v>ELIMINAR RAMA TREPADEIRA EM ESTAI, POSTE E/OU RAMAL - CODIGO TRP. INCLUI: CORTAR RAMA TREPADEIRA EM ESTAI, POSTE E/OU RAMAL DE SERVICO DE FORMA A DEIXAR LIVRE DE VEGETACAO A ESTRUTURA. PARA ESTA ATIVIDADE SUA UNIDADE DE MEDIDA E A ESTRUTURA, INDEPENDENTE DO NUMERO DE ESTAI NA MESMA ESTRUTURA OU AREA DO POSTE E METRO LINEAR DO RAMAL DE SERVICO. ESTA ATIVIDADE COMTEMPLA A LIMPEZA E DESCARTE ADEQUADO DOS RESIDUOS. APROPRIACAO - CUSTEIO: QUANDO EM ATIVIDADE DE MANUTENCAO, APROPRIAR NO CENTRO E CLASSE DE CUSTO ESPECIFICA DA AREA. QUANTIDADE MINIMA DE PESSOAS NECESSARIAS: 3 PESSOAS. TIPO DE TURMA: PODA LINHA MORTA (PO LM).</x:v>
      </x:c>
      <x:c r="F414" s="531" t="str">
        <x:v>UNIDADE</x:v>
      </x:c>
      <x:c r="G414" s="573" t="n">
        <x:v>0</x:v>
      </x:c>
      <x:c r="H414" s="573" t="n">
        <x:f>G414/12</x:f>
        <x:v>0</x:v>
      </x:c>
      <x:c r="I414" s="576" t="n">
        <x:v>24.4308595870416</x:v>
      </x:c>
      <x:c r="J414" s="576" t="n">
        <x:f>ROUND(I414*$E$3,2)</x:f>
        <x:v>24.43</x:v>
      </x:c>
      <x:c r="K414" s="576" t="n">
        <x:f>J414*H414</x:f>
        <x:v>0</x:v>
      </x:c>
      <x:c r="L414" s="522"/>
      <x:c r="M414" s="579" t="n">
        <x:v>0</x:v>
      </x:c>
      <x:c r="N414" s="582" t="n">
        <x:f>O414*$E$3</x:f>
        <x:v>0</x:v>
      </x:c>
      <x:c r="O414" s="523" t="n">
        <x:v>0</x:v>
      </x:c>
      <x:c r="P414" s="585" t="n">
        <x:v>0</x:v>
      </x:c>
      <x:c r="Q414" s="588" t="n">
        <x:f>R414*$E$3</x:f>
        <x:v>0</x:v>
      </x:c>
      <x:c r="R414" s="523" t="n">
        <x:v>0</x:v>
      </x:c>
      <x:c r="S414" s="579" t="n">
        <x:v>0</x:v>
      </x:c>
      <x:c r="T414" s="582" t="n">
        <x:f>U414*$E$3</x:f>
        <x:v>0</x:v>
      </x:c>
      <x:c r="U414" s="523" t="n">
        <x:v>0</x:v>
      </x:c>
      <x:c r="V414" s="585" t="n">
        <x:v>0</x:v>
      </x:c>
      <x:c r="W414" s="588" t="n">
        <x:f>X414*$E$3</x:f>
        <x:v>0</x:v>
      </x:c>
      <x:c r="X414" s="523" t="n">
        <x:v>0</x:v>
      </x:c>
      <x:c r="Y414" s="579" t="n">
        <x:v>0</x:v>
      </x:c>
      <x:c r="Z414" s="582" t="n">
        <x:f>AA414*$E$3</x:f>
        <x:v>0</x:v>
      </x:c>
      <x:c r="AA414" s="523" t="n">
        <x:v>0</x:v>
      </x:c>
      <x:c r="AB414" s="585" t="n">
        <x:v>0</x:v>
      </x:c>
      <x:c r="AC414" s="588" t="n">
        <x:f>AD414*$E$3</x:f>
        <x:v>0</x:v>
      </x:c>
      <x:c r="AD414" s="523" t="n">
        <x:v>0</x:v>
      </x:c>
      <x:c r="AE414" s="579" t="n">
        <x:v>0</x:v>
      </x:c>
      <x:c r="AF414" s="582" t="n">
        <x:f>AG414*$E$3</x:f>
        <x:v>0</x:v>
      </x:c>
      <x:c r="AG414" s="523" t="n">
        <x:v>0</x:v>
      </x:c>
      <x:c r="AH414" s="585" t="n">
        <x:v>0</x:v>
      </x:c>
      <x:c r="AI414" s="588" t="n">
        <x:f>AJ414*$E$3</x:f>
        <x:v>0</x:v>
      </x:c>
      <x:c r="AJ414" s="523" t="n">
        <x:v>0</x:v>
      </x:c>
      <x:c r="AK414" s="579" t="n">
        <x:v>0</x:v>
      </x:c>
      <x:c r="AL414" s="582" t="n">
        <x:f>AM414*$E$3</x:f>
        <x:v>0</x:v>
      </x:c>
      <x:c r="AM414" s="523" t="n">
        <x:v>0</x:v>
      </x:c>
      <x:c r="AN414" s="585" t="n">
        <x:v>0</x:v>
      </x:c>
      <x:c r="AO414" s="588" t="n">
        <x:f>AP414*$E$3</x:f>
        <x:v>0</x:v>
      </x:c>
      <x:c r="AP414" s="523" t="n">
        <x:v>0</x:v>
      </x:c>
      <x:c r="AQ414" s="579" t="n">
        <x:v>0</x:v>
      </x:c>
      <x:c r="AR414" s="582" t="n">
        <x:f>AS414*$E$3</x:f>
        <x:v>0</x:v>
      </x:c>
      <x:c r="AS414" s="523" t="n">
        <x:v>0</x:v>
      </x:c>
      <x:c r="AT414" s="585" t="n">
        <x:v>0</x:v>
      </x:c>
      <x:c r="AU414" s="588" t="n">
        <x:f>AV414*$E$3</x:f>
        <x:v>0</x:v>
      </x:c>
      <x:c r="AV414" s="523" t="n">
        <x:v>0</x:v>
      </x:c>
      <x:c r="AW414" s="579" t="n">
        <x:f>SUM(M414,P414,S414,V414,Y414,AB414,AE414,AH414,AK414,AN414,AQ414,AT414)</x:f>
        <x:v>0</x:v>
      </x:c>
      <x:c r="AX414" s="582" t="n">
        <x:f>SUM(N414,Q414,T414,W414,Z414,AC414,AF414,AI414,AL414,AO414,AR414,AU414)</x:f>
        <x:v>0</x:v>
      </x:c>
      <x:c r="AY414" s="525"/>
      <x:c r="AZ414" s="579" t="n">
        <x:f>AW414/12</x:f>
        <x:v>0</x:v>
      </x:c>
      <x:c r="BA414" s="582" t="n">
        <x:f>AX414/12</x:f>
        <x:v>0</x:v>
      </x:c>
      <x:c r="BB414" s="525"/>
      <x:c r="BC414" s="579" t="n">
        <x:f>AW414-$G414</x:f>
        <x:v>0</x:v>
      </x:c>
      <x:c r="BD414" s="582" t="n">
        <x:f>AX414-($K414*12)</x:f>
        <x:v>0</x:v>
      </x:c>
      <x:c r="BE414" s="522" t="str">
        <x:v>SIM</x:v>
      </x:c>
      <x:c r="BF414" s="522" t="str">
        <x:v>PRODUÇÃO · COMPÕE O FATOR K</x:v>
      </x:c>
    </x:row>
    <x:row r="415" ht="31" customHeight="1">
      <x:c r="A415" s="531" t="str">
        <x:v>O&amp;M</x:v>
      </x:c>
      <x:c r="B415" s="531" t="str">
        <x:v>PODA</x:v>
      </x:c>
      <x:c r="C415" s="531" t="str">
        <x:v>5026000014</x:v>
      </x:c>
      <x:c r="D415" s="534" t="str">
        <x:v>PODA ARV BAMBU CORTE REBAIX BAM PO LM</x:v>
      </x:c>
      <x:c r="E415" s="534" t="str">
        <x:v>PODA DE ARVORE DO TIPO BAMBU EM CORTE REBAIXAMENTO - CODIGO BAM. INCLUI: CORTAR, APARAR OU DESBASTAR AS HASTES DO BAMBU.NA QUAL SUA UNIDADE DE MEDIDA NAO E POR HASTES (TALA-TABOCA-TOCEIRA-TRONCO) E SIM POR METROS LINEAR. DEIXANDO A REDE DE MT A UMA DISTANCIA DE 2 (DOIS) METROS DA ARVORE E A REDE DE BT A UMA DISTANCIA DE 1 (UM) METRO DA ARVORE, REALIZANDO O SERVICO CONFORME ABNT 16246-1. ESTA ATIVIDADE COMTEMPLA A LIMPEZA E DESCARTE ADEQUADO DOS RESIDUOS. APROPRIACAO - CUSTEIO: QUANDO EM ATIVIDADE DE MANUTENCAO, APROPRIAR NO CENTRO E CLASSE DE CUSTO ESPECIFICA DA AREA. QUANTIDADE MINIMA DE PESSOAS NECESSARIAS: 3 PESSOAS. TIPO DE TURMA: PODA LINHA MORTA (PO LM).</x:v>
      </x:c>
      <x:c r="F415" s="531" t="str">
        <x:v>METRO</x:v>
      </x:c>
      <x:c r="G415" s="573" t="n">
        <x:v>0</x:v>
      </x:c>
      <x:c r="H415" s="573" t="n">
        <x:f>G415/12</x:f>
        <x:v>0</x:v>
      </x:c>
      <x:c r="I415" s="576" t="n">
        <x:v>87.9510945133497</x:v>
      </x:c>
      <x:c r="J415" s="576" t="n">
        <x:f>ROUND(I415*$E$3,2)</x:f>
        <x:v>87.95</x:v>
      </x:c>
      <x:c r="K415" s="576" t="n">
        <x:f>J415*H415</x:f>
        <x:v>0</x:v>
      </x:c>
      <x:c r="L415" s="522"/>
      <x:c r="M415" s="579" t="n">
        <x:v>0</x:v>
      </x:c>
      <x:c r="N415" s="582" t="n">
        <x:f>O415*$E$3</x:f>
        <x:v>0</x:v>
      </x:c>
      <x:c r="O415" s="523" t="n">
        <x:v>0</x:v>
      </x:c>
      <x:c r="P415" s="585" t="n">
        <x:v>0</x:v>
      </x:c>
      <x:c r="Q415" s="588" t="n">
        <x:f>R415*$E$3</x:f>
        <x:v>0</x:v>
      </x:c>
      <x:c r="R415" s="523" t="n">
        <x:v>0</x:v>
      </x:c>
      <x:c r="S415" s="579" t="n">
        <x:v>0</x:v>
      </x:c>
      <x:c r="T415" s="582" t="n">
        <x:f>U415*$E$3</x:f>
        <x:v>0</x:v>
      </x:c>
      <x:c r="U415" s="523" t="n">
        <x:v>0</x:v>
      </x:c>
      <x:c r="V415" s="585" t="n">
        <x:v>0</x:v>
      </x:c>
      <x:c r="W415" s="588" t="n">
        <x:f>X415*$E$3</x:f>
        <x:v>0</x:v>
      </x:c>
      <x:c r="X415" s="523" t="n">
        <x:v>0</x:v>
      </x:c>
      <x:c r="Y415" s="579" t="n">
        <x:v>0</x:v>
      </x:c>
      <x:c r="Z415" s="582" t="n">
        <x:f>AA415*$E$3</x:f>
        <x:v>0</x:v>
      </x:c>
      <x:c r="AA415" s="523" t="n">
        <x:v>0</x:v>
      </x:c>
      <x:c r="AB415" s="585" t="n">
        <x:v>0</x:v>
      </x:c>
      <x:c r="AC415" s="588" t="n">
        <x:f>AD415*$E$3</x:f>
        <x:v>0</x:v>
      </x:c>
      <x:c r="AD415" s="523" t="n">
        <x:v>0</x:v>
      </x:c>
      <x:c r="AE415" s="579" t="n">
        <x:v>0</x:v>
      </x:c>
      <x:c r="AF415" s="582" t="n">
        <x:f>AG415*$E$3</x:f>
        <x:v>0</x:v>
      </x:c>
      <x:c r="AG415" s="523" t="n">
        <x:v>0</x:v>
      </x:c>
      <x:c r="AH415" s="585" t="n">
        <x:v>0</x:v>
      </x:c>
      <x:c r="AI415" s="588" t="n">
        <x:f>AJ415*$E$3</x:f>
        <x:v>0</x:v>
      </x:c>
      <x:c r="AJ415" s="523" t="n">
        <x:v>0</x:v>
      </x:c>
      <x:c r="AK415" s="579" t="n">
        <x:v>0</x:v>
      </x:c>
      <x:c r="AL415" s="582" t="n">
        <x:f>AM415*$E$3</x:f>
        <x:v>0</x:v>
      </x:c>
      <x:c r="AM415" s="523" t="n">
        <x:v>0</x:v>
      </x:c>
      <x:c r="AN415" s="585" t="n">
        <x:v>0</x:v>
      </x:c>
      <x:c r="AO415" s="588" t="n">
        <x:f>AP415*$E$3</x:f>
        <x:v>0</x:v>
      </x:c>
      <x:c r="AP415" s="523" t="n">
        <x:v>0</x:v>
      </x:c>
      <x:c r="AQ415" s="579" t="n">
        <x:v>0</x:v>
      </x:c>
      <x:c r="AR415" s="582" t="n">
        <x:f>AS415*$E$3</x:f>
        <x:v>0</x:v>
      </x:c>
      <x:c r="AS415" s="523" t="n">
        <x:v>0</x:v>
      </x:c>
      <x:c r="AT415" s="585" t="n">
        <x:v>0</x:v>
      </x:c>
      <x:c r="AU415" s="588" t="n">
        <x:f>AV415*$E$3</x:f>
        <x:v>0</x:v>
      </x:c>
      <x:c r="AV415" s="523" t="n">
        <x:v>0</x:v>
      </x:c>
      <x:c r="AW415" s="579" t="n">
        <x:f>SUM(M415,P415,S415,V415,Y415,AB415,AE415,AH415,AK415,AN415,AQ415,AT415)</x:f>
        <x:v>0</x:v>
      </x:c>
      <x:c r="AX415" s="582" t="n">
        <x:f>SUM(N415,Q415,T415,W415,Z415,AC415,AF415,AI415,AL415,AO415,AR415,AU415)</x:f>
        <x:v>0</x:v>
      </x:c>
      <x:c r="AY415" s="525"/>
      <x:c r="AZ415" s="579" t="n">
        <x:f>AW415/12</x:f>
        <x:v>0</x:v>
      </x:c>
      <x:c r="BA415" s="582" t="n">
        <x:f>AX415/12</x:f>
        <x:v>0</x:v>
      </x:c>
      <x:c r="BB415" s="525"/>
      <x:c r="BC415" s="579" t="n">
        <x:f>AW415-$G415</x:f>
        <x:v>0</x:v>
      </x:c>
      <x:c r="BD415" s="582" t="n">
        <x:f>AX415-($K415*12)</x:f>
        <x:v>0</x:v>
      </x:c>
      <x:c r="BE415" s="522" t="str">
        <x:v>SIM</x:v>
      </x:c>
      <x:c r="BF415" s="522" t="str">
        <x:v>PRODUÇÃO · COMPÕE O FATOR K</x:v>
      </x:c>
    </x:row>
    <x:row r="416" ht="31" customHeight="1">
      <x:c r="A416" s="531" t="str">
        <x:v>O&amp;M</x:v>
      </x:c>
      <x:c r="B416" s="531" t="str">
        <x:v>PODA</x:v>
      </x:c>
      <x:c r="C416" s="531" t="str">
        <x:v>5026000015</x:v>
      </x:c>
      <x:c r="D416" s="534" t="str">
        <x:v>PODA ARV GRANDE PT &gt;=12M ELEV 2GE PO LM</x:v>
      </x:c>
      <x:c r="E416" s="534" t="str">
        <x:v>PODA DE ARVORE DE GRANDE PORTE EM CORTE ELEVACAO - CODIGO 2GE. INCLUI: CORTAR, APARAR OU DESBASTAR RAMOS OU GALHOS EM ARVORE DE ALTURA MAIOR OU IGUAL A 12 METROS, BARRIGUDEIRA, MAGUEIRA, BACURIZEIRO, AMENDOEIRA ETC...NA MESMA ESTRUTURA ARBOREA NA QUAL SUA UNIDADE DE MEDIDA E A PARTIR DO TRONCO - UMA ARVORE. A FIM DE EVITAR QUE RAMOS OU GALHOS ENTREM EM CONTATO COM AS REDES DE ENERGIA ELETRICA, DEIXANDO A REDE DE MT A UMA DISTANCIA DE 2 (DOIS) METROS DA ARVORE E A REDE DE BT A UMA DISTANCIA DE 1 (UM) M
ETRO DA  ARVORE, REALIZANDO O SERVICO CONFORME ABNT 16246-1. ESTA ATIVIDADE COMTEMPLA A LIMPEZA E DESCARTE ADEQUADO DOS RESIDUOS.APROPRIACAO - CUSTEIO: QUANDO EM ATIVIDADE DE MANUTENCAO, APROPRIAR NO CENTRO E CLASSE DE CUSTO ESPECIFICA DA AREA. QUANTIDADE MINIMA DE PESSOAS NECESSARIAS: 3 PESSOAS. TIPO DE TURMA: PODA LINHA MORTA (PO LM).</x:v>
      </x:c>
      <x:c r="F416" s="531" t="str">
        <x:v>UNIDADE</x:v>
      </x:c>
      <x:c r="G416" s="573" t="n">
        <x:v>0</x:v>
      </x:c>
      <x:c r="H416" s="573" t="n">
        <x:f>G416/12</x:f>
        <x:v>0</x:v>
      </x:c>
      <x:c r="I416" s="576" t="n">
        <x:v>293.170315044499</x:v>
      </x:c>
      <x:c r="J416" s="576" t="n">
        <x:f>ROUND(I416*$E$3,2)</x:f>
        <x:v>293.17</x:v>
      </x:c>
      <x:c r="K416" s="576" t="n">
        <x:f>J416*H416</x:f>
        <x:v>0</x:v>
      </x:c>
      <x:c r="L416" s="522"/>
      <x:c r="M416" s="579" t="n">
        <x:v>3</x:v>
      </x:c>
      <x:c r="N416" s="582" t="n">
        <x:f>O416*$E$3</x:f>
        <x:v>879.51</x:v>
      </x:c>
      <x:c r="O416" s="523" t="n">
        <x:v>879.51</x:v>
      </x:c>
      <x:c r="P416" s="585" t="n">
        <x:v>1</x:v>
      </x:c>
      <x:c r="Q416" s="588" t="n">
        <x:f>R416*$E$3</x:f>
        <x:v>293.17</x:v>
      </x:c>
      <x:c r="R416" s="523" t="n">
        <x:v>293.17</x:v>
      </x:c>
      <x:c r="S416" s="579" t="n">
        <x:v>0</x:v>
      </x:c>
      <x:c r="T416" s="582" t="n">
        <x:f>U416*$E$3</x:f>
        <x:v>0</x:v>
      </x:c>
      <x:c r="U416" s="523" t="n">
        <x:v>0</x:v>
      </x:c>
      <x:c r="V416" s="585" t="n">
        <x:v>0</x:v>
      </x:c>
      <x:c r="W416" s="588" t="n">
        <x:f>X416*$E$3</x:f>
        <x:v>0</x:v>
      </x:c>
      <x:c r="X416" s="523" t="n">
        <x:v>0</x:v>
      </x:c>
      <x:c r="Y416" s="579" t="n">
        <x:v>4</x:v>
      </x:c>
      <x:c r="Z416" s="582" t="n">
        <x:f>AA416*$E$3</x:f>
        <x:v>1172.68</x:v>
      </x:c>
      <x:c r="AA416" s="523" t="n">
        <x:v>1172.68</x:v>
      </x:c>
      <x:c r="AB416" s="585" t="n">
        <x:v>0</x:v>
      </x:c>
      <x:c r="AC416" s="588" t="n">
        <x:f>AD416*$E$3</x:f>
        <x:v>0</x:v>
      </x:c>
      <x:c r="AD416" s="523" t="n">
        <x:v>0</x:v>
      </x:c>
      <x:c r="AE416" s="579" t="n">
        <x:v>0</x:v>
      </x:c>
      <x:c r="AF416" s="582" t="n">
        <x:f>AG416*$E$3</x:f>
        <x:v>0</x:v>
      </x:c>
      <x:c r="AG416" s="523" t="n">
        <x:v>0</x:v>
      </x:c>
      <x:c r="AH416" s="585" t="n">
        <x:v>0</x:v>
      </x:c>
      <x:c r="AI416" s="588" t="n">
        <x:f>AJ416*$E$3</x:f>
        <x:v>0</x:v>
      </x:c>
      <x:c r="AJ416" s="523" t="n">
        <x:v>0</x:v>
      </x:c>
      <x:c r="AK416" s="579" t="n">
        <x:v>0</x:v>
      </x:c>
      <x:c r="AL416" s="582" t="n">
        <x:f>AM416*$E$3</x:f>
        <x:v>0</x:v>
      </x:c>
      <x:c r="AM416" s="523" t="n">
        <x:v>0</x:v>
      </x:c>
      <x:c r="AN416" s="585" t="n">
        <x:v>0</x:v>
      </x:c>
      <x:c r="AO416" s="588" t="n">
        <x:f>AP416*$E$3</x:f>
        <x:v>0</x:v>
      </x:c>
      <x:c r="AP416" s="523" t="n">
        <x:v>0</x:v>
      </x:c>
      <x:c r="AQ416" s="579" t="n">
        <x:v>1</x:v>
      </x:c>
      <x:c r="AR416" s="582" t="n">
        <x:f>AS416*$E$3</x:f>
        <x:v>293.17</x:v>
      </x:c>
      <x:c r="AS416" s="523" t="n">
        <x:v>293.17</x:v>
      </x:c>
      <x:c r="AT416" s="585" t="n">
        <x:v>1</x:v>
      </x:c>
      <x:c r="AU416" s="588" t="n">
        <x:f>AV416*$E$3</x:f>
        <x:v>293.17</x:v>
      </x:c>
      <x:c r="AV416" s="523" t="n">
        <x:v>293.17</x:v>
      </x:c>
      <x:c r="AW416" s="579" t="n">
        <x:f>SUM(M416,P416,S416,V416,Y416,AB416,AE416,AH416,AK416,AN416,AQ416,AT416)</x:f>
        <x:v>10</x:v>
      </x:c>
      <x:c r="AX416" s="582" t="n">
        <x:f>SUM(N416,Q416,T416,W416,Z416,AC416,AF416,AI416,AL416,AO416,AR416,AU416)</x:f>
        <x:v>2931.7000000000003</x:v>
      </x:c>
      <x:c r="AY416" s="525"/>
      <x:c r="AZ416" s="579" t="n">
        <x:f>AW416/12</x:f>
        <x:v>0.8333333333333334</x:v>
      </x:c>
      <x:c r="BA416" s="582" t="n">
        <x:f>AX416/12</x:f>
        <x:v>244.30833333333337</x:v>
      </x:c>
      <x:c r="BB416" s="525"/>
      <x:c r="BC416" s="579" t="n">
        <x:f>AW416-$G416</x:f>
        <x:v>10</x:v>
      </x:c>
      <x:c r="BD416" s="582" t="n">
        <x:f>AX416-($K416*12)</x:f>
        <x:v>2931.7000000000003</x:v>
      </x:c>
      <x:c r="BE416" s="522" t="str">
        <x:v>SIM</x:v>
      </x:c>
      <x:c r="BF416" s="522" t="str">
        <x:v>PRODUÇÃO · COMPÕE O FATOR K</x:v>
      </x:c>
    </x:row>
    <x:row r="417" ht="31" customHeight="1">
      <x:c r="A417" s="531" t="str">
        <x:v>O&amp;M</x:v>
      </x:c>
      <x:c r="B417" s="531" t="str">
        <x:v>PODA</x:v>
      </x:c>
      <x:c r="C417" s="531" t="str">
        <x:v>5026000016</x:v>
      </x:c>
      <x:c r="D417" s="534" t="str">
        <x:v>PODA ARV GRANDE PT &gt;=12M LAT 2GL PO LM</x:v>
      </x:c>
      <x:c r="E417" s="534" t="str">
        <x:v>PODA DE ARVORE DE GRANDE PORTE MAIOR OU IGUAL A 12 METROS EM CORTE LATERAL - CODIGO 2GL. INCLUI: CORTAR, APARAR OU DESBASTAR RAMOS OU GALHOS EM ARVORE DE ALTURA MAIOR OU IGUAL A 12 METROS, BARRIGUDEIRA, MAGUEIRA, BACURIZEIRO, AMENDOEIRA ETC...NA MESMA ESTRUTURA ARBOREA NA QUAL SUA UNIDADE DE MEDIDA E A PARTIR DO TRONCO - UMA ARVORE. A FIM DE EVITAR QUE RAMOS OU GALHOS ENTREM EM CONTATO COM AS REDES DE ENERGIA ELETRICA, DEIXANDO A REDE DE MT A UMA DISTANCIA DE 2 (DOIS) METROS DA ARVORE E A REDE DE BT A UMA DISTANCIA DE 1 (UM) METRO DA ARVORE, REALIZANDO O SERVICO CONFORME ABNT 16246-1. ESTA ATIVIDADE COMTEMPLA A LIMPEZA E DESCARTE ADEQUADO DOS RESIDUOS. APROPRIACAO - CUSTEIO: QUANDO EM ATIVIDADE DE MANUTENCAO, APROPRIAR NO CENTRO E CLASSE DE CUSTO ESPECIFICA DA AREA. QUANTIDADE MINIMA DE PESSOAS NECESSARIAS: 3 PESSOAS. TIPO DE TURMA: PODA LINHA MORTA (PO LM).</x:v>
      </x:c>
      <x:c r="F417" s="531" t="str">
        <x:v>UNIDADE</x:v>
      </x:c>
      <x:c r="G417" s="573" t="n">
        <x:v>0</x:v>
      </x:c>
      <x:c r="H417" s="573" t="n">
        <x:f>G417/12</x:f>
        <x:v>0</x:v>
      </x:c>
      <x:c r="I417" s="576" t="n">
        <x:v>244.308595870416</x:v>
      </x:c>
      <x:c r="J417" s="576" t="n">
        <x:f>ROUND(I417*$E$3,2)</x:f>
        <x:v>244.31</x:v>
      </x:c>
      <x:c r="K417" s="576" t="n">
        <x:f>J417*H417</x:f>
        <x:v>0</x:v>
      </x:c>
      <x:c r="L417" s="522"/>
      <x:c r="M417" s="579" t="n">
        <x:v>0</x:v>
      </x:c>
      <x:c r="N417" s="582" t="n">
        <x:f>O417*$E$3</x:f>
        <x:v>0</x:v>
      </x:c>
      <x:c r="O417" s="523" t="n">
        <x:v>0</x:v>
      </x:c>
      <x:c r="P417" s="585" t="n">
        <x:v>0</x:v>
      </x:c>
      <x:c r="Q417" s="588" t="n">
        <x:f>R417*$E$3</x:f>
        <x:v>0</x:v>
      </x:c>
      <x:c r="R417" s="523" t="n">
        <x:v>0</x:v>
      </x:c>
      <x:c r="S417" s="579" t="n">
        <x:v>0</x:v>
      </x:c>
      <x:c r="T417" s="582" t="n">
        <x:f>U417*$E$3</x:f>
        <x:v>0</x:v>
      </x:c>
      <x:c r="U417" s="523" t="n">
        <x:v>0</x:v>
      </x:c>
      <x:c r="V417" s="585" t="n">
        <x:v>0</x:v>
      </x:c>
      <x:c r="W417" s="588" t="n">
        <x:f>X417*$E$3</x:f>
        <x:v>0</x:v>
      </x:c>
      <x:c r="X417" s="523" t="n">
        <x:v>0</x:v>
      </x:c>
      <x:c r="Y417" s="579" t="n">
        <x:v>0</x:v>
      </x:c>
      <x:c r="Z417" s="582" t="n">
        <x:f>AA417*$E$3</x:f>
        <x:v>0</x:v>
      </x:c>
      <x:c r="AA417" s="523" t="n">
        <x:v>0</x:v>
      </x:c>
      <x:c r="AB417" s="585" t="n">
        <x:v>0</x:v>
      </x:c>
      <x:c r="AC417" s="588" t="n">
        <x:f>AD417*$E$3</x:f>
        <x:v>0</x:v>
      </x:c>
      <x:c r="AD417" s="523" t="n">
        <x:v>0</x:v>
      </x:c>
      <x:c r="AE417" s="579" t="n">
        <x:v>0</x:v>
      </x:c>
      <x:c r="AF417" s="582" t="n">
        <x:f>AG417*$E$3</x:f>
        <x:v>0</x:v>
      </x:c>
      <x:c r="AG417" s="523" t="n">
        <x:v>0</x:v>
      </x:c>
      <x:c r="AH417" s="585" t="n">
        <x:v>0</x:v>
      </x:c>
      <x:c r="AI417" s="588" t="n">
        <x:f>AJ417*$E$3</x:f>
        <x:v>0</x:v>
      </x:c>
      <x:c r="AJ417" s="523" t="n">
        <x:v>0</x:v>
      </x:c>
      <x:c r="AK417" s="579" t="n">
        <x:v>0</x:v>
      </x:c>
      <x:c r="AL417" s="582" t="n">
        <x:f>AM417*$E$3</x:f>
        <x:v>0</x:v>
      </x:c>
      <x:c r="AM417" s="523" t="n">
        <x:v>0</x:v>
      </x:c>
      <x:c r="AN417" s="585" t="n">
        <x:v>0</x:v>
      </x:c>
      <x:c r="AO417" s="588" t="n">
        <x:f>AP417*$E$3</x:f>
        <x:v>0</x:v>
      </x:c>
      <x:c r="AP417" s="523" t="n">
        <x:v>0</x:v>
      </x:c>
      <x:c r="AQ417" s="579" t="n">
        <x:v>0</x:v>
      </x:c>
      <x:c r="AR417" s="582" t="n">
        <x:f>AS417*$E$3</x:f>
        <x:v>0</x:v>
      </x:c>
      <x:c r="AS417" s="523" t="n">
        <x:v>0</x:v>
      </x:c>
      <x:c r="AT417" s="585" t="n">
        <x:v>0</x:v>
      </x:c>
      <x:c r="AU417" s="588" t="n">
        <x:f>AV417*$E$3</x:f>
        <x:v>0</x:v>
      </x:c>
      <x:c r="AV417" s="523" t="n">
        <x:v>0</x:v>
      </x:c>
      <x:c r="AW417" s="579" t="n">
        <x:f>SUM(M417,P417,S417,V417,Y417,AB417,AE417,AH417,AK417,AN417,AQ417,AT417)</x:f>
        <x:v>0</x:v>
      </x:c>
      <x:c r="AX417" s="582" t="n">
        <x:f>SUM(N417,Q417,T417,W417,Z417,AC417,AF417,AI417,AL417,AO417,AR417,AU417)</x:f>
        <x:v>0</x:v>
      </x:c>
      <x:c r="AY417" s="525"/>
      <x:c r="AZ417" s="579" t="n">
        <x:f>AW417/12</x:f>
        <x:v>0</x:v>
      </x:c>
      <x:c r="BA417" s="582" t="n">
        <x:f>AX417/12</x:f>
        <x:v>0</x:v>
      </x:c>
      <x:c r="BB417" s="525"/>
      <x:c r="BC417" s="579" t="n">
        <x:f>AW417-$G417</x:f>
        <x:v>0</x:v>
      </x:c>
      <x:c r="BD417" s="582" t="n">
        <x:f>AX417-($K417*12)</x:f>
        <x:v>0</x:v>
      </x:c>
      <x:c r="BE417" s="522" t="str">
        <x:v>SIM</x:v>
      </x:c>
      <x:c r="BF417" s="522" t="str">
        <x:v>PRODUÇÃO · COMPÕE O FATOR K</x:v>
      </x:c>
    </x:row>
    <x:row r="418" ht="31" customHeight="1">
      <x:c r="A418" s="531" t="str">
        <x:v>O&amp;M</x:v>
      </x:c>
      <x:c r="B418" s="531" t="str">
        <x:v>PODA</x:v>
      </x:c>
      <x:c r="C418" s="531" t="str">
        <x:v>5026000017</x:v>
      </x:c>
      <x:c r="D418" s="534" t="str">
        <x:v>PODA ARV MEDIO PT &gt;6&lt;12M ELEV 2ME PO LM</x:v>
      </x:c>
      <x:c r="E418" s="534" t="str">
        <x:v>PODA DE ARVORE DE MEDIO PORTE ENTRE &gt;6 E &lt;12 METROS EM CORTE ELEVACAO - CODIGO 2ME. INCLUI: CORTAR, APARA OU DESBASTAR RAMOS OU GALHOS EM ARVORE DE ALTURA ENTRE &gt;6 E &lt;12 METROS, MAGUEIRA, CAJUEIRO, JAQUEIRA, PITOMBEIRA ETC...NA MESMA ESTRUTURA ARBOREA NA QUAL SUA UNIDADE DE MEDIDA E A PARTIR DO TRONCO - UMA ARVORE. A FIM DE EVITAR QUE RAMOS OU GALHOS ENTREM EM CONTATO COM AS REDES DE ENERGIA ELETRICA, DEIXANDO A REDE DE MT A UMA DISTANCIA DE 2 (DOIS) METROS DA ARVORE E A REDE DE BT A UMA DISTANCIA DE 1 (UM) METRO DA ARVORE, REALIZANDO O SERVICO CONFORME ABNT 16246-1. ESTA ATIVIDADE COMTEMPLA A LIMPEZA E DESCARTE ADEQUADO DOS RESIDUOS. APROPRIACAO - CUSTEIO: QUANDO EM ATIVIDADE DE MANUTENCAO, APROPRIAR NO CENTRO E CLASSE DE CUSTO ESPECIFICA DA AREA. QUANTIDADE MINIMA DE PESSOAS NECESSARIAS: 3 PESSOAS. TIPO DE TURMA: PODA LINHA MORTA (PO LM).</x:v>
      </x:c>
      <x:c r="F418" s="531" t="str">
        <x:v>UNIDADE</x:v>
      </x:c>
      <x:c r="G418" s="573" t="n">
        <x:v>0</x:v>
      </x:c>
      <x:c r="H418" s="573" t="n">
        <x:f>G418/12</x:f>
        <x:v>0</x:v>
      </x:c>
      <x:c r="I418" s="576" t="n">
        <x:v>171.016017109291</x:v>
      </x:c>
      <x:c r="J418" s="576" t="n">
        <x:f>ROUND(I418*$E$3,2)</x:f>
        <x:v>171.02</x:v>
      </x:c>
      <x:c r="K418" s="576" t="n">
        <x:f>J418*H418</x:f>
        <x:v>0</x:v>
      </x:c>
      <x:c r="L418" s="522"/>
      <x:c r="M418" s="579" t="n">
        <x:v>327</x:v>
      </x:c>
      <x:c r="N418" s="582" t="n">
        <x:f>O418*$E$3</x:f>
        <x:v>55923.54</x:v>
      </x:c>
      <x:c r="O418" s="523" t="n">
        <x:v>55923.54</x:v>
      </x:c>
      <x:c r="P418" s="585" t="n">
        <x:v>281</x:v>
      </x:c>
      <x:c r="Q418" s="588" t="n">
        <x:f>R418*$E$3</x:f>
        <x:v>48056.62</x:v>
      </x:c>
      <x:c r="R418" s="523" t="n">
        <x:v>48056.62</x:v>
      </x:c>
      <x:c r="S418" s="579" t="n">
        <x:v>201</x:v>
      </x:c>
      <x:c r="T418" s="582" t="n">
        <x:f>U418*$E$3</x:f>
        <x:v>34375.02</x:v>
      </x:c>
      <x:c r="U418" s="523" t="n">
        <x:v>34375.02</x:v>
      </x:c>
      <x:c r="V418" s="585" t="n">
        <x:v>172</x:v>
      </x:c>
      <x:c r="W418" s="588" t="n">
        <x:f>X418*$E$3</x:f>
        <x:v>29415.44</x:v>
      </x:c>
      <x:c r="X418" s="523" t="n">
        <x:v>29415.44</x:v>
      </x:c>
      <x:c r="Y418" s="579" t="n">
        <x:v>306</x:v>
      </x:c>
      <x:c r="Z418" s="582" t="n">
        <x:f>AA418*$E$3</x:f>
        <x:v>52332.12</x:v>
      </x:c>
      <x:c r="AA418" s="523" t="n">
        <x:v>52332.12</x:v>
      </x:c>
      <x:c r="AB418" s="585" t="n">
        <x:v>396</x:v>
      </x:c>
      <x:c r="AC418" s="588" t="n">
        <x:f>AD418*$E$3</x:f>
        <x:v>67723.92</x:v>
      </x:c>
      <x:c r="AD418" s="523" t="n">
        <x:v>67723.92</x:v>
      </x:c>
      <x:c r="AE418" s="579" t="n">
        <x:v>105</x:v>
      </x:c>
      <x:c r="AF418" s="582" t="n">
        <x:f>AG418*$E$3</x:f>
        <x:v>17957.1</x:v>
      </x:c>
      <x:c r="AG418" s="523" t="n">
        <x:v>17957.1</x:v>
      </x:c>
      <x:c r="AH418" s="585" t="n">
        <x:v>175</x:v>
      </x:c>
      <x:c r="AI418" s="588" t="n">
        <x:f>AJ418*$E$3</x:f>
        <x:v>29928.5</x:v>
      </x:c>
      <x:c r="AJ418" s="523" t="n">
        <x:v>29928.5</x:v>
      </x:c>
      <x:c r="AK418" s="579" t="n">
        <x:v>261</x:v>
      </x:c>
      <x:c r="AL418" s="582" t="n">
        <x:f>AM418*$E$3</x:f>
        <x:v>44636.22</x:v>
      </x:c>
      <x:c r="AM418" s="523" t="n">
        <x:v>44636.22</x:v>
      </x:c>
      <x:c r="AN418" s="585" t="n">
        <x:v>189</x:v>
      </x:c>
      <x:c r="AO418" s="588" t="n">
        <x:f>AP418*$E$3</x:f>
        <x:v>32322.78</x:v>
      </x:c>
      <x:c r="AP418" s="523" t="n">
        <x:v>32322.78</x:v>
      </x:c>
      <x:c r="AQ418" s="579" t="n">
        <x:v>491</x:v>
      </x:c>
      <x:c r="AR418" s="582" t="n">
        <x:f>AS418*$E$3</x:f>
        <x:v>83970.82</x:v>
      </x:c>
      <x:c r="AS418" s="523" t="n">
        <x:v>83970.82</x:v>
      </x:c>
      <x:c r="AT418" s="585" t="n">
        <x:v>371</x:v>
      </x:c>
      <x:c r="AU418" s="588" t="n">
        <x:f>AV418*$E$3</x:f>
        <x:v>63448.42</x:v>
      </x:c>
      <x:c r="AV418" s="523" t="n">
        <x:v>63448.42</x:v>
      </x:c>
      <x:c r="AW418" s="579" t="n">
        <x:f>SUM(M418,P418,S418,V418,Y418,AB418,AE418,AH418,AK418,AN418,AQ418,AT418)</x:f>
        <x:v>3275</x:v>
      </x:c>
      <x:c r="AX418" s="582" t="n">
        <x:f>SUM(N418,Q418,T418,W418,Z418,AC418,AF418,AI418,AL418,AO418,AR418,AU418)</x:f>
        <x:v>560090.5</x:v>
      </x:c>
      <x:c r="AY418" s="525"/>
      <x:c r="AZ418" s="579" t="n">
        <x:f>AW418/12</x:f>
        <x:v>272.9166666666667</x:v>
      </x:c>
      <x:c r="BA418" s="582" t="n">
        <x:f>AX418/12</x:f>
        <x:v>46674.208333333336</x:v>
      </x:c>
      <x:c r="BB418" s="525"/>
      <x:c r="BC418" s="579" t="n">
        <x:f>AW418-$G418</x:f>
        <x:v>3275</x:v>
      </x:c>
      <x:c r="BD418" s="582" t="n">
        <x:f>AX418-($K418*12)</x:f>
        <x:v>560090.5</x:v>
      </x:c>
      <x:c r="BE418" s="522" t="str">
        <x:v>SIM</x:v>
      </x:c>
      <x:c r="BF418" s="522" t="str">
        <x:v>PRODUÇÃO · COMPÕE O FATOR K</x:v>
      </x:c>
    </x:row>
    <x:row r="419" ht="31" customHeight="1">
      <x:c r="A419" s="531" t="str">
        <x:v>O&amp;M</x:v>
      </x:c>
      <x:c r="B419" s="531" t="str">
        <x:v>PODA</x:v>
      </x:c>
      <x:c r="C419" s="531" t="str">
        <x:v>5026000018</x:v>
      </x:c>
      <x:c r="D419" s="534" t="str">
        <x:v>PODA ARV MEDIO PT &gt;6&lt;12M LATER 2ML PO LM</x:v>
      </x:c>
      <x:c r="E419" s="534" t="str">
        <x:v>PODA DE ARVORE DE MEDIO PORTE ENTRE &gt;6 E &lt;12 METROS EM CORTE LATERAL - CODIGO 2ML. INCLUI: CORTAR, APARA OU DESBASTAR RAMOS OU GALHOS EM ARVORE DE ALTURA ENTRE &gt;6 E &lt;12 METROS, MAGUEIRA, CAJUEIRO, JAQUEIRA, PITOMBEIRA ETC...NA MESMA ESTRUTURA ARBOREA NA QUAL SUA UNIDADE DE MEDIDA E A PARTIR DO TRONCO - UMA ARVORE. A FIM DE EVITAR QUE RAMOS OU GALHOS ENTREM EM CONTATO COM AS REDES DE ENERGIA ELETRICA, DEIXANDO A REDE DE MT A UMA DISTANCIA DE 2 (DOIS) METROS DA ARVORE E A REDE DE BT A UMA DISTANCIA DE 1 (UM) METRO DA ARVORE, REALIZANDO O SERVICO CONFORME ABNT 16246-1. ESTA ATIVIDADE COMTEMPLA A LIMPEZA E DESCARTE ADEQUADO DOS RESIDUOS. APROPRIACAO - CUSTEIO: QUANDO EM ATIVIDADE DE MANUTENCAO, APROPRIAR NO CENTRO E CLASSE DE CUSTO ESPECIFICA DA AREA. QUANTIDADE MINIMA DE PESSOAS NECESSARIAS: 3 PESSOAS. TIPO DE TURMA: PODA LINHA MORTA (PO LM).</x:v>
      </x:c>
      <x:c r="F419" s="531" t="str">
        <x:v>UNIDADE</x:v>
      </x:c>
      <x:c r="G419" s="573" t="n">
        <x:v>0</x:v>
      </x:c>
      <x:c r="H419" s="573" t="n">
        <x:f>G419/12</x:f>
        <x:v>0</x:v>
      </x:c>
      <x:c r="I419" s="576" t="n">
        <x:v>195.446876696333</x:v>
      </x:c>
      <x:c r="J419" s="576" t="n">
        <x:f>ROUND(I419*$E$3,2)</x:f>
        <x:v>195.45</x:v>
      </x:c>
      <x:c r="K419" s="576" t="n">
        <x:f>J419*H419</x:f>
        <x:v>0</x:v>
      </x:c>
      <x:c r="L419" s="522"/>
      <x:c r="M419" s="579" t="n">
        <x:v>0</x:v>
      </x:c>
      <x:c r="N419" s="582" t="n">
        <x:f>O419*$E$3</x:f>
        <x:v>0</x:v>
      </x:c>
      <x:c r="O419" s="523" t="n">
        <x:v>0</x:v>
      </x:c>
      <x:c r="P419" s="585" t="n">
        <x:v>0</x:v>
      </x:c>
      <x:c r="Q419" s="588" t="n">
        <x:f>R419*$E$3</x:f>
        <x:v>0</x:v>
      </x:c>
      <x:c r="R419" s="523" t="n">
        <x:v>0</x:v>
      </x:c>
      <x:c r="S419" s="579" t="n">
        <x:v>0</x:v>
      </x:c>
      <x:c r="T419" s="582" t="n">
        <x:f>U419*$E$3</x:f>
        <x:v>0</x:v>
      </x:c>
      <x:c r="U419" s="523" t="n">
        <x:v>0</x:v>
      </x:c>
      <x:c r="V419" s="585" t="n">
        <x:v>0</x:v>
      </x:c>
      <x:c r="W419" s="588" t="n">
        <x:f>X419*$E$3</x:f>
        <x:v>0</x:v>
      </x:c>
      <x:c r="X419" s="523" t="n">
        <x:v>0</x:v>
      </x:c>
      <x:c r="Y419" s="579" t="n">
        <x:v>0</x:v>
      </x:c>
      <x:c r="Z419" s="582" t="n">
        <x:f>AA419*$E$3</x:f>
        <x:v>0</x:v>
      </x:c>
      <x:c r="AA419" s="523" t="n">
        <x:v>0</x:v>
      </x:c>
      <x:c r="AB419" s="585" t="n">
        <x:v>0</x:v>
      </x:c>
      <x:c r="AC419" s="588" t="n">
        <x:f>AD419*$E$3</x:f>
        <x:v>0</x:v>
      </x:c>
      <x:c r="AD419" s="523" t="n">
        <x:v>0</x:v>
      </x:c>
      <x:c r="AE419" s="579" t="n">
        <x:v>0</x:v>
      </x:c>
      <x:c r="AF419" s="582" t="n">
        <x:f>AG419*$E$3</x:f>
        <x:v>0</x:v>
      </x:c>
      <x:c r="AG419" s="523" t="n">
        <x:v>0</x:v>
      </x:c>
      <x:c r="AH419" s="585" t="n">
        <x:v>0</x:v>
      </x:c>
      <x:c r="AI419" s="588" t="n">
        <x:f>AJ419*$E$3</x:f>
        <x:v>0</x:v>
      </x:c>
      <x:c r="AJ419" s="523" t="n">
        <x:v>0</x:v>
      </x:c>
      <x:c r="AK419" s="579" t="n">
        <x:v>0</x:v>
      </x:c>
      <x:c r="AL419" s="582" t="n">
        <x:f>AM419*$E$3</x:f>
        <x:v>0</x:v>
      </x:c>
      <x:c r="AM419" s="523" t="n">
        <x:v>0</x:v>
      </x:c>
      <x:c r="AN419" s="585" t="n">
        <x:v>0</x:v>
      </x:c>
      <x:c r="AO419" s="588" t="n">
        <x:f>AP419*$E$3</x:f>
        <x:v>0</x:v>
      </x:c>
      <x:c r="AP419" s="523" t="n">
        <x:v>0</x:v>
      </x:c>
      <x:c r="AQ419" s="579" t="n">
        <x:v>0</x:v>
      </x:c>
      <x:c r="AR419" s="582" t="n">
        <x:f>AS419*$E$3</x:f>
        <x:v>0</x:v>
      </x:c>
      <x:c r="AS419" s="523" t="n">
        <x:v>0</x:v>
      </x:c>
      <x:c r="AT419" s="585" t="n">
        <x:v>0</x:v>
      </x:c>
      <x:c r="AU419" s="588" t="n">
        <x:f>AV419*$E$3</x:f>
        <x:v>0</x:v>
      </x:c>
      <x:c r="AV419" s="523" t="n">
        <x:v>0</x:v>
      </x:c>
      <x:c r="AW419" s="579" t="n">
        <x:f>SUM(M419,P419,S419,V419,Y419,AB419,AE419,AH419,AK419,AN419,AQ419,AT419)</x:f>
        <x:v>0</x:v>
      </x:c>
      <x:c r="AX419" s="582" t="n">
        <x:f>SUM(N419,Q419,T419,W419,Z419,AC419,AF419,AI419,AL419,AO419,AR419,AU419)</x:f>
        <x:v>0</x:v>
      </x:c>
      <x:c r="AY419" s="525"/>
      <x:c r="AZ419" s="579" t="n">
        <x:f>AW419/12</x:f>
        <x:v>0</x:v>
      </x:c>
      <x:c r="BA419" s="582" t="n">
        <x:f>AX419/12</x:f>
        <x:v>0</x:v>
      </x:c>
      <x:c r="BB419" s="525"/>
      <x:c r="BC419" s="579" t="n">
        <x:f>AW419-$G419</x:f>
        <x:v>0</x:v>
      </x:c>
      <x:c r="BD419" s="582" t="n">
        <x:f>AX419-($K419*12)</x:f>
        <x:v>0</x:v>
      </x:c>
      <x:c r="BE419" s="522" t="str">
        <x:v>SIM</x:v>
      </x:c>
      <x:c r="BF419" s="522" t="str">
        <x:v>PRODUÇÃO · COMPÕE O FATOR K</x:v>
      </x:c>
    </x:row>
    <x:row r="420" ht="31" customHeight="1">
      <x:c r="A420" s="531" t="str">
        <x:v>O&amp;M</x:v>
      </x:c>
      <x:c r="B420" s="531" t="str">
        <x:v>PODA</x:v>
      </x:c>
      <x:c r="C420" s="531" t="str">
        <x:v>5026000019</x:v>
      </x:c>
      <x:c r="D420" s="534" t="str">
        <x:v>PODA ARV MEDIO PT&gt;6&lt;12M REBAIX 2MR PO LM</x:v>
      </x:c>
      <x:c r="E420" s="534" t="str">
        <x:v>PODA DE ARVORE DE MEDIO PORTE ENTRE &gt;6 E &lt;12 METROS EM CORTE REBAIXAMENTO - CODIGO 2MR. INCLUI: CORTAR, APARA OU DESBASTAR RAMOS OU GALHOS EM ARVORE DE ALTURA ENTRE &gt;6 E &lt;12 METROS, MAGUEIRA, CAJUEIRO, JAQUEIRA, PITOMBEIRA ETC...NA MESMA ESTRUTURA ARBOREA NA QUAL SUA UNIDADE DE MEDIDA E A PARTIR DO TRONCO - UMA ARVORE. A FIM DE EVITAR QUE RAMOS OU GALHOS ENTREM EM CONTATO COM AS REDES DE ENERGIA ELETRICA, DEIXANDO A REDE DE MT A UMA DISTANCIA DE 2 (DOIS) METROS DA ARVORE E A REDE DE BT A UMA DISTANCIA DE 1 (UM) METRO DA ARVORE, REALIZANDO O SERVICO CONFORME ABNT 16246-1. ESTA ATIVIDADE COMTEMPLA A LIMPEZA E DESCARTE ADEQUADO DOS RESIDUOS. APROPRIACAO - CUSTEIO: QUANDO EM ATIVIDADE DE MANUTENCAO, APROPRIAR NO CENTRO E CLASSE DE CUSTO ESPECIFICA DA AREA. QUANTIDADE MINIMA DE PESSOAS NECESSARIAS: 3 PESSOAS. TIPO DE TURMA: PODA LINHA MORTA (PO LM).</x:v>
      </x:c>
      <x:c r="F420" s="531" t="str">
        <x:v>UNIDADE</x:v>
      </x:c>
      <x:c r="G420" s="573" t="n">
        <x:v>0</x:v>
      </x:c>
      <x:c r="H420" s="573" t="n">
        <x:f>G420/12</x:f>
        <x:v>0</x:v>
      </x:c>
      <x:c r="I420" s="576" t="n">
        <x:v>210.105392448558</x:v>
      </x:c>
      <x:c r="J420" s="576" t="n">
        <x:f>ROUND(I420*$E$3,2)</x:f>
        <x:v>210.11</x:v>
      </x:c>
      <x:c r="K420" s="576" t="n">
        <x:f>J420*H420</x:f>
        <x:v>0</x:v>
      </x:c>
      <x:c r="L420" s="522"/>
      <x:c r="M420" s="579" t="n">
        <x:v>0</x:v>
      </x:c>
      <x:c r="N420" s="582" t="n">
        <x:f>O420*$E$3</x:f>
        <x:v>0</x:v>
      </x:c>
      <x:c r="O420" s="523" t="n">
        <x:v>0</x:v>
      </x:c>
      <x:c r="P420" s="585" t="n">
        <x:v>0</x:v>
      </x:c>
      <x:c r="Q420" s="588" t="n">
        <x:f>R420*$E$3</x:f>
        <x:v>0</x:v>
      </x:c>
      <x:c r="R420" s="523" t="n">
        <x:v>0</x:v>
      </x:c>
      <x:c r="S420" s="579" t="n">
        <x:v>0</x:v>
      </x:c>
      <x:c r="T420" s="582" t="n">
        <x:f>U420*$E$3</x:f>
        <x:v>0</x:v>
      </x:c>
      <x:c r="U420" s="523" t="n">
        <x:v>0</x:v>
      </x:c>
      <x:c r="V420" s="585" t="n">
        <x:v>0</x:v>
      </x:c>
      <x:c r="W420" s="588" t="n">
        <x:f>X420*$E$3</x:f>
        <x:v>0</x:v>
      </x:c>
      <x:c r="X420" s="523" t="n">
        <x:v>0</x:v>
      </x:c>
      <x:c r="Y420" s="579" t="n">
        <x:v>0</x:v>
      </x:c>
      <x:c r="Z420" s="582" t="n">
        <x:f>AA420*$E$3</x:f>
        <x:v>0</x:v>
      </x:c>
      <x:c r="AA420" s="523" t="n">
        <x:v>0</x:v>
      </x:c>
      <x:c r="AB420" s="585" t="n">
        <x:v>0</x:v>
      </x:c>
      <x:c r="AC420" s="588" t="n">
        <x:f>AD420*$E$3</x:f>
        <x:v>0</x:v>
      </x:c>
      <x:c r="AD420" s="523" t="n">
        <x:v>0</x:v>
      </x:c>
      <x:c r="AE420" s="579" t="n">
        <x:v>0</x:v>
      </x:c>
      <x:c r="AF420" s="582" t="n">
        <x:f>AG420*$E$3</x:f>
        <x:v>0</x:v>
      </x:c>
      <x:c r="AG420" s="523" t="n">
        <x:v>0</x:v>
      </x:c>
      <x:c r="AH420" s="585" t="n">
        <x:v>0</x:v>
      </x:c>
      <x:c r="AI420" s="588" t="n">
        <x:f>AJ420*$E$3</x:f>
        <x:v>0</x:v>
      </x:c>
      <x:c r="AJ420" s="523" t="n">
        <x:v>0</x:v>
      </x:c>
      <x:c r="AK420" s="579" t="n">
        <x:v>0</x:v>
      </x:c>
      <x:c r="AL420" s="582" t="n">
        <x:f>AM420*$E$3</x:f>
        <x:v>0</x:v>
      </x:c>
      <x:c r="AM420" s="523" t="n">
        <x:v>0</x:v>
      </x:c>
      <x:c r="AN420" s="585" t="n">
        <x:v>0</x:v>
      </x:c>
      <x:c r="AO420" s="588" t="n">
        <x:f>AP420*$E$3</x:f>
        <x:v>0</x:v>
      </x:c>
      <x:c r="AP420" s="523" t="n">
        <x:v>0</x:v>
      </x:c>
      <x:c r="AQ420" s="579" t="n">
        <x:v>0</x:v>
      </x:c>
      <x:c r="AR420" s="582" t="n">
        <x:f>AS420*$E$3</x:f>
        <x:v>0</x:v>
      </x:c>
      <x:c r="AS420" s="523" t="n">
        <x:v>0</x:v>
      </x:c>
      <x:c r="AT420" s="585" t="n">
        <x:v>0</x:v>
      </x:c>
      <x:c r="AU420" s="588" t="n">
        <x:f>AV420*$E$3</x:f>
        <x:v>0</x:v>
      </x:c>
      <x:c r="AV420" s="523" t="n">
        <x:v>0</x:v>
      </x:c>
      <x:c r="AW420" s="579" t="n">
        <x:f>SUM(M420,P420,S420,V420,Y420,AB420,AE420,AH420,AK420,AN420,AQ420,AT420)</x:f>
        <x:v>0</x:v>
      </x:c>
      <x:c r="AX420" s="582" t="n">
        <x:f>SUM(N420,Q420,T420,W420,Z420,AC420,AF420,AI420,AL420,AO420,AR420,AU420)</x:f>
        <x:v>0</x:v>
      </x:c>
      <x:c r="AY420" s="525"/>
      <x:c r="AZ420" s="579" t="n">
        <x:f>AW420/12</x:f>
        <x:v>0</x:v>
      </x:c>
      <x:c r="BA420" s="582" t="n">
        <x:f>AX420/12</x:f>
        <x:v>0</x:v>
      </x:c>
      <x:c r="BB420" s="525"/>
      <x:c r="BC420" s="579" t="n">
        <x:f>AW420-$G420</x:f>
        <x:v>0</x:v>
      </x:c>
      <x:c r="BD420" s="582" t="n">
        <x:f>AX420-($K420*12)</x:f>
        <x:v>0</x:v>
      </x:c>
      <x:c r="BE420" s="522" t="str">
        <x:v>SIM</x:v>
      </x:c>
      <x:c r="BF420" s="522" t="str">
        <x:v>PRODUÇÃO · COMPÕE O FATOR K</x:v>
      </x:c>
    </x:row>
    <x:row r="421" ht="31" customHeight="1">
      <x:c r="A421" s="531" t="str">
        <x:v>O&amp;M</x:v>
      </x:c>
      <x:c r="B421" s="531" t="str">
        <x:v>PODA</x:v>
      </x:c>
      <x:c r="C421" s="531" t="str">
        <x:v>5026000021</x:v>
      </x:c>
      <x:c r="D421" s="534" t="str">
        <x:v>PODA ARV PEQ PT &lt;=6M LATER 2PL PO LM</x:v>
      </x:c>
      <x:c r="E421" s="534" t="str">
        <x:v>PODA DE ARVORE DE PEQUENO PORTE ATE 6 METROS EM CORTE LATERAL - CODIGO 2PL. INCLUI: CORTAR, APARA OU DESBASTAR RAMOS OU GALHOS EM ARVORE DE ALTURA ATE 6 METROS, FICUS (FIXO), ALGAROBA, JAMBO ETC...NA MESMA ESTRUTURA ARBOREA NA QUAL SUA UNIDADE DE MEDIDA E A PARTIR DO TRONCO - UMA ARVORE. AFIM DE EVITAR QUE RAMOS OU GALHOS ENTREM EM CONTATO COM AS REDES DE ENERGIA ELETRICA, DEIXANDO A REDE DE MT A UMA DISTANCIA DE 2 (DOIS) METROS DA ARVORE E A REDE DE BT A UMA DISTANCIA DE 1 (UM) METRO DA ARVORE, REALIZANDO O SERVICO CONFORME ABNT 16246-1. ESTA ATIVIDADE COMTEMPLA A LIMPEZA E DESCARTE ADEQUADO DOS RESIDUOS. APROPRIACAO - CUSTEIO: QUANDO EM ATIVIDADE DE MANUTENCAO, APROPRIAR NO CENTRO E CLASSE DE CUSTO ESPECIFICA DA AREA. QUANTIDADE MINIMA DE PESSOAS NECESSARIAS: 3 PESSOAS. TIPO DE TURMA: PODA LINHA MORTA (PO LM).</x:v>
      </x:c>
      <x:c r="F421" s="531" t="str">
        <x:v>UNIDADE</x:v>
      </x:c>
      <x:c r="G421" s="573" t="n">
        <x:v>0</x:v>
      </x:c>
      <x:c r="H421" s="573" t="n">
        <x:f>G421/12</x:f>
        <x:v>0</x:v>
      </x:c>
      <x:c r="I421" s="576" t="n">
        <x:v>122.154297935208</x:v>
      </x:c>
      <x:c r="J421" s="576" t="n">
        <x:f>ROUND(I421*$E$3,2)</x:f>
        <x:v>122.15</x:v>
      </x:c>
      <x:c r="K421" s="576" t="n">
        <x:f>J421*H421</x:f>
        <x:v>0</x:v>
      </x:c>
      <x:c r="L421" s="522"/>
      <x:c r="M421" s="579" t="n">
        <x:v>0</x:v>
      </x:c>
      <x:c r="N421" s="582" t="n">
        <x:f>O421*$E$3</x:f>
        <x:v>0</x:v>
      </x:c>
      <x:c r="O421" s="523" t="n">
        <x:v>0</x:v>
      </x:c>
      <x:c r="P421" s="585" t="n">
        <x:v>0</x:v>
      </x:c>
      <x:c r="Q421" s="588" t="n">
        <x:f>R421*$E$3</x:f>
        <x:v>0</x:v>
      </x:c>
      <x:c r="R421" s="523" t="n">
        <x:v>0</x:v>
      </x:c>
      <x:c r="S421" s="579" t="n">
        <x:v>0</x:v>
      </x:c>
      <x:c r="T421" s="582" t="n">
        <x:f>U421*$E$3</x:f>
        <x:v>0</x:v>
      </x:c>
      <x:c r="U421" s="523" t="n">
        <x:v>0</x:v>
      </x:c>
      <x:c r="V421" s="585" t="n">
        <x:v>0</x:v>
      </x:c>
      <x:c r="W421" s="588" t="n">
        <x:f>X421*$E$3</x:f>
        <x:v>0</x:v>
      </x:c>
      <x:c r="X421" s="523" t="n">
        <x:v>0</x:v>
      </x:c>
      <x:c r="Y421" s="579" t="n">
        <x:v>0</x:v>
      </x:c>
      <x:c r="Z421" s="582" t="n">
        <x:f>AA421*$E$3</x:f>
        <x:v>0</x:v>
      </x:c>
      <x:c r="AA421" s="523" t="n">
        <x:v>0</x:v>
      </x:c>
      <x:c r="AB421" s="585" t="n">
        <x:v>0</x:v>
      </x:c>
      <x:c r="AC421" s="588" t="n">
        <x:f>AD421*$E$3</x:f>
        <x:v>0</x:v>
      </x:c>
      <x:c r="AD421" s="523" t="n">
        <x:v>0</x:v>
      </x:c>
      <x:c r="AE421" s="579" t="n">
        <x:v>0</x:v>
      </x:c>
      <x:c r="AF421" s="582" t="n">
        <x:f>AG421*$E$3</x:f>
        <x:v>0</x:v>
      </x:c>
      <x:c r="AG421" s="523" t="n">
        <x:v>0</x:v>
      </x:c>
      <x:c r="AH421" s="585" t="n">
        <x:v>0</x:v>
      </x:c>
      <x:c r="AI421" s="588" t="n">
        <x:f>AJ421*$E$3</x:f>
        <x:v>0</x:v>
      </x:c>
      <x:c r="AJ421" s="523" t="n">
        <x:v>0</x:v>
      </x:c>
      <x:c r="AK421" s="579" t="n">
        <x:v>0</x:v>
      </x:c>
      <x:c r="AL421" s="582" t="n">
        <x:f>AM421*$E$3</x:f>
        <x:v>0</x:v>
      </x:c>
      <x:c r="AM421" s="523" t="n">
        <x:v>0</x:v>
      </x:c>
      <x:c r="AN421" s="585" t="n">
        <x:v>0</x:v>
      </x:c>
      <x:c r="AO421" s="588" t="n">
        <x:f>AP421*$E$3</x:f>
        <x:v>0</x:v>
      </x:c>
      <x:c r="AP421" s="523" t="n">
        <x:v>0</x:v>
      </x:c>
      <x:c r="AQ421" s="579" t="n">
        <x:v>0</x:v>
      </x:c>
      <x:c r="AR421" s="582" t="n">
        <x:f>AS421*$E$3</x:f>
        <x:v>0</x:v>
      </x:c>
      <x:c r="AS421" s="523" t="n">
        <x:v>0</x:v>
      </x:c>
      <x:c r="AT421" s="585" t="n">
        <x:v>0</x:v>
      </x:c>
      <x:c r="AU421" s="588" t="n">
        <x:f>AV421*$E$3</x:f>
        <x:v>0</x:v>
      </x:c>
      <x:c r="AV421" s="523" t="n">
        <x:v>0</x:v>
      </x:c>
      <x:c r="AW421" s="579" t="n">
        <x:f>SUM(M421,P421,S421,V421,Y421,AB421,AE421,AH421,AK421,AN421,AQ421,AT421)</x:f>
        <x:v>0</x:v>
      </x:c>
      <x:c r="AX421" s="582" t="n">
        <x:f>SUM(N421,Q421,T421,W421,Z421,AC421,AF421,AI421,AL421,AO421,AR421,AU421)</x:f>
        <x:v>0</x:v>
      </x:c>
      <x:c r="AY421" s="525"/>
      <x:c r="AZ421" s="579" t="n">
        <x:f>AW421/12</x:f>
        <x:v>0</x:v>
      </x:c>
      <x:c r="BA421" s="582" t="n">
        <x:f>AX421/12</x:f>
        <x:v>0</x:v>
      </x:c>
      <x:c r="BB421" s="525"/>
      <x:c r="BC421" s="579" t="n">
        <x:f>AW421-$G421</x:f>
        <x:v>0</x:v>
      </x:c>
      <x:c r="BD421" s="582" t="n">
        <x:f>AX421-($K421*12)</x:f>
        <x:v>0</x:v>
      </x:c>
      <x:c r="BE421" s="522" t="str">
        <x:v>SIM</x:v>
      </x:c>
      <x:c r="BF421" s="522" t="str">
        <x:v>PRODUÇÃO · COMPÕE O FATOR K</x:v>
      </x:c>
    </x:row>
    <x:row r="422" ht="31" customHeight="1">
      <x:c r="A422" s="531" t="str">
        <x:v>O&amp;M</x:v>
      </x:c>
      <x:c r="B422" s="531" t="str">
        <x:v>PODA</x:v>
      </x:c>
      <x:c r="C422" s="531" t="str">
        <x:v>5026000022</x:v>
      </x:c>
      <x:c r="D422" s="534" t="str">
        <x:v>PODA ARV PEQ PT &lt;=6M REBAIX 2PR PO LM</x:v>
      </x:c>
      <x:c r="E422" s="534" t="str">
        <x:v>PODA DE ARVORE DE PEQUENO PORTE ATE 6 METROS EM CORTE REBAIXAMENTO - CODIGO 2PR. INCLUI: CORTAR, APARA OU DESBASTAR RAMOS OU GALHOS EM ARVORE DE ALTURA ATE 6 METROS, FIXO, ALGAROBA, JAMBO ETC...NA MESMA ESTRUTURA ARBOREA NA QUAL SUA UNIDADE DE MEDIDA E A PARTIR DO TRONCO - UMA ARVORE. AFIM DE EVITAR QUE RAMOS OU GALHOS ENTREM EM CONTATO COM AS REDES DE ENERGIA ELETRICA, DEIXANDO A REDE DE MT A UMA DISTANCIA DE 2 (DOIS) METROS DA ARVORE E A REDE DE BT A UMA DISTANCIA DE 1 (UM) METRO DA ARVORE, REALIZANDO O SERVICO CONFORME ABNT 16246-1. ESTA ATIVIDADE COMTEMPLA A LIMPEZA E DESCARTE ADEQUADO DOS RESIDUOS. APROPRIACAO - CUSTEIO: QUANDO EM ATIVIDADE DE MANUTENCAO, APROPRIAR NO CENTRO E CLASSE DE CUSTO ESPECIFICA DA AREA. QUANTIDADE MINIMA DE PESSOAS NECESSARIAS: 3 PESSOAS. TIPO DE TURMA: PODA LINHA MORTA (PO LM).</x:v>
      </x:c>
      <x:c r="F422" s="531" t="str">
        <x:v>UNIDADE</x:v>
      </x:c>
      <x:c r="G422" s="573" t="n">
        <x:v>0</x:v>
      </x:c>
      <x:c r="H422" s="573" t="n">
        <x:f>G422/12</x:f>
        <x:v>0</x:v>
      </x:c>
      <x:c r="I422" s="576" t="n">
        <x:v>161.243673274475</x:v>
      </x:c>
      <x:c r="J422" s="576" t="n">
        <x:f>ROUND(I422*$E$3,2)</x:f>
        <x:v>161.24</x:v>
      </x:c>
      <x:c r="K422" s="576" t="n">
        <x:f>J422*H422</x:f>
        <x:v>0</x:v>
      </x:c>
      <x:c r="L422" s="522"/>
      <x:c r="M422" s="579" t="n">
        <x:v>0</x:v>
      </x:c>
      <x:c r="N422" s="582" t="n">
        <x:f>O422*$E$3</x:f>
        <x:v>0</x:v>
      </x:c>
      <x:c r="O422" s="523" t="n">
        <x:v>0</x:v>
      </x:c>
      <x:c r="P422" s="585" t="n">
        <x:v>0</x:v>
      </x:c>
      <x:c r="Q422" s="588" t="n">
        <x:f>R422*$E$3</x:f>
        <x:v>0</x:v>
      </x:c>
      <x:c r="R422" s="523" t="n">
        <x:v>0</x:v>
      </x:c>
      <x:c r="S422" s="579" t="n">
        <x:v>0</x:v>
      </x:c>
      <x:c r="T422" s="582" t="n">
        <x:f>U422*$E$3</x:f>
        <x:v>0</x:v>
      </x:c>
      <x:c r="U422" s="523" t="n">
        <x:v>0</x:v>
      </x:c>
      <x:c r="V422" s="585" t="n">
        <x:v>0</x:v>
      </x:c>
      <x:c r="W422" s="588" t="n">
        <x:f>X422*$E$3</x:f>
        <x:v>0</x:v>
      </x:c>
      <x:c r="X422" s="523" t="n">
        <x:v>0</x:v>
      </x:c>
      <x:c r="Y422" s="579" t="n">
        <x:v>0</x:v>
      </x:c>
      <x:c r="Z422" s="582" t="n">
        <x:f>AA422*$E$3</x:f>
        <x:v>0</x:v>
      </x:c>
      <x:c r="AA422" s="523" t="n">
        <x:v>0</x:v>
      </x:c>
      <x:c r="AB422" s="585" t="n">
        <x:v>0</x:v>
      </x:c>
      <x:c r="AC422" s="588" t="n">
        <x:f>AD422*$E$3</x:f>
        <x:v>0</x:v>
      </x:c>
      <x:c r="AD422" s="523" t="n">
        <x:v>0</x:v>
      </x:c>
      <x:c r="AE422" s="579" t="n">
        <x:v>0</x:v>
      </x:c>
      <x:c r="AF422" s="582" t="n">
        <x:f>AG422*$E$3</x:f>
        <x:v>0</x:v>
      </x:c>
      <x:c r="AG422" s="523" t="n">
        <x:v>0</x:v>
      </x:c>
      <x:c r="AH422" s="585" t="n">
        <x:v>0</x:v>
      </x:c>
      <x:c r="AI422" s="588" t="n">
        <x:f>AJ422*$E$3</x:f>
        <x:v>0</x:v>
      </x:c>
      <x:c r="AJ422" s="523" t="n">
        <x:v>0</x:v>
      </x:c>
      <x:c r="AK422" s="579" t="n">
        <x:v>0</x:v>
      </x:c>
      <x:c r="AL422" s="582" t="n">
        <x:f>AM422*$E$3</x:f>
        <x:v>0</x:v>
      </x:c>
      <x:c r="AM422" s="523" t="n">
        <x:v>0</x:v>
      </x:c>
      <x:c r="AN422" s="585" t="n">
        <x:v>0</x:v>
      </x:c>
      <x:c r="AO422" s="588" t="n">
        <x:f>AP422*$E$3</x:f>
        <x:v>0</x:v>
      </x:c>
      <x:c r="AP422" s="523" t="n">
        <x:v>0</x:v>
      </x:c>
      <x:c r="AQ422" s="579" t="n">
        <x:v>0</x:v>
      </x:c>
      <x:c r="AR422" s="582" t="n">
        <x:f>AS422*$E$3</x:f>
        <x:v>0</x:v>
      </x:c>
      <x:c r="AS422" s="523" t="n">
        <x:v>0</x:v>
      </x:c>
      <x:c r="AT422" s="585" t="n">
        <x:v>0</x:v>
      </x:c>
      <x:c r="AU422" s="588" t="n">
        <x:f>AV422*$E$3</x:f>
        <x:v>0</x:v>
      </x:c>
      <x:c r="AV422" s="523" t="n">
        <x:v>0</x:v>
      </x:c>
      <x:c r="AW422" s="579" t="n">
        <x:f>SUM(M422,P422,S422,V422,Y422,AB422,AE422,AH422,AK422,AN422,AQ422,AT422)</x:f>
        <x:v>0</x:v>
      </x:c>
      <x:c r="AX422" s="582" t="n">
        <x:f>SUM(N422,Q422,T422,W422,Z422,AC422,AF422,AI422,AL422,AO422,AR422,AU422)</x:f>
        <x:v>0</x:v>
      </x:c>
      <x:c r="AY422" s="525"/>
      <x:c r="AZ422" s="579" t="n">
        <x:f>AW422/12</x:f>
        <x:v>0</x:v>
      </x:c>
      <x:c r="BA422" s="582" t="n">
        <x:f>AX422/12</x:f>
        <x:v>0</x:v>
      </x:c>
      <x:c r="BB422" s="525"/>
      <x:c r="BC422" s="579" t="n">
        <x:f>AW422-$G422</x:f>
        <x:v>0</x:v>
      </x:c>
      <x:c r="BD422" s="582" t="n">
        <x:f>AX422-($K422*12)</x:f>
        <x:v>0</x:v>
      </x:c>
      <x:c r="BE422" s="522" t="str">
        <x:v>SIM</x:v>
      </x:c>
      <x:c r="BF422" s="522" t="str">
        <x:v>PRODUÇÃO · COMPÕE O FATOR K</x:v>
      </x:c>
    </x:row>
    <x:row r="423" ht="31" customHeight="1">
      <x:c r="A423" s="531" t="str">
        <x:v>O&amp;M</x:v>
      </x:c>
      <x:c r="B423" s="531" t="str">
        <x:v>PODA</x:v>
      </x:c>
      <x:c r="C423" s="531" t="str">
        <x:v>5026000026</x:v>
      </x:c>
      <x:c r="D423" s="534" t="str">
        <x:v>SERV CAMINHAO RECOLHE TRITURADOR/PODA</x:v>
      </x:c>
      <x:c r="E423" s="534" t="str">
        <x:v>SERVICO DE RECOLHER E TRITURAR OS RESIDUOS DE PODA COM USO DE CAMINHAO TRITURADOR. INCLUI: ELIMINAR E DAR O DESTINO ADEQUADO AOS RESIDUOS TRITURADOS. APROPRIACAO - CUSTEIO: QUANDO EM ATIVIDADE DE MANUTENCAO, APROPRIAR NO CENTRO E CLASSE DE CUSTO ESPECIFICA DA AREA. QUANTIDADE MINIMA DE PESSOAS NECESSARIAS: 3 PESSOAS. TIPO DE TURMA: PODA (PO).</x:v>
      </x:c>
      <x:c r="F423" s="531" t="str">
        <x:v>UNIDADE</x:v>
      </x:c>
      <x:c r="G423" s="573" t="n">
        <x:v>0</x:v>
      </x:c>
      <x:c r="H423" s="573" t="n">
        <x:f>G423/12</x:f>
        <x:v>0</x:v>
      </x:c>
      <x:c r="I423" s="576" t="n">
        <x:v>488.617191740832</x:v>
      </x:c>
      <x:c r="J423" s="576" t="n">
        <x:f>ROUND(I423*$E$3,2)</x:f>
        <x:v>488.62</x:v>
      </x:c>
      <x:c r="K423" s="576" t="n">
        <x:f>J423*H423</x:f>
        <x:v>0</x:v>
      </x:c>
      <x:c r="L423" s="522"/>
      <x:c r="M423" s="579" t="n">
        <x:v>0</x:v>
      </x:c>
      <x:c r="N423" s="582" t="n">
        <x:f>O423*$E$3</x:f>
        <x:v>0</x:v>
      </x:c>
      <x:c r="O423" s="523" t="n">
        <x:v>0</x:v>
      </x:c>
      <x:c r="P423" s="585" t="n">
        <x:v>0</x:v>
      </x:c>
      <x:c r="Q423" s="588" t="n">
        <x:f>R423*$E$3</x:f>
        <x:v>0</x:v>
      </x:c>
      <x:c r="R423" s="523" t="n">
        <x:v>0</x:v>
      </x:c>
      <x:c r="S423" s="579" t="n">
        <x:v>0</x:v>
      </x:c>
      <x:c r="T423" s="582" t="n">
        <x:f>U423*$E$3</x:f>
        <x:v>0</x:v>
      </x:c>
      <x:c r="U423" s="523" t="n">
        <x:v>0</x:v>
      </x:c>
      <x:c r="V423" s="585" t="n">
        <x:v>0</x:v>
      </x:c>
      <x:c r="W423" s="588" t="n">
        <x:f>X423*$E$3</x:f>
        <x:v>0</x:v>
      </x:c>
      <x:c r="X423" s="523" t="n">
        <x:v>0</x:v>
      </x:c>
      <x:c r="Y423" s="579" t="n">
        <x:v>0</x:v>
      </x:c>
      <x:c r="Z423" s="582" t="n">
        <x:f>AA423*$E$3</x:f>
        <x:v>0</x:v>
      </x:c>
      <x:c r="AA423" s="523" t="n">
        <x:v>0</x:v>
      </x:c>
      <x:c r="AB423" s="585" t="n">
        <x:v>0</x:v>
      </x:c>
      <x:c r="AC423" s="588" t="n">
        <x:f>AD423*$E$3</x:f>
        <x:v>0</x:v>
      </x:c>
      <x:c r="AD423" s="523" t="n">
        <x:v>0</x:v>
      </x:c>
      <x:c r="AE423" s="579" t="n">
        <x:v>0</x:v>
      </x:c>
      <x:c r="AF423" s="582" t="n">
        <x:f>AG423*$E$3</x:f>
        <x:v>0</x:v>
      </x:c>
      <x:c r="AG423" s="523" t="n">
        <x:v>0</x:v>
      </x:c>
      <x:c r="AH423" s="585" t="n">
        <x:v>0</x:v>
      </x:c>
      <x:c r="AI423" s="588" t="n">
        <x:f>AJ423*$E$3</x:f>
        <x:v>0</x:v>
      </x:c>
      <x:c r="AJ423" s="523" t="n">
        <x:v>0</x:v>
      </x:c>
      <x:c r="AK423" s="579" t="n">
        <x:v>0</x:v>
      </x:c>
      <x:c r="AL423" s="582" t="n">
        <x:f>AM423*$E$3</x:f>
        <x:v>0</x:v>
      </x:c>
      <x:c r="AM423" s="523" t="n">
        <x:v>0</x:v>
      </x:c>
      <x:c r="AN423" s="585" t="n">
        <x:v>0</x:v>
      </x:c>
      <x:c r="AO423" s="588" t="n">
        <x:f>AP423*$E$3</x:f>
        <x:v>0</x:v>
      </x:c>
      <x:c r="AP423" s="523" t="n">
        <x:v>0</x:v>
      </x:c>
      <x:c r="AQ423" s="579" t="n">
        <x:v>0</x:v>
      </x:c>
      <x:c r="AR423" s="582" t="n">
        <x:f>AS423*$E$3</x:f>
        <x:v>0</x:v>
      </x:c>
      <x:c r="AS423" s="523" t="n">
        <x:v>0</x:v>
      </x:c>
      <x:c r="AT423" s="585" t="n">
        <x:v>0</x:v>
      </x:c>
      <x:c r="AU423" s="588" t="n">
        <x:f>AV423*$E$3</x:f>
        <x:v>0</x:v>
      </x:c>
      <x:c r="AV423" s="523" t="n">
        <x:v>0</x:v>
      </x:c>
      <x:c r="AW423" s="579" t="n">
        <x:f>SUM(M423,P423,S423,V423,Y423,AB423,AE423,AH423,AK423,AN423,AQ423,AT423)</x:f>
        <x:v>0</x:v>
      </x:c>
      <x:c r="AX423" s="582" t="n">
        <x:f>SUM(N423,Q423,T423,W423,Z423,AC423,AF423,AI423,AL423,AO423,AR423,AU423)</x:f>
        <x:v>0</x:v>
      </x:c>
      <x:c r="AY423" s="525"/>
      <x:c r="AZ423" s="579" t="n">
        <x:f>AW423/12</x:f>
        <x:v>0</x:v>
      </x:c>
      <x:c r="BA423" s="582" t="n">
        <x:f>AX423/12</x:f>
        <x:v>0</x:v>
      </x:c>
      <x:c r="BB423" s="525"/>
      <x:c r="BC423" s="579" t="n">
        <x:f>AW423-$G423</x:f>
        <x:v>0</x:v>
      </x:c>
      <x:c r="BD423" s="582" t="n">
        <x:f>AX423-($K423*12)</x:f>
        <x:v>0</x:v>
      </x:c>
      <x:c r="BE423" s="522" t="str">
        <x:v>SIM</x:v>
      </x:c>
      <x:c r="BF423" s="522" t="str">
        <x:v>PRODUÇÃO · COMPÕE O FATOR K</x:v>
      </x:c>
    </x:row>
    <x:row r="424" ht="31" customHeight="1">
      <x:c r="A424" s="531" t="str">
        <x:v>O&amp;M</x:v>
      </x:c>
      <x:c r="B424" s="531" t="str">
        <x:v>PODA</x:v>
      </x:c>
      <x:c r="C424" s="531" t="str">
        <x:v>5026000028</x:v>
      </x:c>
      <x:c r="D424" s="534" t="str">
        <x:v>PODA PALMEIRA&lt;6M REDE BT LATER 1PL PO LM</x:v>
      </x:c>
      <x:c r="E424" s="534" t="str">
        <x:v>PODA DE PALMEIRA DE PEQUENO PORTE MENOR QUE 6 METROS EM CORTE LATERAL - CODIGO 1PL. INCLUI: CORTAR, APARA OU DESBASTAR ONDE OS CONDUTORES DA REDE DE BT ENCONTRAM-SE PASSANDO LATERALMENTE A  COPA DA ARVORE. PAGAMENTO POR UNIDADE. APROPRIACAO - CUSTEIO: QUANDO EM ATIVIDADE DE MANUTENCAO, APROPRIAR NO CENTRO E CLASSE DE CUSTO ESPECIFICA DA AREA. QUANTIDADE MINIMA DE PESSOAS NECESSARIAS: 3 PESSOAS. TIPO DE TURMA: PODA LINHA MORTA (PO LM).</x:v>
      </x:c>
      <x:c r="F424" s="531" t="str">
        <x:v>UNIDADE</x:v>
      </x:c>
      <x:c r="G424" s="573" t="n">
        <x:v>0</x:v>
      </x:c>
      <x:c r="H424" s="573" t="n">
        <x:f>G424/12</x:f>
        <x:v>0</x:v>
      </x:c>
      <x:c r="I424" s="576" t="n">
        <x:v>83.0649225959414</x:v>
      </x:c>
      <x:c r="J424" s="576" t="n">
        <x:f>ROUND(I424*$E$3,2)</x:f>
        <x:v>83.06</x:v>
      </x:c>
      <x:c r="K424" s="576" t="n">
        <x:f>J424*H424</x:f>
        <x:v>0</x:v>
      </x:c>
      <x:c r="L424" s="522"/>
      <x:c r="M424" s="579" t="n">
        <x:v>0</x:v>
      </x:c>
      <x:c r="N424" s="582" t="n">
        <x:f>O424*$E$3</x:f>
        <x:v>0</x:v>
      </x:c>
      <x:c r="O424" s="523" t="n">
        <x:v>0</x:v>
      </x:c>
      <x:c r="P424" s="585" t="n">
        <x:v>0</x:v>
      </x:c>
      <x:c r="Q424" s="588" t="n">
        <x:f>R424*$E$3</x:f>
        <x:v>0</x:v>
      </x:c>
      <x:c r="R424" s="523" t="n">
        <x:v>0</x:v>
      </x:c>
      <x:c r="S424" s="579" t="n">
        <x:v>0</x:v>
      </x:c>
      <x:c r="T424" s="582" t="n">
        <x:f>U424*$E$3</x:f>
        <x:v>0</x:v>
      </x:c>
      <x:c r="U424" s="523" t="n">
        <x:v>0</x:v>
      </x:c>
      <x:c r="V424" s="585" t="n">
        <x:v>0</x:v>
      </x:c>
      <x:c r="W424" s="588" t="n">
        <x:f>X424*$E$3</x:f>
        <x:v>0</x:v>
      </x:c>
      <x:c r="X424" s="523" t="n">
        <x:v>0</x:v>
      </x:c>
      <x:c r="Y424" s="579" t="n">
        <x:v>0</x:v>
      </x:c>
      <x:c r="Z424" s="582" t="n">
        <x:f>AA424*$E$3</x:f>
        <x:v>0</x:v>
      </x:c>
      <x:c r="AA424" s="523" t="n">
        <x:v>0</x:v>
      </x:c>
      <x:c r="AB424" s="585" t="n">
        <x:v>0</x:v>
      </x:c>
      <x:c r="AC424" s="588" t="n">
        <x:f>AD424*$E$3</x:f>
        <x:v>0</x:v>
      </x:c>
      <x:c r="AD424" s="523" t="n">
        <x:v>0</x:v>
      </x:c>
      <x:c r="AE424" s="579" t="n">
        <x:v>0</x:v>
      </x:c>
      <x:c r="AF424" s="582" t="n">
        <x:f>AG424*$E$3</x:f>
        <x:v>0</x:v>
      </x:c>
      <x:c r="AG424" s="523" t="n">
        <x:v>0</x:v>
      </x:c>
      <x:c r="AH424" s="585" t="n">
        <x:v>0</x:v>
      </x:c>
      <x:c r="AI424" s="588" t="n">
        <x:f>AJ424*$E$3</x:f>
        <x:v>0</x:v>
      </x:c>
      <x:c r="AJ424" s="523" t="n">
        <x:v>0</x:v>
      </x:c>
      <x:c r="AK424" s="579" t="n">
        <x:v>0</x:v>
      </x:c>
      <x:c r="AL424" s="582" t="n">
        <x:f>AM424*$E$3</x:f>
        <x:v>0</x:v>
      </x:c>
      <x:c r="AM424" s="523" t="n">
        <x:v>0</x:v>
      </x:c>
      <x:c r="AN424" s="585" t="n">
        <x:v>0</x:v>
      </x:c>
      <x:c r="AO424" s="588" t="n">
        <x:f>AP424*$E$3</x:f>
        <x:v>0</x:v>
      </x:c>
      <x:c r="AP424" s="523" t="n">
        <x:v>0</x:v>
      </x:c>
      <x:c r="AQ424" s="579" t="n">
        <x:v>0</x:v>
      </x:c>
      <x:c r="AR424" s="582" t="n">
        <x:f>AS424*$E$3</x:f>
        <x:v>0</x:v>
      </x:c>
      <x:c r="AS424" s="523" t="n">
        <x:v>0</x:v>
      </x:c>
      <x:c r="AT424" s="585" t="n">
        <x:v>0</x:v>
      </x:c>
      <x:c r="AU424" s="588" t="n">
        <x:f>AV424*$E$3</x:f>
        <x:v>0</x:v>
      </x:c>
      <x:c r="AV424" s="523" t="n">
        <x:v>0</x:v>
      </x:c>
      <x:c r="AW424" s="579" t="n">
        <x:f>SUM(M424,P424,S424,V424,Y424,AB424,AE424,AH424,AK424,AN424,AQ424,AT424)</x:f>
        <x:v>0</x:v>
      </x:c>
      <x:c r="AX424" s="582" t="n">
        <x:f>SUM(N424,Q424,T424,W424,Z424,AC424,AF424,AI424,AL424,AO424,AR424,AU424)</x:f>
        <x:v>0</x:v>
      </x:c>
      <x:c r="AY424" s="525"/>
      <x:c r="AZ424" s="579" t="n">
        <x:f>AW424/12</x:f>
        <x:v>0</x:v>
      </x:c>
      <x:c r="BA424" s="582" t="n">
        <x:f>AX424/12</x:f>
        <x:v>0</x:v>
      </x:c>
      <x:c r="BB424" s="525"/>
      <x:c r="BC424" s="579" t="n">
        <x:f>AW424-$G424</x:f>
        <x:v>0</x:v>
      </x:c>
      <x:c r="BD424" s="582" t="n">
        <x:f>AX424-($K424*12)</x:f>
        <x:v>0</x:v>
      </x:c>
      <x:c r="BE424" s="522" t="str">
        <x:v>SIM</x:v>
      </x:c>
      <x:c r="BF424" s="522" t="str">
        <x:v>PRODUÇÃO · COMPÕE O FATOR K</x:v>
      </x:c>
    </x:row>
    <x:row r="425" ht="31" customHeight="1">
      <x:c r="A425" s="531" t="str">
        <x:v>O&amp;M</x:v>
      </x:c>
      <x:c r="B425" s="531" t="str">
        <x:v>PODA</x:v>
      </x:c>
      <x:c r="C425" s="531" t="str">
        <x:v>5026000033</x:v>
      </x:c>
      <x:c r="D425" s="534" t="str">
        <x:v>ROCO VEGET CONVENC &gt;6&lt;12M REDE MT PO LM</x:v>
      </x:c>
      <x:c r="E425" s="534" t="str">
        <x:v>PODA DE ARVORE DO TIPO VARIADAS ENTRE 6 E 12 METROS EM CORTE ROCO COM LARGURA DE 3 METROS DA REDE (1,5 METROS PARA CADA LADO) - CODIGO ROC. INCLUI: ROCAR ARVORE QUE ENCONTRA-SE EMBAIXO A REDE DE MT. PAGAMENTO POR METRO LINEAR, POIS A LARGURA É FIXA EM 3 METROS, RETIRANDO TODA A VEGETAÇÃO. APROPRIACAO - CUSTEIO: QUANDO EM ATIVIDADE DE MANUTENCAO, APROPRIAR NO CENTRO E CLASSE DE CUSTO ESPECIFICA DA AREA. QUANTIDADE MINIMA DE PESSOAS NECESSARIAS: 3 PESSOAS. TIPO DE TURMA: PODA LINHA MORTA (PO LM).</x:v>
      </x:c>
      <x:c r="F425" s="531" t="str">
        <x:v>METRO</x:v>
      </x:c>
      <x:c r="G425" s="573" t="n">
        <x:v>0</x:v>
      </x:c>
      <x:c r="H425" s="573" t="n">
        <x:f>G425/12</x:f>
        <x:v>0</x:v>
      </x:c>
      <x:c r="I425" s="576" t="n">
        <x:v>4.88617191740832</x:v>
      </x:c>
      <x:c r="J425" s="576" t="n">
        <x:f>ROUND(I425*$E$3,2)</x:f>
        <x:v>4.89</x:v>
      </x:c>
      <x:c r="K425" s="576" t="n">
        <x:f>J425*H425</x:f>
        <x:v>0</x:v>
      </x:c>
      <x:c r="L425" s="522"/>
      <x:c r="M425" s="579" t="n">
        <x:v>0</x:v>
      </x:c>
      <x:c r="N425" s="582" t="n">
        <x:f>O425*$E$3</x:f>
        <x:v>0</x:v>
      </x:c>
      <x:c r="O425" s="523" t="n">
        <x:v>0</x:v>
      </x:c>
      <x:c r="P425" s="585" t="n">
        <x:v>0</x:v>
      </x:c>
      <x:c r="Q425" s="588" t="n">
        <x:f>R425*$E$3</x:f>
        <x:v>0</x:v>
      </x:c>
      <x:c r="R425" s="523" t="n">
        <x:v>0</x:v>
      </x:c>
      <x:c r="S425" s="579" t="n">
        <x:v>0</x:v>
      </x:c>
      <x:c r="T425" s="582" t="n">
        <x:f>U425*$E$3</x:f>
        <x:v>0</x:v>
      </x:c>
      <x:c r="U425" s="523" t="n">
        <x:v>0</x:v>
      </x:c>
      <x:c r="V425" s="585" t="n">
        <x:v>0</x:v>
      </x:c>
      <x:c r="W425" s="588" t="n">
        <x:f>X425*$E$3</x:f>
        <x:v>0</x:v>
      </x:c>
      <x:c r="X425" s="523" t="n">
        <x:v>0</x:v>
      </x:c>
      <x:c r="Y425" s="579" t="n">
        <x:v>0</x:v>
      </x:c>
      <x:c r="Z425" s="582" t="n">
        <x:f>AA425*$E$3</x:f>
        <x:v>0</x:v>
      </x:c>
      <x:c r="AA425" s="523" t="n">
        <x:v>0</x:v>
      </x:c>
      <x:c r="AB425" s="585" t="n">
        <x:v>0</x:v>
      </x:c>
      <x:c r="AC425" s="588" t="n">
        <x:f>AD425*$E$3</x:f>
        <x:v>0</x:v>
      </x:c>
      <x:c r="AD425" s="523" t="n">
        <x:v>0</x:v>
      </x:c>
      <x:c r="AE425" s="579" t="n">
        <x:v>0</x:v>
      </x:c>
      <x:c r="AF425" s="582" t="n">
        <x:f>AG425*$E$3</x:f>
        <x:v>0</x:v>
      </x:c>
      <x:c r="AG425" s="523" t="n">
        <x:v>0</x:v>
      </x:c>
      <x:c r="AH425" s="585" t="n">
        <x:v>0</x:v>
      </x:c>
      <x:c r="AI425" s="588" t="n">
        <x:f>AJ425*$E$3</x:f>
        <x:v>0</x:v>
      </x:c>
      <x:c r="AJ425" s="523" t="n">
        <x:v>0</x:v>
      </x:c>
      <x:c r="AK425" s="579" t="n">
        <x:v>0</x:v>
      </x:c>
      <x:c r="AL425" s="582" t="n">
        <x:f>AM425*$E$3</x:f>
        <x:v>0</x:v>
      </x:c>
      <x:c r="AM425" s="523" t="n">
        <x:v>0</x:v>
      </x:c>
      <x:c r="AN425" s="585" t="n">
        <x:v>0</x:v>
      </x:c>
      <x:c r="AO425" s="588" t="n">
        <x:f>AP425*$E$3</x:f>
        <x:v>0</x:v>
      </x:c>
      <x:c r="AP425" s="523" t="n">
        <x:v>0</x:v>
      </x:c>
      <x:c r="AQ425" s="579" t="n">
        <x:v>0</x:v>
      </x:c>
      <x:c r="AR425" s="582" t="n">
        <x:f>AS425*$E$3</x:f>
        <x:v>0</x:v>
      </x:c>
      <x:c r="AS425" s="523" t="n">
        <x:v>0</x:v>
      </x:c>
      <x:c r="AT425" s="585" t="n">
        <x:v>0</x:v>
      </x:c>
      <x:c r="AU425" s="588" t="n">
        <x:f>AV425*$E$3</x:f>
        <x:v>0</x:v>
      </x:c>
      <x:c r="AV425" s="523" t="n">
        <x:v>0</x:v>
      </x:c>
      <x:c r="AW425" s="579" t="n">
        <x:f>SUM(M425,P425,S425,V425,Y425,AB425,AE425,AH425,AK425,AN425,AQ425,AT425)</x:f>
        <x:v>0</x:v>
      </x:c>
      <x:c r="AX425" s="582" t="n">
        <x:f>SUM(N425,Q425,T425,W425,Z425,AC425,AF425,AI425,AL425,AO425,AR425,AU425)</x:f>
        <x:v>0</x:v>
      </x:c>
      <x:c r="AY425" s="525"/>
      <x:c r="AZ425" s="579" t="n">
        <x:f>AW425/12</x:f>
        <x:v>0</x:v>
      </x:c>
      <x:c r="BA425" s="582" t="n">
        <x:f>AX425/12</x:f>
        <x:v>0</x:v>
      </x:c>
      <x:c r="BB425" s="525"/>
      <x:c r="BC425" s="579" t="n">
        <x:f>AW425-$G425</x:f>
        <x:v>0</x:v>
      </x:c>
      <x:c r="BD425" s="582" t="n">
        <x:f>AX425-($K425*12)</x:f>
        <x:v>0</x:v>
      </x:c>
      <x:c r="BE425" s="522" t="str">
        <x:v>SIM</x:v>
      </x:c>
      <x:c r="BF425" s="522" t="str">
        <x:v>PRODUÇÃO · COMPÕE O FATOR K</x:v>
      </x:c>
    </x:row>
    <x:row r="426" ht="31" customHeight="1">
      <x:c r="A426" s="531" t="str">
        <x:v>O&amp;M</x:v>
      </x:c>
      <x:c r="B426" s="531" t="str">
        <x:v>PODA</x:v>
      </x:c>
      <x:c r="C426" s="531" t="str">
        <x:v>5026000034</x:v>
      </x:c>
      <x:c r="D426" s="534" t="str">
        <x:v>PODA PALMEIRA&gt;6&lt;12M RED MT LAT 1ML PO LM</x:v>
      </x:c>
      <x:c r="E426" s="534" t="str">
        <x:v>PODA DE PALMEIRA DE MEDIO PORTE ENTRE 6 E 12 METROS EM CORTE LATERAL - CODIGO 1ML. INCLUI: CORTAR, APARA OU DESBASTAR ONDE OS CONDUTORES DA REDE DE MT ENCONTRAM-SE PASSANDO LATERALMENTE A  COPA DA ARVORE. PAGAMENTO POR UNIDADE. APROPRIACAO - CUSTEIO: QUANDO EM ATIVIDADE DE MANUTENCAO, APROPRIAR NO CENTRO E CLASSE DE CUSTO ESPECIFICA DA AREA. QUANTIDADE MINIMA DE PESSOAS NECESSARIAS: 3 PESSOAS. TIPO DE TURMA: PODA LINHA MORTA (PO LM).</x:v>
      </x:c>
      <x:c r="F426" s="531" t="str">
        <x:v>UNIDADE</x:v>
      </x:c>
      <x:c r="G426" s="573" t="n">
        <x:v>0</x:v>
      </x:c>
      <x:c r="H426" s="573" t="n">
        <x:f>G426/12</x:f>
        <x:v>0</x:v>
      </x:c>
      <x:c r="I426" s="576" t="n">
        <x:v>87.9510945133497</x:v>
      </x:c>
      <x:c r="J426" s="576" t="n">
        <x:f>ROUND(I426*$E$3,2)</x:f>
        <x:v>87.95</x:v>
      </x:c>
      <x:c r="K426" s="576" t="n">
        <x:f>J426*H426</x:f>
        <x:v>0</x:v>
      </x:c>
      <x:c r="L426" s="522"/>
      <x:c r="M426" s="579" t="n">
        <x:v>0</x:v>
      </x:c>
      <x:c r="N426" s="582" t="n">
        <x:f>O426*$E$3</x:f>
        <x:v>0</x:v>
      </x:c>
      <x:c r="O426" s="523" t="n">
        <x:v>0</x:v>
      </x:c>
      <x:c r="P426" s="585" t="n">
        <x:v>0</x:v>
      </x:c>
      <x:c r="Q426" s="588" t="n">
        <x:f>R426*$E$3</x:f>
        <x:v>0</x:v>
      </x:c>
      <x:c r="R426" s="523" t="n">
        <x:v>0</x:v>
      </x:c>
      <x:c r="S426" s="579" t="n">
        <x:v>0</x:v>
      </x:c>
      <x:c r="T426" s="582" t="n">
        <x:f>U426*$E$3</x:f>
        <x:v>0</x:v>
      </x:c>
      <x:c r="U426" s="523" t="n">
        <x:v>0</x:v>
      </x:c>
      <x:c r="V426" s="585" t="n">
        <x:v>0</x:v>
      </x:c>
      <x:c r="W426" s="588" t="n">
        <x:f>X426*$E$3</x:f>
        <x:v>0</x:v>
      </x:c>
      <x:c r="X426" s="523" t="n">
        <x:v>0</x:v>
      </x:c>
      <x:c r="Y426" s="579" t="n">
        <x:v>0</x:v>
      </x:c>
      <x:c r="Z426" s="582" t="n">
        <x:f>AA426*$E$3</x:f>
        <x:v>0</x:v>
      </x:c>
      <x:c r="AA426" s="523" t="n">
        <x:v>0</x:v>
      </x:c>
      <x:c r="AB426" s="585" t="n">
        <x:v>0</x:v>
      </x:c>
      <x:c r="AC426" s="588" t="n">
        <x:f>AD426*$E$3</x:f>
        <x:v>0</x:v>
      </x:c>
      <x:c r="AD426" s="523" t="n">
        <x:v>0</x:v>
      </x:c>
      <x:c r="AE426" s="579" t="n">
        <x:v>0</x:v>
      </x:c>
      <x:c r="AF426" s="582" t="n">
        <x:f>AG426*$E$3</x:f>
        <x:v>0</x:v>
      </x:c>
      <x:c r="AG426" s="523" t="n">
        <x:v>0</x:v>
      </x:c>
      <x:c r="AH426" s="585" t="n">
        <x:v>0</x:v>
      </x:c>
      <x:c r="AI426" s="588" t="n">
        <x:f>AJ426*$E$3</x:f>
        <x:v>0</x:v>
      </x:c>
      <x:c r="AJ426" s="523" t="n">
        <x:v>0</x:v>
      </x:c>
      <x:c r="AK426" s="579" t="n">
        <x:v>0</x:v>
      </x:c>
      <x:c r="AL426" s="582" t="n">
        <x:f>AM426*$E$3</x:f>
        <x:v>0</x:v>
      </x:c>
      <x:c r="AM426" s="523" t="n">
        <x:v>0</x:v>
      </x:c>
      <x:c r="AN426" s="585" t="n">
        <x:v>0</x:v>
      </x:c>
      <x:c r="AO426" s="588" t="n">
        <x:f>AP426*$E$3</x:f>
        <x:v>0</x:v>
      </x:c>
      <x:c r="AP426" s="523" t="n">
        <x:v>0</x:v>
      </x:c>
      <x:c r="AQ426" s="579" t="n">
        <x:v>0</x:v>
      </x:c>
      <x:c r="AR426" s="582" t="n">
        <x:f>AS426*$E$3</x:f>
        <x:v>0</x:v>
      </x:c>
      <x:c r="AS426" s="523" t="n">
        <x:v>0</x:v>
      </x:c>
      <x:c r="AT426" s="585" t="n">
        <x:v>0</x:v>
      </x:c>
      <x:c r="AU426" s="588" t="n">
        <x:f>AV426*$E$3</x:f>
        <x:v>0</x:v>
      </x:c>
      <x:c r="AV426" s="523" t="n">
        <x:v>0</x:v>
      </x:c>
      <x:c r="AW426" s="579" t="n">
        <x:f>SUM(M426,P426,S426,V426,Y426,AB426,AE426,AH426,AK426,AN426,AQ426,AT426)</x:f>
        <x:v>0</x:v>
      </x:c>
      <x:c r="AX426" s="582" t="n">
        <x:f>SUM(N426,Q426,T426,W426,Z426,AC426,AF426,AI426,AL426,AO426,AR426,AU426)</x:f>
        <x:v>0</x:v>
      </x:c>
      <x:c r="AY426" s="525"/>
      <x:c r="AZ426" s="579" t="n">
        <x:f>AW426/12</x:f>
        <x:v>0</x:v>
      </x:c>
      <x:c r="BA426" s="582" t="n">
        <x:f>AX426/12</x:f>
        <x:v>0</x:v>
      </x:c>
      <x:c r="BB426" s="525"/>
      <x:c r="BC426" s="579" t="n">
        <x:f>AW426-$G426</x:f>
        <x:v>0</x:v>
      </x:c>
      <x:c r="BD426" s="582" t="n">
        <x:f>AX426-($K426*12)</x:f>
        <x:v>0</x:v>
      </x:c>
      <x:c r="BE426" s="522" t="str">
        <x:v>SIM</x:v>
      </x:c>
      <x:c r="BF426" s="522" t="str">
        <x:v>PRODUÇÃO · COMPÕE O FATOR K</x:v>
      </x:c>
    </x:row>
    <x:row r="427" ht="31" customHeight="1">
      <x:c r="A427" s="531" t="str">
        <x:v>O&amp;M</x:v>
      </x:c>
      <x:c r="B427" s="531" t="str">
        <x:v>PODA</x:v>
      </x:c>
      <x:c r="C427" s="531" t="str">
        <x:v>5026000035</x:v>
      </x:c>
      <x:c r="D427" s="534" t="str">
        <x:v>PODA PALMEIRA &gt;12M REDE MT LAT 1GL PO LM</x:v>
      </x:c>
      <x:c r="E427" s="534" t="str">
        <x:v>PODA DE PALMEIRA DE GRANDE PORTE MAIOR QUE 12 METROS EM CORTE LATERAL - CODIGO 1GL. INCLUI: CORTAR, APARA OU DESBASTAR ONDE OS CONDUTORES DA REDE DE MT ENCONTRAM-SE PASSANDO LATERALMENTE A  COPA DA ARVORE. PAGAMENTO POR UNIDADE. APROPRIACAO - CUSTEIO: QUANDO EM ATIVIDADE DE MANUTENCAO, APROPRIAR NO CENTRO E CLASSE DE CUSTO ESPECIFICA DA AREA. QUANTIDADE MINIMA DE PESSOAS NECESSARIAS: 3 PESSOAS. TIPO DE TURMA: PODA LINHA MORTA (PO LM).</x:v>
      </x:c>
      <x:c r="F427" s="531" t="str">
        <x:v>UNIDADE</x:v>
      </x:c>
      <x:c r="G427" s="573" t="n">
        <x:v>0</x:v>
      </x:c>
      <x:c r="H427" s="573" t="n">
        <x:f>G427/12</x:f>
        <x:v>0</x:v>
      </x:c>
      <x:c r="I427" s="576" t="n">
        <x:v>92.8372664307581</x:v>
      </x:c>
      <x:c r="J427" s="576" t="n">
        <x:f>ROUND(I427*$E$3,2)</x:f>
        <x:v>92.84</x:v>
      </x:c>
      <x:c r="K427" s="576" t="n">
        <x:f>J427*H427</x:f>
        <x:v>0</x:v>
      </x:c>
      <x:c r="L427" s="522"/>
      <x:c r="M427" s="579" t="n">
        <x:v>0</x:v>
      </x:c>
      <x:c r="N427" s="582" t="n">
        <x:f>O427*$E$3</x:f>
        <x:v>0</x:v>
      </x:c>
      <x:c r="O427" s="523" t="n">
        <x:v>0</x:v>
      </x:c>
      <x:c r="P427" s="585" t="n">
        <x:v>0</x:v>
      </x:c>
      <x:c r="Q427" s="588" t="n">
        <x:f>R427*$E$3</x:f>
        <x:v>0</x:v>
      </x:c>
      <x:c r="R427" s="523" t="n">
        <x:v>0</x:v>
      </x:c>
      <x:c r="S427" s="579" t="n">
        <x:v>0</x:v>
      </x:c>
      <x:c r="T427" s="582" t="n">
        <x:f>U427*$E$3</x:f>
        <x:v>0</x:v>
      </x:c>
      <x:c r="U427" s="523" t="n">
        <x:v>0</x:v>
      </x:c>
      <x:c r="V427" s="585" t="n">
        <x:v>0</x:v>
      </x:c>
      <x:c r="W427" s="588" t="n">
        <x:f>X427*$E$3</x:f>
        <x:v>0</x:v>
      </x:c>
      <x:c r="X427" s="523" t="n">
        <x:v>0</x:v>
      </x:c>
      <x:c r="Y427" s="579" t="n">
        <x:v>0</x:v>
      </x:c>
      <x:c r="Z427" s="582" t="n">
        <x:f>AA427*$E$3</x:f>
        <x:v>0</x:v>
      </x:c>
      <x:c r="AA427" s="523" t="n">
        <x:v>0</x:v>
      </x:c>
      <x:c r="AB427" s="585" t="n">
        <x:v>0</x:v>
      </x:c>
      <x:c r="AC427" s="588" t="n">
        <x:f>AD427*$E$3</x:f>
        <x:v>0</x:v>
      </x:c>
      <x:c r="AD427" s="523" t="n">
        <x:v>0</x:v>
      </x:c>
      <x:c r="AE427" s="579" t="n">
        <x:v>0</x:v>
      </x:c>
      <x:c r="AF427" s="582" t="n">
        <x:f>AG427*$E$3</x:f>
        <x:v>0</x:v>
      </x:c>
      <x:c r="AG427" s="523" t="n">
        <x:v>0</x:v>
      </x:c>
      <x:c r="AH427" s="585" t="n">
        <x:v>0</x:v>
      </x:c>
      <x:c r="AI427" s="588" t="n">
        <x:f>AJ427*$E$3</x:f>
        <x:v>0</x:v>
      </x:c>
      <x:c r="AJ427" s="523" t="n">
        <x:v>0</x:v>
      </x:c>
      <x:c r="AK427" s="579" t="n">
        <x:v>0</x:v>
      </x:c>
      <x:c r="AL427" s="582" t="n">
        <x:f>AM427*$E$3</x:f>
        <x:v>0</x:v>
      </x:c>
      <x:c r="AM427" s="523" t="n">
        <x:v>0</x:v>
      </x:c>
      <x:c r="AN427" s="585" t="n">
        <x:v>0</x:v>
      </x:c>
      <x:c r="AO427" s="588" t="n">
        <x:f>AP427*$E$3</x:f>
        <x:v>0</x:v>
      </x:c>
      <x:c r="AP427" s="523" t="n">
        <x:v>0</x:v>
      </x:c>
      <x:c r="AQ427" s="579" t="n">
        <x:v>0</x:v>
      </x:c>
      <x:c r="AR427" s="582" t="n">
        <x:f>AS427*$E$3</x:f>
        <x:v>0</x:v>
      </x:c>
      <x:c r="AS427" s="523" t="n">
        <x:v>0</x:v>
      </x:c>
      <x:c r="AT427" s="585" t="n">
        <x:v>0</x:v>
      </x:c>
      <x:c r="AU427" s="588" t="n">
        <x:f>AV427*$E$3</x:f>
        <x:v>0</x:v>
      </x:c>
      <x:c r="AV427" s="523" t="n">
        <x:v>0</x:v>
      </x:c>
      <x:c r="AW427" s="579" t="n">
        <x:f>SUM(M427,P427,S427,V427,Y427,AB427,AE427,AH427,AK427,AN427,AQ427,AT427)</x:f>
        <x:v>0</x:v>
      </x:c>
      <x:c r="AX427" s="582" t="n">
        <x:f>SUM(N427,Q427,T427,W427,Z427,AC427,AF427,AI427,AL427,AO427,AR427,AU427)</x:f>
        <x:v>0</x:v>
      </x:c>
      <x:c r="AY427" s="525"/>
      <x:c r="AZ427" s="579" t="n">
        <x:f>AW427/12</x:f>
        <x:v>0</x:v>
      </x:c>
      <x:c r="BA427" s="582" t="n">
        <x:f>AX427/12</x:f>
        <x:v>0</x:v>
      </x:c>
      <x:c r="BB427" s="525"/>
      <x:c r="BC427" s="579" t="n">
        <x:f>AW427-$G427</x:f>
        <x:v>0</x:v>
      </x:c>
      <x:c r="BD427" s="582" t="n">
        <x:f>AX427-($K427*12)</x:f>
        <x:v>0</x:v>
      </x:c>
      <x:c r="BE427" s="522" t="str">
        <x:v>SIM</x:v>
      </x:c>
      <x:c r="BF427" s="522" t="str">
        <x:v>PRODUÇÃO · COMPÕE O FATOR K</x:v>
      </x:c>
    </x:row>
    <x:row r="428" ht="31" customHeight="1">
      <x:c r="A428" s="531" t="str">
        <x:v>O&amp;M</x:v>
      </x:c>
      <x:c r="B428" s="531" t="str">
        <x:v>PODA</x:v>
      </x:c>
      <x:c r="C428" s="531" t="str">
        <x:v>5026000037</x:v>
      </x:c>
      <x:c r="D428" s="534" t="str">
        <x:v>PODA ARV &lt;6M REDE BT CENTRAL 2PC PO LM</x:v>
      </x:c>
      <x:c r="E428" s="534" t="str">
        <x:v>PODA DE ARVORE DE PORTE MENOR QUE 6 METROS EM CORTE CENTRAL, COM REDE BT PASSANTE - CODIGO 2PC. INCLUI: CORTAR, APARA OU DESBASTAR ONDE OS CONDUTORES DA REDE DE BT ENCONTRAM-SE PASSANDO POR DENTRO DA COPA DA ARVORE. PAGAMENTO POR UNIDADE. APROPRIACAO - CUSTEIO: QUANDO EM ATIVIDADE DE MANUTENCAO, APROPRIAR NO CENTRO E CLASSE DE CUSTO ESPECIFICA DA AREA. QUANTIDADE MINIMA DE PESSOAS NECESSARIAS: 3 PESSOAS. TIPO DE TURMA: PODA LINHA MORTA (PO LM).</x:v>
      </x:c>
      <x:c r="F428" s="531" t="str">
        <x:v>UNIDADE</x:v>
      </x:c>
      <x:c r="G428" s="573" t="n">
        <x:v>0</x:v>
      </x:c>
      <x:c r="H428" s="573" t="n">
        <x:f>G428/12</x:f>
        <x:v>0</x:v>
      </x:c>
      <x:c r="I428" s="576" t="n">
        <x:v>244.308595870416</x:v>
      </x:c>
      <x:c r="J428" s="576" t="n">
        <x:f>ROUND(I428*$E$3,2)</x:f>
        <x:v>244.31</x:v>
      </x:c>
      <x:c r="K428" s="576" t="n">
        <x:f>J428*H428</x:f>
        <x:v>0</x:v>
      </x:c>
      <x:c r="L428" s="522"/>
      <x:c r="M428" s="579" t="n">
        <x:v>143</x:v>
      </x:c>
      <x:c r="N428" s="582" t="n">
        <x:f>O428*$E$3</x:f>
        <x:v>34936.33</x:v>
      </x:c>
      <x:c r="O428" s="523" t="n">
        <x:v>34936.33</x:v>
      </x:c>
      <x:c r="P428" s="585" t="n">
        <x:v>299</x:v>
      </x:c>
      <x:c r="Q428" s="588" t="n">
        <x:f>R428*$E$3</x:f>
        <x:v>73048.69</x:v>
      </x:c>
      <x:c r="R428" s="523" t="n">
        <x:v>73048.69</x:v>
      </x:c>
      <x:c r="S428" s="579" t="n">
        <x:v>172</x:v>
      </x:c>
      <x:c r="T428" s="582" t="n">
        <x:f>U428*$E$3</x:f>
        <x:v>42021.32</x:v>
      </x:c>
      <x:c r="U428" s="523" t="n">
        <x:v>42021.32</x:v>
      </x:c>
      <x:c r="V428" s="585" t="n">
        <x:v>253</x:v>
      </x:c>
      <x:c r="W428" s="588" t="n">
        <x:f>X428*$E$3</x:f>
        <x:v>61810.43</x:v>
      </x:c>
      <x:c r="X428" s="523" t="n">
        <x:v>61810.43</x:v>
      </x:c>
      <x:c r="Y428" s="579" t="n">
        <x:v>237</x:v>
      </x:c>
      <x:c r="Z428" s="582" t="n">
        <x:f>AA428*$E$3</x:f>
        <x:v>57901.47</x:v>
      </x:c>
      <x:c r="AA428" s="523" t="n">
        <x:v>57901.47</x:v>
      </x:c>
      <x:c r="AB428" s="585" t="n">
        <x:v>351</x:v>
      </x:c>
      <x:c r="AC428" s="588" t="n">
        <x:f>AD428*$E$3</x:f>
        <x:v>85752.81</x:v>
      </x:c>
      <x:c r="AD428" s="523" t="n">
        <x:v>85752.81</x:v>
      </x:c>
      <x:c r="AE428" s="579" t="n">
        <x:v>176</x:v>
      </x:c>
      <x:c r="AF428" s="582" t="n">
        <x:f>AG428*$E$3</x:f>
        <x:v>42998.56</x:v>
      </x:c>
      <x:c r="AG428" s="523" t="n">
        <x:v>42998.56</x:v>
      </x:c>
      <x:c r="AH428" s="585" t="n">
        <x:v>200</x:v>
      </x:c>
      <x:c r="AI428" s="588" t="n">
        <x:f>AJ428*$E$3</x:f>
        <x:v>48862</x:v>
      </x:c>
      <x:c r="AJ428" s="523" t="n">
        <x:v>48862</x:v>
      </x:c>
      <x:c r="AK428" s="579" t="n">
        <x:v>189</x:v>
      </x:c>
      <x:c r="AL428" s="582" t="n">
        <x:f>AM428*$E$3</x:f>
        <x:v>46174.59</x:v>
      </x:c>
      <x:c r="AM428" s="523" t="n">
        <x:v>46174.59</x:v>
      </x:c>
      <x:c r="AN428" s="585" t="n">
        <x:v>188</x:v>
      </x:c>
      <x:c r="AO428" s="588" t="n">
        <x:f>AP428*$E$3</x:f>
        <x:v>45930.28</x:v>
      </x:c>
      <x:c r="AP428" s="523" t="n">
        <x:v>45930.28</x:v>
      </x:c>
      <x:c r="AQ428" s="579" t="n">
        <x:v>220</x:v>
      </x:c>
      <x:c r="AR428" s="582" t="n">
        <x:f>AS428*$E$3</x:f>
        <x:v>53748.2</x:v>
      </x:c>
      <x:c r="AS428" s="523" t="n">
        <x:v>53748.2</x:v>
      </x:c>
      <x:c r="AT428" s="585" t="n">
        <x:v>356</x:v>
      </x:c>
      <x:c r="AU428" s="588" t="n">
        <x:f>AV428*$E$3</x:f>
        <x:v>86974.36</x:v>
      </x:c>
      <x:c r="AV428" s="523" t="n">
        <x:v>86974.36</x:v>
      </x:c>
      <x:c r="AW428" s="579" t="n">
        <x:f>SUM(M428,P428,S428,V428,Y428,AB428,AE428,AH428,AK428,AN428,AQ428,AT428)</x:f>
        <x:v>2784</x:v>
      </x:c>
      <x:c r="AX428" s="582" t="n">
        <x:f>SUM(N428,Q428,T428,W428,Z428,AC428,AF428,AI428,AL428,AO428,AR428,AU428)</x:f>
        <x:v>680159.0399999999</x:v>
      </x:c>
      <x:c r="AY428" s="525"/>
      <x:c r="AZ428" s="579" t="n">
        <x:f>AW428/12</x:f>
        <x:v>232</x:v>
      </x:c>
      <x:c r="BA428" s="582" t="n">
        <x:f>AX428/12</x:f>
        <x:v>56679.91999999999</x:v>
      </x:c>
      <x:c r="BB428" s="525"/>
      <x:c r="BC428" s="579" t="n">
        <x:f>AW428-$G428</x:f>
        <x:v>2784</x:v>
      </x:c>
      <x:c r="BD428" s="582" t="n">
        <x:f>AX428-($K428*12)</x:f>
        <x:v>680159.0399999999</x:v>
      </x:c>
      <x:c r="BE428" s="522" t="str">
        <x:v>SIM</x:v>
      </x:c>
      <x:c r="BF428" s="522" t="str">
        <x:v>PRODUÇÃO · COMPÕE O FATOR K</x:v>
      </x:c>
    </x:row>
    <x:row r="429" ht="31" customHeight="1">
      <x:c r="A429" s="531" t="str">
        <x:v>O&amp;M</x:v>
      </x:c>
      <x:c r="B429" s="531" t="str">
        <x:v>PODA</x:v>
      </x:c>
      <x:c r="C429" s="531" t="str">
        <x:v>5026000039</x:v>
      </x:c>
      <x:c r="D429" s="534" t="str">
        <x:v>PODA ARV&gt;6&lt;12M REDE BT CENTRAL 2MC PO LM</x:v>
      </x:c>
      <x:c r="E429" s="534" t="str">
        <x:v>PODA DE ARVORE DE PORTE ENTRE 6 E 12 METROS EM CORTE CENTRAL - CODIGO 2MC. INCLUI: CORTAR, APARA OU DESBASTAR ONDE OS CONDUTORES DA REDE DE BT ENCONTRAM-SE PASSANDO POR DENTRO DA COPA DA ARVORE. PAGAMENTO POR UNIDADE. APROPRIACAO - CUSTEIO: QUANDO EM ATIVIDADE DE MANUTENCAO, APROPRIAR NO CENTRO E CLASSE DE CUSTO ESPECIFICA DA AREA. QUANTIDADE MINIMA DE PESSOAS NECESSARIAS: 3 PESSOAS. TIPO DE TURMA: PODA LINHA MORTA (PO LM).</x:v>
      </x:c>
      <x:c r="F429" s="531" t="str">
        <x:v>UNIDADE</x:v>
      </x:c>
      <x:c r="G429" s="573" t="n">
        <x:v>0</x:v>
      </x:c>
      <x:c r="H429" s="573" t="n">
        <x:f>G429/12</x:f>
        <x:v>0</x:v>
      </x:c>
      <x:c r="I429" s="576" t="n">
        <x:v>630.316177345673</x:v>
      </x:c>
      <x:c r="J429" s="576" t="n">
        <x:f>ROUND(I429*$E$3,2)</x:f>
        <x:v>630.32</x:v>
      </x:c>
      <x:c r="K429" s="576" t="n">
        <x:f>J429*H429</x:f>
        <x:v>0</x:v>
      </x:c>
      <x:c r="L429" s="522"/>
      <x:c r="M429" s="579" t="n">
        <x:v>0</x:v>
      </x:c>
      <x:c r="N429" s="582" t="n">
        <x:f>O429*$E$3</x:f>
        <x:v>0</x:v>
      </x:c>
      <x:c r="O429" s="523" t="n">
        <x:v>0</x:v>
      </x:c>
      <x:c r="P429" s="585" t="n">
        <x:v>0</x:v>
      </x:c>
      <x:c r="Q429" s="588" t="n">
        <x:f>R429*$E$3</x:f>
        <x:v>0</x:v>
      </x:c>
      <x:c r="R429" s="523" t="n">
        <x:v>0</x:v>
      </x:c>
      <x:c r="S429" s="579" t="n">
        <x:v>0</x:v>
      </x:c>
      <x:c r="T429" s="582" t="n">
        <x:f>U429*$E$3</x:f>
        <x:v>0</x:v>
      </x:c>
      <x:c r="U429" s="523" t="n">
        <x:v>0</x:v>
      </x:c>
      <x:c r="V429" s="585" t="n">
        <x:v>0</x:v>
      </x:c>
      <x:c r="W429" s="588" t="n">
        <x:f>X429*$E$3</x:f>
        <x:v>0</x:v>
      </x:c>
      <x:c r="X429" s="523" t="n">
        <x:v>0</x:v>
      </x:c>
      <x:c r="Y429" s="579" t="n">
        <x:v>0</x:v>
      </x:c>
      <x:c r="Z429" s="582" t="n">
        <x:f>AA429*$E$3</x:f>
        <x:v>0</x:v>
      </x:c>
      <x:c r="AA429" s="523" t="n">
        <x:v>0</x:v>
      </x:c>
      <x:c r="AB429" s="585" t="n">
        <x:v>0</x:v>
      </x:c>
      <x:c r="AC429" s="588" t="n">
        <x:f>AD429*$E$3</x:f>
        <x:v>0</x:v>
      </x:c>
      <x:c r="AD429" s="523" t="n">
        <x:v>0</x:v>
      </x:c>
      <x:c r="AE429" s="579" t="n">
        <x:v>0</x:v>
      </x:c>
      <x:c r="AF429" s="582" t="n">
        <x:f>AG429*$E$3</x:f>
        <x:v>0</x:v>
      </x:c>
      <x:c r="AG429" s="523" t="n">
        <x:v>0</x:v>
      </x:c>
      <x:c r="AH429" s="585" t="n">
        <x:v>0</x:v>
      </x:c>
      <x:c r="AI429" s="588" t="n">
        <x:f>AJ429*$E$3</x:f>
        <x:v>0</x:v>
      </x:c>
      <x:c r="AJ429" s="523" t="n">
        <x:v>0</x:v>
      </x:c>
      <x:c r="AK429" s="579" t="n">
        <x:v>0</x:v>
      </x:c>
      <x:c r="AL429" s="582" t="n">
        <x:f>AM429*$E$3</x:f>
        <x:v>0</x:v>
      </x:c>
      <x:c r="AM429" s="523" t="n">
        <x:v>0</x:v>
      </x:c>
      <x:c r="AN429" s="585" t="n">
        <x:v>0</x:v>
      </x:c>
      <x:c r="AO429" s="588" t="n">
        <x:f>AP429*$E$3</x:f>
        <x:v>0</x:v>
      </x:c>
      <x:c r="AP429" s="523" t="n">
        <x:v>0</x:v>
      </x:c>
      <x:c r="AQ429" s="579" t="n">
        <x:v>0</x:v>
      </x:c>
      <x:c r="AR429" s="582" t="n">
        <x:f>AS429*$E$3</x:f>
        <x:v>0</x:v>
      </x:c>
      <x:c r="AS429" s="523" t="n">
        <x:v>0</x:v>
      </x:c>
      <x:c r="AT429" s="585" t="n">
        <x:v>0</x:v>
      </x:c>
      <x:c r="AU429" s="588" t="n">
        <x:f>AV429*$E$3</x:f>
        <x:v>0</x:v>
      </x:c>
      <x:c r="AV429" s="523" t="n">
        <x:v>0</x:v>
      </x:c>
      <x:c r="AW429" s="579" t="n">
        <x:f>SUM(M429,P429,S429,V429,Y429,AB429,AE429,AH429,AK429,AN429,AQ429,AT429)</x:f>
        <x:v>0</x:v>
      </x:c>
      <x:c r="AX429" s="582" t="n">
        <x:f>SUM(N429,Q429,T429,W429,Z429,AC429,AF429,AI429,AL429,AO429,AR429,AU429)</x:f>
        <x:v>0</x:v>
      </x:c>
      <x:c r="AY429" s="525"/>
      <x:c r="AZ429" s="579" t="n">
        <x:f>AW429/12</x:f>
        <x:v>0</x:v>
      </x:c>
      <x:c r="BA429" s="582" t="n">
        <x:f>AX429/12</x:f>
        <x:v>0</x:v>
      </x:c>
      <x:c r="BB429" s="525"/>
      <x:c r="BC429" s="579" t="n">
        <x:f>AW429-$G429</x:f>
        <x:v>0</x:v>
      </x:c>
      <x:c r="BD429" s="582" t="n">
        <x:f>AX429-($K429*12)</x:f>
        <x:v>0</x:v>
      </x:c>
      <x:c r="BE429" s="522" t="str">
        <x:v>SIM</x:v>
      </x:c>
      <x:c r="BF429" s="522" t="str">
        <x:v>PRODUÇÃO · COMPÕE O FATOR K</x:v>
      </x:c>
    </x:row>
    <x:row r="430" ht="31" customHeight="1">
      <x:c r="A430" s="531" t="str">
        <x:v>O&amp;M</x:v>
      </x:c>
      <x:c r="B430" s="531" t="str">
        <x:v>PODA</x:v>
      </x:c>
      <x:c r="C430" s="531" t="str">
        <x:v>5026000040</x:v>
      </x:c>
      <x:c r="D430" s="534" t="str">
        <x:v>PODA GRAM&gt;6&lt;12M REDE MT REBAIX 3MR PO LM</x:v>
      </x:c>
      <x:c r="E430" s="534" t="str">
        <x:v>PODA DE GRAMINEA DE MEDIO PORTE ENTRE 6 E 12 METROS EM CORTE RABAIXAMENTO - CODIGO 3MR. INCLUI: CORTAR GRAMINEA, CERCA VIVA, SABIÁ, UNHAS DE GATO ETC... QUE ENCONTRA-SE EMBAIXO A REDE DE MT. PAGAMENTO POR METRO LINEAR. APROPRIACAO - CUSTEIO: QUANDO EM ATIVIDADE DE MANUTENCAO, APROPRIAR NO CENTRO E CLASSE DE CUSTO ESPECIFICA DA AREA. QUANTIDADE MINIMA DE PESSOAS NECESSARIAS: 3 PESSOAS. TIPO DE TURMA: PODA LINHA MORTA (PO LM).</x:v>
      </x:c>
      <x:c r="F430" s="531" t="str">
        <x:v>METRO</x:v>
      </x:c>
      <x:c r="G430" s="573" t="n">
        <x:v>0</x:v>
      </x:c>
      <x:c r="H430" s="573" t="n">
        <x:f>G430/12</x:f>
        <x:v>0</x:v>
      </x:c>
      <x:c r="I430" s="576" t="n">
        <x:v>73.2925787611248</x:v>
      </x:c>
      <x:c r="J430" s="576" t="n">
        <x:f>ROUND(I430*$E$3,2)</x:f>
        <x:v>73.29</x:v>
      </x:c>
      <x:c r="K430" s="576" t="n">
        <x:f>J430*H430</x:f>
        <x:v>0</x:v>
      </x:c>
      <x:c r="L430" s="522"/>
      <x:c r="M430" s="579" t="n">
        <x:v>0</x:v>
      </x:c>
      <x:c r="N430" s="582" t="n">
        <x:f>O430*$E$3</x:f>
        <x:v>0</x:v>
      </x:c>
      <x:c r="O430" s="523" t="n">
        <x:v>0</x:v>
      </x:c>
      <x:c r="P430" s="585" t="n">
        <x:v>0</x:v>
      </x:c>
      <x:c r="Q430" s="588" t="n">
        <x:f>R430*$E$3</x:f>
        <x:v>0</x:v>
      </x:c>
      <x:c r="R430" s="523" t="n">
        <x:v>0</x:v>
      </x:c>
      <x:c r="S430" s="579" t="n">
        <x:v>0</x:v>
      </x:c>
      <x:c r="T430" s="582" t="n">
        <x:f>U430*$E$3</x:f>
        <x:v>0</x:v>
      </x:c>
      <x:c r="U430" s="523" t="n">
        <x:v>0</x:v>
      </x:c>
      <x:c r="V430" s="585" t="n">
        <x:v>0</x:v>
      </x:c>
      <x:c r="W430" s="588" t="n">
        <x:f>X430*$E$3</x:f>
        <x:v>0</x:v>
      </x:c>
      <x:c r="X430" s="523" t="n">
        <x:v>0</x:v>
      </x:c>
      <x:c r="Y430" s="579" t="n">
        <x:v>0</x:v>
      </x:c>
      <x:c r="Z430" s="582" t="n">
        <x:f>AA430*$E$3</x:f>
        <x:v>0</x:v>
      </x:c>
      <x:c r="AA430" s="523" t="n">
        <x:v>0</x:v>
      </x:c>
      <x:c r="AB430" s="585" t="n">
        <x:v>0</x:v>
      </x:c>
      <x:c r="AC430" s="588" t="n">
        <x:f>AD430*$E$3</x:f>
        <x:v>0</x:v>
      </x:c>
      <x:c r="AD430" s="523" t="n">
        <x:v>0</x:v>
      </x:c>
      <x:c r="AE430" s="579" t="n">
        <x:v>0</x:v>
      </x:c>
      <x:c r="AF430" s="582" t="n">
        <x:f>AG430*$E$3</x:f>
        <x:v>0</x:v>
      </x:c>
      <x:c r="AG430" s="523" t="n">
        <x:v>0</x:v>
      </x:c>
      <x:c r="AH430" s="585" t="n">
        <x:v>0</x:v>
      </x:c>
      <x:c r="AI430" s="588" t="n">
        <x:f>AJ430*$E$3</x:f>
        <x:v>0</x:v>
      </x:c>
      <x:c r="AJ430" s="523" t="n">
        <x:v>0</x:v>
      </x:c>
      <x:c r="AK430" s="579" t="n">
        <x:v>0</x:v>
      </x:c>
      <x:c r="AL430" s="582" t="n">
        <x:f>AM430*$E$3</x:f>
        <x:v>0</x:v>
      </x:c>
      <x:c r="AM430" s="523" t="n">
        <x:v>0</x:v>
      </x:c>
      <x:c r="AN430" s="585" t="n">
        <x:v>0</x:v>
      </x:c>
      <x:c r="AO430" s="588" t="n">
        <x:f>AP430*$E$3</x:f>
        <x:v>0</x:v>
      </x:c>
      <x:c r="AP430" s="523" t="n">
        <x:v>0</x:v>
      </x:c>
      <x:c r="AQ430" s="579" t="n">
        <x:v>0</x:v>
      </x:c>
      <x:c r="AR430" s="582" t="n">
        <x:f>AS430*$E$3</x:f>
        <x:v>0</x:v>
      </x:c>
      <x:c r="AS430" s="523" t="n">
        <x:v>0</x:v>
      </x:c>
      <x:c r="AT430" s="585" t="n">
        <x:v>0</x:v>
      </x:c>
      <x:c r="AU430" s="588" t="n">
        <x:f>AV430*$E$3</x:f>
        <x:v>0</x:v>
      </x:c>
      <x:c r="AV430" s="523" t="n">
        <x:v>0</x:v>
      </x:c>
      <x:c r="AW430" s="579" t="n">
        <x:f>SUM(M430,P430,S430,V430,Y430,AB430,AE430,AH430,AK430,AN430,AQ430,AT430)</x:f>
        <x:v>0</x:v>
      </x:c>
      <x:c r="AX430" s="582" t="n">
        <x:f>SUM(N430,Q430,T430,W430,Z430,AC430,AF430,AI430,AL430,AO430,AR430,AU430)</x:f>
        <x:v>0</x:v>
      </x:c>
      <x:c r="AY430" s="525"/>
      <x:c r="AZ430" s="579" t="n">
        <x:f>AW430/12</x:f>
        <x:v>0</x:v>
      </x:c>
      <x:c r="BA430" s="582" t="n">
        <x:f>AX430/12</x:f>
        <x:v>0</x:v>
      </x:c>
      <x:c r="BB430" s="525"/>
      <x:c r="BC430" s="579" t="n">
        <x:f>AW430-$G430</x:f>
        <x:v>0</x:v>
      </x:c>
      <x:c r="BD430" s="582" t="n">
        <x:f>AX430-($K430*12)</x:f>
        <x:v>0</x:v>
      </x:c>
      <x:c r="BE430" s="522" t="str">
        <x:v>SIM</x:v>
      </x:c>
      <x:c r="BF430" s="522" t="str">
        <x:v>PRODUÇÃO · COMPÕE O FATOR K</x:v>
      </x:c>
    </x:row>
    <x:row r="431" ht="31" customHeight="1">
      <x:c r="A431" s="531" t="str">
        <x:v>O&amp;M</x:v>
      </x:c>
      <x:c r="B431" s="531" t="str">
        <x:v>PODA</x:v>
      </x:c>
      <x:c r="C431" s="531" t="str">
        <x:v>5026000041</x:v>
      </x:c>
      <x:c r="D431" s="534" t="str">
        <x:v>PODA GRAMINEA &gt;12M REDE MT LAT 3GL PO LM</x:v>
      </x:c>
      <x:c r="E431" s="534" t="str">
        <x:v>PODA DE GRAMINEA DE GRANDE PORTE ACIMA DE 12 METROS - CODIGO 3GL. INCLUI: PODAR GRAMINEA QUE ENCONTRA-SE LATERALMENTE A REDE DE MT; PAGAMENTO POR METRO LINEAR. PAGAMENTO POR METRO LINEAR. APROPRIACAO - CUSTEIO: QUANDO EM ATIVIDADE DE MANUTENCAO, APROPRIAR NO CENTRO E CLASSE DE CUSTO ESPECIFICA DA AREA. QUANTIDADE MINIMA DE PESSOAS NECESSARIAS: 3 PESSOAS. TIPO DE TURMA: PODA LINHA MORTA (PO LM).</x:v>
      </x:c>
      <x:c r="F431" s="531" t="str">
        <x:v>METRO</x:v>
      </x:c>
      <x:c r="G431" s="573" t="n">
        <x:v>0</x:v>
      </x:c>
      <x:c r="H431" s="573" t="n">
        <x:f>G431/12</x:f>
        <x:v>0</x:v>
      </x:c>
      <x:c r="I431" s="576" t="n">
        <x:v>39.0893753392666</x:v>
      </x:c>
      <x:c r="J431" s="576" t="n">
        <x:f>ROUND(I431*$E$3,2)</x:f>
        <x:v>39.09</x:v>
      </x:c>
      <x:c r="K431" s="576" t="n">
        <x:f>J431*H431</x:f>
        <x:v>0</x:v>
      </x:c>
      <x:c r="L431" s="522"/>
      <x:c r="M431" s="579" t="n">
        <x:v>0</x:v>
      </x:c>
      <x:c r="N431" s="582" t="n">
        <x:f>O431*$E$3</x:f>
        <x:v>0</x:v>
      </x:c>
      <x:c r="O431" s="523" t="n">
        <x:v>0</x:v>
      </x:c>
      <x:c r="P431" s="585" t="n">
        <x:v>0</x:v>
      </x:c>
      <x:c r="Q431" s="588" t="n">
        <x:f>R431*$E$3</x:f>
        <x:v>0</x:v>
      </x:c>
      <x:c r="R431" s="523" t="n">
        <x:v>0</x:v>
      </x:c>
      <x:c r="S431" s="579" t="n">
        <x:v>0</x:v>
      </x:c>
      <x:c r="T431" s="582" t="n">
        <x:f>U431*$E$3</x:f>
        <x:v>0</x:v>
      </x:c>
      <x:c r="U431" s="523" t="n">
        <x:v>0</x:v>
      </x:c>
      <x:c r="V431" s="585" t="n">
        <x:v>0</x:v>
      </x:c>
      <x:c r="W431" s="588" t="n">
        <x:f>X431*$E$3</x:f>
        <x:v>0</x:v>
      </x:c>
      <x:c r="X431" s="523" t="n">
        <x:v>0</x:v>
      </x:c>
      <x:c r="Y431" s="579" t="n">
        <x:v>0</x:v>
      </x:c>
      <x:c r="Z431" s="582" t="n">
        <x:f>AA431*$E$3</x:f>
        <x:v>0</x:v>
      </x:c>
      <x:c r="AA431" s="523" t="n">
        <x:v>0</x:v>
      </x:c>
      <x:c r="AB431" s="585" t="n">
        <x:v>0</x:v>
      </x:c>
      <x:c r="AC431" s="588" t="n">
        <x:f>AD431*$E$3</x:f>
        <x:v>0</x:v>
      </x:c>
      <x:c r="AD431" s="523" t="n">
        <x:v>0</x:v>
      </x:c>
      <x:c r="AE431" s="579" t="n">
        <x:v>0</x:v>
      </x:c>
      <x:c r="AF431" s="582" t="n">
        <x:f>AG431*$E$3</x:f>
        <x:v>0</x:v>
      </x:c>
      <x:c r="AG431" s="523" t="n">
        <x:v>0</x:v>
      </x:c>
      <x:c r="AH431" s="585" t="n">
        <x:v>0</x:v>
      </x:c>
      <x:c r="AI431" s="588" t="n">
        <x:f>AJ431*$E$3</x:f>
        <x:v>0</x:v>
      </x:c>
      <x:c r="AJ431" s="523" t="n">
        <x:v>0</x:v>
      </x:c>
      <x:c r="AK431" s="579" t="n">
        <x:v>0</x:v>
      </x:c>
      <x:c r="AL431" s="582" t="n">
        <x:f>AM431*$E$3</x:f>
        <x:v>0</x:v>
      </x:c>
      <x:c r="AM431" s="523" t="n">
        <x:v>0</x:v>
      </x:c>
      <x:c r="AN431" s="585" t="n">
        <x:v>0</x:v>
      </x:c>
      <x:c r="AO431" s="588" t="n">
        <x:f>AP431*$E$3</x:f>
        <x:v>0</x:v>
      </x:c>
      <x:c r="AP431" s="523" t="n">
        <x:v>0</x:v>
      </x:c>
      <x:c r="AQ431" s="579" t="n">
        <x:v>0</x:v>
      </x:c>
      <x:c r="AR431" s="582" t="n">
        <x:f>AS431*$E$3</x:f>
        <x:v>0</x:v>
      </x:c>
      <x:c r="AS431" s="523" t="n">
        <x:v>0</x:v>
      </x:c>
      <x:c r="AT431" s="585" t="n">
        <x:v>0</x:v>
      </x:c>
      <x:c r="AU431" s="588" t="n">
        <x:f>AV431*$E$3</x:f>
        <x:v>0</x:v>
      </x:c>
      <x:c r="AV431" s="523" t="n">
        <x:v>0</x:v>
      </x:c>
      <x:c r="AW431" s="579" t="n">
        <x:f>SUM(M431,P431,S431,V431,Y431,AB431,AE431,AH431,AK431,AN431,AQ431,AT431)</x:f>
        <x:v>0</x:v>
      </x:c>
      <x:c r="AX431" s="582" t="n">
        <x:f>SUM(N431,Q431,T431,W431,Z431,AC431,AF431,AI431,AL431,AO431,AR431,AU431)</x:f>
        <x:v>0</x:v>
      </x:c>
      <x:c r="AY431" s="525"/>
      <x:c r="AZ431" s="579" t="n">
        <x:f>AW431/12</x:f>
        <x:v>0</x:v>
      </x:c>
      <x:c r="BA431" s="582" t="n">
        <x:f>AX431/12</x:f>
        <x:v>0</x:v>
      </x:c>
      <x:c r="BB431" s="525"/>
      <x:c r="BC431" s="579" t="n">
        <x:f>AW431-$G431</x:f>
        <x:v>0</x:v>
      </x:c>
      <x:c r="BD431" s="582" t="n">
        <x:f>AX431-($K431*12)</x:f>
        <x:v>0</x:v>
      </x:c>
      <x:c r="BE431" s="522" t="str">
        <x:v>SIM</x:v>
      </x:c>
      <x:c r="BF431" s="522" t="str">
        <x:v>PRODUÇÃO · COMPÕE O FATOR K</x:v>
      </x:c>
    </x:row>
    <x:row r="432" ht="31" customHeight="1">
      <x:c r="A432" s="531" t="str">
        <x:v>O&amp;M</x:v>
      </x:c>
      <x:c r="B432" s="531" t="str">
        <x:v>PODA</x:v>
      </x:c>
      <x:c r="C432" s="531" t="str">
        <x:v>5026000046</x:v>
      </x:c>
      <x:c r="D432" s="534" t="str">
        <x:v>SERV CAMINHAO RECOLHE S/ TRITURADOR/PODA</x:v>
      </x:c>
      <x:c r="E432" s="534" t="str">
        <x:v>SERVICO DE RECOLHER OS RESIDUOS DE PODA COM USO DE CAMINHAO SEM TRITURADOR. INCLUI: ELIMINAR E DAR O DESTINO ADEQUADO AOS RESIDUOS. INCLUI: ELIMINAR E DAR O DESTINO ADEQUADO AOS RESIDUOS TRITURADOS. APROPRIACAO - CUSTEIO: QUANDO EM ATIVIDADE DE MANUTENCAO, APROPRIAR NO CENTRO E CLASSE DE CUSTO ESPECIFICA DA AREA. QUANTIDADE MINIMA DE PESSOAS NECESSARIAS: 3 PESSOAS. TIPO DE TURMA: PODA (PO).</x:v>
      </x:c>
      <x:c r="F432" s="531" t="str">
        <x:v>UNIDADE</x:v>
      </x:c>
      <x:c r="G432" s="573" t="n">
        <x:v>0</x:v>
      </x:c>
      <x:c r="H432" s="573" t="n">
        <x:f>G432/12</x:f>
        <x:v>0</x:v>
      </x:c>
      <x:c r="I432" s="576" t="n">
        <x:v>488.617191740832</x:v>
      </x:c>
      <x:c r="J432" s="576" t="n">
        <x:f>ROUND(I432*$E$3,2)</x:f>
        <x:v>488.62</x:v>
      </x:c>
      <x:c r="K432" s="576" t="n">
        <x:f>J432*H432</x:f>
        <x:v>0</x:v>
      </x:c>
      <x:c r="L432" s="522"/>
      <x:c r="M432" s="579" t="n">
        <x:v>0</x:v>
      </x:c>
      <x:c r="N432" s="582" t="n">
        <x:f>O432*$E$3</x:f>
        <x:v>0</x:v>
      </x:c>
      <x:c r="O432" s="523" t="n">
        <x:v>0</x:v>
      </x:c>
      <x:c r="P432" s="585" t="n">
        <x:v>0</x:v>
      </x:c>
      <x:c r="Q432" s="588" t="n">
        <x:f>R432*$E$3</x:f>
        <x:v>0</x:v>
      </x:c>
      <x:c r="R432" s="523" t="n">
        <x:v>0</x:v>
      </x:c>
      <x:c r="S432" s="579" t="n">
        <x:v>0</x:v>
      </x:c>
      <x:c r="T432" s="582" t="n">
        <x:f>U432*$E$3</x:f>
        <x:v>0</x:v>
      </x:c>
      <x:c r="U432" s="523" t="n">
        <x:v>0</x:v>
      </x:c>
      <x:c r="V432" s="585" t="n">
        <x:v>0</x:v>
      </x:c>
      <x:c r="W432" s="588" t="n">
        <x:f>X432*$E$3</x:f>
        <x:v>0</x:v>
      </x:c>
      <x:c r="X432" s="523" t="n">
        <x:v>0</x:v>
      </x:c>
      <x:c r="Y432" s="579" t="n">
        <x:v>0</x:v>
      </x:c>
      <x:c r="Z432" s="582" t="n">
        <x:f>AA432*$E$3</x:f>
        <x:v>0</x:v>
      </x:c>
      <x:c r="AA432" s="523" t="n">
        <x:v>0</x:v>
      </x:c>
      <x:c r="AB432" s="585" t="n">
        <x:v>0</x:v>
      </x:c>
      <x:c r="AC432" s="588" t="n">
        <x:f>AD432*$E$3</x:f>
        <x:v>0</x:v>
      </x:c>
      <x:c r="AD432" s="523" t="n">
        <x:v>0</x:v>
      </x:c>
      <x:c r="AE432" s="579" t="n">
        <x:v>0</x:v>
      </x:c>
      <x:c r="AF432" s="582" t="n">
        <x:f>AG432*$E$3</x:f>
        <x:v>0</x:v>
      </x:c>
      <x:c r="AG432" s="523" t="n">
        <x:v>0</x:v>
      </x:c>
      <x:c r="AH432" s="585" t="n">
        <x:v>0</x:v>
      </x:c>
      <x:c r="AI432" s="588" t="n">
        <x:f>AJ432*$E$3</x:f>
        <x:v>0</x:v>
      </x:c>
      <x:c r="AJ432" s="523" t="n">
        <x:v>0</x:v>
      </x:c>
      <x:c r="AK432" s="579" t="n">
        <x:v>0</x:v>
      </x:c>
      <x:c r="AL432" s="582" t="n">
        <x:f>AM432*$E$3</x:f>
        <x:v>0</x:v>
      </x:c>
      <x:c r="AM432" s="523" t="n">
        <x:v>0</x:v>
      </x:c>
      <x:c r="AN432" s="585" t="n">
        <x:v>0</x:v>
      </x:c>
      <x:c r="AO432" s="588" t="n">
        <x:f>AP432*$E$3</x:f>
        <x:v>0</x:v>
      </x:c>
      <x:c r="AP432" s="523" t="n">
        <x:v>0</x:v>
      </x:c>
      <x:c r="AQ432" s="579" t="n">
        <x:v>0</x:v>
      </x:c>
      <x:c r="AR432" s="582" t="n">
        <x:f>AS432*$E$3</x:f>
        <x:v>0</x:v>
      </x:c>
      <x:c r="AS432" s="523" t="n">
        <x:v>0</x:v>
      </x:c>
      <x:c r="AT432" s="585" t="n">
        <x:v>0</x:v>
      </x:c>
      <x:c r="AU432" s="588" t="n">
        <x:f>AV432*$E$3</x:f>
        <x:v>0</x:v>
      </x:c>
      <x:c r="AV432" s="523" t="n">
        <x:v>0</x:v>
      </x:c>
      <x:c r="AW432" s="579" t="n">
        <x:f>SUM(M432,P432,S432,V432,Y432,AB432,AE432,AH432,AK432,AN432,AQ432,AT432)</x:f>
        <x:v>0</x:v>
      </x:c>
      <x:c r="AX432" s="582" t="n">
        <x:f>SUM(N432,Q432,T432,W432,Z432,AC432,AF432,AI432,AL432,AO432,AR432,AU432)</x:f>
        <x:v>0</x:v>
      </x:c>
      <x:c r="AY432" s="525"/>
      <x:c r="AZ432" s="579" t="n">
        <x:f>AW432/12</x:f>
        <x:v>0</x:v>
      </x:c>
      <x:c r="BA432" s="582" t="n">
        <x:f>AX432/12</x:f>
        <x:v>0</x:v>
      </x:c>
      <x:c r="BB432" s="525"/>
      <x:c r="BC432" s="579" t="n">
        <x:f>AW432-$G432</x:f>
        <x:v>0</x:v>
      </x:c>
      <x:c r="BD432" s="582" t="n">
        <x:f>AX432-($K432*12)</x:f>
        <x:v>0</x:v>
      </x:c>
      <x:c r="BE432" s="522" t="str">
        <x:v>SIM</x:v>
      </x:c>
      <x:c r="BF432" s="522" t="str">
        <x:v>PRODUÇÃO · COMPÕE O FATOR K</x:v>
      </x:c>
    </x:row>
    <x:row r="433" ht="31" customHeight="1">
      <x:c r="A433" s="531" t="str">
        <x:v>STC</x:v>
      </x:c>
      <x:c r="B433" s="531" t="str">
        <x:v>PLANTÃO</x:v>
      </x:c>
      <x:c r="C433" s="531" t="str">
        <x:v>5026000057</x:v>
      </x:c>
      <x:c r="D433" s="534" t="str">
        <x:v>PODA ARV MEDIO PT &gt;6&lt;12M LATER 2ML SRD</x:v>
      </x:c>
      <x:c r="E433" s="534" t="str">
        <x:v>PODA DE ARVORE DE MEDIO PORTE ENTRE &gt;6 E &lt;12 METROS EM CORTE LATERAL - CODIGO 2ML. CONFORME NORMA TECNICA VIGENTE. INCLUI: CORTAR, APARA OU DESBASTAR RAMOS OU GALHOS EM ARVORE DE ALTURA ENTRE &gt;6 E &lt;12 METROS, MAGUEIRA, CAJUEIRO, JAQUEIRA, PITOMBEIRA ETC...NA MESMA ESTRUTURA ARBOREA NA QUAL SUA UNIDADE DE MEDIDA E A PARTIR DO TRONCO - UMA ARVORE. A FIM DE EVITAR QUE RAMOS OU GALHOS ENTREM EM CONTATO COM AS REDES DE ENERGIA ELETRICA, DEIXANDO A REDE DE MT A UMA DISTANCIA DE 2 (DOIS) METROS DA ARVORE E A REDE DE BT A UMA DISTANCIA DE 1 (UM) METRO DA ARVORE, REALIZANDO O SERVICO CONFORME ABNT 16246-1. ESTA ATIVIDADE COMTEMPLA A LIMPEZA E DESCARTE ADEQUADO DOS RESIDUOS. APROPRIACAO - CUSTEIO: QUANDO EM ATIVIDADE DE MANUTENCAO, APROPRIAR NO CENTRO E CLASSE DE CUSTO ESPECIFICA DA AREA. QUANTIDADE MINIMA DE PESSOAS NECESSARIAS: 2 PESSOAS. TIPO DE TURMA: SERVICO DE REDE (SRD).</x:v>
      </x:c>
      <x:c r="F433" s="531" t="str">
        <x:v>UNIDADE</x:v>
      </x:c>
      <x:c r="G433" s="573" t="n">
        <x:v>0</x:v>
      </x:c>
      <x:c r="H433" s="573" t="n">
        <x:f>G433/12</x:f>
        <x:v>0</x:v>
      </x:c>
      <x:c r="I433" s="576" t="n">
        <x:v>126.450324335562</x:v>
      </x:c>
      <x:c r="J433" s="576" t="n">
        <x:f>ROUND(I433*$E$3,2)</x:f>
        <x:v>126.45</x:v>
      </x:c>
      <x:c r="K433" s="576" t="n">
        <x:f>J433*H433</x:f>
        <x:v>0</x:v>
      </x:c>
      <x:c r="L433" s="522"/>
      <x:c r="M433" s="579" t="n">
        <x:v>0</x:v>
      </x:c>
      <x:c r="N433" s="582" t="n">
        <x:f>O433*$E$3</x:f>
        <x:v>0</x:v>
      </x:c>
      <x:c r="O433" s="523" t="n">
        <x:v>0</x:v>
      </x:c>
      <x:c r="P433" s="585" t="n">
        <x:v>0</x:v>
      </x:c>
      <x:c r="Q433" s="588" t="n">
        <x:f>R433*$E$3</x:f>
        <x:v>0</x:v>
      </x:c>
      <x:c r="R433" s="523" t="n">
        <x:v>0</x:v>
      </x:c>
      <x:c r="S433" s="579" t="n">
        <x:v>0</x:v>
      </x:c>
      <x:c r="T433" s="582" t="n">
        <x:f>U433*$E$3</x:f>
        <x:v>0</x:v>
      </x:c>
      <x:c r="U433" s="523" t="n">
        <x:v>0</x:v>
      </x:c>
      <x:c r="V433" s="585" t="n">
        <x:v>0</x:v>
      </x:c>
      <x:c r="W433" s="588" t="n">
        <x:f>X433*$E$3</x:f>
        <x:v>0</x:v>
      </x:c>
      <x:c r="X433" s="523" t="n">
        <x:v>0</x:v>
      </x:c>
      <x:c r="Y433" s="579" t="n">
        <x:v>0</x:v>
      </x:c>
      <x:c r="Z433" s="582" t="n">
        <x:f>AA433*$E$3</x:f>
        <x:v>0</x:v>
      </x:c>
      <x:c r="AA433" s="523" t="n">
        <x:v>0</x:v>
      </x:c>
      <x:c r="AB433" s="585" t="n">
        <x:v>0</x:v>
      </x:c>
      <x:c r="AC433" s="588" t="n">
        <x:f>AD433*$E$3</x:f>
        <x:v>0</x:v>
      </x:c>
      <x:c r="AD433" s="523" t="n">
        <x:v>0</x:v>
      </x:c>
      <x:c r="AE433" s="579" t="n">
        <x:v>0</x:v>
      </x:c>
      <x:c r="AF433" s="582" t="n">
        <x:f>AG433*$E$3</x:f>
        <x:v>0</x:v>
      </x:c>
      <x:c r="AG433" s="523" t="n">
        <x:v>0</x:v>
      </x:c>
      <x:c r="AH433" s="585" t="n">
        <x:v>0</x:v>
      </x:c>
      <x:c r="AI433" s="588" t="n">
        <x:f>AJ433*$E$3</x:f>
        <x:v>0</x:v>
      </x:c>
      <x:c r="AJ433" s="523" t="n">
        <x:v>0</x:v>
      </x:c>
      <x:c r="AK433" s="579" t="n">
        <x:v>0</x:v>
      </x:c>
      <x:c r="AL433" s="582" t="n">
        <x:f>AM433*$E$3</x:f>
        <x:v>0</x:v>
      </x:c>
      <x:c r="AM433" s="523" t="n">
        <x:v>0</x:v>
      </x:c>
      <x:c r="AN433" s="585" t="n">
        <x:v>0</x:v>
      </x:c>
      <x:c r="AO433" s="588" t="n">
        <x:f>AP433*$E$3</x:f>
        <x:v>0</x:v>
      </x:c>
      <x:c r="AP433" s="523" t="n">
        <x:v>0</x:v>
      </x:c>
      <x:c r="AQ433" s="579" t="n">
        <x:v>0</x:v>
      </x:c>
      <x:c r="AR433" s="582" t="n">
        <x:f>AS433*$E$3</x:f>
        <x:v>0</x:v>
      </x:c>
      <x:c r="AS433" s="523" t="n">
        <x:v>0</x:v>
      </x:c>
      <x:c r="AT433" s="585" t="n">
        <x:v>0</x:v>
      </x:c>
      <x:c r="AU433" s="588" t="n">
        <x:f>AV433*$E$3</x:f>
        <x:v>0</x:v>
      </x:c>
      <x:c r="AV433" s="523" t="n">
        <x:v>0</x:v>
      </x:c>
      <x:c r="AW433" s="579" t="n">
        <x:f>SUM(M433,P433,S433,V433,Y433,AB433,AE433,AH433,AK433,AN433,AQ433,AT433)</x:f>
        <x:v>0</x:v>
      </x:c>
      <x:c r="AX433" s="582" t="n">
        <x:f>SUM(N433,Q433,T433,W433,Z433,AC433,AF433,AI433,AL433,AO433,AR433,AU433)</x:f>
        <x:v>0</x:v>
      </x:c>
      <x:c r="AY433" s="525"/>
      <x:c r="AZ433" s="579" t="n">
        <x:f>AW433/12</x:f>
        <x:v>0</x:v>
      </x:c>
      <x:c r="BA433" s="582" t="n">
        <x:f>AX433/12</x:f>
        <x:v>0</x:v>
      </x:c>
      <x:c r="BB433" s="525"/>
      <x:c r="BC433" s="579" t="n">
        <x:f>AW433-$G433</x:f>
        <x:v>0</x:v>
      </x:c>
      <x:c r="BD433" s="582" t="n">
        <x:f>AX433-($K433*12)</x:f>
        <x:v>0</x:v>
      </x:c>
      <x:c r="BE433" s="522" t="str">
        <x:v>SIM</x:v>
      </x:c>
      <x:c r="BF433" s="522" t="str">
        <x:v>PRODUÇÃO · COMPÕE O FATOR K</x:v>
      </x:c>
    </x:row>
    <x:row r="434" ht="31" customHeight="1">
      <x:c r="A434" s="531" t="str">
        <x:v>O&amp;M</x:v>
      </x:c>
      <x:c r="B434" s="531" t="str">
        <x:v>PODA</x:v>
      </x:c>
      <x:c r="C434" s="531" t="str">
        <x:v>5026000058</x:v>
      </x:c>
      <x:c r="D434" s="534" t="str">
        <x:v>ROCO VEGET ROBUSTO &gt;6&lt;12M REDE MT PO LM</x:v>
      </x:c>
      <x:c r="E434" s="534" t="str">
        <x:v>PODA DE ARVORE DO TIPO VARIADAS ENTRE 6 E 12 METROS EM CORTE ROCO COM LARGURA DE 5 METROS DA REDE (2,5 METROS PARA CADA LADO) - CODIGO ROC. INCLUI: ROCAR ARVORE QUE ENCONTRA-SE EMBAIXO A REDE DE MT. PAGAMENTO POR METRO LINEAR, POIS A LARGURA É FIXA EM 5 METROS, RETIRANDO TODA A VEGETAÇÃO. APROPRIACAO - CUSTEIO: QUANDO EM ATIVIDADE DE MANUTENCAO, APROPRIAR NO CENTRO E CLASSE DE CUSTO ESPECIFICA DA AREA. QUANTIDADE MINIMA DE PESSOAS NECESSARIAS: 3 PESSOAS. TIPO DE TURMA: PODA LINHA MORTA (PO LM).</x:v>
      </x:c>
      <x:c r="F434" s="531" t="str">
        <x:v>METRO</x:v>
      </x:c>
      <x:c r="G434" s="573" t="n">
        <x:v>0</x:v>
      </x:c>
      <x:c r="H434" s="573" t="n">
        <x:f>G434/12</x:f>
        <x:v>0</x:v>
      </x:c>
      <x:c r="I434" s="576" t="n">
        <x:v>8.30649225959414</x:v>
      </x:c>
      <x:c r="J434" s="576" t="n">
        <x:f>ROUND(I434*$E$3,2)</x:f>
        <x:v>8.31</x:v>
      </x:c>
      <x:c r="K434" s="576" t="n">
        <x:f>J434*H434</x:f>
        <x:v>0</x:v>
      </x:c>
      <x:c r="L434" s="522"/>
      <x:c r="M434" s="579" t="n">
        <x:v>0</x:v>
      </x:c>
      <x:c r="N434" s="582" t="n">
        <x:f>O434*$E$3</x:f>
        <x:v>0</x:v>
      </x:c>
      <x:c r="O434" s="523" t="n">
        <x:v>0</x:v>
      </x:c>
      <x:c r="P434" s="585" t="n">
        <x:v>0</x:v>
      </x:c>
      <x:c r="Q434" s="588" t="n">
        <x:f>R434*$E$3</x:f>
        <x:v>0</x:v>
      </x:c>
      <x:c r="R434" s="523" t="n">
        <x:v>0</x:v>
      </x:c>
      <x:c r="S434" s="579" t="n">
        <x:v>0</x:v>
      </x:c>
      <x:c r="T434" s="582" t="n">
        <x:f>U434*$E$3</x:f>
        <x:v>0</x:v>
      </x:c>
      <x:c r="U434" s="523" t="n">
        <x:v>0</x:v>
      </x:c>
      <x:c r="V434" s="585" t="n">
        <x:v>0</x:v>
      </x:c>
      <x:c r="W434" s="588" t="n">
        <x:f>X434*$E$3</x:f>
        <x:v>0</x:v>
      </x:c>
      <x:c r="X434" s="523" t="n">
        <x:v>0</x:v>
      </x:c>
      <x:c r="Y434" s="579" t="n">
        <x:v>0</x:v>
      </x:c>
      <x:c r="Z434" s="582" t="n">
        <x:f>AA434*$E$3</x:f>
        <x:v>0</x:v>
      </x:c>
      <x:c r="AA434" s="523" t="n">
        <x:v>0</x:v>
      </x:c>
      <x:c r="AB434" s="585" t="n">
        <x:v>0</x:v>
      </x:c>
      <x:c r="AC434" s="588" t="n">
        <x:f>AD434*$E$3</x:f>
        <x:v>0</x:v>
      </x:c>
      <x:c r="AD434" s="523" t="n">
        <x:v>0</x:v>
      </x:c>
      <x:c r="AE434" s="579" t="n">
        <x:v>0</x:v>
      </x:c>
      <x:c r="AF434" s="582" t="n">
        <x:f>AG434*$E$3</x:f>
        <x:v>0</x:v>
      </x:c>
      <x:c r="AG434" s="523" t="n">
        <x:v>0</x:v>
      </x:c>
      <x:c r="AH434" s="585" t="n">
        <x:v>0</x:v>
      </x:c>
      <x:c r="AI434" s="588" t="n">
        <x:f>AJ434*$E$3</x:f>
        <x:v>0</x:v>
      </x:c>
      <x:c r="AJ434" s="523" t="n">
        <x:v>0</x:v>
      </x:c>
      <x:c r="AK434" s="579" t="n">
        <x:v>0</x:v>
      </x:c>
      <x:c r="AL434" s="582" t="n">
        <x:f>AM434*$E$3</x:f>
        <x:v>0</x:v>
      </x:c>
      <x:c r="AM434" s="523" t="n">
        <x:v>0</x:v>
      </x:c>
      <x:c r="AN434" s="585" t="n">
        <x:v>0</x:v>
      </x:c>
      <x:c r="AO434" s="588" t="n">
        <x:f>AP434*$E$3</x:f>
        <x:v>0</x:v>
      </x:c>
      <x:c r="AP434" s="523" t="n">
        <x:v>0</x:v>
      </x:c>
      <x:c r="AQ434" s="579" t="n">
        <x:v>0</x:v>
      </x:c>
      <x:c r="AR434" s="582" t="n">
        <x:f>AS434*$E$3</x:f>
        <x:v>0</x:v>
      </x:c>
      <x:c r="AS434" s="523" t="n">
        <x:v>0</x:v>
      </x:c>
      <x:c r="AT434" s="585" t="n">
        <x:v>0</x:v>
      </x:c>
      <x:c r="AU434" s="588" t="n">
        <x:f>AV434*$E$3</x:f>
        <x:v>0</x:v>
      </x:c>
      <x:c r="AV434" s="523" t="n">
        <x:v>0</x:v>
      </x:c>
      <x:c r="AW434" s="579" t="n">
        <x:f>SUM(M434,P434,S434,V434,Y434,AB434,AE434,AH434,AK434,AN434,AQ434,AT434)</x:f>
        <x:v>0</x:v>
      </x:c>
      <x:c r="AX434" s="582" t="n">
        <x:f>SUM(N434,Q434,T434,W434,Z434,AC434,AF434,AI434,AL434,AO434,AR434,AU434)</x:f>
        <x:v>0</x:v>
      </x:c>
      <x:c r="AY434" s="525"/>
      <x:c r="AZ434" s="579" t="n">
        <x:f>AW434/12</x:f>
        <x:v>0</x:v>
      </x:c>
      <x:c r="BA434" s="582" t="n">
        <x:f>AX434/12</x:f>
        <x:v>0</x:v>
      </x:c>
      <x:c r="BB434" s="525"/>
      <x:c r="BC434" s="579" t="n">
        <x:f>AW434-$G434</x:f>
        <x:v>0</x:v>
      </x:c>
      <x:c r="BD434" s="582" t="n">
        <x:f>AX434-($K434*12)</x:f>
        <x:v>0</x:v>
      </x:c>
      <x:c r="BE434" s="522" t="str">
        <x:v>SIM</x:v>
      </x:c>
      <x:c r="BF434" s="522" t="str">
        <x:v>PRODUÇÃO · COMPÕE O FATOR K</x:v>
      </x:c>
    </x:row>
    <x:row r="435" ht="31" customHeight="1">
      <x:c r="A435" s="531" t="str">
        <x:v>O&amp;M</x:v>
      </x:c>
      <x:c r="B435" s="531" t="str">
        <x:v>LINHA MORTA</x:v>
      </x:c>
      <x:c r="C435" s="531" t="str">
        <x:v>5027000026</x:v>
      </x:c>
      <x:c r="D435" s="534" t="str">
        <x:v>SUPRESSAO VEG MED/GRAND FAIXA SERVID RD</x:v>
      </x:c>
      <x:c r="E435" s="534" t="str">
        <x:v>SUPRESSAO DE ARVORE DE MEDIO E GRANDE PORTE, DENTRO OU FORA DA FAIXA DE SERVIDAO, EM REDE DE DISTRIBUICAO (RD) COM DAP MAIOR QUE 10CM. INCLUI: CORTE COMPLETO DE INDIVIDUO ARBOREO. SE FAZ NECESSARIO A AUTORIZACAO AMBIENTAL ESPECIFICA (ASV). APROPRIACAO - CUSTEIO: ATIVIDADE DE MANUTENCAO. APROPRIAR NO CENTRO E CLASSE DE CUSTO ESPECIFICA DA AREA. CONFORME NT.041.EQTL.NORMAS E QUALIDADE - FAIXA DE SERVIDAO PARA REDES E LINHAS DE DISTRIBUICAO. QUANTIDADE MINIMA DE PESSOAS RECOMENDAS: 5 PESSOAS. TIPO DE TURMA: FAIXA SERVIDAO SEMI-MECANIZADA.</x:v>
      </x:c>
      <x:c r="F435" s="531" t="str">
        <x:v>UNIDADE</x:v>
      </x:c>
      <x:c r="G435" s="573" t="n">
        <x:v>0</x:v>
      </x:c>
      <x:c r="H435" s="573" t="n">
        <x:f>G435/12</x:f>
        <x:v>0</x:v>
      </x:c>
      <x:c r="I435" s="576" t="n">
        <x:v>1577.38638509819</x:v>
      </x:c>
      <x:c r="J435" s="576" t="n">
        <x:f>ROUND(I435*$E$3,2)</x:f>
        <x:v>1577.39</x:v>
      </x:c>
      <x:c r="K435" s="576" t="n">
        <x:f>J435*H435</x:f>
        <x:v>0</x:v>
      </x:c>
      <x:c r="L435" s="522"/>
      <x:c r="M435" s="579" t="n">
        <x:v>0</x:v>
      </x:c>
      <x:c r="N435" s="582" t="n">
        <x:f>O435*$E$3</x:f>
        <x:v>0</x:v>
      </x:c>
      <x:c r="O435" s="523" t="n">
        <x:v>0</x:v>
      </x:c>
      <x:c r="P435" s="585" t="n">
        <x:v>0</x:v>
      </x:c>
      <x:c r="Q435" s="588" t="n">
        <x:f>R435*$E$3</x:f>
        <x:v>0</x:v>
      </x:c>
      <x:c r="R435" s="523" t="n">
        <x:v>0</x:v>
      </x:c>
      <x:c r="S435" s="579" t="n">
        <x:v>0</x:v>
      </x:c>
      <x:c r="T435" s="582" t="n">
        <x:f>U435*$E$3</x:f>
        <x:v>0</x:v>
      </x:c>
      <x:c r="U435" s="523" t="n">
        <x:v>0</x:v>
      </x:c>
      <x:c r="V435" s="585" t="n">
        <x:v>0</x:v>
      </x:c>
      <x:c r="W435" s="588" t="n">
        <x:f>X435*$E$3</x:f>
        <x:v>0</x:v>
      </x:c>
      <x:c r="X435" s="523" t="n">
        <x:v>0</x:v>
      </x:c>
      <x:c r="Y435" s="579" t="n">
        <x:v>0</x:v>
      </x:c>
      <x:c r="Z435" s="582" t="n">
        <x:f>AA435*$E$3</x:f>
        <x:v>0</x:v>
      </x:c>
      <x:c r="AA435" s="523" t="n">
        <x:v>0</x:v>
      </x:c>
      <x:c r="AB435" s="585" t="n">
        <x:v>0</x:v>
      </x:c>
      <x:c r="AC435" s="588" t="n">
        <x:f>AD435*$E$3</x:f>
        <x:v>0</x:v>
      </x:c>
      <x:c r="AD435" s="523" t="n">
        <x:v>0</x:v>
      </x:c>
      <x:c r="AE435" s="579" t="n">
        <x:v>0</x:v>
      </x:c>
      <x:c r="AF435" s="582" t="n">
        <x:f>AG435*$E$3</x:f>
        <x:v>0</x:v>
      </x:c>
      <x:c r="AG435" s="523" t="n">
        <x:v>0</x:v>
      </x:c>
      <x:c r="AH435" s="585" t="n">
        <x:v>0</x:v>
      </x:c>
      <x:c r="AI435" s="588" t="n">
        <x:f>AJ435*$E$3</x:f>
        <x:v>0</x:v>
      </x:c>
      <x:c r="AJ435" s="523" t="n">
        <x:v>0</x:v>
      </x:c>
      <x:c r="AK435" s="579" t="n">
        <x:v>0</x:v>
      </x:c>
      <x:c r="AL435" s="582" t="n">
        <x:f>AM435*$E$3</x:f>
        <x:v>0</x:v>
      </x:c>
      <x:c r="AM435" s="523" t="n">
        <x:v>0</x:v>
      </x:c>
      <x:c r="AN435" s="585" t="n">
        <x:v>0</x:v>
      </x:c>
      <x:c r="AO435" s="588" t="n">
        <x:f>AP435*$E$3</x:f>
        <x:v>0</x:v>
      </x:c>
      <x:c r="AP435" s="523" t="n">
        <x:v>0</x:v>
      </x:c>
      <x:c r="AQ435" s="579" t="n">
        <x:v>0</x:v>
      </x:c>
      <x:c r="AR435" s="582" t="n">
        <x:f>AS435*$E$3</x:f>
        <x:v>0</x:v>
      </x:c>
      <x:c r="AS435" s="523" t="n">
        <x:v>0</x:v>
      </x:c>
      <x:c r="AT435" s="585" t="n">
        <x:v>0</x:v>
      </x:c>
      <x:c r="AU435" s="588" t="n">
        <x:f>AV435*$E$3</x:f>
        <x:v>0</x:v>
      </x:c>
      <x:c r="AV435" s="523" t="n">
        <x:v>0</x:v>
      </x:c>
      <x:c r="AW435" s="579" t="n">
        <x:f>SUM(M435,P435,S435,V435,Y435,AB435,AE435,AH435,AK435,AN435,AQ435,AT435)</x:f>
        <x:v>0</x:v>
      </x:c>
      <x:c r="AX435" s="582" t="n">
        <x:f>SUM(N435,Q435,T435,W435,Z435,AC435,AF435,AI435,AL435,AO435,AR435,AU435)</x:f>
        <x:v>0</x:v>
      </x:c>
      <x:c r="AY435" s="525"/>
      <x:c r="AZ435" s="579" t="n">
        <x:f>AW435/12</x:f>
        <x:v>0</x:v>
      </x:c>
      <x:c r="BA435" s="582" t="n">
        <x:f>AX435/12</x:f>
        <x:v>0</x:v>
      </x:c>
      <x:c r="BB435" s="525"/>
      <x:c r="BC435" s="579" t="n">
        <x:f>AW435-$G435</x:f>
        <x:v>0</x:v>
      </x:c>
      <x:c r="BD435" s="582" t="n">
        <x:f>AX435-($K435*12)</x:f>
        <x:v>0</x:v>
      </x:c>
      <x:c r="BE435" s="522" t="str">
        <x:v>SIM</x:v>
      </x:c>
      <x:c r="BF435" s="522" t="str">
        <x:v>PRODUÇÃO · COMPÕE O FATOR K</x:v>
      </x:c>
    </x:row>
    <x:row r="436" ht="31" customHeight="1">
      <x:c r="A436" s="531" t="str">
        <x:v>O&amp;M</x:v>
      </x:c>
      <x:c r="B436" s="531" t="str">
        <x:v>LINHA MORTA</x:v>
      </x:c>
      <x:c r="C436" s="531" t="str">
        <x:v>5027000029</x:v>
      </x:c>
      <x:c r="D436" s="534" t="str">
        <x:v>ABRIR ESTRADA DE ACESSO FAIXA RD</x:v>
      </x:c>
      <x:c r="E436" s="534" t="str">
        <x:v>ABRIR ESTRADA DE ACESSO A OBRA/MANUTENCAO (POSTE/ESTRUTURA), EM REDE DE DISTRIBUICAO (RD). INCLUI: ABRIR ESTRADA DE ACESSO A FAIXA DE SERVIDAO NA LARGURA DE 4 METROS, COM A ALARGAMENTO A CADA 250 METROS, A FIM DE PERMITIR O CRUZAMENTO DE VEICULOS. INCLUINDO A REGULARIZACAO DO TERRENO, DESVIO DE AGUAS, ETC. O CUSTO E DADO POR QUILOMETRO DE REDE. APROPRIACAO: INVESTIMENTO (ODI) QUANDO ASSOCIADA A UC. CONFORME NT.041.EQTL.NORMAS E QUALIDADE - FAIXA DE SERVIDAO PARA REDES E LINHAS DE DISTRIBUICAO. QUANTIDADE MINIMA DE PESSOAS RECOMENDAS: 4 PESSOAS. TIPO DE TURMA: FAIXA SERVIDAO MECANIZADA.</x:v>
      </x:c>
      <x:c r="F436" s="531" t="str">
        <x:v>KM</x:v>
      </x:c>
      <x:c r="G436" s="573" t="n">
        <x:v>0</x:v>
      </x:c>
      <x:c r="H436" s="573" t="n">
        <x:f>G436/12</x:f>
        <x:v>0</x:v>
      </x:c>
      <x:c r="I436" s="576" t="n">
        <x:v>785.538419778897</x:v>
      </x:c>
      <x:c r="J436" s="576" t="n">
        <x:f>ROUND(I436*$E$3,2)</x:f>
        <x:v>785.54</x:v>
      </x:c>
      <x:c r="K436" s="576" t="n">
        <x:f>J436*H436</x:f>
        <x:v>0</x:v>
      </x:c>
      <x:c r="L436" s="522"/>
      <x:c r="M436" s="579" t="n">
        <x:v>0</x:v>
      </x:c>
      <x:c r="N436" s="582" t="n">
        <x:f>O436*$E$3</x:f>
        <x:v>0</x:v>
      </x:c>
      <x:c r="O436" s="523" t="n">
        <x:v>0</x:v>
      </x:c>
      <x:c r="P436" s="585" t="n">
        <x:v>0</x:v>
      </x:c>
      <x:c r="Q436" s="588" t="n">
        <x:f>R436*$E$3</x:f>
        <x:v>0</x:v>
      </x:c>
      <x:c r="R436" s="523" t="n">
        <x:v>0</x:v>
      </x:c>
      <x:c r="S436" s="579" t="n">
        <x:v>0</x:v>
      </x:c>
      <x:c r="T436" s="582" t="n">
        <x:f>U436*$E$3</x:f>
        <x:v>0</x:v>
      </x:c>
      <x:c r="U436" s="523" t="n">
        <x:v>0</x:v>
      </x:c>
      <x:c r="V436" s="585" t="n">
        <x:v>0</x:v>
      </x:c>
      <x:c r="W436" s="588" t="n">
        <x:f>X436*$E$3</x:f>
        <x:v>0</x:v>
      </x:c>
      <x:c r="X436" s="523" t="n">
        <x:v>0</x:v>
      </x:c>
      <x:c r="Y436" s="579" t="n">
        <x:v>0</x:v>
      </x:c>
      <x:c r="Z436" s="582" t="n">
        <x:f>AA436*$E$3</x:f>
        <x:v>0</x:v>
      </x:c>
      <x:c r="AA436" s="523" t="n">
        <x:v>0</x:v>
      </x:c>
      <x:c r="AB436" s="585" t="n">
        <x:v>0</x:v>
      </x:c>
      <x:c r="AC436" s="588" t="n">
        <x:f>AD436*$E$3</x:f>
        <x:v>0</x:v>
      </x:c>
      <x:c r="AD436" s="523" t="n">
        <x:v>0</x:v>
      </x:c>
      <x:c r="AE436" s="579" t="n">
        <x:v>0</x:v>
      </x:c>
      <x:c r="AF436" s="582" t="n">
        <x:f>AG436*$E$3</x:f>
        <x:v>0</x:v>
      </x:c>
      <x:c r="AG436" s="523" t="n">
        <x:v>0</x:v>
      </x:c>
      <x:c r="AH436" s="585" t="n">
        <x:v>0</x:v>
      </x:c>
      <x:c r="AI436" s="588" t="n">
        <x:f>AJ436*$E$3</x:f>
        <x:v>0</x:v>
      </x:c>
      <x:c r="AJ436" s="523" t="n">
        <x:v>0</x:v>
      </x:c>
      <x:c r="AK436" s="579" t="n">
        <x:v>0</x:v>
      </x:c>
      <x:c r="AL436" s="582" t="n">
        <x:f>AM436*$E$3</x:f>
        <x:v>0</x:v>
      </x:c>
      <x:c r="AM436" s="523" t="n">
        <x:v>0</x:v>
      </x:c>
      <x:c r="AN436" s="585" t="n">
        <x:v>0</x:v>
      </x:c>
      <x:c r="AO436" s="588" t="n">
        <x:f>AP436*$E$3</x:f>
        <x:v>0</x:v>
      </x:c>
      <x:c r="AP436" s="523" t="n">
        <x:v>0</x:v>
      </x:c>
      <x:c r="AQ436" s="579" t="n">
        <x:v>0</x:v>
      </x:c>
      <x:c r="AR436" s="582" t="n">
        <x:f>AS436*$E$3</x:f>
        <x:v>0</x:v>
      </x:c>
      <x:c r="AS436" s="523" t="n">
        <x:v>0</x:v>
      </x:c>
      <x:c r="AT436" s="585" t="n">
        <x:v>0</x:v>
      </x:c>
      <x:c r="AU436" s="588" t="n">
        <x:f>AV436*$E$3</x:f>
        <x:v>0</x:v>
      </x:c>
      <x:c r="AV436" s="523" t="n">
        <x:v>0</x:v>
      </x:c>
      <x:c r="AW436" s="579" t="n">
        <x:f>SUM(M436,P436,S436,V436,Y436,AB436,AE436,AH436,AK436,AN436,AQ436,AT436)</x:f>
        <x:v>0</x:v>
      </x:c>
      <x:c r="AX436" s="582" t="n">
        <x:f>SUM(N436,Q436,T436,W436,Z436,AC436,AF436,AI436,AL436,AO436,AR436,AU436)</x:f>
        <x:v>0</x:v>
      </x:c>
      <x:c r="AY436" s="525"/>
      <x:c r="AZ436" s="579" t="n">
        <x:f>AW436/12</x:f>
        <x:v>0</x:v>
      </x:c>
      <x:c r="BA436" s="582" t="n">
        <x:f>AX436/12</x:f>
        <x:v>0</x:v>
      </x:c>
      <x:c r="BB436" s="525"/>
      <x:c r="BC436" s="579" t="n">
        <x:f>AW436-$G436</x:f>
        <x:v>0</x:v>
      </x:c>
      <x:c r="BD436" s="582" t="n">
        <x:f>AX436-($K436*12)</x:f>
        <x:v>0</x:v>
      </x:c>
      <x:c r="BE436" s="522" t="str">
        <x:v>SIM</x:v>
      </x:c>
      <x:c r="BF436" s="522" t="str">
        <x:v>PRODUÇÃO · COMPÕE O FATOR K</x:v>
      </x:c>
    </x:row>
    <x:row r="437" ht="31" customHeight="1">
      <x:c r="A437" s="531" t="str">
        <x:v>O&amp;M</x:v>
      </x:c>
      <x:c r="B437" s="531" t="str">
        <x:v>LINHA MORTA</x:v>
      </x:c>
      <x:c r="C437" s="531" t="str">
        <x:v>5027000033</x:v>
      </x:c>
      <x:c r="D437" s="534" t="str">
        <x:v>ABRIR FAIXA SEMI-MECANIZADA RD</x:v>
      </x:c>
      <x:c r="E437" s="534" t="str">
        <x:v>ABRIR FAIXA DE TERRA SEMI-MECANIZADA, EM REDE DE DISTRIBUICAO (RD), COM VEGETACAO POUCO DENSA (ALTURA ENTRE 1 DE 3 METROS), INDEPENDENTE DO TIPO DA VEGETACAO. INCLUI: RETIRADA DE TODA VEGETACAO A NIVEL DO SOLO, COM A  RETIRADA DE VEGETACAO TIPO TREPADEIRA EXISTENTE NOS POSTES E NOS CABOS DOS ESTAIS, EXECUCAO DE ACEIROS, RETIRADA DE GALHOS E TRONCOS DE ARVORES DE DENTRO DA FAIXA. A AUTORIZACAO DEVE ESTAR CONTEMPLADA NA LINCENCA E/OU AUTORIZACAO DO ATIVO. RETIRAR A VEGETACAO A UMA DISTANCIA FORA DO EIXO DA LINHA. APROPRIACAO - INVESTIMENTO (ODI) QUANDO ASSOCIADA A UC. CONFORME NT.041.EQTL.NORMAS E QUALIDADE - FAIXA DE SERVIDAO PARA REDES E LINHAS DE DISTRIBUICAO. QUANTIDADE MINIMA DE PESSOAS RECOMENDAS: 5 PESSOAS. TIPO DE TURMA: FAIXA SERVIDAO SEMI-MECANIZADA.</x:v>
      </x:c>
      <x:c r="F437" s="531" t="str">
        <x:v>HA </x:v>
      </x:c>
      <x:c r="G437" s="573" t="n">
        <x:v>0</x:v>
      </x:c>
      <x:c r="H437" s="573" t="n">
        <x:f>G437/12</x:f>
        <x:v>0</x:v>
      </x:c>
      <x:c r="I437" s="576" t="n">
        <x:v>20676.9065313287</x:v>
      </x:c>
      <x:c r="J437" s="576" t="n">
        <x:f>ROUND(I437*$E$3,2)</x:f>
        <x:v>20676.91</x:v>
      </x:c>
      <x:c r="K437" s="576" t="n">
        <x:f>J437*H437</x:f>
        <x:v>0</x:v>
      </x:c>
      <x:c r="L437" s="522"/>
      <x:c r="M437" s="579" t="n">
        <x:v>0</x:v>
      </x:c>
      <x:c r="N437" s="582" t="n">
        <x:f>O437*$E$3</x:f>
        <x:v>0</x:v>
      </x:c>
      <x:c r="O437" s="523" t="n">
        <x:v>0</x:v>
      </x:c>
      <x:c r="P437" s="585" t="n">
        <x:v>0</x:v>
      </x:c>
      <x:c r="Q437" s="588" t="n">
        <x:f>R437*$E$3</x:f>
        <x:v>0</x:v>
      </x:c>
      <x:c r="R437" s="523" t="n">
        <x:v>0</x:v>
      </x:c>
      <x:c r="S437" s="579" t="n">
        <x:v>0</x:v>
      </x:c>
      <x:c r="T437" s="582" t="n">
        <x:f>U437*$E$3</x:f>
        <x:v>0</x:v>
      </x:c>
      <x:c r="U437" s="523" t="n">
        <x:v>0</x:v>
      </x:c>
      <x:c r="V437" s="585" t="n">
        <x:v>0</x:v>
      </x:c>
      <x:c r="W437" s="588" t="n">
        <x:f>X437*$E$3</x:f>
        <x:v>0</x:v>
      </x:c>
      <x:c r="X437" s="523" t="n">
        <x:v>0</x:v>
      </x:c>
      <x:c r="Y437" s="579" t="n">
        <x:v>0</x:v>
      </x:c>
      <x:c r="Z437" s="582" t="n">
        <x:f>AA437*$E$3</x:f>
        <x:v>0</x:v>
      </x:c>
      <x:c r="AA437" s="523" t="n">
        <x:v>0</x:v>
      </x:c>
      <x:c r="AB437" s="585" t="n">
        <x:v>0</x:v>
      </x:c>
      <x:c r="AC437" s="588" t="n">
        <x:f>AD437*$E$3</x:f>
        <x:v>0</x:v>
      </x:c>
      <x:c r="AD437" s="523" t="n">
        <x:v>0</x:v>
      </x:c>
      <x:c r="AE437" s="579" t="n">
        <x:v>0</x:v>
      </x:c>
      <x:c r="AF437" s="582" t="n">
        <x:f>AG437*$E$3</x:f>
        <x:v>0</x:v>
      </x:c>
      <x:c r="AG437" s="523" t="n">
        <x:v>0</x:v>
      </x:c>
      <x:c r="AH437" s="585" t="n">
        <x:v>0</x:v>
      </x:c>
      <x:c r="AI437" s="588" t="n">
        <x:f>AJ437*$E$3</x:f>
        <x:v>0</x:v>
      </x:c>
      <x:c r="AJ437" s="523" t="n">
        <x:v>0</x:v>
      </x:c>
      <x:c r="AK437" s="579" t="n">
        <x:v>0</x:v>
      </x:c>
      <x:c r="AL437" s="582" t="n">
        <x:f>AM437*$E$3</x:f>
        <x:v>0</x:v>
      </x:c>
      <x:c r="AM437" s="523" t="n">
        <x:v>0</x:v>
      </x:c>
      <x:c r="AN437" s="585" t="n">
        <x:v>0</x:v>
      </x:c>
      <x:c r="AO437" s="588" t="n">
        <x:f>AP437*$E$3</x:f>
        <x:v>0</x:v>
      </x:c>
      <x:c r="AP437" s="523" t="n">
        <x:v>0</x:v>
      </x:c>
      <x:c r="AQ437" s="579" t="n">
        <x:v>0.35</x:v>
      </x:c>
      <x:c r="AR437" s="582" t="n">
        <x:f>AS437*$E$3</x:f>
        <x:v>7236.92</x:v>
      </x:c>
      <x:c r="AS437" s="523" t="n">
        <x:v>7236.92</x:v>
      </x:c>
      <x:c r="AT437" s="585" t="n">
        <x:v>0.07</x:v>
      </x:c>
      <x:c r="AU437" s="588" t="n">
        <x:f>AV437*$E$3</x:f>
        <x:v>1447.38</x:v>
      </x:c>
      <x:c r="AV437" s="523" t="n">
        <x:v>1447.38</x:v>
      </x:c>
      <x:c r="AW437" s="579" t="n">
        <x:f>SUM(M437,P437,S437,V437,Y437,AB437,AE437,AH437,AK437,AN437,AQ437,AT437)</x:f>
        <x:v>0.42</x:v>
      </x:c>
      <x:c r="AX437" s="582" t="n">
        <x:f>SUM(N437,Q437,T437,W437,Z437,AC437,AF437,AI437,AL437,AO437,AR437,AU437)</x:f>
        <x:v>8684.3</x:v>
      </x:c>
      <x:c r="AY437" s="525"/>
      <x:c r="AZ437" s="579" t="n">
        <x:f>AW437/12</x:f>
        <x:v>0.034999999999999996</x:v>
      </x:c>
      <x:c r="BA437" s="582" t="n">
        <x:f>AX437/12</x:f>
        <x:v>723.6916666666666</x:v>
      </x:c>
      <x:c r="BB437" s="525"/>
      <x:c r="BC437" s="579" t="n">
        <x:f>AW437-$G437</x:f>
        <x:v>0.42</x:v>
      </x:c>
      <x:c r="BD437" s="582" t="n">
        <x:f>AX437-($K437*12)</x:f>
        <x:v>8684.3</x:v>
      </x:c>
      <x:c r="BE437" s="522" t="str">
        <x:v>SIM</x:v>
      </x:c>
      <x:c r="BF437" s="522" t="str">
        <x:v>PRODUÇÃO · COMPÕE O FATOR K</x:v>
      </x:c>
    </x:row>
    <x:row r="438" ht="31" customHeight="1">
      <x:c r="A438" s="531" t="str">
        <x:v>O&amp;M</x:v>
      </x:c>
      <x:c r="B438" s="531" t="str">
        <x:v>LINHA MORTA</x:v>
      </x:c>
      <x:c r="C438" s="531" t="str">
        <x:v>5027000034</x:v>
      </x:c>
      <x:c r="D438" s="534" t="str">
        <x:v>ABRIR FAIXA MECANIZADA RD</x:v>
      </x:c>
      <x:c r="E438" s="534" t="str">
        <x:v>ABRIR FAIXA DE TERRA MECANIZADA, EM REDE DE DISTRIBUICAO (RD), COM TRATOR COM LAMINA, INDEPENDENTE DO TIPO DA VEGETACAO E ALTURA. INCLUI: RETIRADA DE TODA VEGETACAO A NIVEL DO SOLO, COM A  RETIRADA DE VEGETACAO TIPO TREPADEIRA EXISTENTE NOS POSTES E NOS CABOS DOS ESTAIS, EXECUCAO DE ACEIROS, RETIRADA DE GALHOS E TRONCOS DE ARVORES DE DENTRO DA FAIXA. A AUTORIZACAO DEVE ESTAR CONTEMPLADA NA LINCENCA E/OU AUTORIZACAO DO ATIVO. APROPRIACAO - INVESTIMENTO (ODI) QUANDO ASSOCIADA A UC. CONFORME NT.041.EQTL.NORMAS E QUALIDADE - FAIXA DE SERVIDAO PARA REDES E LINHAS DE DISTRIBUICAO. QUANTIDADE MINIMA DE PESSOAS RECOMENDAS: 4 PESSOAS. TIPO DE TURMA: FAIXA SERVIDAO MECANIZADA.</x:v>
      </x:c>
      <x:c r="F438" s="531" t="str">
        <x:v>HA </x:v>
      </x:c>
      <x:c r="G438" s="573" t="n">
        <x:v>0</x:v>
      </x:c>
      <x:c r="H438" s="573" t="n">
        <x:f>G438/12</x:f>
        <x:v>0</x:v>
      </x:c>
      <x:c r="I438" s="576" t="n">
        <x:v>9924.38933957608</x:v>
      </x:c>
      <x:c r="J438" s="576" t="n">
        <x:f>ROUND(I438*$E$3,2)</x:f>
        <x:v>9924.39</x:v>
      </x:c>
      <x:c r="K438" s="576" t="n">
        <x:f>J438*H438</x:f>
        <x:v>0</x:v>
      </x:c>
      <x:c r="L438" s="522"/>
      <x:c r="M438" s="579" t="n">
        <x:v>0</x:v>
      </x:c>
      <x:c r="N438" s="582" t="n">
        <x:f>O438*$E$3</x:f>
        <x:v>0</x:v>
      </x:c>
      <x:c r="O438" s="523" t="n">
        <x:v>0</x:v>
      </x:c>
      <x:c r="P438" s="585" t="n">
        <x:v>0</x:v>
      </x:c>
      <x:c r="Q438" s="588" t="n">
        <x:f>R438*$E$3</x:f>
        <x:v>0</x:v>
      </x:c>
      <x:c r="R438" s="523" t="n">
        <x:v>0</x:v>
      </x:c>
      <x:c r="S438" s="579" t="n">
        <x:v>0</x:v>
      </x:c>
      <x:c r="T438" s="582" t="n">
        <x:f>U438*$E$3</x:f>
        <x:v>0</x:v>
      </x:c>
      <x:c r="U438" s="523" t="n">
        <x:v>0</x:v>
      </x:c>
      <x:c r="V438" s="585" t="n">
        <x:v>0</x:v>
      </x:c>
      <x:c r="W438" s="588" t="n">
        <x:f>X438*$E$3</x:f>
        <x:v>0</x:v>
      </x:c>
      <x:c r="X438" s="523" t="n">
        <x:v>0</x:v>
      </x:c>
      <x:c r="Y438" s="579" t="n">
        <x:v>0</x:v>
      </x:c>
      <x:c r="Z438" s="582" t="n">
        <x:f>AA438*$E$3</x:f>
        <x:v>0</x:v>
      </x:c>
      <x:c r="AA438" s="523" t="n">
        <x:v>0</x:v>
      </x:c>
      <x:c r="AB438" s="585" t="n">
        <x:v>0</x:v>
      </x:c>
      <x:c r="AC438" s="588" t="n">
        <x:f>AD438*$E$3</x:f>
        <x:v>0</x:v>
      </x:c>
      <x:c r="AD438" s="523" t="n">
        <x:v>0</x:v>
      </x:c>
      <x:c r="AE438" s="579" t="n">
        <x:v>0</x:v>
      </x:c>
      <x:c r="AF438" s="582" t="n">
        <x:f>AG438*$E$3</x:f>
        <x:v>0</x:v>
      </x:c>
      <x:c r="AG438" s="523" t="n">
        <x:v>0</x:v>
      </x:c>
      <x:c r="AH438" s="585" t="n">
        <x:v>0</x:v>
      </x:c>
      <x:c r="AI438" s="588" t="n">
        <x:f>AJ438*$E$3</x:f>
        <x:v>0</x:v>
      </x:c>
      <x:c r="AJ438" s="523" t="n">
        <x:v>0</x:v>
      </x:c>
      <x:c r="AK438" s="579" t="n">
        <x:v>0</x:v>
      </x:c>
      <x:c r="AL438" s="582" t="n">
        <x:f>AM438*$E$3</x:f>
        <x:v>0</x:v>
      </x:c>
      <x:c r="AM438" s="523" t="n">
        <x:v>0</x:v>
      </x:c>
      <x:c r="AN438" s="585" t="n">
        <x:v>0</x:v>
      </x:c>
      <x:c r="AO438" s="588" t="n">
        <x:f>AP438*$E$3</x:f>
        <x:v>0</x:v>
      </x:c>
      <x:c r="AP438" s="523" t="n">
        <x:v>0</x:v>
      </x:c>
      <x:c r="AQ438" s="579" t="n">
        <x:v>0</x:v>
      </x:c>
      <x:c r="AR438" s="582" t="n">
        <x:f>AS438*$E$3</x:f>
        <x:v>0</x:v>
      </x:c>
      <x:c r="AS438" s="523" t="n">
        <x:v>0</x:v>
      </x:c>
      <x:c r="AT438" s="585" t="n">
        <x:v>0</x:v>
      </x:c>
      <x:c r="AU438" s="588" t="n">
        <x:f>AV438*$E$3</x:f>
        <x:v>0</x:v>
      </x:c>
      <x:c r="AV438" s="523" t="n">
        <x:v>0</x:v>
      </x:c>
      <x:c r="AW438" s="579" t="n">
        <x:f>SUM(M438,P438,S438,V438,Y438,AB438,AE438,AH438,AK438,AN438,AQ438,AT438)</x:f>
        <x:v>0</x:v>
      </x:c>
      <x:c r="AX438" s="582" t="n">
        <x:f>SUM(N438,Q438,T438,W438,Z438,AC438,AF438,AI438,AL438,AO438,AR438,AU438)</x:f>
        <x:v>0</x:v>
      </x:c>
      <x:c r="AY438" s="525"/>
      <x:c r="AZ438" s="579" t="n">
        <x:f>AW438/12</x:f>
        <x:v>0</x:v>
      </x:c>
      <x:c r="BA438" s="582" t="n">
        <x:f>AX438/12</x:f>
        <x:v>0</x:v>
      </x:c>
      <x:c r="BB438" s="525"/>
      <x:c r="BC438" s="579" t="n">
        <x:f>AW438-$G438</x:f>
        <x:v>0</x:v>
      </x:c>
      <x:c r="BD438" s="582" t="n">
        <x:f>AX438-($K438*12)</x:f>
        <x:v>0</x:v>
      </x:c>
      <x:c r="BE438" s="522" t="str">
        <x:v>SIM</x:v>
      </x:c>
      <x:c r="BF438" s="522" t="str">
        <x:v>PRODUÇÃO · COMPÕE O FATOR K</x:v>
      </x:c>
    </x:row>
    <x:row r="439" ht="31" customHeight="1">
      <x:c r="A439" s="531" t="str">
        <x:v>O&amp;M</x:v>
      </x:c>
      <x:c r="B439" s="531" t="str">
        <x:v>LINHA VIVA</x:v>
      </x:c>
      <x:c r="C439" s="531" t="str">
        <x:v>5030000065</x:v>
      </x:c>
      <x:c r="D439" s="534" t="str">
        <x:v>TURMA LV INST POSTE RELIGADOR/SECION LV</x:v>
      </x:c>
      <x:c r="E439" s="534" t="str">
        <x:v>TURMA DE LINHA VIVA EM APOIO A INSTALAR POSTE PARA RELIGADOR OU CHAVE SECCIONADORA 3F COM REDE ENERGIZADA. INCLUI: INSTALAR/RETIRAR COBERTURAS NECESSARIAS NO POSTE, CONDUTOR, CHAVES E COMPONENTES ENERGIZADOS. NAO INCLUI O EQUIPAMENTO. APROPRIACAO - INVESTIMENTO: QUANDO ASSOCIADA A UC ESSA ATIVIDADE DEVE SER APROPRIADA NA ODI. CONFORME ET.206.EQTL.NORMAS E QUALIDADE. QUANTIDADE MINIMA DE PESSOAS RECOMENDAS: 3 PESSOAS. TIPO DE TURMA: LINHA VIVA (LV). </x:v>
      </x:c>
      <x:c r="F439" s="531" t="str">
        <x:v>UNIDADE</x:v>
      </x:c>
      <x:c r="G439" s="573" t="n">
        <x:v>0</x:v>
      </x:c>
      <x:c r="H439" s="573" t="n">
        <x:f>G439/12</x:f>
        <x:v>0</x:v>
      </x:c>
      <x:c r="I439" s="576" t="n">
        <x:v>1268.91090537387</x:v>
      </x:c>
      <x:c r="J439" s="576" t="n">
        <x:f>ROUND(I439*$E$3,2)</x:f>
        <x:v>1268.91</x:v>
      </x:c>
      <x:c r="K439" s="576" t="n">
        <x:f>J439*H439</x:f>
        <x:v>0</x:v>
      </x:c>
      <x:c r="L439" s="522"/>
      <x:c r="M439" s="579" t="n">
        <x:v>0</x:v>
      </x:c>
      <x:c r="N439" s="582" t="n">
        <x:f>O439*$E$3</x:f>
        <x:v>0</x:v>
      </x:c>
      <x:c r="O439" s="523" t="n">
        <x:v>0</x:v>
      </x:c>
      <x:c r="P439" s="585" t="n">
        <x:v>0</x:v>
      </x:c>
      <x:c r="Q439" s="588" t="n">
        <x:f>R439*$E$3</x:f>
        <x:v>0</x:v>
      </x:c>
      <x:c r="R439" s="523" t="n">
        <x:v>0</x:v>
      </x:c>
      <x:c r="S439" s="579" t="n">
        <x:v>0</x:v>
      </x:c>
      <x:c r="T439" s="582" t="n">
        <x:f>U439*$E$3</x:f>
        <x:v>0</x:v>
      </x:c>
      <x:c r="U439" s="523" t="n">
        <x:v>0</x:v>
      </x:c>
      <x:c r="V439" s="585" t="n">
        <x:v>0</x:v>
      </x:c>
      <x:c r="W439" s="588" t="n">
        <x:f>X439*$E$3</x:f>
        <x:v>0</x:v>
      </x:c>
      <x:c r="X439" s="523" t="n">
        <x:v>0</x:v>
      </x:c>
      <x:c r="Y439" s="579" t="n">
        <x:v>0</x:v>
      </x:c>
      <x:c r="Z439" s="582" t="n">
        <x:f>AA439*$E$3</x:f>
        <x:v>0</x:v>
      </x:c>
      <x:c r="AA439" s="523" t="n">
        <x:v>0</x:v>
      </x:c>
      <x:c r="AB439" s="585" t="n">
        <x:v>0</x:v>
      </x:c>
      <x:c r="AC439" s="588" t="n">
        <x:f>AD439*$E$3</x:f>
        <x:v>0</x:v>
      </x:c>
      <x:c r="AD439" s="523" t="n">
        <x:v>0</x:v>
      </x:c>
      <x:c r="AE439" s="579" t="n">
        <x:v>0</x:v>
      </x:c>
      <x:c r="AF439" s="582" t="n">
        <x:f>AG439*$E$3</x:f>
        <x:v>0</x:v>
      </x:c>
      <x:c r="AG439" s="523" t="n">
        <x:v>0</x:v>
      </x:c>
      <x:c r="AH439" s="585" t="n">
        <x:v>0</x:v>
      </x:c>
      <x:c r="AI439" s="588" t="n">
        <x:f>AJ439*$E$3</x:f>
        <x:v>0</x:v>
      </x:c>
      <x:c r="AJ439" s="523" t="n">
        <x:v>0</x:v>
      </x:c>
      <x:c r="AK439" s="579" t="n">
        <x:v>0</x:v>
      </x:c>
      <x:c r="AL439" s="582" t="n">
        <x:f>AM439*$E$3</x:f>
        <x:v>0</x:v>
      </x:c>
      <x:c r="AM439" s="523" t="n">
        <x:v>0</x:v>
      </x:c>
      <x:c r="AN439" s="585" t="n">
        <x:v>0</x:v>
      </x:c>
      <x:c r="AO439" s="588" t="n">
        <x:f>AP439*$E$3</x:f>
        <x:v>0</x:v>
      </x:c>
      <x:c r="AP439" s="523" t="n">
        <x:v>0</x:v>
      </x:c>
      <x:c r="AQ439" s="579" t="n">
        <x:v>0</x:v>
      </x:c>
      <x:c r="AR439" s="582" t="n">
        <x:f>AS439*$E$3</x:f>
        <x:v>0</x:v>
      </x:c>
      <x:c r="AS439" s="523" t="n">
        <x:v>0</x:v>
      </x:c>
      <x:c r="AT439" s="585" t="n">
        <x:v>0</x:v>
      </x:c>
      <x:c r="AU439" s="588" t="n">
        <x:f>AV439*$E$3</x:f>
        <x:v>0</x:v>
      </x:c>
      <x:c r="AV439" s="523" t="n">
        <x:v>0</x:v>
      </x:c>
      <x:c r="AW439" s="579" t="n">
        <x:f>SUM(M439,P439,S439,V439,Y439,AB439,AE439,AH439,AK439,AN439,AQ439,AT439)</x:f>
        <x:v>0</x:v>
      </x:c>
      <x:c r="AX439" s="582" t="n">
        <x:f>SUM(N439,Q439,T439,W439,Z439,AC439,AF439,AI439,AL439,AO439,AR439,AU439)</x:f>
        <x:v>0</x:v>
      </x:c>
      <x:c r="AY439" s="525"/>
      <x:c r="AZ439" s="579" t="n">
        <x:f>AW439/12</x:f>
        <x:v>0</x:v>
      </x:c>
      <x:c r="BA439" s="582" t="n">
        <x:f>AX439/12</x:f>
        <x:v>0</x:v>
      </x:c>
      <x:c r="BB439" s="525"/>
      <x:c r="BC439" s="579" t="n">
        <x:f>AW439-$G439</x:f>
        <x:v>0</x:v>
      </x:c>
      <x:c r="BD439" s="582" t="n">
        <x:f>AX439-($K439*12)</x:f>
        <x:v>0</x:v>
      </x:c>
      <x:c r="BE439" s="522" t="str">
        <x:v>SIM</x:v>
      </x:c>
      <x:c r="BF439" s="522" t="str">
        <x:v>PRODUÇÃO · COMPÕE O FATOR K</x:v>
      </x:c>
    </x:row>
    <x:row r="440" ht="31" customHeight="1">
      <x:c r="A440" s="531" t="str">
        <x:v>O&amp;M</x:v>
      </x:c>
      <x:c r="B440" s="531" t="str">
        <x:v>LINHA VIVA</x:v>
      </x:c>
      <x:c r="C440" s="531" t="str">
        <x:v>5030000066</x:v>
      </x:c>
      <x:c r="D440" s="534" t="str">
        <x:v>TURMA LV RET POSTE RELIGADOR/SECION LV</x:v>
      </x:c>
      <x:c r="E440" s="534" t="str">
        <x:v>TURMA DE LINHA VIVA EM APOIO A RETIRAR POSTE PARA RELIGADOR OU CHAVE SECICONADORA 3F COM REDE ENERGIZADA. INCLUI: INSTALAR/RETIRAR COBERTURAS NECESSARIAS NO POSTE, CONDUTOR, CHAVES E COMPONENTES ENERGIZADOS. NAO INCLUI O EQUIPAMENTO. APROPRIACAO - INVESTIMENTO: QUANDO ASSOCIADA A UC ESSA ATIVIDADE DEVE SER APROPRIADA NA ODI. CONFORME ET.206.EQTL.NORMAS E QUALIDADE. QUANTIDADE MINIMA DE PESSOAS RECOMENDAS: 3 PESSOAS. TIPO DE TURMA: LINHA VIVA (LV). </x:v>
      </x:c>
      <x:c r="F440" s="531" t="str">
        <x:v>UNIDADE</x:v>
      </x:c>
      <x:c r="G440" s="573" t="n">
        <x:v>0</x:v>
      </x:c>
      <x:c r="H440" s="573" t="n">
        <x:f>G440/12</x:f>
        <x:v>0</x:v>
      </x:c>
      <x:c r="I440" s="576" t="n">
        <x:v>1087.66403327444</x:v>
      </x:c>
      <x:c r="J440" s="576" t="n">
        <x:f>ROUND(I440*$E$3,2)</x:f>
        <x:v>1087.66</x:v>
      </x:c>
      <x:c r="K440" s="576" t="n">
        <x:f>J440*H440</x:f>
        <x:v>0</x:v>
      </x:c>
      <x:c r="L440" s="522"/>
      <x:c r="M440" s="579" t="n">
        <x:v>0</x:v>
      </x:c>
      <x:c r="N440" s="582" t="n">
        <x:f>O440*$E$3</x:f>
        <x:v>0</x:v>
      </x:c>
      <x:c r="O440" s="523" t="n">
        <x:v>0</x:v>
      </x:c>
      <x:c r="P440" s="585" t="n">
        <x:v>0</x:v>
      </x:c>
      <x:c r="Q440" s="588" t="n">
        <x:f>R440*$E$3</x:f>
        <x:v>0</x:v>
      </x:c>
      <x:c r="R440" s="523" t="n">
        <x:v>0</x:v>
      </x:c>
      <x:c r="S440" s="579" t="n">
        <x:v>0</x:v>
      </x:c>
      <x:c r="T440" s="582" t="n">
        <x:f>U440*$E$3</x:f>
        <x:v>0</x:v>
      </x:c>
      <x:c r="U440" s="523" t="n">
        <x:v>0</x:v>
      </x:c>
      <x:c r="V440" s="585" t="n">
        <x:v>0</x:v>
      </x:c>
      <x:c r="W440" s="588" t="n">
        <x:f>X440*$E$3</x:f>
        <x:v>0</x:v>
      </x:c>
      <x:c r="X440" s="523" t="n">
        <x:v>0</x:v>
      </x:c>
      <x:c r="Y440" s="579" t="n">
        <x:v>0</x:v>
      </x:c>
      <x:c r="Z440" s="582" t="n">
        <x:f>AA440*$E$3</x:f>
        <x:v>0</x:v>
      </x:c>
      <x:c r="AA440" s="523" t="n">
        <x:v>0</x:v>
      </x:c>
      <x:c r="AB440" s="585" t="n">
        <x:v>0</x:v>
      </x:c>
      <x:c r="AC440" s="588" t="n">
        <x:f>AD440*$E$3</x:f>
        <x:v>0</x:v>
      </x:c>
      <x:c r="AD440" s="523" t="n">
        <x:v>0</x:v>
      </x:c>
      <x:c r="AE440" s="579" t="n">
        <x:v>0</x:v>
      </x:c>
      <x:c r="AF440" s="582" t="n">
        <x:f>AG440*$E$3</x:f>
        <x:v>0</x:v>
      </x:c>
      <x:c r="AG440" s="523" t="n">
        <x:v>0</x:v>
      </x:c>
      <x:c r="AH440" s="585" t="n">
        <x:v>0</x:v>
      </x:c>
      <x:c r="AI440" s="588" t="n">
        <x:f>AJ440*$E$3</x:f>
        <x:v>0</x:v>
      </x:c>
      <x:c r="AJ440" s="523" t="n">
        <x:v>0</x:v>
      </x:c>
      <x:c r="AK440" s="579" t="n">
        <x:v>0</x:v>
      </x:c>
      <x:c r="AL440" s="582" t="n">
        <x:f>AM440*$E$3</x:f>
        <x:v>0</x:v>
      </x:c>
      <x:c r="AM440" s="523" t="n">
        <x:v>0</x:v>
      </x:c>
      <x:c r="AN440" s="585" t="n">
        <x:v>0</x:v>
      </x:c>
      <x:c r="AO440" s="588" t="n">
        <x:f>AP440*$E$3</x:f>
        <x:v>0</x:v>
      </x:c>
      <x:c r="AP440" s="523" t="n">
        <x:v>0</x:v>
      </x:c>
      <x:c r="AQ440" s="579" t="n">
        <x:v>0</x:v>
      </x:c>
      <x:c r="AR440" s="582" t="n">
        <x:f>AS440*$E$3</x:f>
        <x:v>0</x:v>
      </x:c>
      <x:c r="AS440" s="523" t="n">
        <x:v>0</x:v>
      </x:c>
      <x:c r="AT440" s="585" t="n">
        <x:v>0</x:v>
      </x:c>
      <x:c r="AU440" s="588" t="n">
        <x:f>AV440*$E$3</x:f>
        <x:v>0</x:v>
      </x:c>
      <x:c r="AV440" s="523" t="n">
        <x:v>0</x:v>
      </x:c>
      <x:c r="AW440" s="579" t="n">
        <x:f>SUM(M440,P440,S440,V440,Y440,AB440,AE440,AH440,AK440,AN440,AQ440,AT440)</x:f>
        <x:v>0</x:v>
      </x:c>
      <x:c r="AX440" s="582" t="n">
        <x:f>SUM(N440,Q440,T440,W440,Z440,AC440,AF440,AI440,AL440,AO440,AR440,AU440)</x:f>
        <x:v>0</x:v>
      </x:c>
      <x:c r="AY440" s="525"/>
      <x:c r="AZ440" s="579" t="n">
        <x:f>AW440/12</x:f>
        <x:v>0</x:v>
      </x:c>
      <x:c r="BA440" s="582" t="n">
        <x:f>AX440/12</x:f>
        <x:v>0</x:v>
      </x:c>
      <x:c r="BB440" s="525"/>
      <x:c r="BC440" s="579" t="n">
        <x:f>AW440-$G440</x:f>
        <x:v>0</x:v>
      </x:c>
      <x:c r="BD440" s="582" t="n">
        <x:f>AX440-($K440*12)</x:f>
        <x:v>0</x:v>
      </x:c>
      <x:c r="BE440" s="522" t="str">
        <x:v>SIM</x:v>
      </x:c>
      <x:c r="BF440" s="522" t="str">
        <x:v>PRODUÇÃO · COMPÕE O FATOR K</x:v>
      </x:c>
    </x:row>
    <x:row r="441" ht="31" customHeight="1">
      <x:c r="A441" s="531" t="str">
        <x:v>O&amp;M</x:v>
      </x:c>
      <x:c r="B441" s="531" t="str">
        <x:v>LINHA VIVA</x:v>
      </x:c>
      <x:c r="C441" s="531" t="str">
        <x:v>5030000067</x:v>
      </x:c>
      <x:c r="D441" s="534" t="str">
        <x:v>TURMA LV INST POSTE CHAVE SEC SECO 3F LV</x:v>
      </x:c>
      <x:c r="E441" s="534" t="str">
        <x:v>TURMA DE LINHA VIVA EM APOIO A INSTALAR POSTE PARA CHAVE SECCIONADORA A SECO TRIPOLAR/TRIFASICA COM REDE ENERGIZADA. INCLUI: INSTALAR/RETIRAR COBERTURAS NECESSARIAS NO POSTE, CONDUTOR, CHAVES E COMPONENTES ENERGIZADOS. NAO INCLUI O EQUIPAMENTO. APROPRIACAO - INVESTIMENTO: QUANDO ASSOCIADA A UC ESSA ATIVIDADE DEVE SER APROPRIADA NA ODI. CONFORME ET.206.EQTL.NORMAS E QUALIDADE. QUANTIDADE MINIMA DE PESSOAS RECOMENDAS: 3 PESSOAS. TIPO DE TURMA: LINHA VIVA (LV). </x:v>
      </x:c>
      <x:c r="F441" s="531" t="str">
        <x:v>UNIDADE</x:v>
      </x:c>
      <x:c r="G441" s="573" t="n">
        <x:v>0</x:v>
      </x:c>
      <x:c r="H441" s="573" t="n">
        <x:f>G441/12</x:f>
        <x:v>0</x:v>
      </x:c>
      <x:c r="I441" s="576" t="n">
        <x:v>1268.91090537387</x:v>
      </x:c>
      <x:c r="J441" s="576" t="n">
        <x:f>ROUND(I441*$E$3,2)</x:f>
        <x:v>1268.91</x:v>
      </x:c>
      <x:c r="K441" s="576" t="n">
        <x:f>J441*H441</x:f>
        <x:v>0</x:v>
      </x:c>
      <x:c r="L441" s="522"/>
      <x:c r="M441" s="579" t="n">
        <x:v>0</x:v>
      </x:c>
      <x:c r="N441" s="582" t="n">
        <x:f>O441*$E$3</x:f>
        <x:v>0</x:v>
      </x:c>
      <x:c r="O441" s="523" t="n">
        <x:v>0</x:v>
      </x:c>
      <x:c r="P441" s="585" t="n">
        <x:v>0</x:v>
      </x:c>
      <x:c r="Q441" s="588" t="n">
        <x:f>R441*$E$3</x:f>
        <x:v>0</x:v>
      </x:c>
      <x:c r="R441" s="523" t="n">
        <x:v>0</x:v>
      </x:c>
      <x:c r="S441" s="579" t="n">
        <x:v>0</x:v>
      </x:c>
      <x:c r="T441" s="582" t="n">
        <x:f>U441*$E$3</x:f>
        <x:v>0</x:v>
      </x:c>
      <x:c r="U441" s="523" t="n">
        <x:v>0</x:v>
      </x:c>
      <x:c r="V441" s="585" t="n">
        <x:v>0</x:v>
      </x:c>
      <x:c r="W441" s="588" t="n">
        <x:f>X441*$E$3</x:f>
        <x:v>0</x:v>
      </x:c>
      <x:c r="X441" s="523" t="n">
        <x:v>0</x:v>
      </x:c>
      <x:c r="Y441" s="579" t="n">
        <x:v>0</x:v>
      </x:c>
      <x:c r="Z441" s="582" t="n">
        <x:f>AA441*$E$3</x:f>
        <x:v>0</x:v>
      </x:c>
      <x:c r="AA441" s="523" t="n">
        <x:v>0</x:v>
      </x:c>
      <x:c r="AB441" s="585" t="n">
        <x:v>0</x:v>
      </x:c>
      <x:c r="AC441" s="588" t="n">
        <x:f>AD441*$E$3</x:f>
        <x:v>0</x:v>
      </x:c>
      <x:c r="AD441" s="523" t="n">
        <x:v>0</x:v>
      </x:c>
      <x:c r="AE441" s="579" t="n">
        <x:v>0</x:v>
      </x:c>
      <x:c r="AF441" s="582" t="n">
        <x:f>AG441*$E$3</x:f>
        <x:v>0</x:v>
      </x:c>
      <x:c r="AG441" s="523" t="n">
        <x:v>0</x:v>
      </x:c>
      <x:c r="AH441" s="585" t="n">
        <x:v>0</x:v>
      </x:c>
      <x:c r="AI441" s="588" t="n">
        <x:f>AJ441*$E$3</x:f>
        <x:v>0</x:v>
      </x:c>
      <x:c r="AJ441" s="523" t="n">
        <x:v>0</x:v>
      </x:c>
      <x:c r="AK441" s="579" t="n">
        <x:v>0</x:v>
      </x:c>
      <x:c r="AL441" s="582" t="n">
        <x:f>AM441*$E$3</x:f>
        <x:v>0</x:v>
      </x:c>
      <x:c r="AM441" s="523" t="n">
        <x:v>0</x:v>
      </x:c>
      <x:c r="AN441" s="585" t="n">
        <x:v>0</x:v>
      </x:c>
      <x:c r="AO441" s="588" t="n">
        <x:f>AP441*$E$3</x:f>
        <x:v>0</x:v>
      </x:c>
      <x:c r="AP441" s="523" t="n">
        <x:v>0</x:v>
      </x:c>
      <x:c r="AQ441" s="579" t="n">
        <x:v>0</x:v>
      </x:c>
      <x:c r="AR441" s="582" t="n">
        <x:f>AS441*$E$3</x:f>
        <x:v>0</x:v>
      </x:c>
      <x:c r="AS441" s="523" t="n">
        <x:v>0</x:v>
      </x:c>
      <x:c r="AT441" s="585" t="n">
        <x:v>0</x:v>
      </x:c>
      <x:c r="AU441" s="588" t="n">
        <x:f>AV441*$E$3</x:f>
        <x:v>0</x:v>
      </x:c>
      <x:c r="AV441" s="523" t="n">
        <x:v>0</x:v>
      </x:c>
      <x:c r="AW441" s="579" t="n">
        <x:f>SUM(M441,P441,S441,V441,Y441,AB441,AE441,AH441,AK441,AN441,AQ441,AT441)</x:f>
        <x:v>0</x:v>
      </x:c>
      <x:c r="AX441" s="582" t="n">
        <x:f>SUM(N441,Q441,T441,W441,Z441,AC441,AF441,AI441,AL441,AO441,AR441,AU441)</x:f>
        <x:v>0</x:v>
      </x:c>
      <x:c r="AY441" s="525"/>
      <x:c r="AZ441" s="579" t="n">
        <x:f>AW441/12</x:f>
        <x:v>0</x:v>
      </x:c>
      <x:c r="BA441" s="582" t="n">
        <x:f>AX441/12</x:f>
        <x:v>0</x:v>
      </x:c>
      <x:c r="BB441" s="525"/>
      <x:c r="BC441" s="579" t="n">
        <x:f>AW441-$G441</x:f>
        <x:v>0</x:v>
      </x:c>
      <x:c r="BD441" s="582" t="n">
        <x:f>AX441-($K441*12)</x:f>
        <x:v>0</x:v>
      </x:c>
      <x:c r="BE441" s="522" t="str">
        <x:v>SIM</x:v>
      </x:c>
      <x:c r="BF441" s="522" t="str">
        <x:v>PRODUÇÃO · COMPÕE O FATOR K</x:v>
      </x:c>
    </x:row>
    <x:row r="442" ht="31" customHeight="1">
      <x:c r="A442" s="531" t="str">
        <x:v>O&amp;M</x:v>
      </x:c>
      <x:c r="B442" s="531" t="str">
        <x:v>LINHA VIVA</x:v>
      </x:c>
      <x:c r="C442" s="531" t="str">
        <x:v>5030000068</x:v>
      </x:c>
      <x:c r="D442" s="534" t="str">
        <x:v>TURMA LV RET POSTE CHAVE SEC SECO 3F LV</x:v>
      </x:c>
      <x:c r="E442" s="534" t="str">
        <x:v>TURMA DE LINHA VIVA EM APOIO A RETIRAR POSTE PARA CHAVE SECCIONADORA A SECO TRIPOLAR/TRIFASICA COM REDE ENERGIZADA. INCLUI: INSTALAR/RETIRAR COBERTURAS NECESSARIAS NO POSTE, CONDUTOR, CHAVES E COMPONENTES ENERGIZADOS. NAO INCLUI O EQUIPAMENTO. APROPRIACAO - INVESTIMENTO: QUANDO ASSOCIADA A UC ESSA ATIVIDADE DEVE SER APROPRIADA NA ODI. CONFORME ET.206.EQTL.NORMAS E QUALIDADE. QUANTIDADE MINIMA DE PESSOAS RECOMENDAS: 3 PESSOAS. TIPO DE TURMA: LINHA VIVA (LV). </x:v>
      </x:c>
      <x:c r="F442" s="531" t="str">
        <x:v>UNIDADE</x:v>
      </x:c>
      <x:c r="G442" s="573" t="n">
        <x:v>0</x:v>
      </x:c>
      <x:c r="H442" s="573" t="n">
        <x:f>G442/12</x:f>
        <x:v>0</x:v>
      </x:c>
      <x:c r="I442" s="576" t="n">
        <x:v>1087.66403327444</x:v>
      </x:c>
      <x:c r="J442" s="576" t="n">
        <x:f>ROUND(I442*$E$3,2)</x:f>
        <x:v>1087.66</x:v>
      </x:c>
      <x:c r="K442" s="576" t="n">
        <x:f>J442*H442</x:f>
        <x:v>0</x:v>
      </x:c>
      <x:c r="L442" s="522"/>
      <x:c r="M442" s="579" t="n">
        <x:v>0</x:v>
      </x:c>
      <x:c r="N442" s="582" t="n">
        <x:f>O442*$E$3</x:f>
        <x:v>0</x:v>
      </x:c>
      <x:c r="O442" s="523" t="n">
        <x:v>0</x:v>
      </x:c>
      <x:c r="P442" s="585" t="n">
        <x:v>0</x:v>
      </x:c>
      <x:c r="Q442" s="588" t="n">
        <x:f>R442*$E$3</x:f>
        <x:v>0</x:v>
      </x:c>
      <x:c r="R442" s="523" t="n">
        <x:v>0</x:v>
      </x:c>
      <x:c r="S442" s="579" t="n">
        <x:v>0</x:v>
      </x:c>
      <x:c r="T442" s="582" t="n">
        <x:f>U442*$E$3</x:f>
        <x:v>0</x:v>
      </x:c>
      <x:c r="U442" s="523" t="n">
        <x:v>0</x:v>
      </x:c>
      <x:c r="V442" s="585" t="n">
        <x:v>0</x:v>
      </x:c>
      <x:c r="W442" s="588" t="n">
        <x:f>X442*$E$3</x:f>
        <x:v>0</x:v>
      </x:c>
      <x:c r="X442" s="523" t="n">
        <x:v>0</x:v>
      </x:c>
      <x:c r="Y442" s="579" t="n">
        <x:v>0</x:v>
      </x:c>
      <x:c r="Z442" s="582" t="n">
        <x:f>AA442*$E$3</x:f>
        <x:v>0</x:v>
      </x:c>
      <x:c r="AA442" s="523" t="n">
        <x:v>0</x:v>
      </x:c>
      <x:c r="AB442" s="585" t="n">
        <x:v>0</x:v>
      </x:c>
      <x:c r="AC442" s="588" t="n">
        <x:f>AD442*$E$3</x:f>
        <x:v>0</x:v>
      </x:c>
      <x:c r="AD442" s="523" t="n">
        <x:v>0</x:v>
      </x:c>
      <x:c r="AE442" s="579" t="n">
        <x:v>0</x:v>
      </x:c>
      <x:c r="AF442" s="582" t="n">
        <x:f>AG442*$E$3</x:f>
        <x:v>0</x:v>
      </x:c>
      <x:c r="AG442" s="523" t="n">
        <x:v>0</x:v>
      </x:c>
      <x:c r="AH442" s="585" t="n">
        <x:v>0</x:v>
      </x:c>
      <x:c r="AI442" s="588" t="n">
        <x:f>AJ442*$E$3</x:f>
        <x:v>0</x:v>
      </x:c>
      <x:c r="AJ442" s="523" t="n">
        <x:v>0</x:v>
      </x:c>
      <x:c r="AK442" s="579" t="n">
        <x:v>0</x:v>
      </x:c>
      <x:c r="AL442" s="582" t="n">
        <x:f>AM442*$E$3</x:f>
        <x:v>0</x:v>
      </x:c>
      <x:c r="AM442" s="523" t="n">
        <x:v>0</x:v>
      </x:c>
      <x:c r="AN442" s="585" t="n">
        <x:v>0</x:v>
      </x:c>
      <x:c r="AO442" s="588" t="n">
        <x:f>AP442*$E$3</x:f>
        <x:v>0</x:v>
      </x:c>
      <x:c r="AP442" s="523" t="n">
        <x:v>0</x:v>
      </x:c>
      <x:c r="AQ442" s="579" t="n">
        <x:v>0</x:v>
      </x:c>
      <x:c r="AR442" s="582" t="n">
        <x:f>AS442*$E$3</x:f>
        <x:v>0</x:v>
      </x:c>
      <x:c r="AS442" s="523" t="n">
        <x:v>0</x:v>
      </x:c>
      <x:c r="AT442" s="585" t="n">
        <x:v>0</x:v>
      </x:c>
      <x:c r="AU442" s="588" t="n">
        <x:f>AV442*$E$3</x:f>
        <x:v>0</x:v>
      </x:c>
      <x:c r="AV442" s="523" t="n">
        <x:v>0</x:v>
      </x:c>
      <x:c r="AW442" s="579" t="n">
        <x:f>SUM(M442,P442,S442,V442,Y442,AB442,AE442,AH442,AK442,AN442,AQ442,AT442)</x:f>
        <x:v>0</x:v>
      </x:c>
      <x:c r="AX442" s="582" t="n">
        <x:f>SUM(N442,Q442,T442,W442,Z442,AC442,AF442,AI442,AL442,AO442,AR442,AU442)</x:f>
        <x:v>0</x:v>
      </x:c>
      <x:c r="AY442" s="525"/>
      <x:c r="AZ442" s="579" t="n">
        <x:f>AW442/12</x:f>
        <x:v>0</x:v>
      </x:c>
      <x:c r="BA442" s="582" t="n">
        <x:f>AX442/12</x:f>
        <x:v>0</x:v>
      </x:c>
      <x:c r="BB442" s="525"/>
      <x:c r="BC442" s="579" t="n">
        <x:f>AW442-$G442</x:f>
        <x:v>0</x:v>
      </x:c>
      <x:c r="BD442" s="582" t="n">
        <x:f>AX442-($K442*12)</x:f>
        <x:v>0</x:v>
      </x:c>
      <x:c r="BE442" s="522" t="str">
        <x:v>SIM</x:v>
      </x:c>
      <x:c r="BF442" s="522" t="str">
        <x:v>PRODUÇÃO · COMPÕE O FATOR K</x:v>
      </x:c>
    </x:row>
    <x:row r="443" ht="31" customHeight="1">
      <x:c r="A443" s="531" t="str">
        <x:v>O&amp;M</x:v>
      </x:c>
      <x:c r="B443" s="531" t="str">
        <x:v>LINHA VIVA</x:v>
      </x:c>
      <x:c r="C443" s="531" t="str">
        <x:v>5030000069</x:v>
      </x:c>
      <x:c r="D443" s="534" t="str">
        <x:v>TURMA LV INST POSTE REGULADOR TENSAO LV</x:v>
      </x:c>
      <x:c r="E443" s="534" t="str">
        <x:v>TURMA DE LINHA VIVA EM APOIO A INSTALAR POSTE PARA REGULADOR DE TENSAO, COM REDE ENERGIZADA. INCLUI: INSTALAR/RETIRAR COBERTURAS NECESSARIAS NO POSTE, CONDUTOR, CHAVES E COMPONENTES ENERGIZADOS. NAO INCLUI O EQUIPAMENTO. APROPRIACAO - INVESTIMENTO: QUANDO ASSOCIADA A UC ESSA ATIVIDADE DEVE SER APROPRIADA NA ODI. CONFORME ET.206.EQTL.NORMAS E QUALIDADE. QUANTIDADE MINIMA DE PESSOAS RECOMENDAS: 3 PESSOAS. TIPO DE TURMA: LINHA VIVA (LV). </x:v>
      </x:c>
      <x:c r="F443" s="531" t="str">
        <x:v>UNIDADE</x:v>
      </x:c>
      <x:c r="G443" s="573" t="n">
        <x:v>0</x:v>
      </x:c>
      <x:c r="H443" s="573" t="n">
        <x:f>G443/12</x:f>
        <x:v>0</x:v>
      </x:c>
      <x:c r="I443" s="576" t="n">
        <x:v>1268.91090537387</x:v>
      </x:c>
      <x:c r="J443" s="576" t="n">
        <x:f>ROUND(I443*$E$3,2)</x:f>
        <x:v>1268.91</x:v>
      </x:c>
      <x:c r="K443" s="576" t="n">
        <x:f>J443*H443</x:f>
        <x:v>0</x:v>
      </x:c>
      <x:c r="L443" s="522"/>
      <x:c r="M443" s="579" t="n">
        <x:v>0</x:v>
      </x:c>
      <x:c r="N443" s="582" t="n">
        <x:f>O443*$E$3</x:f>
        <x:v>0</x:v>
      </x:c>
      <x:c r="O443" s="523" t="n">
        <x:v>0</x:v>
      </x:c>
      <x:c r="P443" s="585" t="n">
        <x:v>0</x:v>
      </x:c>
      <x:c r="Q443" s="588" t="n">
        <x:f>R443*$E$3</x:f>
        <x:v>0</x:v>
      </x:c>
      <x:c r="R443" s="523" t="n">
        <x:v>0</x:v>
      </x:c>
      <x:c r="S443" s="579" t="n">
        <x:v>0</x:v>
      </x:c>
      <x:c r="T443" s="582" t="n">
        <x:f>U443*$E$3</x:f>
        <x:v>0</x:v>
      </x:c>
      <x:c r="U443" s="523" t="n">
        <x:v>0</x:v>
      </x:c>
      <x:c r="V443" s="585" t="n">
        <x:v>0</x:v>
      </x:c>
      <x:c r="W443" s="588" t="n">
        <x:f>X443*$E$3</x:f>
        <x:v>0</x:v>
      </x:c>
      <x:c r="X443" s="523" t="n">
        <x:v>0</x:v>
      </x:c>
      <x:c r="Y443" s="579" t="n">
        <x:v>0</x:v>
      </x:c>
      <x:c r="Z443" s="582" t="n">
        <x:f>AA443*$E$3</x:f>
        <x:v>0</x:v>
      </x:c>
      <x:c r="AA443" s="523" t="n">
        <x:v>0</x:v>
      </x:c>
      <x:c r="AB443" s="585" t="n">
        <x:v>0</x:v>
      </x:c>
      <x:c r="AC443" s="588" t="n">
        <x:f>AD443*$E$3</x:f>
        <x:v>0</x:v>
      </x:c>
      <x:c r="AD443" s="523" t="n">
        <x:v>0</x:v>
      </x:c>
      <x:c r="AE443" s="579" t="n">
        <x:v>0</x:v>
      </x:c>
      <x:c r="AF443" s="582" t="n">
        <x:f>AG443*$E$3</x:f>
        <x:v>0</x:v>
      </x:c>
      <x:c r="AG443" s="523" t="n">
        <x:v>0</x:v>
      </x:c>
      <x:c r="AH443" s="585" t="n">
        <x:v>0</x:v>
      </x:c>
      <x:c r="AI443" s="588" t="n">
        <x:f>AJ443*$E$3</x:f>
        <x:v>0</x:v>
      </x:c>
      <x:c r="AJ443" s="523" t="n">
        <x:v>0</x:v>
      </x:c>
      <x:c r="AK443" s="579" t="n">
        <x:v>0</x:v>
      </x:c>
      <x:c r="AL443" s="582" t="n">
        <x:f>AM443*$E$3</x:f>
        <x:v>0</x:v>
      </x:c>
      <x:c r="AM443" s="523" t="n">
        <x:v>0</x:v>
      </x:c>
      <x:c r="AN443" s="585" t="n">
        <x:v>0</x:v>
      </x:c>
      <x:c r="AO443" s="588" t="n">
        <x:f>AP443*$E$3</x:f>
        <x:v>0</x:v>
      </x:c>
      <x:c r="AP443" s="523" t="n">
        <x:v>0</x:v>
      </x:c>
      <x:c r="AQ443" s="579" t="n">
        <x:v>0</x:v>
      </x:c>
      <x:c r="AR443" s="582" t="n">
        <x:f>AS443*$E$3</x:f>
        <x:v>0</x:v>
      </x:c>
      <x:c r="AS443" s="523" t="n">
        <x:v>0</x:v>
      </x:c>
      <x:c r="AT443" s="585" t="n">
        <x:v>0</x:v>
      </x:c>
      <x:c r="AU443" s="588" t="n">
        <x:f>AV443*$E$3</x:f>
        <x:v>0</x:v>
      </x:c>
      <x:c r="AV443" s="523" t="n">
        <x:v>0</x:v>
      </x:c>
      <x:c r="AW443" s="579" t="n">
        <x:f>SUM(M443,P443,S443,V443,Y443,AB443,AE443,AH443,AK443,AN443,AQ443,AT443)</x:f>
        <x:v>0</x:v>
      </x:c>
      <x:c r="AX443" s="582" t="n">
        <x:f>SUM(N443,Q443,T443,W443,Z443,AC443,AF443,AI443,AL443,AO443,AR443,AU443)</x:f>
        <x:v>0</x:v>
      </x:c>
      <x:c r="AY443" s="525"/>
      <x:c r="AZ443" s="579" t="n">
        <x:f>AW443/12</x:f>
        <x:v>0</x:v>
      </x:c>
      <x:c r="BA443" s="582" t="n">
        <x:f>AX443/12</x:f>
        <x:v>0</x:v>
      </x:c>
      <x:c r="BB443" s="525"/>
      <x:c r="BC443" s="579" t="n">
        <x:f>AW443-$G443</x:f>
        <x:v>0</x:v>
      </x:c>
      <x:c r="BD443" s="582" t="n">
        <x:f>AX443-($K443*12)</x:f>
        <x:v>0</x:v>
      </x:c>
      <x:c r="BE443" s="522" t="str">
        <x:v>SIM</x:v>
      </x:c>
      <x:c r="BF443" s="522" t="str">
        <x:v>PRODUÇÃO · COMPÕE O FATOR K</x:v>
      </x:c>
    </x:row>
    <x:row r="444" ht="31" customHeight="1">
      <x:c r="A444" s="531" t="str">
        <x:v>O&amp;M</x:v>
      </x:c>
      <x:c r="B444" s="531" t="str">
        <x:v>LINHA VIVA</x:v>
      </x:c>
      <x:c r="C444" s="531" t="str">
        <x:v>5030000070</x:v>
      </x:c>
      <x:c r="D444" s="534" t="str">
        <x:v>TURMA LV RET POSTE REGULADOR TENSAO LV</x:v>
      </x:c>
      <x:c r="E444" s="534" t="str">
        <x:v>TURMA DE LINHA VIVA EM APOIO A RETIRAR POSTE PARA REGULADOR DE TENSAO, COM REDE ENERGIZADA. INCLUI: INSTALAR/RETIRAR COBERTURAS NECESSARIAS NO POSTE, CONDUTOR, CHAVES E COMPONENTES ENERGIZADOS. NAO INCLUI O EQUIPAMENTO. APROPRIACAO - INVESTIMENTO: QUANDO ASSOCIADA A UC ESSA ATIVIDADE DEVE SER APROPRIADA NA ODI. CONFORME ET.206.EQTL.NORMAS E QUALIDADE. QUANTIDADE MINIMA DE PESSOAS RECOMENDAS: 3 PESSOAS. TIPO DE TURMA: LINHA VIVA (LV). </x:v>
      </x:c>
      <x:c r="F444" s="531" t="str">
        <x:v>UNIDADE</x:v>
      </x:c>
      <x:c r="G444" s="573" t="n">
        <x:v>0</x:v>
      </x:c>
      <x:c r="H444" s="573" t="n">
        <x:f>G444/12</x:f>
        <x:v>0</x:v>
      </x:c>
      <x:c r="I444" s="576" t="n">
        <x:v>1087.66403327444</x:v>
      </x:c>
      <x:c r="J444" s="576" t="n">
        <x:f>ROUND(I444*$E$3,2)</x:f>
        <x:v>1087.66</x:v>
      </x:c>
      <x:c r="K444" s="576" t="n">
        <x:f>J444*H444</x:f>
        <x:v>0</x:v>
      </x:c>
      <x:c r="L444" s="522"/>
      <x:c r="M444" s="579" t="n">
        <x:v>0</x:v>
      </x:c>
      <x:c r="N444" s="582" t="n">
        <x:f>O444*$E$3</x:f>
        <x:v>0</x:v>
      </x:c>
      <x:c r="O444" s="523" t="n">
        <x:v>0</x:v>
      </x:c>
      <x:c r="P444" s="585" t="n">
        <x:v>0</x:v>
      </x:c>
      <x:c r="Q444" s="588" t="n">
        <x:f>R444*$E$3</x:f>
        <x:v>0</x:v>
      </x:c>
      <x:c r="R444" s="523" t="n">
        <x:v>0</x:v>
      </x:c>
      <x:c r="S444" s="579" t="n">
        <x:v>0</x:v>
      </x:c>
      <x:c r="T444" s="582" t="n">
        <x:f>U444*$E$3</x:f>
        <x:v>0</x:v>
      </x:c>
      <x:c r="U444" s="523" t="n">
        <x:v>0</x:v>
      </x:c>
      <x:c r="V444" s="585" t="n">
        <x:v>0</x:v>
      </x:c>
      <x:c r="W444" s="588" t="n">
        <x:f>X444*$E$3</x:f>
        <x:v>0</x:v>
      </x:c>
      <x:c r="X444" s="523" t="n">
        <x:v>0</x:v>
      </x:c>
      <x:c r="Y444" s="579" t="n">
        <x:v>0</x:v>
      </x:c>
      <x:c r="Z444" s="582" t="n">
        <x:f>AA444*$E$3</x:f>
        <x:v>0</x:v>
      </x:c>
      <x:c r="AA444" s="523" t="n">
        <x:v>0</x:v>
      </x:c>
      <x:c r="AB444" s="585" t="n">
        <x:v>0</x:v>
      </x:c>
      <x:c r="AC444" s="588" t="n">
        <x:f>AD444*$E$3</x:f>
        <x:v>0</x:v>
      </x:c>
      <x:c r="AD444" s="523" t="n">
        <x:v>0</x:v>
      </x:c>
      <x:c r="AE444" s="579" t="n">
        <x:v>0</x:v>
      </x:c>
      <x:c r="AF444" s="582" t="n">
        <x:f>AG444*$E$3</x:f>
        <x:v>0</x:v>
      </x:c>
      <x:c r="AG444" s="523" t="n">
        <x:v>0</x:v>
      </x:c>
      <x:c r="AH444" s="585" t="n">
        <x:v>0</x:v>
      </x:c>
      <x:c r="AI444" s="588" t="n">
        <x:f>AJ444*$E$3</x:f>
        <x:v>0</x:v>
      </x:c>
      <x:c r="AJ444" s="523" t="n">
        <x:v>0</x:v>
      </x:c>
      <x:c r="AK444" s="579" t="n">
        <x:v>0</x:v>
      </x:c>
      <x:c r="AL444" s="582" t="n">
        <x:f>AM444*$E$3</x:f>
        <x:v>0</x:v>
      </x:c>
      <x:c r="AM444" s="523" t="n">
        <x:v>0</x:v>
      </x:c>
      <x:c r="AN444" s="585" t="n">
        <x:v>0</x:v>
      </x:c>
      <x:c r="AO444" s="588" t="n">
        <x:f>AP444*$E$3</x:f>
        <x:v>0</x:v>
      </x:c>
      <x:c r="AP444" s="523" t="n">
        <x:v>0</x:v>
      </x:c>
      <x:c r="AQ444" s="579" t="n">
        <x:v>0</x:v>
      </x:c>
      <x:c r="AR444" s="582" t="n">
        <x:f>AS444*$E$3</x:f>
        <x:v>0</x:v>
      </x:c>
      <x:c r="AS444" s="523" t="n">
        <x:v>0</x:v>
      </x:c>
      <x:c r="AT444" s="585" t="n">
        <x:v>0</x:v>
      </x:c>
      <x:c r="AU444" s="588" t="n">
        <x:f>AV444*$E$3</x:f>
        <x:v>0</x:v>
      </x:c>
      <x:c r="AV444" s="523" t="n">
        <x:v>0</x:v>
      </x:c>
      <x:c r="AW444" s="579" t="n">
        <x:f>SUM(M444,P444,S444,V444,Y444,AB444,AE444,AH444,AK444,AN444,AQ444,AT444)</x:f>
        <x:v>0</x:v>
      </x:c>
      <x:c r="AX444" s="582" t="n">
        <x:f>SUM(N444,Q444,T444,W444,Z444,AC444,AF444,AI444,AL444,AO444,AR444,AU444)</x:f>
        <x:v>0</x:v>
      </x:c>
      <x:c r="AY444" s="525"/>
      <x:c r="AZ444" s="579" t="n">
        <x:f>AW444/12</x:f>
        <x:v>0</x:v>
      </x:c>
      <x:c r="BA444" s="582" t="n">
        <x:f>AX444/12</x:f>
        <x:v>0</x:v>
      </x:c>
      <x:c r="BB444" s="525"/>
      <x:c r="BC444" s="579" t="n">
        <x:f>AW444-$G444</x:f>
        <x:v>0</x:v>
      </x:c>
      <x:c r="BD444" s="582" t="n">
        <x:f>AX444-($K444*12)</x:f>
        <x:v>0</x:v>
      </x:c>
      <x:c r="BE444" s="522" t="str">
        <x:v>SIM</x:v>
      </x:c>
      <x:c r="BF444" s="522" t="str">
        <x:v>PRODUÇÃO · COMPÕE O FATOR K</x:v>
      </x:c>
    </x:row>
    <x:row r="445" ht="31" customHeight="1">
      <x:c r="A445" s="531" t="str">
        <x:v>O&amp;M</x:v>
      </x:c>
      <x:c r="B445" s="531" t="str">
        <x:v>LINHA VIVA</x:v>
      </x:c>
      <x:c r="C445" s="531" t="str">
        <x:v>5030000071</x:v>
      </x:c>
      <x:c r="D445" s="534" t="str">
        <x:v>TURMA LV INST POSTE BCO CAPACITOR LV</x:v>
      </x:c>
      <x:c r="E445" s="534" t="str">
        <x:v>TURMA DE LINHA VIVA EM APOIO A INSTALAR POSTE PARA BANCO DE CAPACITOR, COM REDE ENERGIZADA. INCLUI: INSTALAR/RETIRAR COBERTURAS NECESSARIAS NO POSTE, CONDUTOR, CHAVES E COMPONENTES ENERGIZADOS. NAO INCLUI O EQUIPAMENTO. APROPRIACAO - INVESTIMENTO: QUANDO ASSOCIADA A UC ESSA ATIVIDADE DEVE SER APROPRIADA NA ODI. CONFORME ET.206.EQTL.NORMAS E QUALIDADE. QUANTIDADE MINIMA DE PESSOAS RECOMENDAS: 3 PESSOAS. TIPO DE TURMA: LINHA VIVA (LV). </x:v>
      </x:c>
      <x:c r="F445" s="531" t="str">
        <x:v>UNIDADE</x:v>
      </x:c>
      <x:c r="G445" s="573" t="n">
        <x:v>0</x:v>
      </x:c>
      <x:c r="H445" s="573" t="n">
        <x:f>G445/12</x:f>
        <x:v>0</x:v>
      </x:c>
      <x:c r="I445" s="576" t="n">
        <x:v>1268.91090537387</x:v>
      </x:c>
      <x:c r="J445" s="576" t="n">
        <x:f>ROUND(I445*$E$3,2)</x:f>
        <x:v>1268.91</x:v>
      </x:c>
      <x:c r="K445" s="576" t="n">
        <x:f>J445*H445</x:f>
        <x:v>0</x:v>
      </x:c>
      <x:c r="L445" s="522"/>
      <x:c r="M445" s="579" t="n">
        <x:v>0</x:v>
      </x:c>
      <x:c r="N445" s="582" t="n">
        <x:f>O445*$E$3</x:f>
        <x:v>0</x:v>
      </x:c>
      <x:c r="O445" s="523" t="n">
        <x:v>0</x:v>
      </x:c>
      <x:c r="P445" s="585" t="n">
        <x:v>0</x:v>
      </x:c>
      <x:c r="Q445" s="588" t="n">
        <x:f>R445*$E$3</x:f>
        <x:v>0</x:v>
      </x:c>
      <x:c r="R445" s="523" t="n">
        <x:v>0</x:v>
      </x:c>
      <x:c r="S445" s="579" t="n">
        <x:v>0</x:v>
      </x:c>
      <x:c r="T445" s="582" t="n">
        <x:f>U445*$E$3</x:f>
        <x:v>0</x:v>
      </x:c>
      <x:c r="U445" s="523" t="n">
        <x:v>0</x:v>
      </x:c>
      <x:c r="V445" s="585" t="n">
        <x:v>0</x:v>
      </x:c>
      <x:c r="W445" s="588" t="n">
        <x:f>X445*$E$3</x:f>
        <x:v>0</x:v>
      </x:c>
      <x:c r="X445" s="523" t="n">
        <x:v>0</x:v>
      </x:c>
      <x:c r="Y445" s="579" t="n">
        <x:v>0</x:v>
      </x:c>
      <x:c r="Z445" s="582" t="n">
        <x:f>AA445*$E$3</x:f>
        <x:v>0</x:v>
      </x:c>
      <x:c r="AA445" s="523" t="n">
        <x:v>0</x:v>
      </x:c>
      <x:c r="AB445" s="585" t="n">
        <x:v>0</x:v>
      </x:c>
      <x:c r="AC445" s="588" t="n">
        <x:f>AD445*$E$3</x:f>
        <x:v>0</x:v>
      </x:c>
      <x:c r="AD445" s="523" t="n">
        <x:v>0</x:v>
      </x:c>
      <x:c r="AE445" s="579" t="n">
        <x:v>0</x:v>
      </x:c>
      <x:c r="AF445" s="582" t="n">
        <x:f>AG445*$E$3</x:f>
        <x:v>0</x:v>
      </x:c>
      <x:c r="AG445" s="523" t="n">
        <x:v>0</x:v>
      </x:c>
      <x:c r="AH445" s="585" t="n">
        <x:v>0</x:v>
      </x:c>
      <x:c r="AI445" s="588" t="n">
        <x:f>AJ445*$E$3</x:f>
        <x:v>0</x:v>
      </x:c>
      <x:c r="AJ445" s="523" t="n">
        <x:v>0</x:v>
      </x:c>
      <x:c r="AK445" s="579" t="n">
        <x:v>0</x:v>
      </x:c>
      <x:c r="AL445" s="582" t="n">
        <x:f>AM445*$E$3</x:f>
        <x:v>0</x:v>
      </x:c>
      <x:c r="AM445" s="523" t="n">
        <x:v>0</x:v>
      </x:c>
      <x:c r="AN445" s="585" t="n">
        <x:v>0</x:v>
      </x:c>
      <x:c r="AO445" s="588" t="n">
        <x:f>AP445*$E$3</x:f>
        <x:v>0</x:v>
      </x:c>
      <x:c r="AP445" s="523" t="n">
        <x:v>0</x:v>
      </x:c>
      <x:c r="AQ445" s="579" t="n">
        <x:v>0</x:v>
      </x:c>
      <x:c r="AR445" s="582" t="n">
        <x:f>AS445*$E$3</x:f>
        <x:v>0</x:v>
      </x:c>
      <x:c r="AS445" s="523" t="n">
        <x:v>0</x:v>
      </x:c>
      <x:c r="AT445" s="585" t="n">
        <x:v>0</x:v>
      </x:c>
      <x:c r="AU445" s="588" t="n">
        <x:f>AV445*$E$3</x:f>
        <x:v>0</x:v>
      </x:c>
      <x:c r="AV445" s="523" t="n">
        <x:v>0</x:v>
      </x:c>
      <x:c r="AW445" s="579" t="n">
        <x:f>SUM(M445,P445,S445,V445,Y445,AB445,AE445,AH445,AK445,AN445,AQ445,AT445)</x:f>
        <x:v>0</x:v>
      </x:c>
      <x:c r="AX445" s="582" t="n">
        <x:f>SUM(N445,Q445,T445,W445,Z445,AC445,AF445,AI445,AL445,AO445,AR445,AU445)</x:f>
        <x:v>0</x:v>
      </x:c>
      <x:c r="AY445" s="525"/>
      <x:c r="AZ445" s="579" t="n">
        <x:f>AW445/12</x:f>
        <x:v>0</x:v>
      </x:c>
      <x:c r="BA445" s="582" t="n">
        <x:f>AX445/12</x:f>
        <x:v>0</x:v>
      </x:c>
      <x:c r="BB445" s="525"/>
      <x:c r="BC445" s="579" t="n">
        <x:f>AW445-$G445</x:f>
        <x:v>0</x:v>
      </x:c>
      <x:c r="BD445" s="582" t="n">
        <x:f>AX445-($K445*12)</x:f>
        <x:v>0</x:v>
      </x:c>
      <x:c r="BE445" s="522" t="str">
        <x:v>SIM</x:v>
      </x:c>
      <x:c r="BF445" s="522" t="str">
        <x:v>PRODUÇÃO · COMPÕE O FATOR K</x:v>
      </x:c>
    </x:row>
    <x:row r="446" ht="31" customHeight="1">
      <x:c r="A446" s="531" t="str">
        <x:v>O&amp;M</x:v>
      </x:c>
      <x:c r="B446" s="531" t="str">
        <x:v>LINHA VIVA</x:v>
      </x:c>
      <x:c r="C446" s="531" t="str">
        <x:v>5030000072</x:v>
      </x:c>
      <x:c r="D446" s="534" t="str">
        <x:v>TURMA LV RET POSTE BCO CAPACITOR LV</x:v>
      </x:c>
      <x:c r="E446" s="534" t="str">
        <x:v>TURMA DE LINHA VIVA EM APOIO A RETIRAR POSTE PARA BANCO DE CAPACITOR, COM REDE ENERGIZADA. INCLUI: INSTALAR/RETIRAR COBERTURAS NECESSARIAS NO POSTE, CONDUTOR, CHAVES E COMPONENTES ENERGIZADOS. NAO INCLUI O EQUIPAMENTO. APROPRIACAO - INVESTIMENTO: QUANDO ASSOCIADA A UC ESSA ATIVIDADE DEVE SER APROPRIADA NA ODI. CONFORME ET.206.EQTL.NORMAS E QUALIDADE. QUANTIDADE MINIMA DE PESSOAS RECOMENDAS: 3 PESSOAS. TIPO DE TURMA: LINHA VIVA (LV). </x:v>
      </x:c>
      <x:c r="F446" s="531" t="str">
        <x:v>UNIDADE</x:v>
      </x:c>
      <x:c r="G446" s="573" t="n">
        <x:v>0</x:v>
      </x:c>
      <x:c r="H446" s="573" t="n">
        <x:f>G446/12</x:f>
        <x:v>0</x:v>
      </x:c>
      <x:c r="I446" s="576" t="n">
        <x:v>1087.66403327444</x:v>
      </x:c>
      <x:c r="J446" s="576" t="n">
        <x:f>ROUND(I446*$E$3,2)</x:f>
        <x:v>1087.66</x:v>
      </x:c>
      <x:c r="K446" s="576" t="n">
        <x:f>J446*H446</x:f>
        <x:v>0</x:v>
      </x:c>
      <x:c r="L446" s="522"/>
      <x:c r="M446" s="579" t="n">
        <x:v>0</x:v>
      </x:c>
      <x:c r="N446" s="582" t="n">
        <x:f>O446*$E$3</x:f>
        <x:v>0</x:v>
      </x:c>
      <x:c r="O446" s="523" t="n">
        <x:v>0</x:v>
      </x:c>
      <x:c r="P446" s="585" t="n">
        <x:v>0</x:v>
      </x:c>
      <x:c r="Q446" s="588" t="n">
        <x:f>R446*$E$3</x:f>
        <x:v>0</x:v>
      </x:c>
      <x:c r="R446" s="523" t="n">
        <x:v>0</x:v>
      </x:c>
      <x:c r="S446" s="579" t="n">
        <x:v>0</x:v>
      </x:c>
      <x:c r="T446" s="582" t="n">
        <x:f>U446*$E$3</x:f>
        <x:v>0</x:v>
      </x:c>
      <x:c r="U446" s="523" t="n">
        <x:v>0</x:v>
      </x:c>
      <x:c r="V446" s="585" t="n">
        <x:v>0</x:v>
      </x:c>
      <x:c r="W446" s="588" t="n">
        <x:f>X446*$E$3</x:f>
        <x:v>0</x:v>
      </x:c>
      <x:c r="X446" s="523" t="n">
        <x:v>0</x:v>
      </x:c>
      <x:c r="Y446" s="579" t="n">
        <x:v>0</x:v>
      </x:c>
      <x:c r="Z446" s="582" t="n">
        <x:f>AA446*$E$3</x:f>
        <x:v>0</x:v>
      </x:c>
      <x:c r="AA446" s="523" t="n">
        <x:v>0</x:v>
      </x:c>
      <x:c r="AB446" s="585" t="n">
        <x:v>0</x:v>
      </x:c>
      <x:c r="AC446" s="588" t="n">
        <x:f>AD446*$E$3</x:f>
        <x:v>0</x:v>
      </x:c>
      <x:c r="AD446" s="523" t="n">
        <x:v>0</x:v>
      </x:c>
      <x:c r="AE446" s="579" t="n">
        <x:v>0</x:v>
      </x:c>
      <x:c r="AF446" s="582" t="n">
        <x:f>AG446*$E$3</x:f>
        <x:v>0</x:v>
      </x:c>
      <x:c r="AG446" s="523" t="n">
        <x:v>0</x:v>
      </x:c>
      <x:c r="AH446" s="585" t="n">
        <x:v>0</x:v>
      </x:c>
      <x:c r="AI446" s="588" t="n">
        <x:f>AJ446*$E$3</x:f>
        <x:v>0</x:v>
      </x:c>
      <x:c r="AJ446" s="523" t="n">
        <x:v>0</x:v>
      </x:c>
      <x:c r="AK446" s="579" t="n">
        <x:v>0</x:v>
      </x:c>
      <x:c r="AL446" s="582" t="n">
        <x:f>AM446*$E$3</x:f>
        <x:v>0</x:v>
      </x:c>
      <x:c r="AM446" s="523" t="n">
        <x:v>0</x:v>
      </x:c>
      <x:c r="AN446" s="585" t="n">
        <x:v>0</x:v>
      </x:c>
      <x:c r="AO446" s="588" t="n">
        <x:f>AP446*$E$3</x:f>
        <x:v>0</x:v>
      </x:c>
      <x:c r="AP446" s="523" t="n">
        <x:v>0</x:v>
      </x:c>
      <x:c r="AQ446" s="579" t="n">
        <x:v>0</x:v>
      </x:c>
      <x:c r="AR446" s="582" t="n">
        <x:f>AS446*$E$3</x:f>
        <x:v>0</x:v>
      </x:c>
      <x:c r="AS446" s="523" t="n">
        <x:v>0</x:v>
      </x:c>
      <x:c r="AT446" s="585" t="n">
        <x:v>0</x:v>
      </x:c>
      <x:c r="AU446" s="588" t="n">
        <x:f>AV446*$E$3</x:f>
        <x:v>0</x:v>
      </x:c>
      <x:c r="AV446" s="523" t="n">
        <x:v>0</x:v>
      </x:c>
      <x:c r="AW446" s="579" t="n">
        <x:f>SUM(M446,P446,S446,V446,Y446,AB446,AE446,AH446,AK446,AN446,AQ446,AT446)</x:f>
        <x:v>0</x:v>
      </x:c>
      <x:c r="AX446" s="582" t="n">
        <x:f>SUM(N446,Q446,T446,W446,Z446,AC446,AF446,AI446,AL446,AO446,AR446,AU446)</x:f>
        <x:v>0</x:v>
      </x:c>
      <x:c r="AY446" s="525"/>
      <x:c r="AZ446" s="579" t="n">
        <x:f>AW446/12</x:f>
        <x:v>0</x:v>
      </x:c>
      <x:c r="BA446" s="582" t="n">
        <x:f>AX446/12</x:f>
        <x:v>0</x:v>
      </x:c>
      <x:c r="BB446" s="525"/>
      <x:c r="BC446" s="579" t="n">
        <x:f>AW446-$G446</x:f>
        <x:v>0</x:v>
      </x:c>
      <x:c r="BD446" s="582" t="n">
        <x:f>AX446-($K446*12)</x:f>
        <x:v>0</x:v>
      </x:c>
      <x:c r="BE446" s="522" t="str">
        <x:v>SIM</x:v>
      </x:c>
      <x:c r="BF446" s="522" t="str">
        <x:v>PRODUÇÃO · COMPÕE O FATOR K</x:v>
      </x:c>
    </x:row>
    <x:row r="447" ht="31" customHeight="1">
      <x:c r="A447" s="531" t="str">
        <x:v>O&amp;M</x:v>
      </x:c>
      <x:c r="B447" s="531" t="str">
        <x:v>LINHA VIVA</x:v>
      </x:c>
      <x:c r="C447" s="531" t="str">
        <x:v>5030000073</x:v>
      </x:c>
      <x:c r="D447" s="534" t="str">
        <x:v>TURMA LV INST POSTE TRAFO LV</x:v>
      </x:c>
      <x:c r="E447" s="534" t="str">
        <x:v>TURMA DE LINHA VIVA EM APOIO A INSTALAR POSTE PARA TRANSFORMADOR, COM REDE ENERGIZADA. INCLUI: INSTALAR/RETIRAR COBERTURAS NECESSARIAS NO POSTE, CONDUTOR, CHAVES E COMPONENTES ENERGIZADOS. NAO INCLUI O EQUIPAMENTO. APROPRIACAO - INVESTIMENTO: QUANDO ASSOCIADA A UC ESSA ATIVIDADE DEVE SER APROPRIADA NA ODI. CONFORME ET.206.EQTL.NORMAS E QUALIDADE. QUANTIDADE MINIMA DE PESSOAS RECOMENDAS: 3 PESSOAS. TIPO DE TURMA: LINHA VIVA (LV). </x:v>
      </x:c>
      <x:c r="F447" s="531" t="str">
        <x:v>UNIDADE</x:v>
      </x:c>
      <x:c r="G447" s="573" t="n">
        <x:v>0</x:v>
      </x:c>
      <x:c r="H447" s="573" t="n">
        <x:f>G447/12</x:f>
        <x:v>0</x:v>
      </x:c>
      <x:c r="I447" s="576" t="n">
        <x:v>1268.91090537387</x:v>
      </x:c>
      <x:c r="J447" s="576" t="n">
        <x:f>ROUND(I447*$E$3,2)</x:f>
        <x:v>1268.91</x:v>
      </x:c>
      <x:c r="K447" s="576" t="n">
        <x:f>J447*H447</x:f>
        <x:v>0</x:v>
      </x:c>
      <x:c r="L447" s="522"/>
      <x:c r="M447" s="579" t="n">
        <x:v>0</x:v>
      </x:c>
      <x:c r="N447" s="582" t="n">
        <x:f>O447*$E$3</x:f>
        <x:v>0</x:v>
      </x:c>
      <x:c r="O447" s="523" t="n">
        <x:v>0</x:v>
      </x:c>
      <x:c r="P447" s="585" t="n">
        <x:v>0</x:v>
      </x:c>
      <x:c r="Q447" s="588" t="n">
        <x:f>R447*$E$3</x:f>
        <x:v>0</x:v>
      </x:c>
      <x:c r="R447" s="523" t="n">
        <x:v>0</x:v>
      </x:c>
      <x:c r="S447" s="579" t="n">
        <x:v>0</x:v>
      </x:c>
      <x:c r="T447" s="582" t="n">
        <x:f>U447*$E$3</x:f>
        <x:v>0</x:v>
      </x:c>
      <x:c r="U447" s="523" t="n">
        <x:v>0</x:v>
      </x:c>
      <x:c r="V447" s="585" t="n">
        <x:v>0</x:v>
      </x:c>
      <x:c r="W447" s="588" t="n">
        <x:f>X447*$E$3</x:f>
        <x:v>0</x:v>
      </x:c>
      <x:c r="X447" s="523" t="n">
        <x:v>0</x:v>
      </x:c>
      <x:c r="Y447" s="579" t="n">
        <x:v>0</x:v>
      </x:c>
      <x:c r="Z447" s="582" t="n">
        <x:f>AA447*$E$3</x:f>
        <x:v>0</x:v>
      </x:c>
      <x:c r="AA447" s="523" t="n">
        <x:v>0</x:v>
      </x:c>
      <x:c r="AB447" s="585" t="n">
        <x:v>0</x:v>
      </x:c>
      <x:c r="AC447" s="588" t="n">
        <x:f>AD447*$E$3</x:f>
        <x:v>0</x:v>
      </x:c>
      <x:c r="AD447" s="523" t="n">
        <x:v>0</x:v>
      </x:c>
      <x:c r="AE447" s="579" t="n">
        <x:v>0</x:v>
      </x:c>
      <x:c r="AF447" s="582" t="n">
        <x:f>AG447*$E$3</x:f>
        <x:v>0</x:v>
      </x:c>
      <x:c r="AG447" s="523" t="n">
        <x:v>0</x:v>
      </x:c>
      <x:c r="AH447" s="585" t="n">
        <x:v>0</x:v>
      </x:c>
      <x:c r="AI447" s="588" t="n">
        <x:f>AJ447*$E$3</x:f>
        <x:v>0</x:v>
      </x:c>
      <x:c r="AJ447" s="523" t="n">
        <x:v>0</x:v>
      </x:c>
      <x:c r="AK447" s="579" t="n">
        <x:v>0</x:v>
      </x:c>
      <x:c r="AL447" s="582" t="n">
        <x:f>AM447*$E$3</x:f>
        <x:v>0</x:v>
      </x:c>
      <x:c r="AM447" s="523" t="n">
        <x:v>0</x:v>
      </x:c>
      <x:c r="AN447" s="585" t="n">
        <x:v>0</x:v>
      </x:c>
      <x:c r="AO447" s="588" t="n">
        <x:f>AP447*$E$3</x:f>
        <x:v>0</x:v>
      </x:c>
      <x:c r="AP447" s="523" t="n">
        <x:v>0</x:v>
      </x:c>
      <x:c r="AQ447" s="579" t="n">
        <x:v>0</x:v>
      </x:c>
      <x:c r="AR447" s="582" t="n">
        <x:f>AS447*$E$3</x:f>
        <x:v>0</x:v>
      </x:c>
      <x:c r="AS447" s="523" t="n">
        <x:v>0</x:v>
      </x:c>
      <x:c r="AT447" s="585" t="n">
        <x:v>0</x:v>
      </x:c>
      <x:c r="AU447" s="588" t="n">
        <x:f>AV447*$E$3</x:f>
        <x:v>0</x:v>
      </x:c>
      <x:c r="AV447" s="523" t="n">
        <x:v>0</x:v>
      </x:c>
      <x:c r="AW447" s="579" t="n">
        <x:f>SUM(M447,P447,S447,V447,Y447,AB447,AE447,AH447,AK447,AN447,AQ447,AT447)</x:f>
        <x:v>0</x:v>
      </x:c>
      <x:c r="AX447" s="582" t="n">
        <x:f>SUM(N447,Q447,T447,W447,Z447,AC447,AF447,AI447,AL447,AO447,AR447,AU447)</x:f>
        <x:v>0</x:v>
      </x:c>
      <x:c r="AY447" s="525"/>
      <x:c r="AZ447" s="579" t="n">
        <x:f>AW447/12</x:f>
        <x:v>0</x:v>
      </x:c>
      <x:c r="BA447" s="582" t="n">
        <x:f>AX447/12</x:f>
        <x:v>0</x:v>
      </x:c>
      <x:c r="BB447" s="525"/>
      <x:c r="BC447" s="579" t="n">
        <x:f>AW447-$G447</x:f>
        <x:v>0</x:v>
      </x:c>
      <x:c r="BD447" s="582" t="n">
        <x:f>AX447-($K447*12)</x:f>
        <x:v>0</x:v>
      </x:c>
      <x:c r="BE447" s="522" t="str">
        <x:v>SIM</x:v>
      </x:c>
      <x:c r="BF447" s="522" t="str">
        <x:v>PRODUÇÃO · COMPÕE O FATOR K</x:v>
      </x:c>
    </x:row>
    <x:row r="448" ht="31" customHeight="1">
      <x:c r="A448" s="531" t="str">
        <x:v>O&amp;M</x:v>
      </x:c>
      <x:c r="B448" s="531" t="str">
        <x:v>LINHA VIVA</x:v>
      </x:c>
      <x:c r="C448" s="531" t="str">
        <x:v>5030000074</x:v>
      </x:c>
      <x:c r="D448" s="534" t="str">
        <x:v>TURMA LV RET POSTE TRAFO LV</x:v>
      </x:c>
      <x:c r="E448" s="534" t="str">
        <x:v>TURMA DE LINHA VIVA EM APOIO A RETIRAR POSTE PARA TRANSFORMADOR, COM REDE ENERGIZADA. INCLUI: INSTALAR/RETIRAR COBERTURAS NECESSARIAS NO POSTE, CONDUTOR, CHAVES E COMPONENTES ENERGIZADOS. NAO INCLUI O EQUIPAMENTO. APROPRIACAO - INVESTIMENTO: QUANDO ASSOCIADA A UC ESSA ATIVIDADE DEVE SER APROPRIADA NA ODI. CONFORME ET.206.EQTL.NORMAS E QUALIDADE. QUANTIDADE MINIMA DE PESSOAS RECOMENDAS: 3 PESSOAS. TIPO DE TURMA: LINHA VIVA (LV). </x:v>
      </x:c>
      <x:c r="F448" s="531" t="str">
        <x:v>UNIDADE</x:v>
      </x:c>
      <x:c r="G448" s="573" t="n">
        <x:v>0</x:v>
      </x:c>
      <x:c r="H448" s="573" t="n">
        <x:f>G448/12</x:f>
        <x:v>0</x:v>
      </x:c>
      <x:c r="I448" s="576" t="n">
        <x:v>1087.66403327444</x:v>
      </x:c>
      <x:c r="J448" s="576" t="n">
        <x:f>ROUND(I448*$E$3,2)</x:f>
        <x:v>1087.66</x:v>
      </x:c>
      <x:c r="K448" s="576" t="n">
        <x:f>J448*H448</x:f>
        <x:v>0</x:v>
      </x:c>
      <x:c r="L448" s="522"/>
      <x:c r="M448" s="579" t="n">
        <x:v>0</x:v>
      </x:c>
      <x:c r="N448" s="582" t="n">
        <x:f>O448*$E$3</x:f>
        <x:v>0</x:v>
      </x:c>
      <x:c r="O448" s="523" t="n">
        <x:v>0</x:v>
      </x:c>
      <x:c r="P448" s="585" t="n">
        <x:v>0</x:v>
      </x:c>
      <x:c r="Q448" s="588" t="n">
        <x:f>R448*$E$3</x:f>
        <x:v>0</x:v>
      </x:c>
      <x:c r="R448" s="523" t="n">
        <x:v>0</x:v>
      </x:c>
      <x:c r="S448" s="579" t="n">
        <x:v>0</x:v>
      </x:c>
      <x:c r="T448" s="582" t="n">
        <x:f>U448*$E$3</x:f>
        <x:v>0</x:v>
      </x:c>
      <x:c r="U448" s="523" t="n">
        <x:v>0</x:v>
      </x:c>
      <x:c r="V448" s="585" t="n">
        <x:v>0</x:v>
      </x:c>
      <x:c r="W448" s="588" t="n">
        <x:f>X448*$E$3</x:f>
        <x:v>0</x:v>
      </x:c>
      <x:c r="X448" s="523" t="n">
        <x:v>0</x:v>
      </x:c>
      <x:c r="Y448" s="579" t="n">
        <x:v>0</x:v>
      </x:c>
      <x:c r="Z448" s="582" t="n">
        <x:f>AA448*$E$3</x:f>
        <x:v>0</x:v>
      </x:c>
      <x:c r="AA448" s="523" t="n">
        <x:v>0</x:v>
      </x:c>
      <x:c r="AB448" s="585" t="n">
        <x:v>0</x:v>
      </x:c>
      <x:c r="AC448" s="588" t="n">
        <x:f>AD448*$E$3</x:f>
        <x:v>0</x:v>
      </x:c>
      <x:c r="AD448" s="523" t="n">
        <x:v>0</x:v>
      </x:c>
      <x:c r="AE448" s="579" t="n">
        <x:v>0</x:v>
      </x:c>
      <x:c r="AF448" s="582" t="n">
        <x:f>AG448*$E$3</x:f>
        <x:v>0</x:v>
      </x:c>
      <x:c r="AG448" s="523" t="n">
        <x:v>0</x:v>
      </x:c>
      <x:c r="AH448" s="585" t="n">
        <x:v>0</x:v>
      </x:c>
      <x:c r="AI448" s="588" t="n">
        <x:f>AJ448*$E$3</x:f>
        <x:v>0</x:v>
      </x:c>
      <x:c r="AJ448" s="523" t="n">
        <x:v>0</x:v>
      </x:c>
      <x:c r="AK448" s="579" t="n">
        <x:v>0</x:v>
      </x:c>
      <x:c r="AL448" s="582" t="n">
        <x:f>AM448*$E$3</x:f>
        <x:v>0</x:v>
      </x:c>
      <x:c r="AM448" s="523" t="n">
        <x:v>0</x:v>
      </x:c>
      <x:c r="AN448" s="585" t="n">
        <x:v>0</x:v>
      </x:c>
      <x:c r="AO448" s="588" t="n">
        <x:f>AP448*$E$3</x:f>
        <x:v>0</x:v>
      </x:c>
      <x:c r="AP448" s="523" t="n">
        <x:v>0</x:v>
      </x:c>
      <x:c r="AQ448" s="579" t="n">
        <x:v>0</x:v>
      </x:c>
      <x:c r="AR448" s="582" t="n">
        <x:f>AS448*$E$3</x:f>
        <x:v>0</x:v>
      </x:c>
      <x:c r="AS448" s="523" t="n">
        <x:v>0</x:v>
      </x:c>
      <x:c r="AT448" s="585" t="n">
        <x:v>0</x:v>
      </x:c>
      <x:c r="AU448" s="588" t="n">
        <x:f>AV448*$E$3</x:f>
        <x:v>0</x:v>
      </x:c>
      <x:c r="AV448" s="523" t="n">
        <x:v>0</x:v>
      </x:c>
      <x:c r="AW448" s="579" t="n">
        <x:f>SUM(M448,P448,S448,V448,Y448,AB448,AE448,AH448,AK448,AN448,AQ448,AT448)</x:f>
        <x:v>0</x:v>
      </x:c>
      <x:c r="AX448" s="582" t="n">
        <x:f>SUM(N448,Q448,T448,W448,Z448,AC448,AF448,AI448,AL448,AO448,AR448,AU448)</x:f>
        <x:v>0</x:v>
      </x:c>
      <x:c r="AY448" s="525"/>
      <x:c r="AZ448" s="579" t="n">
        <x:f>AW448/12</x:f>
        <x:v>0</x:v>
      </x:c>
      <x:c r="BA448" s="582" t="n">
        <x:f>AX448/12</x:f>
        <x:v>0</x:v>
      </x:c>
      <x:c r="BB448" s="525"/>
      <x:c r="BC448" s="579" t="n">
        <x:f>AW448-$G448</x:f>
        <x:v>0</x:v>
      </x:c>
      <x:c r="BD448" s="582" t="n">
        <x:f>AX448-($K448*12)</x:f>
        <x:v>0</x:v>
      </x:c>
      <x:c r="BE448" s="522" t="str">
        <x:v>SIM</x:v>
      </x:c>
      <x:c r="BF448" s="522" t="str">
        <x:v>PRODUÇÃO · COMPÕE O FATOR K</x:v>
      </x:c>
    </x:row>
    <x:row r="449" ht="31" customHeight="1">
      <x:c r="A449" s="531" t="str">
        <x:v>O&amp;M</x:v>
      </x:c>
      <x:c r="B449" s="531" t="str">
        <x:v>LINHA VIVA</x:v>
      </x:c>
      <x:c r="C449" s="531" t="str">
        <x:v>5030000075</x:v>
      </x:c>
      <x:c r="D449" s="534" t="str">
        <x:v>INST ESTAI AEREO LV</x:v>
      </x:c>
      <x:c r="E449" s="534" t="str">
        <x:v>INSTALAR ESTAI AEREO, TIPO: POSTE A POSTE, CRUZETA A POSTE OU CRUZETA A CRUZETA, EM REDE DE DISTRIBUICAO. INCLUI: INSTALAR/RETIRAR COBERTURAS NECESSARIAS NO POSTE, CONDUTOR, CHAVES E COMPONENTES ENERGIZADOS, INSTALAR PARAFUSO/PORCA OLHAL, FERRAGENS, ISOLADOR CASTANHA, CABO DE ACO, AMARRACAO E INTERLIGACAO AO SISTEMA DE ATERRAMENTO. APROPRIACAO - INVESTIMENTO: QUANDO ASSOCIADA A UC ESSA ATIVIDADE DEVE SER APROPRIADA NA ODI. CUSTEIO: QUANDO EM ATIVIDADE DE MANUTENCAO, APROPRIAR NO CENTRO E CLASSE DE CUSTO ESPECIFICA DA AREA. CONFORME ET.206.EQTL.NORMAS E QUALIDADE - CADERNO DE SERVICOS. QUANTIDADE MINIMA DE PESSOAS RECOMENDAS: 3 PESSOAS. TIPO DE TURMA: LINHA VIVA (LV). </x:v>
      </x:c>
      <x:c r="F449" s="531" t="str">
        <x:v>UNIDADE</x:v>
      </x:c>
      <x:c r="G449" s="573" t="n">
        <x:v>0</x:v>
      </x:c>
      <x:c r="H449" s="573" t="n">
        <x:f>G449/12</x:f>
        <x:v>0</x:v>
      </x:c>
      <x:c r="I449" s="576" t="n">
        <x:v>543.832016637219</x:v>
      </x:c>
      <x:c r="J449" s="576" t="n">
        <x:f>ROUND(I449*$E$3,2)</x:f>
        <x:v>543.83</x:v>
      </x:c>
      <x:c r="K449" s="576" t="n">
        <x:f>J449*H449</x:f>
        <x:v>0</x:v>
      </x:c>
      <x:c r="L449" s="522"/>
      <x:c r="M449" s="579" t="n">
        <x:v>0</x:v>
      </x:c>
      <x:c r="N449" s="582" t="n">
        <x:f>O449*$E$3</x:f>
        <x:v>0</x:v>
      </x:c>
      <x:c r="O449" s="523" t="n">
        <x:v>0</x:v>
      </x:c>
      <x:c r="P449" s="585" t="n">
        <x:v>0</x:v>
      </x:c>
      <x:c r="Q449" s="588" t="n">
        <x:f>R449*$E$3</x:f>
        <x:v>0</x:v>
      </x:c>
      <x:c r="R449" s="523" t="n">
        <x:v>0</x:v>
      </x:c>
      <x:c r="S449" s="579" t="n">
        <x:v>0</x:v>
      </x:c>
      <x:c r="T449" s="582" t="n">
        <x:f>U449*$E$3</x:f>
        <x:v>0</x:v>
      </x:c>
      <x:c r="U449" s="523" t="n">
        <x:v>0</x:v>
      </x:c>
      <x:c r="V449" s="585" t="n">
        <x:v>0</x:v>
      </x:c>
      <x:c r="W449" s="588" t="n">
        <x:f>X449*$E$3</x:f>
        <x:v>0</x:v>
      </x:c>
      <x:c r="X449" s="523" t="n">
        <x:v>0</x:v>
      </x:c>
      <x:c r="Y449" s="579" t="n">
        <x:v>0</x:v>
      </x:c>
      <x:c r="Z449" s="582" t="n">
        <x:f>AA449*$E$3</x:f>
        <x:v>0</x:v>
      </x:c>
      <x:c r="AA449" s="523" t="n">
        <x:v>0</x:v>
      </x:c>
      <x:c r="AB449" s="585" t="n">
        <x:v>0</x:v>
      </x:c>
      <x:c r="AC449" s="588" t="n">
        <x:f>AD449*$E$3</x:f>
        <x:v>0</x:v>
      </x:c>
      <x:c r="AD449" s="523" t="n">
        <x:v>0</x:v>
      </x:c>
      <x:c r="AE449" s="579" t="n">
        <x:v>0</x:v>
      </x:c>
      <x:c r="AF449" s="582" t="n">
        <x:f>AG449*$E$3</x:f>
        <x:v>0</x:v>
      </x:c>
      <x:c r="AG449" s="523" t="n">
        <x:v>0</x:v>
      </x:c>
      <x:c r="AH449" s="585" t="n">
        <x:v>0</x:v>
      </x:c>
      <x:c r="AI449" s="588" t="n">
        <x:f>AJ449*$E$3</x:f>
        <x:v>0</x:v>
      </x:c>
      <x:c r="AJ449" s="523" t="n">
        <x:v>0</x:v>
      </x:c>
      <x:c r="AK449" s="579" t="n">
        <x:v>0</x:v>
      </x:c>
      <x:c r="AL449" s="582" t="n">
        <x:f>AM449*$E$3</x:f>
        <x:v>0</x:v>
      </x:c>
      <x:c r="AM449" s="523" t="n">
        <x:v>0</x:v>
      </x:c>
      <x:c r="AN449" s="585" t="n">
        <x:v>0</x:v>
      </x:c>
      <x:c r="AO449" s="588" t="n">
        <x:f>AP449*$E$3</x:f>
        <x:v>0</x:v>
      </x:c>
      <x:c r="AP449" s="523" t="n">
        <x:v>0</x:v>
      </x:c>
      <x:c r="AQ449" s="579" t="n">
        <x:v>0</x:v>
      </x:c>
      <x:c r="AR449" s="582" t="n">
        <x:f>AS449*$E$3</x:f>
        <x:v>0</x:v>
      </x:c>
      <x:c r="AS449" s="523" t="n">
        <x:v>0</x:v>
      </x:c>
      <x:c r="AT449" s="585" t="n">
        <x:v>0</x:v>
      </x:c>
      <x:c r="AU449" s="588" t="n">
        <x:f>AV449*$E$3</x:f>
        <x:v>0</x:v>
      </x:c>
      <x:c r="AV449" s="523" t="n">
        <x:v>0</x:v>
      </x:c>
      <x:c r="AW449" s="579" t="n">
        <x:f>SUM(M449,P449,S449,V449,Y449,AB449,AE449,AH449,AK449,AN449,AQ449,AT449)</x:f>
        <x:v>0</x:v>
      </x:c>
      <x:c r="AX449" s="582" t="n">
        <x:f>SUM(N449,Q449,T449,W449,Z449,AC449,AF449,AI449,AL449,AO449,AR449,AU449)</x:f>
        <x:v>0</x:v>
      </x:c>
      <x:c r="AY449" s="525"/>
      <x:c r="AZ449" s="579" t="n">
        <x:f>AW449/12</x:f>
        <x:v>0</x:v>
      </x:c>
      <x:c r="BA449" s="582" t="n">
        <x:f>AX449/12</x:f>
        <x:v>0</x:v>
      </x:c>
      <x:c r="BB449" s="525"/>
      <x:c r="BC449" s="579" t="n">
        <x:f>AW449-$G449</x:f>
        <x:v>0</x:v>
      </x:c>
      <x:c r="BD449" s="582" t="n">
        <x:f>AX449-($K449*12)</x:f>
        <x:v>0</x:v>
      </x:c>
      <x:c r="BE449" s="522" t="str">
        <x:v>SIM</x:v>
      </x:c>
      <x:c r="BF449" s="522" t="str">
        <x:v>PRODUÇÃO · COMPÕE O FATOR K</x:v>
      </x:c>
    </x:row>
    <x:row r="450" ht="31" customHeight="1">
      <x:c r="A450" s="531" t="str">
        <x:v>O&amp;M</x:v>
      </x:c>
      <x:c r="B450" s="531" t="str">
        <x:v>LINHA VIVA</x:v>
      </x:c>
      <x:c r="C450" s="531" t="str">
        <x:v>5030000076</x:v>
      </x:c>
      <x:c r="D450" s="534" t="str">
        <x:v>RET ESTAI AEREO LV</x:v>
      </x:c>
      <x:c r="E450" s="534" t="str">
        <x:v>RETIRAR ESTAI AEREO, TIPO: POSTE A POSTE, CRUZETA A POSTE OU CRUZETA A CRUZETA, EM REDE DE DISTRIBUICAO. INCLUI: INSTALAR/RETIRAR COBERTURAS NECESSARIAS NO POSTE, CONDUTOR, CHAVES E COMPONENTES ENERGIZADOS, RETIRAR PARAFUSO/PORCA OLHAL, FERRAGENS, ISOLADOR CASTANHA, CABO DE ACO, AMARRACAO E INTERLIGACAO AO SISTEMA DE ATERRAMENTO. APROPRIACAO - INVESTIMENTO: QUANDO ASSOCIADA A UC ESSA ATIVIDADE DEVE SER APROPRIADA NA ODI. CUSTEIO: QUANDO EM ATIVIDADE DE MANUTENCAO, APROPRIAR NO CENTRO E CLASSE DE CUSTO ESPECIFICA DA AREA. CONFORME ET.206.EQTL.NORMAS E QUALIDADE - CADERNO DE SERVICOS. QUANTIDADE MINIMA DE PESSOAS RECOMENDAS: 3 PESSOAS. TIPO DE TURMA: LINHA VIVA (LV). </x:v>
      </x:c>
      <x:c r="F450" s="531" t="str">
        <x:v>UNIDADE</x:v>
      </x:c>
      <x:c r="G450" s="573" t="n">
        <x:v>0</x:v>
      </x:c>
      <x:c r="H450" s="573" t="n">
        <x:f>G450/12</x:f>
        <x:v>0</x:v>
      </x:c>
      <x:c r="I450" s="576" t="n">
        <x:v>358.929130980564</x:v>
      </x:c>
      <x:c r="J450" s="576" t="n">
        <x:f>ROUND(I450*$E$3,2)</x:f>
        <x:v>358.93</x:v>
      </x:c>
      <x:c r="K450" s="576" t="n">
        <x:f>J450*H450</x:f>
        <x:v>0</x:v>
      </x:c>
      <x:c r="L450" s="522"/>
      <x:c r="M450" s="579" t="n">
        <x:v>0</x:v>
      </x:c>
      <x:c r="N450" s="582" t="n">
        <x:f>O450*$E$3</x:f>
        <x:v>0</x:v>
      </x:c>
      <x:c r="O450" s="523" t="n">
        <x:v>0</x:v>
      </x:c>
      <x:c r="P450" s="585" t="n">
        <x:v>0</x:v>
      </x:c>
      <x:c r="Q450" s="588" t="n">
        <x:f>R450*$E$3</x:f>
        <x:v>0</x:v>
      </x:c>
      <x:c r="R450" s="523" t="n">
        <x:v>0</x:v>
      </x:c>
      <x:c r="S450" s="579" t="n">
        <x:v>0</x:v>
      </x:c>
      <x:c r="T450" s="582" t="n">
        <x:f>U450*$E$3</x:f>
        <x:v>0</x:v>
      </x:c>
      <x:c r="U450" s="523" t="n">
        <x:v>0</x:v>
      </x:c>
      <x:c r="V450" s="585" t="n">
        <x:v>0</x:v>
      </x:c>
      <x:c r="W450" s="588" t="n">
        <x:f>X450*$E$3</x:f>
        <x:v>0</x:v>
      </x:c>
      <x:c r="X450" s="523" t="n">
        <x:v>0</x:v>
      </x:c>
      <x:c r="Y450" s="579" t="n">
        <x:v>0</x:v>
      </x:c>
      <x:c r="Z450" s="582" t="n">
        <x:f>AA450*$E$3</x:f>
        <x:v>0</x:v>
      </x:c>
      <x:c r="AA450" s="523" t="n">
        <x:v>0</x:v>
      </x:c>
      <x:c r="AB450" s="585" t="n">
        <x:v>0</x:v>
      </x:c>
      <x:c r="AC450" s="588" t="n">
        <x:f>AD450*$E$3</x:f>
        <x:v>0</x:v>
      </x:c>
      <x:c r="AD450" s="523" t="n">
        <x:v>0</x:v>
      </x:c>
      <x:c r="AE450" s="579" t="n">
        <x:v>0</x:v>
      </x:c>
      <x:c r="AF450" s="582" t="n">
        <x:f>AG450*$E$3</x:f>
        <x:v>0</x:v>
      </x:c>
      <x:c r="AG450" s="523" t="n">
        <x:v>0</x:v>
      </x:c>
      <x:c r="AH450" s="585" t="n">
        <x:v>0</x:v>
      </x:c>
      <x:c r="AI450" s="588" t="n">
        <x:f>AJ450*$E$3</x:f>
        <x:v>0</x:v>
      </x:c>
      <x:c r="AJ450" s="523" t="n">
        <x:v>0</x:v>
      </x:c>
      <x:c r="AK450" s="579" t="n">
        <x:v>0</x:v>
      </x:c>
      <x:c r="AL450" s="582" t="n">
        <x:f>AM450*$E$3</x:f>
        <x:v>0</x:v>
      </x:c>
      <x:c r="AM450" s="523" t="n">
        <x:v>0</x:v>
      </x:c>
      <x:c r="AN450" s="585" t="n">
        <x:v>0</x:v>
      </x:c>
      <x:c r="AO450" s="588" t="n">
        <x:f>AP450*$E$3</x:f>
        <x:v>0</x:v>
      </x:c>
      <x:c r="AP450" s="523" t="n">
        <x:v>0</x:v>
      </x:c>
      <x:c r="AQ450" s="579" t="n">
        <x:v>0</x:v>
      </x:c>
      <x:c r="AR450" s="582" t="n">
        <x:f>AS450*$E$3</x:f>
        <x:v>0</x:v>
      </x:c>
      <x:c r="AS450" s="523" t="n">
        <x:v>0</x:v>
      </x:c>
      <x:c r="AT450" s="585" t="n">
        <x:v>0</x:v>
      </x:c>
      <x:c r="AU450" s="588" t="n">
        <x:f>AV450*$E$3</x:f>
        <x:v>0</x:v>
      </x:c>
      <x:c r="AV450" s="523" t="n">
        <x:v>0</x:v>
      </x:c>
      <x:c r="AW450" s="579" t="n">
        <x:f>SUM(M450,P450,S450,V450,Y450,AB450,AE450,AH450,AK450,AN450,AQ450,AT450)</x:f>
        <x:v>0</x:v>
      </x:c>
      <x:c r="AX450" s="582" t="n">
        <x:f>SUM(N450,Q450,T450,W450,Z450,AC450,AF450,AI450,AL450,AO450,AR450,AU450)</x:f>
        <x:v>0</x:v>
      </x:c>
      <x:c r="AY450" s="525"/>
      <x:c r="AZ450" s="579" t="n">
        <x:f>AW450/12</x:f>
        <x:v>0</x:v>
      </x:c>
      <x:c r="BA450" s="582" t="n">
        <x:f>AX450/12</x:f>
        <x:v>0</x:v>
      </x:c>
      <x:c r="BB450" s="525"/>
      <x:c r="BC450" s="579" t="n">
        <x:f>AW450-$G450</x:f>
        <x:v>0</x:v>
      </x:c>
      <x:c r="BD450" s="582" t="n">
        <x:f>AX450-($K450*12)</x:f>
        <x:v>0</x:v>
      </x:c>
      <x:c r="BE450" s="522" t="str">
        <x:v>SIM</x:v>
      </x:c>
      <x:c r="BF450" s="522" t="str">
        <x:v>PRODUÇÃO · COMPÕE O FATOR K</x:v>
      </x:c>
    </x:row>
    <x:row r="451" ht="31" customHeight="1">
      <x:c r="A451" s="531" t="str">
        <x:v>O&amp;M</x:v>
      </x:c>
      <x:c r="B451" s="531" t="str">
        <x:v>LINHA VIVA</x:v>
      </x:c>
      <x:c r="C451" s="531" t="str">
        <x:v>5030000077</x:v>
      </x:c>
      <x:c r="D451" s="534" t="str">
        <x:v>TENSIONAR ESTAI LV</x:v>
      </x:c>
      <x:c r="E451" s="534" t="str">
        <x:v>TENSIONAR ESTAI EM REDE DE DISTRIBUICAO. INCLUI: INSTALAR/RETIRAR COBERTURAS NECESSARIAS NO POSTE, CONDUTOR, CHAVES E COMPONENTES ENERGIZADOS, DESFAZER AMARRACOES,  SUBSTITUIR MATERIAIS AVARIADOS QUE ESTEJAM NO CONJUNTO (ALCAS, ARMACOES,  ETC...), TENSIONAR O CABO DE ACO, REFAZER AMARRACOES, CONEXOES E INTERLIGACAO AO SISTEMA DE ATERRAMENTO. APROPRIACAO - INVESTIMENTO: QUANDO ASSOCIADA A UC ESSA ATIVIDADE DEVE SER APROPRIADA NA ODI. CUSTEIO: QUANDO EM ATIVIDADE DE MANUTENCAO, APROPRIAR NO CENTRO E CLASSE DE CUSTO ESPECIFICA DA AREA. CONFORME ET.206.EQTL.NORMAS E QUALIDADE - CADERNO DE SERVICOS. QUANTIDADE MINIMA DE PESSOAS RECOMENDAS: 3 PESSOAS. TIPO DE TURMA: LINHA VIVA (LV).</x:v>
      </x:c>
      <x:c r="F451" s="531" t="str">
        <x:v>UNIDADE</x:v>
      </x:c>
      <x:c r="G451" s="573" t="n">
        <x:v>0</x:v>
      </x:c>
      <x:c r="H451" s="573" t="n">
        <x:f>G451/12</x:f>
        <x:v>0</x:v>
      </x:c>
      <x:c r="I451" s="576" t="n">
        <x:v>447.221858387548</x:v>
      </x:c>
      <x:c r="J451" s="576" t="n">
        <x:f>ROUND(I451*$E$3,2)</x:f>
        <x:v>447.22</x:v>
      </x:c>
      <x:c r="K451" s="576" t="n">
        <x:f>J451*H451</x:f>
        <x:v>0</x:v>
      </x:c>
      <x:c r="L451" s="522"/>
      <x:c r="M451" s="579" t="n">
        <x:v>0</x:v>
      </x:c>
      <x:c r="N451" s="582" t="n">
        <x:f>O451*$E$3</x:f>
        <x:v>0</x:v>
      </x:c>
      <x:c r="O451" s="523" t="n">
        <x:v>0</x:v>
      </x:c>
      <x:c r="P451" s="585" t="n">
        <x:v>0</x:v>
      </x:c>
      <x:c r="Q451" s="588" t="n">
        <x:f>R451*$E$3</x:f>
        <x:v>0</x:v>
      </x:c>
      <x:c r="R451" s="523" t="n">
        <x:v>0</x:v>
      </x:c>
      <x:c r="S451" s="579" t="n">
        <x:v>0</x:v>
      </x:c>
      <x:c r="T451" s="582" t="n">
        <x:f>U451*$E$3</x:f>
        <x:v>0</x:v>
      </x:c>
      <x:c r="U451" s="523" t="n">
        <x:v>0</x:v>
      </x:c>
      <x:c r="V451" s="585" t="n">
        <x:v>0</x:v>
      </x:c>
      <x:c r="W451" s="588" t="n">
        <x:f>X451*$E$3</x:f>
        <x:v>0</x:v>
      </x:c>
      <x:c r="X451" s="523" t="n">
        <x:v>0</x:v>
      </x:c>
      <x:c r="Y451" s="579" t="n">
        <x:v>0</x:v>
      </x:c>
      <x:c r="Z451" s="582" t="n">
        <x:f>AA451*$E$3</x:f>
        <x:v>0</x:v>
      </x:c>
      <x:c r="AA451" s="523" t="n">
        <x:v>0</x:v>
      </x:c>
      <x:c r="AB451" s="585" t="n">
        <x:v>0</x:v>
      </x:c>
      <x:c r="AC451" s="588" t="n">
        <x:f>AD451*$E$3</x:f>
        <x:v>0</x:v>
      </x:c>
      <x:c r="AD451" s="523" t="n">
        <x:v>0</x:v>
      </x:c>
      <x:c r="AE451" s="579" t="n">
        <x:v>0</x:v>
      </x:c>
      <x:c r="AF451" s="582" t="n">
        <x:f>AG451*$E$3</x:f>
        <x:v>0</x:v>
      </x:c>
      <x:c r="AG451" s="523" t="n">
        <x:v>0</x:v>
      </x:c>
      <x:c r="AH451" s="585" t="n">
        <x:v>0</x:v>
      </x:c>
      <x:c r="AI451" s="588" t="n">
        <x:f>AJ451*$E$3</x:f>
        <x:v>0</x:v>
      </x:c>
      <x:c r="AJ451" s="523" t="n">
        <x:v>0</x:v>
      </x:c>
      <x:c r="AK451" s="579" t="n">
        <x:v>0</x:v>
      </x:c>
      <x:c r="AL451" s="582" t="n">
        <x:f>AM451*$E$3</x:f>
        <x:v>0</x:v>
      </x:c>
      <x:c r="AM451" s="523" t="n">
        <x:v>0</x:v>
      </x:c>
      <x:c r="AN451" s="585" t="n">
        <x:v>0</x:v>
      </x:c>
      <x:c r="AO451" s="588" t="n">
        <x:f>AP451*$E$3</x:f>
        <x:v>0</x:v>
      </x:c>
      <x:c r="AP451" s="523" t="n">
        <x:v>0</x:v>
      </x:c>
      <x:c r="AQ451" s="579" t="n">
        <x:v>0</x:v>
      </x:c>
      <x:c r="AR451" s="582" t="n">
        <x:f>AS451*$E$3</x:f>
        <x:v>0</x:v>
      </x:c>
      <x:c r="AS451" s="523" t="n">
        <x:v>0</x:v>
      </x:c>
      <x:c r="AT451" s="585" t="n">
        <x:v>0</x:v>
      </x:c>
      <x:c r="AU451" s="588" t="n">
        <x:f>AV451*$E$3</x:f>
        <x:v>0</x:v>
      </x:c>
      <x:c r="AV451" s="523" t="n">
        <x:v>0</x:v>
      </x:c>
      <x:c r="AW451" s="579" t="n">
        <x:f>SUM(M451,P451,S451,V451,Y451,AB451,AE451,AH451,AK451,AN451,AQ451,AT451)</x:f>
        <x:v>0</x:v>
      </x:c>
      <x:c r="AX451" s="582" t="n">
        <x:f>SUM(N451,Q451,T451,W451,Z451,AC451,AF451,AI451,AL451,AO451,AR451,AU451)</x:f>
        <x:v>0</x:v>
      </x:c>
      <x:c r="AY451" s="525"/>
      <x:c r="AZ451" s="579" t="n">
        <x:f>AW451/12</x:f>
        <x:v>0</x:v>
      </x:c>
      <x:c r="BA451" s="582" t="n">
        <x:f>AX451/12</x:f>
        <x:v>0</x:v>
      </x:c>
      <x:c r="BB451" s="525"/>
      <x:c r="BC451" s="579" t="n">
        <x:f>AW451-$G451</x:f>
        <x:v>0</x:v>
      </x:c>
      <x:c r="BD451" s="582" t="n">
        <x:f>AX451-($K451*12)</x:f>
        <x:v>0</x:v>
      </x:c>
      <x:c r="BE451" s="522" t="str">
        <x:v>SIM</x:v>
      </x:c>
      <x:c r="BF451" s="522" t="str">
        <x:v>PRODUÇÃO · COMPÕE O FATOR K</x:v>
      </x:c>
    </x:row>
    <x:row r="452" ht="31" customHeight="1">
      <x:c r="A452" s="531" t="str">
        <x:v>O&amp;M</x:v>
      </x:c>
      <x:c r="B452" s="531" t="str">
        <x:v>LINHA VIVA</x:v>
      </x:c>
      <x:c r="C452" s="531" t="str">
        <x:v>5030000078</x:v>
      </x:c>
      <x:c r="D452" s="534" t="str">
        <x:v>APRUMAR POSTE CONC/FIBRA LV</x:v>
      </x:c>
      <x:c r="E452" s="534" t="str">
        <x:v>APRUMAR POSTE DE CONCRETO OU FIBRA DE VIDRO, DEIXAR O POSTE NA VERTICALIDADE, EM REDE ENERGIZADA ATE 36KV. INCLUI: INSTALAR/RETIRAR COBERTURAS NECESSARIAS NO POSTE, CONDUTOR, CHAVES E COMPONENTES ENERGIZADOS, APRUMAR POSTE, TENSIONAMENTO, AMARRACOES E CONEXOES DE CONDUTORES FIXADOS AO POSTE. A EMENDAS DE CONDUTORES, QUANDO NECESSARIO DEVE SER CONSIDERADO EM ATIVIDADE ESPECIFICA. APROPRIACAO: INVESTIMENTO (ODI) QUANDO ASSOCIADA A UC; CUSTEIO (ODD/ODS) QUANDO EM ATIVIDADE DE MANUTENCAO. APROPRIAR NO CENTRO E CLASSE DE CUSTO ESPECIFICA DA AREA, CONFORME ET.206.EQTL.NORMAS E QUALIDADE; EQUIPE ESTABELECIDA NECESSARIA: 4 PESSOAS; TIPO DE TURMA: LINHA VIVA (LV)</x:v>
      </x:c>
      <x:c r="F452" s="531" t="str">
        <x:v>UNIDADE</x:v>
      </x:c>
      <x:c r="G452" s="573" t="n">
        <x:v>4</x:v>
      </x:c>
      <x:c r="H452" s="573" t="n">
        <x:f>G452/12</x:f>
        <x:v>0.3333333333333333</x:v>
      </x:c>
      <x:c r="I452" s="576" t="n">
        <x:v>773.591989831215</x:v>
      </x:c>
      <x:c r="J452" s="576" t="n">
        <x:f>ROUND(I452*$E$3,2)</x:f>
        <x:v>773.59</x:v>
      </x:c>
      <x:c r="K452" s="576" t="n">
        <x:f>J452*H452</x:f>
        <x:v>257.86333333333334</x:v>
      </x:c>
      <x:c r="L452" s="522"/>
      <x:c r="M452" s="579" t="n">
        <x:v>0</x:v>
      </x:c>
      <x:c r="N452" s="582" t="n">
        <x:f>O452*$E$3</x:f>
        <x:v>0</x:v>
      </x:c>
      <x:c r="O452" s="523" t="n">
        <x:v>0</x:v>
      </x:c>
      <x:c r="P452" s="585" t="n">
        <x:v>0</x:v>
      </x:c>
      <x:c r="Q452" s="588" t="n">
        <x:f>R452*$E$3</x:f>
        <x:v>0</x:v>
      </x:c>
      <x:c r="R452" s="523" t="n">
        <x:v>0</x:v>
      </x:c>
      <x:c r="S452" s="579" t="n">
        <x:v>0</x:v>
      </x:c>
      <x:c r="T452" s="582" t="n">
        <x:f>U452*$E$3</x:f>
        <x:v>0</x:v>
      </x:c>
      <x:c r="U452" s="523" t="n">
        <x:v>0</x:v>
      </x:c>
      <x:c r="V452" s="585" t="n">
        <x:v>0</x:v>
      </x:c>
      <x:c r="W452" s="588" t="n">
        <x:f>X452*$E$3</x:f>
        <x:v>0</x:v>
      </x:c>
      <x:c r="X452" s="523" t="n">
        <x:v>0</x:v>
      </x:c>
      <x:c r="Y452" s="579" t="n">
        <x:v>0</x:v>
      </x:c>
      <x:c r="Z452" s="582" t="n">
        <x:f>AA452*$E$3</x:f>
        <x:v>0</x:v>
      </x:c>
      <x:c r="AA452" s="523" t="n">
        <x:v>0</x:v>
      </x:c>
      <x:c r="AB452" s="585" t="n">
        <x:v>0</x:v>
      </x:c>
      <x:c r="AC452" s="588" t="n">
        <x:f>AD452*$E$3</x:f>
        <x:v>0</x:v>
      </x:c>
      <x:c r="AD452" s="523" t="n">
        <x:v>0</x:v>
      </x:c>
      <x:c r="AE452" s="579" t="n">
        <x:v>0</x:v>
      </x:c>
      <x:c r="AF452" s="582" t="n">
        <x:f>AG452*$E$3</x:f>
        <x:v>0</x:v>
      </x:c>
      <x:c r="AG452" s="523" t="n">
        <x:v>0</x:v>
      </x:c>
      <x:c r="AH452" s="585" t="n">
        <x:v>0</x:v>
      </x:c>
      <x:c r="AI452" s="588" t="n">
        <x:f>AJ452*$E$3</x:f>
        <x:v>0</x:v>
      </x:c>
      <x:c r="AJ452" s="523" t="n">
        <x:v>0</x:v>
      </x:c>
      <x:c r="AK452" s="579" t="n">
        <x:v>0</x:v>
      </x:c>
      <x:c r="AL452" s="582" t="n">
        <x:f>AM452*$E$3</x:f>
        <x:v>0</x:v>
      </x:c>
      <x:c r="AM452" s="523" t="n">
        <x:v>0</x:v>
      </x:c>
      <x:c r="AN452" s="585" t="n">
        <x:v>0</x:v>
      </x:c>
      <x:c r="AO452" s="588" t="n">
        <x:f>AP452*$E$3</x:f>
        <x:v>0</x:v>
      </x:c>
      <x:c r="AP452" s="523" t="n">
        <x:v>0</x:v>
      </x:c>
      <x:c r="AQ452" s="579" t="n">
        <x:v>0</x:v>
      </x:c>
      <x:c r="AR452" s="582" t="n">
        <x:f>AS452*$E$3</x:f>
        <x:v>0</x:v>
      </x:c>
      <x:c r="AS452" s="523" t="n">
        <x:v>0</x:v>
      </x:c>
      <x:c r="AT452" s="585" t="n">
        <x:v>0</x:v>
      </x:c>
      <x:c r="AU452" s="588" t="n">
        <x:f>AV452*$E$3</x:f>
        <x:v>0</x:v>
      </x:c>
      <x:c r="AV452" s="523" t="n">
        <x:v>0</x:v>
      </x:c>
      <x:c r="AW452" s="579" t="n">
        <x:f>SUM(M452,P452,S452,V452,Y452,AB452,AE452,AH452,AK452,AN452,AQ452,AT452)</x:f>
        <x:v>0</x:v>
      </x:c>
      <x:c r="AX452" s="582" t="n">
        <x:f>SUM(N452,Q452,T452,W452,Z452,AC452,AF452,AI452,AL452,AO452,AR452,AU452)</x:f>
        <x:v>0</x:v>
      </x:c>
      <x:c r="AY452" s="525"/>
      <x:c r="AZ452" s="579" t="n">
        <x:f>AW452/12</x:f>
        <x:v>0</x:v>
      </x:c>
      <x:c r="BA452" s="582" t="n">
        <x:f>AX452/12</x:f>
        <x:v>0</x:v>
      </x:c>
      <x:c r="BB452" s="525"/>
      <x:c r="BC452" s="579" t="n">
        <x:f>AW452-$G452</x:f>
        <x:v>-4</x:v>
      </x:c>
      <x:c r="BD452" s="582" t="n">
        <x:f>AX452-($K452*12)</x:f>
        <x:v>-3094.36</x:v>
      </x:c>
      <x:c r="BE452" s="522" t="str">
        <x:v>SIM</x:v>
      </x:c>
      <x:c r="BF452" s="522" t="str">
        <x:v>PRODUÇÃO · COMPÕE O FATOR K</x:v>
      </x:c>
    </x:row>
    <x:row r="453" ht="31" customHeight="1">
      <x:c r="A453" s="531" t="str">
        <x:v>O&amp;M</x:v>
      </x:c>
      <x:c r="B453" s="531" t="str">
        <x:v>LINHA VIVA</x:v>
      </x:c>
      <x:c r="C453" s="531" t="str">
        <x:v>5031200310</x:v>
      </x:c>
      <x:c r="D453" s="534" t="str">
        <x:v>INST ESTR PRI 2/3F SUS/PAS SP CRUZ SP LV</x:v>
      </x:c>
      <x:c r="E453" s="534" t="str">
        <x:v>INSTALAR ESTRUTURA PRIMARIA DE SUSPENSAO OU PASSAGEM SIMPLES EM CRUZETA SIMPLES, PARA DUAS OU TRES FASES, INDEPENDENTE DA CLASSE DE TENSAO. EXEMPLO: N1, B1, M1 OU T1 E SIMILARES. INCLUI: INSTALAR/RETIRAR COBERTURAS NECESSARIAS NO POSTE, CONDUTOR, CHAVES E COMPONENTES ENERGIZADOS, FIXAR/NIVELAR CRUZETA, FERRAGENS, SUPORTES, ISOLADORES DA ESTRUTURA PRIMARIA, AMARRACAO, O TENSIONAMENTO DO CONDUTOR E INSTALAÇÃO DAS CONEXÕES ELÉTRICAS NECESSÁRIAS. APROPRIACAO - INVESTIMENTO: QUANDO ASSOCIADA A UC ESSA ATIVIDADE DEVE SER APROPRIADA NA ODI. CUSTEIO: QUANDO EM ATIVIDADE DE MANUTENCAO, APROPRIAR NO CENTRO E CLASSE DE CUSTO ESPECIFICA DA AREA. CONFORME ET.206.EQTL.NORMAS E QUALIDADE. QUANTIDADE MINIMA DE PESSOAS RECOMENDAS: 3 PESSOAS. TIPO DE TURMA: LINHA VIVA (LV).</x:v>
      </x:c>
      <x:c r="F453" s="531" t="str">
        <x:v>UNIDADE</x:v>
      </x:c>
      <x:c r="G453" s="573" t="n">
        <x:v>10486</x:v>
      </x:c>
      <x:c r="H453" s="573" t="n">
        <x:f>G453/12</x:f>
        <x:v>873.8333333333334</x:v>
      </x:c>
      <x:c r="I453" s="576" t="n">
        <x:v>621.705105406111</x:v>
      </x:c>
      <x:c r="J453" s="576" t="n">
        <x:f>ROUND(I453*$E$3,2)</x:f>
        <x:v>621.71</x:v>
      </x:c>
      <x:c r="K453" s="576" t="n">
        <x:f>J453*H453</x:f>
        <x:v>543270.9216666667</x:v>
      </x:c>
      <x:c r="L453" s="522"/>
      <x:c r="M453" s="579" t="n">
        <x:v>103</x:v>
      </x:c>
      <x:c r="N453" s="582" t="n">
        <x:f>O453*$E$3</x:f>
        <x:v>64036.13</x:v>
      </x:c>
      <x:c r="O453" s="523" t="n">
        <x:v>64036.13</x:v>
      </x:c>
      <x:c r="P453" s="585" t="n">
        <x:v>60</x:v>
      </x:c>
      <x:c r="Q453" s="588" t="n">
        <x:f>R453*$E$3</x:f>
        <x:v>37302.6</x:v>
      </x:c>
      <x:c r="R453" s="523" t="n">
        <x:v>37302.6</x:v>
      </x:c>
      <x:c r="S453" s="579" t="n">
        <x:v>35</x:v>
      </x:c>
      <x:c r="T453" s="582" t="n">
        <x:f>U453*$E$3</x:f>
        <x:v>21759.85</x:v>
      </x:c>
      <x:c r="U453" s="523" t="n">
        <x:v>21759.85</x:v>
      </x:c>
      <x:c r="V453" s="585" t="n">
        <x:v>88</x:v>
      </x:c>
      <x:c r="W453" s="588" t="n">
        <x:f>X453*$E$3</x:f>
        <x:v>54710.48</x:v>
      </x:c>
      <x:c r="X453" s="523" t="n">
        <x:v>54710.48</x:v>
      </x:c>
      <x:c r="Y453" s="579" t="n">
        <x:v>100</x:v>
      </x:c>
      <x:c r="Z453" s="582" t="n">
        <x:f>AA453*$E$3</x:f>
        <x:v>62171</x:v>
      </x:c>
      <x:c r="AA453" s="523" t="n">
        <x:v>62171</x:v>
      </x:c>
      <x:c r="AB453" s="585" t="n">
        <x:v>77</x:v>
      </x:c>
      <x:c r="AC453" s="588" t="n">
        <x:f>AD453*$E$3</x:f>
        <x:v>47871.67</x:v>
      </x:c>
      <x:c r="AD453" s="523" t="n">
        <x:v>47871.67</x:v>
      </x:c>
      <x:c r="AE453" s="579" t="n">
        <x:v>156</x:v>
      </x:c>
      <x:c r="AF453" s="582" t="n">
        <x:f>AG453*$E$3</x:f>
        <x:v>96986.76</x:v>
      </x:c>
      <x:c r="AG453" s="523" t="n">
        <x:v>96986.76</x:v>
      </x:c>
      <x:c r="AH453" s="585" t="n">
        <x:v>146</x:v>
      </x:c>
      <x:c r="AI453" s="588" t="n">
        <x:f>AJ453*$E$3</x:f>
        <x:v>90769.66</x:v>
      </x:c>
      <x:c r="AJ453" s="523" t="n">
        <x:v>90769.66</x:v>
      </x:c>
      <x:c r="AK453" s="579" t="n">
        <x:v>153</x:v>
      </x:c>
      <x:c r="AL453" s="582" t="n">
        <x:f>AM453*$E$3</x:f>
        <x:v>95121.63</x:v>
      </x:c>
      <x:c r="AM453" s="523" t="n">
        <x:v>95121.63</x:v>
      </x:c>
      <x:c r="AN453" s="585" t="n">
        <x:v>92</x:v>
      </x:c>
      <x:c r="AO453" s="588" t="n">
        <x:f>AP453*$E$3</x:f>
        <x:v>57197.32</x:v>
      </x:c>
      <x:c r="AP453" s="523" t="n">
        <x:v>57197.32</x:v>
      </x:c>
      <x:c r="AQ453" s="579" t="n">
        <x:v>264</x:v>
      </x:c>
      <x:c r="AR453" s="582" t="n">
        <x:f>AS453*$E$3</x:f>
        <x:v>164131.44</x:v>
      </x:c>
      <x:c r="AS453" s="523" t="n">
        <x:v>164131.44</x:v>
      </x:c>
      <x:c r="AT453" s="585" t="n">
        <x:v>164</x:v>
      </x:c>
      <x:c r="AU453" s="588" t="n">
        <x:f>AV453*$E$3</x:f>
        <x:v>101960.44</x:v>
      </x:c>
      <x:c r="AV453" s="523" t="n">
        <x:v>101960.44</x:v>
      </x:c>
      <x:c r="AW453" s="579" t="n">
        <x:f>SUM(M453,P453,S453,V453,Y453,AB453,AE453,AH453,AK453,AN453,AQ453,AT453)</x:f>
        <x:v>1438</x:v>
      </x:c>
      <x:c r="AX453" s="582" t="n">
        <x:f>SUM(N453,Q453,T453,W453,Z453,AC453,AF453,AI453,AL453,AO453,AR453,AU453)</x:f>
        <x:v>894018.98</x:v>
      </x:c>
      <x:c r="AY453" s="525"/>
      <x:c r="AZ453" s="579" t="n">
        <x:f>AW453/12</x:f>
        <x:v>119.83333333333333</x:v>
      </x:c>
      <x:c r="BA453" s="582" t="n">
        <x:f>AX453/12</x:f>
        <x:v>74501.58166666667</x:v>
      </x:c>
      <x:c r="BB453" s="525"/>
      <x:c r="BC453" s="579" t="n">
        <x:f>AW453-$G453</x:f>
        <x:v>-9048</x:v>
      </x:c>
      <x:c r="BD453" s="582" t="n">
        <x:f>AX453-($K453*12)</x:f>
        <x:v>-5625232.08</x:v>
      </x:c>
      <x:c r="BE453" s="522" t="str">
        <x:v>SIM</x:v>
      </x:c>
      <x:c r="BF453" s="522" t="str">
        <x:v>PRODUÇÃO · COMPÕE O FATOR K</x:v>
      </x:c>
    </x:row>
    <x:row r="454" ht="31" customHeight="1">
      <x:c r="A454" s="531" t="str">
        <x:v>O&amp;M</x:v>
      </x:c>
      <x:c r="B454" s="531" t="str">
        <x:v>LINHA VIVA</x:v>
      </x:c>
      <x:c r="C454" s="531" t="str">
        <x:v>5031200311</x:v>
      </x:c>
      <x:c r="D454" s="534" t="str">
        <x:v>RET ESTR PRI 2/3F SUS/PAS SP CRUZ SP LV</x:v>
      </x:c>
      <x:c r="E454" s="534" t="str">
        <x:v>RETIRAR ESTRUTURA PRIMARIA DE SUSPENSAO OU PASSAGEM SIMPLES EM CRUZETA DUPLA, PARA DUAS OU TRES FASES, INDEPENDENTE DA CLASSE DE TENSAO. EXEMPLO: N1, B1, M1 OU T1 E SIMILARES. INCLUI: INSTALAR/RETIRAR COBERTURAS NECESSARIAS NO POSTE, CONDUTOR, CHAVES E COMPONENTES ENERGIZADOS, RETIRAR CRUZETA, FERRAGENS, SUPORTES, ISOLADORES DA ESTRUTURA PRIMARIA, AMARRACAO, O TENSIONAMENTO DO CONDUTOR E RETIRADA DAS CONEXÕES ELÉTRICAS NECESSÁRIAS. APROPRIACAO - INVESTIMENTO: QUANDO ASSOCIADA A UC ESSA ATIVIDADE DEVE SER APROPRIADA NA ODI. CUSTEIO: QUANDO EM ATIVIDADE DE MANUTENCAO, APROPRIAR NO CENTRO E CLASSE DE CUSTO ESPECIFICA DA AREA. CONFORME ET.206.EQTL.NORMAS E QUALIDADE. QUANTIDADE MINIMA DE PESSOAS RECOMENDAS: 4 PESSOAS. TIPO DE TURMA: LINHA VIVA (LV).</x:v>
      </x:c>
      <x:c r="F454" s="531" t="str">
        <x:v>UNIDADE</x:v>
      </x:c>
      <x:c r="G454" s="573" t="n">
        <x:v>6231.14666666667</x:v>
      </x:c>
      <x:c r="H454" s="573" t="n">
        <x:f>G454/12</x:f>
        <x:v>519.2622222222225</x:v>
      </x:c>
      <x:c r="I454" s="576" t="n">
        <x:v>399.693682143623</x:v>
      </x:c>
      <x:c r="J454" s="576" t="n">
        <x:f>ROUND(I454*$E$3,2)</x:f>
        <x:v>399.69</x:v>
      </x:c>
      <x:c r="K454" s="576" t="n">
        <x:f>J454*H454</x:f>
        <x:v>207543.9176000001</x:v>
      </x:c>
      <x:c r="L454" s="522"/>
      <x:c r="M454" s="579" t="n">
        <x:v>85</x:v>
      </x:c>
      <x:c r="N454" s="582" t="n">
        <x:f>O454*$E$3</x:f>
        <x:v>33973.65</x:v>
      </x:c>
      <x:c r="O454" s="523" t="n">
        <x:v>33973.65</x:v>
      </x:c>
      <x:c r="P454" s="585" t="n">
        <x:v>50</x:v>
      </x:c>
      <x:c r="Q454" s="588" t="n">
        <x:f>R454*$E$3</x:f>
        <x:v>19984.5</x:v>
      </x:c>
      <x:c r="R454" s="523" t="n">
        <x:v>19984.5</x:v>
      </x:c>
      <x:c r="S454" s="579" t="n">
        <x:v>26</x:v>
      </x:c>
      <x:c r="T454" s="582" t="n">
        <x:f>U454*$E$3</x:f>
        <x:v>10391.94</x:v>
      </x:c>
      <x:c r="U454" s="523" t="n">
        <x:v>10391.94</x:v>
      </x:c>
      <x:c r="V454" s="585" t="n">
        <x:v>68</x:v>
      </x:c>
      <x:c r="W454" s="588" t="n">
        <x:f>X454*$E$3</x:f>
        <x:v>27178.92</x:v>
      </x:c>
      <x:c r="X454" s="523" t="n">
        <x:v>27178.92</x:v>
      </x:c>
      <x:c r="Y454" s="579" t="n">
        <x:v>79</x:v>
      </x:c>
      <x:c r="Z454" s="582" t="n">
        <x:f>AA454*$E$3</x:f>
        <x:v>31575.51</x:v>
      </x:c>
      <x:c r="AA454" s="523" t="n">
        <x:v>31575.51</x:v>
      </x:c>
      <x:c r="AB454" s="585" t="n">
        <x:v>62</x:v>
      </x:c>
      <x:c r="AC454" s="588" t="n">
        <x:f>AD454*$E$3</x:f>
        <x:v>24780.78</x:v>
      </x:c>
      <x:c r="AD454" s="523" t="n">
        <x:v>24780.78</x:v>
      </x:c>
      <x:c r="AE454" s="579" t="n">
        <x:v>140</x:v>
      </x:c>
      <x:c r="AF454" s="582" t="n">
        <x:f>AG454*$E$3</x:f>
        <x:v>55956.6</x:v>
      </x:c>
      <x:c r="AG454" s="523" t="n">
        <x:v>55956.6</x:v>
      </x:c>
      <x:c r="AH454" s="585" t="n">
        <x:v>131</x:v>
      </x:c>
      <x:c r="AI454" s="588" t="n">
        <x:f>AJ454*$E$3</x:f>
        <x:v>52359.39</x:v>
      </x:c>
      <x:c r="AJ454" s="523" t="n">
        <x:v>52359.39</x:v>
      </x:c>
      <x:c r="AK454" s="579" t="n">
        <x:v>127</x:v>
      </x:c>
      <x:c r="AL454" s="582" t="n">
        <x:f>AM454*$E$3</x:f>
        <x:v>50760.63</x:v>
      </x:c>
      <x:c r="AM454" s="523" t="n">
        <x:v>50760.63</x:v>
      </x:c>
      <x:c r="AN454" s="585" t="n">
        <x:v>73</x:v>
      </x:c>
      <x:c r="AO454" s="588" t="n">
        <x:f>AP454*$E$3</x:f>
        <x:v>29177.37</x:v>
      </x:c>
      <x:c r="AP454" s="523" t="n">
        <x:v>29177.37</x:v>
      </x:c>
      <x:c r="AQ454" s="579" t="n">
        <x:v>232</x:v>
      </x:c>
      <x:c r="AR454" s="582" t="n">
        <x:f>AS454*$E$3</x:f>
        <x:v>92728.08</x:v>
      </x:c>
      <x:c r="AS454" s="523" t="n">
        <x:v>92728.08</x:v>
      </x:c>
      <x:c r="AT454" s="585" t="n">
        <x:v>145</x:v>
      </x:c>
      <x:c r="AU454" s="588" t="n">
        <x:f>AV454*$E$3</x:f>
        <x:v>57955.05</x:v>
      </x:c>
      <x:c r="AV454" s="523" t="n">
        <x:v>57955.05</x:v>
      </x:c>
      <x:c r="AW454" s="579" t="n">
        <x:f>SUM(M454,P454,S454,V454,Y454,AB454,AE454,AH454,AK454,AN454,AQ454,AT454)</x:f>
        <x:v>1218</x:v>
      </x:c>
      <x:c r="AX454" s="582" t="n">
        <x:f>SUM(N454,Q454,T454,W454,Z454,AC454,AF454,AI454,AL454,AO454,AR454,AU454)</x:f>
        <x:v>486822.42</x:v>
      </x:c>
      <x:c r="AY454" s="525"/>
      <x:c r="AZ454" s="579" t="n">
        <x:f>AW454/12</x:f>
        <x:v>101.5</x:v>
      </x:c>
      <x:c r="BA454" s="582" t="n">
        <x:f>AX454/12</x:f>
        <x:v>40568.534999999996</x:v>
      </x:c>
      <x:c r="BB454" s="525"/>
      <x:c r="BC454" s="579" t="n">
        <x:f>AW454-$G454</x:f>
        <x:v>-5013.14666666667</x:v>
      </x:c>
      <x:c r="BD454" s="582" t="n">
        <x:f>AX454-($K454*12)</x:f>
        <x:v>-2003704.5912000015</x:v>
      </x:c>
      <x:c r="BE454" s="522" t="str">
        <x:v>SIM</x:v>
      </x:c>
      <x:c r="BF454" s="522" t="str">
        <x:v>PRODUÇÃO · COMPÕE O FATOR K</x:v>
      </x:c>
    </x:row>
    <x:row r="455" ht="31" customHeight="1">
      <x:c r="A455" s="531" t="str">
        <x:v>O&amp;M</x:v>
      </x:c>
      <x:c r="B455" s="531" t="str">
        <x:v>LINHA VIVA</x:v>
      </x:c>
      <x:c r="C455" s="531" t="str">
        <x:v>5031200312</x:v>
      </x:c>
      <x:c r="D455" s="534" t="str">
        <x:v>INST ESTR PRI 2/3F SUS/PAS DP CRUZ DP LV</x:v>
      </x:c>
      <x:c r="E455" s="534" t="str">
        <x:v>INSTALAR ESTRUTURA PRIMARIA DE SUSPENSAO OU PASSAGEM DUPLA EM CRUZETA DUPLA, PARA DUAS OU TRES FASES, INDEPENDENTE DA CLASSE DE TENSAO. EXEMPLO: N2, B2, M2 OU T2 E SIMILARES. INCLUI: INSTALAR/RETIRAR COBERTURAS NECESSARIAS NO POSTE, CONDUTOR, CHAVES E COMPONENTES ENERGIZADOS, FIXAR/NIVELAR CRUZETA, FERRAGENS, SUPORTES, ISOLADORES DA ESTRUTURA PRIMARIA, AMARRACAO, O TENSIONAMENTO DO CONDUTOR E INSTALAÇÃO DAS CONEXÕES ELÉTRICAS NECESSÁRIAS. APROPRIACAO - INVESTIMENTO: QUANDO ASSOCIADA A UC ESSA ATIVIDADE DEVE SER APROPRIADA NA ODI. CUSTEIO: QUANDO EM ATIVIDADE DE MANUTENCAO, APROPRIAR NO CENTRO E CLASSE DE CUSTO ESPECIFICA DA AREA. CONFORME ET.206.EQTL.NORMAS E QUALIDADE. QUANTIDADE MINIMA DE PESSOAS RECOMENDAS: 4 PESSOAS. TIPO DE TURMA: LINHA VIVA (LV).</x:v>
      </x:c>
      <x:c r="F455" s="531" t="str">
        <x:v>UNIDADE</x:v>
      </x:c>
      <x:c r="G455" s="573" t="n">
        <x:v>456.768837481583</x:v>
      </x:c>
      <x:c r="H455" s="573" t="n">
        <x:f>G455/12</x:f>
        <x:v>38.06406979013192</x:v>
      </x:c>
      <x:c r="I455" s="576" t="n">
        <x:v>1168.62536253377</x:v>
      </x:c>
      <x:c r="J455" s="576" t="n">
        <x:f>ROUND(I455*$E$3,2)</x:f>
        <x:v>1168.63</x:v>
      </x:c>
      <x:c r="K455" s="576" t="n">
        <x:f>J455*H455</x:f>
        <x:v>44482.813878841866</x:v>
      </x:c>
      <x:c r="L455" s="522"/>
      <x:c r="M455" s="579" t="n">
        <x:v>2</x:v>
      </x:c>
      <x:c r="N455" s="582" t="n">
        <x:f>O455*$E$3</x:f>
        <x:v>2337.26</x:v>
      </x:c>
      <x:c r="O455" s="523" t="n">
        <x:v>2337.26</x:v>
      </x:c>
      <x:c r="P455" s="585" t="n">
        <x:v>9</x:v>
      </x:c>
      <x:c r="Q455" s="588" t="n">
        <x:f>R455*$E$3</x:f>
        <x:v>10517.67</x:v>
      </x:c>
      <x:c r="R455" s="523" t="n">
        <x:v>10517.67</x:v>
      </x:c>
      <x:c r="S455" s="579" t="n">
        <x:v>5</x:v>
      </x:c>
      <x:c r="T455" s="582" t="n">
        <x:f>U455*$E$3</x:f>
        <x:v>5843.15</x:v>
      </x:c>
      <x:c r="U455" s="523" t="n">
        <x:v>5843.15</x:v>
      </x:c>
      <x:c r="V455" s="585" t="n">
        <x:v>5</x:v>
      </x:c>
      <x:c r="W455" s="588" t="n">
        <x:f>X455*$E$3</x:f>
        <x:v>5843.15</x:v>
      </x:c>
      <x:c r="X455" s="523" t="n">
        <x:v>5843.15</x:v>
      </x:c>
      <x:c r="Y455" s="579" t="n">
        <x:v>8</x:v>
      </x:c>
      <x:c r="Z455" s="582" t="n">
        <x:f>AA455*$E$3</x:f>
        <x:v>9349.04</x:v>
      </x:c>
      <x:c r="AA455" s="523" t="n">
        <x:v>9349.04</x:v>
      </x:c>
      <x:c r="AB455" s="585" t="n">
        <x:v>15</x:v>
      </x:c>
      <x:c r="AC455" s="588" t="n">
        <x:f>AD455*$E$3</x:f>
        <x:v>17529.45</x:v>
      </x:c>
      <x:c r="AD455" s="523" t="n">
        <x:v>17529.45</x:v>
      </x:c>
      <x:c r="AE455" s="579" t="n">
        <x:v>13</x:v>
      </x:c>
      <x:c r="AF455" s="582" t="n">
        <x:f>AG455*$E$3</x:f>
        <x:v>15192.19</x:v>
      </x:c>
      <x:c r="AG455" s="523" t="n">
        <x:v>15192.19</x:v>
      </x:c>
      <x:c r="AH455" s="585" t="n">
        <x:v>11</x:v>
      </x:c>
      <x:c r="AI455" s="588" t="n">
        <x:f>AJ455*$E$3</x:f>
        <x:v>12854.93</x:v>
      </x:c>
      <x:c r="AJ455" s="523" t="n">
        <x:v>12854.93</x:v>
      </x:c>
      <x:c r="AK455" s="579" t="n">
        <x:v>8</x:v>
      </x:c>
      <x:c r="AL455" s="582" t="n">
        <x:f>AM455*$E$3</x:f>
        <x:v>9349.04</x:v>
      </x:c>
      <x:c r="AM455" s="523" t="n">
        <x:v>9349.04</x:v>
      </x:c>
      <x:c r="AN455" s="585" t="n">
        <x:v>3</x:v>
      </x:c>
      <x:c r="AO455" s="588" t="n">
        <x:f>AP455*$E$3</x:f>
        <x:v>3505.89</x:v>
      </x:c>
      <x:c r="AP455" s="523" t="n">
        <x:v>3505.89</x:v>
      </x:c>
      <x:c r="AQ455" s="579" t="n">
        <x:v>21</x:v>
      </x:c>
      <x:c r="AR455" s="582" t="n">
        <x:f>AS455*$E$3</x:f>
        <x:v>24541.23</x:v>
      </x:c>
      <x:c r="AS455" s="523" t="n">
        <x:v>24541.23</x:v>
      </x:c>
      <x:c r="AT455" s="585" t="n">
        <x:v>20</x:v>
      </x:c>
      <x:c r="AU455" s="588" t="n">
        <x:f>AV455*$E$3</x:f>
        <x:v>23372.6</x:v>
      </x:c>
      <x:c r="AV455" s="523" t="n">
        <x:v>23372.6</x:v>
      </x:c>
      <x:c r="AW455" s="579" t="n">
        <x:f>SUM(M455,P455,S455,V455,Y455,AB455,AE455,AH455,AK455,AN455,AQ455,AT455)</x:f>
        <x:v>120</x:v>
      </x:c>
      <x:c r="AX455" s="582" t="n">
        <x:f>SUM(N455,Q455,T455,W455,Z455,AC455,AF455,AI455,AL455,AO455,AR455,AU455)</x:f>
        <x:v>140235.6</x:v>
      </x:c>
      <x:c r="AY455" s="525"/>
      <x:c r="AZ455" s="579" t="n">
        <x:f>AW455/12</x:f>
        <x:v>10</x:v>
      </x:c>
      <x:c r="BA455" s="582" t="n">
        <x:f>AX455/12</x:f>
        <x:v>11686.300000000001</x:v>
      </x:c>
      <x:c r="BB455" s="525"/>
      <x:c r="BC455" s="579" t="n">
        <x:f>AW455-$G455</x:f>
        <x:v>-336.768837481583</x:v>
      </x:c>
      <x:c r="BD455" s="582" t="n">
        <x:f>AX455-($K455*12)</x:f>
        <x:v>-393558.1665461024</x:v>
      </x:c>
      <x:c r="BE455" s="522" t="str">
        <x:v>SIM</x:v>
      </x:c>
      <x:c r="BF455" s="522" t="str">
        <x:v>PRODUÇÃO · COMPÕE O FATOR K</x:v>
      </x:c>
    </x:row>
    <x:row r="456" ht="31" customHeight="1">
      <x:c r="A456" s="531" t="str">
        <x:v>O&amp;M</x:v>
      </x:c>
      <x:c r="B456" s="531" t="str">
        <x:v>LINHA VIVA</x:v>
      </x:c>
      <x:c r="C456" s="531" t="str">
        <x:v>5031200313</x:v>
      </x:c>
      <x:c r="D456" s="534" t="str">
        <x:v>RET ESTR PRI 2/3F SUS/PAS DP CRUZ DP LV</x:v>
      </x:c>
      <x:c r="E456" s="534" t="str">
        <x:v>RETIRAR ESTRUTURA PRIMARIA DE SUSPENSAO OU PASSAGEM DUPLA EM CRUZETA DUPLA, PARA DUAS OU TRES FASES, INDEPENDENTE DA CLASSE DE TENSAO. EXEMPLO: N2, B2, M2 OU T2 E SIMILARES. INCLUI: INSTALAR/RETIRAR COBERTURAS NECESSARIAS NO POSTE, CONDUTOR, CHAVES E COMPONENTES ENERGIZADOS, RETIRAR CRUZETA, FERRAGENS, SUPORTES, ISOLADORES DA ESTRUTURA PRIMARIA, AMARRACAO, O TENSIONAMENTO DO CONDUTOR E RETIRADA DAS CONEXÕES ELÉTRICAS NECESSÁRIAS. APROPRIACAO - INVESTIMENTO: QUANDO ASSOCIADA A UC ESSA ATIVIDADE DEVE SER APROPRIADA NA ODI. CUSTEIO: QUANDO EM ATIVIDADE DE MANUTENCAO, APROPRIAR NO CENTRO E CLASSE DE CUSTO ESPECIFICA DA AREA. CONFORME ET.206.EQTL.NORMAS E QUALIDADE. QUANTIDADE MINIMA DE PESSOAS RECOMENDAS: 4 PESSOAS. TIPO DE TURMA: LINHA VIVA (LV).</x:v>
      </x:c>
      <x:c r="F456" s="531" t="str">
        <x:v>UNIDADE</x:v>
      </x:c>
      <x:c r="G456" s="573" t="n">
        <x:v>416.132135452921</x:v>
      </x:c>
      <x:c r="H456" s="573" t="n">
        <x:f>G456/12</x:f>
        <x:v>34.67767795441008</x:v>
      </x:c>
      <x:c r="I456" s="576" t="n">
        <x:v>751.224803431618</x:v>
      </x:c>
      <x:c r="J456" s="576" t="n">
        <x:f>ROUND(I456*$E$3,2)</x:f>
        <x:v>751.22</x:v>
      </x:c>
      <x:c r="K456" s="576" t="n">
        <x:f>J456*H456</x:f>
        <x:v>26050.56523291194</x:v>
      </x:c>
      <x:c r="L456" s="522"/>
      <x:c r="M456" s="579" t="n">
        <x:v>9</x:v>
      </x:c>
      <x:c r="N456" s="582" t="n">
        <x:f>O456*$E$3</x:f>
        <x:v>6760.98</x:v>
      </x:c>
      <x:c r="O456" s="523" t="n">
        <x:v>6760.98</x:v>
      </x:c>
      <x:c r="P456" s="585" t="n">
        <x:v>10</x:v>
      </x:c>
      <x:c r="Q456" s="588" t="n">
        <x:f>R456*$E$3</x:f>
        <x:v>7512.2</x:v>
      </x:c>
      <x:c r="R456" s="523" t="n">
        <x:v>7512.2</x:v>
      </x:c>
      <x:c r="S456" s="579" t="n">
        <x:v>3</x:v>
      </x:c>
      <x:c r="T456" s="582" t="n">
        <x:f>U456*$E$3</x:f>
        <x:v>2253.66</x:v>
      </x:c>
      <x:c r="U456" s="523" t="n">
        <x:v>2253.66</x:v>
      </x:c>
      <x:c r="V456" s="585" t="n">
        <x:v>14</x:v>
      </x:c>
      <x:c r="W456" s="588" t="n">
        <x:f>X456*$E$3</x:f>
        <x:v>10517.08</x:v>
      </x:c>
      <x:c r="X456" s="523" t="n">
        <x:v>10517.08</x:v>
      </x:c>
      <x:c r="Y456" s="579" t="n">
        <x:v>10</x:v>
      </x:c>
      <x:c r="Z456" s="582" t="n">
        <x:f>AA456*$E$3</x:f>
        <x:v>7512.2</x:v>
      </x:c>
      <x:c r="AA456" s="523" t="n">
        <x:v>7512.2</x:v>
      </x:c>
      <x:c r="AB456" s="585" t="n">
        <x:v>22</x:v>
      </x:c>
      <x:c r="AC456" s="588" t="n">
        <x:f>AD456*$E$3</x:f>
        <x:v>16526.84</x:v>
      </x:c>
      <x:c r="AD456" s="523" t="n">
        <x:v>16526.84</x:v>
      </x:c>
      <x:c r="AE456" s="579" t="n">
        <x:v>25</x:v>
      </x:c>
      <x:c r="AF456" s="582" t="n">
        <x:f>AG456*$E$3</x:f>
        <x:v>18780.5</x:v>
      </x:c>
      <x:c r="AG456" s="523" t="n">
        <x:v>18780.5</x:v>
      </x:c>
      <x:c r="AH456" s="585" t="n">
        <x:v>20</x:v>
      </x:c>
      <x:c r="AI456" s="588" t="n">
        <x:f>AJ456*$E$3</x:f>
        <x:v>15024.4</x:v>
      </x:c>
      <x:c r="AJ456" s="523" t="n">
        <x:v>15024.4</x:v>
      </x:c>
      <x:c r="AK456" s="579" t="n">
        <x:v>19</x:v>
      </x:c>
      <x:c r="AL456" s="582" t="n">
        <x:f>AM456*$E$3</x:f>
        <x:v>14273.18</x:v>
      </x:c>
      <x:c r="AM456" s="523" t="n">
        <x:v>14273.18</x:v>
      </x:c>
      <x:c r="AN456" s="585" t="n">
        <x:v>11</x:v>
      </x:c>
      <x:c r="AO456" s="588" t="n">
        <x:f>AP456*$E$3</x:f>
        <x:v>8263.42</x:v>
      </x:c>
      <x:c r="AP456" s="523" t="n">
        <x:v>8263.42</x:v>
      </x:c>
      <x:c r="AQ456" s="579" t="n">
        <x:v>30</x:v>
      </x:c>
      <x:c r="AR456" s="582" t="n">
        <x:f>AS456*$E$3</x:f>
        <x:v>22536.6</x:v>
      </x:c>
      <x:c r="AS456" s="523" t="n">
        <x:v>22536.6</x:v>
      </x:c>
      <x:c r="AT456" s="585" t="n">
        <x:v>26</x:v>
      </x:c>
      <x:c r="AU456" s="588" t="n">
        <x:f>AV456*$E$3</x:f>
        <x:v>19531.72</x:v>
      </x:c>
      <x:c r="AV456" s="523" t="n">
        <x:v>19531.72</x:v>
      </x:c>
      <x:c r="AW456" s="579" t="n">
        <x:f>SUM(M456,P456,S456,V456,Y456,AB456,AE456,AH456,AK456,AN456,AQ456,AT456)</x:f>
        <x:v>199</x:v>
      </x:c>
      <x:c r="AX456" s="582" t="n">
        <x:f>SUM(N456,Q456,T456,W456,Z456,AC456,AF456,AI456,AL456,AO456,AR456,AU456)</x:f>
        <x:v>149492.77999999997</x:v>
      </x:c>
      <x:c r="AY456" s="525"/>
      <x:c r="AZ456" s="579" t="n">
        <x:f>AW456/12</x:f>
        <x:v>16.583333333333332</x:v>
      </x:c>
      <x:c r="BA456" s="582" t="n">
        <x:f>AX456/12</x:f>
        <x:v>12457.731666666665</x:v>
      </x:c>
      <x:c r="BB456" s="525"/>
      <x:c r="BC456" s="579" t="n">
        <x:f>AW456-$G456</x:f>
        <x:v>-217.13213545292098</x:v>
      </x:c>
      <x:c r="BD456" s="582" t="n">
        <x:f>AX456-($K456*12)</x:f>
        <x:v>-163114.00279494334</x:v>
      </x:c>
      <x:c r="BE456" s="522" t="str">
        <x:v>SIM</x:v>
      </x:c>
      <x:c r="BF456" s="522" t="str">
        <x:v>PRODUÇÃO · COMPÕE O FATOR K</x:v>
      </x:c>
    </x:row>
    <x:row r="457" ht="31" customHeight="1">
      <x:c r="A457" s="531" t="str">
        <x:v>O&amp;M</x:v>
      </x:c>
      <x:c r="B457" s="531" t="str">
        <x:v>LINHA VIVA</x:v>
      </x:c>
      <x:c r="C457" s="531" t="str">
        <x:v>5031200314</x:v>
      </x:c>
      <x:c r="D457" s="534" t="str">
        <x:v>INST ESTR PRI 2/3F ANC/AMA SP CRUZ DP LV</x:v>
      </x:c>
      <x:c r="E457" s="534" t="str">
        <x:v>INSTALAR ESTRUTURA PRIMARIA DE ANCORAGEM OU AMARRACAO SIMPLES EM CRUZETA DUPLA, PARA DUAS OU TRES FASES, INDEPENDENTE DA CLASSE DE TENSAO. EXEMPLO: N3, B3, M3 OU T3 E SIMILARES. INCLUI: INSTALAR/RETIRAR COBERTURAS NECESSARIAS NO POSTE, CONDUTOR, CHAVES E COMPONENTES ENERGIZADOS, FIXAR/NIVELAR CRUZETA, FERRAGENS, SUPORTES, ISOLADORES DA ESTRUTURA PRIMARIA, AMARRACAO, ENCABECAMENTO, TENSIONAMENTO DO CONDUTOR E INSTALAÇÃO DAS CONEXÕES ELÉTRICAS NECESSÁRIAS. APROPRIACAO - INVESTIMENTO: QUANDO ASSOCIADA A UC ESSA ATIVIDADE DEVE SER APROPRIADA NA ODI. CUSTEIO: QUANDO EM ATIVIDADE DE MANUTENCAO, APROPRIAR NO CENTRO E CLASSE DE CUSTO ESPECIFICA DA AREA. CONFORME ET.206.EQTL.NORMAS E QUALIDADE. QUANTIDADE MINIMA DE PESSOAS RECOMENDAS: 4 PESSOAS. TIPO DE TURMA: LINHA VIVA (LV).</x:v>
      </x:c>
      <x:c r="F457" s="531" t="str">
        <x:v>UNIDADE</x:v>
      </x:c>
      <x:c r="G457" s="573" t="n">
        <x:v>3167.4496433559</x:v>
      </x:c>
      <x:c r="H457" s="573" t="n">
        <x:f>G457/12</x:f>
        <x:v>263.95413694632504</x:v>
      </x:c>
      <x:c r="I457" s="576" t="n">
        <x:v>1252.08142361614</x:v>
      </x:c>
      <x:c r="J457" s="576" t="n">
        <x:f>ROUND(I457*$E$3,2)</x:f>
        <x:v>1252.08</x:v>
      </x:c>
      <x:c r="K457" s="576" t="n">
        <x:f>J457*H457</x:f>
        <x:v>330491.6957877546</x:v>
      </x:c>
      <x:c r="L457" s="522"/>
      <x:c r="M457" s="579" t="n">
        <x:v>13</x:v>
      </x:c>
      <x:c r="N457" s="582" t="n">
        <x:f>O457*$E$3</x:f>
        <x:v>16277.04</x:v>
      </x:c>
      <x:c r="O457" s="523" t="n">
        <x:v>16277.04</x:v>
      </x:c>
      <x:c r="P457" s="585" t="n">
        <x:v>17</x:v>
      </x:c>
      <x:c r="Q457" s="588" t="n">
        <x:f>R457*$E$3</x:f>
        <x:v>21285.36</x:v>
      </x:c>
      <x:c r="R457" s="523" t="n">
        <x:v>21285.36</x:v>
      </x:c>
      <x:c r="S457" s="579" t="n">
        <x:v>12</x:v>
      </x:c>
      <x:c r="T457" s="582" t="n">
        <x:f>U457*$E$3</x:f>
        <x:v>15024.96</x:v>
      </x:c>
      <x:c r="U457" s="523" t="n">
        <x:v>15024.96</x:v>
      </x:c>
      <x:c r="V457" s="585" t="n">
        <x:v>12</x:v>
      </x:c>
      <x:c r="W457" s="588" t="n">
        <x:f>X457*$E$3</x:f>
        <x:v>15024.96</x:v>
      </x:c>
      <x:c r="X457" s="523" t="n">
        <x:v>15024.96</x:v>
      </x:c>
      <x:c r="Y457" s="579" t="n">
        <x:v>15</x:v>
      </x:c>
      <x:c r="Z457" s="582" t="n">
        <x:f>AA457*$E$3</x:f>
        <x:v>18781.2</x:v>
      </x:c>
      <x:c r="AA457" s="523" t="n">
        <x:v>18781.2</x:v>
      </x:c>
      <x:c r="AB457" s="585" t="n">
        <x:v>12</x:v>
      </x:c>
      <x:c r="AC457" s="588" t="n">
        <x:f>AD457*$E$3</x:f>
        <x:v>15024.96</x:v>
      </x:c>
      <x:c r="AD457" s="523" t="n">
        <x:v>15024.96</x:v>
      </x:c>
      <x:c r="AE457" s="579" t="n">
        <x:v>10</x:v>
      </x:c>
      <x:c r="AF457" s="582" t="n">
        <x:f>AG457*$E$3</x:f>
        <x:v>12520.8</x:v>
      </x:c>
      <x:c r="AG457" s="523" t="n">
        <x:v>12520.8</x:v>
      </x:c>
      <x:c r="AH457" s="585" t="n">
        <x:v>30</x:v>
      </x:c>
      <x:c r="AI457" s="588" t="n">
        <x:f>AJ457*$E$3</x:f>
        <x:v>37562.4</x:v>
      </x:c>
      <x:c r="AJ457" s="523" t="n">
        <x:v>37562.4</x:v>
      </x:c>
      <x:c r="AK457" s="579" t="n">
        <x:v>15</x:v>
      </x:c>
      <x:c r="AL457" s="582" t="n">
        <x:f>AM457*$E$3</x:f>
        <x:v>18781.2</x:v>
      </x:c>
      <x:c r="AM457" s="523" t="n">
        <x:v>18781.2</x:v>
      </x:c>
      <x:c r="AN457" s="585" t="n">
        <x:v>15</x:v>
      </x:c>
      <x:c r="AO457" s="588" t="n">
        <x:f>AP457*$E$3</x:f>
        <x:v>18781.2</x:v>
      </x:c>
      <x:c r="AP457" s="523" t="n">
        <x:v>18781.2</x:v>
      </x:c>
      <x:c r="AQ457" s="579" t="n">
        <x:v>38</x:v>
      </x:c>
      <x:c r="AR457" s="582" t="n">
        <x:f>AS457*$E$3</x:f>
        <x:v>47579.04</x:v>
      </x:c>
      <x:c r="AS457" s="523" t="n">
        <x:v>47579.04</x:v>
      </x:c>
      <x:c r="AT457" s="585" t="n">
        <x:v>21</x:v>
      </x:c>
      <x:c r="AU457" s="588" t="n">
        <x:f>AV457*$E$3</x:f>
        <x:v>26293.68</x:v>
      </x:c>
      <x:c r="AV457" s="523" t="n">
        <x:v>26293.68</x:v>
      </x:c>
      <x:c r="AW457" s="579" t="n">
        <x:f>SUM(M457,P457,S457,V457,Y457,AB457,AE457,AH457,AK457,AN457,AQ457,AT457)</x:f>
        <x:v>210</x:v>
      </x:c>
      <x:c r="AX457" s="582" t="n">
        <x:f>SUM(N457,Q457,T457,W457,Z457,AC457,AF457,AI457,AL457,AO457,AR457,AU457)</x:f>
        <x:v>262936.80000000005</x:v>
      </x:c>
      <x:c r="AY457" s="525"/>
      <x:c r="AZ457" s="579" t="n">
        <x:f>AW457/12</x:f>
        <x:v>17.5</x:v>
      </x:c>
      <x:c r="BA457" s="582" t="n">
        <x:f>AX457/12</x:f>
        <x:v>21911.400000000005</x:v>
      </x:c>
      <x:c r="BB457" s="525"/>
      <x:c r="BC457" s="579" t="n">
        <x:f>AW457-$G457</x:f>
        <x:v>-2957.4496433559</x:v>
      </x:c>
      <x:c r="BD457" s="582" t="n">
        <x:f>AX457-($K457*12)</x:f>
        <x:v>-3702963.5494530555</x:v>
      </x:c>
      <x:c r="BE457" s="522" t="str">
        <x:v>SIM</x:v>
      </x:c>
      <x:c r="BF457" s="522" t="str">
        <x:v>PRODUÇÃO · COMPÕE O FATOR K</x:v>
      </x:c>
    </x:row>
    <x:row r="458" ht="31" customHeight="1">
      <x:c r="A458" s="531" t="str">
        <x:v>O&amp;M</x:v>
      </x:c>
      <x:c r="B458" s="531" t="str">
        <x:v>LINHA VIVA</x:v>
      </x:c>
      <x:c r="C458" s="531" t="str">
        <x:v>5031200315</x:v>
      </x:c>
      <x:c r="D458" s="534" t="str">
        <x:v>RET ESTR PRI 2/3F ANC/AMA SP CRUZ DP LV</x:v>
      </x:c>
      <x:c r="E458" s="534" t="str">
        <x:v>RETIRAR ESTRUTURA PRIMARIA DE ANCORAGEM OU AMARRACAO SIMPLES EM CRUZETA DUPLA, PARA DUAS OU TRES FASES, INDEPENDENTE DA CLASSE DE TENSAO. EXEMPLO: N3, B3, M3 OU T3 E SIMILARES. INCLUI: INSTALAR/RETIRAR COBERTURAS NECESSARIAS NO POSTE, CONDUTOR, CHAVES E COMPONENTES ENERGIZADOS, RETIRAR CRUZETA, FERRAGENS, SUPORTES, ISOLADORES DA ESTRUTURA PRIMARIA, AMARRACAO, ENCABECAMENTO, TENSIONAMENTO DO CONDUTOR E RETIRADA DAS CONEXÕES ELÉTRICAS NECESSÁRIAS. APROPRIACAO - INVESTIMENTO: QUANDO ASSOCIADA A UC ESSA ATIVIDADE DEVE SER APROPRIADA NA ODI. CUSTEIO: QUANDO EM ATIVIDADE DE MANUTENCAO, APROPRIAR NO CENTRO E CLASSE DE CUSTO ESPECIFICA DA AREA. CONFORME ET.206.EQTL.NORMAS E QUALIDADE. QUANTIDADE MINIMA DE PESSOAS RECOMENDAS: 4 PESSOAS. TIPO DE TURMA: LINHA VIVA (LV).</x:v>
      </x:c>
      <x:c r="F458" s="531" t="str">
        <x:v>UNIDADE</x:v>
      </x:c>
      <x:c r="G458" s="573" t="n">
        <x:v>327.927746138098</x:v>
      </x:c>
      <x:c r="H458" s="573" t="n">
        <x:f>G458/12</x:f>
        <x:v>27.327312178174832</x:v>
      </x:c>
      <x:c r="I458" s="576" t="n">
        <x:v>804.857949314522</x:v>
      </x:c>
      <x:c r="J458" s="576" t="n">
        <x:f>ROUND(I458*$E$3,2)</x:f>
        <x:v>804.86</x:v>
      </x:c>
      <x:c r="K458" s="576" t="n">
        <x:f>J458*H458</x:f>
        <x:v>21994.660479725797</x:v>
      </x:c>
      <x:c r="L458" s="522"/>
      <x:c r="M458" s="579" t="n">
        <x:v>2</x:v>
      </x:c>
      <x:c r="N458" s="582" t="n">
        <x:f>O458*$E$3</x:f>
        <x:v>1609.72</x:v>
      </x:c>
      <x:c r="O458" s="523" t="n">
        <x:v>1609.72</x:v>
      </x:c>
      <x:c r="P458" s="585" t="n">
        <x:v>6</x:v>
      </x:c>
      <x:c r="Q458" s="588" t="n">
        <x:f>R458*$E$3</x:f>
        <x:v>4829.16</x:v>
      </x:c>
      <x:c r="R458" s="523" t="n">
        <x:v>4829.16</x:v>
      </x:c>
      <x:c r="S458" s="579" t="n">
        <x:v>1</x:v>
      </x:c>
      <x:c r="T458" s="582" t="n">
        <x:f>U458*$E$3</x:f>
        <x:v>804.86</x:v>
      </x:c>
      <x:c r="U458" s="523" t="n">
        <x:v>804.86</x:v>
      </x:c>
      <x:c r="V458" s="585" t="n">
        <x:v>2</x:v>
      </x:c>
      <x:c r="W458" s="588" t="n">
        <x:f>X458*$E$3</x:f>
        <x:v>1609.72</x:v>
      </x:c>
      <x:c r="X458" s="523" t="n">
        <x:v>1609.72</x:v>
      </x:c>
      <x:c r="Y458" s="579" t="n">
        <x:v>5</x:v>
      </x:c>
      <x:c r="Z458" s="582" t="n">
        <x:f>AA458*$E$3</x:f>
        <x:v>4024.3</x:v>
      </x:c>
      <x:c r="AA458" s="523" t="n">
        <x:v>4024.3</x:v>
      </x:c>
      <x:c r="AB458" s="585" t="n">
        <x:v>6</x:v>
      </x:c>
      <x:c r="AC458" s="588" t="n">
        <x:f>AD458*$E$3</x:f>
        <x:v>4829.16</x:v>
      </x:c>
      <x:c r="AD458" s="523" t="n">
        <x:v>4829.16</x:v>
      </x:c>
      <x:c r="AE458" s="579" t="n">
        <x:v>9</x:v>
      </x:c>
      <x:c r="AF458" s="582" t="n">
        <x:f>AG458*$E$3</x:f>
        <x:v>7243.74</x:v>
      </x:c>
      <x:c r="AG458" s="523" t="n">
        <x:v>7243.74</x:v>
      </x:c>
      <x:c r="AH458" s="585" t="n">
        <x:v>14</x:v>
      </x:c>
      <x:c r="AI458" s="588" t="n">
        <x:f>AJ458*$E$3</x:f>
        <x:v>11268.04</x:v>
      </x:c>
      <x:c r="AJ458" s="523" t="n">
        <x:v>11268.04</x:v>
      </x:c>
      <x:c r="AK458" s="579" t="n">
        <x:v>7</x:v>
      </x:c>
      <x:c r="AL458" s="582" t="n">
        <x:f>AM458*$E$3</x:f>
        <x:v>5634.02</x:v>
      </x:c>
      <x:c r="AM458" s="523" t="n">
        <x:v>5634.02</x:v>
      </x:c>
      <x:c r="AN458" s="585" t="n">
        <x:v>8</x:v>
      </x:c>
      <x:c r="AO458" s="588" t="n">
        <x:f>AP458*$E$3</x:f>
        <x:v>6438.88</x:v>
      </x:c>
      <x:c r="AP458" s="523" t="n">
        <x:v>6438.88</x:v>
      </x:c>
      <x:c r="AQ458" s="579" t="n">
        <x:v>28</x:v>
      </x:c>
      <x:c r="AR458" s="582" t="n">
        <x:f>AS458*$E$3</x:f>
        <x:v>22536.08</x:v>
      </x:c>
      <x:c r="AS458" s="523" t="n">
        <x:v>22536.08</x:v>
      </x:c>
      <x:c r="AT458" s="585" t="n">
        <x:v>10</x:v>
      </x:c>
      <x:c r="AU458" s="588" t="n">
        <x:f>AV458*$E$3</x:f>
        <x:v>8048.6</x:v>
      </x:c>
      <x:c r="AV458" s="523" t="n">
        <x:v>8048.6</x:v>
      </x:c>
      <x:c r="AW458" s="579" t="n">
        <x:f>SUM(M458,P458,S458,V458,Y458,AB458,AE458,AH458,AK458,AN458,AQ458,AT458)</x:f>
        <x:v>98</x:v>
      </x:c>
      <x:c r="AX458" s="582" t="n">
        <x:f>SUM(N458,Q458,T458,W458,Z458,AC458,AF458,AI458,AL458,AO458,AR458,AU458)</x:f>
        <x:v>78876.28</x:v>
      </x:c>
      <x:c r="AY458" s="525"/>
      <x:c r="AZ458" s="579" t="n">
        <x:f>AW458/12</x:f>
        <x:v>8.166666666666666</x:v>
      </x:c>
      <x:c r="BA458" s="582" t="n">
        <x:f>AX458/12</x:f>
        <x:v>6573.0233333333335</x:v>
      </x:c>
      <x:c r="BB458" s="525"/>
      <x:c r="BC458" s="579" t="n">
        <x:f>AW458-$G458</x:f>
        <x:v>-229.92774613809797</x:v>
      </x:c>
      <x:c r="BD458" s="582" t="n">
        <x:f>AX458-($K458*12)</x:f>
        <x:v>-185059.64575670953</x:v>
      </x:c>
      <x:c r="BE458" s="522" t="str">
        <x:v>SIM</x:v>
      </x:c>
      <x:c r="BF458" s="522" t="str">
        <x:v>PRODUÇÃO · COMPÕE O FATOR K</x:v>
      </x:c>
    </x:row>
    <x:row r="459" ht="31" customHeight="1">
      <x:c r="A459" s="531" t="str">
        <x:v>O&amp;M</x:v>
      </x:c>
      <x:c r="B459" s="531" t="str">
        <x:v>LINHA VIVA</x:v>
      </x:c>
      <x:c r="C459" s="531" t="str">
        <x:v>5031200316</x:v>
      </x:c>
      <x:c r="D459" s="534" t="str">
        <x:v>INST ESTR PRI 2/3F ANC/AMA DP CRUZ DP LV</x:v>
      </x:c>
      <x:c r="E459" s="534" t="str">
        <x:v>INSTALAR ESTRUTURA PRIMARIA DE ANCORAGEM OU AMARRACAO DUPLA EM CRUZETA DUPLA, PARA DUAS OU TRES FASES, INDEPENDENTE DA CLASSE DE TENSAO. EXEMPLO: N4, B4, M4, TE OU T4 E SIMILARES. INCLUI: INSTALAR/RETIRAR COBERTURAS NECESSARIAS NO POSTE, CONDUTOR, CHAVES E COMPONENTES ENERGIZADOS, FIXAR/NIVELAR CRUZETA, FERRAGENS, SUPORTES, ISOLADORES DA ESTRUTURA PRIMARIA, AMARRACAO, ENCABECAMENTO, TENSIONAMENTO DO CONDUTOR E INSTALAÇÃO DAS CONEXÕES ELÉTRICAS NECESSÁRIAS. APROPRIACAO - INVESTIMENTO: QUANDO ASSOCIADA A UC ESSA ATIVIDADE DEVE SER APROPRIADA NA ODI. CUSTEIO: QUANDO EM ATIVIDADE DE MANUTENCAO, APROPRIAR NO CENTRO E CLASSE DE CUSTO ESPECIFICA DA AREA. CONFORME ET.206.EQTL.NORMAS E QUALIDADE. QUANTIDADE MINIMA DE PESSOAS RECOMENDAS: 4 PESSOAS. TIPO DE TURMA: LINHA VIVA (LV).</x:v>
      </x:c>
      <x:c r="F459" s="531" t="str">
        <x:v>UNIDADE</x:v>
      </x:c>
      <x:c r="G459" s="573" t="n">
        <x:v>2858.66666666667</x:v>
      </x:c>
      <x:c r="H459" s="573" t="n">
        <x:f>G459/12</x:f>
        <x:v>238.2222222222225</x:v>
      </x:c>
      <x:c r="I459" s="576" t="n">
        <x:v>1669.48198271829</x:v>
      </x:c>
      <x:c r="J459" s="576" t="n">
        <x:f>ROUND(I459*$E$3,2)</x:f>
        <x:v>1669.48</x:v>
      </x:c>
      <x:c r="K459" s="576" t="n">
        <x:f>J459*H459</x:f>
        <x:v>397707.235555556</x:v>
      </x:c>
      <x:c r="L459" s="522"/>
      <x:c r="M459" s="579" t="n">
        <x:v>8</x:v>
      </x:c>
      <x:c r="N459" s="582" t="n">
        <x:f>O459*$E$3</x:f>
        <x:v>13355.84</x:v>
      </x:c>
      <x:c r="O459" s="523" t="n">
        <x:v>13355.84</x:v>
      </x:c>
      <x:c r="P459" s="585" t="n">
        <x:v>9</x:v>
      </x:c>
      <x:c r="Q459" s="588" t="n">
        <x:f>R459*$E$3</x:f>
        <x:v>15025.32</x:v>
      </x:c>
      <x:c r="R459" s="523" t="n">
        <x:v>15025.32</x:v>
      </x:c>
      <x:c r="S459" s="579" t="n">
        <x:v>6</x:v>
      </x:c>
      <x:c r="T459" s="582" t="n">
        <x:f>U459*$E$3</x:f>
        <x:v>10016.88</x:v>
      </x:c>
      <x:c r="U459" s="523" t="n">
        <x:v>10016.88</x:v>
      </x:c>
      <x:c r="V459" s="585" t="n">
        <x:v>11</x:v>
      </x:c>
      <x:c r="W459" s="588" t="n">
        <x:f>X459*$E$3</x:f>
        <x:v>18364.28</x:v>
      </x:c>
      <x:c r="X459" s="523" t="n">
        <x:v>18364.28</x:v>
      </x:c>
      <x:c r="Y459" s="579" t="n">
        <x:v>11</x:v>
      </x:c>
      <x:c r="Z459" s="582" t="n">
        <x:f>AA459*$E$3</x:f>
        <x:v>18364.28</x:v>
      </x:c>
      <x:c r="AA459" s="523" t="n">
        <x:v>18364.28</x:v>
      </x:c>
      <x:c r="AB459" s="585" t="n">
        <x:v>20</x:v>
      </x:c>
      <x:c r="AC459" s="588" t="n">
        <x:f>AD459*$E$3</x:f>
        <x:v>33389.6</x:v>
      </x:c>
      <x:c r="AD459" s="523" t="n">
        <x:v>33389.6</x:v>
      </x:c>
      <x:c r="AE459" s="579" t="n">
        <x:v>28</x:v>
      </x:c>
      <x:c r="AF459" s="582" t="n">
        <x:f>AG459*$E$3</x:f>
        <x:v>46745.44</x:v>
      </x:c>
      <x:c r="AG459" s="523" t="n">
        <x:v>46745.44</x:v>
      </x:c>
      <x:c r="AH459" s="585" t="n">
        <x:v>34</x:v>
      </x:c>
      <x:c r="AI459" s="588" t="n">
        <x:f>AJ459*$E$3</x:f>
        <x:v>56762.32</x:v>
      </x:c>
      <x:c r="AJ459" s="523" t="n">
        <x:v>56762.32</x:v>
      </x:c>
      <x:c r="AK459" s="579" t="n">
        <x:v>23</x:v>
      </x:c>
      <x:c r="AL459" s="582" t="n">
        <x:f>AM459*$E$3</x:f>
        <x:v>38398.04</x:v>
      </x:c>
      <x:c r="AM459" s="523" t="n">
        <x:v>38398.04</x:v>
      </x:c>
      <x:c r="AN459" s="585" t="n">
        <x:v>14</x:v>
      </x:c>
      <x:c r="AO459" s="588" t="n">
        <x:f>AP459*$E$3</x:f>
        <x:v>23372.72</x:v>
      </x:c>
      <x:c r="AP459" s="523" t="n">
        <x:v>23372.72</x:v>
      </x:c>
      <x:c r="AQ459" s="579" t="n">
        <x:v>26</x:v>
      </x:c>
      <x:c r="AR459" s="582" t="n">
        <x:f>AS459*$E$3</x:f>
        <x:v>43406.48</x:v>
      </x:c>
      <x:c r="AS459" s="523" t="n">
        <x:v>43406.48</x:v>
      </x:c>
      <x:c r="AT459" s="585" t="n">
        <x:v>14</x:v>
      </x:c>
      <x:c r="AU459" s="588" t="n">
        <x:f>AV459*$E$3</x:f>
        <x:v>23372.72</x:v>
      </x:c>
      <x:c r="AV459" s="523" t="n">
        <x:v>23372.72</x:v>
      </x:c>
      <x:c r="AW459" s="579" t="n">
        <x:f>SUM(M459,P459,S459,V459,Y459,AB459,AE459,AH459,AK459,AN459,AQ459,AT459)</x:f>
        <x:v>204</x:v>
      </x:c>
      <x:c r="AX459" s="582" t="n">
        <x:f>SUM(N459,Q459,T459,W459,Z459,AC459,AF459,AI459,AL459,AO459,AR459,AU459)</x:f>
        <x:v>340573.92000000004</x:v>
      </x:c>
      <x:c r="AY459" s="525"/>
      <x:c r="AZ459" s="579" t="n">
        <x:f>AW459/12</x:f>
        <x:v>17</x:v>
      </x:c>
      <x:c r="BA459" s="582" t="n">
        <x:f>AX459/12</x:f>
        <x:v>28381.160000000003</x:v>
      </x:c>
      <x:c r="BB459" s="525"/>
      <x:c r="BC459" s="579" t="n">
        <x:f>AW459-$G459</x:f>
        <x:v>-2654.66666666667</x:v>
      </x:c>
      <x:c r="BD459" s="582" t="n">
        <x:f>AX459-($K459*12)</x:f>
        <x:v>-4431912.906666672</x:v>
      </x:c>
      <x:c r="BE459" s="522" t="str">
        <x:v>SIM</x:v>
      </x:c>
      <x:c r="BF459" s="522" t="str">
        <x:v>PRODUÇÃO · COMPÕE O FATOR K</x:v>
      </x:c>
    </x:row>
    <x:row r="460" ht="31" customHeight="1">
      <x:c r="A460" s="531" t="str">
        <x:v>O&amp;M</x:v>
      </x:c>
      <x:c r="B460" s="531" t="str">
        <x:v>LINHA VIVA</x:v>
      </x:c>
      <x:c r="C460" s="531" t="str">
        <x:v>5031200317</x:v>
      </x:c>
      <x:c r="D460" s="534" t="str">
        <x:v>RET ESTR PRI 2/3F ANC/AMA DP CRUZ DP LV</x:v>
      </x:c>
      <x:c r="E460" s="534" t="str">
        <x:v>RETIRAR ESTRUTURA PRIMARIA DE ANCORAGEM OU AMARRACAO DUPLA EM CRUZETA DUPLA, PARA DUAS OU TRES FASES, INDEPENDENTE DA CLASSE DE TENSAO. EXEMPLO: N4, B4, M4, TE OU T4 E SIMILARES. INCLUI: INSTALAR/RETIRAR COBERTURAS NECESSARIAS NO POSTE, CONDUTOR, CHAVES E COMPONENTES ENERGIZADOS, RETIRAR CRUZETA, FERRAGENS, SUPORTES, ISOLADORES DA ESTRUTURA PRIMARIA, AMARRACAO, ENCABECAMENTO, TENSIONAMENTO DO CONDUTOR E RETIRADA DAS CONEXÕES ELÉTRICAS NECESSÁRIAS. APROPRIACAO - INVESTIMENTO: QUANDO ASSOCIADA A UC ESSA ATIVIDADE DEVE SER APROPRIADA NA ODI. CUSTEIO: QUANDO EM ATIVIDADE DE MANUTENCAO, APROPRIAR NO CENTRO E CLASSE DE CUSTO ESPECIFICA DA AREA. CONFORME ET.206.EQTL.NORMAS E QUALIDADE. QUANTIDADE MINIMA DE PESSOAS RECOMENDAS: 4 PESSOAS. TIPO DE TURMA: LINHA VIVA (LV).</x:v>
      </x:c>
      <x:c r="F460" s="531" t="str">
        <x:v>UNIDADE</x:v>
      </x:c>
      <x:c r="G460" s="573" t="n">
        <x:v>534.466666666667</x:v>
      </x:c>
      <x:c r="H460" s="573" t="n">
        <x:f>G460/12</x:f>
        <x:v>44.53888888888892</x:v>
      </x:c>
      <x:c r="I460" s="576" t="n">
        <x:v>1073.26418610968</x:v>
      </x:c>
      <x:c r="J460" s="576" t="n">
        <x:f>ROUND(I460*$E$3,2)</x:f>
        <x:v>1073.26</x:v>
      </x:c>
      <x:c r="K460" s="576" t="n">
        <x:f>J460*H460</x:f>
        <x:v>47801.80788888892</x:v>
      </x:c>
      <x:c r="L460" s="522"/>
      <x:c r="M460" s="579" t="n">
        <x:v>4</x:v>
      </x:c>
      <x:c r="N460" s="582" t="n">
        <x:f>O460*$E$3</x:f>
        <x:v>4293.04</x:v>
      </x:c>
      <x:c r="O460" s="523" t="n">
        <x:v>4293.04</x:v>
      </x:c>
      <x:c r="P460" s="585" t="n">
        <x:v>6</x:v>
      </x:c>
      <x:c r="Q460" s="588" t="n">
        <x:f>R460*$E$3</x:f>
        <x:v>6439.56</x:v>
      </x:c>
      <x:c r="R460" s="523" t="n">
        <x:v>6439.56</x:v>
      </x:c>
      <x:c r="S460" s="579" t="n">
        <x:v>7</x:v>
      </x:c>
      <x:c r="T460" s="582" t="n">
        <x:f>U460*$E$3</x:f>
        <x:v>7512.82</x:v>
      </x:c>
      <x:c r="U460" s="523" t="n">
        <x:v>7512.82</x:v>
      </x:c>
      <x:c r="V460" s="585" t="n">
        <x:v>4</x:v>
      </x:c>
      <x:c r="W460" s="588" t="n">
        <x:f>X460*$E$3</x:f>
        <x:v>4293.04</x:v>
      </x:c>
      <x:c r="X460" s="523" t="n">
        <x:v>4293.04</x:v>
      </x:c>
      <x:c r="Y460" s="579" t="n">
        <x:v>4</x:v>
      </x:c>
      <x:c r="Z460" s="582" t="n">
        <x:f>AA460*$E$3</x:f>
        <x:v>4293.04</x:v>
      </x:c>
      <x:c r="AA460" s="523" t="n">
        <x:v>4293.04</x:v>
      </x:c>
      <x:c r="AB460" s="585" t="n">
        <x:v>4</x:v>
      </x:c>
      <x:c r="AC460" s="588" t="n">
        <x:f>AD460*$E$3</x:f>
        <x:v>4293.04</x:v>
      </x:c>
      <x:c r="AD460" s="523" t="n">
        <x:v>4293.04</x:v>
      </x:c>
      <x:c r="AE460" s="579" t="n">
        <x:v>9</x:v>
      </x:c>
      <x:c r="AF460" s="582" t="n">
        <x:f>AG460*$E$3</x:f>
        <x:v>9659.34</x:v>
      </x:c>
      <x:c r="AG460" s="523" t="n">
        <x:v>9659.34</x:v>
      </x:c>
      <x:c r="AH460" s="585" t="n">
        <x:v>10</x:v>
      </x:c>
      <x:c r="AI460" s="588" t="n">
        <x:f>AJ460*$E$3</x:f>
        <x:v>10732.6</x:v>
      </x:c>
      <x:c r="AJ460" s="523" t="n">
        <x:v>10732.6</x:v>
      </x:c>
      <x:c r="AK460" s="579" t="n">
        <x:v>6</x:v>
      </x:c>
      <x:c r="AL460" s="582" t="n">
        <x:f>AM460*$E$3</x:f>
        <x:v>6439.56</x:v>
      </x:c>
      <x:c r="AM460" s="523" t="n">
        <x:v>6439.56</x:v>
      </x:c>
      <x:c r="AN460" s="585" t="n">
        <x:v>4</x:v>
      </x:c>
      <x:c r="AO460" s="588" t="n">
        <x:f>AP460*$E$3</x:f>
        <x:v>4293.04</x:v>
      </x:c>
      <x:c r="AP460" s="523" t="n">
        <x:v>4293.04</x:v>
      </x:c>
      <x:c r="AQ460" s="579" t="n">
        <x:v>9</x:v>
      </x:c>
      <x:c r="AR460" s="582" t="n">
        <x:f>AS460*$E$3</x:f>
        <x:v>9659.34</x:v>
      </x:c>
      <x:c r="AS460" s="523" t="n">
        <x:v>9659.34</x:v>
      </x:c>
      <x:c r="AT460" s="585" t="n">
        <x:v>7</x:v>
      </x:c>
      <x:c r="AU460" s="588" t="n">
        <x:f>AV460*$E$3</x:f>
        <x:v>7512.82</x:v>
      </x:c>
      <x:c r="AV460" s="523" t="n">
        <x:v>7512.82</x:v>
      </x:c>
      <x:c r="AW460" s="579" t="n">
        <x:f>SUM(M460,P460,S460,V460,Y460,AB460,AE460,AH460,AK460,AN460,AQ460,AT460)</x:f>
        <x:v>74</x:v>
      </x:c>
      <x:c r="AX460" s="582" t="n">
        <x:f>SUM(N460,Q460,T460,W460,Z460,AC460,AF460,AI460,AL460,AO460,AR460,AU460)</x:f>
        <x:v>79421.23999999999</x:v>
      </x:c>
      <x:c r="AY460" s="525"/>
      <x:c r="AZ460" s="579" t="n">
        <x:f>AW460/12</x:f>
        <x:v>6.166666666666667</x:v>
      </x:c>
      <x:c r="BA460" s="582" t="n">
        <x:f>AX460/12</x:f>
        <x:v>6618.436666666666</x:v>
      </x:c>
      <x:c r="BB460" s="525"/>
      <x:c r="BC460" s="579" t="n">
        <x:f>AW460-$G460</x:f>
        <x:v>-460.46666666666704</x:v>
      </x:c>
      <x:c r="BD460" s="582" t="n">
        <x:f>AX460-($K460*12)</x:f>
        <x:v>-494200.45466666704</x:v>
      </x:c>
      <x:c r="BE460" s="522" t="str">
        <x:v>SIM</x:v>
      </x:c>
      <x:c r="BF460" s="522" t="str">
        <x:v>PRODUÇÃO · COMPÕE O FATOR K</x:v>
      </x:c>
    </x:row>
    <x:row r="461" ht="31" customHeight="1">
      <x:c r="A461" s="531" t="str">
        <x:v>O&amp;M</x:v>
      </x:c>
      <x:c r="B461" s="531" t="str">
        <x:v>LINHA VIVA</x:v>
      </x:c>
      <x:c r="C461" s="531" t="str">
        <x:v>5031200318</x:v>
      </x:c>
      <x:c r="D461" s="534" t="str">
        <x:v>INST ESTR PRI 1F SUSP/PAS SP S/CRUZ LV</x:v>
      </x:c>
      <x:c r="E461" s="534" t="str">
        <x:v>INSTALAR ESTRUTURA PRIMARIA DE SUSPENSAO OU PASSAGEM SIMPLES SEM CRUZETA, PARA UMA FASE, INDEPENDENTE DA CLASSE DE TENSAO. EXEMPLO: U1, UP1, UT1 E SIMILARES. INCLUI: INSTALAR/RETIRAR COBERTURAS NECESSARIAS NO POSTE, CONDUTOR, CHAVES E COMPONENTES ENERGIZADOS, INSTALAR ISOLADOR, FERRAGENS, SUPORTES, MATERIAIS DE FIXACAO, AMARRACAO, TENSIONAMENTO DO CONDUTOR E INSTALAÇÃO DAS CONEXÕES ELÉTRICAS NECESSÁRIAS. APROPRIACAO - INVESTIMENTO: QUANDO ASSOCIADA A UC ESSA ATIVIDADE DEVE SER APROPRIADA NA ODI. CUSTEIO: QUANDO EM ATIVIDADE DE MANUTENCAO, APROPRIAR NO CENTRO E CLASSE DE CUSTO ESPECIFICA DA AREA. CONFORME ET.206.EQTL.NORMAS E QUALIDADE. QUANTIDADE MINIMA DE PESSOAS RECOMENDAS: 3 PESSOAS. TIPO DE TURMA: LINHA VIVA (LV).</x:v>
      </x:c>
      <x:c r="F461" s="531" t="str">
        <x:v>UNIDADE</x:v>
      </x:c>
      <x:c r="G461" s="573" t="n">
        <x:v>641.64</x:v>
      </x:c>
      <x:c r="H461" s="573" t="n">
        <x:f>G461/12</x:f>
        <x:v>53.47</x:v>
      </x:c>
      <x:c r="I461" s="576" t="n">
        <x:v>186.548091757406</x:v>
      </x:c>
      <x:c r="J461" s="576" t="n">
        <x:f>ROUND(I461*$E$3,2)</x:f>
        <x:v>186.55</x:v>
      </x:c>
      <x:c r="K461" s="576" t="n">
        <x:f>J461*H461</x:f>
        <x:v>9974.8285</x:v>
      </x:c>
      <x:c r="L461" s="522"/>
      <x:c r="M461" s="579" t="n">
        <x:v>0</x:v>
      </x:c>
      <x:c r="N461" s="582" t="n">
        <x:f>O461*$E$3</x:f>
        <x:v>0</x:v>
      </x:c>
      <x:c r="O461" s="523" t="n">
        <x:v>0</x:v>
      </x:c>
      <x:c r="P461" s="585" t="n">
        <x:v>0</x:v>
      </x:c>
      <x:c r="Q461" s="588" t="n">
        <x:f>R461*$E$3</x:f>
        <x:v>0</x:v>
      </x:c>
      <x:c r="R461" s="523" t="n">
        <x:v>0</x:v>
      </x:c>
      <x:c r="S461" s="579" t="n">
        <x:v>0</x:v>
      </x:c>
      <x:c r="T461" s="582" t="n">
        <x:f>U461*$E$3</x:f>
        <x:v>0</x:v>
      </x:c>
      <x:c r="U461" s="523" t="n">
        <x:v>0</x:v>
      </x:c>
      <x:c r="V461" s="585" t="n">
        <x:v>0</x:v>
      </x:c>
      <x:c r="W461" s="588" t="n">
        <x:f>X461*$E$3</x:f>
        <x:v>0</x:v>
      </x:c>
      <x:c r="X461" s="523" t="n">
        <x:v>0</x:v>
      </x:c>
      <x:c r="Y461" s="579" t="n">
        <x:v>0</x:v>
      </x:c>
      <x:c r="Z461" s="582" t="n">
        <x:f>AA461*$E$3</x:f>
        <x:v>0</x:v>
      </x:c>
      <x:c r="AA461" s="523" t="n">
        <x:v>0</x:v>
      </x:c>
      <x:c r="AB461" s="585" t="n">
        <x:v>0</x:v>
      </x:c>
      <x:c r="AC461" s="588" t="n">
        <x:f>AD461*$E$3</x:f>
        <x:v>0</x:v>
      </x:c>
      <x:c r="AD461" s="523" t="n">
        <x:v>0</x:v>
      </x:c>
      <x:c r="AE461" s="579" t="n">
        <x:v>0</x:v>
      </x:c>
      <x:c r="AF461" s="582" t="n">
        <x:f>AG461*$E$3</x:f>
        <x:v>0</x:v>
      </x:c>
      <x:c r="AG461" s="523" t="n">
        <x:v>0</x:v>
      </x:c>
      <x:c r="AH461" s="585" t="n">
        <x:v>0</x:v>
      </x:c>
      <x:c r="AI461" s="588" t="n">
        <x:f>AJ461*$E$3</x:f>
        <x:v>0</x:v>
      </x:c>
      <x:c r="AJ461" s="523" t="n">
        <x:v>0</x:v>
      </x:c>
      <x:c r="AK461" s="579" t="n">
        <x:v>0</x:v>
      </x:c>
      <x:c r="AL461" s="582" t="n">
        <x:f>AM461*$E$3</x:f>
        <x:v>0</x:v>
      </x:c>
      <x:c r="AM461" s="523" t="n">
        <x:v>0</x:v>
      </x:c>
      <x:c r="AN461" s="585" t="n">
        <x:v>0</x:v>
      </x:c>
      <x:c r="AO461" s="588" t="n">
        <x:f>AP461*$E$3</x:f>
        <x:v>0</x:v>
      </x:c>
      <x:c r="AP461" s="523" t="n">
        <x:v>0</x:v>
      </x:c>
      <x:c r="AQ461" s="579" t="n">
        <x:v>0</x:v>
      </x:c>
      <x:c r="AR461" s="582" t="n">
        <x:f>AS461*$E$3</x:f>
        <x:v>0</x:v>
      </x:c>
      <x:c r="AS461" s="523" t="n">
        <x:v>0</x:v>
      </x:c>
      <x:c r="AT461" s="585" t="n">
        <x:v>0</x:v>
      </x:c>
      <x:c r="AU461" s="588" t="n">
        <x:f>AV461*$E$3</x:f>
        <x:v>0</x:v>
      </x:c>
      <x:c r="AV461" s="523" t="n">
        <x:v>0</x:v>
      </x:c>
      <x:c r="AW461" s="579" t="n">
        <x:f>SUM(M461,P461,S461,V461,Y461,AB461,AE461,AH461,AK461,AN461,AQ461,AT461)</x:f>
        <x:v>0</x:v>
      </x:c>
      <x:c r="AX461" s="582" t="n">
        <x:f>SUM(N461,Q461,T461,W461,Z461,AC461,AF461,AI461,AL461,AO461,AR461,AU461)</x:f>
        <x:v>0</x:v>
      </x:c>
      <x:c r="AY461" s="525"/>
      <x:c r="AZ461" s="579" t="n">
        <x:f>AW461/12</x:f>
        <x:v>0</x:v>
      </x:c>
      <x:c r="BA461" s="582" t="n">
        <x:f>AX461/12</x:f>
        <x:v>0</x:v>
      </x:c>
      <x:c r="BB461" s="525"/>
      <x:c r="BC461" s="579" t="n">
        <x:f>AW461-$G461</x:f>
        <x:v>-641.64</x:v>
      </x:c>
      <x:c r="BD461" s="582" t="n">
        <x:f>AX461-($K461*12)</x:f>
        <x:v>-119697.942</x:v>
      </x:c>
      <x:c r="BE461" s="522" t="str">
        <x:v>SIM</x:v>
      </x:c>
      <x:c r="BF461" s="522" t="str">
        <x:v>PRODUÇÃO · COMPÕE O FATOR K</x:v>
      </x:c>
    </x:row>
    <x:row r="462" ht="31" customHeight="1">
      <x:c r="A462" s="531" t="str">
        <x:v>O&amp;M</x:v>
      </x:c>
      <x:c r="B462" s="531" t="str">
        <x:v>LINHA VIVA</x:v>
      </x:c>
      <x:c r="C462" s="531" t="str">
        <x:v>5031200319</x:v>
      </x:c>
      <x:c r="D462" s="534" t="str">
        <x:v>RET ESTR PRI 1F SUSP/PAS SP S/CRUZ LV</x:v>
      </x:c>
      <x:c r="E462" s="534" t="str">
        <x:v>RETIRAR ESTRUTURA PRIMARIA DE SUSPENSAO OU PASSAGEM SIMPLES SEM CRUZETA, PARA UMA FASE, INDEPENDENTE DA CLASSE DE TENSAO. EXEMPLO: U1, UP1, UT1 E SIMILARES. INCLUI: INSTALAR/RETIRAR COBERTURAS NECESSARIAS NO POSTE, CONDUTOR, CHAVES E COMPONENTES ENERGIZADOS, RETIRAR ISOLADOR, FERRAGENS, SUPORTES, MATERIAIS DE FIXACAO, AMARRACAO, TENSIONAMENTO DO CONDUTOR E RETIRADA DAS CONEXÕES ELÉTRICAS NECESSÁRIAS. APROPRIACAO - INVESTIMENTO: QUANDO ASSOCIADA A UC ESSA ATIVIDADE DEVE SER APROPRIADA NA ODI. CUSTEIO: QUANDO EM ATIVIDADE DE MANUTENCAO, APROPRIAR NO CENTRO E CLASSE DE CUSTO ESPECIFICA DA AREA. CONFORME ET.206.EQTL.NORMAS E QUALIDADE. QUANTIDADE MINIMA DE PESSOAS RECOMENDAS: 3 PESSOAS. TIPO DE TURMA: LINHA VIVA (LV).</x:v>
      </x:c>
      <x:c r="F462" s="531" t="str">
        <x:v>UNIDADE</x:v>
      </x:c>
      <x:c r="G462" s="573" t="n">
        <x:v>202.24</x:v>
      </x:c>
      <x:c r="H462" s="573" t="n">
        <x:f>G462/12</x:f>
        <x:v>16.853333333333335</x:v>
      </x:c>
      <x:c r="I462" s="576" t="n">
        <x:v>119.91724467698</x:v>
      </x:c>
      <x:c r="J462" s="576" t="n">
        <x:f>ROUND(I462*$E$3,2)</x:f>
        <x:v>119.92</x:v>
      </x:c>
      <x:c r="K462" s="576" t="n">
        <x:f>J462*H462</x:f>
        <x:v>2021.0517333333337</x:v>
      </x:c>
      <x:c r="L462" s="522"/>
      <x:c r="M462" s="579" t="n">
        <x:v>2</x:v>
      </x:c>
      <x:c r="N462" s="582" t="n">
        <x:f>O462*$E$3</x:f>
        <x:v>239.84</x:v>
      </x:c>
      <x:c r="O462" s="523" t="n">
        <x:v>239.84</x:v>
      </x:c>
      <x:c r="P462" s="585" t="n">
        <x:v>0</x:v>
      </x:c>
      <x:c r="Q462" s="588" t="n">
        <x:f>R462*$E$3</x:f>
        <x:v>0</x:v>
      </x:c>
      <x:c r="R462" s="523" t="n">
        <x:v>0</x:v>
      </x:c>
      <x:c r="S462" s="579" t="n">
        <x:v>3</x:v>
      </x:c>
      <x:c r="T462" s="582" t="n">
        <x:f>U462*$E$3</x:f>
        <x:v>359.76</x:v>
      </x:c>
      <x:c r="U462" s="523" t="n">
        <x:v>359.76</x:v>
      </x:c>
      <x:c r="V462" s="585" t="n">
        <x:v>0</x:v>
      </x:c>
      <x:c r="W462" s="588" t="n">
        <x:f>X462*$E$3</x:f>
        <x:v>0</x:v>
      </x:c>
      <x:c r="X462" s="523" t="n">
        <x:v>0</x:v>
      </x:c>
      <x:c r="Y462" s="579" t="n">
        <x:v>7</x:v>
      </x:c>
      <x:c r="Z462" s="582" t="n">
        <x:f>AA462*$E$3</x:f>
        <x:v>839.44</x:v>
      </x:c>
      <x:c r="AA462" s="523" t="n">
        <x:v>839.44</x:v>
      </x:c>
      <x:c r="AB462" s="585" t="n">
        <x:v>2</x:v>
      </x:c>
      <x:c r="AC462" s="588" t="n">
        <x:f>AD462*$E$3</x:f>
        <x:v>239.84</x:v>
      </x:c>
      <x:c r="AD462" s="523" t="n">
        <x:v>239.84</x:v>
      </x:c>
      <x:c r="AE462" s="579" t="n">
        <x:v>2</x:v>
      </x:c>
      <x:c r="AF462" s="582" t="n">
        <x:f>AG462*$E$3</x:f>
        <x:v>239.84</x:v>
      </x:c>
      <x:c r="AG462" s="523" t="n">
        <x:v>239.84</x:v>
      </x:c>
      <x:c r="AH462" s="585" t="n">
        <x:v>3</x:v>
      </x:c>
      <x:c r="AI462" s="588" t="n">
        <x:f>AJ462*$E$3</x:f>
        <x:v>359.76</x:v>
      </x:c>
      <x:c r="AJ462" s="523" t="n">
        <x:v>359.76</x:v>
      </x:c>
      <x:c r="AK462" s="579" t="n">
        <x:v>2</x:v>
      </x:c>
      <x:c r="AL462" s="582" t="n">
        <x:f>AM462*$E$3</x:f>
        <x:v>239.84</x:v>
      </x:c>
      <x:c r="AM462" s="523" t="n">
        <x:v>239.84</x:v>
      </x:c>
      <x:c r="AN462" s="585" t="n">
        <x:v>1</x:v>
      </x:c>
      <x:c r="AO462" s="588" t="n">
        <x:f>AP462*$E$3</x:f>
        <x:v>119.92</x:v>
      </x:c>
      <x:c r="AP462" s="523" t="n">
        <x:v>119.92</x:v>
      </x:c>
      <x:c r="AQ462" s="579" t="n">
        <x:v>6</x:v>
      </x:c>
      <x:c r="AR462" s="582" t="n">
        <x:f>AS462*$E$3</x:f>
        <x:v>719.52</x:v>
      </x:c>
      <x:c r="AS462" s="523" t="n">
        <x:v>719.52</x:v>
      </x:c>
      <x:c r="AT462" s="585" t="n">
        <x:v>1</x:v>
      </x:c>
      <x:c r="AU462" s="588" t="n">
        <x:f>AV462*$E$3</x:f>
        <x:v>119.92</x:v>
      </x:c>
      <x:c r="AV462" s="523" t="n">
        <x:v>119.92</x:v>
      </x:c>
      <x:c r="AW462" s="579" t="n">
        <x:f>SUM(M462,P462,S462,V462,Y462,AB462,AE462,AH462,AK462,AN462,AQ462,AT462)</x:f>
        <x:v>29</x:v>
      </x:c>
      <x:c r="AX462" s="582" t="n">
        <x:f>SUM(N462,Q462,T462,W462,Z462,AC462,AF462,AI462,AL462,AO462,AR462,AU462)</x:f>
        <x:v>3477.68</x:v>
      </x:c>
      <x:c r="AY462" s="525"/>
      <x:c r="AZ462" s="579" t="n">
        <x:f>AW462/12</x:f>
        <x:v>2.4166666666666665</x:v>
      </x:c>
      <x:c r="BA462" s="582" t="n">
        <x:f>AX462/12</x:f>
        <x:v>289.8066666666667</x:v>
      </x:c>
      <x:c r="BB462" s="525"/>
      <x:c r="BC462" s="579" t="n">
        <x:f>AW462-$G462</x:f>
        <x:v>-173.24</x:v>
      </x:c>
      <x:c r="BD462" s="582" t="n">
        <x:f>AX462-($K462*12)</x:f>
        <x:v>-20774.940800000004</x:v>
      </x:c>
      <x:c r="BE462" s="522" t="str">
        <x:v>SIM</x:v>
      </x:c>
      <x:c r="BF462" s="522" t="str">
        <x:v>PRODUÇÃO · COMPÕE O FATOR K</x:v>
      </x:c>
    </x:row>
    <x:row r="463" ht="31" customHeight="1">
      <x:c r="A463" s="531" t="str">
        <x:v>O&amp;M</x:v>
      </x:c>
      <x:c r="B463" s="531" t="str">
        <x:v>LINHA VIVA</x:v>
      </x:c>
      <x:c r="C463" s="531" t="str">
        <x:v>5031200320</x:v>
      </x:c>
      <x:c r="D463" s="534" t="str">
        <x:v>INST ESTR PRI 1F SUSP/PAS DP S/CRUZ LV</x:v>
      </x:c>
      <x:c r="E463" s="534" t="str">
        <x:v>INSTALAR ESTRUTURA PRIMARIA DE SUSPENSAO OU PASSAGEM DUPLA SEM CRUZETA, PARA UMA FASE, INDEPENDENTE DA CLASSE DE TENSAO. EXEMPLO: U2 E SIMILARES. INCLUI: INSTALAR/RETIRAR COBERTURAS NECESSARIAS NO POSTE, CONDUTOR, CHAVES E COMPONENTES ENERGIZADOS, INSTALAR ISOLADOR, FERRAGENS, SUPORTES, MATERIAIS DE FIXACAO, AMARRACAO, TENSIONAMENTO DO CONDUTOR E INSTALAÇÃO DAS CONEXÕES ELÉTRICAS NECESSÁRIAS. APROPRIACAO - INVESTIMENTO: QUANDO ASSOCIADA A UC ESSA ATIVIDADE DEVE SER APROPRIADA NA ODI. CUSTEIO: QUANDO EM ATIVIDADE DE MANUTENCAO, APROPRIAR NO CENTRO E CLASSE DE CUSTO ESPECIFICA DA AREA. CONFORME ET.206.EQTL.NORMAS E QUALIDADE. QUANTIDADE MINIMA DE PESSOAS RECOMENDAS: 3 PESSOAS. TIPO DE TURMA: LINHA VIVA (LV).</x:v>
      </x:c>
      <x:c r="F463" s="531" t="str">
        <x:v>UNIDADE</x:v>
      </x:c>
      <x:c r="G463" s="573" t="n">
        <x:v>185.586666666667</x:v>
      </x:c>
      <x:c r="H463" s="573" t="n">
        <x:f>G463/12</x:f>
        <x:v>15.465555555555584</x:v>
      </x:c>
      <x:c r="I463" s="576" t="n">
        <x:v>266.431987982772</x:v>
      </x:c>
      <x:c r="J463" s="576" t="n">
        <x:f>ROUND(I463*$E$3,2)</x:f>
        <x:v>266.43</x:v>
      </x:c>
      <x:c r="K463" s="576" t="n">
        <x:f>J463*H463</x:f>
        <x:v>4120.487966666675</x:v>
      </x:c>
      <x:c r="L463" s="522"/>
      <x:c r="M463" s="579" t="n">
        <x:v>0</x:v>
      </x:c>
      <x:c r="N463" s="582" t="n">
        <x:f>O463*$E$3</x:f>
        <x:v>0</x:v>
      </x:c>
      <x:c r="O463" s="523" t="n">
        <x:v>0</x:v>
      </x:c>
      <x:c r="P463" s="585" t="n">
        <x:v>0</x:v>
      </x:c>
      <x:c r="Q463" s="588" t="n">
        <x:f>R463*$E$3</x:f>
        <x:v>0</x:v>
      </x:c>
      <x:c r="R463" s="523" t="n">
        <x:v>0</x:v>
      </x:c>
      <x:c r="S463" s="579" t="n">
        <x:v>0</x:v>
      </x:c>
      <x:c r="T463" s="582" t="n">
        <x:f>U463*$E$3</x:f>
        <x:v>0</x:v>
      </x:c>
      <x:c r="U463" s="523" t="n">
        <x:v>0</x:v>
      </x:c>
      <x:c r="V463" s="585" t="n">
        <x:v>0</x:v>
      </x:c>
      <x:c r="W463" s="588" t="n">
        <x:f>X463*$E$3</x:f>
        <x:v>0</x:v>
      </x:c>
      <x:c r="X463" s="523" t="n">
        <x:v>0</x:v>
      </x:c>
      <x:c r="Y463" s="579" t="n">
        <x:v>0</x:v>
      </x:c>
      <x:c r="Z463" s="582" t="n">
        <x:f>AA463*$E$3</x:f>
        <x:v>0</x:v>
      </x:c>
      <x:c r="AA463" s="523" t="n">
        <x:v>0</x:v>
      </x:c>
      <x:c r="AB463" s="585" t="n">
        <x:v>0</x:v>
      </x:c>
      <x:c r="AC463" s="588" t="n">
        <x:f>AD463*$E$3</x:f>
        <x:v>0</x:v>
      </x:c>
      <x:c r="AD463" s="523" t="n">
        <x:v>0</x:v>
      </x:c>
      <x:c r="AE463" s="579" t="n">
        <x:v>0</x:v>
      </x:c>
      <x:c r="AF463" s="582" t="n">
        <x:f>AG463*$E$3</x:f>
        <x:v>0</x:v>
      </x:c>
      <x:c r="AG463" s="523" t="n">
        <x:v>0</x:v>
      </x:c>
      <x:c r="AH463" s="585" t="n">
        <x:v>0</x:v>
      </x:c>
      <x:c r="AI463" s="588" t="n">
        <x:f>AJ463*$E$3</x:f>
        <x:v>0</x:v>
      </x:c>
      <x:c r="AJ463" s="523" t="n">
        <x:v>0</x:v>
      </x:c>
      <x:c r="AK463" s="579" t="n">
        <x:v>0</x:v>
      </x:c>
      <x:c r="AL463" s="582" t="n">
        <x:f>AM463*$E$3</x:f>
        <x:v>0</x:v>
      </x:c>
      <x:c r="AM463" s="523" t="n">
        <x:v>0</x:v>
      </x:c>
      <x:c r="AN463" s="585" t="n">
        <x:v>0</x:v>
      </x:c>
      <x:c r="AO463" s="588" t="n">
        <x:f>AP463*$E$3</x:f>
        <x:v>0</x:v>
      </x:c>
      <x:c r="AP463" s="523" t="n">
        <x:v>0</x:v>
      </x:c>
      <x:c r="AQ463" s="579" t="n">
        <x:v>0</x:v>
      </x:c>
      <x:c r="AR463" s="582" t="n">
        <x:f>AS463*$E$3</x:f>
        <x:v>0</x:v>
      </x:c>
      <x:c r="AS463" s="523" t="n">
        <x:v>0</x:v>
      </x:c>
      <x:c r="AT463" s="585" t="n">
        <x:v>0</x:v>
      </x:c>
      <x:c r="AU463" s="588" t="n">
        <x:f>AV463*$E$3</x:f>
        <x:v>0</x:v>
      </x:c>
      <x:c r="AV463" s="523" t="n">
        <x:v>0</x:v>
      </x:c>
      <x:c r="AW463" s="579" t="n">
        <x:f>SUM(M463,P463,S463,V463,Y463,AB463,AE463,AH463,AK463,AN463,AQ463,AT463)</x:f>
        <x:v>0</x:v>
      </x:c>
      <x:c r="AX463" s="582" t="n">
        <x:f>SUM(N463,Q463,T463,W463,Z463,AC463,AF463,AI463,AL463,AO463,AR463,AU463)</x:f>
        <x:v>0</x:v>
      </x:c>
      <x:c r="AY463" s="525"/>
      <x:c r="AZ463" s="579" t="n">
        <x:f>AW463/12</x:f>
        <x:v>0</x:v>
      </x:c>
      <x:c r="BA463" s="582" t="n">
        <x:f>AX463/12</x:f>
        <x:v>0</x:v>
      </x:c>
      <x:c r="BB463" s="525"/>
      <x:c r="BC463" s="579" t="n">
        <x:f>AW463-$G463</x:f>
        <x:v>-185.586666666667</x:v>
      </x:c>
      <x:c r="BD463" s="582" t="n">
        <x:f>AX463-($K463*12)</x:f>
        <x:v>-49445.8556000001</x:v>
      </x:c>
      <x:c r="BE463" s="522" t="str">
        <x:v>SIM</x:v>
      </x:c>
      <x:c r="BF463" s="522" t="str">
        <x:v>PRODUÇÃO · COMPÕE O FATOR K</x:v>
      </x:c>
    </x:row>
    <x:row r="464" ht="31" customHeight="1">
      <x:c r="A464" s="531" t="str">
        <x:v>O&amp;M</x:v>
      </x:c>
      <x:c r="B464" s="531" t="str">
        <x:v>LINHA VIVA</x:v>
      </x:c>
      <x:c r="C464" s="531" t="str">
        <x:v>5031200321</x:v>
      </x:c>
      <x:c r="D464" s="534" t="str">
        <x:v>RET ESTR PRI 1F SUSP/PAS DP S/CRUZ LV</x:v>
      </x:c>
      <x:c r="E464" s="534" t="str">
        <x:v>RETIRAR ESTRUTURA PRIMARIA DE SUSPENSAO OU PASSAGEM DUPLA SEM CRUZETA, PARA UMA FASE, INDEPENDENTE DA CLASSE DE TENSAO. EXEMPLO: U2 E SIMILARES. INCLUI: INSTALAR/RETIRAR COBERTURAS NECESSARIAS NO POSTE, CONDUTOR, CHAVES E COMPONENTES ENERGIZADOS, RETIRAR ISOLADOR, FERRAGENS, SUPORTES, MATERIAIS DE FIXACAO, AMARRACAO, TENSIONAMENTO DO CONDUTOR E RETIRADA DAS CONEXÕES ELÉTRICAS NECESSÁRIAS. APROPRIACAO - INVESTIMENTO: QUANDO ASSOCIADA A UC ESSA ATIVIDADE DEVE SER APROPRIADA NA ODI. CUSTEIO: QUANDO EM ATIVIDADE DE MANUTENCAO, APROPRIAR NO CENTRO E CLASSE DE CUSTO ESPECIFICA DA AREA. CONFORME ET.206.EQTL.NORMAS E QUALIDADE. QUANTIDADE MINIMA DE PESSOAS RECOMENDAS: 3 PESSOAS. TIPO DE TURMA: LINHA VIVA (LV).</x:v>
      </x:c>
      <x:c r="F464" s="531" t="str">
        <x:v>UNIDADE</x:v>
      </x:c>
      <x:c r="G464" s="573" t="n">
        <x:v>158.013333333333</x:v>
      </x:c>
      <x:c r="H464" s="573" t="n">
        <x:f>G464/12</x:f>
        <x:v>13.16777777777775</x:v>
      </x:c>
      <x:c r="I464" s="576" t="n">
        <x:v>171.284235155991</x:v>
      </x:c>
      <x:c r="J464" s="576" t="n">
        <x:f>ROUND(I464*$E$3,2)</x:f>
        <x:v>171.28</x:v>
      </x:c>
      <x:c r="K464" s="576" t="n">
        <x:f>J464*H464</x:f>
        <x:v>2255.376977777773</x:v>
      </x:c>
      <x:c r="L464" s="522"/>
      <x:c r="M464" s="579" t="n">
        <x:v>0</x:v>
      </x:c>
      <x:c r="N464" s="582" t="n">
        <x:f>O464*$E$3</x:f>
        <x:v>0</x:v>
      </x:c>
      <x:c r="O464" s="523" t="n">
        <x:v>0</x:v>
      </x:c>
      <x:c r="P464" s="585" t="n">
        <x:v>0</x:v>
      </x:c>
      <x:c r="Q464" s="588" t="n">
        <x:f>R464*$E$3</x:f>
        <x:v>0</x:v>
      </x:c>
      <x:c r="R464" s="523" t="n">
        <x:v>0</x:v>
      </x:c>
      <x:c r="S464" s="579" t="n">
        <x:v>0</x:v>
      </x:c>
      <x:c r="T464" s="582" t="n">
        <x:f>U464*$E$3</x:f>
        <x:v>0</x:v>
      </x:c>
      <x:c r="U464" s="523" t="n">
        <x:v>0</x:v>
      </x:c>
      <x:c r="V464" s="585" t="n">
        <x:v>0</x:v>
      </x:c>
      <x:c r="W464" s="588" t="n">
        <x:f>X464*$E$3</x:f>
        <x:v>0</x:v>
      </x:c>
      <x:c r="X464" s="523" t="n">
        <x:v>0</x:v>
      </x:c>
      <x:c r="Y464" s="579" t="n">
        <x:v>0</x:v>
      </x:c>
      <x:c r="Z464" s="582" t="n">
        <x:f>AA464*$E$3</x:f>
        <x:v>0</x:v>
      </x:c>
      <x:c r="AA464" s="523" t="n">
        <x:v>0</x:v>
      </x:c>
      <x:c r="AB464" s="585" t="n">
        <x:v>0</x:v>
      </x:c>
      <x:c r="AC464" s="588" t="n">
        <x:f>AD464*$E$3</x:f>
        <x:v>0</x:v>
      </x:c>
      <x:c r="AD464" s="523" t="n">
        <x:v>0</x:v>
      </x:c>
      <x:c r="AE464" s="579" t="n">
        <x:v>0</x:v>
      </x:c>
      <x:c r="AF464" s="582" t="n">
        <x:f>AG464*$E$3</x:f>
        <x:v>0</x:v>
      </x:c>
      <x:c r="AG464" s="523" t="n">
        <x:v>0</x:v>
      </x:c>
      <x:c r="AH464" s="585" t="n">
        <x:v>0</x:v>
      </x:c>
      <x:c r="AI464" s="588" t="n">
        <x:f>AJ464*$E$3</x:f>
        <x:v>0</x:v>
      </x:c>
      <x:c r="AJ464" s="523" t="n">
        <x:v>0</x:v>
      </x:c>
      <x:c r="AK464" s="579" t="n">
        <x:v>0</x:v>
      </x:c>
      <x:c r="AL464" s="582" t="n">
        <x:f>AM464*$E$3</x:f>
        <x:v>0</x:v>
      </x:c>
      <x:c r="AM464" s="523" t="n">
        <x:v>0</x:v>
      </x:c>
      <x:c r="AN464" s="585" t="n">
        <x:v>0</x:v>
      </x:c>
      <x:c r="AO464" s="588" t="n">
        <x:f>AP464*$E$3</x:f>
        <x:v>0</x:v>
      </x:c>
      <x:c r="AP464" s="523" t="n">
        <x:v>0</x:v>
      </x:c>
      <x:c r="AQ464" s="579" t="n">
        <x:v>0</x:v>
      </x:c>
      <x:c r="AR464" s="582" t="n">
        <x:f>AS464*$E$3</x:f>
        <x:v>0</x:v>
      </x:c>
      <x:c r="AS464" s="523" t="n">
        <x:v>0</x:v>
      </x:c>
      <x:c r="AT464" s="585" t="n">
        <x:v>0</x:v>
      </x:c>
      <x:c r="AU464" s="588" t="n">
        <x:f>AV464*$E$3</x:f>
        <x:v>0</x:v>
      </x:c>
      <x:c r="AV464" s="523" t="n">
        <x:v>0</x:v>
      </x:c>
      <x:c r="AW464" s="579" t="n">
        <x:f>SUM(M464,P464,S464,V464,Y464,AB464,AE464,AH464,AK464,AN464,AQ464,AT464)</x:f>
        <x:v>0</x:v>
      </x:c>
      <x:c r="AX464" s="582" t="n">
        <x:f>SUM(N464,Q464,T464,W464,Z464,AC464,AF464,AI464,AL464,AO464,AR464,AU464)</x:f>
        <x:v>0</x:v>
      </x:c>
      <x:c r="AY464" s="525"/>
      <x:c r="AZ464" s="579" t="n">
        <x:f>AW464/12</x:f>
        <x:v>0</x:v>
      </x:c>
      <x:c r="BA464" s="582" t="n">
        <x:f>AX464/12</x:f>
        <x:v>0</x:v>
      </x:c>
      <x:c r="BB464" s="525"/>
      <x:c r="BC464" s="579" t="n">
        <x:f>AW464-$G464</x:f>
        <x:v>-158.013333333333</x:v>
      </x:c>
      <x:c r="BD464" s="582" t="n">
        <x:f>AX464-($K464*12)</x:f>
        <x:v>-27064.523733333277</x:v>
      </x:c>
      <x:c r="BE464" s="522" t="str">
        <x:v>SIM</x:v>
      </x:c>
      <x:c r="BF464" s="522" t="str">
        <x:v>PRODUÇÃO · COMPÕE O FATOR K</x:v>
      </x:c>
    </x:row>
    <x:row r="465" ht="31" customHeight="1">
      <x:c r="A465" s="531" t="str">
        <x:v>O&amp;M</x:v>
      </x:c>
      <x:c r="B465" s="531" t="str">
        <x:v>LINHA VIVA</x:v>
      </x:c>
      <x:c r="C465" s="531" t="str">
        <x:v>5031200322</x:v>
      </x:c>
      <x:c r="D465" s="534" t="str">
        <x:v>INST ESTR PRI 1F ANC/AMA SP S/CRUZ LV</x:v>
      </x:c>
      <x:c r="E465" s="534" t="str">
        <x:v>INSTALAR ESTRUTURA PRIMARIA DE SUSPENSAO OU PASSAGEM SIMPLES SEM CRUZETA, PARA UMA FASE, INDEPENDENTE DA CLASSE DE TENSAO. EXEMPLO: U3, UP3 E SIMILARES. INCLUI: INSTALAR/RETIRAR COBERTURAS NECESSARIAS NO POSTE, CONDUTOR, CHAVES E COMPONENTES ENERGIZADOS, INSTALAR ISOLADOR, FERRAGENS, SUPORTES, MATERIAIS DE FIXACAO, AMARRACAO, ENCABECAMENTO, TENSIONAMENTO DO CONDUTOR E INSTALAÇÃO DAS CONEXÕES ELÉTRICAS NECESSÁRIAS. APROPRIACAO - INVESTIMENTO: QUANDO ASSOCIADA A UC ESSA ATIVIDADE DEVE SER APROPRIADA NA ODI. CUSTEIO: QUANDO EM ATIVIDADE DE MANUTENCAO, APROPRIAR NO CENTRO E CLASSE DE CUSTO ESPECIFICA DA AREA. CONFORME ET.206.EQTL.NORMAS E QUALIDADE. QUANTIDADE MINIMA DE PESSOAS RECOMENDAS: 3 PESSOAS. TIPO DE TURMA: LINHA VIVA (LV).</x:v>
      </x:c>
      <x:c r="F465" s="531" t="str">
        <x:v>UNIDADE</x:v>
      </x:c>
      <x:c r="G465" s="573" t="n">
        <x:v>185.586666666667</x:v>
      </x:c>
      <x:c r="H465" s="573" t="n">
        <x:f>G465/12</x:f>
        <x:v>15.465555555555584</x:v>
      </x:c>
      <x:c r="I465" s="576" t="n">
        <x:v>247.420717485202</x:v>
      </x:c>
      <x:c r="J465" s="576" t="n">
        <x:f>ROUND(I465*$E$3,2)</x:f>
        <x:v>247.42</x:v>
      </x:c>
      <x:c r="K465" s="576" t="n">
        <x:f>J465*H465</x:f>
        <x:v>3826.487755555562</x:v>
      </x:c>
      <x:c r="L465" s="522"/>
      <x:c r="M465" s="579" t="n">
        <x:v>1</x:v>
      </x:c>
      <x:c r="N465" s="582" t="n">
        <x:f>O465*$E$3</x:f>
        <x:v>247.42</x:v>
      </x:c>
      <x:c r="O465" s="523" t="n">
        <x:v>247.42</x:v>
      </x:c>
      <x:c r="P465" s="585" t="n">
        <x:v>1</x:v>
      </x:c>
      <x:c r="Q465" s="588" t="n">
        <x:f>R465*$E$3</x:f>
        <x:v>247.42</x:v>
      </x:c>
      <x:c r="R465" s="523" t="n">
        <x:v>247.42</x:v>
      </x:c>
      <x:c r="S465" s="579" t="n">
        <x:v>7</x:v>
      </x:c>
      <x:c r="T465" s="582" t="n">
        <x:f>U465*$E$3</x:f>
        <x:v>1731.94</x:v>
      </x:c>
      <x:c r="U465" s="523" t="n">
        <x:v>1731.94</x:v>
      </x:c>
      <x:c r="V465" s="585" t="n">
        <x:v>2</x:v>
      </x:c>
      <x:c r="W465" s="588" t="n">
        <x:f>X465*$E$3</x:f>
        <x:v>494.84</x:v>
      </x:c>
      <x:c r="X465" s="523" t="n">
        <x:v>494.84</x:v>
      </x:c>
      <x:c r="Y465" s="579" t="n">
        <x:v>9</x:v>
      </x:c>
      <x:c r="Z465" s="582" t="n">
        <x:f>AA465*$E$3</x:f>
        <x:v>2226.78</x:v>
      </x:c>
      <x:c r="AA465" s="523" t="n">
        <x:v>2226.78</x:v>
      </x:c>
      <x:c r="AB465" s="585" t="n">
        <x:v>5</x:v>
      </x:c>
      <x:c r="AC465" s="588" t="n">
        <x:f>AD465*$E$3</x:f>
        <x:v>1237.1</x:v>
      </x:c>
      <x:c r="AD465" s="523" t="n">
        <x:v>1237.1</x:v>
      </x:c>
      <x:c r="AE465" s="579" t="n">
        <x:v>1</x:v>
      </x:c>
      <x:c r="AF465" s="582" t="n">
        <x:f>AG465*$E$3</x:f>
        <x:v>247.42</x:v>
      </x:c>
      <x:c r="AG465" s="523" t="n">
        <x:v>247.42</x:v>
      </x:c>
      <x:c r="AH465" s="585" t="n">
        <x:v>3</x:v>
      </x:c>
      <x:c r="AI465" s="588" t="n">
        <x:f>AJ465*$E$3</x:f>
        <x:v>742.26</x:v>
      </x:c>
      <x:c r="AJ465" s="523" t="n">
        <x:v>742.26</x:v>
      </x:c>
      <x:c r="AK465" s="579" t="n">
        <x:v>1</x:v>
      </x:c>
      <x:c r="AL465" s="582" t="n">
        <x:f>AM465*$E$3</x:f>
        <x:v>247.42</x:v>
      </x:c>
      <x:c r="AM465" s="523" t="n">
        <x:v>247.42</x:v>
      </x:c>
      <x:c r="AN465" s="585" t="n">
        <x:v>1</x:v>
      </x:c>
      <x:c r="AO465" s="588" t="n">
        <x:f>AP465*$E$3</x:f>
        <x:v>247.42</x:v>
      </x:c>
      <x:c r="AP465" s="523" t="n">
        <x:v>247.42</x:v>
      </x:c>
      <x:c r="AQ465" s="579" t="n">
        <x:v>3</x:v>
      </x:c>
      <x:c r="AR465" s="582" t="n">
        <x:f>AS465*$E$3</x:f>
        <x:v>742.26</x:v>
      </x:c>
      <x:c r="AS465" s="523" t="n">
        <x:v>742.26</x:v>
      </x:c>
      <x:c r="AT465" s="585" t="n">
        <x:v>1</x:v>
      </x:c>
      <x:c r="AU465" s="588" t="n">
        <x:f>AV465*$E$3</x:f>
        <x:v>247.42</x:v>
      </x:c>
      <x:c r="AV465" s="523" t="n">
        <x:v>247.42</x:v>
      </x:c>
      <x:c r="AW465" s="579" t="n">
        <x:f>SUM(M465,P465,S465,V465,Y465,AB465,AE465,AH465,AK465,AN465,AQ465,AT465)</x:f>
        <x:v>35</x:v>
      </x:c>
      <x:c r="AX465" s="582" t="n">
        <x:f>SUM(N465,Q465,T465,W465,Z465,AC465,AF465,AI465,AL465,AO465,AR465,AU465)</x:f>
        <x:v>8659.7</x:v>
      </x:c>
      <x:c r="AY465" s="525"/>
      <x:c r="AZ465" s="579" t="n">
        <x:f>AW465/12</x:f>
        <x:v>2.9166666666666665</x:v>
      </x:c>
      <x:c r="BA465" s="582" t="n">
        <x:f>AX465/12</x:f>
        <x:v>721.6416666666668</x:v>
      </x:c>
      <x:c r="BB465" s="525"/>
      <x:c r="BC465" s="579" t="n">
        <x:f>AW465-$G465</x:f>
        <x:v>-150.586666666667</x:v>
      </x:c>
      <x:c r="BD465" s="582" t="n">
        <x:f>AX465-($K465*12)</x:f>
        <x:v>-37258.15306666675</x:v>
      </x:c>
      <x:c r="BE465" s="522" t="str">
        <x:v>SIM</x:v>
      </x:c>
      <x:c r="BF465" s="522" t="str">
        <x:v>PRODUÇÃO · COMPÕE O FATOR K</x:v>
      </x:c>
    </x:row>
    <x:row r="466" ht="31" customHeight="1">
      <x:c r="A466" s="531" t="str">
        <x:v>O&amp;M</x:v>
      </x:c>
      <x:c r="B466" s="531" t="str">
        <x:v>LINHA VIVA</x:v>
      </x:c>
      <x:c r="C466" s="531" t="str">
        <x:v>5031200323</x:v>
      </x:c>
      <x:c r="D466" s="534" t="str">
        <x:v>RET ESTR PRI 1F ANC/AMA SP S/CRUZ LV</x:v>
      </x:c>
      <x:c r="E466" s="534" t="str">
        <x:v>RETIRAR ESTRUTURA PRIMARIA DE SUSPENSAO OU PASSAGEM SIMPLES SEM CRUZETA, PARA UMA FASE, INDEPENDENTE DA CLASSE DE TENSAO. EXEMPLO: U3, UP3 E SIMILARES. INCLUI: INSTALAR/RETIRAR COBERTURAS NECESSARIAS NO POSTE, CONDUTOR, CHAVES E COMPONENTES ENERGIZADOS, RETIRAR ISOLADOR, FERRAGENS, SUPORTES, MATERIAIS DE FIXACAO, AMARRACAO, ENCABECAMENTO, TENSIONAMENTO DO CONDUTOR E RETIRADA DAS CONEXÕES ELÉTRICAS NECESSÁRIAS. APROPRIACAO - INVESTIMENTO: QUANDO ASSOCIADA A UC ESSA ATIVIDADE DEVE SER APROPRIADA NA ODI. CUSTEIO: QUANDO EM ATIVIDADE DE MANUTENCAO, APROPRIAR NO CENTRO E CLASSE DE CUSTO ESPECIFICA DA AREA. CONFORME ET.206.EQTL.NORMAS E QUALIDADE. QUANTIDADE MINIMA DE PESSOAS RECOMENDAS: 3 PESSOAS. TIPO DE TURMA: LINHA VIVA (LV).</x:v>
      </x:c>
      <x:c r="F466" s="531" t="str">
        <x:v>UNIDADE</x:v>
      </x:c>
      <x:c r="G466" s="573" t="n">
        <x:v>158.013333333333</x:v>
      </x:c>
      <x:c r="H466" s="573" t="n">
        <x:f>G466/12</x:f>
        <x:v>13.16777777777775</x:v>
      </x:c>
      <x:c r="I466" s="576" t="n">
        <x:v>159.127990078218</x:v>
      </x:c>
      <x:c r="J466" s="576" t="n">
        <x:f>ROUND(I466*$E$3,2)</x:f>
        <x:v>159.13</x:v>
      </x:c>
      <x:c r="K466" s="576" t="n">
        <x:f>J466*H466</x:f>
        <x:v>2095.3884777777735</x:v>
      </x:c>
      <x:c r="L466" s="522"/>
      <x:c r="M466" s="579" t="n">
        <x:v>0</x:v>
      </x:c>
      <x:c r="N466" s="582" t="n">
        <x:f>O466*$E$3</x:f>
        <x:v>0</x:v>
      </x:c>
      <x:c r="O466" s="523" t="n">
        <x:v>0</x:v>
      </x:c>
      <x:c r="P466" s="585" t="n">
        <x:v>0</x:v>
      </x:c>
      <x:c r="Q466" s="588" t="n">
        <x:f>R466*$E$3</x:f>
        <x:v>0</x:v>
      </x:c>
      <x:c r="R466" s="523" t="n">
        <x:v>0</x:v>
      </x:c>
      <x:c r="S466" s="579" t="n">
        <x:v>0</x:v>
      </x:c>
      <x:c r="T466" s="582" t="n">
        <x:f>U466*$E$3</x:f>
        <x:v>0</x:v>
      </x:c>
      <x:c r="U466" s="523" t="n">
        <x:v>0</x:v>
      </x:c>
      <x:c r="V466" s="585" t="n">
        <x:v>0</x:v>
      </x:c>
      <x:c r="W466" s="588" t="n">
        <x:f>X466*$E$3</x:f>
        <x:v>0</x:v>
      </x:c>
      <x:c r="X466" s="523" t="n">
        <x:v>0</x:v>
      </x:c>
      <x:c r="Y466" s="579" t="n">
        <x:v>0</x:v>
      </x:c>
      <x:c r="Z466" s="582" t="n">
        <x:f>AA466*$E$3</x:f>
        <x:v>0</x:v>
      </x:c>
      <x:c r="AA466" s="523" t="n">
        <x:v>0</x:v>
      </x:c>
      <x:c r="AB466" s="585" t="n">
        <x:v>0</x:v>
      </x:c>
      <x:c r="AC466" s="588" t="n">
        <x:f>AD466*$E$3</x:f>
        <x:v>0</x:v>
      </x:c>
      <x:c r="AD466" s="523" t="n">
        <x:v>0</x:v>
      </x:c>
      <x:c r="AE466" s="579" t="n">
        <x:v>0</x:v>
      </x:c>
      <x:c r="AF466" s="582" t="n">
        <x:f>AG466*$E$3</x:f>
        <x:v>0</x:v>
      </x:c>
      <x:c r="AG466" s="523" t="n">
        <x:v>0</x:v>
      </x:c>
      <x:c r="AH466" s="585" t="n">
        <x:v>0</x:v>
      </x:c>
      <x:c r="AI466" s="588" t="n">
        <x:f>AJ466*$E$3</x:f>
        <x:v>0</x:v>
      </x:c>
      <x:c r="AJ466" s="523" t="n">
        <x:v>0</x:v>
      </x:c>
      <x:c r="AK466" s="579" t="n">
        <x:v>0</x:v>
      </x:c>
      <x:c r="AL466" s="582" t="n">
        <x:f>AM466*$E$3</x:f>
        <x:v>0</x:v>
      </x:c>
      <x:c r="AM466" s="523" t="n">
        <x:v>0</x:v>
      </x:c>
      <x:c r="AN466" s="585" t="n">
        <x:v>0</x:v>
      </x:c>
      <x:c r="AO466" s="588" t="n">
        <x:f>AP466*$E$3</x:f>
        <x:v>0</x:v>
      </x:c>
      <x:c r="AP466" s="523" t="n">
        <x:v>0</x:v>
      </x:c>
      <x:c r="AQ466" s="579" t="n">
        <x:v>0</x:v>
      </x:c>
      <x:c r="AR466" s="582" t="n">
        <x:f>AS466*$E$3</x:f>
        <x:v>0</x:v>
      </x:c>
      <x:c r="AS466" s="523" t="n">
        <x:v>0</x:v>
      </x:c>
      <x:c r="AT466" s="585" t="n">
        <x:v>0</x:v>
      </x:c>
      <x:c r="AU466" s="588" t="n">
        <x:f>AV466*$E$3</x:f>
        <x:v>0</x:v>
      </x:c>
      <x:c r="AV466" s="523" t="n">
        <x:v>0</x:v>
      </x:c>
      <x:c r="AW466" s="579" t="n">
        <x:f>SUM(M466,P466,S466,V466,Y466,AB466,AE466,AH466,AK466,AN466,AQ466,AT466)</x:f>
        <x:v>0</x:v>
      </x:c>
      <x:c r="AX466" s="582" t="n">
        <x:f>SUM(N466,Q466,T466,W466,Z466,AC466,AF466,AI466,AL466,AO466,AR466,AU466)</x:f>
        <x:v>0</x:v>
      </x:c>
      <x:c r="AY466" s="525"/>
      <x:c r="AZ466" s="579" t="n">
        <x:f>AW466/12</x:f>
        <x:v>0</x:v>
      </x:c>
      <x:c r="BA466" s="582" t="n">
        <x:f>AX466/12</x:f>
        <x:v>0</x:v>
      </x:c>
      <x:c r="BB466" s="525"/>
      <x:c r="BC466" s="579" t="n">
        <x:f>AW466-$G466</x:f>
        <x:v>-158.013333333333</x:v>
      </x:c>
      <x:c r="BD466" s="582" t="n">
        <x:f>AX466-($K466*12)</x:f>
        <x:v>-25144.661733333283</x:v>
      </x:c>
      <x:c r="BE466" s="522" t="str">
        <x:v>SIM</x:v>
      </x:c>
      <x:c r="BF466" s="522" t="str">
        <x:v>PRODUÇÃO · COMPÕE O FATOR K</x:v>
      </x:c>
    </x:row>
    <x:row r="467" ht="31" customHeight="1">
      <x:c r="A467" s="531" t="str">
        <x:v>O&amp;M</x:v>
      </x:c>
      <x:c r="B467" s="531" t="str">
        <x:v>LINHA VIVA</x:v>
      </x:c>
      <x:c r="C467" s="531" t="str">
        <x:v>5031200324</x:v>
      </x:c>
      <x:c r="D467" s="534" t="str">
        <x:v>INST ESTR PRI 1F ANC/AMA DP S/CRUZ LV</x:v>
      </x:c>
      <x:c r="E467" s="534" t="str">
        <x:v>INSTALAR ESTRUTURA PRIMARIA DE SUSPENSAO OU PASSAGEM DUPLA SEM CRUZETA, PARA UMA FASE, INDEPENDENTE DA CLASSE DE TENSAO. EXEMPLO: U4, UP4 E SIMILARES. INCLUI: INSTALAR/RETIRAR COBERTURAS NECESSARIAS NO POSTE, CONDUTOR, CHAVES E COMPONENTES ENERGIZADOS, INSTALAR ISOLADOR, FERRAGENS, SUPORTES, MATERIAIS DE FIXACAO, AMARRACAO, ENCABECAMENTO, TENSIONAMENTO DO CONDUTOR E INSTALAÇÃO DAS CONEXÕES ELÉTRICAS NECESSÁRIAS. APROPRIACAO - INVESTIMENTO: QUANDO ASSOCIADA A UC ESSA ATIVIDADE DEVE SER APROPRIADA NA ODI. CUSTEIO: QUANDO EM ATIVIDADE DE MANUTENCAO, APROPRIAR NO CENTRO E CLASSE DE CUSTO ESPECIFICA DA AREA. CONFORME ET.206.EQTL.NORMAS E QUALIDADE. QUANTIDADE MINIMA DE PESSOAS RECOMENDAS: 3 PESSOAS. TIPO DE TURMA: LINHA VIVA (LV).</x:v>
      </x:c>
      <x:c r="F467" s="531" t="str">
        <x:v>UNIDADE</x:v>
      </x:c>
      <x:c r="G467" s="573" t="n">
        <x:v>65.3333333333333</x:v>
      </x:c>
      <x:c r="H467" s="573" t="n">
        <x:f>G467/12</x:f>
        <x:v>5.444444444444442</x:v>
      </x:c>
      <x:c r="I467" s="576" t="n">
        <x:v>500.736366494199</x:v>
      </x:c>
      <x:c r="J467" s="576" t="n">
        <x:f>ROUND(I467*$E$3,2)</x:f>
        <x:v>500.74</x:v>
      </x:c>
      <x:c r="K467" s="576" t="n">
        <x:f>J467*H467</x:f>
        <x:v>2726.25111111111</x:v>
      </x:c>
      <x:c r="L467" s="522"/>
      <x:c r="M467" s="579" t="n">
        <x:v>0</x:v>
      </x:c>
      <x:c r="N467" s="582" t="n">
        <x:f>O467*$E$3</x:f>
        <x:v>0</x:v>
      </x:c>
      <x:c r="O467" s="523" t="n">
        <x:v>0</x:v>
      </x:c>
      <x:c r="P467" s="585" t="n">
        <x:v>0</x:v>
      </x:c>
      <x:c r="Q467" s="588" t="n">
        <x:f>R467*$E$3</x:f>
        <x:v>0</x:v>
      </x:c>
      <x:c r="R467" s="523" t="n">
        <x:v>0</x:v>
      </x:c>
      <x:c r="S467" s="579" t="n">
        <x:v>0</x:v>
      </x:c>
      <x:c r="T467" s="582" t="n">
        <x:f>U467*$E$3</x:f>
        <x:v>0</x:v>
      </x:c>
      <x:c r="U467" s="523" t="n">
        <x:v>0</x:v>
      </x:c>
      <x:c r="V467" s="585" t="n">
        <x:v>0</x:v>
      </x:c>
      <x:c r="W467" s="588" t="n">
        <x:f>X467*$E$3</x:f>
        <x:v>0</x:v>
      </x:c>
      <x:c r="X467" s="523" t="n">
        <x:v>0</x:v>
      </x:c>
      <x:c r="Y467" s="579" t="n">
        <x:v>2</x:v>
      </x:c>
      <x:c r="Z467" s="582" t="n">
        <x:f>AA467*$E$3</x:f>
        <x:v>1001.48</x:v>
      </x:c>
      <x:c r="AA467" s="523" t="n">
        <x:v>1001.48</x:v>
      </x:c>
      <x:c r="AB467" s="585" t="n">
        <x:v>1</x:v>
      </x:c>
      <x:c r="AC467" s="588" t="n">
        <x:f>AD467*$E$3</x:f>
        <x:v>500.74</x:v>
      </x:c>
      <x:c r="AD467" s="523" t="n">
        <x:v>500.74</x:v>
      </x:c>
      <x:c r="AE467" s="579" t="n">
        <x:v>0</x:v>
      </x:c>
      <x:c r="AF467" s="582" t="n">
        <x:f>AG467*$E$3</x:f>
        <x:v>0</x:v>
      </x:c>
      <x:c r="AG467" s="523" t="n">
        <x:v>0</x:v>
      </x:c>
      <x:c r="AH467" s="585" t="n">
        <x:v>0</x:v>
      </x:c>
      <x:c r="AI467" s="588" t="n">
        <x:f>AJ467*$E$3</x:f>
        <x:v>0</x:v>
      </x:c>
      <x:c r="AJ467" s="523" t="n">
        <x:v>0</x:v>
      </x:c>
      <x:c r="AK467" s="579" t="n">
        <x:v>0</x:v>
      </x:c>
      <x:c r="AL467" s="582" t="n">
        <x:f>AM467*$E$3</x:f>
        <x:v>0</x:v>
      </x:c>
      <x:c r="AM467" s="523" t="n">
        <x:v>0</x:v>
      </x:c>
      <x:c r="AN467" s="585" t="n">
        <x:v>0</x:v>
      </x:c>
      <x:c r="AO467" s="588" t="n">
        <x:f>AP467*$E$3</x:f>
        <x:v>0</x:v>
      </x:c>
      <x:c r="AP467" s="523" t="n">
        <x:v>0</x:v>
      </x:c>
      <x:c r="AQ467" s="579" t="n">
        <x:v>0</x:v>
      </x:c>
      <x:c r="AR467" s="582" t="n">
        <x:f>AS467*$E$3</x:f>
        <x:v>0</x:v>
      </x:c>
      <x:c r="AS467" s="523" t="n">
        <x:v>0</x:v>
      </x:c>
      <x:c r="AT467" s="585" t="n">
        <x:v>0</x:v>
      </x:c>
      <x:c r="AU467" s="588" t="n">
        <x:f>AV467*$E$3</x:f>
        <x:v>0</x:v>
      </x:c>
      <x:c r="AV467" s="523" t="n">
        <x:v>0</x:v>
      </x:c>
      <x:c r="AW467" s="579" t="n">
        <x:f>SUM(M467,P467,S467,V467,Y467,AB467,AE467,AH467,AK467,AN467,AQ467,AT467)</x:f>
        <x:v>3</x:v>
      </x:c>
      <x:c r="AX467" s="582" t="n">
        <x:f>SUM(N467,Q467,T467,W467,Z467,AC467,AF467,AI467,AL467,AO467,AR467,AU467)</x:f>
        <x:v>1502.22</x:v>
      </x:c>
      <x:c r="AY467" s="525"/>
      <x:c r="AZ467" s="579" t="n">
        <x:f>AW467/12</x:f>
        <x:v>0.25</x:v>
      </x:c>
      <x:c r="BA467" s="582" t="n">
        <x:f>AX467/12</x:f>
        <x:v>125.185</x:v>
      </x:c>
      <x:c r="BB467" s="525"/>
      <x:c r="BC467" s="579" t="n">
        <x:f>AW467-$G467</x:f>
        <x:v>-62.3333333333333</x:v>
      </x:c>
      <x:c r="BD467" s="582" t="n">
        <x:f>AX467-($K467*12)</x:f>
        <x:v>-31212.793333333317</x:v>
      </x:c>
      <x:c r="BE467" s="522" t="str">
        <x:v>SIM</x:v>
      </x:c>
      <x:c r="BF467" s="522" t="str">
        <x:v>PRODUÇÃO · COMPÕE O FATOR K</x:v>
      </x:c>
    </x:row>
    <x:row r="468" ht="31" customHeight="1">
      <x:c r="A468" s="531" t="str">
        <x:v>O&amp;M</x:v>
      </x:c>
      <x:c r="B468" s="531" t="str">
        <x:v>LINHA VIVA</x:v>
      </x:c>
      <x:c r="C468" s="531" t="str">
        <x:v>5031200325</x:v>
      </x:c>
      <x:c r="D468" s="534" t="str">
        <x:v>RET ESTR PRI 1F ANC/AMA DP S/CRUZ LV</x:v>
      </x:c>
      <x:c r="E468" s="534" t="str">
        <x:v>RETIRAR ESTRUTURA PRIMARIA DE SUSPENSAO OU PASSAGEM DUPLA SEM CRUZETA, PARA UMA FASE, INDEPENDENTE DA CLASSE DE TENSAO. EXEMPLO: U4, UP4 E SIMILARES. INCLUI: INSTALAR/RETIRAR COBERTURAS NECESSARIAS NO POSTE, CONDUTOR, CHAVES E COMPONENTES ENERGIZADOS, RETIRAR ISOLADOR, FERRAGENS, SUPORTES, MATERIAIS DE FIXACAO, AMARRACAO, ENCABECAMENTO, TENSIONAMENTO DO CONDUTOR E RETIRADA DAS CONEXÕES ELÉTRICAS NECESSÁRIAS. APROPRIACAO - INVESTIMENTO: QUANDO ASSOCIADA A UC ESSA ATIVIDADE DEVE SER APROPRIADA NA ODI. CUSTEIO: QUANDO EM ATIVIDADE DE MANUTENCAO, APROPRIAR NO CENTRO E CLASSE DE CUSTO ESPECIFICA DA AREA. CONFORME ET.206.EQTL.NORMAS E QUALIDADE. QUANTIDADE MINIMA DE PESSOAS RECOMENDAS: 3 PESSOAS. TIPO DE TURMA: LINHA VIVA (LV).</x:v>
      </x:c>
      <x:c r="F468" s="531" t="str">
        <x:v>UNIDADE</x:v>
      </x:c>
      <x:c r="G468" s="573" t="n">
        <x:v>44</x:v>
      </x:c>
      <x:c r="H468" s="573" t="n">
        <x:f>G468/12</x:f>
        <x:v>3.6666666666666665</x:v>
      </x:c>
      <x:c r="I468" s="576" t="n">
        <x:v>321.919128987745</x:v>
      </x:c>
      <x:c r="J468" s="576" t="n">
        <x:f>ROUND(I468*$E$3,2)</x:f>
        <x:v>321.92</x:v>
      </x:c>
      <x:c r="K468" s="576" t="n">
        <x:f>J468*H468</x:f>
        <x:v>1180.3733333333334</x:v>
      </x:c>
      <x:c r="L468" s="522"/>
      <x:c r="M468" s="579" t="n">
        <x:v>0</x:v>
      </x:c>
      <x:c r="N468" s="582" t="n">
        <x:f>O468*$E$3</x:f>
        <x:v>0</x:v>
      </x:c>
      <x:c r="O468" s="523" t="n">
        <x:v>0</x:v>
      </x:c>
      <x:c r="P468" s="585" t="n">
        <x:v>0</x:v>
      </x:c>
      <x:c r="Q468" s="588" t="n">
        <x:f>R468*$E$3</x:f>
        <x:v>0</x:v>
      </x:c>
      <x:c r="R468" s="523" t="n">
        <x:v>0</x:v>
      </x:c>
      <x:c r="S468" s="579" t="n">
        <x:v>0</x:v>
      </x:c>
      <x:c r="T468" s="582" t="n">
        <x:f>U468*$E$3</x:f>
        <x:v>0</x:v>
      </x:c>
      <x:c r="U468" s="523" t="n">
        <x:v>0</x:v>
      </x:c>
      <x:c r="V468" s="585" t="n">
        <x:v>0</x:v>
      </x:c>
      <x:c r="W468" s="588" t="n">
        <x:f>X468*$E$3</x:f>
        <x:v>0</x:v>
      </x:c>
      <x:c r="X468" s="523" t="n">
        <x:v>0</x:v>
      </x:c>
      <x:c r="Y468" s="579" t="n">
        <x:v>1</x:v>
      </x:c>
      <x:c r="Z468" s="582" t="n">
        <x:f>AA468*$E$3</x:f>
        <x:v>321.92</x:v>
      </x:c>
      <x:c r="AA468" s="523" t="n">
        <x:v>321.92</x:v>
      </x:c>
      <x:c r="AB468" s="585" t="n">
        <x:v>0</x:v>
      </x:c>
      <x:c r="AC468" s="588" t="n">
        <x:f>AD468*$E$3</x:f>
        <x:v>0</x:v>
      </x:c>
      <x:c r="AD468" s="523" t="n">
        <x:v>0</x:v>
      </x:c>
      <x:c r="AE468" s="579" t="n">
        <x:v>0</x:v>
      </x:c>
      <x:c r="AF468" s="582" t="n">
        <x:f>AG468*$E$3</x:f>
        <x:v>0</x:v>
      </x:c>
      <x:c r="AG468" s="523" t="n">
        <x:v>0</x:v>
      </x:c>
      <x:c r="AH468" s="585" t="n">
        <x:v>0</x:v>
      </x:c>
      <x:c r="AI468" s="588" t="n">
        <x:f>AJ468*$E$3</x:f>
        <x:v>0</x:v>
      </x:c>
      <x:c r="AJ468" s="523" t="n">
        <x:v>0</x:v>
      </x:c>
      <x:c r="AK468" s="579" t="n">
        <x:v>0</x:v>
      </x:c>
      <x:c r="AL468" s="582" t="n">
        <x:f>AM468*$E$3</x:f>
        <x:v>0</x:v>
      </x:c>
      <x:c r="AM468" s="523" t="n">
        <x:v>0</x:v>
      </x:c>
      <x:c r="AN468" s="585" t="n">
        <x:v>0</x:v>
      </x:c>
      <x:c r="AO468" s="588" t="n">
        <x:f>AP468*$E$3</x:f>
        <x:v>0</x:v>
      </x:c>
      <x:c r="AP468" s="523" t="n">
        <x:v>0</x:v>
      </x:c>
      <x:c r="AQ468" s="579" t="n">
        <x:v>0</x:v>
      </x:c>
      <x:c r="AR468" s="582" t="n">
        <x:f>AS468*$E$3</x:f>
        <x:v>0</x:v>
      </x:c>
      <x:c r="AS468" s="523" t="n">
        <x:v>0</x:v>
      </x:c>
      <x:c r="AT468" s="585" t="n">
        <x:v>0</x:v>
      </x:c>
      <x:c r="AU468" s="588" t="n">
        <x:f>AV468*$E$3</x:f>
        <x:v>0</x:v>
      </x:c>
      <x:c r="AV468" s="523" t="n">
        <x:v>0</x:v>
      </x:c>
      <x:c r="AW468" s="579" t="n">
        <x:f>SUM(M468,P468,S468,V468,Y468,AB468,AE468,AH468,AK468,AN468,AQ468,AT468)</x:f>
        <x:v>1</x:v>
      </x:c>
      <x:c r="AX468" s="582" t="n">
        <x:f>SUM(N468,Q468,T468,W468,Z468,AC468,AF468,AI468,AL468,AO468,AR468,AU468)</x:f>
        <x:v>321.92</x:v>
      </x:c>
      <x:c r="AY468" s="525"/>
      <x:c r="AZ468" s="579" t="n">
        <x:f>AW468/12</x:f>
        <x:v>0.08333333333333333</x:v>
      </x:c>
      <x:c r="BA468" s="582" t="n">
        <x:f>AX468/12</x:f>
        <x:v>26.826666666666668</x:v>
      </x:c>
      <x:c r="BB468" s="525"/>
      <x:c r="BC468" s="579" t="n">
        <x:f>AW468-$G468</x:f>
        <x:v>-43</x:v>
      </x:c>
      <x:c r="BD468" s="582" t="n">
        <x:f>AX468-($K468*12)</x:f>
        <x:v>-13842.560000000001</x:v>
      </x:c>
      <x:c r="BE468" s="522" t="str">
        <x:v>SIM</x:v>
      </x:c>
      <x:c r="BF468" s="522" t="str">
        <x:v>PRODUÇÃO · COMPÕE O FATOR K</x:v>
      </x:c>
    </x:row>
    <x:row r="469" ht="31" customHeight="1">
      <x:c r="A469" s="531" t="str">
        <x:v>O&amp;M</x:v>
      </x:c>
      <x:c r="B469" s="531" t="str">
        <x:v>LINHA VIVA</x:v>
      </x:c>
      <x:c r="C469" s="531" t="str">
        <x:v>5031200326</x:v>
      </x:c>
      <x:c r="D469" s="534" t="str">
        <x:v>INST ESTR PRI 2/3F SUS/PAS SP S/CRUZ LV</x:v>
      </x:c>
      <x:c r="E469" s="534" t="str">
        <x:v>INSTALAR ESTRUTURA PRIMARIA DE SUSPENSAO OU PASSAGEM SIMPLES SEM CRUZETA, PARA DUAS OU TRES FASES, INDEPENDENTE DA CLASSE DE TENSAO. EXEMPLO: P1, P1A, PT1, PTA1, BP1, BP1A E SIMILARES. INCLUI: INSTALAR/RETIRAR COBERTURAS NECESSARIAS NO POSTE, CONDUTOR, CHAVES E COMPONENTES ENERGIZADOS, INSTALAR ISOLADOR, FERRAGENS, SUPORTES, MATERIAIS DE FIXACAO, AMARRACAO, TENSIONAMENTO DO CONDUTOR E INSTALAÇÃO DAS CONEXÕES ELÉTRICAS NECESSÁRIAS. APROPRIACAO - INVESTIMENTO: QUANDO ASSOCIADA A UC ESSA ATIVIDADE DEVE SER APROPRIADA NA ODI. CUSTEIO: QUANDO EM ATIVIDADE DE MANUTENCAO, APROPRIAR NO CENTRO E CLASSE DE CUSTO ESPECIFICA DA AREA. CONFORME ET.206.EQTL.NORMAS E QUALIDADE. QUANTIDADE MINIMA DE PESSOAS RECOMENDAS: 3 PESSOAS. TIPO DE TURMA: LINHA VIVA (LV).</x:v>
      </x:c>
      <x:c r="F469" s="531" t="str">
        <x:v>UNIDADE</x:v>
      </x:c>
      <x:c r="G469" s="573" t="n">
        <x:v>0</x:v>
      </x:c>
      <x:c r="H469" s="573" t="n">
        <x:f>G469/12</x:f>
        <x:v>0</x:v>
      </x:c>
      <x:c r="I469" s="576" t="n">
        <x:v>436.253817715873</x:v>
      </x:c>
      <x:c r="J469" s="576" t="n">
        <x:f>ROUND(I469*$E$3,2)</x:f>
        <x:v>436.25</x:v>
      </x:c>
      <x:c r="K469" s="576" t="n">
        <x:f>J469*H469</x:f>
        <x:v>0</x:v>
      </x:c>
      <x:c r="L469" s="522"/>
      <x:c r="M469" s="579" t="n">
        <x:v>0</x:v>
      </x:c>
      <x:c r="N469" s="582" t="n">
        <x:f>O469*$E$3</x:f>
        <x:v>0</x:v>
      </x:c>
      <x:c r="O469" s="523" t="n">
        <x:v>0</x:v>
      </x:c>
      <x:c r="P469" s="585" t="n">
        <x:v>0</x:v>
      </x:c>
      <x:c r="Q469" s="588" t="n">
        <x:f>R469*$E$3</x:f>
        <x:v>0</x:v>
      </x:c>
      <x:c r="R469" s="523" t="n">
        <x:v>0</x:v>
      </x:c>
      <x:c r="S469" s="579" t="n">
        <x:v>0</x:v>
      </x:c>
      <x:c r="T469" s="582" t="n">
        <x:f>U469*$E$3</x:f>
        <x:v>0</x:v>
      </x:c>
      <x:c r="U469" s="523" t="n">
        <x:v>0</x:v>
      </x:c>
      <x:c r="V469" s="585" t="n">
        <x:v>0</x:v>
      </x:c>
      <x:c r="W469" s="588" t="n">
        <x:f>X469*$E$3</x:f>
        <x:v>0</x:v>
      </x:c>
      <x:c r="X469" s="523" t="n">
        <x:v>0</x:v>
      </x:c>
      <x:c r="Y469" s="579" t="n">
        <x:v>0</x:v>
      </x:c>
      <x:c r="Z469" s="582" t="n">
        <x:f>AA469*$E$3</x:f>
        <x:v>0</x:v>
      </x:c>
      <x:c r="AA469" s="523" t="n">
        <x:v>0</x:v>
      </x:c>
      <x:c r="AB469" s="585" t="n">
        <x:v>0</x:v>
      </x:c>
      <x:c r="AC469" s="588" t="n">
        <x:f>AD469*$E$3</x:f>
        <x:v>0</x:v>
      </x:c>
      <x:c r="AD469" s="523" t="n">
        <x:v>0</x:v>
      </x:c>
      <x:c r="AE469" s="579" t="n">
        <x:v>0</x:v>
      </x:c>
      <x:c r="AF469" s="582" t="n">
        <x:f>AG469*$E$3</x:f>
        <x:v>0</x:v>
      </x:c>
      <x:c r="AG469" s="523" t="n">
        <x:v>0</x:v>
      </x:c>
      <x:c r="AH469" s="585" t="n">
        <x:v>0</x:v>
      </x:c>
      <x:c r="AI469" s="588" t="n">
        <x:f>AJ469*$E$3</x:f>
        <x:v>0</x:v>
      </x:c>
      <x:c r="AJ469" s="523" t="n">
        <x:v>0</x:v>
      </x:c>
      <x:c r="AK469" s="579" t="n">
        <x:v>0</x:v>
      </x:c>
      <x:c r="AL469" s="582" t="n">
        <x:f>AM469*$E$3</x:f>
        <x:v>0</x:v>
      </x:c>
      <x:c r="AM469" s="523" t="n">
        <x:v>0</x:v>
      </x:c>
      <x:c r="AN469" s="585" t="n">
        <x:v>0</x:v>
      </x:c>
      <x:c r="AO469" s="588" t="n">
        <x:f>AP469*$E$3</x:f>
        <x:v>0</x:v>
      </x:c>
      <x:c r="AP469" s="523" t="n">
        <x:v>0</x:v>
      </x:c>
      <x:c r="AQ469" s="579" t="n">
        <x:v>0</x:v>
      </x:c>
      <x:c r="AR469" s="582" t="n">
        <x:f>AS469*$E$3</x:f>
        <x:v>0</x:v>
      </x:c>
      <x:c r="AS469" s="523" t="n">
        <x:v>0</x:v>
      </x:c>
      <x:c r="AT469" s="585" t="n">
        <x:v>0</x:v>
      </x:c>
      <x:c r="AU469" s="588" t="n">
        <x:f>AV469*$E$3</x:f>
        <x:v>0</x:v>
      </x:c>
      <x:c r="AV469" s="523" t="n">
        <x:v>0</x:v>
      </x:c>
      <x:c r="AW469" s="579" t="n">
        <x:f>SUM(M469,P469,S469,V469,Y469,AB469,AE469,AH469,AK469,AN469,AQ469,AT469)</x:f>
        <x:v>0</x:v>
      </x:c>
      <x:c r="AX469" s="582" t="n">
        <x:f>SUM(N469,Q469,T469,W469,Z469,AC469,AF469,AI469,AL469,AO469,AR469,AU469)</x:f>
        <x:v>0</x:v>
      </x:c>
      <x:c r="AY469" s="525"/>
      <x:c r="AZ469" s="579" t="n">
        <x:f>AW469/12</x:f>
        <x:v>0</x:v>
      </x:c>
      <x:c r="BA469" s="582" t="n">
        <x:f>AX469/12</x:f>
        <x:v>0</x:v>
      </x:c>
      <x:c r="BB469" s="525"/>
      <x:c r="BC469" s="579" t="n">
        <x:f>AW469-$G469</x:f>
        <x:v>0</x:v>
      </x:c>
      <x:c r="BD469" s="582" t="n">
        <x:f>AX469-($K469*12)</x:f>
        <x:v>0</x:v>
      </x:c>
      <x:c r="BE469" s="522" t="str">
        <x:v>SIM</x:v>
      </x:c>
      <x:c r="BF469" s="522" t="str">
        <x:v>PRODUÇÃO · COMPÕE O FATOR K</x:v>
      </x:c>
    </x:row>
    <x:row r="470" ht="31" customHeight="1">
      <x:c r="A470" s="531" t="str">
        <x:v>O&amp;M</x:v>
      </x:c>
      <x:c r="B470" s="531" t="str">
        <x:v>LINHA VIVA</x:v>
      </x:c>
      <x:c r="C470" s="531" t="str">
        <x:v>5031200327</x:v>
      </x:c>
      <x:c r="D470" s="534" t="str">
        <x:v>RET ESTR PRI 2/3F SUS/PAS SP S/CRUZ LV</x:v>
      </x:c>
      <x:c r="E470" s="534" t="str">
        <x:v>RETIRAR ESTRUTURA PRIMARIA DE SUSPENSAO OU PASSAGEM SIMPLES SEM CRUZETA, PARA DUAS OU TRES FASES, INDEPENDENTE DA CLASSE DE TENSAO. EXEMPLO: P1, P1A, PT1, PTA1, BP1, BP1A E SIMILARES. INCLUI: INSTALAR/RETIRAR COBERTURAS NECESSARIAS NO POSTE, CONDUTOR, CHAVES E COMPONENTES ENERGIZADOS, RETIRAR ISOLADOR, FERRAGENS, SUPORTES, MATERIAIS DE FIXACAO, AMARRACAO, TENSIONAMENTO DO CONDUTOR E RETIRADA DAS CONEXÕES ELÉTRICAS NECESSÁRIAS. APROPRIACAO - INVESTIMENTO: QUANDO ASSOCIADA A UC ESSA ATIVIDADE DEVE SER APROPRIADA NA ODI. CUSTEIO: QUANDO EM ATIVIDADE DE MANUTENCAO, APROPRIAR NO CENTRO E CLASSE DE CUSTO ESPECIFICA DA AREA. CONFORME ET.206.EQTL.NORMAS E QUALIDADE. QUANTIDADE MINIMA DE PESSOAS RECOMENDAS: 3 PESSOAS. TIPO DE TURMA: LINHA VIVA (LV).</x:v>
      </x:c>
      <x:c r="F470" s="531" t="str">
        <x:v>UNIDADE</x:v>
      </x:c>
      <x:c r="G470" s="573" t="n">
        <x:v>45.56</x:v>
      </x:c>
      <x:c r="H470" s="573" t="n">
        <x:f>G470/12</x:f>
        <x:v>3.796666666666667</x:v>
      </x:c>
      <x:c r="I470" s="576" t="n">
        <x:v>280.416239839157</x:v>
      </x:c>
      <x:c r="J470" s="576" t="n">
        <x:f>ROUND(I470*$E$3,2)</x:f>
        <x:v>280.42</x:v>
      </x:c>
      <x:c r="K470" s="576" t="n">
        <x:f>J470*H470</x:f>
        <x:v>1064.6612666666667</x:v>
      </x:c>
      <x:c r="L470" s="522"/>
      <x:c r="M470" s="579" t="n">
        <x:v>2</x:v>
      </x:c>
      <x:c r="N470" s="582" t="n">
        <x:f>O470*$E$3</x:f>
        <x:v>560.84</x:v>
      </x:c>
      <x:c r="O470" s="523" t="n">
        <x:v>560.84</x:v>
      </x:c>
      <x:c r="P470" s="585" t="n">
        <x:v>0</x:v>
      </x:c>
      <x:c r="Q470" s="588" t="n">
        <x:f>R470*$E$3</x:f>
        <x:v>0</x:v>
      </x:c>
      <x:c r="R470" s="523" t="n">
        <x:v>0</x:v>
      </x:c>
      <x:c r="S470" s="579" t="n">
        <x:v>0</x:v>
      </x:c>
      <x:c r="T470" s="582" t="n">
        <x:f>U470*$E$3</x:f>
        <x:v>0</x:v>
      </x:c>
      <x:c r="U470" s="523" t="n">
        <x:v>0</x:v>
      </x:c>
      <x:c r="V470" s="585" t="n">
        <x:v>0</x:v>
      </x:c>
      <x:c r="W470" s="588" t="n">
        <x:f>X470*$E$3</x:f>
        <x:v>0</x:v>
      </x:c>
      <x:c r="X470" s="523" t="n">
        <x:v>0</x:v>
      </x:c>
      <x:c r="Y470" s="579" t="n">
        <x:v>0</x:v>
      </x:c>
      <x:c r="Z470" s="582" t="n">
        <x:f>AA470*$E$3</x:f>
        <x:v>0</x:v>
      </x:c>
      <x:c r="AA470" s="523" t="n">
        <x:v>0</x:v>
      </x:c>
      <x:c r="AB470" s="585" t="n">
        <x:v>3</x:v>
      </x:c>
      <x:c r="AC470" s="588" t="n">
        <x:f>AD470*$E$3</x:f>
        <x:v>841.26</x:v>
      </x:c>
      <x:c r="AD470" s="523" t="n">
        <x:v>841.26</x:v>
      </x:c>
      <x:c r="AE470" s="579" t="n">
        <x:v>0</x:v>
      </x:c>
      <x:c r="AF470" s="582" t="n">
        <x:f>AG470*$E$3</x:f>
        <x:v>0</x:v>
      </x:c>
      <x:c r="AG470" s="523" t="n">
        <x:v>0</x:v>
      </x:c>
      <x:c r="AH470" s="585" t="n">
        <x:v>1</x:v>
      </x:c>
      <x:c r="AI470" s="588" t="n">
        <x:f>AJ470*$E$3</x:f>
        <x:v>280.42</x:v>
      </x:c>
      <x:c r="AJ470" s="523" t="n">
        <x:v>280.42</x:v>
      </x:c>
      <x:c r="AK470" s="579" t="n">
        <x:v>1</x:v>
      </x:c>
      <x:c r="AL470" s="582" t="n">
        <x:f>AM470*$E$3</x:f>
        <x:v>280.42</x:v>
      </x:c>
      <x:c r="AM470" s="523" t="n">
        <x:v>280.42</x:v>
      </x:c>
      <x:c r="AN470" s="585" t="n">
        <x:v>0</x:v>
      </x:c>
      <x:c r="AO470" s="588" t="n">
        <x:f>AP470*$E$3</x:f>
        <x:v>0</x:v>
      </x:c>
      <x:c r="AP470" s="523" t="n">
        <x:v>0</x:v>
      </x:c>
      <x:c r="AQ470" s="579" t="n">
        <x:v>4</x:v>
      </x:c>
      <x:c r="AR470" s="582" t="n">
        <x:f>AS470*$E$3</x:f>
        <x:v>1121.68</x:v>
      </x:c>
      <x:c r="AS470" s="523" t="n">
        <x:v>1121.68</x:v>
      </x:c>
      <x:c r="AT470" s="585" t="n">
        <x:v>0</x:v>
      </x:c>
      <x:c r="AU470" s="588" t="n">
        <x:f>AV470*$E$3</x:f>
        <x:v>0</x:v>
      </x:c>
      <x:c r="AV470" s="523" t="n">
        <x:v>0</x:v>
      </x:c>
      <x:c r="AW470" s="579" t="n">
        <x:f>SUM(M470,P470,S470,V470,Y470,AB470,AE470,AH470,AK470,AN470,AQ470,AT470)</x:f>
        <x:v>11</x:v>
      </x:c>
      <x:c r="AX470" s="582" t="n">
        <x:f>SUM(N470,Q470,T470,W470,Z470,AC470,AF470,AI470,AL470,AO470,AR470,AU470)</x:f>
        <x:v>3084.62</x:v>
      </x:c>
      <x:c r="AY470" s="525"/>
      <x:c r="AZ470" s="579" t="n">
        <x:f>AW470/12</x:f>
        <x:v>0.9166666666666666</x:v>
      </x:c>
      <x:c r="BA470" s="582" t="n">
        <x:f>AX470/12</x:f>
        <x:v>257.0516666666667</x:v>
      </x:c>
      <x:c r="BB470" s="525"/>
      <x:c r="BC470" s="579" t="n">
        <x:f>AW470-$G470</x:f>
        <x:v>-34.56</x:v>
      </x:c>
      <x:c r="BD470" s="582" t="n">
        <x:f>AX470-($K470*12)</x:f>
        <x:v>-9691.315200000001</x:v>
      </x:c>
      <x:c r="BE470" s="522" t="str">
        <x:v>SIM</x:v>
      </x:c>
      <x:c r="BF470" s="522" t="str">
        <x:v>PRODUÇÃO · COMPÕE O FATOR K</x:v>
      </x:c>
    </x:row>
    <x:row r="471" ht="31" customHeight="1">
      <x:c r="A471" s="531" t="str">
        <x:v>O&amp;M</x:v>
      </x:c>
      <x:c r="B471" s="531" t="str">
        <x:v>LINHA VIVA</x:v>
      </x:c>
      <x:c r="C471" s="531" t="str">
        <x:v>5031200328</x:v>
      </x:c>
      <x:c r="D471" s="534" t="str">
        <x:v>INST ESTR PRI 2/3F ANC/AMA SP S/CRUZ LV</x:v>
      </x:c>
      <x:c r="E471" s="534" t="str">
        <x:v>INSTALAR ESTRUTURA PRIMARIA DE ANCORAGEM OU AMARRACAO SIMPLES SEM CRUZETA, PARA DUAS OU TRES FASES, INDEPENDENTE DA CLASSE DE TENSAO. EXEMPLO: P3, BP3 E SIMILARES. INCLUI: INSTALAR/RETIRAR COBERTURAS NECESSARIAS NO POSTE, CONDUTOR, CHAVES E COMPONENTES ENERGIZADOS, INSTALAR ISOLADOR, FERRAGENS, SUPORTES, MATERIAIS DE FIXACAO, AMARRACAO, ENCABECAMENTO, TENSIONAMENTO DO CONDUTOR E INSTALAÇÃO DAS CONEXÕES ELÉTRICAS NECESSÁRIAS. APROPRIACAO - INVESTIMENTO: QUANDO ASSOCIADA A UC ESSA ATIVIDADE DEVE SER APROPRIADA NA ODI. CUSTEIO: QUANDO EM ATIVIDADE DE MANUTENCAO, APROPRIAR NO CENTRO E CLASSE DE CUSTO ESPECIFICA DA AREA. CONFORME ET.206.EQTL.NORMAS E QUALIDADE. QUANTIDADE MINIMA DE PESSOAS RECOMENDAS: 3 PESSOAS. TIPO DE TURMA: LINHA VIVA (LV).</x:v>
      </x:c>
      <x:c r="F471" s="531" t="str">
        <x:v>UNIDADE</x:v>
      </x:c>
      <x:c r="G471" s="573" t="n">
        <x:v>0</x:v>
      </x:c>
      <x:c r="H471" s="573" t="n">
        <x:f>G471/12</x:f>
        <x:v>0</x:v>
      </x:c>
      <x:c r="I471" s="576" t="n">
        <x:v>623.258911167932</x:v>
      </x:c>
      <x:c r="J471" s="576" t="n">
        <x:f>ROUND(I471*$E$3,2)</x:f>
        <x:v>623.26</x:v>
      </x:c>
      <x:c r="K471" s="576" t="n">
        <x:f>J471*H471</x:f>
        <x:v>0</x:v>
      </x:c>
      <x:c r="L471" s="522"/>
      <x:c r="M471" s="579" t="n">
        <x:v>0</x:v>
      </x:c>
      <x:c r="N471" s="582" t="n">
        <x:f>O471*$E$3</x:f>
        <x:v>0</x:v>
      </x:c>
      <x:c r="O471" s="523" t="n">
        <x:v>0</x:v>
      </x:c>
      <x:c r="P471" s="585" t="n">
        <x:v>0</x:v>
      </x:c>
      <x:c r="Q471" s="588" t="n">
        <x:f>R471*$E$3</x:f>
        <x:v>0</x:v>
      </x:c>
      <x:c r="R471" s="523" t="n">
        <x:v>0</x:v>
      </x:c>
      <x:c r="S471" s="579" t="n">
        <x:v>0</x:v>
      </x:c>
      <x:c r="T471" s="582" t="n">
        <x:f>U471*$E$3</x:f>
        <x:v>0</x:v>
      </x:c>
      <x:c r="U471" s="523" t="n">
        <x:v>0</x:v>
      </x:c>
      <x:c r="V471" s="585" t="n">
        <x:v>0</x:v>
      </x:c>
      <x:c r="W471" s="588" t="n">
        <x:f>X471*$E$3</x:f>
        <x:v>0</x:v>
      </x:c>
      <x:c r="X471" s="523" t="n">
        <x:v>0</x:v>
      </x:c>
      <x:c r="Y471" s="579" t="n">
        <x:v>0</x:v>
      </x:c>
      <x:c r="Z471" s="582" t="n">
        <x:f>AA471*$E$3</x:f>
        <x:v>0</x:v>
      </x:c>
      <x:c r="AA471" s="523" t="n">
        <x:v>0</x:v>
      </x:c>
      <x:c r="AB471" s="585" t="n">
        <x:v>0</x:v>
      </x:c>
      <x:c r="AC471" s="588" t="n">
        <x:f>AD471*$E$3</x:f>
        <x:v>0</x:v>
      </x:c>
      <x:c r="AD471" s="523" t="n">
        <x:v>0</x:v>
      </x:c>
      <x:c r="AE471" s="579" t="n">
        <x:v>0</x:v>
      </x:c>
      <x:c r="AF471" s="582" t="n">
        <x:f>AG471*$E$3</x:f>
        <x:v>0</x:v>
      </x:c>
      <x:c r="AG471" s="523" t="n">
        <x:v>0</x:v>
      </x:c>
      <x:c r="AH471" s="585" t="n">
        <x:v>0</x:v>
      </x:c>
      <x:c r="AI471" s="588" t="n">
        <x:f>AJ471*$E$3</x:f>
        <x:v>0</x:v>
      </x:c>
      <x:c r="AJ471" s="523" t="n">
        <x:v>0</x:v>
      </x:c>
      <x:c r="AK471" s="579" t="n">
        <x:v>0</x:v>
      </x:c>
      <x:c r="AL471" s="582" t="n">
        <x:f>AM471*$E$3</x:f>
        <x:v>0</x:v>
      </x:c>
      <x:c r="AM471" s="523" t="n">
        <x:v>0</x:v>
      </x:c>
      <x:c r="AN471" s="585" t="n">
        <x:v>0</x:v>
      </x:c>
      <x:c r="AO471" s="588" t="n">
        <x:f>AP471*$E$3</x:f>
        <x:v>0</x:v>
      </x:c>
      <x:c r="AP471" s="523" t="n">
        <x:v>0</x:v>
      </x:c>
      <x:c r="AQ471" s="579" t="n">
        <x:v>0</x:v>
      </x:c>
      <x:c r="AR471" s="582" t="n">
        <x:f>AS471*$E$3</x:f>
        <x:v>0</x:v>
      </x:c>
      <x:c r="AS471" s="523" t="n">
        <x:v>0</x:v>
      </x:c>
      <x:c r="AT471" s="585" t="n">
        <x:v>0</x:v>
      </x:c>
      <x:c r="AU471" s="588" t="n">
        <x:f>AV471*$E$3</x:f>
        <x:v>0</x:v>
      </x:c>
      <x:c r="AV471" s="523" t="n">
        <x:v>0</x:v>
      </x:c>
      <x:c r="AW471" s="579" t="n">
        <x:f>SUM(M471,P471,S471,V471,Y471,AB471,AE471,AH471,AK471,AN471,AQ471,AT471)</x:f>
        <x:v>0</x:v>
      </x:c>
      <x:c r="AX471" s="582" t="n">
        <x:f>SUM(N471,Q471,T471,W471,Z471,AC471,AF471,AI471,AL471,AO471,AR471,AU471)</x:f>
        <x:v>0</x:v>
      </x:c>
      <x:c r="AY471" s="525"/>
      <x:c r="AZ471" s="579" t="n">
        <x:f>AW471/12</x:f>
        <x:v>0</x:v>
      </x:c>
      <x:c r="BA471" s="582" t="n">
        <x:f>AX471/12</x:f>
        <x:v>0</x:v>
      </x:c>
      <x:c r="BB471" s="525"/>
      <x:c r="BC471" s="579" t="n">
        <x:f>AW471-$G471</x:f>
        <x:v>0</x:v>
      </x:c>
      <x:c r="BD471" s="582" t="n">
        <x:f>AX471-($K471*12)</x:f>
        <x:v>0</x:v>
      </x:c>
      <x:c r="BE471" s="522" t="str">
        <x:v>SIM</x:v>
      </x:c>
      <x:c r="BF471" s="522" t="str">
        <x:v>PRODUÇÃO · COMPÕE O FATOR K</x:v>
      </x:c>
    </x:row>
    <x:row r="472" ht="31" customHeight="1">
      <x:c r="A472" s="531" t="str">
        <x:v>O&amp;M</x:v>
      </x:c>
      <x:c r="B472" s="531" t="str">
        <x:v>LINHA VIVA</x:v>
      </x:c>
      <x:c r="C472" s="531" t="str">
        <x:v>5031200329</x:v>
      </x:c>
      <x:c r="D472" s="534" t="str">
        <x:v>RET ESTR PRI 2/3F ANC/AMA SP S/CRUZ LV</x:v>
      </x:c>
      <x:c r="E472" s="534" t="str">
        <x:v>RETIRAR ESTRUTURA PRIMARIA DE ANCORAGEM OU AMARRACAO SIMPLES SEM CRUZETA, PARA DUAS OU TRES FASES, INDEPENDENTE DA CLASSE DE TENSAO. EXEMPLO: P3, BP3 E SIMILARES. INCLUI: INSTALAR/RETIRAR COBERTURAS NECESSARIAS NO POSTE, CONDUTOR, CHAVES E COMPONENTES ENERGIZADOS, RETIRAR ISOLADOR, FERRAGENS, SUPORTES, MATERIAIS DE FIXACAO, AMARRACAO, ENCABECAMENTO, TENSIONAMENTO DO CONDUTOR E RETIRADA DAS CONEXÕES ELÉTRICAS NECESSÁRIAS. APROPRIACAO - INVESTIMENTO: QUANDO ASSOCIADA A UC ESSA ATIVIDADE DEVE SER APROPRIADA NA ODI. CUSTEIO: QUANDO EM ATIVIDADE DE MANUTENCAO, APROPRIAR NO CENTRO E CLASSE DE CUSTO ESPECIFICA DA AREA. CONFORME ET.206.EQTL.NORMAS E QUALIDADE. QUANTIDADE MINIMA DE PESSOAS RECOMENDAS: 3 PESSOAS. TIPO DE TURMA: LINHA VIVA (LV).</x:v>
      </x:c>
      <x:c r="F472" s="531" t="str">
        <x:v>UNIDADE</x:v>
      </x:c>
      <x:c r="G472" s="573" t="n">
        <x:v>0</x:v>
      </x:c>
      <x:c r="H472" s="573" t="n">
        <x:f>G472/12</x:f>
        <x:v>0</x:v>
      </x:c>
      <x:c r="I472" s="576" t="n">
        <x:v>400.607685532929</x:v>
      </x:c>
      <x:c r="J472" s="576" t="n">
        <x:f>ROUND(I472*$E$3,2)</x:f>
        <x:v>400.61</x:v>
      </x:c>
      <x:c r="K472" s="576" t="n">
        <x:f>J472*H472</x:f>
        <x:v>0</x:v>
      </x:c>
      <x:c r="L472" s="522"/>
      <x:c r="M472" s="579" t="n">
        <x:v>0</x:v>
      </x:c>
      <x:c r="N472" s="582" t="n">
        <x:f>O472*$E$3</x:f>
        <x:v>0</x:v>
      </x:c>
      <x:c r="O472" s="523" t="n">
        <x:v>0</x:v>
      </x:c>
      <x:c r="P472" s="585" t="n">
        <x:v>0</x:v>
      </x:c>
      <x:c r="Q472" s="588" t="n">
        <x:f>R472*$E$3</x:f>
        <x:v>0</x:v>
      </x:c>
      <x:c r="R472" s="523" t="n">
        <x:v>0</x:v>
      </x:c>
      <x:c r="S472" s="579" t="n">
        <x:v>0</x:v>
      </x:c>
      <x:c r="T472" s="582" t="n">
        <x:f>U472*$E$3</x:f>
        <x:v>0</x:v>
      </x:c>
      <x:c r="U472" s="523" t="n">
        <x:v>0</x:v>
      </x:c>
      <x:c r="V472" s="585" t="n">
        <x:v>0</x:v>
      </x:c>
      <x:c r="W472" s="588" t="n">
        <x:f>X472*$E$3</x:f>
        <x:v>0</x:v>
      </x:c>
      <x:c r="X472" s="523" t="n">
        <x:v>0</x:v>
      </x:c>
      <x:c r="Y472" s="579" t="n">
        <x:v>0</x:v>
      </x:c>
      <x:c r="Z472" s="582" t="n">
        <x:f>AA472*$E$3</x:f>
        <x:v>0</x:v>
      </x:c>
      <x:c r="AA472" s="523" t="n">
        <x:v>0</x:v>
      </x:c>
      <x:c r="AB472" s="585" t="n">
        <x:v>0</x:v>
      </x:c>
      <x:c r="AC472" s="588" t="n">
        <x:f>AD472*$E$3</x:f>
        <x:v>0</x:v>
      </x:c>
      <x:c r="AD472" s="523" t="n">
        <x:v>0</x:v>
      </x:c>
      <x:c r="AE472" s="579" t="n">
        <x:v>0</x:v>
      </x:c>
      <x:c r="AF472" s="582" t="n">
        <x:f>AG472*$E$3</x:f>
        <x:v>0</x:v>
      </x:c>
      <x:c r="AG472" s="523" t="n">
        <x:v>0</x:v>
      </x:c>
      <x:c r="AH472" s="585" t="n">
        <x:v>0</x:v>
      </x:c>
      <x:c r="AI472" s="588" t="n">
        <x:f>AJ472*$E$3</x:f>
        <x:v>0</x:v>
      </x:c>
      <x:c r="AJ472" s="523" t="n">
        <x:v>0</x:v>
      </x:c>
      <x:c r="AK472" s="579" t="n">
        <x:v>0</x:v>
      </x:c>
      <x:c r="AL472" s="582" t="n">
        <x:f>AM472*$E$3</x:f>
        <x:v>0</x:v>
      </x:c>
      <x:c r="AM472" s="523" t="n">
        <x:v>0</x:v>
      </x:c>
      <x:c r="AN472" s="585" t="n">
        <x:v>0</x:v>
      </x:c>
      <x:c r="AO472" s="588" t="n">
        <x:f>AP472*$E$3</x:f>
        <x:v>0</x:v>
      </x:c>
      <x:c r="AP472" s="523" t="n">
        <x:v>0</x:v>
      </x:c>
      <x:c r="AQ472" s="579" t="n">
        <x:v>0</x:v>
      </x:c>
      <x:c r="AR472" s="582" t="n">
        <x:f>AS472*$E$3</x:f>
        <x:v>0</x:v>
      </x:c>
      <x:c r="AS472" s="523" t="n">
        <x:v>0</x:v>
      </x:c>
      <x:c r="AT472" s="585" t="n">
        <x:v>0</x:v>
      </x:c>
      <x:c r="AU472" s="588" t="n">
        <x:f>AV472*$E$3</x:f>
        <x:v>0</x:v>
      </x:c>
      <x:c r="AV472" s="523" t="n">
        <x:v>0</x:v>
      </x:c>
      <x:c r="AW472" s="579" t="n">
        <x:f>SUM(M472,P472,S472,V472,Y472,AB472,AE472,AH472,AK472,AN472,AQ472,AT472)</x:f>
        <x:v>0</x:v>
      </x:c>
      <x:c r="AX472" s="582" t="n">
        <x:f>SUM(N472,Q472,T472,W472,Z472,AC472,AF472,AI472,AL472,AO472,AR472,AU472)</x:f>
        <x:v>0</x:v>
      </x:c>
      <x:c r="AY472" s="525"/>
      <x:c r="AZ472" s="579" t="n">
        <x:f>AW472/12</x:f>
        <x:v>0</x:v>
      </x:c>
      <x:c r="BA472" s="582" t="n">
        <x:f>AX472/12</x:f>
        <x:v>0</x:v>
      </x:c>
      <x:c r="BB472" s="525"/>
      <x:c r="BC472" s="579" t="n">
        <x:f>AW472-$G472</x:f>
        <x:v>0</x:v>
      </x:c>
      <x:c r="BD472" s="582" t="n">
        <x:f>AX472-($K472*12)</x:f>
        <x:v>0</x:v>
      </x:c>
      <x:c r="BE472" s="522" t="str">
        <x:v>SIM</x:v>
      </x:c>
      <x:c r="BF472" s="522" t="str">
        <x:v>PRODUÇÃO · COMPÕE O FATOR K</x:v>
      </x:c>
    </x:row>
    <x:row r="473" ht="31" customHeight="1">
      <x:c r="A473" s="531" t="str">
        <x:v>O&amp;M</x:v>
      </x:c>
      <x:c r="B473" s="531" t="str">
        <x:v>LINHA VIVA</x:v>
      </x:c>
      <x:c r="C473" s="531" t="str">
        <x:v>5031200330</x:v>
      </x:c>
      <x:c r="D473" s="534" t="str">
        <x:v>INST ESTR PRI 2/3F ANC/AMA DP S/CRUZ LV</x:v>
      </x:c>
      <x:c r="E473" s="534" t="str">
        <x:v>INSTALAR ESTRUTURA PRIMARIA DE ANCORAGEM OU AMARRACAO DUPLA SEM CRUZETA, PARA DUAS OU TRES FASES, INDEPENDENTE DA CLASSE DE TENSAO. EXEMPLO: P4, BP4 E SIMILARES. INCLUI: INSTALAR/RETIRAR COBERTURAS NECESSARIAS NO POSTE, CONDUTOR, CHAVES E COMPONENTES ENERGIZADOS, INSTALAR ISOLADOR, FERRAGENS, SUPORTES, MATERIAIS DE FIXACAO, AMARRACAO, ENCABECAMENTO, TENSIONAMENTO DO CONDUTOR E INSTALAÇÃO DAS CONEXÕES ELÉTRICAS NECESSÁRIAS. APROPRIACAO - INVESTIMENTO: QUANDO ASSOCIADA A UC ESSA ATIVIDADE DEVE SER APROPRIADA NA ODI. CUSTEIO: QUANDO EM ATIVIDADE DE MANUTENCAO, APROPRIAR NO CENTRO E CLASSE DE CUSTO ESPECIFICA DA AREA. CONFORME ET.206.EQTL.NORMAS E QUALIDADE. QUANTIDADE MINIMA DE PESSOAS RECOMENDAS: 3 PESSOAS. TIPO DE TURMA: LINHA VIVA (LV).</x:v>
      </x:c>
      <x:c r="F473" s="531" t="str">
        <x:v>UNIDADE</x:v>
      </x:c>
      <x:c r="G473" s="573" t="n">
        <x:v>0</x:v>
      </x:c>
      <x:c r="H473" s="573" t="n">
        <x:f>G473/12</x:f>
        <x:v>0</x:v>
      </x:c>
      <x:c r="I473" s="576" t="n">
        <x:v>1171.39119741114</x:v>
      </x:c>
      <x:c r="J473" s="576" t="n">
        <x:f>ROUND(I473*$E$3,2)</x:f>
        <x:v>1171.39</x:v>
      </x:c>
      <x:c r="K473" s="576" t="n">
        <x:f>J473*H473</x:f>
        <x:v>0</x:v>
      </x:c>
      <x:c r="L473" s="522"/>
      <x:c r="M473" s="579" t="n">
        <x:v>0</x:v>
      </x:c>
      <x:c r="N473" s="582" t="n">
        <x:f>O473*$E$3</x:f>
        <x:v>0</x:v>
      </x:c>
      <x:c r="O473" s="523" t="n">
        <x:v>0</x:v>
      </x:c>
      <x:c r="P473" s="585" t="n">
        <x:v>0</x:v>
      </x:c>
      <x:c r="Q473" s="588" t="n">
        <x:f>R473*$E$3</x:f>
        <x:v>0</x:v>
      </x:c>
      <x:c r="R473" s="523" t="n">
        <x:v>0</x:v>
      </x:c>
      <x:c r="S473" s="579" t="n">
        <x:v>0</x:v>
      </x:c>
      <x:c r="T473" s="582" t="n">
        <x:f>U473*$E$3</x:f>
        <x:v>0</x:v>
      </x:c>
      <x:c r="U473" s="523" t="n">
        <x:v>0</x:v>
      </x:c>
      <x:c r="V473" s="585" t="n">
        <x:v>0</x:v>
      </x:c>
      <x:c r="W473" s="588" t="n">
        <x:f>X473*$E$3</x:f>
        <x:v>0</x:v>
      </x:c>
      <x:c r="X473" s="523" t="n">
        <x:v>0</x:v>
      </x:c>
      <x:c r="Y473" s="579" t="n">
        <x:v>0</x:v>
      </x:c>
      <x:c r="Z473" s="582" t="n">
        <x:f>AA473*$E$3</x:f>
        <x:v>0</x:v>
      </x:c>
      <x:c r="AA473" s="523" t="n">
        <x:v>0</x:v>
      </x:c>
      <x:c r="AB473" s="585" t="n">
        <x:v>0</x:v>
      </x:c>
      <x:c r="AC473" s="588" t="n">
        <x:f>AD473*$E$3</x:f>
        <x:v>0</x:v>
      </x:c>
      <x:c r="AD473" s="523" t="n">
        <x:v>0</x:v>
      </x:c>
      <x:c r="AE473" s="579" t="n">
        <x:v>0</x:v>
      </x:c>
      <x:c r="AF473" s="582" t="n">
        <x:f>AG473*$E$3</x:f>
        <x:v>0</x:v>
      </x:c>
      <x:c r="AG473" s="523" t="n">
        <x:v>0</x:v>
      </x:c>
      <x:c r="AH473" s="585" t="n">
        <x:v>0</x:v>
      </x:c>
      <x:c r="AI473" s="588" t="n">
        <x:f>AJ473*$E$3</x:f>
        <x:v>0</x:v>
      </x:c>
      <x:c r="AJ473" s="523" t="n">
        <x:v>0</x:v>
      </x:c>
      <x:c r="AK473" s="579" t="n">
        <x:v>0</x:v>
      </x:c>
      <x:c r="AL473" s="582" t="n">
        <x:f>AM473*$E$3</x:f>
        <x:v>0</x:v>
      </x:c>
      <x:c r="AM473" s="523" t="n">
        <x:v>0</x:v>
      </x:c>
      <x:c r="AN473" s="585" t="n">
        <x:v>0</x:v>
      </x:c>
      <x:c r="AO473" s="588" t="n">
        <x:f>AP473*$E$3</x:f>
        <x:v>0</x:v>
      </x:c>
      <x:c r="AP473" s="523" t="n">
        <x:v>0</x:v>
      </x:c>
      <x:c r="AQ473" s="579" t="n">
        <x:v>0</x:v>
      </x:c>
      <x:c r="AR473" s="582" t="n">
        <x:f>AS473*$E$3</x:f>
        <x:v>0</x:v>
      </x:c>
      <x:c r="AS473" s="523" t="n">
        <x:v>0</x:v>
      </x:c>
      <x:c r="AT473" s="585" t="n">
        <x:v>0</x:v>
      </x:c>
      <x:c r="AU473" s="588" t="n">
        <x:f>AV473*$E$3</x:f>
        <x:v>0</x:v>
      </x:c>
      <x:c r="AV473" s="523" t="n">
        <x:v>0</x:v>
      </x:c>
      <x:c r="AW473" s="579" t="n">
        <x:f>SUM(M473,P473,S473,V473,Y473,AB473,AE473,AH473,AK473,AN473,AQ473,AT473)</x:f>
        <x:v>0</x:v>
      </x:c>
      <x:c r="AX473" s="582" t="n">
        <x:f>SUM(N473,Q473,T473,W473,Z473,AC473,AF473,AI473,AL473,AO473,AR473,AU473)</x:f>
        <x:v>0</x:v>
      </x:c>
      <x:c r="AY473" s="525"/>
      <x:c r="AZ473" s="579" t="n">
        <x:f>AW473/12</x:f>
        <x:v>0</x:v>
      </x:c>
      <x:c r="BA473" s="582" t="n">
        <x:f>AX473/12</x:f>
        <x:v>0</x:v>
      </x:c>
      <x:c r="BB473" s="525"/>
      <x:c r="BC473" s="579" t="n">
        <x:f>AW473-$G473</x:f>
        <x:v>0</x:v>
      </x:c>
      <x:c r="BD473" s="582" t="n">
        <x:f>AX473-($K473*12)</x:f>
        <x:v>0</x:v>
      </x:c>
      <x:c r="BE473" s="522" t="str">
        <x:v>SIM</x:v>
      </x:c>
      <x:c r="BF473" s="522" t="str">
        <x:v>PRODUÇÃO · COMPÕE O FATOR K</x:v>
      </x:c>
    </x:row>
    <x:row r="474" ht="31" customHeight="1">
      <x:c r="A474" s="531" t="str">
        <x:v>O&amp;M</x:v>
      </x:c>
      <x:c r="B474" s="531" t="str">
        <x:v>LINHA VIVA</x:v>
      </x:c>
      <x:c r="C474" s="531" t="str">
        <x:v>5031200331</x:v>
      </x:c>
      <x:c r="D474" s="534" t="str">
        <x:v>RET ESTR PRI 2/3F ANC/AMA DP S/CRUZ LV</x:v>
      </x:c>
      <x:c r="E474" s="534" t="str">
        <x:v>RETIRAR ESTRUTURA PRIMARIA DE ANCORAGEM OU AMARRACAO DUPLA SEM CRUZETA, PARA DUAS OU TRES FASES, INDEPENDENTE DA CLASSE DE TENSAO. EXEMPLO: P4, BP4 E SIMILARES. INCLUI: INSTALAR/RETIRAR COBERTURAS NECESSARIAS NO POSTE, CONDUTOR, CHAVES E COMPONENTES ENERGIZADOS, RETIRAR ISOLADOR, FERRAGENS, SUPORTES, MATERIAIS DE FIXACAO, AMARRACAO, ENCABECAMENTO, TENSIONAMENTO DO CONDUTOR E RETIRADA DAS CONEXÕES ELÉTRICAS NECESSÁRIAS. APROPRIACAO - INVESTIMENTO: QUANDO ASSOCIADA A UC ESSA ATIVIDADE DEVE SER APROPRIADA NA ODI. CUSTEIO: QUANDO EM ATIVIDADE DE MANUTENCAO, APROPRIAR NO CENTRO E CLASSE DE CUSTO ESPECIFICA DA AREA. CONFORME ET.206.EQTL.NORMAS E QUALIDADE. QUANTIDADE MINIMA DE PESSOAS RECOMENDAS: 3 PESSOAS. TIPO DE TURMA: LINHA VIVA (LV).</x:v>
      </x:c>
      <x:c r="F474" s="531" t="str">
        <x:v>UNIDADE</x:v>
      </x:c>
      <x:c r="G474" s="573" t="n">
        <x:v>0</x:v>
      </x:c>
      <x:c r="H474" s="573" t="n">
        <x:f>G474/12</x:f>
        <x:v>0</x:v>
      </x:c>
      <x:c r="I474" s="576" t="n">
        <x:v>753.028608786425</x:v>
      </x:c>
      <x:c r="J474" s="576" t="n">
        <x:f>ROUND(I474*$E$3,2)</x:f>
        <x:v>753.03</x:v>
      </x:c>
      <x:c r="K474" s="576" t="n">
        <x:f>J474*H474</x:f>
        <x:v>0</x:v>
      </x:c>
      <x:c r="L474" s="522"/>
      <x:c r="M474" s="579" t="n">
        <x:v>0</x:v>
      </x:c>
      <x:c r="N474" s="582" t="n">
        <x:f>O474*$E$3</x:f>
        <x:v>0</x:v>
      </x:c>
      <x:c r="O474" s="523" t="n">
        <x:v>0</x:v>
      </x:c>
      <x:c r="P474" s="585" t="n">
        <x:v>0</x:v>
      </x:c>
      <x:c r="Q474" s="588" t="n">
        <x:f>R474*$E$3</x:f>
        <x:v>0</x:v>
      </x:c>
      <x:c r="R474" s="523" t="n">
        <x:v>0</x:v>
      </x:c>
      <x:c r="S474" s="579" t="n">
        <x:v>0</x:v>
      </x:c>
      <x:c r="T474" s="582" t="n">
        <x:f>U474*$E$3</x:f>
        <x:v>0</x:v>
      </x:c>
      <x:c r="U474" s="523" t="n">
        <x:v>0</x:v>
      </x:c>
      <x:c r="V474" s="585" t="n">
        <x:v>0</x:v>
      </x:c>
      <x:c r="W474" s="588" t="n">
        <x:f>X474*$E$3</x:f>
        <x:v>0</x:v>
      </x:c>
      <x:c r="X474" s="523" t="n">
        <x:v>0</x:v>
      </x:c>
      <x:c r="Y474" s="579" t="n">
        <x:v>0</x:v>
      </x:c>
      <x:c r="Z474" s="582" t="n">
        <x:f>AA474*$E$3</x:f>
        <x:v>0</x:v>
      </x:c>
      <x:c r="AA474" s="523" t="n">
        <x:v>0</x:v>
      </x:c>
      <x:c r="AB474" s="585" t="n">
        <x:v>0</x:v>
      </x:c>
      <x:c r="AC474" s="588" t="n">
        <x:f>AD474*$E$3</x:f>
        <x:v>0</x:v>
      </x:c>
      <x:c r="AD474" s="523" t="n">
        <x:v>0</x:v>
      </x:c>
      <x:c r="AE474" s="579" t="n">
        <x:v>0</x:v>
      </x:c>
      <x:c r="AF474" s="582" t="n">
        <x:f>AG474*$E$3</x:f>
        <x:v>0</x:v>
      </x:c>
      <x:c r="AG474" s="523" t="n">
        <x:v>0</x:v>
      </x:c>
      <x:c r="AH474" s="585" t="n">
        <x:v>0</x:v>
      </x:c>
      <x:c r="AI474" s="588" t="n">
        <x:f>AJ474*$E$3</x:f>
        <x:v>0</x:v>
      </x:c>
      <x:c r="AJ474" s="523" t="n">
        <x:v>0</x:v>
      </x:c>
      <x:c r="AK474" s="579" t="n">
        <x:v>0</x:v>
      </x:c>
      <x:c r="AL474" s="582" t="n">
        <x:f>AM474*$E$3</x:f>
        <x:v>0</x:v>
      </x:c>
      <x:c r="AM474" s="523" t="n">
        <x:v>0</x:v>
      </x:c>
      <x:c r="AN474" s="585" t="n">
        <x:v>0</x:v>
      </x:c>
      <x:c r="AO474" s="588" t="n">
        <x:f>AP474*$E$3</x:f>
        <x:v>0</x:v>
      </x:c>
      <x:c r="AP474" s="523" t="n">
        <x:v>0</x:v>
      </x:c>
      <x:c r="AQ474" s="579" t="n">
        <x:v>0</x:v>
      </x:c>
      <x:c r="AR474" s="582" t="n">
        <x:f>AS474*$E$3</x:f>
        <x:v>0</x:v>
      </x:c>
      <x:c r="AS474" s="523" t="n">
        <x:v>0</x:v>
      </x:c>
      <x:c r="AT474" s="585" t="n">
        <x:v>0</x:v>
      </x:c>
      <x:c r="AU474" s="588" t="n">
        <x:f>AV474*$E$3</x:f>
        <x:v>0</x:v>
      </x:c>
      <x:c r="AV474" s="523" t="n">
        <x:v>0</x:v>
      </x:c>
      <x:c r="AW474" s="579" t="n">
        <x:f>SUM(M474,P474,S474,V474,Y474,AB474,AE474,AH474,AK474,AN474,AQ474,AT474)</x:f>
        <x:v>0</x:v>
      </x:c>
      <x:c r="AX474" s="582" t="n">
        <x:f>SUM(N474,Q474,T474,W474,Z474,AC474,AF474,AI474,AL474,AO474,AR474,AU474)</x:f>
        <x:v>0</x:v>
      </x:c>
      <x:c r="AY474" s="525"/>
      <x:c r="AZ474" s="579" t="n">
        <x:f>AW474/12</x:f>
        <x:v>0</x:v>
      </x:c>
      <x:c r="BA474" s="582" t="n">
        <x:f>AX474/12</x:f>
        <x:v>0</x:v>
      </x:c>
      <x:c r="BB474" s="525"/>
      <x:c r="BC474" s="579" t="n">
        <x:f>AW474-$G474</x:f>
        <x:v>0</x:v>
      </x:c>
      <x:c r="BD474" s="582" t="n">
        <x:f>AX474-($K474*12)</x:f>
        <x:v>0</x:v>
      </x:c>
      <x:c r="BE474" s="522" t="str">
        <x:v>SIM</x:v>
      </x:c>
      <x:c r="BF474" s="522" t="str">
        <x:v>PRODUÇÃO · COMPÕE O FATOR K</x:v>
      </x:c>
    </x:row>
    <x:row r="475" ht="31" customHeight="1">
      <x:c r="A475" s="531" t="str">
        <x:v>O&amp;M</x:v>
      </x:c>
      <x:c r="B475" s="531" t="str">
        <x:v>LINHA VIVA</x:v>
      </x:c>
      <x:c r="C475" s="531" t="str">
        <x:v>5031200332</x:v>
      </x:c>
      <x:c r="D475" s="534" t="str">
        <x:v>INST ESTR PRI 3F ANC/AMA CRUZ DP HT LV</x:v>
      </x:c>
      <x:c r="E475" s="534" t="str">
        <x:v>INSTALAR ESTRUTURA PRIMARIA DE ANCORAGEM OU AMARRACAO DUPLA EM CRUZETA DUPLA, TIPO HT, PARA TRES FASES, INDEPENDENTE DA CLASSE DE TENSAO. INCLUI: INSTALAR/RETIRAR COBERTURAS NECESSARIAS NO POSTE, CONDUTOR, CHAVES E COMPONENTES ENERGIZADOS, FIXAR/NIVELAR CRUZETA, FERRAGENS, ISOLADORES DA ESTRUTURA PRIMARIA, AMARRACAO, ENCABECAMENTO, TENSIONAMENTO DO CONDUTOR E INSTALAÇÃO DAS CONEXÕES ELÉTRICAS NECESSÁRIAS. APROPRIACAO - INVESTIMENTO: QUANDO ASSOCIADA A UC ESSA ATIVIDADE DEVE SER APROPRIADA NA ODI. CUSTEIO: QUANDO EM ATIVIDADE DE MANUTENCAO, APROPRIAR NO CENTRO E CLASSE DE CUSTO ESPECIFICA DA AREA. CONFORME ET.206.EQTL.NORMAS E QUALIDADE. QUANTIDADE MINIMA DE PESSOAS RECOMENDAS: 4 PESSOAS. TIPO DE TURMA: LINHA VIVA (LV).</x:v>
      </x:c>
      <x:c r="F475" s="531" t="str">
        <x:v>UNIDADE</x:v>
      </x:c>
      <x:c r="G475" s="573" t="n">
        <x:v>0</x:v>
      </x:c>
      <x:c r="H475" s="573" t="n">
        <x:f>G475/12</x:f>
        <x:v>0</x:v>
      </x:c>
      <x:c r="I475" s="576" t="n">
        <x:v>2146.52837221937</x:v>
      </x:c>
      <x:c r="J475" s="576" t="n">
        <x:f>ROUND(I475*$E$3,2)</x:f>
        <x:v>2146.53</x:v>
      </x:c>
      <x:c r="K475" s="576" t="n">
        <x:f>J475*H475</x:f>
        <x:v>0</x:v>
      </x:c>
      <x:c r="L475" s="522"/>
      <x:c r="M475" s="579" t="n">
        <x:v>0</x:v>
      </x:c>
      <x:c r="N475" s="582" t="n">
        <x:f>O475*$E$3</x:f>
        <x:v>0</x:v>
      </x:c>
      <x:c r="O475" s="523" t="n">
        <x:v>0</x:v>
      </x:c>
      <x:c r="P475" s="585" t="n">
        <x:v>0</x:v>
      </x:c>
      <x:c r="Q475" s="588" t="n">
        <x:f>R475*$E$3</x:f>
        <x:v>0</x:v>
      </x:c>
      <x:c r="R475" s="523" t="n">
        <x:v>0</x:v>
      </x:c>
      <x:c r="S475" s="579" t="n">
        <x:v>0</x:v>
      </x:c>
      <x:c r="T475" s="582" t="n">
        <x:f>U475*$E$3</x:f>
        <x:v>0</x:v>
      </x:c>
      <x:c r="U475" s="523" t="n">
        <x:v>0</x:v>
      </x:c>
      <x:c r="V475" s="585" t="n">
        <x:v>0</x:v>
      </x:c>
      <x:c r="W475" s="588" t="n">
        <x:f>X475*$E$3</x:f>
        <x:v>0</x:v>
      </x:c>
      <x:c r="X475" s="523" t="n">
        <x:v>0</x:v>
      </x:c>
      <x:c r="Y475" s="579" t="n">
        <x:v>0</x:v>
      </x:c>
      <x:c r="Z475" s="582" t="n">
        <x:f>AA475*$E$3</x:f>
        <x:v>0</x:v>
      </x:c>
      <x:c r="AA475" s="523" t="n">
        <x:v>0</x:v>
      </x:c>
      <x:c r="AB475" s="585" t="n">
        <x:v>0</x:v>
      </x:c>
      <x:c r="AC475" s="588" t="n">
        <x:f>AD475*$E$3</x:f>
        <x:v>0</x:v>
      </x:c>
      <x:c r="AD475" s="523" t="n">
        <x:v>0</x:v>
      </x:c>
      <x:c r="AE475" s="579" t="n">
        <x:v>0</x:v>
      </x:c>
      <x:c r="AF475" s="582" t="n">
        <x:f>AG475*$E$3</x:f>
        <x:v>0</x:v>
      </x:c>
      <x:c r="AG475" s="523" t="n">
        <x:v>0</x:v>
      </x:c>
      <x:c r="AH475" s="585" t="n">
        <x:v>0</x:v>
      </x:c>
      <x:c r="AI475" s="588" t="n">
        <x:f>AJ475*$E$3</x:f>
        <x:v>0</x:v>
      </x:c>
      <x:c r="AJ475" s="523" t="n">
        <x:v>0</x:v>
      </x:c>
      <x:c r="AK475" s="579" t="n">
        <x:v>0</x:v>
      </x:c>
      <x:c r="AL475" s="582" t="n">
        <x:f>AM475*$E$3</x:f>
        <x:v>0</x:v>
      </x:c>
      <x:c r="AM475" s="523" t="n">
        <x:v>0</x:v>
      </x:c>
      <x:c r="AN475" s="585" t="n">
        <x:v>0</x:v>
      </x:c>
      <x:c r="AO475" s="588" t="n">
        <x:f>AP475*$E$3</x:f>
        <x:v>0</x:v>
      </x:c>
      <x:c r="AP475" s="523" t="n">
        <x:v>0</x:v>
      </x:c>
      <x:c r="AQ475" s="579" t="n">
        <x:v>0</x:v>
      </x:c>
      <x:c r="AR475" s="582" t="n">
        <x:f>AS475*$E$3</x:f>
        <x:v>0</x:v>
      </x:c>
      <x:c r="AS475" s="523" t="n">
        <x:v>0</x:v>
      </x:c>
      <x:c r="AT475" s="585" t="n">
        <x:v>0</x:v>
      </x:c>
      <x:c r="AU475" s="588" t="n">
        <x:f>AV475*$E$3</x:f>
        <x:v>0</x:v>
      </x:c>
      <x:c r="AV475" s="523" t="n">
        <x:v>0</x:v>
      </x:c>
      <x:c r="AW475" s="579" t="n">
        <x:f>SUM(M475,P475,S475,V475,Y475,AB475,AE475,AH475,AK475,AN475,AQ475,AT475)</x:f>
        <x:v>0</x:v>
      </x:c>
      <x:c r="AX475" s="582" t="n">
        <x:f>SUM(N475,Q475,T475,W475,Z475,AC475,AF475,AI475,AL475,AO475,AR475,AU475)</x:f>
        <x:v>0</x:v>
      </x:c>
      <x:c r="AY475" s="525"/>
      <x:c r="AZ475" s="579" t="n">
        <x:f>AW475/12</x:f>
        <x:v>0</x:v>
      </x:c>
      <x:c r="BA475" s="582" t="n">
        <x:f>AX475/12</x:f>
        <x:v>0</x:v>
      </x:c>
      <x:c r="BB475" s="525"/>
      <x:c r="BC475" s="579" t="n">
        <x:f>AW475-$G475</x:f>
        <x:v>0</x:v>
      </x:c>
      <x:c r="BD475" s="582" t="n">
        <x:f>AX475-($K475*12)</x:f>
        <x:v>0</x:v>
      </x:c>
      <x:c r="BE475" s="522" t="str">
        <x:v>SIM</x:v>
      </x:c>
      <x:c r="BF475" s="522" t="str">
        <x:v>PRODUÇÃO · COMPÕE O FATOR K</x:v>
      </x:c>
    </x:row>
    <x:row r="476" ht="31" customHeight="1">
      <x:c r="A476" s="531" t="str">
        <x:v>O&amp;M</x:v>
      </x:c>
      <x:c r="B476" s="531" t="str">
        <x:v>LINHA VIVA</x:v>
      </x:c>
      <x:c r="C476" s="531" t="str">
        <x:v>5031200333</x:v>
      </x:c>
      <x:c r="D476" s="534" t="str">
        <x:v>RET ESTR PRI 3F ANC/AMA CRUZ DP HT LV</x:v>
      </x:c>
      <x:c r="E476" s="534" t="str">
        <x:v>RETIRAR ESTRUTURA PRIMARIA DE ANCORAGEM OU AMARRACAO DUPLA EM CRUZETA DUPLA, TIPO HT, PARA TRES FASES, INDEPENDENTE DA CLASSE DE TENSAO. INCLUI: INSTALAR/RETIRAR COBERTURAS NECESSARIAS NO POSTE, CONDUTOR, CHAVES E COMPONENTES ENERGIZADOS, RETIRAR CRUZETA, FERRAGENS, ISOLADORES DA ESTRUTURA PRIMARIA, AMARRACAO, ENCABECAMENTO, TENSIONAMENTO DO CONDUTOR E RETIRADA DAS CONEXÕES ELÉTRICAS NECESSÁRIAS. APROPRIACAO - INVESTIMENTO: QUANDO ASSOCIADA A UC ESSA ATIVIDADE DEVE SER APROPRIADA NA ODI. CUSTEIO: QUANDO EM ATIVIDADE DE MANUTENCAO, APROPRIAR NO CENTRO E CLASSE DE CUSTO ESPECIFICA DA AREA. CONFORME ET.206.EQTL.NORMAS E QUALIDADE. QUANTIDADE MINIMA DE PESSOAS RECOMENDAS: 4 PESSOAS. TIPO DE TURMA: LINHA VIVA (LV).</x:v>
      </x:c>
      <x:c r="F476" s="531" t="str">
        <x:v>UNIDADE</x:v>
      </x:c>
      <x:c r="G476" s="573" t="n">
        <x:v>1.56</x:v>
      </x:c>
      <x:c r="H476" s="573" t="n">
        <x:f>G476/12</x:f>
        <x:v>0.13</x:v>
      </x:c>
      <x:c r="I476" s="576" t="n">
        <x:v>1669.48198271829</x:v>
      </x:c>
      <x:c r="J476" s="576" t="n">
        <x:f>ROUND(I476*$E$3,2)</x:f>
        <x:v>1669.48</x:v>
      </x:c>
      <x:c r="K476" s="576" t="n">
        <x:f>J476*H476</x:f>
        <x:v>217.03240000000002</x:v>
      </x:c>
      <x:c r="L476" s="522"/>
      <x:c r="M476" s="579" t="n">
        <x:v>0</x:v>
      </x:c>
      <x:c r="N476" s="582" t="n">
        <x:f>O476*$E$3</x:f>
        <x:v>0</x:v>
      </x:c>
      <x:c r="O476" s="523" t="n">
        <x:v>0</x:v>
      </x:c>
      <x:c r="P476" s="585" t="n">
        <x:v>0</x:v>
      </x:c>
      <x:c r="Q476" s="588" t="n">
        <x:f>R476*$E$3</x:f>
        <x:v>0</x:v>
      </x:c>
      <x:c r="R476" s="523" t="n">
        <x:v>0</x:v>
      </x:c>
      <x:c r="S476" s="579" t="n">
        <x:v>0</x:v>
      </x:c>
      <x:c r="T476" s="582" t="n">
        <x:f>U476*$E$3</x:f>
        <x:v>0</x:v>
      </x:c>
      <x:c r="U476" s="523" t="n">
        <x:v>0</x:v>
      </x:c>
      <x:c r="V476" s="585" t="n">
        <x:v>0</x:v>
      </x:c>
      <x:c r="W476" s="588" t="n">
        <x:f>X476*$E$3</x:f>
        <x:v>0</x:v>
      </x:c>
      <x:c r="X476" s="523" t="n">
        <x:v>0</x:v>
      </x:c>
      <x:c r="Y476" s="579" t="n">
        <x:v>0</x:v>
      </x:c>
      <x:c r="Z476" s="582" t="n">
        <x:f>AA476*$E$3</x:f>
        <x:v>0</x:v>
      </x:c>
      <x:c r="AA476" s="523" t="n">
        <x:v>0</x:v>
      </x:c>
      <x:c r="AB476" s="585" t="n">
        <x:v>0</x:v>
      </x:c>
      <x:c r="AC476" s="588" t="n">
        <x:f>AD476*$E$3</x:f>
        <x:v>0</x:v>
      </x:c>
      <x:c r="AD476" s="523" t="n">
        <x:v>0</x:v>
      </x:c>
      <x:c r="AE476" s="579" t="n">
        <x:v>0</x:v>
      </x:c>
      <x:c r="AF476" s="582" t="n">
        <x:f>AG476*$E$3</x:f>
        <x:v>0</x:v>
      </x:c>
      <x:c r="AG476" s="523" t="n">
        <x:v>0</x:v>
      </x:c>
      <x:c r="AH476" s="585" t="n">
        <x:v>0</x:v>
      </x:c>
      <x:c r="AI476" s="588" t="n">
        <x:f>AJ476*$E$3</x:f>
        <x:v>0</x:v>
      </x:c>
      <x:c r="AJ476" s="523" t="n">
        <x:v>0</x:v>
      </x:c>
      <x:c r="AK476" s="579" t="n">
        <x:v>0</x:v>
      </x:c>
      <x:c r="AL476" s="582" t="n">
        <x:f>AM476*$E$3</x:f>
        <x:v>0</x:v>
      </x:c>
      <x:c r="AM476" s="523" t="n">
        <x:v>0</x:v>
      </x:c>
      <x:c r="AN476" s="585" t="n">
        <x:v>0</x:v>
      </x:c>
      <x:c r="AO476" s="588" t="n">
        <x:f>AP476*$E$3</x:f>
        <x:v>0</x:v>
      </x:c>
      <x:c r="AP476" s="523" t="n">
        <x:v>0</x:v>
      </x:c>
      <x:c r="AQ476" s="579" t="n">
        <x:v>0</x:v>
      </x:c>
      <x:c r="AR476" s="582" t="n">
        <x:f>AS476*$E$3</x:f>
        <x:v>0</x:v>
      </x:c>
      <x:c r="AS476" s="523" t="n">
        <x:v>0</x:v>
      </x:c>
      <x:c r="AT476" s="585" t="n">
        <x:v>0</x:v>
      </x:c>
      <x:c r="AU476" s="588" t="n">
        <x:f>AV476*$E$3</x:f>
        <x:v>0</x:v>
      </x:c>
      <x:c r="AV476" s="523" t="n">
        <x:v>0</x:v>
      </x:c>
      <x:c r="AW476" s="579" t="n">
        <x:f>SUM(M476,P476,S476,V476,Y476,AB476,AE476,AH476,AK476,AN476,AQ476,AT476)</x:f>
        <x:v>0</x:v>
      </x:c>
      <x:c r="AX476" s="582" t="n">
        <x:f>SUM(N476,Q476,T476,W476,Z476,AC476,AF476,AI476,AL476,AO476,AR476,AU476)</x:f>
        <x:v>0</x:v>
      </x:c>
      <x:c r="AY476" s="525"/>
      <x:c r="AZ476" s="579" t="n">
        <x:f>AW476/12</x:f>
        <x:v>0</x:v>
      </x:c>
      <x:c r="BA476" s="582" t="n">
        <x:f>AX476/12</x:f>
        <x:v>0</x:v>
      </x:c>
      <x:c r="BB476" s="525"/>
      <x:c r="BC476" s="579" t="n">
        <x:f>AW476-$G476</x:f>
        <x:v>-1.56</x:v>
      </x:c>
      <x:c r="BD476" s="582" t="n">
        <x:f>AX476-($K476*12)</x:f>
        <x:v>-2604.3888</x:v>
      </x:c>
      <x:c r="BE476" s="522" t="str">
        <x:v>SIM</x:v>
      </x:c>
      <x:c r="BF476" s="522" t="str">
        <x:v>PRODUÇÃO · COMPÕE O FATOR K</x:v>
      </x:c>
    </x:row>
    <x:row r="477" ht="31" customHeight="1">
      <x:c r="A477" s="531" t="str">
        <x:v>O&amp;M</x:v>
      </x:c>
      <x:c r="B477" s="531" t="str">
        <x:v>LINHA VIVA</x:v>
      </x:c>
      <x:c r="C477" s="531" t="str">
        <x:v>5031200334</x:v>
      </x:c>
      <x:c r="D477" s="534" t="str">
        <x:v>INST ESTR PRI 3F ANC/AMA S/CRUZ HTE LV</x:v>
      </x:c>
      <x:c r="E477" s="534" t="str">
        <x:v>INSTALAR ESTRUTURA PRIMARIA DE ANCORAGEM OU AMARRACAO DUPLA SEM CRUZETA, TIPO HTE, PARA TRES FASES, INDEPENDENTE DA CLASSE DE TENSAO. INCLUI: INSTALAR/RETIRAR COBERTURAS NECESSARIAS NO POSTE, CONDUTOR, CHAVES E COMPONENTES ENERGIZADOS, FIXAR/NIVELAR CRUZETA, FERRAGENS, SUPORTES, ISOLADORES DA ESTRUTURA PRIMARIA, AMARRACAO, ENCABECAMENTO, TENSIONAMENTO DO CONDUTOR E INSTALAÇÃO DAS CONEXÕES ELÉTRICAS NECESSÁRIAS. APROPRIACAO - INVESTIMENTO: QUANDO ASSOCIADA A UC ESSA ATIVIDADE DEVE SER APROPRIADA NA ODI. CUSTEIO: QUANDO EM ATIVIDADE DE MANUTENCAO, APROPRIAR NO CENTRO E CLASSE DE CUSTO ESPECIFICA DA AREA.. CONFORME ET.206.EQTL.NORMAS E QUALIDADE. QUANTIDADE MINIMA DE PESSOAS RECOMENDAS: 4 PESSOAS. TIPO DE TURMA: LINHA VIVA (LV).</x:v>
      </x:c>
      <x:c r="F477" s="531" t="str">
        <x:v>UNIDADE</x:v>
      </x:c>
      <x:c r="G477" s="573" t="n">
        <x:v>0</x:v>
      </x:c>
      <x:c r="H477" s="573" t="n">
        <x:f>G477/12</x:f>
        <x:v>0</x:v>
      </x:c>
      <x:c r="I477" s="576" t="n">
        <x:v>1931.87553499743</x:v>
      </x:c>
      <x:c r="J477" s="576" t="n">
        <x:f>ROUND(I477*$E$3,2)</x:f>
        <x:v>1931.88</x:v>
      </x:c>
      <x:c r="K477" s="576" t="n">
        <x:f>J477*H477</x:f>
        <x:v>0</x:v>
      </x:c>
      <x:c r="L477" s="522"/>
      <x:c r="M477" s="579" t="n">
        <x:v>0</x:v>
      </x:c>
      <x:c r="N477" s="582" t="n">
        <x:f>O477*$E$3</x:f>
        <x:v>0</x:v>
      </x:c>
      <x:c r="O477" s="523" t="n">
        <x:v>0</x:v>
      </x:c>
      <x:c r="P477" s="585" t="n">
        <x:v>0</x:v>
      </x:c>
      <x:c r="Q477" s="588" t="n">
        <x:f>R477*$E$3</x:f>
        <x:v>0</x:v>
      </x:c>
      <x:c r="R477" s="523" t="n">
        <x:v>0</x:v>
      </x:c>
      <x:c r="S477" s="579" t="n">
        <x:v>0</x:v>
      </x:c>
      <x:c r="T477" s="582" t="n">
        <x:f>U477*$E$3</x:f>
        <x:v>0</x:v>
      </x:c>
      <x:c r="U477" s="523" t="n">
        <x:v>0</x:v>
      </x:c>
      <x:c r="V477" s="585" t="n">
        <x:v>0</x:v>
      </x:c>
      <x:c r="W477" s="588" t="n">
        <x:f>X477*$E$3</x:f>
        <x:v>0</x:v>
      </x:c>
      <x:c r="X477" s="523" t="n">
        <x:v>0</x:v>
      </x:c>
      <x:c r="Y477" s="579" t="n">
        <x:v>0</x:v>
      </x:c>
      <x:c r="Z477" s="582" t="n">
        <x:f>AA477*$E$3</x:f>
        <x:v>0</x:v>
      </x:c>
      <x:c r="AA477" s="523" t="n">
        <x:v>0</x:v>
      </x:c>
      <x:c r="AB477" s="585" t="n">
        <x:v>0</x:v>
      </x:c>
      <x:c r="AC477" s="588" t="n">
        <x:f>AD477*$E$3</x:f>
        <x:v>0</x:v>
      </x:c>
      <x:c r="AD477" s="523" t="n">
        <x:v>0</x:v>
      </x:c>
      <x:c r="AE477" s="579" t="n">
        <x:v>0</x:v>
      </x:c>
      <x:c r="AF477" s="582" t="n">
        <x:f>AG477*$E$3</x:f>
        <x:v>0</x:v>
      </x:c>
      <x:c r="AG477" s="523" t="n">
        <x:v>0</x:v>
      </x:c>
      <x:c r="AH477" s="585" t="n">
        <x:v>0</x:v>
      </x:c>
      <x:c r="AI477" s="588" t="n">
        <x:f>AJ477*$E$3</x:f>
        <x:v>0</x:v>
      </x:c>
      <x:c r="AJ477" s="523" t="n">
        <x:v>0</x:v>
      </x:c>
      <x:c r="AK477" s="579" t="n">
        <x:v>0</x:v>
      </x:c>
      <x:c r="AL477" s="582" t="n">
        <x:f>AM477*$E$3</x:f>
        <x:v>0</x:v>
      </x:c>
      <x:c r="AM477" s="523" t="n">
        <x:v>0</x:v>
      </x:c>
      <x:c r="AN477" s="585" t="n">
        <x:v>0</x:v>
      </x:c>
      <x:c r="AO477" s="588" t="n">
        <x:f>AP477*$E$3</x:f>
        <x:v>0</x:v>
      </x:c>
      <x:c r="AP477" s="523" t="n">
        <x:v>0</x:v>
      </x:c>
      <x:c r="AQ477" s="579" t="n">
        <x:v>0</x:v>
      </x:c>
      <x:c r="AR477" s="582" t="n">
        <x:f>AS477*$E$3</x:f>
        <x:v>0</x:v>
      </x:c>
      <x:c r="AS477" s="523" t="n">
        <x:v>0</x:v>
      </x:c>
      <x:c r="AT477" s="585" t="n">
        <x:v>0</x:v>
      </x:c>
      <x:c r="AU477" s="588" t="n">
        <x:f>AV477*$E$3</x:f>
        <x:v>0</x:v>
      </x:c>
      <x:c r="AV477" s="523" t="n">
        <x:v>0</x:v>
      </x:c>
      <x:c r="AW477" s="579" t="n">
        <x:f>SUM(M477,P477,S477,V477,Y477,AB477,AE477,AH477,AK477,AN477,AQ477,AT477)</x:f>
        <x:v>0</x:v>
      </x:c>
      <x:c r="AX477" s="582" t="n">
        <x:f>SUM(N477,Q477,T477,W477,Z477,AC477,AF477,AI477,AL477,AO477,AR477,AU477)</x:f>
        <x:v>0</x:v>
      </x:c>
      <x:c r="AY477" s="525"/>
      <x:c r="AZ477" s="579" t="n">
        <x:f>AW477/12</x:f>
        <x:v>0</x:v>
      </x:c>
      <x:c r="BA477" s="582" t="n">
        <x:f>AX477/12</x:f>
        <x:v>0</x:v>
      </x:c>
      <x:c r="BB477" s="525"/>
      <x:c r="BC477" s="579" t="n">
        <x:f>AW477-$G477</x:f>
        <x:v>0</x:v>
      </x:c>
      <x:c r="BD477" s="582" t="n">
        <x:f>AX477-($K477*12)</x:f>
        <x:v>0</x:v>
      </x:c>
      <x:c r="BE477" s="522" t="str">
        <x:v>SIM</x:v>
      </x:c>
      <x:c r="BF477" s="522" t="str">
        <x:v>PRODUÇÃO · COMPÕE O FATOR K</x:v>
      </x:c>
    </x:row>
    <x:row r="478" ht="31" customHeight="1">
      <x:c r="A478" s="531" t="str">
        <x:v>O&amp;M</x:v>
      </x:c>
      <x:c r="B478" s="531" t="str">
        <x:v>LINHA VIVA</x:v>
      </x:c>
      <x:c r="C478" s="531" t="str">
        <x:v>5031200335</x:v>
      </x:c>
      <x:c r="D478" s="534" t="str">
        <x:v>RET ESTR PRI 3F ANC/AMA HTE LV</x:v>
      </x:c>
      <x:c r="E478" s="534" t="str">
        <x:v>RETIRAR ESTRUTURA PRIMARIA DE ANCORAGEM OU AMARRACAO DUPLA SEM CRUZETA, TIPO HTE, PARA TRES FASES, INDEPENDENTE DA CLASSE DE TENSAO. INCLUI: INSTALAR/RETIRAR COBERTURAS NECESSARIAS NO POSTE, CONDUTOR, CHAVES E COMPONENTES ENERGIZADOS, RETIRAR CRUZETA, FERRAGENS, ISOLADORES DA ESTRUTURA PRIMARIA, AMARRACAO, ENCABECAMENTO, TENSIONAMENTO DO CONDUTOR E RETIRADA DAS CONEXÕES ELÉTRICAS NECESSÁRIAS. APROPRIACAO - INVESTIMENTO: QUANDO ASSOCIADA A UC ESSA ATIVIDADE DEVE SER APROPRIADA NA ODI. CUSTEIO: QUANDO EM ATIVIDADE DE MANUTENCAO, APROPRIAR NO CENTRO E CLASSE DE CUSTO ESPECIFICA DA AREA. CONFORME ET.206.EQTL.NORMAS E QUALIDADE. QUANTIDADE MINIMA DE PESSOAS RECOMENDAS: 4 PESSOAS. TIPO DE TURMA: LINHA VIVA (LV).</x:v>
      </x:c>
      <x:c r="F478" s="531" t="str">
        <x:v>UNIDADE</x:v>
      </x:c>
      <x:c r="G478" s="573" t="n">
        <x:v>0</x:v>
      </x:c>
      <x:c r="H478" s="573" t="n">
        <x:f>G478/12</x:f>
        <x:v>0</x:v>
      </x:c>
      <x:c r="I478" s="576" t="n">
        <x:v>1502.44960686324</x:v>
      </x:c>
      <x:c r="J478" s="576" t="n">
        <x:f>ROUND(I478*$E$3,2)</x:f>
        <x:v>1502.45</x:v>
      </x:c>
      <x:c r="K478" s="576" t="n">
        <x:f>J478*H478</x:f>
        <x:v>0</x:v>
      </x:c>
      <x:c r="L478" s="522"/>
      <x:c r="M478" s="579" t="n">
        <x:v>0</x:v>
      </x:c>
      <x:c r="N478" s="582" t="n">
        <x:f>O478*$E$3</x:f>
        <x:v>0</x:v>
      </x:c>
      <x:c r="O478" s="523" t="n">
        <x:v>0</x:v>
      </x:c>
      <x:c r="P478" s="585" t="n">
        <x:v>0</x:v>
      </x:c>
      <x:c r="Q478" s="588" t="n">
        <x:f>R478*$E$3</x:f>
        <x:v>0</x:v>
      </x:c>
      <x:c r="R478" s="523" t="n">
        <x:v>0</x:v>
      </x:c>
      <x:c r="S478" s="579" t="n">
        <x:v>0</x:v>
      </x:c>
      <x:c r="T478" s="582" t="n">
        <x:f>U478*$E$3</x:f>
        <x:v>0</x:v>
      </x:c>
      <x:c r="U478" s="523" t="n">
        <x:v>0</x:v>
      </x:c>
      <x:c r="V478" s="585" t="n">
        <x:v>0</x:v>
      </x:c>
      <x:c r="W478" s="588" t="n">
        <x:f>X478*$E$3</x:f>
        <x:v>0</x:v>
      </x:c>
      <x:c r="X478" s="523" t="n">
        <x:v>0</x:v>
      </x:c>
      <x:c r="Y478" s="579" t="n">
        <x:v>0</x:v>
      </x:c>
      <x:c r="Z478" s="582" t="n">
        <x:f>AA478*$E$3</x:f>
        <x:v>0</x:v>
      </x:c>
      <x:c r="AA478" s="523" t="n">
        <x:v>0</x:v>
      </x:c>
      <x:c r="AB478" s="585" t="n">
        <x:v>0</x:v>
      </x:c>
      <x:c r="AC478" s="588" t="n">
        <x:f>AD478*$E$3</x:f>
        <x:v>0</x:v>
      </x:c>
      <x:c r="AD478" s="523" t="n">
        <x:v>0</x:v>
      </x:c>
      <x:c r="AE478" s="579" t="n">
        <x:v>0</x:v>
      </x:c>
      <x:c r="AF478" s="582" t="n">
        <x:f>AG478*$E$3</x:f>
        <x:v>0</x:v>
      </x:c>
      <x:c r="AG478" s="523" t="n">
        <x:v>0</x:v>
      </x:c>
      <x:c r="AH478" s="585" t="n">
        <x:v>0</x:v>
      </x:c>
      <x:c r="AI478" s="588" t="n">
        <x:f>AJ478*$E$3</x:f>
        <x:v>0</x:v>
      </x:c>
      <x:c r="AJ478" s="523" t="n">
        <x:v>0</x:v>
      </x:c>
      <x:c r="AK478" s="579" t="n">
        <x:v>0</x:v>
      </x:c>
      <x:c r="AL478" s="582" t="n">
        <x:f>AM478*$E$3</x:f>
        <x:v>0</x:v>
      </x:c>
      <x:c r="AM478" s="523" t="n">
        <x:v>0</x:v>
      </x:c>
      <x:c r="AN478" s="585" t="n">
        <x:v>0</x:v>
      </x:c>
      <x:c r="AO478" s="588" t="n">
        <x:f>AP478*$E$3</x:f>
        <x:v>0</x:v>
      </x:c>
      <x:c r="AP478" s="523" t="n">
        <x:v>0</x:v>
      </x:c>
      <x:c r="AQ478" s="579" t="n">
        <x:v>0</x:v>
      </x:c>
      <x:c r="AR478" s="582" t="n">
        <x:f>AS478*$E$3</x:f>
        <x:v>0</x:v>
      </x:c>
      <x:c r="AS478" s="523" t="n">
        <x:v>0</x:v>
      </x:c>
      <x:c r="AT478" s="585" t="n">
        <x:v>0</x:v>
      </x:c>
      <x:c r="AU478" s="588" t="n">
        <x:f>AV478*$E$3</x:f>
        <x:v>0</x:v>
      </x:c>
      <x:c r="AV478" s="523" t="n">
        <x:v>0</x:v>
      </x:c>
      <x:c r="AW478" s="579" t="n">
        <x:f>SUM(M478,P478,S478,V478,Y478,AB478,AE478,AH478,AK478,AN478,AQ478,AT478)</x:f>
        <x:v>0</x:v>
      </x:c>
      <x:c r="AX478" s="582" t="n">
        <x:f>SUM(N478,Q478,T478,W478,Z478,AC478,AF478,AI478,AL478,AO478,AR478,AU478)</x:f>
        <x:v>0</x:v>
      </x:c>
      <x:c r="AY478" s="525"/>
      <x:c r="AZ478" s="579" t="n">
        <x:f>AW478/12</x:f>
        <x:v>0</x:v>
      </x:c>
      <x:c r="BA478" s="582" t="n">
        <x:f>AX478/12</x:f>
        <x:v>0</x:v>
      </x:c>
      <x:c r="BB478" s="525"/>
      <x:c r="BC478" s="579" t="n">
        <x:f>AW478-$G478</x:f>
        <x:v>0</x:v>
      </x:c>
      <x:c r="BD478" s="582" t="n">
        <x:f>AX478-($K478*12)</x:f>
        <x:v>0</x:v>
      </x:c>
      <x:c r="BE478" s="522" t="str">
        <x:v>SIM</x:v>
      </x:c>
      <x:c r="BF478" s="522" t="str">
        <x:v>PRODUÇÃO · COMPÕE O FATOR K</x:v>
      </x:c>
    </x:row>
    <x:row r="479" ht="31" customHeight="1">
      <x:c r="A479" s="531" t="str">
        <x:v>O&amp;M</x:v>
      </x:c>
      <x:c r="B479" s="531" t="str">
        <x:v>LINHA VIVA</x:v>
      </x:c>
      <x:c r="C479" s="531" t="str">
        <x:v>5031200336</x:v>
      </x:c>
      <x:c r="D479" s="534" t="str">
        <x:v>TRANSF ESTR PRIM N2,B2,M2 P/ N4,B4,M4 LV</x:v>
      </x:c>
      <x:c r="E479" s="534" t="str">
        <x:v>TRANSFORMAR ESTRUTURA PRIMARIA CRUZETA N2, B2, M2 OU T2 EM CRUZETA N4, B4, M4 OU T4. INCLUI: INSTALAR/RETIRAR COBERTURAS NECESSARIAS NO POSTE, CONDUTOR, CHAVES E COMPONENTES ENERGIZADOS, INSTALAR ISOLADOR, FERRAGENS, SUPORTES, MATERIAIS DE FIXACAO, AMARRACAO, ENCABECAMENTO, TENSIONAMENTO DO CONDUTOR E REALIZAR CONEXÕES ELÉTRICAS NECESSÁRIAS. APROPRIACAO: QUANDO ASSOCIADA A UC/UAR  ESSA ATIVIDADE APROPRIAR EM INVESTIMENTO - ODI. CUSTEIO: QUANDO EM ATIVIDADE DE MANUTENCAO,  APROPRIAR NO CENTRO E CLASSE DE CUSTO ESPECIFICA DA AREA.CONFORME ET.206.EQTL.NORMAS E QUALIDADE. QUANTIDADE MINIMA DE PESSOAS RECOMENDAS: 4 PESSOAS. TIPO DE TURMA: LINHA VIVA (LV).</x:v>
      </x:c>
      <x:c r="F479" s="531" t="str">
        <x:v>UNIDADE</x:v>
      </x:c>
      <x:c r="G479" s="573" t="n">
        <x:v>0</x:v>
      </x:c>
      <x:c r="H479" s="573" t="n">
        <x:f>G479/12</x:f>
        <x:v>0</x:v>
      </x:c>
      <x:c r="I479" s="576" t="n">
        <x:v>882.78234064215</x:v>
      </x:c>
      <x:c r="J479" s="576" t="n">
        <x:f>ROUND(I479*$E$3,2)</x:f>
        <x:v>882.78</x:v>
      </x:c>
      <x:c r="K479" s="576" t="n">
        <x:f>J479*H479</x:f>
        <x:v>0</x:v>
      </x:c>
      <x:c r="L479" s="522"/>
      <x:c r="M479" s="579" t="n">
        <x:v>0</x:v>
      </x:c>
      <x:c r="N479" s="582" t="n">
        <x:f>O479*$E$3</x:f>
        <x:v>0</x:v>
      </x:c>
      <x:c r="O479" s="523" t="n">
        <x:v>0</x:v>
      </x:c>
      <x:c r="P479" s="585" t="n">
        <x:v>0</x:v>
      </x:c>
      <x:c r="Q479" s="588" t="n">
        <x:f>R479*$E$3</x:f>
        <x:v>0</x:v>
      </x:c>
      <x:c r="R479" s="523" t="n">
        <x:v>0</x:v>
      </x:c>
      <x:c r="S479" s="579" t="n">
        <x:v>0</x:v>
      </x:c>
      <x:c r="T479" s="582" t="n">
        <x:f>U479*$E$3</x:f>
        <x:v>0</x:v>
      </x:c>
      <x:c r="U479" s="523" t="n">
        <x:v>0</x:v>
      </x:c>
      <x:c r="V479" s="585" t="n">
        <x:v>0</x:v>
      </x:c>
      <x:c r="W479" s="588" t="n">
        <x:f>X479*$E$3</x:f>
        <x:v>0</x:v>
      </x:c>
      <x:c r="X479" s="523" t="n">
        <x:v>0</x:v>
      </x:c>
      <x:c r="Y479" s="579" t="n">
        <x:v>0</x:v>
      </x:c>
      <x:c r="Z479" s="582" t="n">
        <x:f>AA479*$E$3</x:f>
        <x:v>0</x:v>
      </x:c>
      <x:c r="AA479" s="523" t="n">
        <x:v>0</x:v>
      </x:c>
      <x:c r="AB479" s="585" t="n">
        <x:v>0</x:v>
      </x:c>
      <x:c r="AC479" s="588" t="n">
        <x:f>AD479*$E$3</x:f>
        <x:v>0</x:v>
      </x:c>
      <x:c r="AD479" s="523" t="n">
        <x:v>0</x:v>
      </x:c>
      <x:c r="AE479" s="579" t="n">
        <x:v>0</x:v>
      </x:c>
      <x:c r="AF479" s="582" t="n">
        <x:f>AG479*$E$3</x:f>
        <x:v>0</x:v>
      </x:c>
      <x:c r="AG479" s="523" t="n">
        <x:v>0</x:v>
      </x:c>
      <x:c r="AH479" s="585" t="n">
        <x:v>0</x:v>
      </x:c>
      <x:c r="AI479" s="588" t="n">
        <x:f>AJ479*$E$3</x:f>
        <x:v>0</x:v>
      </x:c>
      <x:c r="AJ479" s="523" t="n">
        <x:v>0</x:v>
      </x:c>
      <x:c r="AK479" s="579" t="n">
        <x:v>0</x:v>
      </x:c>
      <x:c r="AL479" s="582" t="n">
        <x:f>AM479*$E$3</x:f>
        <x:v>0</x:v>
      </x:c>
      <x:c r="AM479" s="523" t="n">
        <x:v>0</x:v>
      </x:c>
      <x:c r="AN479" s="585" t="n">
        <x:v>0</x:v>
      </x:c>
      <x:c r="AO479" s="588" t="n">
        <x:f>AP479*$E$3</x:f>
        <x:v>0</x:v>
      </x:c>
      <x:c r="AP479" s="523" t="n">
        <x:v>0</x:v>
      </x:c>
      <x:c r="AQ479" s="579" t="n">
        <x:v>0</x:v>
      </x:c>
      <x:c r="AR479" s="582" t="n">
        <x:f>AS479*$E$3</x:f>
        <x:v>0</x:v>
      </x:c>
      <x:c r="AS479" s="523" t="n">
        <x:v>0</x:v>
      </x:c>
      <x:c r="AT479" s="585" t="n">
        <x:v>0</x:v>
      </x:c>
      <x:c r="AU479" s="588" t="n">
        <x:f>AV479*$E$3</x:f>
        <x:v>0</x:v>
      </x:c>
      <x:c r="AV479" s="523" t="n">
        <x:v>0</x:v>
      </x:c>
      <x:c r="AW479" s="579" t="n">
        <x:f>SUM(M479,P479,S479,V479,Y479,AB479,AE479,AH479,AK479,AN479,AQ479,AT479)</x:f>
        <x:v>0</x:v>
      </x:c>
      <x:c r="AX479" s="582" t="n">
        <x:f>SUM(N479,Q479,T479,W479,Z479,AC479,AF479,AI479,AL479,AO479,AR479,AU479)</x:f>
        <x:v>0</x:v>
      </x:c>
      <x:c r="AY479" s="525"/>
      <x:c r="AZ479" s="579" t="n">
        <x:f>AW479/12</x:f>
        <x:v>0</x:v>
      </x:c>
      <x:c r="BA479" s="582" t="n">
        <x:f>AX479/12</x:f>
        <x:v>0</x:v>
      </x:c>
      <x:c r="BB479" s="525"/>
      <x:c r="BC479" s="579" t="n">
        <x:f>AW479-$G479</x:f>
        <x:v>0</x:v>
      </x:c>
      <x:c r="BD479" s="582" t="n">
        <x:f>AX479-($K479*12)</x:f>
        <x:v>0</x:v>
      </x:c>
      <x:c r="BE479" s="522" t="str">
        <x:v>SIM</x:v>
      </x:c>
      <x:c r="BF479" s="522" t="str">
        <x:v>PRODUÇÃO · COMPÕE O FATOR K</x:v>
      </x:c>
    </x:row>
    <x:row r="480" ht="31" customHeight="1">
      <x:c r="A480" s="531" t="str">
        <x:v>O&amp;M</x:v>
      </x:c>
      <x:c r="B480" s="531" t="str">
        <x:v>LINHA VIVA</x:v>
      </x:c>
      <x:c r="C480" s="531" t="str">
        <x:v>5031200337</x:v>
      </x:c>
      <x:c r="D480" s="534" t="str">
        <x:v>TRANSF ESTR PRIM N3,B3,M3 P/ N4,B4,M4 LV</x:v>
      </x:c>
      <x:c r="E480" s="534" t="str">
        <x:v>TRANSFORMAR ESTRUTURA PRIMARIA CRUZETA N3, B3, M3 OU T3 EM CRUZETA N4, B4, M4 OU T4. INCLUI: INSTALAR/RETIRAR COBERTURAS NECESSARIAS NO POSTE, CONDUTOR, CHAVES E COMPONENTES ENERGIZADOS, INSTALAR ISOLADOR, FERRAGENS, SUPORTES, MATERIAIS DE FIXACAO, AMARRACAO, ENCABECAMENTO, TENSIONAMENTO DO CONDUTOR E REALIZAR CONEXÕES ELÉTRICAS NECESSÁRIAS. APROPRIACAO: QUANDO ASSOCIADA A UC/UAR  ESSA ATIVIDADE APROPRIAR EM INVESTIMENTO - ODI. CUSTEIO: QUANDO EM ATIVIDADE DE MANUTENCAO,  APROPRIAR NO CENTRO E CLASSE DE CUSTO ESPECIFICA DA AREA.CONFORME ET.206.EQTL.NORMAS E QUALIDADE. QUANTIDADE MINIMA DE PESSOAS RECOMENDAS: 4 PESSOAS. TIPO DE TURMA: LINHA VIVA (LV).</x:v>
      </x:c>
      <x:c r="F480" s="531" t="str">
        <x:v>UNIDADE</x:v>
      </x:c>
      <x:c r="G480" s="573" t="n">
        <x:v>0</x:v>
      </x:c>
      <x:c r="H480" s="573" t="n">
        <x:f>G480/12</x:f>
        <x:v>0</x:v>
      </x:c>
      <x:c r="I480" s="576" t="n">
        <x:v>630.249590969283</x:v>
      </x:c>
      <x:c r="J480" s="576" t="n">
        <x:f>ROUND(I480*$E$3,2)</x:f>
        <x:v>630.25</x:v>
      </x:c>
      <x:c r="K480" s="576" t="n">
        <x:f>J480*H480</x:f>
        <x:v>0</x:v>
      </x:c>
      <x:c r="L480" s="522"/>
      <x:c r="M480" s="579" t="n">
        <x:v>0</x:v>
      </x:c>
      <x:c r="N480" s="582" t="n">
        <x:f>O480*$E$3</x:f>
        <x:v>0</x:v>
      </x:c>
      <x:c r="O480" s="523" t="n">
        <x:v>0</x:v>
      </x:c>
      <x:c r="P480" s="585" t="n">
        <x:v>0</x:v>
      </x:c>
      <x:c r="Q480" s="588" t="n">
        <x:f>R480*$E$3</x:f>
        <x:v>0</x:v>
      </x:c>
      <x:c r="R480" s="523" t="n">
        <x:v>0</x:v>
      </x:c>
      <x:c r="S480" s="579" t="n">
        <x:v>0</x:v>
      </x:c>
      <x:c r="T480" s="582" t="n">
        <x:f>U480*$E$3</x:f>
        <x:v>0</x:v>
      </x:c>
      <x:c r="U480" s="523" t="n">
        <x:v>0</x:v>
      </x:c>
      <x:c r="V480" s="585" t="n">
        <x:v>0</x:v>
      </x:c>
      <x:c r="W480" s="588" t="n">
        <x:f>X480*$E$3</x:f>
        <x:v>0</x:v>
      </x:c>
      <x:c r="X480" s="523" t="n">
        <x:v>0</x:v>
      </x:c>
      <x:c r="Y480" s="579" t="n">
        <x:v>0</x:v>
      </x:c>
      <x:c r="Z480" s="582" t="n">
        <x:f>AA480*$E$3</x:f>
        <x:v>0</x:v>
      </x:c>
      <x:c r="AA480" s="523" t="n">
        <x:v>0</x:v>
      </x:c>
      <x:c r="AB480" s="585" t="n">
        <x:v>0</x:v>
      </x:c>
      <x:c r="AC480" s="588" t="n">
        <x:f>AD480*$E$3</x:f>
        <x:v>0</x:v>
      </x:c>
      <x:c r="AD480" s="523" t="n">
        <x:v>0</x:v>
      </x:c>
      <x:c r="AE480" s="579" t="n">
        <x:v>0</x:v>
      </x:c>
      <x:c r="AF480" s="582" t="n">
        <x:f>AG480*$E$3</x:f>
        <x:v>0</x:v>
      </x:c>
      <x:c r="AG480" s="523" t="n">
        <x:v>0</x:v>
      </x:c>
      <x:c r="AH480" s="585" t="n">
        <x:v>0</x:v>
      </x:c>
      <x:c r="AI480" s="588" t="n">
        <x:f>AJ480*$E$3</x:f>
        <x:v>0</x:v>
      </x:c>
      <x:c r="AJ480" s="523" t="n">
        <x:v>0</x:v>
      </x:c>
      <x:c r="AK480" s="579" t="n">
        <x:v>0</x:v>
      </x:c>
      <x:c r="AL480" s="582" t="n">
        <x:f>AM480*$E$3</x:f>
        <x:v>0</x:v>
      </x:c>
      <x:c r="AM480" s="523" t="n">
        <x:v>0</x:v>
      </x:c>
      <x:c r="AN480" s="585" t="n">
        <x:v>0</x:v>
      </x:c>
      <x:c r="AO480" s="588" t="n">
        <x:f>AP480*$E$3</x:f>
        <x:v>0</x:v>
      </x:c>
      <x:c r="AP480" s="523" t="n">
        <x:v>0</x:v>
      </x:c>
      <x:c r="AQ480" s="579" t="n">
        <x:v>0</x:v>
      </x:c>
      <x:c r="AR480" s="582" t="n">
        <x:f>AS480*$E$3</x:f>
        <x:v>0</x:v>
      </x:c>
      <x:c r="AS480" s="523" t="n">
        <x:v>0</x:v>
      </x:c>
      <x:c r="AT480" s="585" t="n">
        <x:v>0</x:v>
      </x:c>
      <x:c r="AU480" s="588" t="n">
        <x:f>AV480*$E$3</x:f>
        <x:v>0</x:v>
      </x:c>
      <x:c r="AV480" s="523" t="n">
        <x:v>0</x:v>
      </x:c>
      <x:c r="AW480" s="579" t="n">
        <x:f>SUM(M480,P480,S480,V480,Y480,AB480,AE480,AH480,AK480,AN480,AQ480,AT480)</x:f>
        <x:v>0</x:v>
      </x:c>
      <x:c r="AX480" s="582" t="n">
        <x:f>SUM(N480,Q480,T480,W480,Z480,AC480,AF480,AI480,AL480,AO480,AR480,AU480)</x:f>
        <x:v>0</x:v>
      </x:c>
      <x:c r="AY480" s="525"/>
      <x:c r="AZ480" s="579" t="n">
        <x:f>AW480/12</x:f>
        <x:v>0</x:v>
      </x:c>
      <x:c r="BA480" s="582" t="n">
        <x:f>AX480/12</x:f>
        <x:v>0</x:v>
      </x:c>
      <x:c r="BB480" s="525"/>
      <x:c r="BC480" s="579" t="n">
        <x:f>AW480-$G480</x:f>
        <x:v>0</x:v>
      </x:c>
      <x:c r="BD480" s="582" t="n">
        <x:f>AX480-($K480*12)</x:f>
        <x:v>0</x:v>
      </x:c>
      <x:c r="BE480" s="522" t="str">
        <x:v>SIM</x:v>
      </x:c>
      <x:c r="BF480" s="522" t="str">
        <x:v>PRODUÇÃO · COMPÕE O FATOR K</x:v>
      </x:c>
    </x:row>
    <x:row r="481" ht="31" customHeight="1">
      <x:c r="A481" s="531" t="str">
        <x:v>O&amp;M</x:v>
      </x:c>
      <x:c r="B481" s="531" t="str">
        <x:v>LINHA VIVA</x:v>
      </x:c>
      <x:c r="C481" s="531" t="str">
        <x:v>5031200338</x:v>
      </x:c>
      <x:c r="D481" s="534" t="str">
        <x:v>TURMA LV INST POSTE ESTRUT PRIMARIA LV</x:v>
      </x:c>
      <x:c r="E481" s="534" t="str">
        <x:v>TURMA DE LINHA VIVA EM APOIO A INSTALAR POSTE PARA ESTRUTURA PRIMARIA, COM REDE ENERGIZADA. INCLUI: INSTALAR/RETIRAR COBERTURAS NECESSARIAS NO POSTE, CONDUTOR, CHAVES E COMPONENTES ENERGIZADOS. APROPRIACAO - INVESTIMENTO: QUANDO ASSOCIADA A UC ESSA ATIVIDADE DEVE SER APROPRIADA NA ODI. CONFORME ET.206.EQTL.NORMAS E QUALIDADE. QUANTIDADE MINIMA DE PESSOAS RECOMENDAS: 4 PESSOAS. TIPO DE TURMA: LINHA VIVA (LV).</x:v>
      </x:c>
      <x:c r="F481" s="531" t="str">
        <x:v>UNIDADE</x:v>
      </x:c>
      <x:c r="G481" s="573" t="n">
        <x:v>2022.86084995875</x:v>
      </x:c>
      <x:c r="H481" s="573" t="n">
        <x:f>G481/12</x:f>
        <x:v>168.5717374965625</x:v>
      </x:c>
      <x:c r="I481" s="576" t="n">
        <x:v>1268.91090537387</x:v>
      </x:c>
      <x:c r="J481" s="576" t="n">
        <x:f>ROUND(I481*$E$3,2)</x:f>
        <x:v>1268.91</x:v>
      </x:c>
      <x:c r="K481" s="576" t="n">
        <x:f>J481*H481</x:f>
        <x:v>213902.36342676313</x:v>
      </x:c>
      <x:c r="L481" s="522"/>
      <x:c r="M481" s="579" t="n">
        <x:v>40</x:v>
      </x:c>
      <x:c r="N481" s="582" t="n">
        <x:f>O481*$E$3</x:f>
        <x:v>50756.4</x:v>
      </x:c>
      <x:c r="O481" s="523" t="n">
        <x:v>50756.4</x:v>
      </x:c>
      <x:c r="P481" s="585" t="n">
        <x:v>48</x:v>
      </x:c>
      <x:c r="Q481" s="588" t="n">
        <x:f>R481*$E$3</x:f>
        <x:v>60907.68</x:v>
      </x:c>
      <x:c r="R481" s="523" t="n">
        <x:v>60907.68</x:v>
      </x:c>
      <x:c r="S481" s="579" t="n">
        <x:v>31</x:v>
      </x:c>
      <x:c r="T481" s="582" t="n">
        <x:f>U481*$E$3</x:f>
        <x:v>39336.21</x:v>
      </x:c>
      <x:c r="U481" s="523" t="n">
        <x:v>39336.21</x:v>
      </x:c>
      <x:c r="V481" s="585" t="n">
        <x:v>53</x:v>
      </x:c>
      <x:c r="W481" s="588" t="n">
        <x:f>X481*$E$3</x:f>
        <x:v>67252.23</x:v>
      </x:c>
      <x:c r="X481" s="523" t="n">
        <x:v>67252.23</x:v>
      </x:c>
      <x:c r="Y481" s="579" t="n">
        <x:v>65</x:v>
      </x:c>
      <x:c r="Z481" s="582" t="n">
        <x:f>AA481*$E$3</x:f>
        <x:v>82479.15</x:v>
      </x:c>
      <x:c r="AA481" s="523" t="n">
        <x:v>82479.15</x:v>
      </x:c>
      <x:c r="AB481" s="585" t="n">
        <x:v>73</x:v>
      </x:c>
      <x:c r="AC481" s="588" t="n">
        <x:f>AD481*$E$3</x:f>
        <x:v>92630.43</x:v>
      </x:c>
      <x:c r="AD481" s="523" t="n">
        <x:v>92630.43</x:v>
      </x:c>
      <x:c r="AE481" s="579" t="n">
        <x:v>74</x:v>
      </x:c>
      <x:c r="AF481" s="582" t="n">
        <x:f>AG481*$E$3</x:f>
        <x:v>93899.34</x:v>
      </x:c>
      <x:c r="AG481" s="523" t="n">
        <x:v>93899.34</x:v>
      </x:c>
      <x:c r="AH481" s="585" t="n">
        <x:v>69</x:v>
      </x:c>
      <x:c r="AI481" s="588" t="n">
        <x:f>AJ481*$E$3</x:f>
        <x:v>87554.79</x:v>
      </x:c>
      <x:c r="AJ481" s="523" t="n">
        <x:v>87554.79</x:v>
      </x:c>
      <x:c r="AK481" s="579" t="n">
        <x:v>85</x:v>
      </x:c>
      <x:c r="AL481" s="582" t="n">
        <x:f>AM481*$E$3</x:f>
        <x:v>107857.35</x:v>
      </x:c>
      <x:c r="AM481" s="523" t="n">
        <x:v>107857.35</x:v>
      </x:c>
      <x:c r="AN481" s="585" t="n">
        <x:v>62</x:v>
      </x:c>
      <x:c r="AO481" s="588" t="n">
        <x:f>AP481*$E$3</x:f>
        <x:v>78672.42</x:v>
      </x:c>
      <x:c r="AP481" s="523" t="n">
        <x:v>78672.42</x:v>
      </x:c>
      <x:c r="AQ481" s="579" t="n">
        <x:v>91</x:v>
      </x:c>
      <x:c r="AR481" s="582" t="n">
        <x:f>AS481*$E$3</x:f>
        <x:v>115470.81</x:v>
      </x:c>
      <x:c r="AS481" s="523" t="n">
        <x:v>115470.81</x:v>
      </x:c>
      <x:c r="AT481" s="585" t="n">
        <x:v>48</x:v>
      </x:c>
      <x:c r="AU481" s="588" t="n">
        <x:f>AV481*$E$3</x:f>
        <x:v>60907.68</x:v>
      </x:c>
      <x:c r="AV481" s="523" t="n">
        <x:v>60907.68</x:v>
      </x:c>
      <x:c r="AW481" s="579" t="n">
        <x:f>SUM(M481,P481,S481,V481,Y481,AB481,AE481,AH481,AK481,AN481,AQ481,AT481)</x:f>
        <x:v>739</x:v>
      </x:c>
      <x:c r="AX481" s="582" t="n">
        <x:f>SUM(N481,Q481,T481,W481,Z481,AC481,AF481,AI481,AL481,AO481,AR481,AU481)</x:f>
        <x:v>937724.4900000001</x:v>
      </x:c>
      <x:c r="AY481" s="525"/>
      <x:c r="AZ481" s="579" t="n">
        <x:f>AW481/12</x:f>
        <x:v>61.583333333333336</x:v>
      </x:c>
      <x:c r="BA481" s="582" t="n">
        <x:f>AX481/12</x:f>
        <x:v>78143.7075</x:v>
      </x:c>
      <x:c r="BB481" s="525"/>
      <x:c r="BC481" s="579" t="n">
        <x:f>AW481-$G481</x:f>
        <x:v>-1283.86084995875</x:v>
      </x:c>
      <x:c r="BD481" s="582" t="n">
        <x:f>AX481-($K481*12)</x:f>
        <x:v>-1629103.8711211574</x:v>
      </x:c>
      <x:c r="BE481" s="522" t="str">
        <x:v>SIM</x:v>
      </x:c>
      <x:c r="BF481" s="522" t="str">
        <x:v>PRODUÇÃO · COMPÕE O FATOR K</x:v>
      </x:c>
    </x:row>
    <x:row r="482" ht="31" customHeight="1">
      <x:c r="A482" s="531" t="str">
        <x:v>O&amp;M</x:v>
      </x:c>
      <x:c r="B482" s="531" t="str">
        <x:v>LINHA VIVA</x:v>
      </x:c>
      <x:c r="C482" s="531" t="str">
        <x:v>5031200339</x:v>
      </x:c>
      <x:c r="D482" s="534" t="str">
        <x:v>TURMA LV RET POSTE ESTRUT PRIMARIA LV</x:v>
      </x:c>
      <x:c r="E482" s="534" t="str">
        <x:v>TURMA DE LINHA VIVA EM APOIO A RETIRAR POSTE PARA ESTRUTURA PRIMARIA, COM REDE ENERGIZADA. INCLUI: INSTALAR/RETIRAR COBERTURAS NECESSARIAS NO POSTE, CONDUTOR, CHAVES E COMPONENTES ENERGIZADOS.APROPRIACAO - INVESTIMENTO: QUANDO ASSOCIADA A UC ESSA ATIVIDADE DEVE SER APROPRIADA NA ODI. CONFORME ET.206.EQTL.NORMAS E QUALIDADE. QUANTIDADE MINIMA DE PESSOAS RECOMENDAS: 4 PESSOAS. TIPO DE TURMA: LINHA VIVA (LV).</x:v>
      </x:c>
      <x:c r="F482" s="531" t="str">
        <x:v>UNIDADE</x:v>
      </x:c>
      <x:c r="G482" s="573" t="n">
        <x:v>1988.66860839824</x:v>
      </x:c>
      <x:c r="H482" s="573" t="n">
        <x:f>G482/12</x:f>
        <x:v>165.72238403318667</x:v>
      </x:c>
      <x:c r="I482" s="576" t="n">
        <x:v>1087.66403327444</x:v>
      </x:c>
      <x:c r="J482" s="576" t="n">
        <x:f>ROUND(I482*$E$3,2)</x:f>
        <x:v>1087.66</x:v>
      </x:c>
      <x:c r="K482" s="576" t="n">
        <x:f>J482*H482</x:f>
        <x:v>180249.60821753583</x:v>
      </x:c>
      <x:c r="L482" s="522"/>
      <x:c r="M482" s="579" t="n">
        <x:v>23</x:v>
      </x:c>
      <x:c r="N482" s="582" t="n">
        <x:f>O482*$E$3</x:f>
        <x:v>25016.18</x:v>
      </x:c>
      <x:c r="O482" s="523" t="n">
        <x:v>25016.18</x:v>
      </x:c>
      <x:c r="P482" s="585" t="n">
        <x:v>30</x:v>
      </x:c>
      <x:c r="Q482" s="588" t="n">
        <x:f>R482*$E$3</x:f>
        <x:v>32629.8</x:v>
      </x:c>
      <x:c r="R482" s="523" t="n">
        <x:v>32629.8</x:v>
      </x:c>
      <x:c r="S482" s="579" t="n">
        <x:v>17</x:v>
      </x:c>
      <x:c r="T482" s="582" t="n">
        <x:f>U482*$E$3</x:f>
        <x:v>18490.22</x:v>
      </x:c>
      <x:c r="U482" s="523" t="n">
        <x:v>18490.22</x:v>
      </x:c>
      <x:c r="V482" s="585" t="n">
        <x:v>34</x:v>
      </x:c>
      <x:c r="W482" s="588" t="n">
        <x:f>X482*$E$3</x:f>
        <x:v>36980.44</x:v>
      </x:c>
      <x:c r="X482" s="523" t="n">
        <x:v>36980.44</x:v>
      </x:c>
      <x:c r="Y482" s="579" t="n">
        <x:v>29</x:v>
      </x:c>
      <x:c r="Z482" s="582" t="n">
        <x:f>AA482*$E$3</x:f>
        <x:v>31542.14</x:v>
      </x:c>
      <x:c r="AA482" s="523" t="n">
        <x:v>31542.14</x:v>
      </x:c>
      <x:c r="AB482" s="585" t="n">
        <x:v>38</x:v>
      </x:c>
      <x:c r="AC482" s="588" t="n">
        <x:f>AD482*$E$3</x:f>
        <x:v>41331.08</x:v>
      </x:c>
      <x:c r="AD482" s="523" t="n">
        <x:v>41331.08</x:v>
      </x:c>
      <x:c r="AE482" s="579" t="n">
        <x:v>33</x:v>
      </x:c>
      <x:c r="AF482" s="582" t="n">
        <x:f>AG482*$E$3</x:f>
        <x:v>35892.78</x:v>
      </x:c>
      <x:c r="AG482" s="523" t="n">
        <x:v>35892.78</x:v>
      </x:c>
      <x:c r="AH482" s="585" t="n">
        <x:v>32</x:v>
      </x:c>
      <x:c r="AI482" s="588" t="n">
        <x:f>AJ482*$E$3</x:f>
        <x:v>34805.12</x:v>
      </x:c>
      <x:c r="AJ482" s="523" t="n">
        <x:v>34805.12</x:v>
      </x:c>
      <x:c r="AK482" s="579" t="n">
        <x:v>52</x:v>
      </x:c>
      <x:c r="AL482" s="582" t="n">
        <x:f>AM482*$E$3</x:f>
        <x:v>56558.32</x:v>
      </x:c>
      <x:c r="AM482" s="523" t="n">
        <x:v>56558.32</x:v>
      </x:c>
      <x:c r="AN482" s="585" t="n">
        <x:v>33</x:v>
      </x:c>
      <x:c r="AO482" s="588" t="n">
        <x:f>AP482*$E$3</x:f>
        <x:v>35892.78</x:v>
      </x:c>
      <x:c r="AP482" s="523" t="n">
        <x:v>35892.78</x:v>
      </x:c>
      <x:c r="AQ482" s="579" t="n">
        <x:v>55</x:v>
      </x:c>
      <x:c r="AR482" s="582" t="n">
        <x:f>AS482*$E$3</x:f>
        <x:v>59821.3</x:v>
      </x:c>
      <x:c r="AS482" s="523" t="n">
        <x:v>59821.3</x:v>
      </x:c>
      <x:c r="AT482" s="585" t="n">
        <x:v>25</x:v>
      </x:c>
      <x:c r="AU482" s="588" t="n">
        <x:f>AV482*$E$3</x:f>
        <x:v>27191.5</x:v>
      </x:c>
      <x:c r="AV482" s="523" t="n">
        <x:v>27191.5</x:v>
      </x:c>
      <x:c r="AW482" s="579" t="n">
        <x:f>SUM(M482,P482,S482,V482,Y482,AB482,AE482,AH482,AK482,AN482,AQ482,AT482)</x:f>
        <x:v>401</x:v>
      </x:c>
      <x:c r="AX482" s="582" t="n">
        <x:f>SUM(N482,Q482,T482,W482,Z482,AC482,AF482,AI482,AL482,AO482,AR482,AU482)</x:f>
        <x:v>436151.66</x:v>
      </x:c>
      <x:c r="AY482" s="525"/>
      <x:c r="AZ482" s="579" t="n">
        <x:f>AW482/12</x:f>
        <x:v>33.416666666666664</x:v>
      </x:c>
      <x:c r="BA482" s="582" t="n">
        <x:f>AX482/12</x:f>
        <x:v>36345.971666666665</x:v>
      </x:c>
      <x:c r="BB482" s="525"/>
      <x:c r="BC482" s="579" t="n">
        <x:f>AW482-$G482</x:f>
        <x:v>-1587.66860839824</x:v>
      </x:c>
      <x:c r="BD482" s="582" t="n">
        <x:f>AX482-($K482*12)</x:f>
        <x:v>-1726843.6386104303</x:v>
      </x:c>
      <x:c r="BE482" s="522" t="str">
        <x:v>SIM</x:v>
      </x:c>
      <x:c r="BF482" s="522" t="str">
        <x:v>PRODUÇÃO · COMPÕE O FATOR K</x:v>
      </x:c>
    </x:row>
    <x:row r="483" ht="31" customHeight="1">
      <x:c r="A483" s="531" t="str">
        <x:v>O&amp;M</x:v>
      </x:c>
      <x:c r="B483" s="531" t="str">
        <x:v>LINHA VIVA</x:v>
      </x:c>
      <x:c r="C483" s="531" t="str">
        <x:v>5031200340</x:v>
      </x:c>
      <x:c r="D483" s="534" t="str">
        <x:v>NIVELAR CRUZETA LV</x:v>
      </x:c>
      <x:c r="E483" s="534" t="str">
        <x:v>NIVELAR ATE 2 CRUZETAS (CRUZETA DUPLA), INDEPENDENTE DA CLASSE DE TENSAO. INCLUI: INSTALAR/RETIRAR COBERTURAS NECESSARIAS NO POSTE, CONDUTOR, CHAVES E COMPONENTES ENERGIZADOS, AVALIAR O ESTADO DAS CRUZETAS, AMARRACOES E ISOLADORES, SOLTAR PARCIALMENTE PARA LIBERAR OS MOVIMENTOS E NIVELAR A CRUZETA. APROPRIACAO - CUSTEIO: QUANDO EM ATIVIDADE DE MANUTENCAO, APROPRIAR NO CENTRO E CLASSE DE CUSTO ESPECIFICA DA AREA. CONFORME ET.206.EQTL.NORMAS E QUALIDADE. QUANTIDADE MINIMA DE PESSOAS RECOMENDAS: 3 PESSOAS. TIPO DE TURMA: LINHA VIVA (LV).</x:v>
      </x:c>
      <x:c r="F483" s="531" t="str">
        <x:v>CONJUNTO</x:v>
      </x:c>
      <x:c r="G483" s="573" t="n">
        <x:v>315</x:v>
      </x:c>
      <x:c r="H483" s="573" t="n">
        <x:f>G483/12</x:f>
        <x:v>26.25</x:v>
      </x:c>
      <x:c r="I483" s="576" t="n">
        <x:v>528.568160035804</x:v>
      </x:c>
      <x:c r="J483" s="576" t="n">
        <x:f>ROUND(I483*$E$3,2)</x:f>
        <x:v>528.57</x:v>
      </x:c>
      <x:c r="K483" s="576" t="n">
        <x:f>J483*H483</x:f>
        <x:v>13874.962500000001</x:v>
      </x:c>
      <x:c r="L483" s="522"/>
      <x:c r="M483" s="579" t="n">
        <x:v>4</x:v>
      </x:c>
      <x:c r="N483" s="582" t="n">
        <x:f>O483*$E$3</x:f>
        <x:v>2114.28</x:v>
      </x:c>
      <x:c r="O483" s="523" t="n">
        <x:v>2114.28</x:v>
      </x:c>
      <x:c r="P483" s="585" t="n">
        <x:v>2</x:v>
      </x:c>
      <x:c r="Q483" s="588" t="n">
        <x:f>R483*$E$3</x:f>
        <x:v>1057.14</x:v>
      </x:c>
      <x:c r="R483" s="523" t="n">
        <x:v>1057.14</x:v>
      </x:c>
      <x:c r="S483" s="579" t="n">
        <x:v>0</x:v>
      </x:c>
      <x:c r="T483" s="582" t="n">
        <x:f>U483*$E$3</x:f>
        <x:v>0</x:v>
      </x:c>
      <x:c r="U483" s="523" t="n">
        <x:v>0</x:v>
      </x:c>
      <x:c r="V483" s="585" t="n">
        <x:v>0</x:v>
      </x:c>
      <x:c r="W483" s="588" t="n">
        <x:f>X483*$E$3</x:f>
        <x:v>0</x:v>
      </x:c>
      <x:c r="X483" s="523" t="n">
        <x:v>0</x:v>
      </x:c>
      <x:c r="Y483" s="579" t="n">
        <x:v>20</x:v>
      </x:c>
      <x:c r="Z483" s="582" t="n">
        <x:f>AA483*$E$3</x:f>
        <x:v>10571.4</x:v>
      </x:c>
      <x:c r="AA483" s="523" t="n">
        <x:v>10571.4</x:v>
      </x:c>
      <x:c r="AB483" s="585" t="n">
        <x:v>37</x:v>
      </x:c>
      <x:c r="AC483" s="588" t="n">
        <x:f>AD483*$E$3</x:f>
        <x:v>19557.09</x:v>
      </x:c>
      <x:c r="AD483" s="523" t="n">
        <x:v>19557.09</x:v>
      </x:c>
      <x:c r="AE483" s="579" t="n">
        <x:v>13</x:v>
      </x:c>
      <x:c r="AF483" s="582" t="n">
        <x:f>AG483*$E$3</x:f>
        <x:v>6871.41</x:v>
      </x:c>
      <x:c r="AG483" s="523" t="n">
        <x:v>6871.41</x:v>
      </x:c>
      <x:c r="AH483" s="585" t="n">
        <x:v>18</x:v>
      </x:c>
      <x:c r="AI483" s="588" t="n">
        <x:f>AJ483*$E$3</x:f>
        <x:v>9514.26</x:v>
      </x:c>
      <x:c r="AJ483" s="523" t="n">
        <x:v>9514.26</x:v>
      </x:c>
      <x:c r="AK483" s="579" t="n">
        <x:v>12</x:v>
      </x:c>
      <x:c r="AL483" s="582" t="n">
        <x:f>AM483*$E$3</x:f>
        <x:v>6342.84</x:v>
      </x:c>
      <x:c r="AM483" s="523" t="n">
        <x:v>6342.84</x:v>
      </x:c>
      <x:c r="AN483" s="585" t="n">
        <x:v>16</x:v>
      </x:c>
      <x:c r="AO483" s="588" t="n">
        <x:f>AP483*$E$3</x:f>
        <x:v>8457.12</x:v>
      </x:c>
      <x:c r="AP483" s="523" t="n">
        <x:v>8457.12</x:v>
      </x:c>
      <x:c r="AQ483" s="579" t="n">
        <x:v>48</x:v>
      </x:c>
      <x:c r="AR483" s="582" t="n">
        <x:f>AS483*$E$3</x:f>
        <x:v>25371.36</x:v>
      </x:c>
      <x:c r="AS483" s="523" t="n">
        <x:v>25371.36</x:v>
      </x:c>
      <x:c r="AT483" s="585" t="n">
        <x:v>25</x:v>
      </x:c>
      <x:c r="AU483" s="588" t="n">
        <x:f>AV483*$E$3</x:f>
        <x:v>13214.25</x:v>
      </x:c>
      <x:c r="AV483" s="523" t="n">
        <x:v>13214.25</x:v>
      </x:c>
      <x:c r="AW483" s="579" t="n">
        <x:f>SUM(M483,P483,S483,V483,Y483,AB483,AE483,AH483,AK483,AN483,AQ483,AT483)</x:f>
        <x:v>195</x:v>
      </x:c>
      <x:c r="AX483" s="582" t="n">
        <x:f>SUM(N483,Q483,T483,W483,Z483,AC483,AF483,AI483,AL483,AO483,AR483,AU483)</x:f>
        <x:v>103071.15000000002</x:v>
      </x:c>
      <x:c r="AY483" s="525"/>
      <x:c r="AZ483" s="579" t="n">
        <x:f>AW483/12</x:f>
        <x:v>16.25</x:v>
      </x:c>
      <x:c r="BA483" s="582" t="n">
        <x:f>AX483/12</x:f>
        <x:v>8589.262500000003</x:v>
      </x:c>
      <x:c r="BB483" s="525"/>
      <x:c r="BC483" s="579" t="n">
        <x:f>AW483-$G483</x:f>
        <x:v>-120</x:v>
      </x:c>
      <x:c r="BD483" s="582" t="n">
        <x:f>AX483-($K483*12)</x:f>
        <x:v>-63428.399999999994</x:v>
      </x:c>
      <x:c r="BE483" s="522" t="str">
        <x:v>SIM</x:v>
      </x:c>
      <x:c r="BF483" s="522" t="str">
        <x:v>PRODUÇÃO · COMPÕE O FATOR K</x:v>
      </x:c>
    </x:row>
    <x:row r="484" ht="31" customHeight="1">
      <x:c r="A484" s="531" t="str">
        <x:v>O&amp;M</x:v>
      </x:c>
      <x:c r="B484" s="531" t="str">
        <x:v>LINHA VIVA</x:v>
      </x:c>
      <x:c r="C484" s="531" t="str">
        <x:v>5031200341</x:v>
      </x:c>
      <x:c r="D484" s="534" t="str">
        <x:v>INST MAO FRANCESA LV</x:v>
      </x:c>
      <x:c r="E484" s="534" t="str">
        <x:v>INSTALAR UMA OU MAIS MAO FRANCESA, INDEPENDENTE DA CLASSE DE TENSAO. INCLUI: INSTALAR UMA OU MAIS MAO FRANCESA, EM UMA MESMA ESTRUTURA. APROPRIACAO - CUSTEIO: QUANDO EM ATIVIDADE DE MANUTENCAO, APROPRIAR NO CENTRO E CLASSE DE CUSTO ESPECIFICA DA AREA. CONFORME ET.206.EQTL.NORMAS E QUALIDADE. QUANTIDADE MINIMA DE PESSOAS RECOMENDAS: 3 PESSOAS. TIPO DE TURMA: LINHA VIVA (LV).</x:v>
      </x:c>
      <x:c r="F484" s="531" t="str">
        <x:v>CONJUNTO</x:v>
      </x:c>
      <x:c r="G484" s="573" t="n">
        <x:v>0</x:v>
      </x:c>
      <x:c r="H484" s="573" t="n">
        <x:f>G484/12</x:f>
        <x:v>0</x:v>
      </x:c>
      <x:c r="I484" s="576" t="n">
        <x:v>211.427264014322</x:v>
      </x:c>
      <x:c r="J484" s="576" t="n">
        <x:f>ROUND(I484*$E$3,2)</x:f>
        <x:v>211.43</x:v>
      </x:c>
      <x:c r="K484" s="576" t="n">
        <x:f>J484*H484</x:f>
        <x:v>0</x:v>
      </x:c>
      <x:c r="L484" s="522"/>
      <x:c r="M484" s="579" t="n">
        <x:v>0</x:v>
      </x:c>
      <x:c r="N484" s="582" t="n">
        <x:f>O484*$E$3</x:f>
        <x:v>0</x:v>
      </x:c>
      <x:c r="O484" s="523" t="n">
        <x:v>0</x:v>
      </x:c>
      <x:c r="P484" s="585" t="n">
        <x:v>0</x:v>
      </x:c>
      <x:c r="Q484" s="588" t="n">
        <x:f>R484*$E$3</x:f>
        <x:v>0</x:v>
      </x:c>
      <x:c r="R484" s="523" t="n">
        <x:v>0</x:v>
      </x:c>
      <x:c r="S484" s="579" t="n">
        <x:v>0</x:v>
      </x:c>
      <x:c r="T484" s="582" t="n">
        <x:f>U484*$E$3</x:f>
        <x:v>0</x:v>
      </x:c>
      <x:c r="U484" s="523" t="n">
        <x:v>0</x:v>
      </x:c>
      <x:c r="V484" s="585" t="n">
        <x:v>0</x:v>
      </x:c>
      <x:c r="W484" s="588" t="n">
        <x:f>X484*$E$3</x:f>
        <x:v>0</x:v>
      </x:c>
      <x:c r="X484" s="523" t="n">
        <x:v>0</x:v>
      </x:c>
      <x:c r="Y484" s="579" t="n">
        <x:v>0</x:v>
      </x:c>
      <x:c r="Z484" s="582" t="n">
        <x:f>AA484*$E$3</x:f>
        <x:v>0</x:v>
      </x:c>
      <x:c r="AA484" s="523" t="n">
        <x:v>0</x:v>
      </x:c>
      <x:c r="AB484" s="585" t="n">
        <x:v>0</x:v>
      </x:c>
      <x:c r="AC484" s="588" t="n">
        <x:f>AD484*$E$3</x:f>
        <x:v>0</x:v>
      </x:c>
      <x:c r="AD484" s="523" t="n">
        <x:v>0</x:v>
      </x:c>
      <x:c r="AE484" s="579" t="n">
        <x:v>0</x:v>
      </x:c>
      <x:c r="AF484" s="582" t="n">
        <x:f>AG484*$E$3</x:f>
        <x:v>0</x:v>
      </x:c>
      <x:c r="AG484" s="523" t="n">
        <x:v>0</x:v>
      </x:c>
      <x:c r="AH484" s="585" t="n">
        <x:v>0</x:v>
      </x:c>
      <x:c r="AI484" s="588" t="n">
        <x:f>AJ484*$E$3</x:f>
        <x:v>0</x:v>
      </x:c>
      <x:c r="AJ484" s="523" t="n">
        <x:v>0</x:v>
      </x:c>
      <x:c r="AK484" s="579" t="n">
        <x:v>0</x:v>
      </x:c>
      <x:c r="AL484" s="582" t="n">
        <x:f>AM484*$E$3</x:f>
        <x:v>0</x:v>
      </x:c>
      <x:c r="AM484" s="523" t="n">
        <x:v>0</x:v>
      </x:c>
      <x:c r="AN484" s="585" t="n">
        <x:v>0</x:v>
      </x:c>
      <x:c r="AO484" s="588" t="n">
        <x:f>AP484*$E$3</x:f>
        <x:v>0</x:v>
      </x:c>
      <x:c r="AP484" s="523" t="n">
        <x:v>0</x:v>
      </x:c>
      <x:c r="AQ484" s="579" t="n">
        <x:v>0</x:v>
      </x:c>
      <x:c r="AR484" s="582" t="n">
        <x:f>AS484*$E$3</x:f>
        <x:v>0</x:v>
      </x:c>
      <x:c r="AS484" s="523" t="n">
        <x:v>0</x:v>
      </x:c>
      <x:c r="AT484" s="585" t="n">
        <x:v>0</x:v>
      </x:c>
      <x:c r="AU484" s="588" t="n">
        <x:f>AV484*$E$3</x:f>
        <x:v>0</x:v>
      </x:c>
      <x:c r="AV484" s="523" t="n">
        <x:v>0</x:v>
      </x:c>
      <x:c r="AW484" s="579" t="n">
        <x:f>SUM(M484,P484,S484,V484,Y484,AB484,AE484,AH484,AK484,AN484,AQ484,AT484)</x:f>
        <x:v>0</x:v>
      </x:c>
      <x:c r="AX484" s="582" t="n">
        <x:f>SUM(N484,Q484,T484,W484,Z484,AC484,AF484,AI484,AL484,AO484,AR484,AU484)</x:f>
        <x:v>0</x:v>
      </x:c>
      <x:c r="AY484" s="525"/>
      <x:c r="AZ484" s="579" t="n">
        <x:f>AW484/12</x:f>
        <x:v>0</x:v>
      </x:c>
      <x:c r="BA484" s="582" t="n">
        <x:f>AX484/12</x:f>
        <x:v>0</x:v>
      </x:c>
      <x:c r="BB484" s="525"/>
      <x:c r="BC484" s="579" t="n">
        <x:f>AW484-$G484</x:f>
        <x:v>0</x:v>
      </x:c>
      <x:c r="BD484" s="582" t="n">
        <x:f>AX484-($K484*12)</x:f>
        <x:v>0</x:v>
      </x:c>
      <x:c r="BE484" s="522" t="str">
        <x:v>SIM</x:v>
      </x:c>
      <x:c r="BF484" s="522" t="str">
        <x:v>PRODUÇÃO · COMPÕE O FATOR K</x:v>
      </x:c>
    </x:row>
    <x:row r="485" ht="31" customHeight="1">
      <x:c r="A485" s="531" t="str">
        <x:v>O&amp;M</x:v>
      </x:c>
      <x:c r="B485" s="531" t="str">
        <x:v>LINHA VIVA</x:v>
      </x:c>
      <x:c r="C485" s="531" t="str">
        <x:v>5031200342</x:v>
      </x:c>
      <x:c r="D485" s="534" t="str">
        <x:v>RET MAO FRANCESA LV</x:v>
      </x:c>
      <x:c r="E485" s="534" t="str">
        <x:v>RETIRAR UMA OU MAIS MAO FRANCESA, INDEPENDENTE DA CLASSE DE TENSAO. INCLUI: RETIRAR UMA OU MAIS MAO FRANCESA, EM UMA MESMA ESTRUTURA. APROPRIACAO - CUSTEIO: QUANDO EM ATIVIDADE DE MANUTENCAO, APROPRIAR NO CENTRO E CLASSE DE CUSTO ESPECIFICA DA AREA. CONFORME ET.206.EQTL.NORMAS E QUALIDADE. QUANTIDADE MINIMA DE PESSOAS RECOMENDAS: 3 PESSOAS. TIPO DE TURMA: LINHA VIVA (LV).</x:v>
      </x:c>
      <x:c r="F485" s="531" t="str">
        <x:v>CONJUNTO</x:v>
      </x:c>
      <x:c r="G485" s="573" t="n">
        <x:v>0</x:v>
      </x:c>
      <x:c r="H485" s="573" t="n">
        <x:f>G485/12</x:f>
        <x:v>0</x:v>
      </x:c>
      <x:c r="I485" s="576" t="n">
        <x:v>147.999084810025</x:v>
      </x:c>
      <x:c r="J485" s="576" t="n">
        <x:f>ROUND(I485*$E$3,2)</x:f>
        <x:v>148</x:v>
      </x:c>
      <x:c r="K485" s="576" t="n">
        <x:f>J485*H485</x:f>
        <x:v>0</x:v>
      </x:c>
      <x:c r="L485" s="522"/>
      <x:c r="M485" s="579" t="n">
        <x:v>0</x:v>
      </x:c>
      <x:c r="N485" s="582" t="n">
        <x:f>O485*$E$3</x:f>
        <x:v>0</x:v>
      </x:c>
      <x:c r="O485" s="523" t="n">
        <x:v>0</x:v>
      </x:c>
      <x:c r="P485" s="585" t="n">
        <x:v>0</x:v>
      </x:c>
      <x:c r="Q485" s="588" t="n">
        <x:f>R485*$E$3</x:f>
        <x:v>0</x:v>
      </x:c>
      <x:c r="R485" s="523" t="n">
        <x:v>0</x:v>
      </x:c>
      <x:c r="S485" s="579" t="n">
        <x:v>0</x:v>
      </x:c>
      <x:c r="T485" s="582" t="n">
        <x:f>U485*$E$3</x:f>
        <x:v>0</x:v>
      </x:c>
      <x:c r="U485" s="523" t="n">
        <x:v>0</x:v>
      </x:c>
      <x:c r="V485" s="585" t="n">
        <x:v>0</x:v>
      </x:c>
      <x:c r="W485" s="588" t="n">
        <x:f>X485*$E$3</x:f>
        <x:v>0</x:v>
      </x:c>
      <x:c r="X485" s="523" t="n">
        <x:v>0</x:v>
      </x:c>
      <x:c r="Y485" s="579" t="n">
        <x:v>0</x:v>
      </x:c>
      <x:c r="Z485" s="582" t="n">
        <x:f>AA485*$E$3</x:f>
        <x:v>0</x:v>
      </x:c>
      <x:c r="AA485" s="523" t="n">
        <x:v>0</x:v>
      </x:c>
      <x:c r="AB485" s="585" t="n">
        <x:v>0</x:v>
      </x:c>
      <x:c r="AC485" s="588" t="n">
        <x:f>AD485*$E$3</x:f>
        <x:v>0</x:v>
      </x:c>
      <x:c r="AD485" s="523" t="n">
        <x:v>0</x:v>
      </x:c>
      <x:c r="AE485" s="579" t="n">
        <x:v>0</x:v>
      </x:c>
      <x:c r="AF485" s="582" t="n">
        <x:f>AG485*$E$3</x:f>
        <x:v>0</x:v>
      </x:c>
      <x:c r="AG485" s="523" t="n">
        <x:v>0</x:v>
      </x:c>
      <x:c r="AH485" s="585" t="n">
        <x:v>0</x:v>
      </x:c>
      <x:c r="AI485" s="588" t="n">
        <x:f>AJ485*$E$3</x:f>
        <x:v>0</x:v>
      </x:c>
      <x:c r="AJ485" s="523" t="n">
        <x:v>0</x:v>
      </x:c>
      <x:c r="AK485" s="579" t="n">
        <x:v>0</x:v>
      </x:c>
      <x:c r="AL485" s="582" t="n">
        <x:f>AM485*$E$3</x:f>
        <x:v>0</x:v>
      </x:c>
      <x:c r="AM485" s="523" t="n">
        <x:v>0</x:v>
      </x:c>
      <x:c r="AN485" s="585" t="n">
        <x:v>0</x:v>
      </x:c>
      <x:c r="AO485" s="588" t="n">
        <x:f>AP485*$E$3</x:f>
        <x:v>0</x:v>
      </x:c>
      <x:c r="AP485" s="523" t="n">
        <x:v>0</x:v>
      </x:c>
      <x:c r="AQ485" s="579" t="n">
        <x:v>0</x:v>
      </x:c>
      <x:c r="AR485" s="582" t="n">
        <x:f>AS485*$E$3</x:f>
        <x:v>0</x:v>
      </x:c>
      <x:c r="AS485" s="523" t="n">
        <x:v>0</x:v>
      </x:c>
      <x:c r="AT485" s="585" t="n">
        <x:v>0</x:v>
      </x:c>
      <x:c r="AU485" s="588" t="n">
        <x:f>AV485*$E$3</x:f>
        <x:v>0</x:v>
      </x:c>
      <x:c r="AV485" s="523" t="n">
        <x:v>0</x:v>
      </x:c>
      <x:c r="AW485" s="579" t="n">
        <x:f>SUM(M485,P485,S485,V485,Y485,AB485,AE485,AH485,AK485,AN485,AQ485,AT485)</x:f>
        <x:v>0</x:v>
      </x:c>
      <x:c r="AX485" s="582" t="n">
        <x:f>SUM(N485,Q485,T485,W485,Z485,AC485,AF485,AI485,AL485,AO485,AR485,AU485)</x:f>
        <x:v>0</x:v>
      </x:c>
      <x:c r="AY485" s="525"/>
      <x:c r="AZ485" s="579" t="n">
        <x:f>AW485/12</x:f>
        <x:v>0</x:v>
      </x:c>
      <x:c r="BA485" s="582" t="n">
        <x:f>AX485/12</x:f>
        <x:v>0</x:v>
      </x:c>
      <x:c r="BB485" s="525"/>
      <x:c r="BC485" s="579" t="n">
        <x:f>AW485-$G485</x:f>
        <x:v>0</x:v>
      </x:c>
      <x:c r="BD485" s="582" t="n">
        <x:f>AX485-($K485*12)</x:f>
        <x:v>0</x:v>
      </x:c>
      <x:c r="BE485" s="522" t="str">
        <x:v>SIM</x:v>
      </x:c>
      <x:c r="BF485" s="522" t="str">
        <x:v>PRODUÇÃO · COMPÕE O FATOR K</x:v>
      </x:c>
    </x:row>
    <x:row r="486" ht="31" customHeight="1">
      <x:c r="A486" s="531" t="str">
        <x:v>O&amp;M</x:v>
      </x:c>
      <x:c r="B486" s="531" t="str">
        <x:v>LINHA VIVA</x:v>
      </x:c>
      <x:c r="C486" s="531" t="str">
        <x:v>5031200343</x:v>
      </x:c>
      <x:c r="D486" s="534" t="str">
        <x:v>REBAIXAR CRUZ 2/3F SUS/PAS SP CRUZ SP LV</x:v>
      </x:c>
      <x:c r="E486" s="534" t="str">
        <x:v>REBAIXAR ESTRUTURA PRIMARIA DE SUSPENSAO OU PASSAGEM SIMPLES EM CRUZETA SIMPLES, PARA DUAS OU TRES FASES, EM CASOS EM QUE O POSTE ESTIVER QUEBRADO NO TOPO, INDEPENDENTE DA CLASSE DE TENSAO. EXEMPLO: N1, B1, M1 OU T1 E SIMILARES. INCLUI: INSTALAR/RETIRAR COBERTURAS NECESSARIAS NO POSTE, CONDUTOR, CHAVES E COMPONENTES ENERGIZADOS, RETIRAR CRUZETA E INSTALAR A MESMA EM OUTRO NIVEL DO POSTE, INSPECIONAR FERRAGENS, ISOLADORES, ALCAS, AMARRACOES, E CASO NECESSARIO REALIZAR A SUBSTITUICAO. INCLUI O TENSIONAMENTO DO CONDUTOR.  APROPRIACAO - CUSTEIO: QUANDO EM ATIVIDADE DE MANUTENCAO, APROPRIAR NO CENTRO E CLASSE DE CUSTO ESPECIFICA DA AREA. CONFORME ET.206.EQTL.NORMAS E QUALIDADE. QUANTIDADE MINIMA DE PESSOAS RECOMENDAS: 4 PESSOAS. TIPO DE TURMA: LINHA VIVA (LV).</x:v>
      </x:c>
      <x:c r="F486" s="531" t="str">
        <x:v>CONJUNTO</x:v>
      </x:c>
      <x:c r="G486" s="573" t="n">
        <x:v>0</x:v>
      </x:c>
      <x:c r="H486" s="573" t="n">
        <x:f>G486/12</x:f>
        <x:v>0</x:v>
      </x:c>
      <x:c r="I486" s="576" t="n">
        <x:v>981.558721871337</x:v>
      </x:c>
      <x:c r="J486" s="576" t="n">
        <x:f>ROUND(I486*$E$3,2)</x:f>
        <x:v>981.56</x:v>
      </x:c>
      <x:c r="K486" s="576" t="n">
        <x:f>J486*H486</x:f>
        <x:v>0</x:v>
      </x:c>
      <x:c r="L486" s="522"/>
      <x:c r="M486" s="579" t="n">
        <x:v>0</x:v>
      </x:c>
      <x:c r="N486" s="582" t="n">
        <x:f>O486*$E$3</x:f>
        <x:v>0</x:v>
      </x:c>
      <x:c r="O486" s="523" t="n">
        <x:v>0</x:v>
      </x:c>
      <x:c r="P486" s="585" t="n">
        <x:v>0</x:v>
      </x:c>
      <x:c r="Q486" s="588" t="n">
        <x:f>R486*$E$3</x:f>
        <x:v>0</x:v>
      </x:c>
      <x:c r="R486" s="523" t="n">
        <x:v>0</x:v>
      </x:c>
      <x:c r="S486" s="579" t="n">
        <x:v>0</x:v>
      </x:c>
      <x:c r="T486" s="582" t="n">
        <x:f>U486*$E$3</x:f>
        <x:v>0</x:v>
      </x:c>
      <x:c r="U486" s="523" t="n">
        <x:v>0</x:v>
      </x:c>
      <x:c r="V486" s="585" t="n">
        <x:v>0</x:v>
      </x:c>
      <x:c r="W486" s="588" t="n">
        <x:f>X486*$E$3</x:f>
        <x:v>0</x:v>
      </x:c>
      <x:c r="X486" s="523" t="n">
        <x:v>0</x:v>
      </x:c>
      <x:c r="Y486" s="579" t="n">
        <x:v>0</x:v>
      </x:c>
      <x:c r="Z486" s="582" t="n">
        <x:f>AA486*$E$3</x:f>
        <x:v>0</x:v>
      </x:c>
      <x:c r="AA486" s="523" t="n">
        <x:v>0</x:v>
      </x:c>
      <x:c r="AB486" s="585" t="n">
        <x:v>0</x:v>
      </x:c>
      <x:c r="AC486" s="588" t="n">
        <x:f>AD486*$E$3</x:f>
        <x:v>0</x:v>
      </x:c>
      <x:c r="AD486" s="523" t="n">
        <x:v>0</x:v>
      </x:c>
      <x:c r="AE486" s="579" t="n">
        <x:v>0</x:v>
      </x:c>
      <x:c r="AF486" s="582" t="n">
        <x:f>AG486*$E$3</x:f>
        <x:v>0</x:v>
      </x:c>
      <x:c r="AG486" s="523" t="n">
        <x:v>0</x:v>
      </x:c>
      <x:c r="AH486" s="585" t="n">
        <x:v>0</x:v>
      </x:c>
      <x:c r="AI486" s="588" t="n">
        <x:f>AJ486*$E$3</x:f>
        <x:v>0</x:v>
      </x:c>
      <x:c r="AJ486" s="523" t="n">
        <x:v>0</x:v>
      </x:c>
      <x:c r="AK486" s="579" t="n">
        <x:v>0</x:v>
      </x:c>
      <x:c r="AL486" s="582" t="n">
        <x:f>AM486*$E$3</x:f>
        <x:v>0</x:v>
      </x:c>
      <x:c r="AM486" s="523" t="n">
        <x:v>0</x:v>
      </x:c>
      <x:c r="AN486" s="585" t="n">
        <x:v>0</x:v>
      </x:c>
      <x:c r="AO486" s="588" t="n">
        <x:f>AP486*$E$3</x:f>
        <x:v>0</x:v>
      </x:c>
      <x:c r="AP486" s="523" t="n">
        <x:v>0</x:v>
      </x:c>
      <x:c r="AQ486" s="579" t="n">
        <x:v>0</x:v>
      </x:c>
      <x:c r="AR486" s="582" t="n">
        <x:f>AS486*$E$3</x:f>
        <x:v>0</x:v>
      </x:c>
      <x:c r="AS486" s="523" t="n">
        <x:v>0</x:v>
      </x:c>
      <x:c r="AT486" s="585" t="n">
        <x:v>0</x:v>
      </x:c>
      <x:c r="AU486" s="588" t="n">
        <x:f>AV486*$E$3</x:f>
        <x:v>0</x:v>
      </x:c>
      <x:c r="AV486" s="523" t="n">
        <x:v>0</x:v>
      </x:c>
      <x:c r="AW486" s="579" t="n">
        <x:f>SUM(M486,P486,S486,V486,Y486,AB486,AE486,AH486,AK486,AN486,AQ486,AT486)</x:f>
        <x:v>0</x:v>
      </x:c>
      <x:c r="AX486" s="582" t="n">
        <x:f>SUM(N486,Q486,T486,W486,Z486,AC486,AF486,AI486,AL486,AO486,AR486,AU486)</x:f>
        <x:v>0</x:v>
      </x:c>
      <x:c r="AY486" s="525"/>
      <x:c r="AZ486" s="579" t="n">
        <x:f>AW486/12</x:f>
        <x:v>0</x:v>
      </x:c>
      <x:c r="BA486" s="582" t="n">
        <x:f>AX486/12</x:f>
        <x:v>0</x:v>
      </x:c>
      <x:c r="BB486" s="525"/>
      <x:c r="BC486" s="579" t="n">
        <x:f>AW486-$G486</x:f>
        <x:v>0</x:v>
      </x:c>
      <x:c r="BD486" s="582" t="n">
        <x:f>AX486-($K486*12)</x:f>
        <x:v>0</x:v>
      </x:c>
      <x:c r="BE486" s="522" t="str">
        <x:v>SIM</x:v>
      </x:c>
      <x:c r="BF486" s="522" t="str">
        <x:v>PRODUÇÃO · COMPÕE O FATOR K</x:v>
      </x:c>
    </x:row>
    <x:row r="487" ht="31" customHeight="1">
      <x:c r="A487" s="531" t="str">
        <x:v>O&amp;M</x:v>
      </x:c>
      <x:c r="B487" s="531" t="str">
        <x:v>LINHA VIVA</x:v>
      </x:c>
      <x:c r="C487" s="531" t="str">
        <x:v>5031200344</x:v>
      </x:c>
      <x:c r="D487" s="534" t="str">
        <x:v>REBAIXAR CRUZ 2/3F SUS/PAS DP CRUZ DP LV</x:v>
      </x:c>
      <x:c r="E487" s="534" t="str">
        <x:v>REBAIXAR ESTRUTURA PRIMARIA DE SUSPENSAO OU PASSAGEM DUPLA EM CRUZETA DUPLA, PARA DUAS OU TRES FASES, EM CASOS EM QUE O POSTE ESTIVER QUEBRADO NO TOPO, INDEPENDENTE DA CLASSE DE TENSAO. EXEMPLO: N2, B2, M2 OU T2 E SIMILARES. INCLUI: INSTALAR/RETIRAR COBERTURAS NECESSARIAS NO POSTE, CONDUTOR, CHAVES E COMPONENTES ENERGIZADOS, RETIRAR CRUZETA E INSTALAR A MESMA EM OUTRO NIVEL DO POSTE, INSPECIONAR FERRAGENS, ISOLADORES, ALCAS, AMARRACOES, E CASO NECESSARIO REALIZAR A SUBSTITUICAO. INCLUI O TENSIONAMENTO DO CONDUTOR.  APROPRIACAO - CUSTEIO: QUANDO EM ATIVIDADE DE MANUTENCAO, APROPRIAR NO CENTRO E CLASSE DE CUSTO ESPECIFICA DA AREA. CONFORME ET.206.EQTL.NORMAS E QUALIDADE. QUANTIDADE MINIMA DE PESSOAS RECOMENDAS: 4 PESSOAS. TIPO DE TURMA: LINHA VIVA (LV).</x:v>
      </x:c>
      <x:c r="F487" s="531" t="str">
        <x:v>CONJUNTO</x:v>
      </x:c>
      <x:c r="G487" s="573" t="n">
        <x:v>0</x:v>
      </x:c>
      <x:c r="H487" s="573" t="n">
        <x:f>G487/12</x:f>
        <x:v>0</x:v>
      </x:c>
      <x:c r="I487" s="576" t="n">
        <x:v>1402.35043504053</x:v>
      </x:c>
      <x:c r="J487" s="576" t="n">
        <x:f>ROUND(I487*$E$3,2)</x:f>
        <x:v>1402.35</x:v>
      </x:c>
      <x:c r="K487" s="576" t="n">
        <x:f>J487*H487</x:f>
        <x:v>0</x:v>
      </x:c>
      <x:c r="L487" s="522"/>
      <x:c r="M487" s="579" t="n">
        <x:v>0</x:v>
      </x:c>
      <x:c r="N487" s="582" t="n">
        <x:f>O487*$E$3</x:f>
        <x:v>0</x:v>
      </x:c>
      <x:c r="O487" s="523" t="n">
        <x:v>0</x:v>
      </x:c>
      <x:c r="P487" s="585" t="n">
        <x:v>0</x:v>
      </x:c>
      <x:c r="Q487" s="588" t="n">
        <x:f>R487*$E$3</x:f>
        <x:v>0</x:v>
      </x:c>
      <x:c r="R487" s="523" t="n">
        <x:v>0</x:v>
      </x:c>
      <x:c r="S487" s="579" t="n">
        <x:v>0</x:v>
      </x:c>
      <x:c r="T487" s="582" t="n">
        <x:f>U487*$E$3</x:f>
        <x:v>0</x:v>
      </x:c>
      <x:c r="U487" s="523" t="n">
        <x:v>0</x:v>
      </x:c>
      <x:c r="V487" s="585" t="n">
        <x:v>0</x:v>
      </x:c>
      <x:c r="W487" s="588" t="n">
        <x:f>X487*$E$3</x:f>
        <x:v>0</x:v>
      </x:c>
      <x:c r="X487" s="523" t="n">
        <x:v>0</x:v>
      </x:c>
      <x:c r="Y487" s="579" t="n">
        <x:v>0</x:v>
      </x:c>
      <x:c r="Z487" s="582" t="n">
        <x:f>AA487*$E$3</x:f>
        <x:v>0</x:v>
      </x:c>
      <x:c r="AA487" s="523" t="n">
        <x:v>0</x:v>
      </x:c>
      <x:c r="AB487" s="585" t="n">
        <x:v>0</x:v>
      </x:c>
      <x:c r="AC487" s="588" t="n">
        <x:f>AD487*$E$3</x:f>
        <x:v>0</x:v>
      </x:c>
      <x:c r="AD487" s="523" t="n">
        <x:v>0</x:v>
      </x:c>
      <x:c r="AE487" s="579" t="n">
        <x:v>0</x:v>
      </x:c>
      <x:c r="AF487" s="582" t="n">
        <x:f>AG487*$E$3</x:f>
        <x:v>0</x:v>
      </x:c>
      <x:c r="AG487" s="523" t="n">
        <x:v>0</x:v>
      </x:c>
      <x:c r="AH487" s="585" t="n">
        <x:v>0</x:v>
      </x:c>
      <x:c r="AI487" s="588" t="n">
        <x:f>AJ487*$E$3</x:f>
        <x:v>0</x:v>
      </x:c>
      <x:c r="AJ487" s="523" t="n">
        <x:v>0</x:v>
      </x:c>
      <x:c r="AK487" s="579" t="n">
        <x:v>0</x:v>
      </x:c>
      <x:c r="AL487" s="582" t="n">
        <x:f>AM487*$E$3</x:f>
        <x:v>0</x:v>
      </x:c>
      <x:c r="AM487" s="523" t="n">
        <x:v>0</x:v>
      </x:c>
      <x:c r="AN487" s="585" t="n">
        <x:v>0</x:v>
      </x:c>
      <x:c r="AO487" s="588" t="n">
        <x:f>AP487*$E$3</x:f>
        <x:v>0</x:v>
      </x:c>
      <x:c r="AP487" s="523" t="n">
        <x:v>0</x:v>
      </x:c>
      <x:c r="AQ487" s="579" t="n">
        <x:v>0</x:v>
      </x:c>
      <x:c r="AR487" s="582" t="n">
        <x:f>AS487*$E$3</x:f>
        <x:v>0</x:v>
      </x:c>
      <x:c r="AS487" s="523" t="n">
        <x:v>0</x:v>
      </x:c>
      <x:c r="AT487" s="585" t="n">
        <x:v>0</x:v>
      </x:c>
      <x:c r="AU487" s="588" t="n">
        <x:f>AV487*$E$3</x:f>
        <x:v>0</x:v>
      </x:c>
      <x:c r="AV487" s="523" t="n">
        <x:v>0</x:v>
      </x:c>
      <x:c r="AW487" s="579" t="n">
        <x:f>SUM(M487,P487,S487,V487,Y487,AB487,AE487,AH487,AK487,AN487,AQ487,AT487)</x:f>
        <x:v>0</x:v>
      </x:c>
      <x:c r="AX487" s="582" t="n">
        <x:f>SUM(N487,Q487,T487,W487,Z487,AC487,AF487,AI487,AL487,AO487,AR487,AU487)</x:f>
        <x:v>0</x:v>
      </x:c>
      <x:c r="AY487" s="525"/>
      <x:c r="AZ487" s="579" t="n">
        <x:f>AW487/12</x:f>
        <x:v>0</x:v>
      </x:c>
      <x:c r="BA487" s="582" t="n">
        <x:f>AX487/12</x:f>
        <x:v>0</x:v>
      </x:c>
      <x:c r="BB487" s="525"/>
      <x:c r="BC487" s="579" t="n">
        <x:f>AW487-$G487</x:f>
        <x:v>0</x:v>
      </x:c>
      <x:c r="BD487" s="582" t="n">
        <x:f>AX487-($K487*12)</x:f>
        <x:v>0</x:v>
      </x:c>
      <x:c r="BE487" s="522" t="str">
        <x:v>SIM</x:v>
      </x:c>
      <x:c r="BF487" s="522" t="str">
        <x:v>PRODUÇÃO · COMPÕE O FATOR K</x:v>
      </x:c>
    </x:row>
    <x:row r="488" ht="31" customHeight="1">
      <x:c r="A488" s="531" t="str">
        <x:v>O&amp;M</x:v>
      </x:c>
      <x:c r="B488" s="531" t="str">
        <x:v>LINHA VIVA</x:v>
      </x:c>
      <x:c r="C488" s="531" t="str">
        <x:v>5031200345</x:v>
      </x:c>
      <x:c r="D488" s="534" t="str">
        <x:v>REBAIXAR CRUZ 2/3F ANC/AMA SP CRUZ DP LV</x:v>
      </x:c>
      <x:c r="E488" s="534" t="str">
        <x:v>REBAIXAR ESTRUTURA PRIMARIA DE ANCORAGEM OU AMARRACAO SIMPLES EM CRUZETA DUPLA, PARA DUAS OU TRES FASES, EM CASOS EM QUE O POSTE ESTIVER QUEBRADO NO TOPO, INDEPENDENTE DA CLASSE DE TENSAO. EXEMPLO: N3, B3, M3 OU T3 E SIMILARES. INCLUI: INSTALAR/RETIRAR COBERTURAS NECESSARIAS NO POSTE, CONDUTOR, CHAVES E COMPONENTES ENERGIZADOS, RETIRAR CRUZETA E INSTALAR A MESMA EM OUTRO NIVEL DO POSTE, INSPECIONAR FERRAGENS, ISOLADORES, ALCAS, AMARRACOES, E CASO NECESSARIO REALIZAR A SUBSTITUICAO. INCLUI O TENSIONAMENTO DO CONDUTOR.  APROPRIACAO - CUSTEIO: QUANDO EM ATIVIDADE DE MANUTENCAO, APROPRIAR NO CENTRO E CLASSE DE CUSTO ESPECIFICA DA AREA. CONFORME ET.206.EQTL.NORMAS E QUALIDADE. QUANTIDADE MINIMA DE PESSOAS RECOMENDAS: 4 PESSOAS. TIPO DE TURMA: LINHA VIVA (LV).</x:v>
      </x:c>
      <x:c r="F488" s="531" t="str">
        <x:v>CONJUNTO</x:v>
      </x:c>
      <x:c r="G488" s="573" t="n">
        <x:v>0</x:v>
      </x:c>
      <x:c r="H488" s="573" t="n">
        <x:f>G488/12</x:f>
        <x:v>0</x:v>
      </x:c>
      <x:c r="I488" s="576" t="n">
        <x:v>1502.49770833936</x:v>
      </x:c>
      <x:c r="J488" s="576" t="n">
        <x:f>ROUND(I488*$E$3,2)</x:f>
        <x:v>1502.5</x:v>
      </x:c>
      <x:c r="K488" s="576" t="n">
        <x:f>J488*H488</x:f>
        <x:v>0</x:v>
      </x:c>
      <x:c r="L488" s="522"/>
      <x:c r="M488" s="579" t="n">
        <x:v>0</x:v>
      </x:c>
      <x:c r="N488" s="582" t="n">
        <x:f>O488*$E$3</x:f>
        <x:v>0</x:v>
      </x:c>
      <x:c r="O488" s="523" t="n">
        <x:v>0</x:v>
      </x:c>
      <x:c r="P488" s="585" t="n">
        <x:v>0</x:v>
      </x:c>
      <x:c r="Q488" s="588" t="n">
        <x:f>R488*$E$3</x:f>
        <x:v>0</x:v>
      </x:c>
      <x:c r="R488" s="523" t="n">
        <x:v>0</x:v>
      </x:c>
      <x:c r="S488" s="579" t="n">
        <x:v>0</x:v>
      </x:c>
      <x:c r="T488" s="582" t="n">
        <x:f>U488*$E$3</x:f>
        <x:v>0</x:v>
      </x:c>
      <x:c r="U488" s="523" t="n">
        <x:v>0</x:v>
      </x:c>
      <x:c r="V488" s="585" t="n">
        <x:v>0</x:v>
      </x:c>
      <x:c r="W488" s="588" t="n">
        <x:f>X488*$E$3</x:f>
        <x:v>0</x:v>
      </x:c>
      <x:c r="X488" s="523" t="n">
        <x:v>0</x:v>
      </x:c>
      <x:c r="Y488" s="579" t="n">
        <x:v>0</x:v>
      </x:c>
      <x:c r="Z488" s="582" t="n">
        <x:f>AA488*$E$3</x:f>
        <x:v>0</x:v>
      </x:c>
      <x:c r="AA488" s="523" t="n">
        <x:v>0</x:v>
      </x:c>
      <x:c r="AB488" s="585" t="n">
        <x:v>0</x:v>
      </x:c>
      <x:c r="AC488" s="588" t="n">
        <x:f>AD488*$E$3</x:f>
        <x:v>0</x:v>
      </x:c>
      <x:c r="AD488" s="523" t="n">
        <x:v>0</x:v>
      </x:c>
      <x:c r="AE488" s="579" t="n">
        <x:v>0</x:v>
      </x:c>
      <x:c r="AF488" s="582" t="n">
        <x:f>AG488*$E$3</x:f>
        <x:v>0</x:v>
      </x:c>
      <x:c r="AG488" s="523" t="n">
        <x:v>0</x:v>
      </x:c>
      <x:c r="AH488" s="585" t="n">
        <x:v>0</x:v>
      </x:c>
      <x:c r="AI488" s="588" t="n">
        <x:f>AJ488*$E$3</x:f>
        <x:v>0</x:v>
      </x:c>
      <x:c r="AJ488" s="523" t="n">
        <x:v>0</x:v>
      </x:c>
      <x:c r="AK488" s="579" t="n">
        <x:v>0</x:v>
      </x:c>
      <x:c r="AL488" s="582" t="n">
        <x:f>AM488*$E$3</x:f>
        <x:v>0</x:v>
      </x:c>
      <x:c r="AM488" s="523" t="n">
        <x:v>0</x:v>
      </x:c>
      <x:c r="AN488" s="585" t="n">
        <x:v>0</x:v>
      </x:c>
      <x:c r="AO488" s="588" t="n">
        <x:f>AP488*$E$3</x:f>
        <x:v>0</x:v>
      </x:c>
      <x:c r="AP488" s="523" t="n">
        <x:v>0</x:v>
      </x:c>
      <x:c r="AQ488" s="579" t="n">
        <x:v>0</x:v>
      </x:c>
      <x:c r="AR488" s="582" t="n">
        <x:f>AS488*$E$3</x:f>
        <x:v>0</x:v>
      </x:c>
      <x:c r="AS488" s="523" t="n">
        <x:v>0</x:v>
      </x:c>
      <x:c r="AT488" s="585" t="n">
        <x:v>0</x:v>
      </x:c>
      <x:c r="AU488" s="588" t="n">
        <x:f>AV488*$E$3</x:f>
        <x:v>0</x:v>
      </x:c>
      <x:c r="AV488" s="523" t="n">
        <x:v>0</x:v>
      </x:c>
      <x:c r="AW488" s="579" t="n">
        <x:f>SUM(M488,P488,S488,V488,Y488,AB488,AE488,AH488,AK488,AN488,AQ488,AT488)</x:f>
        <x:v>0</x:v>
      </x:c>
      <x:c r="AX488" s="582" t="n">
        <x:f>SUM(N488,Q488,T488,W488,Z488,AC488,AF488,AI488,AL488,AO488,AR488,AU488)</x:f>
        <x:v>0</x:v>
      </x:c>
      <x:c r="AY488" s="525"/>
      <x:c r="AZ488" s="579" t="n">
        <x:f>AW488/12</x:f>
        <x:v>0</x:v>
      </x:c>
      <x:c r="BA488" s="582" t="n">
        <x:f>AX488/12</x:f>
        <x:v>0</x:v>
      </x:c>
      <x:c r="BB488" s="525"/>
      <x:c r="BC488" s="579" t="n">
        <x:f>AW488-$G488</x:f>
        <x:v>0</x:v>
      </x:c>
      <x:c r="BD488" s="582" t="n">
        <x:f>AX488-($K488*12)</x:f>
        <x:v>0</x:v>
      </x:c>
      <x:c r="BE488" s="522" t="str">
        <x:v>SIM</x:v>
      </x:c>
      <x:c r="BF488" s="522" t="str">
        <x:v>PRODUÇÃO · COMPÕE O FATOR K</x:v>
      </x:c>
    </x:row>
    <x:row r="489" ht="31" customHeight="1">
      <x:c r="A489" s="531" t="str">
        <x:v>O&amp;M</x:v>
      </x:c>
      <x:c r="B489" s="531" t="str">
        <x:v>LINHA VIVA</x:v>
      </x:c>
      <x:c r="C489" s="531" t="str">
        <x:v>5031200346</x:v>
      </x:c>
      <x:c r="D489" s="534" t="str">
        <x:v>REBAIXAR CRUZ 2/3F ANC/AMA DP CRUZ DP LV</x:v>
      </x:c>
      <x:c r="E489" s="534" t="str">
        <x:v>REBAIXAR ESTRUTURA PRIMARIA DE ANCORAGEM OU AMARRACAO DUPLA EM CRUZETA DUPLA, PARA DUAS OU TRES FASES, EM CASOS EM QUE O POSTE ESTIVER QUEBRADO NO TOPO, INDEPENDENTE DA CLASSE DE TENSAO. EXEMPLO: N4, B4, M4, TE OU T4 E SIMILARES. INCLUI: INSTALAR/RETIRAR COBERTURAS NECESSARIAS NO POSTE, CONDUTOR, CHAVES E COMPONENTES ENERGIZADOS, RETIRAR CRUZETA E INSTALAR A MESMA EM OUTRO NIVEL DO POSTE, INSPECIONAR FERRAGENS, ISOLADORES, ALCAS, AMARRACOES, E CASO NECESSARIO REALIZAR A SUBSTITUICAO. INCLUI O TENSIONAMENTO DO CONDUTOR.  APROPRIACAO - CUSTEIO: QUANDO EM ATIVIDADE DE MANUTENCAO, APROPRIAR NO CENTRO E CLASSE DE CUSTO ESPECIFICA DA AREA. CONFORME ET.206.EQTL.NORMAS E QUALIDADE. QUANTIDADE MINIMA DE PESSOAS RECOMENDAS: 4 PESSOAS. TIPO DE TURMA: LINHA VIVA (LV).</x:v>
      </x:c>
      <x:c r="F489" s="531" t="str">
        <x:v>CONJUNTO</x:v>
      </x:c>
      <x:c r="G489" s="573" t="n">
        <x:v>0</x:v>
      </x:c>
      <x:c r="H489" s="573" t="n">
        <x:f>G489/12</x:f>
        <x:v>0</x:v>
      </x:c>
      <x:c r="I489" s="576" t="n">
        <x:v>2003.37837926195</x:v>
      </x:c>
      <x:c r="J489" s="576" t="n">
        <x:f>ROUND(I489*$E$3,2)</x:f>
        <x:v>2003.38</x:v>
      </x:c>
      <x:c r="K489" s="576" t="n">
        <x:f>J489*H489</x:f>
        <x:v>0</x:v>
      </x:c>
      <x:c r="L489" s="522"/>
      <x:c r="M489" s="579" t="n">
        <x:v>0</x:v>
      </x:c>
      <x:c r="N489" s="582" t="n">
        <x:f>O489*$E$3</x:f>
        <x:v>0</x:v>
      </x:c>
      <x:c r="O489" s="523" t="n">
        <x:v>0</x:v>
      </x:c>
      <x:c r="P489" s="585" t="n">
        <x:v>0</x:v>
      </x:c>
      <x:c r="Q489" s="588" t="n">
        <x:f>R489*$E$3</x:f>
        <x:v>0</x:v>
      </x:c>
      <x:c r="R489" s="523" t="n">
        <x:v>0</x:v>
      </x:c>
      <x:c r="S489" s="579" t="n">
        <x:v>0</x:v>
      </x:c>
      <x:c r="T489" s="582" t="n">
        <x:f>U489*$E$3</x:f>
        <x:v>0</x:v>
      </x:c>
      <x:c r="U489" s="523" t="n">
        <x:v>0</x:v>
      </x:c>
      <x:c r="V489" s="585" t="n">
        <x:v>0</x:v>
      </x:c>
      <x:c r="W489" s="588" t="n">
        <x:f>X489*$E$3</x:f>
        <x:v>0</x:v>
      </x:c>
      <x:c r="X489" s="523" t="n">
        <x:v>0</x:v>
      </x:c>
      <x:c r="Y489" s="579" t="n">
        <x:v>0</x:v>
      </x:c>
      <x:c r="Z489" s="582" t="n">
        <x:f>AA489*$E$3</x:f>
        <x:v>0</x:v>
      </x:c>
      <x:c r="AA489" s="523" t="n">
        <x:v>0</x:v>
      </x:c>
      <x:c r="AB489" s="585" t="n">
        <x:v>0</x:v>
      </x:c>
      <x:c r="AC489" s="588" t="n">
        <x:f>AD489*$E$3</x:f>
        <x:v>0</x:v>
      </x:c>
      <x:c r="AD489" s="523" t="n">
        <x:v>0</x:v>
      </x:c>
      <x:c r="AE489" s="579" t="n">
        <x:v>0</x:v>
      </x:c>
      <x:c r="AF489" s="582" t="n">
        <x:f>AG489*$E$3</x:f>
        <x:v>0</x:v>
      </x:c>
      <x:c r="AG489" s="523" t="n">
        <x:v>0</x:v>
      </x:c>
      <x:c r="AH489" s="585" t="n">
        <x:v>0</x:v>
      </x:c>
      <x:c r="AI489" s="588" t="n">
        <x:f>AJ489*$E$3</x:f>
        <x:v>0</x:v>
      </x:c>
      <x:c r="AJ489" s="523" t="n">
        <x:v>0</x:v>
      </x:c>
      <x:c r="AK489" s="579" t="n">
        <x:v>0</x:v>
      </x:c>
      <x:c r="AL489" s="582" t="n">
        <x:f>AM489*$E$3</x:f>
        <x:v>0</x:v>
      </x:c>
      <x:c r="AM489" s="523" t="n">
        <x:v>0</x:v>
      </x:c>
      <x:c r="AN489" s="585" t="n">
        <x:v>0</x:v>
      </x:c>
      <x:c r="AO489" s="588" t="n">
        <x:f>AP489*$E$3</x:f>
        <x:v>0</x:v>
      </x:c>
      <x:c r="AP489" s="523" t="n">
        <x:v>0</x:v>
      </x:c>
      <x:c r="AQ489" s="579" t="n">
        <x:v>0</x:v>
      </x:c>
      <x:c r="AR489" s="582" t="n">
        <x:f>AS489*$E$3</x:f>
        <x:v>0</x:v>
      </x:c>
      <x:c r="AS489" s="523" t="n">
        <x:v>0</x:v>
      </x:c>
      <x:c r="AT489" s="585" t="n">
        <x:v>0</x:v>
      </x:c>
      <x:c r="AU489" s="588" t="n">
        <x:f>AV489*$E$3</x:f>
        <x:v>0</x:v>
      </x:c>
      <x:c r="AV489" s="523" t="n">
        <x:v>0</x:v>
      </x:c>
      <x:c r="AW489" s="579" t="n">
        <x:f>SUM(M489,P489,S489,V489,Y489,AB489,AE489,AH489,AK489,AN489,AQ489,AT489)</x:f>
        <x:v>0</x:v>
      </x:c>
      <x:c r="AX489" s="582" t="n">
        <x:f>SUM(N489,Q489,T489,W489,Z489,AC489,AF489,AI489,AL489,AO489,AR489,AU489)</x:f>
        <x:v>0</x:v>
      </x:c>
      <x:c r="AY489" s="525"/>
      <x:c r="AZ489" s="579" t="n">
        <x:f>AW489/12</x:f>
        <x:v>0</x:v>
      </x:c>
      <x:c r="BA489" s="582" t="n">
        <x:f>AX489/12</x:f>
        <x:v>0</x:v>
      </x:c>
      <x:c r="BB489" s="525"/>
      <x:c r="BC489" s="579" t="n">
        <x:f>AW489-$G489</x:f>
        <x:v>0</x:v>
      </x:c>
      <x:c r="BD489" s="582" t="n">
        <x:f>AX489-($K489*12)</x:f>
        <x:v>0</x:v>
      </x:c>
      <x:c r="BE489" s="522" t="str">
        <x:v>SIM</x:v>
      </x:c>
      <x:c r="BF489" s="522" t="str">
        <x:v>PRODUÇÃO · COMPÕE O FATOR K</x:v>
      </x:c>
    </x:row>
    <x:row r="490" ht="31" customHeight="1">
      <x:c r="A490" s="531" t="str">
        <x:v>O&amp;M</x:v>
      </x:c>
      <x:c r="B490" s="531" t="str">
        <x:v>LINHA VIVA</x:v>
      </x:c>
      <x:c r="C490" s="531" t="str">
        <x:v>5031200347</x:v>
      </x:c>
      <x:c r="D490" s="534" t="str">
        <x:v>INST ESTR PRI RDC PASSANTE SIMPLES LV</x:v>
      </x:c>
      <x:c r="E490" s="534" t="str">
        <x:v>INSTALAR ESTRUTURA PRIMARIA PASSANTE SIMPLES EM REDE COMPACTA (RDC), INDEPENDENTE DA CLASSE DE TENSAO. EXEMPLO: CE1, CE1-A, CJE, CJE-A, CE2 E SIMILARES. INCLUI: INSTALAR/RETIRAR COBERTURAS NECESSARIAS NO POSTE, CONDUTOR, CHAVES E COMPONENTES ENERGIZADOS, INSTALAR BRACO/SUPORTE, FERRAGENS, ESPACADOR LOSANGULAR, ISOLADOR, AMARRACAO, TENSIONAMENTO DO CONDUTOR E INSTALAÇÃO DAS CONEXÕES ELÉTRICAS NECESSÁRIAS. APROPRIACAO - INVESTIMENTO: QUANDO ASSOCIADA A UC ESSA ATIVIDADE DEVE SER APROPRIADA NA ODI. CUSTEIO: QUANDO EM ATIVIDADE DE MANUTENCAO, APROPRIAR NO CENTRO E CLASSE DE CUSTO ESPECIFICA DA AREA. CONFORME ET.206.EQTL.NORMAS E QUALIDADE - CADERNO DE SERVICOS. QUANTIDADE MINIMA DE PESSOAS RECOMENDAS: 3 PESSOAS. TIPO DE TURMA: LINHA VIVA (LV).</x:v>
      </x:c>
      <x:c r="F490" s="531" t="str">
        <x:v>CONJUNTO</x:v>
      </x:c>
      <x:c r="G490" s="573" t="n">
        <x:v>0</x:v>
      </x:c>
      <x:c r="H490" s="573" t="n">
        <x:f>G490/12</x:f>
        <x:v>0</x:v>
      </x:c>
      <x:c r="I490" s="576" t="n">
        <x:v>483.964794637659</x:v>
      </x:c>
      <x:c r="J490" s="576" t="n">
        <x:f>ROUND(I490*$E$3,2)</x:f>
        <x:v>483.96</x:v>
      </x:c>
      <x:c r="K490" s="576" t="n">
        <x:f>J490*H490</x:f>
        <x:v>0</x:v>
      </x:c>
      <x:c r="L490" s="522"/>
      <x:c r="M490" s="579" t="n">
        <x:v>0</x:v>
      </x:c>
      <x:c r="N490" s="582" t="n">
        <x:f>O490*$E$3</x:f>
        <x:v>0</x:v>
      </x:c>
      <x:c r="O490" s="523" t="n">
        <x:v>0</x:v>
      </x:c>
      <x:c r="P490" s="585" t="n">
        <x:v>0</x:v>
      </x:c>
      <x:c r="Q490" s="588" t="n">
        <x:f>R490*$E$3</x:f>
        <x:v>0</x:v>
      </x:c>
      <x:c r="R490" s="523" t="n">
        <x:v>0</x:v>
      </x:c>
      <x:c r="S490" s="579" t="n">
        <x:v>0</x:v>
      </x:c>
      <x:c r="T490" s="582" t="n">
        <x:f>U490*$E$3</x:f>
        <x:v>0</x:v>
      </x:c>
      <x:c r="U490" s="523" t="n">
        <x:v>0</x:v>
      </x:c>
      <x:c r="V490" s="585" t="n">
        <x:v>0</x:v>
      </x:c>
      <x:c r="W490" s="588" t="n">
        <x:f>X490*$E$3</x:f>
        <x:v>0</x:v>
      </x:c>
      <x:c r="X490" s="523" t="n">
        <x:v>0</x:v>
      </x:c>
      <x:c r="Y490" s="579" t="n">
        <x:v>0</x:v>
      </x:c>
      <x:c r="Z490" s="582" t="n">
        <x:f>AA490*$E$3</x:f>
        <x:v>0</x:v>
      </x:c>
      <x:c r="AA490" s="523" t="n">
        <x:v>0</x:v>
      </x:c>
      <x:c r="AB490" s="585" t="n">
        <x:v>0</x:v>
      </x:c>
      <x:c r="AC490" s="588" t="n">
        <x:f>AD490*$E$3</x:f>
        <x:v>0</x:v>
      </x:c>
      <x:c r="AD490" s="523" t="n">
        <x:v>0</x:v>
      </x:c>
      <x:c r="AE490" s="579" t="n">
        <x:v>0</x:v>
      </x:c>
      <x:c r="AF490" s="582" t="n">
        <x:f>AG490*$E$3</x:f>
        <x:v>0</x:v>
      </x:c>
      <x:c r="AG490" s="523" t="n">
        <x:v>0</x:v>
      </x:c>
      <x:c r="AH490" s="585" t="n">
        <x:v>0</x:v>
      </x:c>
      <x:c r="AI490" s="588" t="n">
        <x:f>AJ490*$E$3</x:f>
        <x:v>0</x:v>
      </x:c>
      <x:c r="AJ490" s="523" t="n">
        <x:v>0</x:v>
      </x:c>
      <x:c r="AK490" s="579" t="n">
        <x:v>0</x:v>
      </x:c>
      <x:c r="AL490" s="582" t="n">
        <x:f>AM490*$E$3</x:f>
        <x:v>0</x:v>
      </x:c>
      <x:c r="AM490" s="523" t="n">
        <x:v>0</x:v>
      </x:c>
      <x:c r="AN490" s="585" t="n">
        <x:v>0</x:v>
      </x:c>
      <x:c r="AO490" s="588" t="n">
        <x:f>AP490*$E$3</x:f>
        <x:v>0</x:v>
      </x:c>
      <x:c r="AP490" s="523" t="n">
        <x:v>0</x:v>
      </x:c>
      <x:c r="AQ490" s="579" t="n">
        <x:v>0</x:v>
      </x:c>
      <x:c r="AR490" s="582" t="n">
        <x:f>AS490*$E$3</x:f>
        <x:v>0</x:v>
      </x:c>
      <x:c r="AS490" s="523" t="n">
        <x:v>0</x:v>
      </x:c>
      <x:c r="AT490" s="585" t="n">
        <x:v>0</x:v>
      </x:c>
      <x:c r="AU490" s="588" t="n">
        <x:f>AV490*$E$3</x:f>
        <x:v>0</x:v>
      </x:c>
      <x:c r="AV490" s="523" t="n">
        <x:v>0</x:v>
      </x:c>
      <x:c r="AW490" s="579" t="n">
        <x:f>SUM(M490,P490,S490,V490,Y490,AB490,AE490,AH490,AK490,AN490,AQ490,AT490)</x:f>
        <x:v>0</x:v>
      </x:c>
      <x:c r="AX490" s="582" t="n">
        <x:f>SUM(N490,Q490,T490,W490,Z490,AC490,AF490,AI490,AL490,AO490,AR490,AU490)</x:f>
        <x:v>0</x:v>
      </x:c>
      <x:c r="AY490" s="525"/>
      <x:c r="AZ490" s="579" t="n">
        <x:f>AW490/12</x:f>
        <x:v>0</x:v>
      </x:c>
      <x:c r="BA490" s="582" t="n">
        <x:f>AX490/12</x:f>
        <x:v>0</x:v>
      </x:c>
      <x:c r="BB490" s="525"/>
      <x:c r="BC490" s="579" t="n">
        <x:f>AW490-$G490</x:f>
        <x:v>0</x:v>
      </x:c>
      <x:c r="BD490" s="582" t="n">
        <x:f>AX490-($K490*12)</x:f>
        <x:v>0</x:v>
      </x:c>
      <x:c r="BE490" s="522" t="str">
        <x:v>SIM</x:v>
      </x:c>
      <x:c r="BF490" s="522" t="str">
        <x:v>PRODUÇÃO · COMPÕE O FATOR K</x:v>
      </x:c>
    </x:row>
    <x:row r="491" ht="31" customHeight="1">
      <x:c r="A491" s="531" t="str">
        <x:v>O&amp;M</x:v>
      </x:c>
      <x:c r="B491" s="531" t="str">
        <x:v>LINHA VIVA</x:v>
      </x:c>
      <x:c r="C491" s="531" t="str">
        <x:v>5031200348</x:v>
      </x:c>
      <x:c r="D491" s="534" t="str">
        <x:v>RET ESTR PRI RDC PASSANTE SIMPLES LV</x:v>
      </x:c>
      <x:c r="E491" s="534" t="str">
        <x:v>RETIRAR ESTRUTURA PRIMARIA PASSANTE SIMPLES EM REDE COMPACTA (RDC), INDEPENDENTE DA CLASSE DE TENSAO. EXEMPLO: CE1, CE1-A, CJE, CJE-A, CE2 E SIMILARES. INCLUI: INSTALAR/RETIRAR COBERTURAS NECESSARIAS NO POSTE, CONDUTOR, CHAVES E COMPONENTES ENERGIZADOS, RETIRAR BRACO/SUPORTE, FERRAGENS, ESPACADOR LOSANGULAR, ISOLADOR, AMARRACAO, TENSIONAMENTO DO CONDUTOR E RETIRADA DAS CONEXÕES ELÉTRICAS NECESSÁRIAS. APROPRIACAO - INVESTIMENTO: QUANDO ASSOCIADA A UC ESSA ATIVIDADE DEVE SER APROPRIADA NA ODI. CUSTEIO: QUANDO EM ATIVIDADE DE MANUTENCAO, APROPRIAR NO CENTRO E CLASSE DE CUSTO ESPECIFICA DA AREA. CONFORME ET.206.EQTL.NORMAS E QUALIDADE - CADERNO DE SERVICOS. QUANTIDADE MINIMA DE PESSOAS RECOMENDAS: 3 PESSOAS. TIPO DE TURMA: LINHA VIVA (LV).</x:v>
      </x:c>
      <x:c r="F491" s="531" t="str">
        <x:v>CONJUNTO</x:v>
      </x:c>
      <x:c r="G491" s="573" t="n">
        <x:v>0</x:v>
      </x:c>
      <x:c r="H491" s="573" t="n">
        <x:f>G491/12</x:f>
        <x:v>0</x:v>
      </x:c>
      <x:c r="I491" s="576" t="n">
        <x:v>379.859808595677</x:v>
      </x:c>
      <x:c r="J491" s="576" t="n">
        <x:f>ROUND(I491*$E$3,2)</x:f>
        <x:v>379.86</x:v>
      </x:c>
      <x:c r="K491" s="576" t="n">
        <x:f>J491*H491</x:f>
        <x:v>0</x:v>
      </x:c>
      <x:c r="L491" s="522"/>
      <x:c r="M491" s="579" t="n">
        <x:v>0</x:v>
      </x:c>
      <x:c r="N491" s="582" t="n">
        <x:f>O491*$E$3</x:f>
        <x:v>0</x:v>
      </x:c>
      <x:c r="O491" s="523" t="n">
        <x:v>0</x:v>
      </x:c>
      <x:c r="P491" s="585" t="n">
        <x:v>0</x:v>
      </x:c>
      <x:c r="Q491" s="588" t="n">
        <x:f>R491*$E$3</x:f>
        <x:v>0</x:v>
      </x:c>
      <x:c r="R491" s="523" t="n">
        <x:v>0</x:v>
      </x:c>
      <x:c r="S491" s="579" t="n">
        <x:v>0</x:v>
      </x:c>
      <x:c r="T491" s="582" t="n">
        <x:f>U491*$E$3</x:f>
        <x:v>0</x:v>
      </x:c>
      <x:c r="U491" s="523" t="n">
        <x:v>0</x:v>
      </x:c>
      <x:c r="V491" s="585" t="n">
        <x:v>0</x:v>
      </x:c>
      <x:c r="W491" s="588" t="n">
        <x:f>X491*$E$3</x:f>
        <x:v>0</x:v>
      </x:c>
      <x:c r="X491" s="523" t="n">
        <x:v>0</x:v>
      </x:c>
      <x:c r="Y491" s="579" t="n">
        <x:v>0</x:v>
      </x:c>
      <x:c r="Z491" s="582" t="n">
        <x:f>AA491*$E$3</x:f>
        <x:v>0</x:v>
      </x:c>
      <x:c r="AA491" s="523" t="n">
        <x:v>0</x:v>
      </x:c>
      <x:c r="AB491" s="585" t="n">
        <x:v>0</x:v>
      </x:c>
      <x:c r="AC491" s="588" t="n">
        <x:f>AD491*$E$3</x:f>
        <x:v>0</x:v>
      </x:c>
      <x:c r="AD491" s="523" t="n">
        <x:v>0</x:v>
      </x:c>
      <x:c r="AE491" s="579" t="n">
        <x:v>0</x:v>
      </x:c>
      <x:c r="AF491" s="582" t="n">
        <x:f>AG491*$E$3</x:f>
        <x:v>0</x:v>
      </x:c>
      <x:c r="AG491" s="523" t="n">
        <x:v>0</x:v>
      </x:c>
      <x:c r="AH491" s="585" t="n">
        <x:v>0</x:v>
      </x:c>
      <x:c r="AI491" s="588" t="n">
        <x:f>AJ491*$E$3</x:f>
        <x:v>0</x:v>
      </x:c>
      <x:c r="AJ491" s="523" t="n">
        <x:v>0</x:v>
      </x:c>
      <x:c r="AK491" s="579" t="n">
        <x:v>0</x:v>
      </x:c>
      <x:c r="AL491" s="582" t="n">
        <x:f>AM491*$E$3</x:f>
        <x:v>0</x:v>
      </x:c>
      <x:c r="AM491" s="523" t="n">
        <x:v>0</x:v>
      </x:c>
      <x:c r="AN491" s="585" t="n">
        <x:v>0</x:v>
      </x:c>
      <x:c r="AO491" s="588" t="n">
        <x:f>AP491*$E$3</x:f>
        <x:v>0</x:v>
      </x:c>
      <x:c r="AP491" s="523" t="n">
        <x:v>0</x:v>
      </x:c>
      <x:c r="AQ491" s="579" t="n">
        <x:v>0</x:v>
      </x:c>
      <x:c r="AR491" s="582" t="n">
        <x:f>AS491*$E$3</x:f>
        <x:v>0</x:v>
      </x:c>
      <x:c r="AS491" s="523" t="n">
        <x:v>0</x:v>
      </x:c>
      <x:c r="AT491" s="585" t="n">
        <x:v>0</x:v>
      </x:c>
      <x:c r="AU491" s="588" t="n">
        <x:f>AV491*$E$3</x:f>
        <x:v>0</x:v>
      </x:c>
      <x:c r="AV491" s="523" t="n">
        <x:v>0</x:v>
      </x:c>
      <x:c r="AW491" s="579" t="n">
        <x:f>SUM(M491,P491,S491,V491,Y491,AB491,AE491,AH491,AK491,AN491,AQ491,AT491)</x:f>
        <x:v>0</x:v>
      </x:c>
      <x:c r="AX491" s="582" t="n">
        <x:f>SUM(N491,Q491,T491,W491,Z491,AC491,AF491,AI491,AL491,AO491,AR491,AU491)</x:f>
        <x:v>0</x:v>
      </x:c>
      <x:c r="AY491" s="525"/>
      <x:c r="AZ491" s="579" t="n">
        <x:f>AW491/12</x:f>
        <x:v>0</x:v>
      </x:c>
      <x:c r="BA491" s="582" t="n">
        <x:f>AX491/12</x:f>
        <x:v>0</x:v>
      </x:c>
      <x:c r="BB491" s="525"/>
      <x:c r="BC491" s="579" t="n">
        <x:f>AW491-$G491</x:f>
        <x:v>0</x:v>
      </x:c>
      <x:c r="BD491" s="582" t="n">
        <x:f>AX491-($K491*12)</x:f>
        <x:v>0</x:v>
      </x:c>
      <x:c r="BE491" s="522" t="str">
        <x:v>SIM</x:v>
      </x:c>
      <x:c r="BF491" s="522" t="str">
        <x:v>PRODUÇÃO · COMPÕE O FATOR K</x:v>
      </x:c>
    </x:row>
    <x:row r="492" ht="31" customHeight="1">
      <x:c r="A492" s="531" t="str">
        <x:v>O&amp;M</x:v>
      </x:c>
      <x:c r="B492" s="531" t="str">
        <x:v>LINHA VIVA</x:v>
      </x:c>
      <x:c r="C492" s="531" t="str">
        <x:v>5031200349</x:v>
      </x:c>
      <x:c r="D492" s="534" t="str">
        <x:v>INST ESTR PRI RDC ANCORAGEM SIMPLES LV</x:v>
      </x:c>
      <x:c r="E492" s="534" t="str">
        <x:v>INSTALAR ESTRUTURA PRIMARIA ANCORAGEM SIMPLES EM REDE COMPACTA (RDC), INDEPENDENTE DA CLASSE DE TENSAO. EXEMPLO: CE3, CUF3 E SIMILARES. INCLUI: INSTALAR BRACO/SUPORTE, FERRAGENS, ISOLADOR, AMARRACAO, ENCABECAMENTO, TENSIONAMENTO DO CONDUTOR E INSTALAÇÃO DAS CONEXÕES ELÉTRICAS NECESSÁRIAS. APROPRIACAO - INVESTIMENTO: QUANDO ASSOCIADA A UC ESSA ATIVIDADE DEVE SER APROPRIADA NA ODI. CUSTEIO: QUANDO EM ATIVIDADE DE MANUTENCAO, APROPRIAR NO CENTRO E CLASSE DE CUSTO ESPECIFICA DA AREA. CONFORME ET.206.EQTL.NORMAS E QUALIDADE - CADERNO DE SERVICOS. QUANTIDADE MINIMA DE PESSOAS RECOMENDAS: 3 PESSOAS. TIPO DE TURMA: LINHA VIVA (LV).</x:v>
      </x:c>
      <x:c r="F492" s="531" t="str">
        <x:v>CONJUNTO</x:v>
      </x:c>
      <x:c r="G492" s="573" t="n">
        <x:v>0</x:v>
      </x:c>
      <x:c r="H492" s="573" t="n">
        <x:f>G492/12</x:f>
        <x:v>0</x:v>
      </x:c>
      <x:c r="I492" s="576" t="n">
        <x:v>651.867217253217</x:v>
      </x:c>
      <x:c r="J492" s="576" t="n">
        <x:f>ROUND(I492*$E$3,2)</x:f>
        <x:v>651.87</x:v>
      </x:c>
      <x:c r="K492" s="576" t="n">
        <x:f>J492*H492</x:f>
        <x:v>0</x:v>
      </x:c>
      <x:c r="L492" s="522"/>
      <x:c r="M492" s="579" t="n">
        <x:v>0</x:v>
      </x:c>
      <x:c r="N492" s="582" t="n">
        <x:f>O492*$E$3</x:f>
        <x:v>0</x:v>
      </x:c>
      <x:c r="O492" s="523" t="n">
        <x:v>0</x:v>
      </x:c>
      <x:c r="P492" s="585" t="n">
        <x:v>0</x:v>
      </x:c>
      <x:c r="Q492" s="588" t="n">
        <x:f>R492*$E$3</x:f>
        <x:v>0</x:v>
      </x:c>
      <x:c r="R492" s="523" t="n">
        <x:v>0</x:v>
      </x:c>
      <x:c r="S492" s="579" t="n">
        <x:v>0</x:v>
      </x:c>
      <x:c r="T492" s="582" t="n">
        <x:f>U492*$E$3</x:f>
        <x:v>0</x:v>
      </x:c>
      <x:c r="U492" s="523" t="n">
        <x:v>0</x:v>
      </x:c>
      <x:c r="V492" s="585" t="n">
        <x:v>0</x:v>
      </x:c>
      <x:c r="W492" s="588" t="n">
        <x:f>X492*$E$3</x:f>
        <x:v>0</x:v>
      </x:c>
      <x:c r="X492" s="523" t="n">
        <x:v>0</x:v>
      </x:c>
      <x:c r="Y492" s="579" t="n">
        <x:v>0</x:v>
      </x:c>
      <x:c r="Z492" s="582" t="n">
        <x:f>AA492*$E$3</x:f>
        <x:v>0</x:v>
      </x:c>
      <x:c r="AA492" s="523" t="n">
        <x:v>0</x:v>
      </x:c>
      <x:c r="AB492" s="585" t="n">
        <x:v>0</x:v>
      </x:c>
      <x:c r="AC492" s="588" t="n">
        <x:f>AD492*$E$3</x:f>
        <x:v>0</x:v>
      </x:c>
      <x:c r="AD492" s="523" t="n">
        <x:v>0</x:v>
      </x:c>
      <x:c r="AE492" s="579" t="n">
        <x:v>0</x:v>
      </x:c>
      <x:c r="AF492" s="582" t="n">
        <x:f>AG492*$E$3</x:f>
        <x:v>0</x:v>
      </x:c>
      <x:c r="AG492" s="523" t="n">
        <x:v>0</x:v>
      </x:c>
      <x:c r="AH492" s="585" t="n">
        <x:v>0</x:v>
      </x:c>
      <x:c r="AI492" s="588" t="n">
        <x:f>AJ492*$E$3</x:f>
        <x:v>0</x:v>
      </x:c>
      <x:c r="AJ492" s="523" t="n">
        <x:v>0</x:v>
      </x:c>
      <x:c r="AK492" s="579" t="n">
        <x:v>0</x:v>
      </x:c>
      <x:c r="AL492" s="582" t="n">
        <x:f>AM492*$E$3</x:f>
        <x:v>0</x:v>
      </x:c>
      <x:c r="AM492" s="523" t="n">
        <x:v>0</x:v>
      </x:c>
      <x:c r="AN492" s="585" t="n">
        <x:v>0</x:v>
      </x:c>
      <x:c r="AO492" s="588" t="n">
        <x:f>AP492*$E$3</x:f>
        <x:v>0</x:v>
      </x:c>
      <x:c r="AP492" s="523" t="n">
        <x:v>0</x:v>
      </x:c>
      <x:c r="AQ492" s="579" t="n">
        <x:v>0</x:v>
      </x:c>
      <x:c r="AR492" s="582" t="n">
        <x:f>AS492*$E$3</x:f>
        <x:v>0</x:v>
      </x:c>
      <x:c r="AS492" s="523" t="n">
        <x:v>0</x:v>
      </x:c>
      <x:c r="AT492" s="585" t="n">
        <x:v>0</x:v>
      </x:c>
      <x:c r="AU492" s="588" t="n">
        <x:f>AV492*$E$3</x:f>
        <x:v>0</x:v>
      </x:c>
      <x:c r="AV492" s="523" t="n">
        <x:v>0</x:v>
      </x:c>
      <x:c r="AW492" s="579" t="n">
        <x:f>SUM(M492,P492,S492,V492,Y492,AB492,AE492,AH492,AK492,AN492,AQ492,AT492)</x:f>
        <x:v>0</x:v>
      </x:c>
      <x:c r="AX492" s="582" t="n">
        <x:f>SUM(N492,Q492,T492,W492,Z492,AC492,AF492,AI492,AL492,AO492,AR492,AU492)</x:f>
        <x:v>0</x:v>
      </x:c>
      <x:c r="AY492" s="525"/>
      <x:c r="AZ492" s="579" t="n">
        <x:f>AW492/12</x:f>
        <x:v>0</x:v>
      </x:c>
      <x:c r="BA492" s="582" t="n">
        <x:f>AX492/12</x:f>
        <x:v>0</x:v>
      </x:c>
      <x:c r="BB492" s="525"/>
      <x:c r="BC492" s="579" t="n">
        <x:f>AW492-$G492</x:f>
        <x:v>0</x:v>
      </x:c>
      <x:c r="BD492" s="582" t="n">
        <x:f>AX492-($K492*12)</x:f>
        <x:v>0</x:v>
      </x:c>
      <x:c r="BE492" s="522" t="str">
        <x:v>SIM</x:v>
      </x:c>
      <x:c r="BF492" s="522" t="str">
        <x:v>PRODUÇÃO · COMPÕE O FATOR K</x:v>
      </x:c>
    </x:row>
    <x:row r="493" ht="31" customHeight="1">
      <x:c r="A493" s="531" t="str">
        <x:v>O&amp;M</x:v>
      </x:c>
      <x:c r="B493" s="531" t="str">
        <x:v>LINHA VIVA</x:v>
      </x:c>
      <x:c r="C493" s="531" t="str">
        <x:v>5031200350</x:v>
      </x:c>
      <x:c r="D493" s="534" t="str">
        <x:v>RET ESTR PRI RDC ANCORAGEM SIMPLES LV</x:v>
      </x:c>
      <x:c r="E493" s="534" t="str">
        <x:v>RETIRAR ESTRUTURA PRIMARIA ANCORAGEM SIMPLES EM REDE COMPACTA (RDC), INDEPENDENTE DA CLASSE DE TENSAO. EXEMPLO: CE3, CUF3 E SIMILARES. INCLUI: INSTALAR/RETIRAR COBERTURAS NECESSARIAS NO POSTE, CONDUTOR, CHAVES E COMPONENTES ENERGIZADOS, RETIRAR BRACO/SUPORTE, FERRAGENS, ISOLADOR, AMARRACAO, ENCABECAMENTO, TENSIONAMENTO DO CONDUTOR E RETIRADA DAS CONEXÕES ELÉTRICAS NECESSÁRIAS. APROPRIACAO - INVESTIMENTO: QUANDO ASSOCIADA A UC ESSA ATIVIDADE DEVE SER APROPRIADA NA ODI. CUSTEIO: QUANDO EM ATIVIDADE DE MANUTENCAO, APROPRIAR NO CENTRO E CLASSE DE CUSTO ESPECIFICA DA AREA. CONFORME ET.206.EQTL.NORMAS E QUALIDADE - CADERNO DE SERVICOS. QUANTIDADE MINIMA DE PESSOAS RECOMENDAS: 3 PESSOAS. TIPO DE TURMA: LINHA VIVA (LV).</x:v>
      </x:c>
      <x:c r="F493" s="531" t="str">
        <x:v>CONJUNTO</x:v>
      </x:c>
      <x:c r="G493" s="573" t="n">
        <x:v>0</x:v>
      </x:c>
      <x:c r="H493" s="573" t="n">
        <x:f>G493/12</x:f>
        <x:v>0</x:v>
      </x:c>
      <x:c r="I493" s="576" t="n">
        <x:v>482.959390909422</x:v>
      </x:c>
      <x:c r="J493" s="576" t="n">
        <x:f>ROUND(I493*$E$3,2)</x:f>
        <x:v>482.96</x:v>
      </x:c>
      <x:c r="K493" s="576" t="n">
        <x:f>J493*H493</x:f>
        <x:v>0</x:v>
      </x:c>
      <x:c r="L493" s="522"/>
      <x:c r="M493" s="579" t="n">
        <x:v>0</x:v>
      </x:c>
      <x:c r="N493" s="582" t="n">
        <x:f>O493*$E$3</x:f>
        <x:v>0</x:v>
      </x:c>
      <x:c r="O493" s="523" t="n">
        <x:v>0</x:v>
      </x:c>
      <x:c r="P493" s="585" t="n">
        <x:v>0</x:v>
      </x:c>
      <x:c r="Q493" s="588" t="n">
        <x:f>R493*$E$3</x:f>
        <x:v>0</x:v>
      </x:c>
      <x:c r="R493" s="523" t="n">
        <x:v>0</x:v>
      </x:c>
      <x:c r="S493" s="579" t="n">
        <x:v>0</x:v>
      </x:c>
      <x:c r="T493" s="582" t="n">
        <x:f>U493*$E$3</x:f>
        <x:v>0</x:v>
      </x:c>
      <x:c r="U493" s="523" t="n">
        <x:v>0</x:v>
      </x:c>
      <x:c r="V493" s="585" t="n">
        <x:v>0</x:v>
      </x:c>
      <x:c r="W493" s="588" t="n">
        <x:f>X493*$E$3</x:f>
        <x:v>0</x:v>
      </x:c>
      <x:c r="X493" s="523" t="n">
        <x:v>0</x:v>
      </x:c>
      <x:c r="Y493" s="579" t="n">
        <x:v>0</x:v>
      </x:c>
      <x:c r="Z493" s="582" t="n">
        <x:f>AA493*$E$3</x:f>
        <x:v>0</x:v>
      </x:c>
      <x:c r="AA493" s="523" t="n">
        <x:v>0</x:v>
      </x:c>
      <x:c r="AB493" s="585" t="n">
        <x:v>0</x:v>
      </x:c>
      <x:c r="AC493" s="588" t="n">
        <x:f>AD493*$E$3</x:f>
        <x:v>0</x:v>
      </x:c>
      <x:c r="AD493" s="523" t="n">
        <x:v>0</x:v>
      </x:c>
      <x:c r="AE493" s="579" t="n">
        <x:v>0</x:v>
      </x:c>
      <x:c r="AF493" s="582" t="n">
        <x:f>AG493*$E$3</x:f>
        <x:v>0</x:v>
      </x:c>
      <x:c r="AG493" s="523" t="n">
        <x:v>0</x:v>
      </x:c>
      <x:c r="AH493" s="585" t="n">
        <x:v>0</x:v>
      </x:c>
      <x:c r="AI493" s="588" t="n">
        <x:f>AJ493*$E$3</x:f>
        <x:v>0</x:v>
      </x:c>
      <x:c r="AJ493" s="523" t="n">
        <x:v>0</x:v>
      </x:c>
      <x:c r="AK493" s="579" t="n">
        <x:v>0</x:v>
      </x:c>
      <x:c r="AL493" s="582" t="n">
        <x:f>AM493*$E$3</x:f>
        <x:v>0</x:v>
      </x:c>
      <x:c r="AM493" s="523" t="n">
        <x:v>0</x:v>
      </x:c>
      <x:c r="AN493" s="585" t="n">
        <x:v>0</x:v>
      </x:c>
      <x:c r="AO493" s="588" t="n">
        <x:f>AP493*$E$3</x:f>
        <x:v>0</x:v>
      </x:c>
      <x:c r="AP493" s="523" t="n">
        <x:v>0</x:v>
      </x:c>
      <x:c r="AQ493" s="579" t="n">
        <x:v>0</x:v>
      </x:c>
      <x:c r="AR493" s="582" t="n">
        <x:f>AS493*$E$3</x:f>
        <x:v>0</x:v>
      </x:c>
      <x:c r="AS493" s="523" t="n">
        <x:v>0</x:v>
      </x:c>
      <x:c r="AT493" s="585" t="n">
        <x:v>0</x:v>
      </x:c>
      <x:c r="AU493" s="588" t="n">
        <x:f>AV493*$E$3</x:f>
        <x:v>0</x:v>
      </x:c>
      <x:c r="AV493" s="523" t="n">
        <x:v>0</x:v>
      </x:c>
      <x:c r="AW493" s="579" t="n">
        <x:f>SUM(M493,P493,S493,V493,Y493,AB493,AE493,AH493,AK493,AN493,AQ493,AT493)</x:f>
        <x:v>0</x:v>
      </x:c>
      <x:c r="AX493" s="582" t="n">
        <x:f>SUM(N493,Q493,T493,W493,Z493,AC493,AF493,AI493,AL493,AO493,AR493,AU493)</x:f>
        <x:v>0</x:v>
      </x:c>
      <x:c r="AY493" s="525"/>
      <x:c r="AZ493" s="579" t="n">
        <x:f>AW493/12</x:f>
        <x:v>0</x:v>
      </x:c>
      <x:c r="BA493" s="582" t="n">
        <x:f>AX493/12</x:f>
        <x:v>0</x:v>
      </x:c>
      <x:c r="BB493" s="525"/>
      <x:c r="BC493" s="579" t="n">
        <x:f>AW493-$G493</x:f>
        <x:v>0</x:v>
      </x:c>
      <x:c r="BD493" s="582" t="n">
        <x:f>AX493-($K493*12)</x:f>
        <x:v>0</x:v>
      </x:c>
      <x:c r="BE493" s="522" t="str">
        <x:v>SIM</x:v>
      </x:c>
      <x:c r="BF493" s="522" t="str">
        <x:v>PRODUÇÃO · COMPÕE O FATOR K</x:v>
      </x:c>
    </x:row>
    <x:row r="494" ht="31" customHeight="1">
      <x:c r="A494" s="531" t="str">
        <x:v>O&amp;M</x:v>
      </x:c>
      <x:c r="B494" s="531" t="str">
        <x:v>LINHA VIVA</x:v>
      </x:c>
      <x:c r="C494" s="531" t="str">
        <x:v>5031200351</x:v>
      </x:c>
      <x:c r="D494" s="534" t="str">
        <x:v>INST ESTR PRI RDC ANCORAGEM DUPLA LV</x:v>
      </x:c>
      <x:c r="E494" s="534" t="str">
        <x:v>INSTALAR ESTRUTURA PRIMARIA ANCORAGEM DUPLA EM REDE COMPACTA (RDC), INDEPENDENTE DA CLASSE DE TENSAO. EXEMPLO: CE4, CUF4 E SIMILARES. INCLUI: INSTALAR/RETIRAR COBERTURAS NECESSARIAS NO POSTE, CONDUTOR, CHAVES E COMPONENTES ENERGIZADOS, INSTALAR BRACO/SUPORTE, FERRAGENS, ISOLADOR, AMARRACAO, ENCABECAMENTO, TENSIONAMENTO DO CONDUTOR E INSTALAÇÃO DAS CONEXÕES ELÉTRICAS NECESSÁRIAS. APROPRIACAO - INVESTIMENTO: QUANDO ASSOCIADA A UC ESSA ATIVIDADE DEVE SER APROPRIADA NA ODI. CUSTEIO: QUANDO EM ATIVIDADE DE MANUTENCAO, APROPRIAR NO CENTRO E CLASSE DE CUSTO ESPECIFICA DA AREA. CONFORME ET.206.EQTL.NORMAS E QUALIDADE - CADERNO DE SERVICOS. QUANTIDADE MINIMA DE PESSOAS RECOMENDAS: 3 PESSOAS. TIPO DE TURMA: LINHA VIVA (LV).</x:v>
      </x:c>
      <x:c r="F494" s="531" t="str">
        <x:v>CONJUNTO</x:v>
      </x:c>
      <x:c r="G494" s="573" t="n">
        <x:v>0</x:v>
      </x:c>
      <x:c r="H494" s="573" t="n">
        <x:f>G494/12</x:f>
        <x:v>0</x:v>
      </x:c>
      <x:c r="I494" s="576" t="n">
        <x:v>773.429668030949</x:v>
      </x:c>
      <x:c r="J494" s="576" t="n">
        <x:f>ROUND(I494*$E$3,2)</x:f>
        <x:v>773.43</x:v>
      </x:c>
      <x:c r="K494" s="576" t="n">
        <x:f>J494*H494</x:f>
        <x:v>0</x:v>
      </x:c>
      <x:c r="L494" s="522"/>
      <x:c r="M494" s="579" t="n">
        <x:v>0</x:v>
      </x:c>
      <x:c r="N494" s="582" t="n">
        <x:f>O494*$E$3</x:f>
        <x:v>0</x:v>
      </x:c>
      <x:c r="O494" s="523" t="n">
        <x:v>0</x:v>
      </x:c>
      <x:c r="P494" s="585" t="n">
        <x:v>0</x:v>
      </x:c>
      <x:c r="Q494" s="588" t="n">
        <x:f>R494*$E$3</x:f>
        <x:v>0</x:v>
      </x:c>
      <x:c r="R494" s="523" t="n">
        <x:v>0</x:v>
      </x:c>
      <x:c r="S494" s="579" t="n">
        <x:v>0</x:v>
      </x:c>
      <x:c r="T494" s="582" t="n">
        <x:f>U494*$E$3</x:f>
        <x:v>0</x:v>
      </x:c>
      <x:c r="U494" s="523" t="n">
        <x:v>0</x:v>
      </x:c>
      <x:c r="V494" s="585" t="n">
        <x:v>0</x:v>
      </x:c>
      <x:c r="W494" s="588" t="n">
        <x:f>X494*$E$3</x:f>
        <x:v>0</x:v>
      </x:c>
      <x:c r="X494" s="523" t="n">
        <x:v>0</x:v>
      </x:c>
      <x:c r="Y494" s="579" t="n">
        <x:v>0</x:v>
      </x:c>
      <x:c r="Z494" s="582" t="n">
        <x:f>AA494*$E$3</x:f>
        <x:v>0</x:v>
      </x:c>
      <x:c r="AA494" s="523" t="n">
        <x:v>0</x:v>
      </x:c>
      <x:c r="AB494" s="585" t="n">
        <x:v>0</x:v>
      </x:c>
      <x:c r="AC494" s="588" t="n">
        <x:f>AD494*$E$3</x:f>
        <x:v>0</x:v>
      </x:c>
      <x:c r="AD494" s="523" t="n">
        <x:v>0</x:v>
      </x:c>
      <x:c r="AE494" s="579" t="n">
        <x:v>0</x:v>
      </x:c>
      <x:c r="AF494" s="582" t="n">
        <x:f>AG494*$E$3</x:f>
        <x:v>0</x:v>
      </x:c>
      <x:c r="AG494" s="523" t="n">
        <x:v>0</x:v>
      </x:c>
      <x:c r="AH494" s="585" t="n">
        <x:v>0</x:v>
      </x:c>
      <x:c r="AI494" s="588" t="n">
        <x:f>AJ494*$E$3</x:f>
        <x:v>0</x:v>
      </x:c>
      <x:c r="AJ494" s="523" t="n">
        <x:v>0</x:v>
      </x:c>
      <x:c r="AK494" s="579" t="n">
        <x:v>0</x:v>
      </x:c>
      <x:c r="AL494" s="582" t="n">
        <x:f>AM494*$E$3</x:f>
        <x:v>0</x:v>
      </x:c>
      <x:c r="AM494" s="523" t="n">
        <x:v>0</x:v>
      </x:c>
      <x:c r="AN494" s="585" t="n">
        <x:v>0</x:v>
      </x:c>
      <x:c r="AO494" s="588" t="n">
        <x:f>AP494*$E$3</x:f>
        <x:v>0</x:v>
      </x:c>
      <x:c r="AP494" s="523" t="n">
        <x:v>0</x:v>
      </x:c>
      <x:c r="AQ494" s="579" t="n">
        <x:v>0</x:v>
      </x:c>
      <x:c r="AR494" s="582" t="n">
        <x:f>AS494*$E$3</x:f>
        <x:v>0</x:v>
      </x:c>
      <x:c r="AS494" s="523" t="n">
        <x:v>0</x:v>
      </x:c>
      <x:c r="AT494" s="585" t="n">
        <x:v>0</x:v>
      </x:c>
      <x:c r="AU494" s="588" t="n">
        <x:f>AV494*$E$3</x:f>
        <x:v>0</x:v>
      </x:c>
      <x:c r="AV494" s="523" t="n">
        <x:v>0</x:v>
      </x:c>
      <x:c r="AW494" s="579" t="n">
        <x:f>SUM(M494,P494,S494,V494,Y494,AB494,AE494,AH494,AK494,AN494,AQ494,AT494)</x:f>
        <x:v>0</x:v>
      </x:c>
      <x:c r="AX494" s="582" t="n">
        <x:f>SUM(N494,Q494,T494,W494,Z494,AC494,AF494,AI494,AL494,AO494,AR494,AU494)</x:f>
        <x:v>0</x:v>
      </x:c>
      <x:c r="AY494" s="525"/>
      <x:c r="AZ494" s="579" t="n">
        <x:f>AW494/12</x:f>
        <x:v>0</x:v>
      </x:c>
      <x:c r="BA494" s="582" t="n">
        <x:f>AX494/12</x:f>
        <x:v>0</x:v>
      </x:c>
      <x:c r="BB494" s="525"/>
      <x:c r="BC494" s="579" t="n">
        <x:f>AW494-$G494</x:f>
        <x:v>0</x:v>
      </x:c>
      <x:c r="BD494" s="582" t="n">
        <x:f>AX494-($K494*12)</x:f>
        <x:v>0</x:v>
      </x:c>
      <x:c r="BE494" s="522" t="str">
        <x:v>SIM</x:v>
      </x:c>
      <x:c r="BF494" s="522" t="str">
        <x:v>PRODUÇÃO · COMPÕE O FATOR K</x:v>
      </x:c>
    </x:row>
    <x:row r="495" ht="31" customHeight="1">
      <x:c r="A495" s="531" t="str">
        <x:v>O&amp;M</x:v>
      </x:c>
      <x:c r="B495" s="531" t="str">
        <x:v>LINHA VIVA</x:v>
      </x:c>
      <x:c r="C495" s="531" t="str">
        <x:v>5031200352</x:v>
      </x:c>
      <x:c r="D495" s="534" t="str">
        <x:v>RET ESTR PRI RDC ANCORAGEM DUPLA LV</x:v>
      </x:c>
      <x:c r="E495" s="534" t="str">
        <x:v>RETIRAR ESTRUTURA PRIMARIA ANCORAGEM DUPLA EM REDE COMPACTA (RDC), INDEPENDENTE DA CLASSE DE TENSAO. EXEMPLO: CE4, CUF4 E SIMILARES. INCLUI: INSTALAR/RETIRAR COBERTURAS NECESSARIAS NO POSTE, CONDUTOR, CHAVES E COMPONENTES ENERGIZADOS, RETIRAR BRACO/SUPORTE, FERRAGENS, ISOLADOR, AMARRACAO, ENCABECAMENTO, TENSIONAMENTO DO CONDUTOR E RETIRADA DAS CONEXÕES ELÉTRICAS NECESSÁRIAS. APROPRIACAO - INVESTIMENTO: QUANDO ASSOCIADA A UC ESSA ATIVIDADE DEVE SER APROPRIADA NA ODI. CUSTEIO: QUANDO EM ATIVIDADE DE MANUTENCAO, APROPRIAR NO CENTRO E CLASSE DE CUSTO ESPECIFICA DA AREA. CONFORME ET.206.EQTL.NORMAS E QUALIDADE - CADERNO DE SERVICOS. QUANTIDADE MINIMA DE PESSOAS RECOMENDAS: 3 PESSOAS. TIPO DE TURMA: LINHA VIVA (LV).</x:v>
      </x:c>
      <x:c r="F495" s="531" t="str">
        <x:v>CONJUNTO</x:v>
      </x:c>
      <x:c r="G495" s="573" t="n">
        <x:v>0</x:v>
      </x:c>
      <x:c r="H495" s="573" t="n">
        <x:f>G495/12</x:f>
        <x:v>0</x:v>
      </x:c>
      <x:c r="I495" s="576" t="n">
        <x:v>529.756364441902</x:v>
      </x:c>
      <x:c r="J495" s="576" t="n">
        <x:f>ROUND(I495*$E$3,2)</x:f>
        <x:v>529.76</x:v>
      </x:c>
      <x:c r="K495" s="576" t="n">
        <x:f>J495*H495</x:f>
        <x:v>0</x:v>
      </x:c>
      <x:c r="L495" s="522"/>
      <x:c r="M495" s="579" t="n">
        <x:v>0</x:v>
      </x:c>
      <x:c r="N495" s="582" t="n">
        <x:f>O495*$E$3</x:f>
        <x:v>0</x:v>
      </x:c>
      <x:c r="O495" s="523" t="n">
        <x:v>0</x:v>
      </x:c>
      <x:c r="P495" s="585" t="n">
        <x:v>0</x:v>
      </x:c>
      <x:c r="Q495" s="588" t="n">
        <x:f>R495*$E$3</x:f>
        <x:v>0</x:v>
      </x:c>
      <x:c r="R495" s="523" t="n">
        <x:v>0</x:v>
      </x:c>
      <x:c r="S495" s="579" t="n">
        <x:v>0</x:v>
      </x:c>
      <x:c r="T495" s="582" t="n">
        <x:f>U495*$E$3</x:f>
        <x:v>0</x:v>
      </x:c>
      <x:c r="U495" s="523" t="n">
        <x:v>0</x:v>
      </x:c>
      <x:c r="V495" s="585" t="n">
        <x:v>0</x:v>
      </x:c>
      <x:c r="W495" s="588" t="n">
        <x:f>X495*$E$3</x:f>
        <x:v>0</x:v>
      </x:c>
      <x:c r="X495" s="523" t="n">
        <x:v>0</x:v>
      </x:c>
      <x:c r="Y495" s="579" t="n">
        <x:v>0</x:v>
      </x:c>
      <x:c r="Z495" s="582" t="n">
        <x:f>AA495*$E$3</x:f>
        <x:v>0</x:v>
      </x:c>
      <x:c r="AA495" s="523" t="n">
        <x:v>0</x:v>
      </x:c>
      <x:c r="AB495" s="585" t="n">
        <x:v>0</x:v>
      </x:c>
      <x:c r="AC495" s="588" t="n">
        <x:f>AD495*$E$3</x:f>
        <x:v>0</x:v>
      </x:c>
      <x:c r="AD495" s="523" t="n">
        <x:v>0</x:v>
      </x:c>
      <x:c r="AE495" s="579" t="n">
        <x:v>0</x:v>
      </x:c>
      <x:c r="AF495" s="582" t="n">
        <x:f>AG495*$E$3</x:f>
        <x:v>0</x:v>
      </x:c>
      <x:c r="AG495" s="523" t="n">
        <x:v>0</x:v>
      </x:c>
      <x:c r="AH495" s="585" t="n">
        <x:v>0</x:v>
      </x:c>
      <x:c r="AI495" s="588" t="n">
        <x:f>AJ495*$E$3</x:f>
        <x:v>0</x:v>
      </x:c>
      <x:c r="AJ495" s="523" t="n">
        <x:v>0</x:v>
      </x:c>
      <x:c r="AK495" s="579" t="n">
        <x:v>0</x:v>
      </x:c>
      <x:c r="AL495" s="582" t="n">
        <x:f>AM495*$E$3</x:f>
        <x:v>0</x:v>
      </x:c>
      <x:c r="AM495" s="523" t="n">
        <x:v>0</x:v>
      </x:c>
      <x:c r="AN495" s="585" t="n">
        <x:v>0</x:v>
      </x:c>
      <x:c r="AO495" s="588" t="n">
        <x:f>AP495*$E$3</x:f>
        <x:v>0</x:v>
      </x:c>
      <x:c r="AP495" s="523" t="n">
        <x:v>0</x:v>
      </x:c>
      <x:c r="AQ495" s="579" t="n">
        <x:v>0</x:v>
      </x:c>
      <x:c r="AR495" s="582" t="n">
        <x:f>AS495*$E$3</x:f>
        <x:v>0</x:v>
      </x:c>
      <x:c r="AS495" s="523" t="n">
        <x:v>0</x:v>
      </x:c>
      <x:c r="AT495" s="585" t="n">
        <x:v>0</x:v>
      </x:c>
      <x:c r="AU495" s="588" t="n">
        <x:f>AV495*$E$3</x:f>
        <x:v>0</x:v>
      </x:c>
      <x:c r="AV495" s="523" t="n">
        <x:v>0</x:v>
      </x:c>
      <x:c r="AW495" s="579" t="n">
        <x:f>SUM(M495,P495,S495,V495,Y495,AB495,AE495,AH495,AK495,AN495,AQ495,AT495)</x:f>
        <x:v>0</x:v>
      </x:c>
      <x:c r="AX495" s="582" t="n">
        <x:f>SUM(N495,Q495,T495,W495,Z495,AC495,AF495,AI495,AL495,AO495,AR495,AU495)</x:f>
        <x:v>0</x:v>
      </x:c>
      <x:c r="AY495" s="525"/>
      <x:c r="AZ495" s="579" t="n">
        <x:f>AW495/12</x:f>
        <x:v>0</x:v>
      </x:c>
      <x:c r="BA495" s="582" t="n">
        <x:f>AX495/12</x:f>
        <x:v>0</x:v>
      </x:c>
      <x:c r="BB495" s="525"/>
      <x:c r="BC495" s="579" t="n">
        <x:f>AW495-$G495</x:f>
        <x:v>0</x:v>
      </x:c>
      <x:c r="BD495" s="582" t="n">
        <x:f>AX495-($K495*12)</x:f>
        <x:v>0</x:v>
      </x:c>
      <x:c r="BE495" s="522" t="str">
        <x:v>SIM</x:v>
      </x:c>
      <x:c r="BF495" s="522" t="str">
        <x:v>PRODUÇÃO · COMPÕE O FATOR K</x:v>
      </x:c>
    </x:row>
    <x:row r="496" ht="31" customHeight="1">
      <x:c r="A496" s="531" t="str">
        <x:v>O&amp;M</x:v>
      </x:c>
      <x:c r="B496" s="531" t="str">
        <x:v>LINHA VIVA</x:v>
      </x:c>
      <x:c r="C496" s="531" t="str">
        <x:v>5031200353</x:v>
      </x:c>
      <x:c r="D496" s="534" t="str">
        <x:v>INST ESTR PRI RDC N3S-CE LV</x:v>
      </x:c>
      <x:c r="E496" s="534" t="str">
        <x:v>INSTALAR ESTRUTURA PRIMARIA EM REDE COMPACTA (RDC), TIPO N3S-CE, INDEPENDENTE DA CLASSE DE TENSAO. INCLUI: INSTALAR/RETIRAR COBERTURAS NECESSARIAS NO POSTE, CONDUTOR, CHAVES E COMPONENTES ENERGIZADOS, INSTALAR CRUZETA, ISOLADORES PINO/ANCORAGEM, FERRAGENS, JUMPER, AMARRACAO, ENCABECAMENTO, TENSIONAMENTO DO CONDUTOR E INSTALAÇÃO DAS CONEXÕES ELÉTRICAS NECESSÁRIAS. APROPRIACAO - INVESTIMENTO: QUANDO ASSOCIADA A UC ESSA ATIVIDADE DEVE SER APROPRIADA NA ODI. CUSTEIO: QUANDO EM ATIVIDADE DE MANUTENCAO, APROPRIAR NO CENTRO E CLASSE DE CUSTO ESPECIFICA DA AREA. CONFORME ET.206.EQTL.NORMAS E QUALIDADE - CADERNO DE SERVICOS. QUANTIDADE MINIMA DE PESSOAS RECOMENDAS: 4 PESSOAS. TIPO DE TURMA: LINHA VIVA (LV).</x:v>
      </x:c>
      <x:c r="F496" s="531" t="str">
        <x:v>CONJUNTO</x:v>
      </x:c>
      <x:c r="G496" s="573" t="n">
        <x:v>0</x:v>
      </x:c>
      <x:c r="H496" s="573" t="n">
        <x:f>G496/12</x:f>
        <x:v>0</x:v>
      </x:c>
      <x:c r="I496" s="576" t="n">
        <x:v>1220.33444937155</x:v>
      </x:c>
      <x:c r="J496" s="576" t="n">
        <x:f>ROUND(I496*$E$3,2)</x:f>
        <x:v>1220.33</x:v>
      </x:c>
      <x:c r="K496" s="576" t="n">
        <x:f>J496*H496</x:f>
        <x:v>0</x:v>
      </x:c>
      <x:c r="L496" s="522"/>
      <x:c r="M496" s="579" t="n">
        <x:v>0</x:v>
      </x:c>
      <x:c r="N496" s="582" t="n">
        <x:f>O496*$E$3</x:f>
        <x:v>0</x:v>
      </x:c>
      <x:c r="O496" s="523" t="n">
        <x:v>0</x:v>
      </x:c>
      <x:c r="P496" s="585" t="n">
        <x:v>0</x:v>
      </x:c>
      <x:c r="Q496" s="588" t="n">
        <x:f>R496*$E$3</x:f>
        <x:v>0</x:v>
      </x:c>
      <x:c r="R496" s="523" t="n">
        <x:v>0</x:v>
      </x:c>
      <x:c r="S496" s="579" t="n">
        <x:v>0</x:v>
      </x:c>
      <x:c r="T496" s="582" t="n">
        <x:f>U496*$E$3</x:f>
        <x:v>0</x:v>
      </x:c>
      <x:c r="U496" s="523" t="n">
        <x:v>0</x:v>
      </x:c>
      <x:c r="V496" s="585" t="n">
        <x:v>0</x:v>
      </x:c>
      <x:c r="W496" s="588" t="n">
        <x:f>X496*$E$3</x:f>
        <x:v>0</x:v>
      </x:c>
      <x:c r="X496" s="523" t="n">
        <x:v>0</x:v>
      </x:c>
      <x:c r="Y496" s="579" t="n">
        <x:v>0</x:v>
      </x:c>
      <x:c r="Z496" s="582" t="n">
        <x:f>AA496*$E$3</x:f>
        <x:v>0</x:v>
      </x:c>
      <x:c r="AA496" s="523" t="n">
        <x:v>0</x:v>
      </x:c>
      <x:c r="AB496" s="585" t="n">
        <x:v>0</x:v>
      </x:c>
      <x:c r="AC496" s="588" t="n">
        <x:f>AD496*$E$3</x:f>
        <x:v>0</x:v>
      </x:c>
      <x:c r="AD496" s="523" t="n">
        <x:v>0</x:v>
      </x:c>
      <x:c r="AE496" s="579" t="n">
        <x:v>0</x:v>
      </x:c>
      <x:c r="AF496" s="582" t="n">
        <x:f>AG496*$E$3</x:f>
        <x:v>0</x:v>
      </x:c>
      <x:c r="AG496" s="523" t="n">
        <x:v>0</x:v>
      </x:c>
      <x:c r="AH496" s="585" t="n">
        <x:v>0</x:v>
      </x:c>
      <x:c r="AI496" s="588" t="n">
        <x:f>AJ496*$E$3</x:f>
        <x:v>0</x:v>
      </x:c>
      <x:c r="AJ496" s="523" t="n">
        <x:v>0</x:v>
      </x:c>
      <x:c r="AK496" s="579" t="n">
        <x:v>0</x:v>
      </x:c>
      <x:c r="AL496" s="582" t="n">
        <x:f>AM496*$E$3</x:f>
        <x:v>0</x:v>
      </x:c>
      <x:c r="AM496" s="523" t="n">
        <x:v>0</x:v>
      </x:c>
      <x:c r="AN496" s="585" t="n">
        <x:v>0</x:v>
      </x:c>
      <x:c r="AO496" s="588" t="n">
        <x:f>AP496*$E$3</x:f>
        <x:v>0</x:v>
      </x:c>
      <x:c r="AP496" s="523" t="n">
        <x:v>0</x:v>
      </x:c>
      <x:c r="AQ496" s="579" t="n">
        <x:v>0</x:v>
      </x:c>
      <x:c r="AR496" s="582" t="n">
        <x:f>AS496*$E$3</x:f>
        <x:v>0</x:v>
      </x:c>
      <x:c r="AS496" s="523" t="n">
        <x:v>0</x:v>
      </x:c>
      <x:c r="AT496" s="585" t="n">
        <x:v>0</x:v>
      </x:c>
      <x:c r="AU496" s="588" t="n">
        <x:f>AV496*$E$3</x:f>
        <x:v>0</x:v>
      </x:c>
      <x:c r="AV496" s="523" t="n">
        <x:v>0</x:v>
      </x:c>
      <x:c r="AW496" s="579" t="n">
        <x:f>SUM(M496,P496,S496,V496,Y496,AB496,AE496,AH496,AK496,AN496,AQ496,AT496)</x:f>
        <x:v>0</x:v>
      </x:c>
      <x:c r="AX496" s="582" t="n">
        <x:f>SUM(N496,Q496,T496,W496,Z496,AC496,AF496,AI496,AL496,AO496,AR496,AU496)</x:f>
        <x:v>0</x:v>
      </x:c>
      <x:c r="AY496" s="525"/>
      <x:c r="AZ496" s="579" t="n">
        <x:f>AW496/12</x:f>
        <x:v>0</x:v>
      </x:c>
      <x:c r="BA496" s="582" t="n">
        <x:f>AX496/12</x:f>
        <x:v>0</x:v>
      </x:c>
      <x:c r="BB496" s="525"/>
      <x:c r="BC496" s="579" t="n">
        <x:f>AW496-$G496</x:f>
        <x:v>0</x:v>
      </x:c>
      <x:c r="BD496" s="582" t="n">
        <x:f>AX496-($K496*12)</x:f>
        <x:v>0</x:v>
      </x:c>
      <x:c r="BE496" s="522" t="str">
        <x:v>SIM</x:v>
      </x:c>
      <x:c r="BF496" s="522" t="str">
        <x:v>PRODUÇÃO · COMPÕE O FATOR K</x:v>
      </x:c>
    </x:row>
    <x:row r="497" ht="31" customHeight="1">
      <x:c r="A497" s="531" t="str">
        <x:v>O&amp;M</x:v>
      </x:c>
      <x:c r="B497" s="531" t="str">
        <x:v>LINHA VIVA</x:v>
      </x:c>
      <x:c r="C497" s="531" t="str">
        <x:v>5031200354</x:v>
      </x:c>
      <x:c r="D497" s="534" t="str">
        <x:v>RET ESTR PRI RDC N3S-CE LV</x:v>
      </x:c>
      <x:c r="E497" s="534" t="str">
        <x:v>RETIRAR ESTRUTURA PRIMARIA EM REDE COMPACTA (RDC), TIPO N3S-CE, INDEPENDENTE DA CLASSE DE TENSAO. INCLUI: INSTALAR/RETIRAR COBERTURAS NECESSARIAS NO POSTE, CONDUTOR, CHAVES E COMPONENTES ENERGIZADOS, RETIRAR CRUZETA, ISOLADORES PINO/ANCORAGEM, FERRAGENS, JUMPER, AMARRACAO, ENCABECAMENTO, TENSIONAMENTO DO CONDUTOR E RETIRADA DAS CONEXÕES ELÉTRICAS NECESSÁRIAS. DESCONECTAR/RETIRAR FIO CONDUTOR DO SISTEMA DE ATERRAMENTO. APROPRIACAO - INVESTIMENTO: QUANDO ASSOCIADA A UC ESSA ATIVIDADE DEVE SER APROPRIADA NA ODI. CUSTEIO: QUANDO EM ATIVIDADE DE MANUTENCAO, APROPRIAR NO CENTRO E CLASSE DE CUSTO ESPECIFICA DA AREA. CONFORME ET.206.EQTL.NORMAS E QUALIDADE - CADERNO DE SERVICOS. QUANTIDADE MINIMA DE PESSOAS RECOMENDAS: 4 PESSOAS. TIPO DE TURMA: LINHA VIVA (LV).</x:v>
      </x:c>
      <x:c r="F497" s="531" t="str">
        <x:v>CONJUNTO</x:v>
      </x:c>
      <x:c r="G497" s="573" t="n">
        <x:v>0</x:v>
      </x:c>
      <x:c r="H497" s="573" t="n">
        <x:f>G497/12</x:f>
        <x:v>0</x:v>
      </x:c>
      <x:c r="I497" s="576" t="n">
        <x:v>779.003405895634</x:v>
      </x:c>
      <x:c r="J497" s="576" t="n">
        <x:f>ROUND(I497*$E$3,2)</x:f>
        <x:v>779</x:v>
      </x:c>
      <x:c r="K497" s="576" t="n">
        <x:f>J497*H497</x:f>
        <x:v>0</x:v>
      </x:c>
      <x:c r="L497" s="522"/>
      <x:c r="M497" s="579" t="n">
        <x:v>0</x:v>
      </x:c>
      <x:c r="N497" s="582" t="n">
        <x:f>O497*$E$3</x:f>
        <x:v>0</x:v>
      </x:c>
      <x:c r="O497" s="523" t="n">
        <x:v>0</x:v>
      </x:c>
      <x:c r="P497" s="585" t="n">
        <x:v>0</x:v>
      </x:c>
      <x:c r="Q497" s="588" t="n">
        <x:f>R497*$E$3</x:f>
        <x:v>0</x:v>
      </x:c>
      <x:c r="R497" s="523" t="n">
        <x:v>0</x:v>
      </x:c>
      <x:c r="S497" s="579" t="n">
        <x:v>0</x:v>
      </x:c>
      <x:c r="T497" s="582" t="n">
        <x:f>U497*$E$3</x:f>
        <x:v>0</x:v>
      </x:c>
      <x:c r="U497" s="523" t="n">
        <x:v>0</x:v>
      </x:c>
      <x:c r="V497" s="585" t="n">
        <x:v>0</x:v>
      </x:c>
      <x:c r="W497" s="588" t="n">
        <x:f>X497*$E$3</x:f>
        <x:v>0</x:v>
      </x:c>
      <x:c r="X497" s="523" t="n">
        <x:v>0</x:v>
      </x:c>
      <x:c r="Y497" s="579" t="n">
        <x:v>0</x:v>
      </x:c>
      <x:c r="Z497" s="582" t="n">
        <x:f>AA497*$E$3</x:f>
        <x:v>0</x:v>
      </x:c>
      <x:c r="AA497" s="523" t="n">
        <x:v>0</x:v>
      </x:c>
      <x:c r="AB497" s="585" t="n">
        <x:v>0</x:v>
      </x:c>
      <x:c r="AC497" s="588" t="n">
        <x:f>AD497*$E$3</x:f>
        <x:v>0</x:v>
      </x:c>
      <x:c r="AD497" s="523" t="n">
        <x:v>0</x:v>
      </x:c>
      <x:c r="AE497" s="579" t="n">
        <x:v>0</x:v>
      </x:c>
      <x:c r="AF497" s="582" t="n">
        <x:f>AG497*$E$3</x:f>
        <x:v>0</x:v>
      </x:c>
      <x:c r="AG497" s="523" t="n">
        <x:v>0</x:v>
      </x:c>
      <x:c r="AH497" s="585" t="n">
        <x:v>0</x:v>
      </x:c>
      <x:c r="AI497" s="588" t="n">
        <x:f>AJ497*$E$3</x:f>
        <x:v>0</x:v>
      </x:c>
      <x:c r="AJ497" s="523" t="n">
        <x:v>0</x:v>
      </x:c>
      <x:c r="AK497" s="579" t="n">
        <x:v>0</x:v>
      </x:c>
      <x:c r="AL497" s="582" t="n">
        <x:f>AM497*$E$3</x:f>
        <x:v>0</x:v>
      </x:c>
      <x:c r="AM497" s="523" t="n">
        <x:v>0</x:v>
      </x:c>
      <x:c r="AN497" s="585" t="n">
        <x:v>0</x:v>
      </x:c>
      <x:c r="AO497" s="588" t="n">
        <x:f>AP497*$E$3</x:f>
        <x:v>0</x:v>
      </x:c>
      <x:c r="AP497" s="523" t="n">
        <x:v>0</x:v>
      </x:c>
      <x:c r="AQ497" s="579" t="n">
        <x:v>0</x:v>
      </x:c>
      <x:c r="AR497" s="582" t="n">
        <x:f>AS497*$E$3</x:f>
        <x:v>0</x:v>
      </x:c>
      <x:c r="AS497" s="523" t="n">
        <x:v>0</x:v>
      </x:c>
      <x:c r="AT497" s="585" t="n">
        <x:v>0</x:v>
      </x:c>
      <x:c r="AU497" s="588" t="n">
        <x:f>AV497*$E$3</x:f>
        <x:v>0</x:v>
      </x:c>
      <x:c r="AV497" s="523" t="n">
        <x:v>0</x:v>
      </x:c>
      <x:c r="AW497" s="579" t="n">
        <x:f>SUM(M497,P497,S497,V497,Y497,AB497,AE497,AH497,AK497,AN497,AQ497,AT497)</x:f>
        <x:v>0</x:v>
      </x:c>
      <x:c r="AX497" s="582" t="n">
        <x:f>SUM(N497,Q497,T497,W497,Z497,AC497,AF497,AI497,AL497,AO497,AR497,AU497)</x:f>
        <x:v>0</x:v>
      </x:c>
      <x:c r="AY497" s="525"/>
      <x:c r="AZ497" s="579" t="n">
        <x:f>AW497/12</x:f>
        <x:v>0</x:v>
      </x:c>
      <x:c r="BA497" s="582" t="n">
        <x:f>AX497/12</x:f>
        <x:v>0</x:v>
      </x:c>
      <x:c r="BB497" s="525"/>
      <x:c r="BC497" s="579" t="n">
        <x:f>AW497-$G497</x:f>
        <x:v>0</x:v>
      </x:c>
      <x:c r="BD497" s="582" t="n">
        <x:f>AX497-($K497*12)</x:f>
        <x:v>0</x:v>
      </x:c>
      <x:c r="BE497" s="522" t="str">
        <x:v>SIM</x:v>
      </x:c>
      <x:c r="BF497" s="522" t="str">
        <x:v>PRODUÇÃO · COMPÕE O FATOR K</x:v>
      </x:c>
    </x:row>
    <x:row r="498" ht="31" customHeight="1">
      <x:c r="A498" s="531" t="str">
        <x:v>O&amp;M</x:v>
      </x:c>
      <x:c r="B498" s="531" t="str">
        <x:v>LINHA VIVA</x:v>
      </x:c>
      <x:c r="C498" s="531" t="str">
        <x:v>5031200355</x:v>
      </x:c>
      <x:c r="D498" s="534" t="str">
        <x:v>INST ESTR PRI RDC N3S-CE-PR LV</x:v>
      </x:c>
      <x:c r="E498" s="534" t="str">
        <x:v>INSTALAR ESTRUTURA PRIMARIA EM REDE COMPACTA (RDC), TIPO N3S-CE-PR, INDEPENDENTE DA CLASSE DE TENSAO. INCLUI: INSTALAR/RETIRAR COBERTURAS NECESSARIAS NO POSTE, CONDUTOR, CHAVES E COMPONENTES ENERGIZADOS, INSTALAR CRUZETA, ISOLADORES PINO/ANCORAGEM, PARA-RAIOS, FERRAGENS, JUMPER, AMARRACAO, ENCABECAMENTO, TENSIONAMENTO DO CONDUTOR E INSTALAÇÃO DAS CONEXÕES ELÉTRICAS NECESSÁRIAS. APROPRIACAO - INVESTIMENTO: QUANDO ASSOCIADA A UC ESSA ATIVIDADE DEVE SER APROPRIADA NA ODI. CUSTEIO: QUANDO EM ATIVIDADE DE MANUTENCAO, APROPRIAR NO CENTRO E CLASSE DE CUSTO ESPECIFICA DA AREA. CONFORME ET.206.EQTL.NORMAS E QUALIDADE - CADERNO DE SERVICOS. QUANTIDADE MINIMA DE PESSOAS RECOMENDAS: 4 PESSOAS. TIPO DE TURMA: LINHA VIVA (LV).</x:v>
      </x:c>
      <x:c r="F498" s="531" t="str">
        <x:v>CONJUNTO</x:v>
      </x:c>
      <x:c r="G498" s="573" t="n">
        <x:v>0</x:v>
      </x:c>
      <x:c r="H498" s="573" t="n">
        <x:f>G498/12</x:f>
        <x:v>0</x:v>
      </x:c>
      <x:c r="I498" s="576" t="n">
        <x:v>1399.51244794896</x:v>
      </x:c>
      <x:c r="J498" s="576" t="n">
        <x:f>ROUND(I498*$E$3,2)</x:f>
        <x:v>1399.51</x:v>
      </x:c>
      <x:c r="K498" s="576" t="n">
        <x:f>J498*H498</x:f>
        <x:v>0</x:v>
      </x:c>
      <x:c r="L498" s="522"/>
      <x:c r="M498" s="579" t="n">
        <x:v>0</x:v>
      </x:c>
      <x:c r="N498" s="582" t="n">
        <x:f>O498*$E$3</x:f>
        <x:v>0</x:v>
      </x:c>
      <x:c r="O498" s="523" t="n">
        <x:v>0</x:v>
      </x:c>
      <x:c r="P498" s="585" t="n">
        <x:v>0</x:v>
      </x:c>
      <x:c r="Q498" s="588" t="n">
        <x:f>R498*$E$3</x:f>
        <x:v>0</x:v>
      </x:c>
      <x:c r="R498" s="523" t="n">
        <x:v>0</x:v>
      </x:c>
      <x:c r="S498" s="579" t="n">
        <x:v>0</x:v>
      </x:c>
      <x:c r="T498" s="582" t="n">
        <x:f>U498*$E$3</x:f>
        <x:v>0</x:v>
      </x:c>
      <x:c r="U498" s="523" t="n">
        <x:v>0</x:v>
      </x:c>
      <x:c r="V498" s="585" t="n">
        <x:v>0</x:v>
      </x:c>
      <x:c r="W498" s="588" t="n">
        <x:f>X498*$E$3</x:f>
        <x:v>0</x:v>
      </x:c>
      <x:c r="X498" s="523" t="n">
        <x:v>0</x:v>
      </x:c>
      <x:c r="Y498" s="579" t="n">
        <x:v>0</x:v>
      </x:c>
      <x:c r="Z498" s="582" t="n">
        <x:f>AA498*$E$3</x:f>
        <x:v>0</x:v>
      </x:c>
      <x:c r="AA498" s="523" t="n">
        <x:v>0</x:v>
      </x:c>
      <x:c r="AB498" s="585" t="n">
        <x:v>0</x:v>
      </x:c>
      <x:c r="AC498" s="588" t="n">
        <x:f>AD498*$E$3</x:f>
        <x:v>0</x:v>
      </x:c>
      <x:c r="AD498" s="523" t="n">
        <x:v>0</x:v>
      </x:c>
      <x:c r="AE498" s="579" t="n">
        <x:v>0</x:v>
      </x:c>
      <x:c r="AF498" s="582" t="n">
        <x:f>AG498*$E$3</x:f>
        <x:v>0</x:v>
      </x:c>
      <x:c r="AG498" s="523" t="n">
        <x:v>0</x:v>
      </x:c>
      <x:c r="AH498" s="585" t="n">
        <x:v>0</x:v>
      </x:c>
      <x:c r="AI498" s="588" t="n">
        <x:f>AJ498*$E$3</x:f>
        <x:v>0</x:v>
      </x:c>
      <x:c r="AJ498" s="523" t="n">
        <x:v>0</x:v>
      </x:c>
      <x:c r="AK498" s="579" t="n">
        <x:v>0</x:v>
      </x:c>
      <x:c r="AL498" s="582" t="n">
        <x:f>AM498*$E$3</x:f>
        <x:v>0</x:v>
      </x:c>
      <x:c r="AM498" s="523" t="n">
        <x:v>0</x:v>
      </x:c>
      <x:c r="AN498" s="585" t="n">
        <x:v>0</x:v>
      </x:c>
      <x:c r="AO498" s="588" t="n">
        <x:f>AP498*$E$3</x:f>
        <x:v>0</x:v>
      </x:c>
      <x:c r="AP498" s="523" t="n">
        <x:v>0</x:v>
      </x:c>
      <x:c r="AQ498" s="579" t="n">
        <x:v>0</x:v>
      </x:c>
      <x:c r="AR498" s="582" t="n">
        <x:f>AS498*$E$3</x:f>
        <x:v>0</x:v>
      </x:c>
      <x:c r="AS498" s="523" t="n">
        <x:v>0</x:v>
      </x:c>
      <x:c r="AT498" s="585" t="n">
        <x:v>0</x:v>
      </x:c>
      <x:c r="AU498" s="588" t="n">
        <x:f>AV498*$E$3</x:f>
        <x:v>0</x:v>
      </x:c>
      <x:c r="AV498" s="523" t="n">
        <x:v>0</x:v>
      </x:c>
      <x:c r="AW498" s="579" t="n">
        <x:f>SUM(M498,P498,S498,V498,Y498,AB498,AE498,AH498,AK498,AN498,AQ498,AT498)</x:f>
        <x:v>0</x:v>
      </x:c>
      <x:c r="AX498" s="582" t="n">
        <x:f>SUM(N498,Q498,T498,W498,Z498,AC498,AF498,AI498,AL498,AO498,AR498,AU498)</x:f>
        <x:v>0</x:v>
      </x:c>
      <x:c r="AY498" s="525"/>
      <x:c r="AZ498" s="579" t="n">
        <x:f>AW498/12</x:f>
        <x:v>0</x:v>
      </x:c>
      <x:c r="BA498" s="582" t="n">
        <x:f>AX498/12</x:f>
        <x:v>0</x:v>
      </x:c>
      <x:c r="BB498" s="525"/>
      <x:c r="BC498" s="579" t="n">
        <x:f>AW498-$G498</x:f>
        <x:v>0</x:v>
      </x:c>
      <x:c r="BD498" s="582" t="n">
        <x:f>AX498-($K498*12)</x:f>
        <x:v>0</x:v>
      </x:c>
      <x:c r="BE498" s="522" t="str">
        <x:v>SIM</x:v>
      </x:c>
      <x:c r="BF498" s="522" t="str">
        <x:v>PRODUÇÃO · COMPÕE O FATOR K</x:v>
      </x:c>
    </x:row>
    <x:row r="499" ht="31" customHeight="1">
      <x:c r="A499" s="531" t="str">
        <x:v>O&amp;M</x:v>
      </x:c>
      <x:c r="B499" s="531" t="str">
        <x:v>LINHA VIVA</x:v>
      </x:c>
      <x:c r="C499" s="531" t="str">
        <x:v>5031200356</x:v>
      </x:c>
      <x:c r="D499" s="534" t="str">
        <x:v>RET ESTR PRI RDC N3S-CE-PR LV</x:v>
      </x:c>
      <x:c r="E499" s="534" t="str">
        <x:v>RETIRAR ESTRUTURA PRIMARIA EM REDE COMPACTA (RDC), TIPO N3S-CE-PR, INDEPENDENTE DA CLASSE DE TENSAO. INCLUI: INSTALAR/RETIRAR COBERTURAS NECESSARIAS NO POSTE, CONDUTOR, CHAVES E COMPONENTES ENERGIZADOS, RETIRAR CRUZETA, ISOLADORES PINO/ANCORAGEM, PARA-RAIOS, FERRAGENS, JUMPER, AMARRACAO, ENCABECAMENTO, TENSIONAMENTO DO CONDUTOR E RETIRADA DAS CONEXÕES ELÉTRICAS NECESSÁRIAS. DESCONECTAR/RETIRAR FIO CONDUTOR DO SISTEMA DE ATERRAMENTO. APROPRIACAO - INVESTIMENTO: QUANDO ASSOCIADA A UC ESSA ATIVIDADE DEVE SER APROPRIADA NA ODI. CUSTEIO: QUANDO EM ATIVIDADE DE MANUTENCAO, APROPRIAR NO CENTRO E CLASSE DE CUSTO ESPECIFICA DA AREA. CONFORME ET.206.EQTL.NORMAS E QUALIDADE - CADERNO DE SERVICOS. QUANTIDADE MINIMA DE PESSOAS RECOMENDAS: 4 PESSOAS. TIPO DE TURMA: LINHA VIVA (LV).</x:v>
      </x:c>
      <x:c r="F499" s="531" t="str">
        <x:v>CONJUNTO</x:v>
      </x:c>
      <x:c r="G499" s="573" t="n">
        <x:v>0</x:v>
      </x:c>
      <x:c r="H499" s="573" t="n">
        <x:f>G499/12</x:f>
        <x:v>0</x:v>
      </x:c>
      <x:c r="I499" s="576" t="n">
        <x:v>814.357990849835</x:v>
      </x:c>
      <x:c r="J499" s="576" t="n">
        <x:f>ROUND(I499*$E$3,2)</x:f>
        <x:v>814.36</x:v>
      </x:c>
      <x:c r="K499" s="576" t="n">
        <x:f>J499*H499</x:f>
        <x:v>0</x:v>
      </x:c>
      <x:c r="L499" s="522"/>
      <x:c r="M499" s="579" t="n">
        <x:v>0</x:v>
      </x:c>
      <x:c r="N499" s="582" t="n">
        <x:f>O499*$E$3</x:f>
        <x:v>0</x:v>
      </x:c>
      <x:c r="O499" s="523" t="n">
        <x:v>0</x:v>
      </x:c>
      <x:c r="P499" s="585" t="n">
        <x:v>0</x:v>
      </x:c>
      <x:c r="Q499" s="588" t="n">
        <x:f>R499*$E$3</x:f>
        <x:v>0</x:v>
      </x:c>
      <x:c r="R499" s="523" t="n">
        <x:v>0</x:v>
      </x:c>
      <x:c r="S499" s="579" t="n">
        <x:v>0</x:v>
      </x:c>
      <x:c r="T499" s="582" t="n">
        <x:f>U499*$E$3</x:f>
        <x:v>0</x:v>
      </x:c>
      <x:c r="U499" s="523" t="n">
        <x:v>0</x:v>
      </x:c>
      <x:c r="V499" s="585" t="n">
        <x:v>0</x:v>
      </x:c>
      <x:c r="W499" s="588" t="n">
        <x:f>X499*$E$3</x:f>
        <x:v>0</x:v>
      </x:c>
      <x:c r="X499" s="523" t="n">
        <x:v>0</x:v>
      </x:c>
      <x:c r="Y499" s="579" t="n">
        <x:v>0</x:v>
      </x:c>
      <x:c r="Z499" s="582" t="n">
        <x:f>AA499*$E$3</x:f>
        <x:v>0</x:v>
      </x:c>
      <x:c r="AA499" s="523" t="n">
        <x:v>0</x:v>
      </x:c>
      <x:c r="AB499" s="585" t="n">
        <x:v>0</x:v>
      </x:c>
      <x:c r="AC499" s="588" t="n">
        <x:f>AD499*$E$3</x:f>
        <x:v>0</x:v>
      </x:c>
      <x:c r="AD499" s="523" t="n">
        <x:v>0</x:v>
      </x:c>
      <x:c r="AE499" s="579" t="n">
        <x:v>0</x:v>
      </x:c>
      <x:c r="AF499" s="582" t="n">
        <x:f>AG499*$E$3</x:f>
        <x:v>0</x:v>
      </x:c>
      <x:c r="AG499" s="523" t="n">
        <x:v>0</x:v>
      </x:c>
      <x:c r="AH499" s="585" t="n">
        <x:v>0</x:v>
      </x:c>
      <x:c r="AI499" s="588" t="n">
        <x:f>AJ499*$E$3</x:f>
        <x:v>0</x:v>
      </x:c>
      <x:c r="AJ499" s="523" t="n">
        <x:v>0</x:v>
      </x:c>
      <x:c r="AK499" s="579" t="n">
        <x:v>0</x:v>
      </x:c>
      <x:c r="AL499" s="582" t="n">
        <x:f>AM499*$E$3</x:f>
        <x:v>0</x:v>
      </x:c>
      <x:c r="AM499" s="523" t="n">
        <x:v>0</x:v>
      </x:c>
      <x:c r="AN499" s="585" t="n">
        <x:v>0</x:v>
      </x:c>
      <x:c r="AO499" s="588" t="n">
        <x:f>AP499*$E$3</x:f>
        <x:v>0</x:v>
      </x:c>
      <x:c r="AP499" s="523" t="n">
        <x:v>0</x:v>
      </x:c>
      <x:c r="AQ499" s="579" t="n">
        <x:v>0</x:v>
      </x:c>
      <x:c r="AR499" s="582" t="n">
        <x:f>AS499*$E$3</x:f>
        <x:v>0</x:v>
      </x:c>
      <x:c r="AS499" s="523" t="n">
        <x:v>0</x:v>
      </x:c>
      <x:c r="AT499" s="585" t="n">
        <x:v>0</x:v>
      </x:c>
      <x:c r="AU499" s="588" t="n">
        <x:f>AV499*$E$3</x:f>
        <x:v>0</x:v>
      </x:c>
      <x:c r="AV499" s="523" t="n">
        <x:v>0</x:v>
      </x:c>
      <x:c r="AW499" s="579" t="n">
        <x:f>SUM(M499,P499,S499,V499,Y499,AB499,AE499,AH499,AK499,AN499,AQ499,AT499)</x:f>
        <x:v>0</x:v>
      </x:c>
      <x:c r="AX499" s="582" t="n">
        <x:f>SUM(N499,Q499,T499,W499,Z499,AC499,AF499,AI499,AL499,AO499,AR499,AU499)</x:f>
        <x:v>0</x:v>
      </x:c>
      <x:c r="AY499" s="525"/>
      <x:c r="AZ499" s="579" t="n">
        <x:f>AW499/12</x:f>
        <x:v>0</x:v>
      </x:c>
      <x:c r="BA499" s="582" t="n">
        <x:f>AX499/12</x:f>
        <x:v>0</x:v>
      </x:c>
      <x:c r="BB499" s="525"/>
      <x:c r="BC499" s="579" t="n">
        <x:f>AW499-$G499</x:f>
        <x:v>0</x:v>
      </x:c>
      <x:c r="BD499" s="582" t="n">
        <x:f>AX499-($K499*12)</x:f>
        <x:v>0</x:v>
      </x:c>
      <x:c r="BE499" s="522" t="str">
        <x:v>SIM</x:v>
      </x:c>
      <x:c r="BF499" s="522" t="str">
        <x:v>PRODUÇÃO · COMPÕE O FATOR K</x:v>
      </x:c>
    </x:row>
    <x:row r="500" ht="31" customHeight="1">
      <x:c r="A500" s="531" t="str">
        <x:v>O&amp;M</x:v>
      </x:c>
      <x:c r="B500" s="531" t="str">
        <x:v>LINHA VIVA</x:v>
      </x:c>
      <x:c r="C500" s="531" t="str">
        <x:v>5031200357</x:v>
      </x:c>
      <x:c r="D500" s="534" t="str">
        <x:v>INST ESTR PRI RDC DN-CE LV</x:v>
      </x:c>
      <x:c r="E500" s="534" t="str">
        <x:v>INSTALAR ESTRUTURA PRIMARIA EM REDE COMPACTA (RDC), TIPO DN-CE, INDEPENDENTE DA CLASSE DE TENSAO. INCLUI: INSTALAR/RETIRAR COBERTURAS NECESSARIAS NO POSTE, CONDUTOR, CHAVES E COMPONENTES ENERGIZADOS, INSTALAR CRUZETA, ISOLADOR ANCORAGEM, CHAVE FUSIVEL, FERRAGENS, JUMPER, AMARRACAO, ENCABECAMENTO, TENSIONAMENTO DO CONDUTOR E INSTALAÇÃO DAS CONEXÕES ELÉTRICAS NECESSÁRIAS. NAO INCLUI A INSTALACAO DA ESTRUTURA PRIMARIA (1NIVEL), QUANDO NECESSARIO DEVERA SER CONSIDERADO EM ATIVIDADE ESPECIFICA. APROPRIACAO - INVESTIMENTO: QUANDO ASSOCIADA A UC ESSA ATIVIDADE DEVE SER APROPRIADA NA ODI. CUSTEIO: QUANDO EM ATIVIDADE DE MANUTENCAO, APROPRIAR NO CENTRO E CLASSE DE CUSTO ESPECIFICA DA AREA. CONFORME ET.206.EQTL.NORMAS E QUALIDADE - CADERNO DE SERVICOS. QUANTIDADE MINIMA DE PESSOAS RECOMENDAS: 4 PESSOAS. TIPO DE TURMA: LINHA VIVA (LV).</x:v>
      </x:c>
      <x:c r="F500" s="531" t="str">
        <x:v>CONJUNTO</x:v>
      </x:c>
      <x:c r="G500" s="573" t="n">
        <x:v>0</x:v>
      </x:c>
      <x:c r="H500" s="573" t="n">
        <x:f>G500/12</x:f>
        <x:v>0</x:v>
      </x:c>
      <x:c r="I500" s="576" t="n">
        <x:v>1133.75179234085</x:v>
      </x:c>
      <x:c r="J500" s="576" t="n">
        <x:f>ROUND(I500*$E$3,2)</x:f>
        <x:v>1133.75</x:v>
      </x:c>
      <x:c r="K500" s="576" t="n">
        <x:f>J500*H500</x:f>
        <x:v>0</x:v>
      </x:c>
      <x:c r="L500" s="522"/>
      <x:c r="M500" s="579" t="n">
        <x:v>0</x:v>
      </x:c>
      <x:c r="N500" s="582" t="n">
        <x:f>O500*$E$3</x:f>
        <x:v>0</x:v>
      </x:c>
      <x:c r="O500" s="523" t="n">
        <x:v>0</x:v>
      </x:c>
      <x:c r="P500" s="585" t="n">
        <x:v>0</x:v>
      </x:c>
      <x:c r="Q500" s="588" t="n">
        <x:f>R500*$E$3</x:f>
        <x:v>0</x:v>
      </x:c>
      <x:c r="R500" s="523" t="n">
        <x:v>0</x:v>
      </x:c>
      <x:c r="S500" s="579" t="n">
        <x:v>0</x:v>
      </x:c>
      <x:c r="T500" s="582" t="n">
        <x:f>U500*$E$3</x:f>
        <x:v>0</x:v>
      </x:c>
      <x:c r="U500" s="523" t="n">
        <x:v>0</x:v>
      </x:c>
      <x:c r="V500" s="585" t="n">
        <x:v>0</x:v>
      </x:c>
      <x:c r="W500" s="588" t="n">
        <x:f>X500*$E$3</x:f>
        <x:v>0</x:v>
      </x:c>
      <x:c r="X500" s="523" t="n">
        <x:v>0</x:v>
      </x:c>
      <x:c r="Y500" s="579" t="n">
        <x:v>0</x:v>
      </x:c>
      <x:c r="Z500" s="582" t="n">
        <x:f>AA500*$E$3</x:f>
        <x:v>0</x:v>
      </x:c>
      <x:c r="AA500" s="523" t="n">
        <x:v>0</x:v>
      </x:c>
      <x:c r="AB500" s="585" t="n">
        <x:v>0</x:v>
      </x:c>
      <x:c r="AC500" s="588" t="n">
        <x:f>AD500*$E$3</x:f>
        <x:v>0</x:v>
      </x:c>
      <x:c r="AD500" s="523" t="n">
        <x:v>0</x:v>
      </x:c>
      <x:c r="AE500" s="579" t="n">
        <x:v>0</x:v>
      </x:c>
      <x:c r="AF500" s="582" t="n">
        <x:f>AG500*$E$3</x:f>
        <x:v>0</x:v>
      </x:c>
      <x:c r="AG500" s="523" t="n">
        <x:v>0</x:v>
      </x:c>
      <x:c r="AH500" s="585" t="n">
        <x:v>0</x:v>
      </x:c>
      <x:c r="AI500" s="588" t="n">
        <x:f>AJ500*$E$3</x:f>
        <x:v>0</x:v>
      </x:c>
      <x:c r="AJ500" s="523" t="n">
        <x:v>0</x:v>
      </x:c>
      <x:c r="AK500" s="579" t="n">
        <x:v>0</x:v>
      </x:c>
      <x:c r="AL500" s="582" t="n">
        <x:f>AM500*$E$3</x:f>
        <x:v>0</x:v>
      </x:c>
      <x:c r="AM500" s="523" t="n">
        <x:v>0</x:v>
      </x:c>
      <x:c r="AN500" s="585" t="n">
        <x:v>0</x:v>
      </x:c>
      <x:c r="AO500" s="588" t="n">
        <x:f>AP500*$E$3</x:f>
        <x:v>0</x:v>
      </x:c>
      <x:c r="AP500" s="523" t="n">
        <x:v>0</x:v>
      </x:c>
      <x:c r="AQ500" s="579" t="n">
        <x:v>0</x:v>
      </x:c>
      <x:c r="AR500" s="582" t="n">
        <x:f>AS500*$E$3</x:f>
        <x:v>0</x:v>
      </x:c>
      <x:c r="AS500" s="523" t="n">
        <x:v>0</x:v>
      </x:c>
      <x:c r="AT500" s="585" t="n">
        <x:v>0</x:v>
      </x:c>
      <x:c r="AU500" s="588" t="n">
        <x:f>AV500*$E$3</x:f>
        <x:v>0</x:v>
      </x:c>
      <x:c r="AV500" s="523" t="n">
        <x:v>0</x:v>
      </x:c>
      <x:c r="AW500" s="579" t="n">
        <x:f>SUM(M500,P500,S500,V500,Y500,AB500,AE500,AH500,AK500,AN500,AQ500,AT500)</x:f>
        <x:v>0</x:v>
      </x:c>
      <x:c r="AX500" s="582" t="n">
        <x:f>SUM(N500,Q500,T500,W500,Z500,AC500,AF500,AI500,AL500,AO500,AR500,AU500)</x:f>
        <x:v>0</x:v>
      </x:c>
      <x:c r="AY500" s="525"/>
      <x:c r="AZ500" s="579" t="n">
        <x:f>AW500/12</x:f>
        <x:v>0</x:v>
      </x:c>
      <x:c r="BA500" s="582" t="n">
        <x:f>AX500/12</x:f>
        <x:v>0</x:v>
      </x:c>
      <x:c r="BB500" s="525"/>
      <x:c r="BC500" s="579" t="n">
        <x:f>AW500-$G500</x:f>
        <x:v>0</x:v>
      </x:c>
      <x:c r="BD500" s="582" t="n">
        <x:f>AX500-($K500*12)</x:f>
        <x:v>0</x:v>
      </x:c>
      <x:c r="BE500" s="522" t="str">
        <x:v>SIM</x:v>
      </x:c>
      <x:c r="BF500" s="522" t="str">
        <x:v>PRODUÇÃO · COMPÕE O FATOR K</x:v>
      </x:c>
    </x:row>
    <x:row r="501" ht="31" customHeight="1">
      <x:c r="A501" s="531" t="str">
        <x:v>O&amp;M</x:v>
      </x:c>
      <x:c r="B501" s="531" t="str">
        <x:v>LINHA VIVA</x:v>
      </x:c>
      <x:c r="C501" s="531" t="str">
        <x:v>5031200358</x:v>
      </x:c>
      <x:c r="D501" s="534" t="str">
        <x:v>RET ESTR PRI RDC DN-CE LV</x:v>
      </x:c>
      <x:c r="E501" s="534" t="str">
        <x:v>RETIRAR ESTRUTURA PRIMARIA EM REDE COMPACTA (RDC), TIPO DN-CE, INDEPENDENTE DA CLASSE DE TENSAO. INCLUI: INSTALAR/RETIRAR COBERTURAS NECESSARIAS NO POSTE, CONDUTOR, CHAVES E COMPONENTES ENERGIZADOS, RETIRAR CRUZETA, ISOLADOR ANCORAGEM, CHAVE FUSIVEL, FERRAGENS, JUMPER, AMARRACAO, ENCABECAMENTO, TENSIONAMENTO DO CONDUTOR E RETIRADA DAS CONEXÕES ELÉTRICAS NECESSÁRIAS. DESCONECTAR/RETIRAR FIO CONDUTOR DO SISTEMA DE ATERRAMENTO. NAO INCLUI A INSTALACAO DA ESTRUTURA PRIMARIA (1NIVEL), QUANDO NECESSARIO DEVERA SER CONSIDERADO EM ATIVIDADE ESPECIFICA. APROPRIACAO - INVESTIMENTO: QUANDO ASSOCIADA A UC ESSA ATIVIDADE DEVE SER APROPRIADA NA ODI. CUSTEIO: QUANDO EM ATIVIDADE DE MANUTENCAO, APROPRIAR NO CENTRO E CLASSE DE CUSTO ESPECIFICA DA AREA. CONFORME ET.206.EQTL.NORMAS E QUALIDADE - CADERNO DE SERVICOS. QUANTIDADE MINIMA DE PESSOAS RECOMENDAS: 4 PESSOAS. TIPO DE TURMA: LINHA VIVA (LV).</x:v>
      </x:c>
      <x:c r="F501" s="531" t="str">
        <x:v>CONJUNTO</x:v>
      </x:c>
      <x:c r="G501" s="573" t="n">
        <x:v>0</x:v>
      </x:c>
      <x:c r="H501" s="573" t="n">
        <x:f>G501/12</x:f>
        <x:v>0</x:v>
      </x:c>
      <x:c r="I501" s="576" t="n">
        <x:v>728.49685596106</x:v>
      </x:c>
      <x:c r="J501" s="576" t="n">
        <x:f>ROUND(I501*$E$3,2)</x:f>
        <x:v>728.5</x:v>
      </x:c>
      <x:c r="K501" s="576" t="n">
        <x:f>J501*H501</x:f>
        <x:v>0</x:v>
      </x:c>
      <x:c r="L501" s="522"/>
      <x:c r="M501" s="579" t="n">
        <x:v>0</x:v>
      </x:c>
      <x:c r="N501" s="582" t="n">
        <x:f>O501*$E$3</x:f>
        <x:v>0</x:v>
      </x:c>
      <x:c r="O501" s="523" t="n">
        <x:v>0</x:v>
      </x:c>
      <x:c r="P501" s="585" t="n">
        <x:v>0</x:v>
      </x:c>
      <x:c r="Q501" s="588" t="n">
        <x:f>R501*$E$3</x:f>
        <x:v>0</x:v>
      </x:c>
      <x:c r="R501" s="523" t="n">
        <x:v>0</x:v>
      </x:c>
      <x:c r="S501" s="579" t="n">
        <x:v>0</x:v>
      </x:c>
      <x:c r="T501" s="582" t="n">
        <x:f>U501*$E$3</x:f>
        <x:v>0</x:v>
      </x:c>
      <x:c r="U501" s="523" t="n">
        <x:v>0</x:v>
      </x:c>
      <x:c r="V501" s="585" t="n">
        <x:v>0</x:v>
      </x:c>
      <x:c r="W501" s="588" t="n">
        <x:f>X501*$E$3</x:f>
        <x:v>0</x:v>
      </x:c>
      <x:c r="X501" s="523" t="n">
        <x:v>0</x:v>
      </x:c>
      <x:c r="Y501" s="579" t="n">
        <x:v>0</x:v>
      </x:c>
      <x:c r="Z501" s="582" t="n">
        <x:f>AA501*$E$3</x:f>
        <x:v>0</x:v>
      </x:c>
      <x:c r="AA501" s="523" t="n">
        <x:v>0</x:v>
      </x:c>
      <x:c r="AB501" s="585" t="n">
        <x:v>0</x:v>
      </x:c>
      <x:c r="AC501" s="588" t="n">
        <x:f>AD501*$E$3</x:f>
        <x:v>0</x:v>
      </x:c>
      <x:c r="AD501" s="523" t="n">
        <x:v>0</x:v>
      </x:c>
      <x:c r="AE501" s="579" t="n">
        <x:v>0</x:v>
      </x:c>
      <x:c r="AF501" s="582" t="n">
        <x:f>AG501*$E$3</x:f>
        <x:v>0</x:v>
      </x:c>
      <x:c r="AG501" s="523" t="n">
        <x:v>0</x:v>
      </x:c>
      <x:c r="AH501" s="585" t="n">
        <x:v>0</x:v>
      </x:c>
      <x:c r="AI501" s="588" t="n">
        <x:f>AJ501*$E$3</x:f>
        <x:v>0</x:v>
      </x:c>
      <x:c r="AJ501" s="523" t="n">
        <x:v>0</x:v>
      </x:c>
      <x:c r="AK501" s="579" t="n">
        <x:v>0</x:v>
      </x:c>
      <x:c r="AL501" s="582" t="n">
        <x:f>AM501*$E$3</x:f>
        <x:v>0</x:v>
      </x:c>
      <x:c r="AM501" s="523" t="n">
        <x:v>0</x:v>
      </x:c>
      <x:c r="AN501" s="585" t="n">
        <x:v>0</x:v>
      </x:c>
      <x:c r="AO501" s="588" t="n">
        <x:f>AP501*$E$3</x:f>
        <x:v>0</x:v>
      </x:c>
      <x:c r="AP501" s="523" t="n">
        <x:v>0</x:v>
      </x:c>
      <x:c r="AQ501" s="579" t="n">
        <x:v>0</x:v>
      </x:c>
      <x:c r="AR501" s="582" t="n">
        <x:f>AS501*$E$3</x:f>
        <x:v>0</x:v>
      </x:c>
      <x:c r="AS501" s="523" t="n">
        <x:v>0</x:v>
      </x:c>
      <x:c r="AT501" s="585" t="n">
        <x:v>0</x:v>
      </x:c>
      <x:c r="AU501" s="588" t="n">
        <x:f>AV501*$E$3</x:f>
        <x:v>0</x:v>
      </x:c>
      <x:c r="AV501" s="523" t="n">
        <x:v>0</x:v>
      </x:c>
      <x:c r="AW501" s="579" t="n">
        <x:f>SUM(M501,P501,S501,V501,Y501,AB501,AE501,AH501,AK501,AN501,AQ501,AT501)</x:f>
        <x:v>0</x:v>
      </x:c>
      <x:c r="AX501" s="582" t="n">
        <x:f>SUM(N501,Q501,T501,W501,Z501,AC501,AF501,AI501,AL501,AO501,AR501,AU501)</x:f>
        <x:v>0</x:v>
      </x:c>
      <x:c r="AY501" s="525"/>
      <x:c r="AZ501" s="579" t="n">
        <x:f>AW501/12</x:f>
        <x:v>0</x:v>
      </x:c>
      <x:c r="BA501" s="582" t="n">
        <x:f>AX501/12</x:f>
        <x:v>0</x:v>
      </x:c>
      <x:c r="BB501" s="525"/>
      <x:c r="BC501" s="579" t="n">
        <x:f>AW501-$G501</x:f>
        <x:v>0</x:v>
      </x:c>
      <x:c r="BD501" s="582" t="n">
        <x:f>AX501-($K501*12)</x:f>
        <x:v>0</x:v>
      </x:c>
      <x:c r="BE501" s="522" t="str">
        <x:v>SIM</x:v>
      </x:c>
      <x:c r="BF501" s="522" t="str">
        <x:v>PRODUÇÃO · COMPÕE O FATOR K</x:v>
      </x:c>
    </x:row>
    <x:row r="502" ht="31" customHeight="1">
      <x:c r="A502" s="531" t="str">
        <x:v>O&amp;M</x:v>
      </x:c>
      <x:c r="B502" s="531" t="str">
        <x:v>LINHA VIVA</x:v>
      </x:c>
      <x:c r="C502" s="531" t="str">
        <x:v>5031200359</x:v>
      </x:c>
      <x:c r="D502" s="534" t="str">
        <x:v>INST ESTR PRI RDC CE-DS/TS LV</x:v>
      </x:c>
      <x:c r="E502" s="534" t="str">
        <x:v>INSTALAR ESTRUTURA PRIMARIA EM REDE COMPACTA (RDC), TIPO CE-DS, INDEPENDENTE DA CLASSE DE TENSAO. INCLUI: INSTALAR/RETIRAR COBERTURAS NECESSARIAS NO POSTE, CONDUTOR, CHAVES E COMPONENTES ENERGIZADOS, INSTALAR BRACO/SUPORTE, CRUZETA, ISOLADOR PINO/ANCORAGEM, PARA-RAIOS, CHAVE FUSIVEL, CHAVE FACA , TERMINAL TERMO-CONTRATIL, ELETRODUTO, FERRAGENS, JUMPER, AMARRACAO, ENCABECAMENTO, TENSIONAMENTO DO CONDUTOR E INSTALAÇÃO DAS CONEXÕES ELÉTRICAS NECESSÁRIAS. APROPRIACAO - INVESTIMENTO: QUANDO ASSOCIADA A UC ESSA ATIVIDADE DEVE SER APROPRIADA NA ODI. CUSTEIO: QUANDO EM ATIVIDADE DE MANUTENCAO, APROPRIAR NO CENTRO E CLASSE DE CUSTO ESPECIFICA DA AREA. CONFORME ET.206.EQTL.NORMAS E QUALIDADE - CADERNO DE SERVICOS. QUANTIDADE MINIMA DE PESSOAS RECOMENDAS: 4 PESSOAS. TIPO DE TURMA: LINHA VIVA (LV).</x:v>
      </x:c>
      <x:c r="F502" s="531" t="str">
        <x:v>CONJUNTO</x:v>
      </x:c>
      <x:c r="G502" s="573" t="n">
        <x:v>0</x:v>
      </x:c>
      <x:c r="H502" s="573" t="n">
        <x:f>G502/12</x:f>
        <x:v>0</x:v>
      </x:c>
      <x:c r="I502" s="576" t="n">
        <x:v>1707.2416414789</x:v>
      </x:c>
      <x:c r="J502" s="576" t="n">
        <x:f>ROUND(I502*$E$3,2)</x:f>
        <x:v>1707.24</x:v>
      </x:c>
      <x:c r="K502" s="576" t="n">
        <x:f>J502*H502</x:f>
        <x:v>0</x:v>
      </x:c>
      <x:c r="L502" s="522"/>
      <x:c r="M502" s="579" t="n">
        <x:v>0</x:v>
      </x:c>
      <x:c r="N502" s="582" t="n">
        <x:f>O502*$E$3</x:f>
        <x:v>0</x:v>
      </x:c>
      <x:c r="O502" s="523" t="n">
        <x:v>0</x:v>
      </x:c>
      <x:c r="P502" s="585" t="n">
        <x:v>0</x:v>
      </x:c>
      <x:c r="Q502" s="588" t="n">
        <x:f>R502*$E$3</x:f>
        <x:v>0</x:v>
      </x:c>
      <x:c r="R502" s="523" t="n">
        <x:v>0</x:v>
      </x:c>
      <x:c r="S502" s="579" t="n">
        <x:v>0</x:v>
      </x:c>
      <x:c r="T502" s="582" t="n">
        <x:f>U502*$E$3</x:f>
        <x:v>0</x:v>
      </x:c>
      <x:c r="U502" s="523" t="n">
        <x:v>0</x:v>
      </x:c>
      <x:c r="V502" s="585" t="n">
        <x:v>0</x:v>
      </x:c>
      <x:c r="W502" s="588" t="n">
        <x:f>X502*$E$3</x:f>
        <x:v>0</x:v>
      </x:c>
      <x:c r="X502" s="523" t="n">
        <x:v>0</x:v>
      </x:c>
      <x:c r="Y502" s="579" t="n">
        <x:v>0</x:v>
      </x:c>
      <x:c r="Z502" s="582" t="n">
        <x:f>AA502*$E$3</x:f>
        <x:v>0</x:v>
      </x:c>
      <x:c r="AA502" s="523" t="n">
        <x:v>0</x:v>
      </x:c>
      <x:c r="AB502" s="585" t="n">
        <x:v>0</x:v>
      </x:c>
      <x:c r="AC502" s="588" t="n">
        <x:f>AD502*$E$3</x:f>
        <x:v>0</x:v>
      </x:c>
      <x:c r="AD502" s="523" t="n">
        <x:v>0</x:v>
      </x:c>
      <x:c r="AE502" s="579" t="n">
        <x:v>0</x:v>
      </x:c>
      <x:c r="AF502" s="582" t="n">
        <x:f>AG502*$E$3</x:f>
        <x:v>0</x:v>
      </x:c>
      <x:c r="AG502" s="523" t="n">
        <x:v>0</x:v>
      </x:c>
      <x:c r="AH502" s="585" t="n">
        <x:v>0</x:v>
      </x:c>
      <x:c r="AI502" s="588" t="n">
        <x:f>AJ502*$E$3</x:f>
        <x:v>0</x:v>
      </x:c>
      <x:c r="AJ502" s="523" t="n">
        <x:v>0</x:v>
      </x:c>
      <x:c r="AK502" s="579" t="n">
        <x:v>0</x:v>
      </x:c>
      <x:c r="AL502" s="582" t="n">
        <x:f>AM502*$E$3</x:f>
        <x:v>0</x:v>
      </x:c>
      <x:c r="AM502" s="523" t="n">
        <x:v>0</x:v>
      </x:c>
      <x:c r="AN502" s="585" t="n">
        <x:v>0</x:v>
      </x:c>
      <x:c r="AO502" s="588" t="n">
        <x:f>AP502*$E$3</x:f>
        <x:v>0</x:v>
      </x:c>
      <x:c r="AP502" s="523" t="n">
        <x:v>0</x:v>
      </x:c>
      <x:c r="AQ502" s="579" t="n">
        <x:v>0</x:v>
      </x:c>
      <x:c r="AR502" s="582" t="n">
        <x:f>AS502*$E$3</x:f>
        <x:v>0</x:v>
      </x:c>
      <x:c r="AS502" s="523" t="n">
        <x:v>0</x:v>
      </x:c>
      <x:c r="AT502" s="585" t="n">
        <x:v>0</x:v>
      </x:c>
      <x:c r="AU502" s="588" t="n">
        <x:f>AV502*$E$3</x:f>
        <x:v>0</x:v>
      </x:c>
      <x:c r="AV502" s="523" t="n">
        <x:v>0</x:v>
      </x:c>
      <x:c r="AW502" s="579" t="n">
        <x:f>SUM(M502,P502,S502,V502,Y502,AB502,AE502,AH502,AK502,AN502,AQ502,AT502)</x:f>
        <x:v>0</x:v>
      </x:c>
      <x:c r="AX502" s="582" t="n">
        <x:f>SUM(N502,Q502,T502,W502,Z502,AC502,AF502,AI502,AL502,AO502,AR502,AU502)</x:f>
        <x:v>0</x:v>
      </x:c>
      <x:c r="AY502" s="525"/>
      <x:c r="AZ502" s="579" t="n">
        <x:f>AW502/12</x:f>
        <x:v>0</x:v>
      </x:c>
      <x:c r="BA502" s="582" t="n">
        <x:f>AX502/12</x:f>
        <x:v>0</x:v>
      </x:c>
      <x:c r="BB502" s="525"/>
      <x:c r="BC502" s="579" t="n">
        <x:f>AW502-$G502</x:f>
        <x:v>0</x:v>
      </x:c>
      <x:c r="BD502" s="582" t="n">
        <x:f>AX502-($K502*12)</x:f>
        <x:v>0</x:v>
      </x:c>
      <x:c r="BE502" s="522" t="str">
        <x:v>SIM</x:v>
      </x:c>
      <x:c r="BF502" s="522" t="str">
        <x:v>PRODUÇÃO · COMPÕE O FATOR K</x:v>
      </x:c>
    </x:row>
    <x:row r="503" ht="31" customHeight="1">
      <x:c r="A503" s="531" t="str">
        <x:v>O&amp;M</x:v>
      </x:c>
      <x:c r="B503" s="531" t="str">
        <x:v>LINHA VIVA</x:v>
      </x:c>
      <x:c r="C503" s="531" t="str">
        <x:v>5031200360</x:v>
      </x:c>
      <x:c r="D503" s="534" t="str">
        <x:v>RET ESTR PRI RDC CE-DS/TS LV</x:v>
      </x:c>
      <x:c r="E503" s="534" t="str">
        <x:v>RETIRAR ESTRUTURA PRIMARIA EM REDE COMPACTA (RDC), TIPO CE-DS, INDEPENDENTE DA CLASSE DE TENSAO. INCLUI: INSTALAR/RETIRAR COBERTURAS NECESSARIAS NO POSTE, CONDUTOR, CHAVES E COMPONENTES ENERGIZADOS, RETIRAR BRACO/SUPORTE, CRUZETA, ISOLADOR PINO/ANCORAGEM, PARA-RAIOS, CHAVE FUSIVEL, CHAVE FACA, TERMINAL TERMO-CONTRATIL, ELETRODUTO, FERRAGENS, JUMPER, AMARRACAO, ENCABECAMENTO, TENSIONAMENTO DO CONDUTOR E RETIRADA DAS CONEXÕES ELÉTRICAS NECESSÁRIAS. DESCONECTAR/RETIRAR FIO CONDUTOR DO SISTEMA DE ATERRAMENTO. APROPRIACAO - INVESTIMENTO: QUANDO ASSOCIADA A UC ESSA ATIVIDADE DEVE SER APROPRIADA NA ODI. CUSTEIO: QUANDO EM ATIVIDADE DE MANUTENCAO, APROPRIAR NO CENTRO E CLASSE DE CUSTO ESPECIFICA DA AREA. CONFORME ET.206.EQTL.NORMAS E QUALIDADE - CADERNO DE SERVICOS. QUANTIDADE MINIMA DE PESSOAS RECOMENDAS: 4 PESSOAS. TIPO DE TURMA: LINHA VIVA (LV).</x:v>
      </x:c>
      <x:c r="F503" s="531" t="str">
        <x:v>CONJUNTO</x:v>
      </x:c>
      <x:c r="G503" s="573" t="n">
        <x:v>0</x:v>
      </x:c>
      <x:c r="H503" s="573" t="n">
        <x:f>G503/12</x:f>
        <x:v>0</x:v>
      </x:c>
      <x:c r="I503" s="576" t="n">
        <x:v>1139.04295471495</x:v>
      </x:c>
      <x:c r="J503" s="576" t="n">
        <x:f>ROUND(I503*$E$3,2)</x:f>
        <x:v>1139.04</x:v>
      </x:c>
      <x:c r="K503" s="576" t="n">
        <x:f>J503*H503</x:f>
        <x:v>0</x:v>
      </x:c>
      <x:c r="L503" s="522"/>
      <x:c r="M503" s="579" t="n">
        <x:v>0</x:v>
      </x:c>
      <x:c r="N503" s="582" t="n">
        <x:f>O503*$E$3</x:f>
        <x:v>0</x:v>
      </x:c>
      <x:c r="O503" s="523" t="n">
        <x:v>0</x:v>
      </x:c>
      <x:c r="P503" s="585" t="n">
        <x:v>0</x:v>
      </x:c>
      <x:c r="Q503" s="588" t="n">
        <x:f>R503*$E$3</x:f>
        <x:v>0</x:v>
      </x:c>
      <x:c r="R503" s="523" t="n">
        <x:v>0</x:v>
      </x:c>
      <x:c r="S503" s="579" t="n">
        <x:v>0</x:v>
      </x:c>
      <x:c r="T503" s="582" t="n">
        <x:f>U503*$E$3</x:f>
        <x:v>0</x:v>
      </x:c>
      <x:c r="U503" s="523" t="n">
        <x:v>0</x:v>
      </x:c>
      <x:c r="V503" s="585" t="n">
        <x:v>0</x:v>
      </x:c>
      <x:c r="W503" s="588" t="n">
        <x:f>X503*$E$3</x:f>
        <x:v>0</x:v>
      </x:c>
      <x:c r="X503" s="523" t="n">
        <x:v>0</x:v>
      </x:c>
      <x:c r="Y503" s="579" t="n">
        <x:v>0</x:v>
      </x:c>
      <x:c r="Z503" s="582" t="n">
        <x:f>AA503*$E$3</x:f>
        <x:v>0</x:v>
      </x:c>
      <x:c r="AA503" s="523" t="n">
        <x:v>0</x:v>
      </x:c>
      <x:c r="AB503" s="585" t="n">
        <x:v>0</x:v>
      </x:c>
      <x:c r="AC503" s="588" t="n">
        <x:f>AD503*$E$3</x:f>
        <x:v>0</x:v>
      </x:c>
      <x:c r="AD503" s="523" t="n">
        <x:v>0</x:v>
      </x:c>
      <x:c r="AE503" s="579" t="n">
        <x:v>0</x:v>
      </x:c>
      <x:c r="AF503" s="582" t="n">
        <x:f>AG503*$E$3</x:f>
        <x:v>0</x:v>
      </x:c>
      <x:c r="AG503" s="523" t="n">
        <x:v>0</x:v>
      </x:c>
      <x:c r="AH503" s="585" t="n">
        <x:v>0</x:v>
      </x:c>
      <x:c r="AI503" s="588" t="n">
        <x:f>AJ503*$E$3</x:f>
        <x:v>0</x:v>
      </x:c>
      <x:c r="AJ503" s="523" t="n">
        <x:v>0</x:v>
      </x:c>
      <x:c r="AK503" s="579" t="n">
        <x:v>0</x:v>
      </x:c>
      <x:c r="AL503" s="582" t="n">
        <x:f>AM503*$E$3</x:f>
        <x:v>0</x:v>
      </x:c>
      <x:c r="AM503" s="523" t="n">
        <x:v>0</x:v>
      </x:c>
      <x:c r="AN503" s="585" t="n">
        <x:v>0</x:v>
      </x:c>
      <x:c r="AO503" s="588" t="n">
        <x:f>AP503*$E$3</x:f>
        <x:v>0</x:v>
      </x:c>
      <x:c r="AP503" s="523" t="n">
        <x:v>0</x:v>
      </x:c>
      <x:c r="AQ503" s="579" t="n">
        <x:v>0</x:v>
      </x:c>
      <x:c r="AR503" s="582" t="n">
        <x:f>AS503*$E$3</x:f>
        <x:v>0</x:v>
      </x:c>
      <x:c r="AS503" s="523" t="n">
        <x:v>0</x:v>
      </x:c>
      <x:c r="AT503" s="585" t="n">
        <x:v>0</x:v>
      </x:c>
      <x:c r="AU503" s="588" t="n">
        <x:f>AV503*$E$3</x:f>
        <x:v>0</x:v>
      </x:c>
      <x:c r="AV503" s="523" t="n">
        <x:v>0</x:v>
      </x:c>
      <x:c r="AW503" s="579" t="n">
        <x:f>SUM(M503,P503,S503,V503,Y503,AB503,AE503,AH503,AK503,AN503,AQ503,AT503)</x:f>
        <x:v>0</x:v>
      </x:c>
      <x:c r="AX503" s="582" t="n">
        <x:f>SUM(N503,Q503,T503,W503,Z503,AC503,AF503,AI503,AL503,AO503,AR503,AU503)</x:f>
        <x:v>0</x:v>
      </x:c>
      <x:c r="AY503" s="525"/>
      <x:c r="AZ503" s="579" t="n">
        <x:f>AW503/12</x:f>
        <x:v>0</x:v>
      </x:c>
      <x:c r="BA503" s="582" t="n">
        <x:f>AX503/12</x:f>
        <x:v>0</x:v>
      </x:c>
      <x:c r="BB503" s="525"/>
      <x:c r="BC503" s="579" t="n">
        <x:f>AW503-$G503</x:f>
        <x:v>0</x:v>
      </x:c>
      <x:c r="BD503" s="582" t="n">
        <x:f>AX503-($K503*12)</x:f>
        <x:v>0</x:v>
      </x:c>
      <x:c r="BE503" s="522" t="str">
        <x:v>SIM</x:v>
      </x:c>
      <x:c r="BF503" s="522" t="str">
        <x:v>PRODUÇÃO · COMPÕE O FATOR K</x:v>
      </x:c>
    </x:row>
    <x:row r="504" ht="31" customHeight="1">
      <x:c r="A504" s="531" t="str">
        <x:v>O&amp;M</x:v>
      </x:c>
      <x:c r="B504" s="531" t="str">
        <x:v>LINHA VIVA</x:v>
      </x:c>
      <x:c r="C504" s="531" t="str">
        <x:v>5031200361</x:v>
      </x:c>
      <x:c r="D504" s="534" t="str">
        <x:v>INST ESTR PRI NS/BS (PR, CF, SU) LV</x:v>
      </x:c>
      <x:c r="E504" s="534" t="str">
        <x:v>INSTALAR ESTRUTURA PRIMARIA, TIPO ESTRUTURA NORMAL OU BECO COM PARA-RAIOS (PR) E/OU CHAVE FUSIVEL (CF) E/OU CHAVE FACA (SU), INDEPENDENTE DA CLASSE DE TENSAO. INCLUI: INSTALAR CRUZETA, ISOLADOR PINO/ANCORAGEM, PARA-RAIOS, CHAVE FUSIVEL, CHAVE FACA, FERRAGENS, JUMPER, AMARRACAO, ENCABECAMENTO, TENSIONAMENTO DO CONDUTOR E INSTALAÇÃO DAS CONEXÕES ELÉTRICAS NECESSÁRIAS. APROPRIACAO - INVESTIMENTO: QUANDO ASSOCIADA A UC ESSA ATIVIDADE DEVE SER APROPRIADA NA ODI. CUSTEIO: QUANDO EM ATIVIDADE DE MANUTENCAO, APROPRIAR NO CENTRO E CLASSE DE CUSTO ESPECIFICA DA AREA. CONFORME ET.206.EQTL.NORMAS E QUALIDADE - CADERNO DE SERVICOS. QUANTIDADE MINIMA DE PESSOAS RECOMENDAS: 4 PESSOAS. TIPO DE TURMA: LINHA VIVA (LV).</x:v>
      </x:c>
      <x:c r="F504" s="531" t="str">
        <x:v>CONJUNTO</x:v>
      </x:c>
      <x:c r="G504" s="573" t="n">
        <x:v>0</x:v>
      </x:c>
      <x:c r="H504" s="573" t="n">
        <x:f>G504/12</x:f>
        <x:v>0</x:v>
      </x:c>
      <x:c r="I504" s="576" t="n">
        <x:v>838.769489984879</x:v>
      </x:c>
      <x:c r="J504" s="576" t="n">
        <x:f>ROUND(I504*$E$3,2)</x:f>
        <x:v>838.77</x:v>
      </x:c>
      <x:c r="K504" s="576" t="n">
        <x:f>J504*H504</x:f>
        <x:v>0</x:v>
      </x:c>
      <x:c r="L504" s="522"/>
      <x:c r="M504" s="579" t="n">
        <x:v>0</x:v>
      </x:c>
      <x:c r="N504" s="582" t="n">
        <x:f>O504*$E$3</x:f>
        <x:v>0</x:v>
      </x:c>
      <x:c r="O504" s="523" t="n">
        <x:v>0</x:v>
      </x:c>
      <x:c r="P504" s="585" t="n">
        <x:v>0</x:v>
      </x:c>
      <x:c r="Q504" s="588" t="n">
        <x:f>R504*$E$3</x:f>
        <x:v>0</x:v>
      </x:c>
      <x:c r="R504" s="523" t="n">
        <x:v>0</x:v>
      </x:c>
      <x:c r="S504" s="579" t="n">
        <x:v>0</x:v>
      </x:c>
      <x:c r="T504" s="582" t="n">
        <x:f>U504*$E$3</x:f>
        <x:v>0</x:v>
      </x:c>
      <x:c r="U504" s="523" t="n">
        <x:v>0</x:v>
      </x:c>
      <x:c r="V504" s="585" t="n">
        <x:v>0</x:v>
      </x:c>
      <x:c r="W504" s="588" t="n">
        <x:f>X504*$E$3</x:f>
        <x:v>0</x:v>
      </x:c>
      <x:c r="X504" s="523" t="n">
        <x:v>0</x:v>
      </x:c>
      <x:c r="Y504" s="579" t="n">
        <x:v>0</x:v>
      </x:c>
      <x:c r="Z504" s="582" t="n">
        <x:f>AA504*$E$3</x:f>
        <x:v>0</x:v>
      </x:c>
      <x:c r="AA504" s="523" t="n">
        <x:v>0</x:v>
      </x:c>
      <x:c r="AB504" s="585" t="n">
        <x:v>0</x:v>
      </x:c>
      <x:c r="AC504" s="588" t="n">
        <x:f>AD504*$E$3</x:f>
        <x:v>0</x:v>
      </x:c>
      <x:c r="AD504" s="523" t="n">
        <x:v>0</x:v>
      </x:c>
      <x:c r="AE504" s="579" t="n">
        <x:v>0</x:v>
      </x:c>
      <x:c r="AF504" s="582" t="n">
        <x:f>AG504*$E$3</x:f>
        <x:v>0</x:v>
      </x:c>
      <x:c r="AG504" s="523" t="n">
        <x:v>0</x:v>
      </x:c>
      <x:c r="AH504" s="585" t="n">
        <x:v>0</x:v>
      </x:c>
      <x:c r="AI504" s="588" t="n">
        <x:f>AJ504*$E$3</x:f>
        <x:v>0</x:v>
      </x:c>
      <x:c r="AJ504" s="523" t="n">
        <x:v>0</x:v>
      </x:c>
      <x:c r="AK504" s="579" t="n">
        <x:v>0</x:v>
      </x:c>
      <x:c r="AL504" s="582" t="n">
        <x:f>AM504*$E$3</x:f>
        <x:v>0</x:v>
      </x:c>
      <x:c r="AM504" s="523" t="n">
        <x:v>0</x:v>
      </x:c>
      <x:c r="AN504" s="585" t="n">
        <x:v>0</x:v>
      </x:c>
      <x:c r="AO504" s="588" t="n">
        <x:f>AP504*$E$3</x:f>
        <x:v>0</x:v>
      </x:c>
      <x:c r="AP504" s="523" t="n">
        <x:v>0</x:v>
      </x:c>
      <x:c r="AQ504" s="579" t="n">
        <x:v>0</x:v>
      </x:c>
      <x:c r="AR504" s="582" t="n">
        <x:f>AS504*$E$3</x:f>
        <x:v>0</x:v>
      </x:c>
      <x:c r="AS504" s="523" t="n">
        <x:v>0</x:v>
      </x:c>
      <x:c r="AT504" s="585" t="n">
        <x:v>0</x:v>
      </x:c>
      <x:c r="AU504" s="588" t="n">
        <x:f>AV504*$E$3</x:f>
        <x:v>0</x:v>
      </x:c>
      <x:c r="AV504" s="523" t="n">
        <x:v>0</x:v>
      </x:c>
      <x:c r="AW504" s="579" t="n">
        <x:f>SUM(M504,P504,S504,V504,Y504,AB504,AE504,AH504,AK504,AN504,AQ504,AT504)</x:f>
        <x:v>0</x:v>
      </x:c>
      <x:c r="AX504" s="582" t="n">
        <x:f>SUM(N504,Q504,T504,W504,Z504,AC504,AF504,AI504,AL504,AO504,AR504,AU504)</x:f>
        <x:v>0</x:v>
      </x:c>
      <x:c r="AY504" s="525"/>
      <x:c r="AZ504" s="579" t="n">
        <x:f>AW504/12</x:f>
        <x:v>0</x:v>
      </x:c>
      <x:c r="BA504" s="582" t="n">
        <x:f>AX504/12</x:f>
        <x:v>0</x:v>
      </x:c>
      <x:c r="BB504" s="525"/>
      <x:c r="BC504" s="579" t="n">
        <x:f>AW504-$G504</x:f>
        <x:v>0</x:v>
      </x:c>
      <x:c r="BD504" s="582" t="n">
        <x:f>AX504-($K504*12)</x:f>
        <x:v>0</x:v>
      </x:c>
      <x:c r="BE504" s="522" t="str">
        <x:v>SIM</x:v>
      </x:c>
      <x:c r="BF504" s="522" t="str">
        <x:v>PRODUÇÃO · COMPÕE O FATOR K</x:v>
      </x:c>
    </x:row>
    <x:row r="505" ht="31" customHeight="1">
      <x:c r="A505" s="531" t="str">
        <x:v>O&amp;M</x:v>
      </x:c>
      <x:c r="B505" s="531" t="str">
        <x:v>LINHA VIVA</x:v>
      </x:c>
      <x:c r="C505" s="531" t="str">
        <x:v>5031200362</x:v>
      </x:c>
      <x:c r="D505" s="534" t="str">
        <x:v>RET ESTR PRI NS/BS (PR, CF, SU) LV</x:v>
      </x:c>
      <x:c r="E505" s="534" t="str">
        <x:v>RETIRAR ESTRUTURA PRIMARIA, TIPO ESTRUTURA NORMAL OU BECO COM PARA-RAIOS (PR) E/OU CHAVE FUSIVEL (CF) E/OU CHAVE FACA (SU) E/OU CHAVE FUSIVEL E/OU CHAVE FACA, INDEPENDENTE DA CLASSE DE TENSAO. INCLUI: RETIRAR CRUZETA, ISOLADOR PINO/ANCORAGEM, PARA-RAIOS, CHAVE FUSIVEL, CHAVE FACA, FERRAGENS, JUMPER, AMARRACAO, ENCABECAMENTO, TENSIONAMENTO DO CONDUTOR E RETIRADA DAS CONEXÕES ELÉTRICAS NECESSÁRIAS. DESCONECTAR/RETIRAR FIO CONDUTOR DO SISTEMA DE ATERRAMENTO. APROPRIACAO - INVESTIMENTO: QUANDO ASSOCIADA A UC ESSA ATIVIDADE DEVE SER APROPRIADA NA ODI. CUSTEIO: QUANDO EM ATIVIDADE DE MANUTENCAO, APROPRIAR NO CENTRO E CLASSE DE CUSTO ESPECIFICA DA AREA. CONFORME ET.206.EQTL.NORMAS E QUALIDADE - CADERNO DE SERVICOS. QUANTIDADE MINIMA DE PESSOAS RECOMENDAS: 4 PESSOAS. TIPO DE TURMA: LINHA VIVA (LV).</x:v>
      </x:c>
      <x:c r="F505" s="531" t="str">
        <x:v>CONJUNTO</x:v>
      </x:c>
      <x:c r="G505" s="573" t="n">
        <x:v>0</x:v>
      </x:c>
      <x:c r="H505" s="573" t="n">
        <x:f>G505/12</x:f>
        <x:v>0</x:v>
      </x:c>
      <x:c r="I505" s="576" t="n">
        <x:v>683.281468400585</x:v>
      </x:c>
      <x:c r="J505" s="576" t="n">
        <x:f>ROUND(I505*$E$3,2)</x:f>
        <x:v>683.28</x:v>
      </x:c>
      <x:c r="K505" s="576" t="n">
        <x:f>J505*H505</x:f>
        <x:v>0</x:v>
      </x:c>
      <x:c r="L505" s="522"/>
      <x:c r="M505" s="579" t="n">
        <x:v>0</x:v>
      </x:c>
      <x:c r="N505" s="582" t="n">
        <x:f>O505*$E$3</x:f>
        <x:v>0</x:v>
      </x:c>
      <x:c r="O505" s="523" t="n">
        <x:v>0</x:v>
      </x:c>
      <x:c r="P505" s="585" t="n">
        <x:v>0</x:v>
      </x:c>
      <x:c r="Q505" s="588" t="n">
        <x:f>R505*$E$3</x:f>
        <x:v>0</x:v>
      </x:c>
      <x:c r="R505" s="523" t="n">
        <x:v>0</x:v>
      </x:c>
      <x:c r="S505" s="579" t="n">
        <x:v>0</x:v>
      </x:c>
      <x:c r="T505" s="582" t="n">
        <x:f>U505*$E$3</x:f>
        <x:v>0</x:v>
      </x:c>
      <x:c r="U505" s="523" t="n">
        <x:v>0</x:v>
      </x:c>
      <x:c r="V505" s="585" t="n">
        <x:v>0</x:v>
      </x:c>
      <x:c r="W505" s="588" t="n">
        <x:f>X505*$E$3</x:f>
        <x:v>0</x:v>
      </x:c>
      <x:c r="X505" s="523" t="n">
        <x:v>0</x:v>
      </x:c>
      <x:c r="Y505" s="579" t="n">
        <x:v>0</x:v>
      </x:c>
      <x:c r="Z505" s="582" t="n">
        <x:f>AA505*$E$3</x:f>
        <x:v>0</x:v>
      </x:c>
      <x:c r="AA505" s="523" t="n">
        <x:v>0</x:v>
      </x:c>
      <x:c r="AB505" s="585" t="n">
        <x:v>0</x:v>
      </x:c>
      <x:c r="AC505" s="588" t="n">
        <x:f>AD505*$E$3</x:f>
        <x:v>0</x:v>
      </x:c>
      <x:c r="AD505" s="523" t="n">
        <x:v>0</x:v>
      </x:c>
      <x:c r="AE505" s="579" t="n">
        <x:v>0</x:v>
      </x:c>
      <x:c r="AF505" s="582" t="n">
        <x:f>AG505*$E$3</x:f>
        <x:v>0</x:v>
      </x:c>
      <x:c r="AG505" s="523" t="n">
        <x:v>0</x:v>
      </x:c>
      <x:c r="AH505" s="585" t="n">
        <x:v>0</x:v>
      </x:c>
      <x:c r="AI505" s="588" t="n">
        <x:f>AJ505*$E$3</x:f>
        <x:v>0</x:v>
      </x:c>
      <x:c r="AJ505" s="523" t="n">
        <x:v>0</x:v>
      </x:c>
      <x:c r="AK505" s="579" t="n">
        <x:v>0</x:v>
      </x:c>
      <x:c r="AL505" s="582" t="n">
        <x:f>AM505*$E$3</x:f>
        <x:v>0</x:v>
      </x:c>
      <x:c r="AM505" s="523" t="n">
        <x:v>0</x:v>
      </x:c>
      <x:c r="AN505" s="585" t="n">
        <x:v>0</x:v>
      </x:c>
      <x:c r="AO505" s="588" t="n">
        <x:f>AP505*$E$3</x:f>
        <x:v>0</x:v>
      </x:c>
      <x:c r="AP505" s="523" t="n">
        <x:v>0</x:v>
      </x:c>
      <x:c r="AQ505" s="579" t="n">
        <x:v>0</x:v>
      </x:c>
      <x:c r="AR505" s="582" t="n">
        <x:f>AS505*$E$3</x:f>
        <x:v>0</x:v>
      </x:c>
      <x:c r="AS505" s="523" t="n">
        <x:v>0</x:v>
      </x:c>
      <x:c r="AT505" s="585" t="n">
        <x:v>0</x:v>
      </x:c>
      <x:c r="AU505" s="588" t="n">
        <x:f>AV505*$E$3</x:f>
        <x:v>0</x:v>
      </x:c>
      <x:c r="AV505" s="523" t="n">
        <x:v>0</x:v>
      </x:c>
      <x:c r="AW505" s="579" t="n">
        <x:f>SUM(M505,P505,S505,V505,Y505,AB505,AE505,AH505,AK505,AN505,AQ505,AT505)</x:f>
        <x:v>0</x:v>
      </x:c>
      <x:c r="AX505" s="582" t="n">
        <x:f>SUM(N505,Q505,T505,W505,Z505,AC505,AF505,AI505,AL505,AO505,AR505,AU505)</x:f>
        <x:v>0</x:v>
      </x:c>
      <x:c r="AY505" s="525"/>
      <x:c r="AZ505" s="579" t="n">
        <x:f>AW505/12</x:f>
        <x:v>0</x:v>
      </x:c>
      <x:c r="BA505" s="582" t="n">
        <x:f>AX505/12</x:f>
        <x:v>0</x:v>
      </x:c>
      <x:c r="BB505" s="525"/>
      <x:c r="BC505" s="579" t="n">
        <x:f>AW505-$G505</x:f>
        <x:v>0</x:v>
      </x:c>
      <x:c r="BD505" s="582" t="n">
        <x:f>AX505-($K505*12)</x:f>
        <x:v>0</x:v>
      </x:c>
      <x:c r="BE505" s="522" t="str">
        <x:v>SIM</x:v>
      </x:c>
      <x:c r="BF505" s="522" t="str">
        <x:v>PRODUÇÃO · COMPÕE O FATOR K</x:v>
      </x:c>
    </x:row>
    <x:row r="506" ht="31" customHeight="1">
      <x:c r="A506" s="531" t="str">
        <x:v>O&amp;M</x:v>
      </x:c>
      <x:c r="B506" s="531" t="str">
        <x:v>LINHA VIVA</x:v>
      </x:c>
      <x:c r="C506" s="531" t="str">
        <x:v>5031200363</x:v>
      </x:c>
      <x:c r="D506" s="534" t="str">
        <x:v>INST ESTR CP RELIG DIST 1F BASE C 1F LV</x:v>
      </x:c>
      <x:c r="E506" s="534" t="str">
        <x:v>INSTALAR ESTRUTURA COMPLETA PARA RELIGADOR DE DISTRIBUICAO MONOFASICO DO TIPO BASE C, EM REDE MONOFASICA (1F), INDEPENDENTE DA CLASSE DE TENSAO. INCLUI: INSTALAR/RETIRAR COBERTURAS NECESSARIAS, INSTALAR 1 RELIGADOR COM A CHAVE, CONTROLE DO RELIGADOR, TRANSFORMADOR OU TP MONOFASICO, CONECTOR, JUMPER E CONEXOES, CRUZETA/SUPORTE T, CHAVE FUSIVEL, PARA-RAIOS (MT E BT), CONEXAO AO SISTEMA DE ATERRAMENTO EXISTENTE E PLACA DE IDENTIFICACAO. A INSTALACAO DO POSTE E DA ESTRUTURA PRIMARIA SERAO REMUNERADAS A PARTE. APROPRIACAO - INVESTIMENTO: QUANDO ASSOCIADA A UC ESSA ATIVIDADE DEVE SER APROPRIADA NA ODI. CONFORME ET.206.EQTL.NORMAS E QUALIDADE. QUANTIDADE MINIMA DE PESSOAS RECOMENDAS: 3 PESSOAS. TIPO DE TURMA: LINHA VIVA (LV). </x:v>
      </x:c>
      <x:c r="F506" s="531" t="str">
        <x:v>CONJUNTO</x:v>
      </x:c>
      <x:c r="G506" s="573" t="n">
        <x:v>23.4</x:v>
      </x:c>
      <x:c r="H506" s="573" t="n">
        <x:f>G506/12</x:f>
        <x:v>1.95</x:v>
      </x:c>
      <x:c r="I506" s="576" t="n">
        <x:v>1399.33918902787</x:v>
      </x:c>
      <x:c r="J506" s="576" t="n">
        <x:f>ROUND(I506*$E$3,2)</x:f>
        <x:v>1399.34</x:v>
      </x:c>
      <x:c r="K506" s="576" t="n">
        <x:f>J506*H506</x:f>
        <x:v>2728.7129999999997</x:v>
      </x:c>
      <x:c r="L506" s="522"/>
      <x:c r="M506" s="579" t="n">
        <x:v>9</x:v>
      </x:c>
      <x:c r="N506" s="582" t="n">
        <x:f>O506*$E$3</x:f>
        <x:v>12594.06</x:v>
      </x:c>
      <x:c r="O506" s="523" t="n">
        <x:v>12594.06</x:v>
      </x:c>
      <x:c r="P506" s="585" t="n">
        <x:v>5</x:v>
      </x:c>
      <x:c r="Q506" s="588" t="n">
        <x:f>R506*$E$3</x:f>
        <x:v>6996.7</x:v>
      </x:c>
      <x:c r="R506" s="523" t="n">
        <x:v>6996.7</x:v>
      </x:c>
      <x:c r="S506" s="579" t="n">
        <x:v>5</x:v>
      </x:c>
      <x:c r="T506" s="582" t="n">
        <x:f>U506*$E$3</x:f>
        <x:v>6996.7</x:v>
      </x:c>
      <x:c r="U506" s="523" t="n">
        <x:v>6996.7</x:v>
      </x:c>
      <x:c r="V506" s="585" t="n">
        <x:v>0</x:v>
      </x:c>
      <x:c r="W506" s="588" t="n">
        <x:f>X506*$E$3</x:f>
        <x:v>0</x:v>
      </x:c>
      <x:c r="X506" s="523" t="n">
        <x:v>0</x:v>
      </x:c>
      <x:c r="Y506" s="579" t="n">
        <x:v>4</x:v>
      </x:c>
      <x:c r="Z506" s="582" t="n">
        <x:f>AA506*$E$3</x:f>
        <x:v>5597.36</x:v>
      </x:c>
      <x:c r="AA506" s="523" t="n">
        <x:v>5597.36</x:v>
      </x:c>
      <x:c r="AB506" s="585" t="n">
        <x:v>25</x:v>
      </x:c>
      <x:c r="AC506" s="588" t="n">
        <x:f>AD506*$E$3</x:f>
        <x:v>34983.5</x:v>
      </x:c>
      <x:c r="AD506" s="523" t="n">
        <x:v>34983.5</x:v>
      </x:c>
      <x:c r="AE506" s="579" t="n">
        <x:v>10</x:v>
      </x:c>
      <x:c r="AF506" s="582" t="n">
        <x:f>AG506*$E$3</x:f>
        <x:v>13993.4</x:v>
      </x:c>
      <x:c r="AG506" s="523" t="n">
        <x:v>13993.4</x:v>
      </x:c>
      <x:c r="AH506" s="585" t="n">
        <x:v>4</x:v>
      </x:c>
      <x:c r="AI506" s="588" t="n">
        <x:f>AJ506*$E$3</x:f>
        <x:v>5597.36</x:v>
      </x:c>
      <x:c r="AJ506" s="523" t="n">
        <x:v>5597.36</x:v>
      </x:c>
      <x:c r="AK506" s="579" t="n">
        <x:v>11</x:v>
      </x:c>
      <x:c r="AL506" s="582" t="n">
        <x:f>AM506*$E$3</x:f>
        <x:v>15392.74</x:v>
      </x:c>
      <x:c r="AM506" s="523" t="n">
        <x:v>15392.74</x:v>
      </x:c>
      <x:c r="AN506" s="585" t="n">
        <x:v>9</x:v>
      </x:c>
      <x:c r="AO506" s="588" t="n">
        <x:f>AP506*$E$3</x:f>
        <x:v>12594.06</x:v>
      </x:c>
      <x:c r="AP506" s="523" t="n">
        <x:v>12594.06</x:v>
      </x:c>
      <x:c r="AQ506" s="579" t="n">
        <x:v>19</x:v>
      </x:c>
      <x:c r="AR506" s="582" t="n">
        <x:f>AS506*$E$3</x:f>
        <x:v>26587.46</x:v>
      </x:c>
      <x:c r="AS506" s="523" t="n">
        <x:v>26587.46</x:v>
      </x:c>
      <x:c r="AT506" s="585" t="n">
        <x:v>9</x:v>
      </x:c>
      <x:c r="AU506" s="588" t="n">
        <x:f>AV506*$E$3</x:f>
        <x:v>12594.06</x:v>
      </x:c>
      <x:c r="AV506" s="523" t="n">
        <x:v>12594.06</x:v>
      </x:c>
      <x:c r="AW506" s="579" t="n">
        <x:f>SUM(M506,P506,S506,V506,Y506,AB506,AE506,AH506,AK506,AN506,AQ506,AT506)</x:f>
        <x:v>110</x:v>
      </x:c>
      <x:c r="AX506" s="582" t="n">
        <x:f>SUM(N506,Q506,T506,W506,Z506,AC506,AF506,AI506,AL506,AO506,AR506,AU506)</x:f>
        <x:v>153927.4</x:v>
      </x:c>
      <x:c r="AY506" s="525"/>
      <x:c r="AZ506" s="579" t="n">
        <x:f>AW506/12</x:f>
        <x:v>9.166666666666666</x:v>
      </x:c>
      <x:c r="BA506" s="582" t="n">
        <x:f>AX506/12</x:f>
        <x:v>12827.283333333333</x:v>
      </x:c>
      <x:c r="BB506" s="525"/>
      <x:c r="BC506" s="579" t="n">
        <x:f>AW506-$G506</x:f>
        <x:v>86.6</x:v>
      </x:c>
      <x:c r="BD506" s="582" t="n">
        <x:f>AX506-($K506*12)</x:f>
        <x:v>121182.844</x:v>
      </x:c>
      <x:c r="BE506" s="522" t="str">
        <x:v>SIM</x:v>
      </x:c>
      <x:c r="BF506" s="522" t="str">
        <x:v>PRODUÇÃO · COMPÕE O FATOR K</x:v>
      </x:c>
    </x:row>
    <x:row r="507" ht="31" customHeight="1">
      <x:c r="A507" s="531" t="str">
        <x:v>O&amp;M</x:v>
      </x:c>
      <x:c r="B507" s="531" t="str">
        <x:v>LINHA VIVA</x:v>
      </x:c>
      <x:c r="C507" s="531" t="str">
        <x:v>5031200369</x:v>
      </x:c>
      <x:c r="D507" s="534" t="str">
        <x:v>INST ESTR PRI RDC 1F ANCORAGEM SIMPLE LV</x:v>
      </x:c>
      <x:c r="E507" s="534" t="str">
        <x:v>INSTALAR ESTRUTURA PRIMARIA ANCORAGEM SIMPLES EM REDE COMPACTA (RDC), MONOFASICA, INDEPENDENTE DA CLASSE DE TENSAO. EXEMPLO: MCE3 E SIMILARES. INCLUI: INSTALAR BRACO/SUPORTE, FERRAGENS, ISOLADOR, AMARRACAO, ENCABECAMENTO, TENSIONAMENTO DO CONDUTOR E INSTALAÇÃO DAS CONEXÕES ELÉTRICAS NECESSÁRIAS. APROPRIACAO - INVESTIMENTO: QUANDO ASSOCIADA A UC ESSA ATIVIDADE DEVE SER APROPRIADA NA ODI. CUSTEIO: QUANDO EM ATIVIDADE DE MANUTENCAO, APROPRIAR NO CENTRO E CLASSE DE CUSTO ESPECIFICA DA AREA. CONFORME ET.206.EQTL.NORMAS E QUALIDADE - CADERNO DE SERVICOS. EQUIPE DE REFERENCIA ESTABELECIDA: CESTO SIMPLES. TIPO DE TURMA: LINHA VIVA (LV).</x:v>
      </x:c>
      <x:c r="F507" s="531" t="str">
        <x:v>CONJUNTO</x:v>
      </x:c>
      <x:c r="G507" s="573" t="n">
        <x:v>0</x:v>
      </x:c>
      <x:c r="H507" s="573" t="n">
        <x:f>G507/12</x:f>
        <x:v>0</x:v>
      </x:c>
      <x:c r="I507" s="576" t="n">
        <x:v>309.275896856502</x:v>
      </x:c>
      <x:c r="J507" s="576" t="n">
        <x:f>ROUND(I507*$E$3,2)</x:f>
        <x:v>309.28</x:v>
      </x:c>
      <x:c r="K507" s="576" t="n">
        <x:f>J507*H507</x:f>
        <x:v>0</x:v>
      </x:c>
      <x:c r="L507" s="522"/>
      <x:c r="M507" s="579" t="n">
        <x:v>0</x:v>
      </x:c>
      <x:c r="N507" s="582" t="n">
        <x:f>O507*$E$3</x:f>
        <x:v>0</x:v>
      </x:c>
      <x:c r="O507" s="523" t="n">
        <x:v>0</x:v>
      </x:c>
      <x:c r="P507" s="585" t="n">
        <x:v>0</x:v>
      </x:c>
      <x:c r="Q507" s="588" t="n">
        <x:f>R507*$E$3</x:f>
        <x:v>0</x:v>
      </x:c>
      <x:c r="R507" s="523" t="n">
        <x:v>0</x:v>
      </x:c>
      <x:c r="S507" s="579" t="n">
        <x:v>0</x:v>
      </x:c>
      <x:c r="T507" s="582" t="n">
        <x:f>U507*$E$3</x:f>
        <x:v>0</x:v>
      </x:c>
      <x:c r="U507" s="523" t="n">
        <x:v>0</x:v>
      </x:c>
      <x:c r="V507" s="585" t="n">
        <x:v>0</x:v>
      </x:c>
      <x:c r="W507" s="588" t="n">
        <x:f>X507*$E$3</x:f>
        <x:v>0</x:v>
      </x:c>
      <x:c r="X507" s="523" t="n">
        <x:v>0</x:v>
      </x:c>
      <x:c r="Y507" s="579" t="n">
        <x:v>0</x:v>
      </x:c>
      <x:c r="Z507" s="582" t="n">
        <x:f>AA507*$E$3</x:f>
        <x:v>0</x:v>
      </x:c>
      <x:c r="AA507" s="523" t="n">
        <x:v>0</x:v>
      </x:c>
      <x:c r="AB507" s="585" t="n">
        <x:v>0</x:v>
      </x:c>
      <x:c r="AC507" s="588" t="n">
        <x:f>AD507*$E$3</x:f>
        <x:v>0</x:v>
      </x:c>
      <x:c r="AD507" s="523" t="n">
        <x:v>0</x:v>
      </x:c>
      <x:c r="AE507" s="579" t="n">
        <x:v>0</x:v>
      </x:c>
      <x:c r="AF507" s="582" t="n">
        <x:f>AG507*$E$3</x:f>
        <x:v>0</x:v>
      </x:c>
      <x:c r="AG507" s="523" t="n">
        <x:v>0</x:v>
      </x:c>
      <x:c r="AH507" s="585" t="n">
        <x:v>0</x:v>
      </x:c>
      <x:c r="AI507" s="588" t="n">
        <x:f>AJ507*$E$3</x:f>
        <x:v>0</x:v>
      </x:c>
      <x:c r="AJ507" s="523" t="n">
        <x:v>0</x:v>
      </x:c>
      <x:c r="AK507" s="579" t="n">
        <x:v>0</x:v>
      </x:c>
      <x:c r="AL507" s="582" t="n">
        <x:f>AM507*$E$3</x:f>
        <x:v>0</x:v>
      </x:c>
      <x:c r="AM507" s="523" t="n">
        <x:v>0</x:v>
      </x:c>
      <x:c r="AN507" s="585" t="n">
        <x:v>0</x:v>
      </x:c>
      <x:c r="AO507" s="588" t="n">
        <x:f>AP507*$E$3</x:f>
        <x:v>0</x:v>
      </x:c>
      <x:c r="AP507" s="523" t="n">
        <x:v>0</x:v>
      </x:c>
      <x:c r="AQ507" s="579" t="n">
        <x:v>0</x:v>
      </x:c>
      <x:c r="AR507" s="582" t="n">
        <x:f>AS507*$E$3</x:f>
        <x:v>0</x:v>
      </x:c>
      <x:c r="AS507" s="523" t="n">
        <x:v>0</x:v>
      </x:c>
      <x:c r="AT507" s="585" t="n">
        <x:v>0</x:v>
      </x:c>
      <x:c r="AU507" s="588" t="n">
        <x:f>AV507*$E$3</x:f>
        <x:v>0</x:v>
      </x:c>
      <x:c r="AV507" s="523" t="n">
        <x:v>0</x:v>
      </x:c>
      <x:c r="AW507" s="579" t="n">
        <x:f>SUM(M507,P507,S507,V507,Y507,AB507,AE507,AH507,AK507,AN507,AQ507,AT507)</x:f>
        <x:v>0</x:v>
      </x:c>
      <x:c r="AX507" s="582" t="n">
        <x:f>SUM(N507,Q507,T507,W507,Z507,AC507,AF507,AI507,AL507,AO507,AR507,AU507)</x:f>
        <x:v>0</x:v>
      </x:c>
      <x:c r="AY507" s="525"/>
      <x:c r="AZ507" s="579" t="n">
        <x:f>AW507/12</x:f>
        <x:v>0</x:v>
      </x:c>
      <x:c r="BA507" s="582" t="n">
        <x:f>AX507/12</x:f>
        <x:v>0</x:v>
      </x:c>
      <x:c r="BB507" s="525"/>
      <x:c r="BC507" s="579" t="n">
        <x:f>AW507-$G507</x:f>
        <x:v>0</x:v>
      </x:c>
      <x:c r="BD507" s="582" t="n">
        <x:f>AX507-($K507*12)</x:f>
        <x:v>0</x:v>
      </x:c>
      <x:c r="BE507" s="522" t="str">
        <x:v>SIM</x:v>
      </x:c>
      <x:c r="BF507" s="522" t="str">
        <x:v>PRODUÇÃO · COMPÕE O FATOR K</x:v>
      </x:c>
    </x:row>
    <x:row r="508" ht="31" customHeight="1">
      <x:c r="A508" s="531" t="str">
        <x:v>O&amp;M</x:v>
      </x:c>
      <x:c r="B508" s="531" t="str">
        <x:v>LINHA VIVA</x:v>
      </x:c>
      <x:c r="C508" s="531" t="str">
        <x:v>5031200370</x:v>
      </x:c>
      <x:c r="D508" s="534" t="str">
        <x:v>INST ESTR PRI RDC 1F ANCORAGEM DUPLA LV</x:v>
      </x:c>
      <x:c r="E508" s="534" t="str">
        <x:v>INSTALAR ESTRUTURA PRIMARIA ANCORAGEM DUPLA EM REDE COMPACTA (RDC), MONOFASICA, INDEPENDENTE DA CLASSE DE TENSAO. EXEMPLO: MCE4 E SIMILARES. INCLUI: INSTALAR/RETIRAR COBERTURAS NECESSARIAS NO POSTE, CONDUTOR, CHAVES E COMPONENTES ENERGIZADOS, INSTALAR BRACO/SUPORTE, FERRAGENS, ISOLADOR, AMARRACAO, ENCABECAMENTO, TENSIONAMENTO DO CONDUTOR E INSTALAÇÃO DAS CONEXÕES ELÉTRICAS NECESSÁRIAS. APROPRIACAO - INVESTIMENTO: QUANDO ASSOCIADA A UC ESSA ATIVIDADE DEVE SER APROPRIADA NA ODI. CUSTEIO: QUANDO EM ATIVIDADE DE MANUTENCAO, APROPRIAR NO CENTRO E CLASSE DE CUSTO ESPECIFICA DA AREA. CONFORME ET.206.EQTL.NORMAS E QUALIDADE - CADERNO DE SERVICOS. EQUIPE DE REFERENCIA ESTABELECIDA: CESTO SIMPLES. TIPO DE TURMA: LINHA VIVA (LV).</x:v>
      </x:c>
      <x:c r="F508" s="531" t="str">
        <x:v>CONJUNTO</x:v>
      </x:c>
      <x:c r="G508" s="573" t="n">
        <x:v>0</x:v>
      </x:c>
      <x:c r="H508" s="573" t="n">
        <x:f>G508/12</x:f>
        <x:v>0</x:v>
      </x:c>
      <x:c r="I508" s="576" t="n">
        <x:v>475.738764133903</x:v>
      </x:c>
      <x:c r="J508" s="576" t="n">
        <x:f>ROUND(I508*$E$3,2)</x:f>
        <x:v>475.74</x:v>
      </x:c>
      <x:c r="K508" s="576" t="n">
        <x:f>J508*H508</x:f>
        <x:v>0</x:v>
      </x:c>
      <x:c r="L508" s="522"/>
      <x:c r="M508" s="579" t="n">
        <x:v>0</x:v>
      </x:c>
      <x:c r="N508" s="582" t="n">
        <x:f>O508*$E$3</x:f>
        <x:v>0</x:v>
      </x:c>
      <x:c r="O508" s="523" t="n">
        <x:v>0</x:v>
      </x:c>
      <x:c r="P508" s="585" t="n">
        <x:v>0</x:v>
      </x:c>
      <x:c r="Q508" s="588" t="n">
        <x:f>R508*$E$3</x:f>
        <x:v>0</x:v>
      </x:c>
      <x:c r="R508" s="523" t="n">
        <x:v>0</x:v>
      </x:c>
      <x:c r="S508" s="579" t="n">
        <x:v>0</x:v>
      </x:c>
      <x:c r="T508" s="582" t="n">
        <x:f>U508*$E$3</x:f>
        <x:v>0</x:v>
      </x:c>
      <x:c r="U508" s="523" t="n">
        <x:v>0</x:v>
      </x:c>
      <x:c r="V508" s="585" t="n">
        <x:v>0</x:v>
      </x:c>
      <x:c r="W508" s="588" t="n">
        <x:f>X508*$E$3</x:f>
        <x:v>0</x:v>
      </x:c>
      <x:c r="X508" s="523" t="n">
        <x:v>0</x:v>
      </x:c>
      <x:c r="Y508" s="579" t="n">
        <x:v>0</x:v>
      </x:c>
      <x:c r="Z508" s="582" t="n">
        <x:f>AA508*$E$3</x:f>
        <x:v>0</x:v>
      </x:c>
      <x:c r="AA508" s="523" t="n">
        <x:v>0</x:v>
      </x:c>
      <x:c r="AB508" s="585" t="n">
        <x:v>0</x:v>
      </x:c>
      <x:c r="AC508" s="588" t="n">
        <x:f>AD508*$E$3</x:f>
        <x:v>0</x:v>
      </x:c>
      <x:c r="AD508" s="523" t="n">
        <x:v>0</x:v>
      </x:c>
      <x:c r="AE508" s="579" t="n">
        <x:v>0</x:v>
      </x:c>
      <x:c r="AF508" s="582" t="n">
        <x:f>AG508*$E$3</x:f>
        <x:v>0</x:v>
      </x:c>
      <x:c r="AG508" s="523" t="n">
        <x:v>0</x:v>
      </x:c>
      <x:c r="AH508" s="585" t="n">
        <x:v>0</x:v>
      </x:c>
      <x:c r="AI508" s="588" t="n">
        <x:f>AJ508*$E$3</x:f>
        <x:v>0</x:v>
      </x:c>
      <x:c r="AJ508" s="523" t="n">
        <x:v>0</x:v>
      </x:c>
      <x:c r="AK508" s="579" t="n">
        <x:v>0</x:v>
      </x:c>
      <x:c r="AL508" s="582" t="n">
        <x:f>AM508*$E$3</x:f>
        <x:v>0</x:v>
      </x:c>
      <x:c r="AM508" s="523" t="n">
        <x:v>0</x:v>
      </x:c>
      <x:c r="AN508" s="585" t="n">
        <x:v>0</x:v>
      </x:c>
      <x:c r="AO508" s="588" t="n">
        <x:f>AP508*$E$3</x:f>
        <x:v>0</x:v>
      </x:c>
      <x:c r="AP508" s="523" t="n">
        <x:v>0</x:v>
      </x:c>
      <x:c r="AQ508" s="579" t="n">
        <x:v>0</x:v>
      </x:c>
      <x:c r="AR508" s="582" t="n">
        <x:f>AS508*$E$3</x:f>
        <x:v>0</x:v>
      </x:c>
      <x:c r="AS508" s="523" t="n">
        <x:v>0</x:v>
      </x:c>
      <x:c r="AT508" s="585" t="n">
        <x:v>0</x:v>
      </x:c>
      <x:c r="AU508" s="588" t="n">
        <x:f>AV508*$E$3</x:f>
        <x:v>0</x:v>
      </x:c>
      <x:c r="AV508" s="523" t="n">
        <x:v>0</x:v>
      </x:c>
      <x:c r="AW508" s="579" t="n">
        <x:f>SUM(M508,P508,S508,V508,Y508,AB508,AE508,AH508,AK508,AN508,AQ508,AT508)</x:f>
        <x:v>0</x:v>
      </x:c>
      <x:c r="AX508" s="582" t="n">
        <x:f>SUM(N508,Q508,T508,W508,Z508,AC508,AF508,AI508,AL508,AO508,AR508,AU508)</x:f>
        <x:v>0</x:v>
      </x:c>
      <x:c r="AY508" s="525"/>
      <x:c r="AZ508" s="579" t="n">
        <x:f>AW508/12</x:f>
        <x:v>0</x:v>
      </x:c>
      <x:c r="BA508" s="582" t="n">
        <x:f>AX508/12</x:f>
        <x:v>0</x:v>
      </x:c>
      <x:c r="BB508" s="525"/>
      <x:c r="BC508" s="579" t="n">
        <x:f>AW508-$G508</x:f>
        <x:v>0</x:v>
      </x:c>
      <x:c r="BD508" s="582" t="n">
        <x:f>AX508-($K508*12)</x:f>
        <x:v>0</x:v>
      </x:c>
      <x:c r="BE508" s="522" t="str">
        <x:v>SIM</x:v>
      </x:c>
      <x:c r="BF508" s="522" t="str">
        <x:v>PRODUÇÃO · COMPÕE O FATOR K</x:v>
      </x:c>
    </x:row>
    <x:row r="509" ht="31" customHeight="1">
      <x:c r="A509" s="531" t="str">
        <x:v>O&amp;M</x:v>
      </x:c>
      <x:c r="B509" s="531" t="str">
        <x:v>LINHA VIVA</x:v>
      </x:c>
      <x:c r="C509" s="531" t="str">
        <x:v>5031200371</x:v>
      </x:c>
      <x:c r="D509" s="534" t="str">
        <x:v>RET ESTR PRI RDC 1F ANCORAGEM DUPLA LV</x:v>
      </x:c>
      <x:c r="E509" s="534" t="str">
        <x:v>RETIRAR ESTRUTURA PRIMARIA ANCORAGEM DUPLA EM REDE COMPACTA (RDC), MONOFASICA, INDEPENDENTE DA CLASSE DE TENSAO. EXEMPLO: MCE4 E SIMILARES. INCLUI: INSTALAR/RETIRAR COBERTURAS NECESSARIAS NO POSTE, CONDUTOR, CHAVES E COMPONENTES ENERGIZADOS, RETIRAR BRACO/SUPORTE, FERRAGENS, ISOLADOR, AMARRACAO, ENCABECAMENTO, TENSIONAMENTO DO CONDUTOR E RETIRADA DAS CONEXÕES ELÉTRICAS NECESSÁRIAS. APROPRIACAO - INVESTIMENTO: QUANDO ASSOCIADA A UC ESSA ATIVIDADE DEVE SER APROPRIADA NA ODI. CUSTEIO: QUANDO EM ATIVIDADE DE MANUTENCAO, APROPRIAR NO CENTRO E CLASSE DE CUSTO ESPECIFICA DA AREA. CONFORME ET.206.EQTL.NORMAS E QUALIDADE - CADERNO DE SERVICOS. EQUIPE DE REFERENCIA ESTABELECIDA: CESTO SIMPLES. TIPO DE TURMA: LINHA VIVA (LV).</x:v>
      </x:c>
      <x:c r="F509" s="531" t="str">
        <x:v>CONJUNTO</x:v>
      </x:c>
      <x:c r="G509" s="573" t="n">
        <x:v>0</x:v>
      </x:c>
      <x:c r="H509" s="573" t="n">
        <x:f>G509/12</x:f>
        <x:v>0</x:v>
      </x:c>
      <x:c r="I509" s="576" t="n">
        <x:v>305.848384146604</x:v>
      </x:c>
      <x:c r="J509" s="576" t="n">
        <x:f>ROUND(I509*$E$3,2)</x:f>
        <x:v>305.85</x:v>
      </x:c>
      <x:c r="K509" s="576" t="n">
        <x:f>J509*H509</x:f>
        <x:v>0</x:v>
      </x:c>
      <x:c r="L509" s="522"/>
      <x:c r="M509" s="579" t="n">
        <x:v>0</x:v>
      </x:c>
      <x:c r="N509" s="582" t="n">
        <x:f>O509*$E$3</x:f>
        <x:v>0</x:v>
      </x:c>
      <x:c r="O509" s="523" t="n">
        <x:v>0</x:v>
      </x:c>
      <x:c r="P509" s="585" t="n">
        <x:v>0</x:v>
      </x:c>
      <x:c r="Q509" s="588" t="n">
        <x:f>R509*$E$3</x:f>
        <x:v>0</x:v>
      </x:c>
      <x:c r="R509" s="523" t="n">
        <x:v>0</x:v>
      </x:c>
      <x:c r="S509" s="579" t="n">
        <x:v>0</x:v>
      </x:c>
      <x:c r="T509" s="582" t="n">
        <x:f>U509*$E$3</x:f>
        <x:v>0</x:v>
      </x:c>
      <x:c r="U509" s="523" t="n">
        <x:v>0</x:v>
      </x:c>
      <x:c r="V509" s="585" t="n">
        <x:v>0</x:v>
      </x:c>
      <x:c r="W509" s="588" t="n">
        <x:f>X509*$E$3</x:f>
        <x:v>0</x:v>
      </x:c>
      <x:c r="X509" s="523" t="n">
        <x:v>0</x:v>
      </x:c>
      <x:c r="Y509" s="579" t="n">
        <x:v>0</x:v>
      </x:c>
      <x:c r="Z509" s="582" t="n">
        <x:f>AA509*$E$3</x:f>
        <x:v>0</x:v>
      </x:c>
      <x:c r="AA509" s="523" t="n">
        <x:v>0</x:v>
      </x:c>
      <x:c r="AB509" s="585" t="n">
        <x:v>0</x:v>
      </x:c>
      <x:c r="AC509" s="588" t="n">
        <x:f>AD509*$E$3</x:f>
        <x:v>0</x:v>
      </x:c>
      <x:c r="AD509" s="523" t="n">
        <x:v>0</x:v>
      </x:c>
      <x:c r="AE509" s="579" t="n">
        <x:v>0</x:v>
      </x:c>
      <x:c r="AF509" s="582" t="n">
        <x:f>AG509*$E$3</x:f>
        <x:v>0</x:v>
      </x:c>
      <x:c r="AG509" s="523" t="n">
        <x:v>0</x:v>
      </x:c>
      <x:c r="AH509" s="585" t="n">
        <x:v>0</x:v>
      </x:c>
      <x:c r="AI509" s="588" t="n">
        <x:f>AJ509*$E$3</x:f>
        <x:v>0</x:v>
      </x:c>
      <x:c r="AJ509" s="523" t="n">
        <x:v>0</x:v>
      </x:c>
      <x:c r="AK509" s="579" t="n">
        <x:v>0</x:v>
      </x:c>
      <x:c r="AL509" s="582" t="n">
        <x:f>AM509*$E$3</x:f>
        <x:v>0</x:v>
      </x:c>
      <x:c r="AM509" s="523" t="n">
        <x:v>0</x:v>
      </x:c>
      <x:c r="AN509" s="585" t="n">
        <x:v>0</x:v>
      </x:c>
      <x:c r="AO509" s="588" t="n">
        <x:f>AP509*$E$3</x:f>
        <x:v>0</x:v>
      </x:c>
      <x:c r="AP509" s="523" t="n">
        <x:v>0</x:v>
      </x:c>
      <x:c r="AQ509" s="579" t="n">
        <x:v>0</x:v>
      </x:c>
      <x:c r="AR509" s="582" t="n">
        <x:f>AS509*$E$3</x:f>
        <x:v>0</x:v>
      </x:c>
      <x:c r="AS509" s="523" t="n">
        <x:v>0</x:v>
      </x:c>
      <x:c r="AT509" s="585" t="n">
        <x:v>0</x:v>
      </x:c>
      <x:c r="AU509" s="588" t="n">
        <x:f>AV509*$E$3</x:f>
        <x:v>0</x:v>
      </x:c>
      <x:c r="AV509" s="523" t="n">
        <x:v>0</x:v>
      </x:c>
      <x:c r="AW509" s="579" t="n">
        <x:f>SUM(M509,P509,S509,V509,Y509,AB509,AE509,AH509,AK509,AN509,AQ509,AT509)</x:f>
        <x:v>0</x:v>
      </x:c>
      <x:c r="AX509" s="582" t="n">
        <x:f>SUM(N509,Q509,T509,W509,Z509,AC509,AF509,AI509,AL509,AO509,AR509,AU509)</x:f>
        <x:v>0</x:v>
      </x:c>
      <x:c r="AY509" s="525"/>
      <x:c r="AZ509" s="579" t="n">
        <x:f>AW509/12</x:f>
        <x:v>0</x:v>
      </x:c>
      <x:c r="BA509" s="582" t="n">
        <x:f>AX509/12</x:f>
        <x:v>0</x:v>
      </x:c>
      <x:c r="BB509" s="525"/>
      <x:c r="BC509" s="579" t="n">
        <x:f>AW509-$G509</x:f>
        <x:v>0</x:v>
      </x:c>
      <x:c r="BD509" s="582" t="n">
        <x:f>AX509-($K509*12)</x:f>
        <x:v>0</x:v>
      </x:c>
      <x:c r="BE509" s="522" t="str">
        <x:v>SIM</x:v>
      </x:c>
      <x:c r="BF509" s="522" t="str">
        <x:v>PRODUÇÃO · COMPÕE O FATOR K</x:v>
      </x:c>
    </x:row>
    <x:row r="510" ht="31" customHeight="1">
      <x:c r="A510" s="531" t="str">
        <x:v>O&amp;M</x:v>
      </x:c>
      <x:c r="B510" s="531" t="str">
        <x:v>LINHA VIVA</x:v>
      </x:c>
      <x:c r="C510" s="531" t="str">
        <x:v>5031200372</x:v>
      </x:c>
      <x:c r="D510" s="534" t="str">
        <x:v>RET ESTR PRI RDC 1F ANCORAGEM SIMPLES LV</x:v>
      </x:c>
      <x:c r="E510" s="534" t="str">
        <x:v>RETIRAR ESTRUTURA PRIMARIA ANCORAGEM SIMPLES EM REDE COMPACTA (RDC), MONOFASICA, INDEPENDENTE DA CLASSE DE TENSAO. EXEMPLO: MCE3 E SIMILARES. INCLUI: INSTALAR/RETIRAR COBERTURAS NECESSARIAS NO POSTE, CONDUTOR, CHAVES E COMPONENTES ENERGIZADOS, RETIRAR BRACO/SUPORTE, FERRAGENS, ISOLADOR, AMARRACAO, ENCABECAMENTO, TENSIONAMENTO DO CONDUTOR E RETIRADA DAS CONEXÕES ELÉTRICAS NECESSÁRIAS. APROPRIACAO - INVESTIMENTO: QUANDO ASSOCIADA A UC ESSA ATIVIDADE DEVE SER APROPRIADA NA ODI. CUSTEIO: QUANDO EM ATIVIDADE DE MANUTENCAO, APROPRIAR NO CENTRO E CLASSE DE CUSTO ESPECIFICA DA AREA. CONFORME ET.206.EQTL.NORMAS E QUALIDADE - CADERNO DE SERVICOS. EQUIPE DE REFERENCIA ESTABELECIDA: CESTO SIMPLES. TIPO DE TURMA: LINHA VIVA (LV).</x:v>
      </x:c>
      <x:c r="F510" s="531" t="str">
        <x:v>CONJUNTO</x:v>
      </x:c>
      <x:c r="G510" s="573" t="n">
        <x:v>0</x:v>
      </x:c>
      <x:c r="H510" s="573" t="n">
        <x:f>G510/12</x:f>
        <x:v>0</x:v>
      </x:c>
      <x:c r="I510" s="576" t="n">
        <x:v>198.909987597773</x:v>
      </x:c>
      <x:c r="J510" s="576" t="n">
        <x:f>ROUND(I510*$E$3,2)</x:f>
        <x:v>198.91</x:v>
      </x:c>
      <x:c r="K510" s="576" t="n">
        <x:f>J510*H510</x:f>
        <x:v>0</x:v>
      </x:c>
      <x:c r="L510" s="522"/>
      <x:c r="M510" s="579" t="n">
        <x:v>0</x:v>
      </x:c>
      <x:c r="N510" s="582" t="n">
        <x:f>O510*$E$3</x:f>
        <x:v>0</x:v>
      </x:c>
      <x:c r="O510" s="523" t="n">
        <x:v>0</x:v>
      </x:c>
      <x:c r="P510" s="585" t="n">
        <x:v>0</x:v>
      </x:c>
      <x:c r="Q510" s="588" t="n">
        <x:f>R510*$E$3</x:f>
        <x:v>0</x:v>
      </x:c>
      <x:c r="R510" s="523" t="n">
        <x:v>0</x:v>
      </x:c>
      <x:c r="S510" s="579" t="n">
        <x:v>0</x:v>
      </x:c>
      <x:c r="T510" s="582" t="n">
        <x:f>U510*$E$3</x:f>
        <x:v>0</x:v>
      </x:c>
      <x:c r="U510" s="523" t="n">
        <x:v>0</x:v>
      </x:c>
      <x:c r="V510" s="585" t="n">
        <x:v>0</x:v>
      </x:c>
      <x:c r="W510" s="588" t="n">
        <x:f>X510*$E$3</x:f>
        <x:v>0</x:v>
      </x:c>
      <x:c r="X510" s="523" t="n">
        <x:v>0</x:v>
      </x:c>
      <x:c r="Y510" s="579" t="n">
        <x:v>0</x:v>
      </x:c>
      <x:c r="Z510" s="582" t="n">
        <x:f>AA510*$E$3</x:f>
        <x:v>0</x:v>
      </x:c>
      <x:c r="AA510" s="523" t="n">
        <x:v>0</x:v>
      </x:c>
      <x:c r="AB510" s="585" t="n">
        <x:v>0</x:v>
      </x:c>
      <x:c r="AC510" s="588" t="n">
        <x:f>AD510*$E$3</x:f>
        <x:v>0</x:v>
      </x:c>
      <x:c r="AD510" s="523" t="n">
        <x:v>0</x:v>
      </x:c>
      <x:c r="AE510" s="579" t="n">
        <x:v>0</x:v>
      </x:c>
      <x:c r="AF510" s="582" t="n">
        <x:f>AG510*$E$3</x:f>
        <x:v>0</x:v>
      </x:c>
      <x:c r="AG510" s="523" t="n">
        <x:v>0</x:v>
      </x:c>
      <x:c r="AH510" s="585" t="n">
        <x:v>0</x:v>
      </x:c>
      <x:c r="AI510" s="588" t="n">
        <x:f>AJ510*$E$3</x:f>
        <x:v>0</x:v>
      </x:c>
      <x:c r="AJ510" s="523" t="n">
        <x:v>0</x:v>
      </x:c>
      <x:c r="AK510" s="579" t="n">
        <x:v>0</x:v>
      </x:c>
      <x:c r="AL510" s="582" t="n">
        <x:f>AM510*$E$3</x:f>
        <x:v>0</x:v>
      </x:c>
      <x:c r="AM510" s="523" t="n">
        <x:v>0</x:v>
      </x:c>
      <x:c r="AN510" s="585" t="n">
        <x:v>0</x:v>
      </x:c>
      <x:c r="AO510" s="588" t="n">
        <x:f>AP510*$E$3</x:f>
        <x:v>0</x:v>
      </x:c>
      <x:c r="AP510" s="523" t="n">
        <x:v>0</x:v>
      </x:c>
      <x:c r="AQ510" s="579" t="n">
        <x:v>0</x:v>
      </x:c>
      <x:c r="AR510" s="582" t="n">
        <x:f>AS510*$E$3</x:f>
        <x:v>0</x:v>
      </x:c>
      <x:c r="AS510" s="523" t="n">
        <x:v>0</x:v>
      </x:c>
      <x:c r="AT510" s="585" t="n">
        <x:v>0</x:v>
      </x:c>
      <x:c r="AU510" s="588" t="n">
        <x:f>AV510*$E$3</x:f>
        <x:v>0</x:v>
      </x:c>
      <x:c r="AV510" s="523" t="n">
        <x:v>0</x:v>
      </x:c>
      <x:c r="AW510" s="579" t="n">
        <x:f>SUM(M510,P510,S510,V510,Y510,AB510,AE510,AH510,AK510,AN510,AQ510,AT510)</x:f>
        <x:v>0</x:v>
      </x:c>
      <x:c r="AX510" s="582" t="n">
        <x:f>SUM(N510,Q510,T510,W510,Z510,AC510,AF510,AI510,AL510,AO510,AR510,AU510)</x:f>
        <x:v>0</x:v>
      </x:c>
      <x:c r="AY510" s="525"/>
      <x:c r="AZ510" s="579" t="n">
        <x:f>AW510/12</x:f>
        <x:v>0</x:v>
      </x:c>
      <x:c r="BA510" s="582" t="n">
        <x:f>AX510/12</x:f>
        <x:v>0</x:v>
      </x:c>
      <x:c r="BB510" s="525"/>
      <x:c r="BC510" s="579" t="n">
        <x:f>AW510-$G510</x:f>
        <x:v>0</x:v>
      </x:c>
      <x:c r="BD510" s="582" t="n">
        <x:f>AX510-($K510*12)</x:f>
        <x:v>0</x:v>
      </x:c>
      <x:c r="BE510" s="522" t="str">
        <x:v>SIM</x:v>
      </x:c>
      <x:c r="BF510" s="522" t="str">
        <x:v>PRODUÇÃO · COMPÕE O FATOR K</x:v>
      </x:c>
    </x:row>
    <x:row r="511" ht="31" customHeight="1">
      <x:c r="A511" s="531" t="str">
        <x:v>O&amp;M</x:v>
      </x:c>
      <x:c r="B511" s="531" t="str">
        <x:v>LINHA VIVA</x:v>
      </x:c>
      <x:c r="C511" s="531" t="str">
        <x:v>5031300110</x:v>
      </x:c>
      <x:c r="D511" s="534" t="str">
        <x:v>INST ISOLADOR PINO/PILAR LV</x:v>
      </x:c>
      <x:c r="E511" s="534" t="str">
        <x:v>INSTALAR UM ISOLADOR PINO/PILAR COM PINO OU PINO DO ISOLADOR, DE QUALQUER TIPO, INDEPENDENTE DA CLASSE DE TENSAO. INCLUI: INSTALAR/RETIRAR COBERTURAS NECESSARIAS NO POSTE, CONDUTOR, CHAVES E COMPONENTES ENERGIZADOS, INSTALAR ISOLADOR PINO/PILAR E SEUS RESPECTIVOS MATERIAIS DE SUSTENTACAO, CASO NECESSARIO, INCLUINDO A AMARRACAO DO CONDUTOR. APROPRIACAO - INVESTIMENTO: QUANDO ASSOCIADA A UC ESSA ATIVIDADE DEVE SER APROPRIADA NA ODI. CUSTEIO: QUANDO EM ATIVIDADE DE MANUTENCAO, APROPRIAR NO CENTRO E CLASSE DE CUSTO ESPECIFICA DA AREA. CONFORME ET.206.EQTL.NORMAS E QUALIDADE - CADERNO DE SERVICOS. QUANTIDADE MINIMA DE PESSOAS RECOMENDAS: 3 PESSOAS. TIPO DE TURMA: LINHA VIVA (LV).</x:v>
      </x:c>
      <x:c r="F511" s="531" t="str">
        <x:v>UNIDADE</x:v>
      </x:c>
      <x:c r="G511" s="573" t="n">
        <x:v>3549.24</x:v>
      </x:c>
      <x:c r="H511" s="573" t="n">
        <x:f>G511/12</x:f>
        <x:v>295.77</x:v>
      </x:c>
      <x:c r="I511" s="576" t="n">
        <x:v>325.385206593025</x:v>
      </x:c>
      <x:c r="J511" s="576" t="n">
        <x:f>ROUND(I511*$E$3,2)</x:f>
        <x:v>325.39</x:v>
      </x:c>
      <x:c r="K511" s="576" t="n">
        <x:f>J511*H511</x:f>
        <x:v>96240.60029999999</x:v>
      </x:c>
      <x:c r="L511" s="522"/>
      <x:c r="M511" s="579" t="n">
        <x:v>56</x:v>
      </x:c>
      <x:c r="N511" s="582" t="n">
        <x:f>O511*$E$3</x:f>
        <x:v>18221.84</x:v>
      </x:c>
      <x:c r="O511" s="523" t="n">
        <x:v>18221.84</x:v>
      </x:c>
      <x:c r="P511" s="585" t="n">
        <x:v>71</x:v>
      </x:c>
      <x:c r="Q511" s="588" t="n">
        <x:f>R511*$E$3</x:f>
        <x:v>23102.69</x:v>
      </x:c>
      <x:c r="R511" s="523" t="n">
        <x:v>23102.69</x:v>
      </x:c>
      <x:c r="S511" s="579" t="n">
        <x:v>45</x:v>
      </x:c>
      <x:c r="T511" s="582" t="n">
        <x:f>U511*$E$3</x:f>
        <x:v>14642.55</x:v>
      </x:c>
      <x:c r="U511" s="523" t="n">
        <x:v>14642.55</x:v>
      </x:c>
      <x:c r="V511" s="585" t="n">
        <x:v>86</x:v>
      </x:c>
      <x:c r="W511" s="588" t="n">
        <x:f>X511*$E$3</x:f>
        <x:v>27983.54</x:v>
      </x:c>
      <x:c r="X511" s="523" t="n">
        <x:v>27983.54</x:v>
      </x:c>
      <x:c r="Y511" s="579" t="n">
        <x:v>86</x:v>
      </x:c>
      <x:c r="Z511" s="582" t="n">
        <x:f>AA511*$E$3</x:f>
        <x:v>27983.54</x:v>
      </x:c>
      <x:c r="AA511" s="523" t="n">
        <x:v>27983.54</x:v>
      </x:c>
      <x:c r="AB511" s="585" t="n">
        <x:v>79</x:v>
      </x:c>
      <x:c r="AC511" s="588" t="n">
        <x:f>AD511*$E$3</x:f>
        <x:v>25705.81</x:v>
      </x:c>
      <x:c r="AD511" s="523" t="n">
        <x:v>25705.81</x:v>
      </x:c>
      <x:c r="AE511" s="579" t="n">
        <x:v>262</x:v>
      </x:c>
      <x:c r="AF511" s="582" t="n">
        <x:f>AG511*$E$3</x:f>
        <x:v>85252.18</x:v>
      </x:c>
      <x:c r="AG511" s="523" t="n">
        <x:v>85252.18</x:v>
      </x:c>
      <x:c r="AH511" s="585" t="n">
        <x:v>198</x:v>
      </x:c>
      <x:c r="AI511" s="588" t="n">
        <x:f>AJ511*$E$3</x:f>
        <x:v>64427.22</x:v>
      </x:c>
      <x:c r="AJ511" s="523" t="n">
        <x:v>64427.22</x:v>
      </x:c>
      <x:c r="AK511" s="579" t="n">
        <x:v>152</x:v>
      </x:c>
      <x:c r="AL511" s="582" t="n">
        <x:f>AM511*$E$3</x:f>
        <x:v>49459.28</x:v>
      </x:c>
      <x:c r="AM511" s="523" t="n">
        <x:v>49459.28</x:v>
      </x:c>
      <x:c r="AN511" s="585" t="n">
        <x:v>50</x:v>
      </x:c>
      <x:c r="AO511" s="588" t="n">
        <x:f>AP511*$E$3</x:f>
        <x:v>16269.5</x:v>
      </x:c>
      <x:c r="AP511" s="523" t="n">
        <x:v>16269.5</x:v>
      </x:c>
      <x:c r="AQ511" s="579" t="n">
        <x:v>300</x:v>
      </x:c>
      <x:c r="AR511" s="582" t="n">
        <x:f>AS511*$E$3</x:f>
        <x:v>97617</x:v>
      </x:c>
      <x:c r="AS511" s="523" t="n">
        <x:v>97617</x:v>
      </x:c>
      <x:c r="AT511" s="585" t="n">
        <x:v>264</x:v>
      </x:c>
      <x:c r="AU511" s="588" t="n">
        <x:f>AV511*$E$3</x:f>
        <x:v>85902.96</x:v>
      </x:c>
      <x:c r="AV511" s="523" t="n">
        <x:v>85902.96</x:v>
      </x:c>
      <x:c r="AW511" s="579" t="n">
        <x:f>SUM(M511,P511,S511,V511,Y511,AB511,AE511,AH511,AK511,AN511,AQ511,AT511)</x:f>
        <x:v>1649</x:v>
      </x:c>
      <x:c r="AX511" s="582" t="n">
        <x:f>SUM(N511,Q511,T511,W511,Z511,AC511,AF511,AI511,AL511,AO511,AR511,AU511)</x:f>
        <x:v>536568.11</x:v>
      </x:c>
      <x:c r="AY511" s="525"/>
      <x:c r="AZ511" s="579" t="n">
        <x:f>AW511/12</x:f>
        <x:v>137.41666666666666</x:v>
      </x:c>
      <x:c r="BA511" s="582" t="n">
        <x:f>AX511/12</x:f>
        <x:v>44714.00916666666</x:v>
      </x:c>
      <x:c r="BB511" s="525"/>
      <x:c r="BC511" s="579" t="n">
        <x:f>AW511-$G511</x:f>
        <x:v>-1900.2399999999998</x:v>
      </x:c>
      <x:c r="BD511" s="582" t="n">
        <x:f>AX511-($K511*12)</x:f>
        <x:v>-618319.0935999999</x:v>
      </x:c>
      <x:c r="BE511" s="522" t="str">
        <x:v>SIM</x:v>
      </x:c>
      <x:c r="BF511" s="522" t="str">
        <x:v>PRODUÇÃO · COMPÕE O FATOR K</x:v>
      </x:c>
    </x:row>
    <x:row r="512" ht="31" customHeight="1">
      <x:c r="A512" s="531" t="str">
        <x:v>O&amp;M</x:v>
      </x:c>
      <x:c r="B512" s="531" t="str">
        <x:v>LINHA VIVA</x:v>
      </x:c>
      <x:c r="C512" s="531" t="str">
        <x:v>5031300111</x:v>
      </x:c>
      <x:c r="D512" s="534" t="str">
        <x:v>RET ISOLADOR PINO/PILAR LV</x:v>
      </x:c>
      <x:c r="E512" s="534" t="str">
        <x:v>RETIRAR UM ISOLADOR PINO/PILAR COM PINO OU PINO DO ISOLADO, DE QUALQUER TIPO, INDEPENDENTE DA CLASSE DE TENSAO. INCLUI: INSTALAR/RETIRAR COBERTURAS NECESSARIAS NO POSTE, CONDUTOR, CHAVES E COMPONENTES ENERGIZADOS, RETIRAR ISOLADOR PINO/PILAR E SEUS RESPECTIVOS MATERIAIS DE SUSTENTACAO, CASO NECESSARIO, INCLUINDO A AMARRACAO DO CONDUTOR. APROPRIACAO - INVESTIMENTO: QUANDO ASSOCIADA A UC ESSA ATIVIDADE DEVE SER APROPRIADA NA ODI. CUSTEIO: QUANDO EM ATIVIDADE DE MANUTENCAO, APROPRIAR NO CENTRO E CLASSE DE CUSTO ESPECIFICA DA AREA. CONFORME ET.206.EQTL.NORMAS E QUALIDADE - CADERNO DE SERVICOS. QUANTIDADE MINIMA DE PESSOAS RECOMENDAS: 3 PESSOAS. TIPO DE TURMA: LINHA VIVA (LV).</x:v>
      </x:c>
      <x:c r="F512" s="531" t="str">
        <x:v>UNIDADE</x:v>
      </x:c>
      <x:c r="G512" s="573" t="n">
        <x:v>1692</x:v>
      </x:c>
      <x:c r="H512" s="573" t="n">
        <x:f>G512/12</x:f>
        <x:v>141</x:v>
      </x:c>
      <x:c r="I512" s="576" t="n">
        <x:v>217.532806654887</x:v>
      </x:c>
      <x:c r="J512" s="576" t="n">
        <x:f>ROUND(I512*$E$3,2)</x:f>
        <x:v>217.53</x:v>
      </x:c>
      <x:c r="K512" s="576" t="n">
        <x:f>J512*H512</x:f>
        <x:v>30671.73</x:v>
      </x:c>
      <x:c r="L512" s="522"/>
      <x:c r="M512" s="579" t="n">
        <x:v>59</x:v>
      </x:c>
      <x:c r="N512" s="582" t="n">
        <x:f>O512*$E$3</x:f>
        <x:v>12834.27</x:v>
      </x:c>
      <x:c r="O512" s="523" t="n">
        <x:v>12834.27</x:v>
      </x:c>
      <x:c r="P512" s="585" t="n">
        <x:v>66</x:v>
      </x:c>
      <x:c r="Q512" s="588" t="n">
        <x:f>R512*$E$3</x:f>
        <x:v>14356.98</x:v>
      </x:c>
      <x:c r="R512" s="523" t="n">
        <x:v>14356.98</x:v>
      </x:c>
      <x:c r="S512" s="579" t="n">
        <x:v>39</x:v>
      </x:c>
      <x:c r="T512" s="582" t="n">
        <x:f>U512*$E$3</x:f>
        <x:v>8483.67</x:v>
      </x:c>
      <x:c r="U512" s="523" t="n">
        <x:v>8483.67</x:v>
      </x:c>
      <x:c r="V512" s="585" t="n">
        <x:v>78</x:v>
      </x:c>
      <x:c r="W512" s="588" t="n">
        <x:f>X512*$E$3</x:f>
        <x:v>16967.34</x:v>
      </x:c>
      <x:c r="X512" s="523" t="n">
        <x:v>16967.34</x:v>
      </x:c>
      <x:c r="Y512" s="579" t="n">
        <x:v>75</x:v>
      </x:c>
      <x:c r="Z512" s="582" t="n">
        <x:f>AA512*$E$3</x:f>
        <x:v>16314.75</x:v>
      </x:c>
      <x:c r="AA512" s="523" t="n">
        <x:v>16314.75</x:v>
      </x:c>
      <x:c r="AB512" s="585" t="n">
        <x:v>80</x:v>
      </x:c>
      <x:c r="AC512" s="588" t="n">
        <x:f>AD512*$E$3</x:f>
        <x:v>17402.4</x:v>
      </x:c>
      <x:c r="AD512" s="523" t="n">
        <x:v>17402.4</x:v>
      </x:c>
      <x:c r="AE512" s="579" t="n">
        <x:v>235</x:v>
      </x:c>
      <x:c r="AF512" s="582" t="n">
        <x:f>AG512*$E$3</x:f>
        <x:v>51119.55</x:v>
      </x:c>
      <x:c r="AG512" s="523" t="n">
        <x:v>51119.55</x:v>
      </x:c>
      <x:c r="AH512" s="585" t="n">
        <x:v>169</x:v>
      </x:c>
      <x:c r="AI512" s="588" t="n">
        <x:f>AJ512*$E$3</x:f>
        <x:v>36762.57</x:v>
      </x:c>
      <x:c r="AJ512" s="523" t="n">
        <x:v>36762.57</x:v>
      </x:c>
      <x:c r="AK512" s="579" t="n">
        <x:v>124</x:v>
      </x:c>
      <x:c r="AL512" s="582" t="n">
        <x:f>AM512*$E$3</x:f>
        <x:v>26973.72</x:v>
      </x:c>
      <x:c r="AM512" s="523" t="n">
        <x:v>26973.72</x:v>
      </x:c>
      <x:c r="AN512" s="585" t="n">
        <x:v>27</x:v>
      </x:c>
      <x:c r="AO512" s="588" t="n">
        <x:f>AP512*$E$3</x:f>
        <x:v>5873.31</x:v>
      </x:c>
      <x:c r="AP512" s="523" t="n">
        <x:v>5873.31</x:v>
      </x:c>
      <x:c r="AQ512" s="579" t="n">
        <x:v>295</x:v>
      </x:c>
      <x:c r="AR512" s="582" t="n">
        <x:f>AS512*$E$3</x:f>
        <x:v>64171.35</x:v>
      </x:c>
      <x:c r="AS512" s="523" t="n">
        <x:v>64171.35</x:v>
      </x:c>
      <x:c r="AT512" s="585" t="n">
        <x:v>258</x:v>
      </x:c>
      <x:c r="AU512" s="588" t="n">
        <x:f>AV512*$E$3</x:f>
        <x:v>56122.74</x:v>
      </x:c>
      <x:c r="AV512" s="523" t="n">
        <x:v>56122.74</x:v>
      </x:c>
      <x:c r="AW512" s="579" t="n">
        <x:f>SUM(M512,P512,S512,V512,Y512,AB512,AE512,AH512,AK512,AN512,AQ512,AT512)</x:f>
        <x:v>1505</x:v>
      </x:c>
      <x:c r="AX512" s="582" t="n">
        <x:f>SUM(N512,Q512,T512,W512,Z512,AC512,AF512,AI512,AL512,AO512,AR512,AU512)</x:f>
        <x:v>327382.65</x:v>
      </x:c>
      <x:c r="AY512" s="525"/>
      <x:c r="AZ512" s="579" t="n">
        <x:f>AW512/12</x:f>
        <x:v>125.41666666666667</x:v>
      </x:c>
      <x:c r="BA512" s="582" t="n">
        <x:f>AX512/12</x:f>
        <x:v>27281.8875</x:v>
      </x:c>
      <x:c r="BB512" s="525"/>
      <x:c r="BC512" s="579" t="n">
        <x:f>AW512-$G512</x:f>
        <x:v>-187</x:v>
      </x:c>
      <x:c r="BD512" s="582" t="n">
        <x:f>AX512-($K512*12)</x:f>
        <x:v>-40678.109999999986</x:v>
      </x:c>
      <x:c r="BE512" s="522" t="str">
        <x:v>SIM</x:v>
      </x:c>
      <x:c r="BF512" s="522" t="str">
        <x:v>PRODUÇÃO · COMPÕE O FATOR K</x:v>
      </x:c>
    </x:row>
    <x:row r="513" ht="31" customHeight="1">
      <x:c r="A513" s="531" t="str">
        <x:v>O&amp;M</x:v>
      </x:c>
      <x:c r="B513" s="531" t="str">
        <x:v>LINHA VIVA</x:v>
      </x:c>
      <x:c r="C513" s="531" t="str">
        <x:v>5031300112</x:v>
      </x:c>
      <x:c r="D513" s="534" t="str">
        <x:v>INST ISOLAD DISCO/ANCORAGEM LV</x:v>
      </x:c>
      <x:c r="E513" s="534" t="str">
        <x:v>INSTALAR UM CONJUNTO COMPOSTO POR OLHAL, GANCHO E ISOLADOR DISCO/ANCORAGEM, INDEPENDENTEMENTE DO TIPO E CLASSE DE TENSÃO. INCLUI: INSTALAR O CONJUNTO DE ISOLADOR DISCO/ANCORAGEM, OLHAL E GANCHO, MATERIAIS DE SUSTENTAÇÃO NECESSÁRIOS,  AMARRACAO E TENSIONAMENTO DO CONDUTOR. A ATIVIDADE REMUNERA O CONJUNTO REFERENTE A UMA CADEIA DE ISOLADORES, OU SEJA, UMA FASE. APROPRIACAO - INVESTIMENTO: QUANDO ASSOCIADA A UC ESSA ATIVIDADE DEVE SER APROPRIADA NA ODI. CUSTEIO: QUANDO EM ATIVIDADE DE MANUTENCAO, APROPRIAR NO CENTRO E CLASSE DE CUSTO ESPECIFICA DA AREA. CONFORME ET.206.EQTL.NORMAS E QUALIDADE - CADERNO DE SERVICOS. QUANTIDADE MINIMA DE PESSOAS RECOMENDAS: 3 PESSOAS. TIPO DE TURMA: LINHA VIVA (LV).</x:v>
      </x:c>
      <x:c r="F513" s="531" t="str">
        <x:v>CONJUNTO</x:v>
      </x:c>
      <x:c r="G513" s="573" t="n">
        <x:v>1601.09333333333</x:v>
      </x:c>
      <x:c r="H513" s="573" t="n">
        <x:f>G513/12</x:f>
        <x:v>133.42444444444416</x:v>
      </x:c>
      <x:c r="I513" s="576" t="n">
        <x:v>363.042146232442</x:v>
      </x:c>
      <x:c r="J513" s="576" t="n">
        <x:f>ROUND(I513*$E$3,2)</x:f>
        <x:v>363.04</x:v>
      </x:c>
      <x:c r="K513" s="576" t="n">
        <x:f>J513*H513</x:f>
        <x:v>48438.41031111101</x:v>
      </x:c>
      <x:c r="L513" s="522"/>
      <x:c r="M513" s="579" t="n">
        <x:v>19</x:v>
      </x:c>
      <x:c r="N513" s="582" t="n">
        <x:f>O513*$E$3</x:f>
        <x:v>6897.76</x:v>
      </x:c>
      <x:c r="O513" s="523" t="n">
        <x:v>6897.76</x:v>
      </x:c>
      <x:c r="P513" s="585" t="n">
        <x:v>15</x:v>
      </x:c>
      <x:c r="Q513" s="588" t="n">
        <x:f>R513*$E$3</x:f>
        <x:v>5445.6</x:v>
      </x:c>
      <x:c r="R513" s="523" t="n">
        <x:v>5445.6</x:v>
      </x:c>
      <x:c r="S513" s="579" t="n">
        <x:v>3</x:v>
      </x:c>
      <x:c r="T513" s="582" t="n">
        <x:f>U513*$E$3</x:f>
        <x:v>1089.12</x:v>
      </x:c>
      <x:c r="U513" s="523" t="n">
        <x:v>1089.12</x:v>
      </x:c>
      <x:c r="V513" s="585" t="n">
        <x:v>15</x:v>
      </x:c>
      <x:c r="W513" s="588" t="n">
        <x:f>X513*$E$3</x:f>
        <x:v>5445.6</x:v>
      </x:c>
      <x:c r="X513" s="523" t="n">
        <x:v>5445.6</x:v>
      </x:c>
      <x:c r="Y513" s="579" t="n">
        <x:v>26</x:v>
      </x:c>
      <x:c r="Z513" s="582" t="n">
        <x:f>AA513*$E$3</x:f>
        <x:v>9439.04</x:v>
      </x:c>
      <x:c r="AA513" s="523" t="n">
        <x:v>9439.04</x:v>
      </x:c>
      <x:c r="AB513" s="585" t="n">
        <x:v>19</x:v>
      </x:c>
      <x:c r="AC513" s="588" t="n">
        <x:f>AD513*$E$3</x:f>
        <x:v>6897.76</x:v>
      </x:c>
      <x:c r="AD513" s="523" t="n">
        <x:v>6897.76</x:v>
      </x:c>
      <x:c r="AE513" s="579" t="n">
        <x:v>13</x:v>
      </x:c>
      <x:c r="AF513" s="582" t="n">
        <x:f>AG513*$E$3</x:f>
        <x:v>4719.52</x:v>
      </x:c>
      <x:c r="AG513" s="523" t="n">
        <x:v>4719.52</x:v>
      </x:c>
      <x:c r="AH513" s="585" t="n">
        <x:v>8</x:v>
      </x:c>
      <x:c r="AI513" s="588" t="n">
        <x:f>AJ513*$E$3</x:f>
        <x:v>2904.32</x:v>
      </x:c>
      <x:c r="AJ513" s="523" t="n">
        <x:v>2904.32</x:v>
      </x:c>
      <x:c r="AK513" s="579" t="n">
        <x:v>37</x:v>
      </x:c>
      <x:c r="AL513" s="582" t="n">
        <x:f>AM513*$E$3</x:f>
        <x:v>13432.48</x:v>
      </x:c>
      <x:c r="AM513" s="523" t="n">
        <x:v>13432.48</x:v>
      </x:c>
      <x:c r="AN513" s="585" t="n">
        <x:v>16</x:v>
      </x:c>
      <x:c r="AO513" s="588" t="n">
        <x:f>AP513*$E$3</x:f>
        <x:v>5808.64</x:v>
      </x:c>
      <x:c r="AP513" s="523" t="n">
        <x:v>5808.64</x:v>
      </x:c>
      <x:c r="AQ513" s="579" t="n">
        <x:v>14</x:v>
      </x:c>
      <x:c r="AR513" s="582" t="n">
        <x:f>AS513*$E$3</x:f>
        <x:v>5082.56</x:v>
      </x:c>
      <x:c r="AS513" s="523" t="n">
        <x:v>5082.56</x:v>
      </x:c>
      <x:c r="AT513" s="585" t="n">
        <x:v>47</x:v>
      </x:c>
      <x:c r="AU513" s="588" t="n">
        <x:f>AV513*$E$3</x:f>
        <x:v>17062.88</x:v>
      </x:c>
      <x:c r="AV513" s="523" t="n">
        <x:v>17062.88</x:v>
      </x:c>
      <x:c r="AW513" s="579" t="n">
        <x:f>SUM(M513,P513,S513,V513,Y513,AB513,AE513,AH513,AK513,AN513,AQ513,AT513)</x:f>
        <x:v>232</x:v>
      </x:c>
      <x:c r="AX513" s="582" t="n">
        <x:f>SUM(N513,Q513,T513,W513,Z513,AC513,AF513,AI513,AL513,AO513,AR513,AU513)</x:f>
        <x:v>84225.28000000001</x:v>
      </x:c>
      <x:c r="AY513" s="525"/>
      <x:c r="AZ513" s="579" t="n">
        <x:f>AW513/12</x:f>
        <x:v>19.333333333333332</x:v>
      </x:c>
      <x:c r="BA513" s="582" t="n">
        <x:f>AX513/12</x:f>
        <x:v>7018.773333333334</x:v>
      </x:c>
      <x:c r="BB513" s="525"/>
      <x:c r="BC513" s="579" t="n">
        <x:f>AW513-$G513</x:f>
        <x:v>-1369.09333333333</x:v>
      </x:c>
      <x:c r="BD513" s="582" t="n">
        <x:f>AX513-($K513*12)</x:f>
        <x:v>-497035.64373333205</x:v>
      </x:c>
      <x:c r="BE513" s="522" t="str">
        <x:v>SIM</x:v>
      </x:c>
      <x:c r="BF513" s="522" t="str">
        <x:v>PRODUÇÃO · COMPÕE O FATOR K</x:v>
      </x:c>
    </x:row>
    <x:row r="514" ht="31" customHeight="1">
      <x:c r="A514" s="531" t="str">
        <x:v>O&amp;M</x:v>
      </x:c>
      <x:c r="B514" s="531" t="str">
        <x:v>LINHA VIVA</x:v>
      </x:c>
      <x:c r="C514" s="531" t="str">
        <x:v>5031300113</x:v>
      </x:c>
      <x:c r="D514" s="534" t="str">
        <x:v>RET ISOLAD DISCO/ANCORAGEM LV</x:v>
      </x:c>
      <x:c r="E514" s="534" t="str">
        <x:v>RETIRAR UM CONJUNTO COMPOSTO POR OLHAL, GANCHO E ISOLADOR DISCO/ANCORAGEM, INDEPENDENTEMENTE DO TIPO E CLASSE DE TENSÃO. INCLUI: RETIRAR O CONJUNTO DE ISOLADOR DISCO/ANCORAGEM, OLHAL E GANCHO, MATERIAIS DE SUSTENTAÇÃO NECESSÁRIOS E AMARRACAO CONDUTOR. A ATIVIDADE REMUNERA O CONJUNTO REFERENTE A UMA CADEIA DE ISOLADORES, OU SEJA, UMA FASE. APROPRIACAO - INVESTIMENTO: QUANDO ASSOCIADA A UC ESSA ATIVIDADE DEVE SER APROPRIADA NA ODI. CUSTEIO: QUANDO EM ATIVIDADE DE MANUTENCAO, APROPRIAR NO CENTRO E CLASSE DE CUSTO ESPECIFICA DA AREA. CONFORME ET.206.EQTL.NORMAS E QUALIDADE - CADERNO DE SERVICOS. QUANTIDADE MINIMA DE PESSOAS RECOMENDAS: 3 PESSOAS. TIPO DE TURMA: LINHA VIVA (LV).</x:v>
      </x:c>
      <x:c r="F514" s="531" t="str">
        <x:v>CONJUNTO</x:v>
      </x:c>
      <x:c r="G514" s="573" t="n">
        <x:v>177.786666666667</x:v>
      </x:c>
      <x:c r="H514" s="573" t="n">
        <x:f>G514/12</x:f>
        <x:v>14.815555555555584</x:v>
      </x:c>
      <x:c r="I514" s="576" t="n">
        <x:v>254.549943921791</x:v>
      </x:c>
      <x:c r="J514" s="576" t="n">
        <x:f>ROUND(I514*$E$3,2)</x:f>
        <x:v>254.55</x:v>
      </x:c>
      <x:c r="K514" s="576" t="n">
        <x:f>J514*H514</x:f>
        <x:v>3771.299666666674</x:v>
      </x:c>
      <x:c r="L514" s="522"/>
      <x:c r="M514" s="579" t="n">
        <x:v>4</x:v>
      </x:c>
      <x:c r="N514" s="582" t="n">
        <x:f>O514*$E$3</x:f>
        <x:v>1018.2</x:v>
      </x:c>
      <x:c r="O514" s="523" t="n">
        <x:v>1018.2</x:v>
      </x:c>
      <x:c r="P514" s="585" t="n">
        <x:v>7</x:v>
      </x:c>
      <x:c r="Q514" s="588" t="n">
        <x:f>R514*$E$3</x:f>
        <x:v>1781.85</x:v>
      </x:c>
      <x:c r="R514" s="523" t="n">
        <x:v>1781.85</x:v>
      </x:c>
      <x:c r="S514" s="579" t="n">
        <x:v>1</x:v>
      </x:c>
      <x:c r="T514" s="582" t="n">
        <x:f>U514*$E$3</x:f>
        <x:v>254.55</x:v>
      </x:c>
      <x:c r="U514" s="523" t="n">
        <x:v>254.55</x:v>
      </x:c>
      <x:c r="V514" s="585" t="n">
        <x:v>1</x:v>
      </x:c>
      <x:c r="W514" s="588" t="n">
        <x:f>X514*$E$3</x:f>
        <x:v>254.55</x:v>
      </x:c>
      <x:c r="X514" s="523" t="n">
        <x:v>254.55</x:v>
      </x:c>
      <x:c r="Y514" s="579" t="n">
        <x:v>4</x:v>
      </x:c>
      <x:c r="Z514" s="582" t="n">
        <x:f>AA514*$E$3</x:f>
        <x:v>1018.2</x:v>
      </x:c>
      <x:c r="AA514" s="523" t="n">
        <x:v>1018.2</x:v>
      </x:c>
      <x:c r="AB514" s="585" t="n">
        <x:v>11</x:v>
      </x:c>
      <x:c r="AC514" s="588" t="n">
        <x:f>AD514*$E$3</x:f>
        <x:v>2800.05</x:v>
      </x:c>
      <x:c r="AD514" s="523" t="n">
        <x:v>2800.05</x:v>
      </x:c>
      <x:c r="AE514" s="579" t="n">
        <x:v>8</x:v>
      </x:c>
      <x:c r="AF514" s="582" t="n">
        <x:f>AG514*$E$3</x:f>
        <x:v>2036.4</x:v>
      </x:c>
      <x:c r="AG514" s="523" t="n">
        <x:v>2036.4</x:v>
      </x:c>
      <x:c r="AH514" s="585" t="n">
        <x:v>5</x:v>
      </x:c>
      <x:c r="AI514" s="588" t="n">
        <x:f>AJ514*$E$3</x:f>
        <x:v>1272.75</x:v>
      </x:c>
      <x:c r="AJ514" s="523" t="n">
        <x:v>1272.75</x:v>
      </x:c>
      <x:c r="AK514" s="579" t="n">
        <x:v>31</x:v>
      </x:c>
      <x:c r="AL514" s="582" t="n">
        <x:f>AM514*$E$3</x:f>
        <x:v>7891.05</x:v>
      </x:c>
      <x:c r="AM514" s="523" t="n">
        <x:v>7891.05</x:v>
      </x:c>
      <x:c r="AN514" s="585" t="n">
        <x:v>9</x:v>
      </x:c>
      <x:c r="AO514" s="588" t="n">
        <x:f>AP514*$E$3</x:f>
        <x:v>2290.95</x:v>
      </x:c>
      <x:c r="AP514" s="523" t="n">
        <x:v>2290.95</x:v>
      </x:c>
      <x:c r="AQ514" s="579" t="n">
        <x:v>10</x:v>
      </x:c>
      <x:c r="AR514" s="582" t="n">
        <x:f>AS514*$E$3</x:f>
        <x:v>2545.5</x:v>
      </x:c>
      <x:c r="AS514" s="523" t="n">
        <x:v>2545.5</x:v>
      </x:c>
      <x:c r="AT514" s="585" t="n">
        <x:v>25</x:v>
      </x:c>
      <x:c r="AU514" s="588" t="n">
        <x:f>AV514*$E$3</x:f>
        <x:v>6363.75</x:v>
      </x:c>
      <x:c r="AV514" s="523" t="n">
        <x:v>6363.75</x:v>
      </x:c>
      <x:c r="AW514" s="579" t="n">
        <x:f>SUM(M514,P514,S514,V514,Y514,AB514,AE514,AH514,AK514,AN514,AQ514,AT514)</x:f>
        <x:v>116</x:v>
      </x:c>
      <x:c r="AX514" s="582" t="n">
        <x:f>SUM(N514,Q514,T514,W514,Z514,AC514,AF514,AI514,AL514,AO514,AR514,AU514)</x:f>
        <x:v>29527.800000000003</x:v>
      </x:c>
      <x:c r="AY514" s="525"/>
      <x:c r="AZ514" s="579" t="n">
        <x:f>AW514/12</x:f>
        <x:v>9.666666666666666</x:v>
      </x:c>
      <x:c r="BA514" s="582" t="n">
        <x:f>AX514/12</x:f>
        <x:v>2460.65</x:v>
      </x:c>
      <x:c r="BB514" s="525"/>
      <x:c r="BC514" s="579" t="n">
        <x:f>AW514-$G514</x:f>
        <x:v>-61.786666666667</x:v>
      </x:c>
      <x:c r="BD514" s="582" t="n">
        <x:f>AX514-($K514*12)</x:f>
        <x:v>-15727.79600000009</x:v>
      </x:c>
      <x:c r="BE514" s="522" t="str">
        <x:v>SIM</x:v>
      </x:c>
      <x:c r="BF514" s="522" t="str">
        <x:v>PRODUÇÃO · COMPÕE O FATOR K</x:v>
      </x:c>
    </x:row>
    <x:row r="515" ht="31" customHeight="1">
      <x:c r="A515" s="531" t="str">
        <x:v>O&amp;M</x:v>
      </x:c>
      <x:c r="B515" s="531" t="str">
        <x:v>LINHA VIVA</x:v>
      </x:c>
      <x:c r="C515" s="531" t="str">
        <x:v>5032000198</x:v>
      </x:c>
      <x:c r="D515" s="534" t="str">
        <x:v>INST COND NU COBRE &gt; 50MM² LV</x:v>
      </x:c>
      <x:c r="E515" s="534" t="str">
        <x:v>INSTALAR CONDUTOR NU NO PRIMARIO OU SECUNDARIO, EM COBRE. BITOLA: MAIOR QUE 50 MM². SOB, SOBRE OU CRUZANDO A REDE ENERGIZADA EXISTENTE. INCLUI: INSTALAR/RETIRAR COBERTURAS NECESSARIAS NO POSTE, CONDUTOR, CHAVES E COMPONENTES ENERGIZADOS, INSTALAR CONDUTOR, TENSIONAR, NIVELAR, AMARRAR, ENCABECAR, CONEXOES, PASSAGENS, ESTRIBOS E  CRUZAMENTOS. A REMUNERACAO DESSA ATIVIDADE SERA POR METRO LINEAR, DEVENDO SER DESCONSIDERADO OS 5% DE CABO ACRESCIDOS PARA A INSTALACAO  DEVIDO A CATENARIA E ENCABECAMENTO. APROPRIACAO - INVESTIMENTO: QUANDO ASSOCIADA A UC ESSA ATIVIDADE DEVE SER APROPRIADA NA ODI. CUSTEIO: QUANDO EM ATIVIDADE DE MANUTENCAO, APROPRIAR NO CENTRO E CLASSE DE CUSTO ESPECIFICA DA AREA. CONFORME ET.206.EQTL.NORMAS E QUALIDADE - CADERNO DE SERVICOS. QUANTIDADE MINIMA DE PESSOAS RECOMENDAS: 2 X 3 PESSOAS. TIPO DE TURMA: LINHA VIVA (LV).</x:v>
      </x:c>
      <x:c r="F515" s="531" t="str">
        <x:v>METRO</x:v>
      </x:c>
      <x:c r="G515" s="573" t="n">
        <x:v>0</x:v>
      </x:c>
      <x:c r="H515" s="573" t="n">
        <x:f>G515/12</x:f>
        <x:v>0</x:v>
      </x:c>
      <x:c r="I515" s="576" t="n">
        <x:v>8.95723321520125</x:v>
      </x:c>
      <x:c r="J515" s="576" t="n">
        <x:f>ROUND(I515*$E$3,2)</x:f>
        <x:v>8.96</x:v>
      </x:c>
      <x:c r="K515" s="576" t="n">
        <x:f>J515*H515</x:f>
        <x:v>0</x:v>
      </x:c>
      <x:c r="L515" s="522"/>
      <x:c r="M515" s="579" t="n">
        <x:v>0</x:v>
      </x:c>
      <x:c r="N515" s="582" t="n">
        <x:f>O515*$E$3</x:f>
        <x:v>0</x:v>
      </x:c>
      <x:c r="O515" s="523" t="n">
        <x:v>0</x:v>
      </x:c>
      <x:c r="P515" s="585" t="n">
        <x:v>0</x:v>
      </x:c>
      <x:c r="Q515" s="588" t="n">
        <x:f>R515*$E$3</x:f>
        <x:v>0</x:v>
      </x:c>
      <x:c r="R515" s="523" t="n">
        <x:v>0</x:v>
      </x:c>
      <x:c r="S515" s="579" t="n">
        <x:v>0</x:v>
      </x:c>
      <x:c r="T515" s="582" t="n">
        <x:f>U515*$E$3</x:f>
        <x:v>0</x:v>
      </x:c>
      <x:c r="U515" s="523" t="n">
        <x:v>0</x:v>
      </x:c>
      <x:c r="V515" s="585" t="n">
        <x:v>0</x:v>
      </x:c>
      <x:c r="W515" s="588" t="n">
        <x:f>X515*$E$3</x:f>
        <x:v>0</x:v>
      </x:c>
      <x:c r="X515" s="523" t="n">
        <x:v>0</x:v>
      </x:c>
      <x:c r="Y515" s="579" t="n">
        <x:v>0</x:v>
      </x:c>
      <x:c r="Z515" s="582" t="n">
        <x:f>AA515*$E$3</x:f>
        <x:v>0</x:v>
      </x:c>
      <x:c r="AA515" s="523" t="n">
        <x:v>0</x:v>
      </x:c>
      <x:c r="AB515" s="585" t="n">
        <x:v>0</x:v>
      </x:c>
      <x:c r="AC515" s="588" t="n">
        <x:f>AD515*$E$3</x:f>
        <x:v>0</x:v>
      </x:c>
      <x:c r="AD515" s="523" t="n">
        <x:v>0</x:v>
      </x:c>
      <x:c r="AE515" s="579" t="n">
        <x:v>0</x:v>
      </x:c>
      <x:c r="AF515" s="582" t="n">
        <x:f>AG515*$E$3</x:f>
        <x:v>0</x:v>
      </x:c>
      <x:c r="AG515" s="523" t="n">
        <x:v>0</x:v>
      </x:c>
      <x:c r="AH515" s="585" t="n">
        <x:v>0</x:v>
      </x:c>
      <x:c r="AI515" s="588" t="n">
        <x:f>AJ515*$E$3</x:f>
        <x:v>0</x:v>
      </x:c>
      <x:c r="AJ515" s="523" t="n">
        <x:v>0</x:v>
      </x:c>
      <x:c r="AK515" s="579" t="n">
        <x:v>0</x:v>
      </x:c>
      <x:c r="AL515" s="582" t="n">
        <x:f>AM515*$E$3</x:f>
        <x:v>0</x:v>
      </x:c>
      <x:c r="AM515" s="523" t="n">
        <x:v>0</x:v>
      </x:c>
      <x:c r="AN515" s="585" t="n">
        <x:v>0</x:v>
      </x:c>
      <x:c r="AO515" s="588" t="n">
        <x:f>AP515*$E$3</x:f>
        <x:v>0</x:v>
      </x:c>
      <x:c r="AP515" s="523" t="n">
        <x:v>0</x:v>
      </x:c>
      <x:c r="AQ515" s="579" t="n">
        <x:v>0</x:v>
      </x:c>
      <x:c r="AR515" s="582" t="n">
        <x:f>AS515*$E$3</x:f>
        <x:v>0</x:v>
      </x:c>
      <x:c r="AS515" s="523" t="n">
        <x:v>0</x:v>
      </x:c>
      <x:c r="AT515" s="585" t="n">
        <x:v>0</x:v>
      </x:c>
      <x:c r="AU515" s="588" t="n">
        <x:f>AV515*$E$3</x:f>
        <x:v>0</x:v>
      </x:c>
      <x:c r="AV515" s="523" t="n">
        <x:v>0</x:v>
      </x:c>
      <x:c r="AW515" s="579" t="n">
        <x:f>SUM(M515,P515,S515,V515,Y515,AB515,AE515,AH515,AK515,AN515,AQ515,AT515)</x:f>
        <x:v>0</x:v>
      </x:c>
      <x:c r="AX515" s="582" t="n">
        <x:f>SUM(N515,Q515,T515,W515,Z515,AC515,AF515,AI515,AL515,AO515,AR515,AU515)</x:f>
        <x:v>0</x:v>
      </x:c>
      <x:c r="AY515" s="525"/>
      <x:c r="AZ515" s="579" t="n">
        <x:f>AW515/12</x:f>
        <x:v>0</x:v>
      </x:c>
      <x:c r="BA515" s="582" t="n">
        <x:f>AX515/12</x:f>
        <x:v>0</x:v>
      </x:c>
      <x:c r="BB515" s="525"/>
      <x:c r="BC515" s="579" t="n">
        <x:f>AW515-$G515</x:f>
        <x:v>0</x:v>
      </x:c>
      <x:c r="BD515" s="582" t="n">
        <x:f>AX515-($K515*12)</x:f>
        <x:v>0</x:v>
      </x:c>
      <x:c r="BE515" s="522" t="str">
        <x:v>SIM</x:v>
      </x:c>
      <x:c r="BF515" s="522" t="str">
        <x:v>PRODUÇÃO · COMPÕE O FATOR K</x:v>
      </x:c>
    </x:row>
    <x:row r="516" ht="31" customHeight="1">
      <x:c r="A516" s="531" t="str">
        <x:v>O&amp;M</x:v>
      </x:c>
      <x:c r="B516" s="531" t="str">
        <x:v>LINHA VIVA</x:v>
      </x:c>
      <x:c r="C516" s="531" t="str">
        <x:v>5032000199</x:v>
      </x:c>
      <x:c r="D516" s="534" t="str">
        <x:v>RET COND NU COBRE &gt; 50MM² LV</x:v>
      </x:c>
      <x:c r="E516" s="534" t="str">
        <x:v>RETIRAR CONDUTOR NU NO PRIMARIO OU SECUNDARIO, EM COBRE. BITOLA: MAIOR QUE 50 MM². SOB, SOBRE OU CRUZANDO A REDE ENERGIZADA EXISTENTE. INCLUI: INSTALAR/RETIRAR COBERTURAS NECESSARIAS NO POSTE, CONDUTOR, CHAVES E COMPONENTES ENERGIZADOS, RETIRAR CONDUTOR, AMARRAR, ENCABECAR, CONEXOES, PASSAGENS, ESTRIBOS E  CRUZAMENTOS. A REMUNERACAO DESSA ATIVIDADE  SERA POR METRO LINEAR, DEVENDO SER DESCONSIDERADO OS 5% DE CABO  ACRESCIDOS PARA A INSTALACAO DEVIDO A CATENARIA E ENCABECAMENTO. COLETAR  E DEVOLVER TODOS OS MATERIAIS RETIRADOS NO LOCAL DEFINIDO. APROPRIACAO - INVESTIMENTO: QUANDO ASSOCIADA A UC ESSA ATIVIDADE DEVE SER APROPRIADA NA ODI. CUSTEIO: QUANDO EM ATIVIDADE DE MANUTENCAO, APROPRIAR NO CENTRO E CLASSE DE CUSTO ESPECIFICA DA AREA. CONFORME ET.206.EQTL.NORMAS E QUALIDADE - CADERNO DE SERVICOS. QUANTIDADE MINIMA DE PESSOAS RECOMENDAS: 2 X 3 PESSOAS. TIPO DE TURMA: LINHA VIVA (LV).</x:v>
      </x:c>
      <x:c r="F516" s="531" t="str">
        <x:v>METRO</x:v>
      </x:c>
      <x:c r="G516" s="573" t="n">
        <x:v>0</x:v>
      </x:c>
      <x:c r="H516" s="573" t="n">
        <x:f>G516/12</x:f>
        <x:v>0</x:v>
      </x:c>
      <x:c r="I516" s="576" t="n">
        <x:v>5.66682101369875</x:v>
      </x:c>
      <x:c r="J516" s="576" t="n">
        <x:f>ROUND(I516*$E$3,2)</x:f>
        <x:v>5.67</x:v>
      </x:c>
      <x:c r="K516" s="576" t="n">
        <x:f>J516*H516</x:f>
        <x:v>0</x:v>
      </x:c>
      <x:c r="L516" s="522"/>
      <x:c r="M516" s="579" t="n">
        <x:v>0</x:v>
      </x:c>
      <x:c r="N516" s="582" t="n">
        <x:f>O516*$E$3</x:f>
        <x:v>0</x:v>
      </x:c>
      <x:c r="O516" s="523" t="n">
        <x:v>0</x:v>
      </x:c>
      <x:c r="P516" s="585" t="n">
        <x:v>0</x:v>
      </x:c>
      <x:c r="Q516" s="588" t="n">
        <x:f>R516*$E$3</x:f>
        <x:v>0</x:v>
      </x:c>
      <x:c r="R516" s="523" t="n">
        <x:v>0</x:v>
      </x:c>
      <x:c r="S516" s="579" t="n">
        <x:v>0</x:v>
      </x:c>
      <x:c r="T516" s="582" t="n">
        <x:f>U516*$E$3</x:f>
        <x:v>0</x:v>
      </x:c>
      <x:c r="U516" s="523" t="n">
        <x:v>0</x:v>
      </x:c>
      <x:c r="V516" s="585" t="n">
        <x:v>0</x:v>
      </x:c>
      <x:c r="W516" s="588" t="n">
        <x:f>X516*$E$3</x:f>
        <x:v>0</x:v>
      </x:c>
      <x:c r="X516" s="523" t="n">
        <x:v>0</x:v>
      </x:c>
      <x:c r="Y516" s="579" t="n">
        <x:v>0</x:v>
      </x:c>
      <x:c r="Z516" s="582" t="n">
        <x:f>AA516*$E$3</x:f>
        <x:v>0</x:v>
      </x:c>
      <x:c r="AA516" s="523" t="n">
        <x:v>0</x:v>
      </x:c>
      <x:c r="AB516" s="585" t="n">
        <x:v>0</x:v>
      </x:c>
      <x:c r="AC516" s="588" t="n">
        <x:f>AD516*$E$3</x:f>
        <x:v>0</x:v>
      </x:c>
      <x:c r="AD516" s="523" t="n">
        <x:v>0</x:v>
      </x:c>
      <x:c r="AE516" s="579" t="n">
        <x:v>0</x:v>
      </x:c>
      <x:c r="AF516" s="582" t="n">
        <x:f>AG516*$E$3</x:f>
        <x:v>0</x:v>
      </x:c>
      <x:c r="AG516" s="523" t="n">
        <x:v>0</x:v>
      </x:c>
      <x:c r="AH516" s="585" t="n">
        <x:v>0</x:v>
      </x:c>
      <x:c r="AI516" s="588" t="n">
        <x:f>AJ516*$E$3</x:f>
        <x:v>0</x:v>
      </x:c>
      <x:c r="AJ516" s="523" t="n">
        <x:v>0</x:v>
      </x:c>
      <x:c r="AK516" s="579" t="n">
        <x:v>0</x:v>
      </x:c>
      <x:c r="AL516" s="582" t="n">
        <x:f>AM516*$E$3</x:f>
        <x:v>0</x:v>
      </x:c>
      <x:c r="AM516" s="523" t="n">
        <x:v>0</x:v>
      </x:c>
      <x:c r="AN516" s="585" t="n">
        <x:v>0</x:v>
      </x:c>
      <x:c r="AO516" s="588" t="n">
        <x:f>AP516*$E$3</x:f>
        <x:v>0</x:v>
      </x:c>
      <x:c r="AP516" s="523" t="n">
        <x:v>0</x:v>
      </x:c>
      <x:c r="AQ516" s="579" t="n">
        <x:v>0</x:v>
      </x:c>
      <x:c r="AR516" s="582" t="n">
        <x:f>AS516*$E$3</x:f>
        <x:v>0</x:v>
      </x:c>
      <x:c r="AS516" s="523" t="n">
        <x:v>0</x:v>
      </x:c>
      <x:c r="AT516" s="585" t="n">
        <x:v>0</x:v>
      </x:c>
      <x:c r="AU516" s="588" t="n">
        <x:f>AV516*$E$3</x:f>
        <x:v>0</x:v>
      </x:c>
      <x:c r="AV516" s="523" t="n">
        <x:v>0</x:v>
      </x:c>
      <x:c r="AW516" s="579" t="n">
        <x:f>SUM(M516,P516,S516,V516,Y516,AB516,AE516,AH516,AK516,AN516,AQ516,AT516)</x:f>
        <x:v>0</x:v>
      </x:c>
      <x:c r="AX516" s="582" t="n">
        <x:f>SUM(N516,Q516,T516,W516,Z516,AC516,AF516,AI516,AL516,AO516,AR516,AU516)</x:f>
        <x:v>0</x:v>
      </x:c>
      <x:c r="AY516" s="525"/>
      <x:c r="AZ516" s="579" t="n">
        <x:f>AW516/12</x:f>
        <x:v>0</x:v>
      </x:c>
      <x:c r="BA516" s="582" t="n">
        <x:f>AX516/12</x:f>
        <x:v>0</x:v>
      </x:c>
      <x:c r="BB516" s="525"/>
      <x:c r="BC516" s="579" t="n">
        <x:f>AW516-$G516</x:f>
        <x:v>0</x:v>
      </x:c>
      <x:c r="BD516" s="582" t="n">
        <x:f>AX516-($K516*12)</x:f>
        <x:v>0</x:v>
      </x:c>
      <x:c r="BE516" s="522" t="str">
        <x:v>SIM</x:v>
      </x:c>
      <x:c r="BF516" s="522" t="str">
        <x:v>PRODUÇÃO · COMPÕE O FATOR K</x:v>
      </x:c>
    </x:row>
    <x:row r="517" ht="31" customHeight="1">
      <x:c r="A517" s="531" t="str">
        <x:v>O&amp;M</x:v>
      </x:c>
      <x:c r="B517" s="531" t="str">
        <x:v>LINHA VIVA</x:v>
      </x:c>
      <x:c r="C517" s="531" t="str">
        <x:v>5032000200</x:v>
      </x:c>
      <x:c r="D517" s="534" t="str">
        <x:v>INST COND NU COBRE &lt;= 50MM² LV</x:v>
      </x:c>
      <x:c r="E517" s="534" t="str">
        <x:v>INSTALAR CONDUTOR NU NO PRIMARIO OU SECUNDARIO, EM COBRE. BITOLA: MENOR OU IGUAL A 50 MM². SOB, SOBRE OU CRUZANDO A REDE ENERGIZADA EXISTENTE. INCLUI: INSTALAR/RETIRAR COBERTURAS NECESSARIAS NO POSTE, CONDUTOR, CHAVES E COMPONENTES ENERGIZADOS, INSTALAR CONDUTOR, TENSIONAR, NIVELAR, AMARRAR, ENCABECAR, CONEXOES, PASSAGENS, ESTRIBOS E  CRUZAMENTOS. A REMUNERACAO DESSA ATIVIDADE SERA POR METRO LINEAR, DEVENDO SER DESCONSIDERADO OS 5% DE CABO ACRESCIDOS PARA A INSTALACAO  DEVIDO A CATENARIA E ENCABECAMENTO. APROPRIACAO - INVESTIMENTO: QUANDO ASSOCIADA A UC ESSA ATIVIDADE DEVE SER APROPRIADA NA ODI. CUSTEIO: QUANDO EM ATIVIDADE DE MANUTENCAO, APROPRIAR NO CENTRO E CLASSE DE CUSTO ESPECIFICA DA AREA. CONFORME ET.206.EQTL.NORMAS E QUALIDADE - CADERNO DE SERVICOS. QUANTIDADE MINIMA DE PESSOAS RECOMENDAS: 2 X 3 PESSOAS. TIPO DE TURMA: LINHA VIVA (LV).</x:v>
      </x:c>
      <x:c r="F517" s="531" t="str">
        <x:v>METRO</x:v>
      </x:c>
      <x:c r="G517" s="573" t="n">
        <x:v>0</x:v>
      </x:c>
      <x:c r="H517" s="573" t="n">
        <x:f>G517/12</x:f>
        <x:v>0</x:v>
      </x:c>
      <x:c r="I517" s="576" t="n">
        <x:v>9.1400338930625</x:v>
      </x:c>
      <x:c r="J517" s="576" t="n">
        <x:f>ROUND(I517*$E$3,2)</x:f>
        <x:v>9.14</x:v>
      </x:c>
      <x:c r="K517" s="576" t="n">
        <x:f>J517*H517</x:f>
        <x:v>0</x:v>
      </x:c>
      <x:c r="L517" s="522"/>
      <x:c r="M517" s="579" t="n">
        <x:v>0</x:v>
      </x:c>
      <x:c r="N517" s="582" t="n">
        <x:f>O517*$E$3</x:f>
        <x:v>0</x:v>
      </x:c>
      <x:c r="O517" s="523" t="n">
        <x:v>0</x:v>
      </x:c>
      <x:c r="P517" s="585" t="n">
        <x:v>0</x:v>
      </x:c>
      <x:c r="Q517" s="588" t="n">
        <x:f>R517*$E$3</x:f>
        <x:v>0</x:v>
      </x:c>
      <x:c r="R517" s="523" t="n">
        <x:v>0</x:v>
      </x:c>
      <x:c r="S517" s="579" t="n">
        <x:v>0</x:v>
      </x:c>
      <x:c r="T517" s="582" t="n">
        <x:f>U517*$E$3</x:f>
        <x:v>0</x:v>
      </x:c>
      <x:c r="U517" s="523" t="n">
        <x:v>0</x:v>
      </x:c>
      <x:c r="V517" s="585" t="n">
        <x:v>0</x:v>
      </x:c>
      <x:c r="W517" s="588" t="n">
        <x:f>X517*$E$3</x:f>
        <x:v>0</x:v>
      </x:c>
      <x:c r="X517" s="523" t="n">
        <x:v>0</x:v>
      </x:c>
      <x:c r="Y517" s="579" t="n">
        <x:v>0</x:v>
      </x:c>
      <x:c r="Z517" s="582" t="n">
        <x:f>AA517*$E$3</x:f>
        <x:v>0</x:v>
      </x:c>
      <x:c r="AA517" s="523" t="n">
        <x:v>0</x:v>
      </x:c>
      <x:c r="AB517" s="585" t="n">
        <x:v>0</x:v>
      </x:c>
      <x:c r="AC517" s="588" t="n">
        <x:f>AD517*$E$3</x:f>
        <x:v>0</x:v>
      </x:c>
      <x:c r="AD517" s="523" t="n">
        <x:v>0</x:v>
      </x:c>
      <x:c r="AE517" s="579" t="n">
        <x:v>0</x:v>
      </x:c>
      <x:c r="AF517" s="582" t="n">
        <x:f>AG517*$E$3</x:f>
        <x:v>0</x:v>
      </x:c>
      <x:c r="AG517" s="523" t="n">
        <x:v>0</x:v>
      </x:c>
      <x:c r="AH517" s="585" t="n">
        <x:v>0</x:v>
      </x:c>
      <x:c r="AI517" s="588" t="n">
        <x:f>AJ517*$E$3</x:f>
        <x:v>0</x:v>
      </x:c>
      <x:c r="AJ517" s="523" t="n">
        <x:v>0</x:v>
      </x:c>
      <x:c r="AK517" s="579" t="n">
        <x:v>0</x:v>
      </x:c>
      <x:c r="AL517" s="582" t="n">
        <x:f>AM517*$E$3</x:f>
        <x:v>0</x:v>
      </x:c>
      <x:c r="AM517" s="523" t="n">
        <x:v>0</x:v>
      </x:c>
      <x:c r="AN517" s="585" t="n">
        <x:v>0</x:v>
      </x:c>
      <x:c r="AO517" s="588" t="n">
        <x:f>AP517*$E$3</x:f>
        <x:v>0</x:v>
      </x:c>
      <x:c r="AP517" s="523" t="n">
        <x:v>0</x:v>
      </x:c>
      <x:c r="AQ517" s="579" t="n">
        <x:v>0</x:v>
      </x:c>
      <x:c r="AR517" s="582" t="n">
        <x:f>AS517*$E$3</x:f>
        <x:v>0</x:v>
      </x:c>
      <x:c r="AS517" s="523" t="n">
        <x:v>0</x:v>
      </x:c>
      <x:c r="AT517" s="585" t="n">
        <x:v>0</x:v>
      </x:c>
      <x:c r="AU517" s="588" t="n">
        <x:f>AV517*$E$3</x:f>
        <x:v>0</x:v>
      </x:c>
      <x:c r="AV517" s="523" t="n">
        <x:v>0</x:v>
      </x:c>
      <x:c r="AW517" s="579" t="n">
        <x:f>SUM(M517,P517,S517,V517,Y517,AB517,AE517,AH517,AK517,AN517,AQ517,AT517)</x:f>
        <x:v>0</x:v>
      </x:c>
      <x:c r="AX517" s="582" t="n">
        <x:f>SUM(N517,Q517,T517,W517,Z517,AC517,AF517,AI517,AL517,AO517,AR517,AU517)</x:f>
        <x:v>0</x:v>
      </x:c>
      <x:c r="AY517" s="525"/>
      <x:c r="AZ517" s="579" t="n">
        <x:f>AW517/12</x:f>
        <x:v>0</x:v>
      </x:c>
      <x:c r="BA517" s="582" t="n">
        <x:f>AX517/12</x:f>
        <x:v>0</x:v>
      </x:c>
      <x:c r="BB517" s="525"/>
      <x:c r="BC517" s="579" t="n">
        <x:f>AW517-$G517</x:f>
        <x:v>0</x:v>
      </x:c>
      <x:c r="BD517" s="582" t="n">
        <x:f>AX517-($K517*12)</x:f>
        <x:v>0</x:v>
      </x:c>
      <x:c r="BE517" s="522" t="str">
        <x:v>SIM</x:v>
      </x:c>
      <x:c r="BF517" s="522" t="str">
        <x:v>PRODUÇÃO · COMPÕE O FATOR K</x:v>
      </x:c>
    </x:row>
    <x:row r="518" ht="31" customHeight="1">
      <x:c r="A518" s="531" t="str">
        <x:v>O&amp;M</x:v>
      </x:c>
      <x:c r="B518" s="531" t="str">
        <x:v>LINHA VIVA</x:v>
      </x:c>
      <x:c r="C518" s="531" t="str">
        <x:v>5032000201</x:v>
      </x:c>
      <x:c r="D518" s="534" t="str">
        <x:v>RET COND NU COBRE &lt;= 50MM² LV</x:v>
      </x:c>
      <x:c r="E518" s="534" t="str">
        <x:v>RETIRAR CONDUTOR NU NO PRIMARIO OU SECUNDARIO, EM COBRE. BITOLA: MENOR OU IGUAL A 50 MM². SOB, SOBRE OU CRUZANDO A REDE ENERGIZADA EXISTENTE. INCLUI: INSTALAR/RETIRAR COBERTURAS NECESSARIAS NO POSTE, CONDUTOR, CHAVES E COMPONENTES ENERGIZADOS, RETIRAR CONDUTOR, AMARRAR, ENCABECAR, CONEXOES, PASSAGENS, ESTRIBOS E  CRUZAMENTOS. A REMUNERACAO DESSA ATIVIDADE  SERA POR METRO LINEAR, DEVENDO SER DESCONSIDERADO OS 5% DE CABO  ACRESCIDOS PARA A INSTALACAO DEVIDO A CATENARIA E ENCABECAMENTO. COLETAR  E DEVOLVER TODOS OS MATERIAIS RETIRADOS NO LOCAL DEFINIDO. APROPRIACAO - INVESTIMENTO: QUANDO ASSOCIADA A UC ESSA ATIVIDADE DEVE SER APROPRIADA NA ODI. CUSTEIO: QUANDO EM ATIVIDADE DE MANUTENCAO, APROPRIAR NO CENTRO E CLASSE DE CUSTO ESPECIFICA DA AREA. CONFORME ET.206.EQTL.NORMAS E QUALIDADE - CADERNO DE SERVICOS. QUANTIDADE MINIMA DE PESSOAS RECOMENDAS: 2 X 3 PESSOAS. TIPO DE TURMA: LINHA VIVA (LV).</x:v>
      </x:c>
      <x:c r="F518" s="531" t="str">
        <x:v>METRO</x:v>
      </x:c>
      <x:c r="G518" s="573" t="n">
        <x:v>0</x:v>
      </x:c>
      <x:c r="H518" s="573" t="n">
        <x:f>G518/12</x:f>
        <x:v>0</x:v>
      </x:c>
      <x:c r="I518" s="576" t="n">
        <x:v>3.83881423508625</x:v>
      </x:c>
      <x:c r="J518" s="576" t="n">
        <x:f>ROUND(I518*$E$3,2)</x:f>
        <x:v>3.84</x:v>
      </x:c>
      <x:c r="K518" s="576" t="n">
        <x:f>J518*H518</x:f>
        <x:v>0</x:v>
      </x:c>
      <x:c r="L518" s="522"/>
      <x:c r="M518" s="579" t="n">
        <x:v>0</x:v>
      </x:c>
      <x:c r="N518" s="582" t="n">
        <x:f>O518*$E$3</x:f>
        <x:v>0</x:v>
      </x:c>
      <x:c r="O518" s="523" t="n">
        <x:v>0</x:v>
      </x:c>
      <x:c r="P518" s="585" t="n">
        <x:v>0</x:v>
      </x:c>
      <x:c r="Q518" s="588" t="n">
        <x:f>R518*$E$3</x:f>
        <x:v>0</x:v>
      </x:c>
      <x:c r="R518" s="523" t="n">
        <x:v>0</x:v>
      </x:c>
      <x:c r="S518" s="579" t="n">
        <x:v>0</x:v>
      </x:c>
      <x:c r="T518" s="582" t="n">
        <x:f>U518*$E$3</x:f>
        <x:v>0</x:v>
      </x:c>
      <x:c r="U518" s="523" t="n">
        <x:v>0</x:v>
      </x:c>
      <x:c r="V518" s="585" t="n">
        <x:v>0</x:v>
      </x:c>
      <x:c r="W518" s="588" t="n">
        <x:f>X518*$E$3</x:f>
        <x:v>0</x:v>
      </x:c>
      <x:c r="X518" s="523" t="n">
        <x:v>0</x:v>
      </x:c>
      <x:c r="Y518" s="579" t="n">
        <x:v>0</x:v>
      </x:c>
      <x:c r="Z518" s="582" t="n">
        <x:f>AA518*$E$3</x:f>
        <x:v>0</x:v>
      </x:c>
      <x:c r="AA518" s="523" t="n">
        <x:v>0</x:v>
      </x:c>
      <x:c r="AB518" s="585" t="n">
        <x:v>0</x:v>
      </x:c>
      <x:c r="AC518" s="588" t="n">
        <x:f>AD518*$E$3</x:f>
        <x:v>0</x:v>
      </x:c>
      <x:c r="AD518" s="523" t="n">
        <x:v>0</x:v>
      </x:c>
      <x:c r="AE518" s="579" t="n">
        <x:v>0</x:v>
      </x:c>
      <x:c r="AF518" s="582" t="n">
        <x:f>AG518*$E$3</x:f>
        <x:v>0</x:v>
      </x:c>
      <x:c r="AG518" s="523" t="n">
        <x:v>0</x:v>
      </x:c>
      <x:c r="AH518" s="585" t="n">
        <x:v>0</x:v>
      </x:c>
      <x:c r="AI518" s="588" t="n">
        <x:f>AJ518*$E$3</x:f>
        <x:v>0</x:v>
      </x:c>
      <x:c r="AJ518" s="523" t="n">
        <x:v>0</x:v>
      </x:c>
      <x:c r="AK518" s="579" t="n">
        <x:v>0</x:v>
      </x:c>
      <x:c r="AL518" s="582" t="n">
        <x:f>AM518*$E$3</x:f>
        <x:v>0</x:v>
      </x:c>
      <x:c r="AM518" s="523" t="n">
        <x:v>0</x:v>
      </x:c>
      <x:c r="AN518" s="585" t="n">
        <x:v>0</x:v>
      </x:c>
      <x:c r="AO518" s="588" t="n">
        <x:f>AP518*$E$3</x:f>
        <x:v>0</x:v>
      </x:c>
      <x:c r="AP518" s="523" t="n">
        <x:v>0</x:v>
      </x:c>
      <x:c r="AQ518" s="579" t="n">
        <x:v>0</x:v>
      </x:c>
      <x:c r="AR518" s="582" t="n">
        <x:f>AS518*$E$3</x:f>
        <x:v>0</x:v>
      </x:c>
      <x:c r="AS518" s="523" t="n">
        <x:v>0</x:v>
      </x:c>
      <x:c r="AT518" s="585" t="n">
        <x:v>0</x:v>
      </x:c>
      <x:c r="AU518" s="588" t="n">
        <x:f>AV518*$E$3</x:f>
        <x:v>0</x:v>
      </x:c>
      <x:c r="AV518" s="523" t="n">
        <x:v>0</x:v>
      </x:c>
      <x:c r="AW518" s="579" t="n">
        <x:f>SUM(M518,P518,S518,V518,Y518,AB518,AE518,AH518,AK518,AN518,AQ518,AT518)</x:f>
        <x:v>0</x:v>
      </x:c>
      <x:c r="AX518" s="582" t="n">
        <x:f>SUM(N518,Q518,T518,W518,Z518,AC518,AF518,AI518,AL518,AO518,AR518,AU518)</x:f>
        <x:v>0</x:v>
      </x:c>
      <x:c r="AY518" s="525"/>
      <x:c r="AZ518" s="579" t="n">
        <x:f>AW518/12</x:f>
        <x:v>0</x:v>
      </x:c>
      <x:c r="BA518" s="582" t="n">
        <x:f>AX518/12</x:f>
        <x:v>0</x:v>
      </x:c>
      <x:c r="BB518" s="525"/>
      <x:c r="BC518" s="579" t="n">
        <x:f>AW518-$G518</x:f>
        <x:v>0</x:v>
      </x:c>
      <x:c r="BD518" s="582" t="n">
        <x:f>AX518-($K518*12)</x:f>
        <x:v>0</x:v>
      </x:c>
      <x:c r="BE518" s="522" t="str">
        <x:v>SIM</x:v>
      </x:c>
      <x:c r="BF518" s="522" t="str">
        <x:v>PRODUÇÃO · COMPÕE O FATOR K</x:v>
      </x:c>
    </x:row>
    <x:row r="519" ht="31" customHeight="1">
      <x:c r="A519" s="531" t="str">
        <x:v>O&amp;M</x:v>
      </x:c>
      <x:c r="B519" s="531" t="str">
        <x:v>LINHA VIVA</x:v>
      </x:c>
      <x:c r="C519" s="531" t="str">
        <x:v>5032000202</x:v>
      </x:c>
      <x:c r="D519" s="534" t="str">
        <x:v>INST COND NU ALUMINIO &gt; 1/0 LV</x:v>
      </x:c>
      <x:c r="E519" s="534" t="str">
        <x:v>INSTALAR CONDUTOR NU NO PRIMARIO OU SECUNDARIO, EM ALUMINIO. BITOLA: MAIOR QUE 1/0. SOB, SOBRE OU CRUZANDO A REDE ENERGIZADA EXISTENTE. INCLUI: INSTALAR/RETIRAR COBERTURAS NECESSARIAS NO POSTE, CONDUTOR, CHAVES E COMPONENTES ENERGIZADOS, INSTALAR CONDUTOR, TENSIONAR, NIVELAR, AMARRAR, ENCABECAR, CONEXOES, PASSAGENS, ESTRIBOS E  CRUZAMENTOS. APROPRIACAO - INVESTIMENTO: QUANDO ASSOCIADA A UC ESSA ATIVIDADE DEVE SER APROPRIADA NA ODI. CONFORME ET.206.EQTL.NORMAS E QUALIDADE. QUANTIDADE MINIMA DE PESSOAS RECOMENDAS: 2 X 3 PESSOAS. TIPO DE TURMA: LINHA VIVA (LV).</x:v>
      </x:c>
      <x:c r="F519" s="531" t="str">
        <x:v>METRO</x:v>
      </x:c>
      <x:c r="G519" s="573" t="n">
        <x:v>0</x:v>
      </x:c>
      <x:c r="H519" s="573" t="n">
        <x:f>G519/12</x:f>
        <x:v>0</x:v>
      </x:c>
      <x:c r="I519" s="576" t="n">
        <x:v>12.430446094565</x:v>
      </x:c>
      <x:c r="J519" s="576" t="n">
        <x:f>ROUND(I519*$E$3,2)</x:f>
        <x:v>12.43</x:v>
      </x:c>
      <x:c r="K519" s="576" t="n">
        <x:f>J519*H519</x:f>
        <x:v>0</x:v>
      </x:c>
      <x:c r="L519" s="522"/>
      <x:c r="M519" s="579" t="n">
        <x:v>0</x:v>
      </x:c>
      <x:c r="N519" s="582" t="n">
        <x:f>O519*$E$3</x:f>
        <x:v>0</x:v>
      </x:c>
      <x:c r="O519" s="523" t="n">
        <x:v>0</x:v>
      </x:c>
      <x:c r="P519" s="585" t="n">
        <x:v>0</x:v>
      </x:c>
      <x:c r="Q519" s="588" t="n">
        <x:f>R519*$E$3</x:f>
        <x:v>0</x:v>
      </x:c>
      <x:c r="R519" s="523" t="n">
        <x:v>0</x:v>
      </x:c>
      <x:c r="S519" s="579" t="n">
        <x:v>0</x:v>
      </x:c>
      <x:c r="T519" s="582" t="n">
        <x:f>U519*$E$3</x:f>
        <x:v>0</x:v>
      </x:c>
      <x:c r="U519" s="523" t="n">
        <x:v>0</x:v>
      </x:c>
      <x:c r="V519" s="585" t="n">
        <x:v>0</x:v>
      </x:c>
      <x:c r="W519" s="588" t="n">
        <x:f>X519*$E$3</x:f>
        <x:v>0</x:v>
      </x:c>
      <x:c r="X519" s="523" t="n">
        <x:v>0</x:v>
      </x:c>
      <x:c r="Y519" s="579" t="n">
        <x:v>0</x:v>
      </x:c>
      <x:c r="Z519" s="582" t="n">
        <x:f>AA519*$E$3</x:f>
        <x:v>0</x:v>
      </x:c>
      <x:c r="AA519" s="523" t="n">
        <x:v>0</x:v>
      </x:c>
      <x:c r="AB519" s="585" t="n">
        <x:v>0</x:v>
      </x:c>
      <x:c r="AC519" s="588" t="n">
        <x:f>AD519*$E$3</x:f>
        <x:v>0</x:v>
      </x:c>
      <x:c r="AD519" s="523" t="n">
        <x:v>0</x:v>
      </x:c>
      <x:c r="AE519" s="579" t="n">
        <x:v>0</x:v>
      </x:c>
      <x:c r="AF519" s="582" t="n">
        <x:f>AG519*$E$3</x:f>
        <x:v>0</x:v>
      </x:c>
      <x:c r="AG519" s="523" t="n">
        <x:v>0</x:v>
      </x:c>
      <x:c r="AH519" s="585" t="n">
        <x:v>0</x:v>
      </x:c>
      <x:c r="AI519" s="588" t="n">
        <x:f>AJ519*$E$3</x:f>
        <x:v>0</x:v>
      </x:c>
      <x:c r="AJ519" s="523" t="n">
        <x:v>0</x:v>
      </x:c>
      <x:c r="AK519" s="579" t="n">
        <x:v>0</x:v>
      </x:c>
      <x:c r="AL519" s="582" t="n">
        <x:f>AM519*$E$3</x:f>
        <x:v>0</x:v>
      </x:c>
      <x:c r="AM519" s="523" t="n">
        <x:v>0</x:v>
      </x:c>
      <x:c r="AN519" s="585" t="n">
        <x:v>0</x:v>
      </x:c>
      <x:c r="AO519" s="588" t="n">
        <x:f>AP519*$E$3</x:f>
        <x:v>0</x:v>
      </x:c>
      <x:c r="AP519" s="523" t="n">
        <x:v>0</x:v>
      </x:c>
      <x:c r="AQ519" s="579" t="n">
        <x:v>0</x:v>
      </x:c>
      <x:c r="AR519" s="582" t="n">
        <x:f>AS519*$E$3</x:f>
        <x:v>0</x:v>
      </x:c>
      <x:c r="AS519" s="523" t="n">
        <x:v>0</x:v>
      </x:c>
      <x:c r="AT519" s="585" t="n">
        <x:v>0</x:v>
      </x:c>
      <x:c r="AU519" s="588" t="n">
        <x:f>AV519*$E$3</x:f>
        <x:v>0</x:v>
      </x:c>
      <x:c r="AV519" s="523" t="n">
        <x:v>0</x:v>
      </x:c>
      <x:c r="AW519" s="579" t="n">
        <x:f>SUM(M519,P519,S519,V519,Y519,AB519,AE519,AH519,AK519,AN519,AQ519,AT519)</x:f>
        <x:v>0</x:v>
      </x:c>
      <x:c r="AX519" s="582" t="n">
        <x:f>SUM(N519,Q519,T519,W519,Z519,AC519,AF519,AI519,AL519,AO519,AR519,AU519)</x:f>
        <x:v>0</x:v>
      </x:c>
      <x:c r="AY519" s="525"/>
      <x:c r="AZ519" s="579" t="n">
        <x:f>AW519/12</x:f>
        <x:v>0</x:v>
      </x:c>
      <x:c r="BA519" s="582" t="n">
        <x:f>AX519/12</x:f>
        <x:v>0</x:v>
      </x:c>
      <x:c r="BB519" s="525"/>
      <x:c r="BC519" s="579" t="n">
        <x:f>AW519-$G519</x:f>
        <x:v>0</x:v>
      </x:c>
      <x:c r="BD519" s="582" t="n">
        <x:f>AX519-($K519*12)</x:f>
        <x:v>0</x:v>
      </x:c>
      <x:c r="BE519" s="522" t="str">
        <x:v>SIM</x:v>
      </x:c>
      <x:c r="BF519" s="522" t="str">
        <x:v>PRODUÇÃO · COMPÕE O FATOR K</x:v>
      </x:c>
    </x:row>
    <x:row r="520" ht="31" customHeight="1">
      <x:c r="A520" s="531" t="str">
        <x:v>O&amp;M</x:v>
      </x:c>
      <x:c r="B520" s="531" t="str">
        <x:v>LINHA VIVA</x:v>
      </x:c>
      <x:c r="C520" s="531" t="str">
        <x:v>5032000203</x:v>
      </x:c>
      <x:c r="D520" s="534" t="str">
        <x:v>RET COND NU ALUMINIO &gt; 1/0 LV</x:v>
      </x:c>
      <x:c r="E520" s="534" t="str">
        <x:v>RETIRAR CONDUTOR NU NO PRIMARIO OU SECUNDARIO, EM ALUMINIO. BITOLA: MAIOR QUE 1/0. SOB, SOBRE OU CRUZANDO A REDE ENERGIZADA EXISTENTE. INCLUI: INSTALAR/RETIRAR COBERTURAS NECESSARIAS NO POSTE, CONDUTOR, CHAVES E COMPONENTES ENERGIZADOS, INSTALAR CONDUTOR, TENSIONAR, NIVELAR, AMARRAR, ENCABECAR, CONEXOES, PASSAGENS, ESTRIBOS E  CRUZAMENTOS. APROPRIACAO - INVESTIMENTO: QUANDO ASSOCIADA A UC ESSA ATIVIDADE DEVE SER APROPRIADA NA ODI. CONFORME ET.206.EQTL.NORMAS E QUALIDADE. QUANTIDADE MINIMA DE PESSOAS RECOMENDAS: 2 X 3 PESSOAS. TIPO DE TURMA: LINHA VIVA (LV).</x:v>
      </x:c>
      <x:c r="F520" s="531" t="str">
        <x:v>METRO</x:v>
      </x:c>
      <x:c r="G520" s="573" t="n">
        <x:v>0</x:v>
      </x:c>
      <x:c r="H520" s="573" t="n">
        <x:f>G520/12</x:f>
        <x:v>0</x:v>
      </x:c>
      <x:c r="I520" s="576" t="n">
        <x:v>8.77443253734</x:v>
      </x:c>
      <x:c r="J520" s="576" t="n">
        <x:f>ROUND(I520*$E$3,2)</x:f>
        <x:v>8.77</x:v>
      </x:c>
      <x:c r="K520" s="576" t="n">
        <x:f>J520*H520</x:f>
        <x:v>0</x:v>
      </x:c>
      <x:c r="L520" s="522"/>
      <x:c r="M520" s="579" t="n">
        <x:v>0</x:v>
      </x:c>
      <x:c r="N520" s="582" t="n">
        <x:f>O520*$E$3</x:f>
        <x:v>0</x:v>
      </x:c>
      <x:c r="O520" s="523" t="n">
        <x:v>0</x:v>
      </x:c>
      <x:c r="P520" s="585" t="n">
        <x:v>0</x:v>
      </x:c>
      <x:c r="Q520" s="588" t="n">
        <x:f>R520*$E$3</x:f>
        <x:v>0</x:v>
      </x:c>
      <x:c r="R520" s="523" t="n">
        <x:v>0</x:v>
      </x:c>
      <x:c r="S520" s="579" t="n">
        <x:v>0</x:v>
      </x:c>
      <x:c r="T520" s="582" t="n">
        <x:f>U520*$E$3</x:f>
        <x:v>0</x:v>
      </x:c>
      <x:c r="U520" s="523" t="n">
        <x:v>0</x:v>
      </x:c>
      <x:c r="V520" s="585" t="n">
        <x:v>0</x:v>
      </x:c>
      <x:c r="W520" s="588" t="n">
        <x:f>X520*$E$3</x:f>
        <x:v>0</x:v>
      </x:c>
      <x:c r="X520" s="523" t="n">
        <x:v>0</x:v>
      </x:c>
      <x:c r="Y520" s="579" t="n">
        <x:v>0</x:v>
      </x:c>
      <x:c r="Z520" s="582" t="n">
        <x:f>AA520*$E$3</x:f>
        <x:v>0</x:v>
      </x:c>
      <x:c r="AA520" s="523" t="n">
        <x:v>0</x:v>
      </x:c>
      <x:c r="AB520" s="585" t="n">
        <x:v>0</x:v>
      </x:c>
      <x:c r="AC520" s="588" t="n">
        <x:f>AD520*$E$3</x:f>
        <x:v>0</x:v>
      </x:c>
      <x:c r="AD520" s="523" t="n">
        <x:v>0</x:v>
      </x:c>
      <x:c r="AE520" s="579" t="n">
        <x:v>0</x:v>
      </x:c>
      <x:c r="AF520" s="582" t="n">
        <x:f>AG520*$E$3</x:f>
        <x:v>0</x:v>
      </x:c>
      <x:c r="AG520" s="523" t="n">
        <x:v>0</x:v>
      </x:c>
      <x:c r="AH520" s="585" t="n">
        <x:v>0</x:v>
      </x:c>
      <x:c r="AI520" s="588" t="n">
        <x:f>AJ520*$E$3</x:f>
        <x:v>0</x:v>
      </x:c>
      <x:c r="AJ520" s="523" t="n">
        <x:v>0</x:v>
      </x:c>
      <x:c r="AK520" s="579" t="n">
        <x:v>0</x:v>
      </x:c>
      <x:c r="AL520" s="582" t="n">
        <x:f>AM520*$E$3</x:f>
        <x:v>0</x:v>
      </x:c>
      <x:c r="AM520" s="523" t="n">
        <x:v>0</x:v>
      </x:c>
      <x:c r="AN520" s="585" t="n">
        <x:v>0</x:v>
      </x:c>
      <x:c r="AO520" s="588" t="n">
        <x:f>AP520*$E$3</x:f>
        <x:v>0</x:v>
      </x:c>
      <x:c r="AP520" s="523" t="n">
        <x:v>0</x:v>
      </x:c>
      <x:c r="AQ520" s="579" t="n">
        <x:v>0</x:v>
      </x:c>
      <x:c r="AR520" s="582" t="n">
        <x:f>AS520*$E$3</x:f>
        <x:v>0</x:v>
      </x:c>
      <x:c r="AS520" s="523" t="n">
        <x:v>0</x:v>
      </x:c>
      <x:c r="AT520" s="585" t="n">
        <x:v>0</x:v>
      </x:c>
      <x:c r="AU520" s="588" t="n">
        <x:f>AV520*$E$3</x:f>
        <x:v>0</x:v>
      </x:c>
      <x:c r="AV520" s="523" t="n">
        <x:v>0</x:v>
      </x:c>
      <x:c r="AW520" s="579" t="n">
        <x:f>SUM(M520,P520,S520,V520,Y520,AB520,AE520,AH520,AK520,AN520,AQ520,AT520)</x:f>
        <x:v>0</x:v>
      </x:c>
      <x:c r="AX520" s="582" t="n">
        <x:f>SUM(N520,Q520,T520,W520,Z520,AC520,AF520,AI520,AL520,AO520,AR520,AU520)</x:f>
        <x:v>0</x:v>
      </x:c>
      <x:c r="AY520" s="525"/>
      <x:c r="AZ520" s="579" t="n">
        <x:f>AW520/12</x:f>
        <x:v>0</x:v>
      </x:c>
      <x:c r="BA520" s="582" t="n">
        <x:f>AX520/12</x:f>
        <x:v>0</x:v>
      </x:c>
      <x:c r="BB520" s="525"/>
      <x:c r="BC520" s="579" t="n">
        <x:f>AW520-$G520</x:f>
        <x:v>0</x:v>
      </x:c>
      <x:c r="BD520" s="582" t="n">
        <x:f>AX520-($K520*12)</x:f>
        <x:v>0</x:v>
      </x:c>
      <x:c r="BE520" s="522" t="str">
        <x:v>SIM</x:v>
      </x:c>
      <x:c r="BF520" s="522" t="str">
        <x:v>PRODUÇÃO · COMPÕE O FATOR K</x:v>
      </x:c>
    </x:row>
    <x:row r="521" ht="31" customHeight="1">
      <x:c r="A521" s="531" t="str">
        <x:v>O&amp;M</x:v>
      </x:c>
      <x:c r="B521" s="531" t="str">
        <x:v>LINHA VIVA</x:v>
      </x:c>
      <x:c r="C521" s="531" t="str">
        <x:v>5032000204</x:v>
      </x:c>
      <x:c r="D521" s="534" t="str">
        <x:v>INST COND NU ALUMINIO &lt;= 1/0 LV</x:v>
      </x:c>
      <x:c r="E521" s="534" t="str">
        <x:v>INSTALAR CONDUTOR NU NO PRIMARIO OU SECUNDARIO, EM ALUMINIO. BITOLA: MENOR OU IGUAL A 1/0. SOB, SOBRE OU CRUZANDO A REDE ENERGIZADA EXISTENTE. INCLUI: INSTALAR/RETIRAR COBERTURAS NECESSARIAS NO POSTE, CONDUTOR, CHAVES E COMPONENTES ENERGIZADOS, INSTALAR CONDUTOR, TENSIONAR, NIVELAR, AMARRAR, ENCABECAR, CONEXOES, PASSAGENS, ESTRIBOS E  CRUZAMENTOS. APROPRIACAO - INVESTIMENTO: QUANDO ASSOCIADA A UC ESSA ATIVIDADE DEVE SER APROPRIADA NA ODI. CONFORME ET.206.EQTL.NORMAS E QUALIDADE. QUANTIDADE MINIMA DE PESSOAS RECOMENDAS: 2 X 3 PESSOAS. TIPO DE TURMA: LINHA VIVA (LV).</x:v>
      </x:c>
      <x:c r="F521" s="531" t="str">
        <x:v>METRO</x:v>
      </x:c>
      <x:c r="G521" s="573" t="n">
        <x:v>0</x:v>
      </x:c>
      <x:c r="H521" s="573" t="n">
        <x:f>G521/12</x:f>
        <x:v>0</x:v>
      </x:c>
      <x:c r="I521" s="576" t="n">
        <x:v>9.1400338930625</x:v>
      </x:c>
      <x:c r="J521" s="576" t="n">
        <x:f>ROUND(I521*$E$3,2)</x:f>
        <x:v>9.14</x:v>
      </x:c>
      <x:c r="K521" s="576" t="n">
        <x:f>J521*H521</x:f>
        <x:v>0</x:v>
      </x:c>
      <x:c r="L521" s="522"/>
      <x:c r="M521" s="579" t="n">
        <x:v>0</x:v>
      </x:c>
      <x:c r="N521" s="582" t="n">
        <x:f>O521*$E$3</x:f>
        <x:v>0</x:v>
      </x:c>
      <x:c r="O521" s="523" t="n">
        <x:v>0</x:v>
      </x:c>
      <x:c r="P521" s="585" t="n">
        <x:v>0</x:v>
      </x:c>
      <x:c r="Q521" s="588" t="n">
        <x:f>R521*$E$3</x:f>
        <x:v>0</x:v>
      </x:c>
      <x:c r="R521" s="523" t="n">
        <x:v>0</x:v>
      </x:c>
      <x:c r="S521" s="579" t="n">
        <x:v>0</x:v>
      </x:c>
      <x:c r="T521" s="582" t="n">
        <x:f>U521*$E$3</x:f>
        <x:v>0</x:v>
      </x:c>
      <x:c r="U521" s="523" t="n">
        <x:v>0</x:v>
      </x:c>
      <x:c r="V521" s="585" t="n">
        <x:v>0</x:v>
      </x:c>
      <x:c r="W521" s="588" t="n">
        <x:f>X521*$E$3</x:f>
        <x:v>0</x:v>
      </x:c>
      <x:c r="X521" s="523" t="n">
        <x:v>0</x:v>
      </x:c>
      <x:c r="Y521" s="579" t="n">
        <x:v>0</x:v>
      </x:c>
      <x:c r="Z521" s="582" t="n">
        <x:f>AA521*$E$3</x:f>
        <x:v>0</x:v>
      </x:c>
      <x:c r="AA521" s="523" t="n">
        <x:v>0</x:v>
      </x:c>
      <x:c r="AB521" s="585" t="n">
        <x:v>0</x:v>
      </x:c>
      <x:c r="AC521" s="588" t="n">
        <x:f>AD521*$E$3</x:f>
        <x:v>0</x:v>
      </x:c>
      <x:c r="AD521" s="523" t="n">
        <x:v>0</x:v>
      </x:c>
      <x:c r="AE521" s="579" t="n">
        <x:v>0</x:v>
      </x:c>
      <x:c r="AF521" s="582" t="n">
        <x:f>AG521*$E$3</x:f>
        <x:v>0</x:v>
      </x:c>
      <x:c r="AG521" s="523" t="n">
        <x:v>0</x:v>
      </x:c>
      <x:c r="AH521" s="585" t="n">
        <x:v>0</x:v>
      </x:c>
      <x:c r="AI521" s="588" t="n">
        <x:f>AJ521*$E$3</x:f>
        <x:v>0</x:v>
      </x:c>
      <x:c r="AJ521" s="523" t="n">
        <x:v>0</x:v>
      </x:c>
      <x:c r="AK521" s="579" t="n">
        <x:v>0</x:v>
      </x:c>
      <x:c r="AL521" s="582" t="n">
        <x:f>AM521*$E$3</x:f>
        <x:v>0</x:v>
      </x:c>
      <x:c r="AM521" s="523" t="n">
        <x:v>0</x:v>
      </x:c>
      <x:c r="AN521" s="585" t="n">
        <x:v>0</x:v>
      </x:c>
      <x:c r="AO521" s="588" t="n">
        <x:f>AP521*$E$3</x:f>
        <x:v>0</x:v>
      </x:c>
      <x:c r="AP521" s="523" t="n">
        <x:v>0</x:v>
      </x:c>
      <x:c r="AQ521" s="579" t="n">
        <x:v>0</x:v>
      </x:c>
      <x:c r="AR521" s="582" t="n">
        <x:f>AS521*$E$3</x:f>
        <x:v>0</x:v>
      </x:c>
      <x:c r="AS521" s="523" t="n">
        <x:v>0</x:v>
      </x:c>
      <x:c r="AT521" s="585" t="n">
        <x:v>0</x:v>
      </x:c>
      <x:c r="AU521" s="588" t="n">
        <x:f>AV521*$E$3</x:f>
        <x:v>0</x:v>
      </x:c>
      <x:c r="AV521" s="523" t="n">
        <x:v>0</x:v>
      </x:c>
      <x:c r="AW521" s="579" t="n">
        <x:f>SUM(M521,P521,S521,V521,Y521,AB521,AE521,AH521,AK521,AN521,AQ521,AT521)</x:f>
        <x:v>0</x:v>
      </x:c>
      <x:c r="AX521" s="582" t="n">
        <x:f>SUM(N521,Q521,T521,W521,Z521,AC521,AF521,AI521,AL521,AO521,AR521,AU521)</x:f>
        <x:v>0</x:v>
      </x:c>
      <x:c r="AY521" s="525"/>
      <x:c r="AZ521" s="579" t="n">
        <x:f>AW521/12</x:f>
        <x:v>0</x:v>
      </x:c>
      <x:c r="BA521" s="582" t="n">
        <x:f>AX521/12</x:f>
        <x:v>0</x:v>
      </x:c>
      <x:c r="BB521" s="525"/>
      <x:c r="BC521" s="579" t="n">
        <x:f>AW521-$G521</x:f>
        <x:v>0</x:v>
      </x:c>
      <x:c r="BD521" s="582" t="n">
        <x:f>AX521-($K521*12)</x:f>
        <x:v>0</x:v>
      </x:c>
      <x:c r="BE521" s="522" t="str">
        <x:v>SIM</x:v>
      </x:c>
      <x:c r="BF521" s="522" t="str">
        <x:v>PRODUÇÃO · COMPÕE O FATOR K</x:v>
      </x:c>
    </x:row>
    <x:row r="522" ht="31" customHeight="1">
      <x:c r="A522" s="531" t="str">
        <x:v>O&amp;M</x:v>
      </x:c>
      <x:c r="B522" s="531" t="str">
        <x:v>LINHA VIVA</x:v>
      </x:c>
      <x:c r="C522" s="531" t="str">
        <x:v>5032000205</x:v>
      </x:c>
      <x:c r="D522" s="534" t="str">
        <x:v>RET COND NU ALUMINIO &lt;= 1/0 LV</x:v>
      </x:c>
      <x:c r="E522" s="534" t="str">
        <x:v>RETIRAR CONDUTOR NU NO PRIMARIO OU SECUNDARIO, EM ALUMINIO. BITOLA: MENOR OU IGUAL A 1/0. SOB, SOBRE OU CRUZANDO A REDE ENERGIZADA EXISTENTE. INCLUI: INSTALAR/RETIRAR COBERTURAS NECESSARIAS NO POSTE, CONDUTOR, CHAVES E COMPONENTES ENERGIZADOS, INSTALAR CONDUTOR, TENSIONAR, NIVELAR, AMARRAR, ENCABECAR, CONEXOES, PASSAGENS, ESTRIBOS E  CRUZAMENTOS. APROPRIACAO - INVESTIMENTO: QUANDO ASSOCIADA A UC ESSA ATIVIDADE DEVE SER APROPRIADA NA ODI. CONFORME ET.206.EQTL.NORMAS E QUALIDADE. QUANTIDADE MINIMA DE PESSOAS RECOMENDAS: 2 X 3 PESSOAS. TIPO DE TURMA: LINHA VIVA (LV).</x:v>
      </x:c>
      <x:c r="F522" s="531" t="str">
        <x:v>METRO</x:v>
      </x:c>
      <x:c r="G522" s="573" t="n">
        <x:v>0</x:v>
      </x:c>
      <x:c r="H522" s="573" t="n">
        <x:f>G522/12</x:f>
        <x:v>0</x:v>
      </x:c>
      <x:c r="I522" s="576" t="n">
        <x:v>7.12922643658875</x:v>
      </x:c>
      <x:c r="J522" s="576" t="n">
        <x:f>ROUND(I522*$E$3,2)</x:f>
        <x:v>7.13</x:v>
      </x:c>
      <x:c r="K522" s="576" t="n">
        <x:f>J522*H522</x:f>
        <x:v>0</x:v>
      </x:c>
      <x:c r="L522" s="522"/>
      <x:c r="M522" s="579" t="n">
        <x:v>0</x:v>
      </x:c>
      <x:c r="N522" s="582" t="n">
        <x:f>O522*$E$3</x:f>
        <x:v>0</x:v>
      </x:c>
      <x:c r="O522" s="523" t="n">
        <x:v>0</x:v>
      </x:c>
      <x:c r="P522" s="585" t="n">
        <x:v>0</x:v>
      </x:c>
      <x:c r="Q522" s="588" t="n">
        <x:f>R522*$E$3</x:f>
        <x:v>0</x:v>
      </x:c>
      <x:c r="R522" s="523" t="n">
        <x:v>0</x:v>
      </x:c>
      <x:c r="S522" s="579" t="n">
        <x:v>0</x:v>
      </x:c>
      <x:c r="T522" s="582" t="n">
        <x:f>U522*$E$3</x:f>
        <x:v>0</x:v>
      </x:c>
      <x:c r="U522" s="523" t="n">
        <x:v>0</x:v>
      </x:c>
      <x:c r="V522" s="585" t="n">
        <x:v>0</x:v>
      </x:c>
      <x:c r="W522" s="588" t="n">
        <x:f>X522*$E$3</x:f>
        <x:v>0</x:v>
      </x:c>
      <x:c r="X522" s="523" t="n">
        <x:v>0</x:v>
      </x:c>
      <x:c r="Y522" s="579" t="n">
        <x:v>0</x:v>
      </x:c>
      <x:c r="Z522" s="582" t="n">
        <x:f>AA522*$E$3</x:f>
        <x:v>0</x:v>
      </x:c>
      <x:c r="AA522" s="523" t="n">
        <x:v>0</x:v>
      </x:c>
      <x:c r="AB522" s="585" t="n">
        <x:v>0</x:v>
      </x:c>
      <x:c r="AC522" s="588" t="n">
        <x:f>AD522*$E$3</x:f>
        <x:v>0</x:v>
      </x:c>
      <x:c r="AD522" s="523" t="n">
        <x:v>0</x:v>
      </x:c>
      <x:c r="AE522" s="579" t="n">
        <x:v>0</x:v>
      </x:c>
      <x:c r="AF522" s="582" t="n">
        <x:f>AG522*$E$3</x:f>
        <x:v>0</x:v>
      </x:c>
      <x:c r="AG522" s="523" t="n">
        <x:v>0</x:v>
      </x:c>
      <x:c r="AH522" s="585" t="n">
        <x:v>0</x:v>
      </x:c>
      <x:c r="AI522" s="588" t="n">
        <x:f>AJ522*$E$3</x:f>
        <x:v>0</x:v>
      </x:c>
      <x:c r="AJ522" s="523" t="n">
        <x:v>0</x:v>
      </x:c>
      <x:c r="AK522" s="579" t="n">
        <x:v>0</x:v>
      </x:c>
      <x:c r="AL522" s="582" t="n">
        <x:f>AM522*$E$3</x:f>
        <x:v>0</x:v>
      </x:c>
      <x:c r="AM522" s="523" t="n">
        <x:v>0</x:v>
      </x:c>
      <x:c r="AN522" s="585" t="n">
        <x:v>0</x:v>
      </x:c>
      <x:c r="AO522" s="588" t="n">
        <x:f>AP522*$E$3</x:f>
        <x:v>0</x:v>
      </x:c>
      <x:c r="AP522" s="523" t="n">
        <x:v>0</x:v>
      </x:c>
      <x:c r="AQ522" s="579" t="n">
        <x:v>0</x:v>
      </x:c>
      <x:c r="AR522" s="582" t="n">
        <x:f>AS522*$E$3</x:f>
        <x:v>0</x:v>
      </x:c>
      <x:c r="AS522" s="523" t="n">
        <x:v>0</x:v>
      </x:c>
      <x:c r="AT522" s="585" t="n">
        <x:v>0</x:v>
      </x:c>
      <x:c r="AU522" s="588" t="n">
        <x:f>AV522*$E$3</x:f>
        <x:v>0</x:v>
      </x:c>
      <x:c r="AV522" s="523" t="n">
        <x:v>0</x:v>
      </x:c>
      <x:c r="AW522" s="579" t="n">
        <x:f>SUM(M522,P522,S522,V522,Y522,AB522,AE522,AH522,AK522,AN522,AQ522,AT522)</x:f>
        <x:v>0</x:v>
      </x:c>
      <x:c r="AX522" s="582" t="n">
        <x:f>SUM(N522,Q522,T522,W522,Z522,AC522,AF522,AI522,AL522,AO522,AR522,AU522)</x:f>
        <x:v>0</x:v>
      </x:c>
      <x:c r="AY522" s="525"/>
      <x:c r="AZ522" s="579" t="n">
        <x:f>AW522/12</x:f>
        <x:v>0</x:v>
      </x:c>
      <x:c r="BA522" s="582" t="n">
        <x:f>AX522/12</x:f>
        <x:v>0</x:v>
      </x:c>
      <x:c r="BB522" s="525"/>
      <x:c r="BC522" s="579" t="n">
        <x:f>AW522-$G522</x:f>
        <x:v>0</x:v>
      </x:c>
      <x:c r="BD522" s="582" t="n">
        <x:f>AX522-($K522*12)</x:f>
        <x:v>0</x:v>
      </x:c>
      <x:c r="BE522" s="522" t="str">
        <x:v>SIM</x:v>
      </x:c>
      <x:c r="BF522" s="522" t="str">
        <x:v>PRODUÇÃO · COMPÕE O FATOR K</x:v>
      </x:c>
    </x:row>
    <x:row r="523" ht="31" customHeight="1">
      <x:c r="A523" s="531" t="str">
        <x:v>O&amp;M</x:v>
      </x:c>
      <x:c r="B523" s="531" t="str">
        <x:v>LINHA VIVA</x:v>
      </x:c>
      <x:c r="C523" s="531" t="str">
        <x:v>5032000207</x:v>
      </x:c>
      <x:c r="D523" s="534" t="str">
        <x:v>INST EMENDA COND NU AL/CU LV</x:v>
      </x:c>
      <x:c r="E523" s="534" t="str">
        <x:v>INSTALAR EMENDA EM CONDUTOR NU, ALUMINIO OU COBRE, NO PRIMARIO OU SECUNDARIO, POR FASE, DE QUALQUER TIPO, INDEPENDENTE DO DIAMETRO, INDEPENDENTE DA CLASSE DE TENSAO. INCLUI: INSTALAR/RETIRAR COBERTURAS NECESSARIAS NO POSTE, CONDUTOR, CHAVES E COMPONENTES ENERGIZADOS, INSTALAR EMENDA, TENSIONAR E AMARRAR CONDUTOR. APROPRIACAO - INVESTIMENTO: QUANDO ASSOCIADA A UC ESSA ATIVIDADE DEVE SER APROPRIADA NA ODI. CUSTEIO: QUANDO EM ATIVIDADE DE MANUTENCAO, APROPRIAR NO CENTRO E CLASSE DE CUSTO ESPECIFICA DA AREA. CONFORME ET.206.EQTL.NORMAS E QUALIDADE - CADERNO DE SERVICOS. QUANTIDADE MINIMA DE PESSOAS RECOMENDAS: 3 PESSOAS. TIPO DE TURMA: LINHA VIVA (LV).</x:v>
      </x:c>
      <x:c r="F523" s="531" t="str">
        <x:v>UNIDADE</x:v>
      </x:c>
      <x:c r="G523" s="573" t="n">
        <x:v>788.7275373489</x:v>
      </x:c>
      <x:c r="H523" s="573" t="n">
        <x:f>G523/12</x:f>
        <x:v>65.727294779075</x:v>
      </x:c>
      <x:c r="I523" s="576" t="n">
        <x:v>362.585144537789</x:v>
      </x:c>
      <x:c r="J523" s="576" t="n">
        <x:f>ROUND(I523*$E$3,2)</x:f>
        <x:v>362.59</x:v>
      </x:c>
      <x:c r="K523" s="576" t="n">
        <x:f>J523*H523</x:f>
        <x:v>23832.0598139448</x:v>
      </x:c>
      <x:c r="L523" s="522"/>
      <x:c r="M523" s="579" t="n">
        <x:v>5</x:v>
      </x:c>
      <x:c r="N523" s="582" t="n">
        <x:f>O523*$E$3</x:f>
        <x:v>1812.95</x:v>
      </x:c>
      <x:c r="O523" s="523" t="n">
        <x:v>1812.95</x:v>
      </x:c>
      <x:c r="P523" s="585" t="n">
        <x:v>1</x:v>
      </x:c>
      <x:c r="Q523" s="588" t="n">
        <x:f>R523*$E$3</x:f>
        <x:v>362.59</x:v>
      </x:c>
      <x:c r="R523" s="523" t="n">
        <x:v>362.59</x:v>
      </x:c>
      <x:c r="S523" s="579" t="n">
        <x:v>7</x:v>
      </x:c>
      <x:c r="T523" s="582" t="n">
        <x:f>U523*$E$3</x:f>
        <x:v>2538.13</x:v>
      </x:c>
      <x:c r="U523" s="523" t="n">
        <x:v>2538.13</x:v>
      </x:c>
      <x:c r="V523" s="585" t="n">
        <x:v>1</x:v>
      </x:c>
      <x:c r="W523" s="588" t="n">
        <x:f>X523*$E$3</x:f>
        <x:v>362.59</x:v>
      </x:c>
      <x:c r="X523" s="523" t="n">
        <x:v>362.59</x:v>
      </x:c>
      <x:c r="Y523" s="579" t="n">
        <x:v>32</x:v>
      </x:c>
      <x:c r="Z523" s="582" t="n">
        <x:f>AA523*$E$3</x:f>
        <x:v>11602.88</x:v>
      </x:c>
      <x:c r="AA523" s="523" t="n">
        <x:v>11602.88</x:v>
      </x:c>
      <x:c r="AB523" s="585" t="n">
        <x:v>8</x:v>
      </x:c>
      <x:c r="AC523" s="588" t="n">
        <x:f>AD523*$E$3</x:f>
        <x:v>2900.72</x:v>
      </x:c>
      <x:c r="AD523" s="523" t="n">
        <x:v>2900.72</x:v>
      </x:c>
      <x:c r="AE523" s="579" t="n">
        <x:v>3</x:v>
      </x:c>
      <x:c r="AF523" s="582" t="n">
        <x:f>AG523*$E$3</x:f>
        <x:v>1087.77</x:v>
      </x:c>
      <x:c r="AG523" s="523" t="n">
        <x:v>1087.77</x:v>
      </x:c>
      <x:c r="AH523" s="585" t="n">
        <x:v>12</x:v>
      </x:c>
      <x:c r="AI523" s="588" t="n">
        <x:f>AJ523*$E$3</x:f>
        <x:v>4351.08</x:v>
      </x:c>
      <x:c r="AJ523" s="523" t="n">
        <x:v>4351.08</x:v>
      </x:c>
      <x:c r="AK523" s="579" t="n">
        <x:v>5</x:v>
      </x:c>
      <x:c r="AL523" s="582" t="n">
        <x:f>AM523*$E$3</x:f>
        <x:v>1812.95</x:v>
      </x:c>
      <x:c r="AM523" s="523" t="n">
        <x:v>1812.95</x:v>
      </x:c>
      <x:c r="AN523" s="585" t="n">
        <x:v>23</x:v>
      </x:c>
      <x:c r="AO523" s="588" t="n">
        <x:f>AP523*$E$3</x:f>
        <x:v>8339.57</x:v>
      </x:c>
      <x:c r="AP523" s="523" t="n">
        <x:v>8339.57</x:v>
      </x:c>
      <x:c r="AQ523" s="579" t="n">
        <x:v>24</x:v>
      </x:c>
      <x:c r="AR523" s="582" t="n">
        <x:f>AS523*$E$3</x:f>
        <x:v>8702.16</x:v>
      </x:c>
      <x:c r="AS523" s="523" t="n">
        <x:v>8702.16</x:v>
      </x:c>
      <x:c r="AT523" s="585" t="n">
        <x:v>19</x:v>
      </x:c>
      <x:c r="AU523" s="588" t="n">
        <x:f>AV523*$E$3</x:f>
        <x:v>6889.21</x:v>
      </x:c>
      <x:c r="AV523" s="523" t="n">
        <x:v>6889.21</x:v>
      </x:c>
      <x:c r="AW523" s="579" t="n">
        <x:f>SUM(M523,P523,S523,V523,Y523,AB523,AE523,AH523,AK523,AN523,AQ523,AT523)</x:f>
        <x:v>140</x:v>
      </x:c>
      <x:c r="AX523" s="582" t="n">
        <x:f>SUM(N523,Q523,T523,W523,Z523,AC523,AF523,AI523,AL523,AO523,AR523,AU523)</x:f>
        <x:v>50762.6</x:v>
      </x:c>
      <x:c r="AY523" s="525"/>
      <x:c r="AZ523" s="579" t="n">
        <x:f>AW523/12</x:f>
        <x:v>11.666666666666666</x:v>
      </x:c>
      <x:c r="BA523" s="582" t="n">
        <x:f>AX523/12</x:f>
        <x:v>4230.216666666666</x:v>
      </x:c>
      <x:c r="BB523" s="525"/>
      <x:c r="BC523" s="579" t="n">
        <x:f>AW523-$G523</x:f>
        <x:v>-648.7275373489</x:v>
      </x:c>
      <x:c r="BD523" s="582" t="n">
        <x:f>AX523-($K523*12)</x:f>
        <x:v>-235222.11776733762</x:v>
      </x:c>
      <x:c r="BE523" s="522" t="str">
        <x:v>SIM</x:v>
      </x:c>
      <x:c r="BF523" s="522" t="str">
        <x:v>PRODUÇÃO · COMPÕE O FATOR K</x:v>
      </x:c>
    </x:row>
    <x:row r="524" ht="31" customHeight="1">
      <x:c r="A524" s="531" t="str">
        <x:v>O&amp;M</x:v>
      </x:c>
      <x:c r="B524" s="531" t="str">
        <x:v>LINHA VIVA</x:v>
      </x:c>
      <x:c r="C524" s="531" t="str">
        <x:v>5032000208</x:v>
      </x:c>
      <x:c r="D524" s="534" t="str">
        <x:v>INST CONECTOR EM CONDUTOR LV</x:v>
      </x:c>
      <x:c r="E524" s="534" t="str">
        <x:v>INSTALAR CONECTOR EM CONDUTOR, EM ALUMINIO OU COBRE, DE QUALQUER TIPO NA REDE PRIMARIA OU SECUNDARIA. INCLUI: INSTALAR/RETIRAR COBERTURAS NECESSARIAS NO POSTE, CONDUTOR, CHAVES E COMPONENTES ENERGIZADOS, UTILIZACAO DE FERRAMENTA ADEQUADA AO TIPO DE CONECTOR QUE ESTIVER SENDO APLICADO. APROPRIACAO - CUSTEIO: QUANDO EM ATIVIDADE DE MANUTENCAO, APROPRIAR NO CENTRO E CLASSE DE CUSTO ESPECIFICA DA AREA. CONFORME ET.206.EQTL.NORMAS E QUALIDADE - CADERNO DE SERVICOS. QUANTIDADE MINIMA DE PESSOAS RECOMENDAS: 3 PESSOAS. TIPO DE TURMA: LINHA VIVA (LV).</x:v>
      </x:c>
      <x:c r="F524" s="531" t="str">
        <x:v>UNIDADE</x:v>
      </x:c>
      <x:c r="G524" s="573" t="n">
        <x:v>2255</x:v>
      </x:c>
      <x:c r="H524" s="573" t="n">
        <x:f>G524/12</x:f>
        <x:v>187.91666666666666</x:v>
      </x:c>
      <x:c r="I524" s="576" t="n">
        <x:v>271.184805607164</x:v>
      </x:c>
      <x:c r="J524" s="576" t="n">
        <x:f>ROUND(I524*$E$3,2)</x:f>
        <x:v>271.18</x:v>
      </x:c>
      <x:c r="K524" s="576" t="n">
        <x:f>J524*H524</x:f>
        <x:v>50959.24166666667</x:v>
      </x:c>
      <x:c r="L524" s="522"/>
      <x:c r="M524" s="579" t="n">
        <x:v>62</x:v>
      </x:c>
      <x:c r="N524" s="582" t="n">
        <x:f>O524*$E$3</x:f>
        <x:v>16813.16</x:v>
      </x:c>
      <x:c r="O524" s="523" t="n">
        <x:v>16813.16</x:v>
      </x:c>
      <x:c r="P524" s="585" t="n">
        <x:v>99</x:v>
      </x:c>
      <x:c r="Q524" s="588" t="n">
        <x:f>R524*$E$3</x:f>
        <x:v>26846.82</x:v>
      </x:c>
      <x:c r="R524" s="523" t="n">
        <x:v>26846.82</x:v>
      </x:c>
      <x:c r="S524" s="579" t="n">
        <x:v>26</x:v>
      </x:c>
      <x:c r="T524" s="582" t="n">
        <x:f>U524*$E$3</x:f>
        <x:v>7050.68</x:v>
      </x:c>
      <x:c r="U524" s="523" t="n">
        <x:v>7050.68</x:v>
      </x:c>
      <x:c r="V524" s="585" t="n">
        <x:v>56</x:v>
      </x:c>
      <x:c r="W524" s="588" t="n">
        <x:f>X524*$E$3</x:f>
        <x:v>15186.08</x:v>
      </x:c>
      <x:c r="X524" s="523" t="n">
        <x:v>15186.08</x:v>
      </x:c>
      <x:c r="Y524" s="579" t="n">
        <x:v>107</x:v>
      </x:c>
      <x:c r="Z524" s="582" t="n">
        <x:f>AA524*$E$3</x:f>
        <x:v>29016.26</x:v>
      </x:c>
      <x:c r="AA524" s="523" t="n">
        <x:v>29016.26</x:v>
      </x:c>
      <x:c r="AB524" s="585" t="n">
        <x:v>176</x:v>
      </x:c>
      <x:c r="AC524" s="588" t="n">
        <x:f>AD524*$E$3</x:f>
        <x:v>47727.68</x:v>
      </x:c>
      <x:c r="AD524" s="523" t="n">
        <x:v>47727.68</x:v>
      </x:c>
      <x:c r="AE524" s="579" t="n">
        <x:v>81</x:v>
      </x:c>
      <x:c r="AF524" s="582" t="n">
        <x:f>AG524*$E$3</x:f>
        <x:v>21965.58</x:v>
      </x:c>
      <x:c r="AG524" s="523" t="n">
        <x:v>21965.58</x:v>
      </x:c>
      <x:c r="AH524" s="585" t="n">
        <x:v>150</x:v>
      </x:c>
      <x:c r="AI524" s="588" t="n">
        <x:f>AJ524*$E$3</x:f>
        <x:v>40677</x:v>
      </x:c>
      <x:c r="AJ524" s="523" t="n">
        <x:v>40677</x:v>
      </x:c>
      <x:c r="AK524" s="579" t="n">
        <x:v>89</x:v>
      </x:c>
      <x:c r="AL524" s="582" t="n">
        <x:f>AM524*$E$3</x:f>
        <x:v>24135.02</x:v>
      </x:c>
      <x:c r="AM524" s="523" t="n">
        <x:v>24135.02</x:v>
      </x:c>
      <x:c r="AN524" s="585" t="n">
        <x:v>62</x:v>
      </x:c>
      <x:c r="AO524" s="588" t="n">
        <x:f>AP524*$E$3</x:f>
        <x:v>16813.16</x:v>
      </x:c>
      <x:c r="AP524" s="523" t="n">
        <x:v>16813.16</x:v>
      </x:c>
      <x:c r="AQ524" s="579" t="n">
        <x:v>276</x:v>
      </x:c>
      <x:c r="AR524" s="582" t="n">
        <x:f>AS524*$E$3</x:f>
        <x:v>74845.68</x:v>
      </x:c>
      <x:c r="AS524" s="523" t="n">
        <x:v>74845.68</x:v>
      </x:c>
      <x:c r="AT524" s="585" t="n">
        <x:v>147</x:v>
      </x:c>
      <x:c r="AU524" s="588" t="n">
        <x:f>AV524*$E$3</x:f>
        <x:v>39863.46</x:v>
      </x:c>
      <x:c r="AV524" s="523" t="n">
        <x:v>39863.46</x:v>
      </x:c>
      <x:c r="AW524" s="579" t="n">
        <x:f>SUM(M524,P524,S524,V524,Y524,AB524,AE524,AH524,AK524,AN524,AQ524,AT524)</x:f>
        <x:v>1331</x:v>
      </x:c>
      <x:c r="AX524" s="582" t="n">
        <x:f>SUM(N524,Q524,T524,W524,Z524,AC524,AF524,AI524,AL524,AO524,AR524,AU524)</x:f>
        <x:v>360940.58</x:v>
      </x:c>
      <x:c r="AY524" s="525"/>
      <x:c r="AZ524" s="579" t="n">
        <x:f>AW524/12</x:f>
        <x:v>110.91666666666667</x:v>
      </x:c>
      <x:c r="BA524" s="582" t="n">
        <x:f>AX524/12</x:f>
        <x:v>30078.381666666668</x:v>
      </x:c>
      <x:c r="BB524" s="525"/>
      <x:c r="BC524" s="579" t="n">
        <x:f>AW524-$G524</x:f>
        <x:v>-924</x:v>
      </x:c>
      <x:c r="BD524" s="582" t="n">
        <x:f>AX524-($K524*12)</x:f>
        <x:v>-250570.32</x:v>
      </x:c>
      <x:c r="BE524" s="522" t="str">
        <x:v>SIM</x:v>
      </x:c>
      <x:c r="BF524" s="522" t="str">
        <x:v>PRODUÇÃO · COMPÕE O FATOR K</x:v>
      </x:c>
    </x:row>
    <x:row r="525" ht="31" customHeight="1">
      <x:c r="A525" s="531" t="str">
        <x:v>O&amp;M</x:v>
      </x:c>
      <x:c r="B525" s="531" t="str">
        <x:v>LINHA VIVA</x:v>
      </x:c>
      <x:c r="C525" s="531" t="str">
        <x:v>5032000209</x:v>
      </x:c>
      <x:c r="D525" s="534" t="str">
        <x:v>RET CONECTOR EM CONDUTOR LV</x:v>
      </x:c>
      <x:c r="E525" s="534" t="str">
        <x:v>RETIRAR CONECTOR DE QUALQUER TIPO NA REDE PRIMARIA OU SECUNDARIA. INCLUI: INSTALAR/RETIRAR COBERTURAS NECESSARIAS NO POSTE, CONDUTOR, CHAVES E COMPONENTES ENERGIZADOS, UTILIZACAO DE FERRAMENTA ADEQUADA AO TIPO DE CONECTOR QUE ESTIVER SENDO APLICADO. APROPRIACAO - CUSTEIO: QUANDO EM ATIVIDADE DE MANUTENCAO, APROPRIAR NO CENTRO E CLASSE DE CUSTO ESPECIFICA DA AREA. CONFORME ET.206.EQTL.NORMAS E QUALIDADE - CADERNO DE SERVICOS. QUANTIDADE MINIMA DE PESSOAS RECOMENDAS: 3 PESSOAS. TIPO DE TURMA: LINHA VIVA (LV).</x:v>
      </x:c>
      <x:c r="F525" s="531" t="str">
        <x:v>UNIDADE</x:v>
      </x:c>
      <x:c r="G525" s="573" t="n">
        <x:v>1674</x:v>
      </x:c>
      <x:c r="H525" s="573" t="n">
        <x:f>G525/12</x:f>
        <x:v>139.5</x:v>
      </x:c>
      <x:c r="I525" s="576" t="n">
        <x:v>171.558436172783</x:v>
      </x:c>
      <x:c r="J525" s="576" t="n">
        <x:f>ROUND(I525*$E$3,2)</x:f>
        <x:v>171.56</x:v>
      </x:c>
      <x:c r="K525" s="576" t="n">
        <x:f>J525*H525</x:f>
        <x:v>23932.62</x:v>
      </x:c>
      <x:c r="L525" s="522"/>
      <x:c r="M525" s="579" t="n">
        <x:v>54</x:v>
      </x:c>
      <x:c r="N525" s="582" t="n">
        <x:f>O525*$E$3</x:f>
        <x:v>9264.24</x:v>
      </x:c>
      <x:c r="O525" s="523" t="n">
        <x:v>9264.24</x:v>
      </x:c>
      <x:c r="P525" s="585" t="n">
        <x:v>54</x:v>
      </x:c>
      <x:c r="Q525" s="588" t="n">
        <x:f>R525*$E$3</x:f>
        <x:v>9264.24</x:v>
      </x:c>
      <x:c r="R525" s="523" t="n">
        <x:v>9264.24</x:v>
      </x:c>
      <x:c r="S525" s="579" t="n">
        <x:v>20</x:v>
      </x:c>
      <x:c r="T525" s="582" t="n">
        <x:f>U525*$E$3</x:f>
        <x:v>3431.2</x:v>
      </x:c>
      <x:c r="U525" s="523" t="n">
        <x:v>3431.2</x:v>
      </x:c>
      <x:c r="V525" s="585" t="n">
        <x:v>53</x:v>
      </x:c>
      <x:c r="W525" s="588" t="n">
        <x:f>X525*$E$3</x:f>
        <x:v>9092.68</x:v>
      </x:c>
      <x:c r="X525" s="523" t="n">
        <x:v>9092.68</x:v>
      </x:c>
      <x:c r="Y525" s="579" t="n">
        <x:v>43</x:v>
      </x:c>
      <x:c r="Z525" s="582" t="n">
        <x:f>AA525*$E$3</x:f>
        <x:v>7377.08</x:v>
      </x:c>
      <x:c r="AA525" s="523" t="n">
        <x:v>7377.08</x:v>
      </x:c>
      <x:c r="AB525" s="585" t="n">
        <x:v>158</x:v>
      </x:c>
      <x:c r="AC525" s="588" t="n">
        <x:f>AD525*$E$3</x:f>
        <x:v>27106.48</x:v>
      </x:c>
      <x:c r="AD525" s="523" t="n">
        <x:v>27106.48</x:v>
      </x:c>
      <x:c r="AE525" s="579" t="n">
        <x:v>82</x:v>
      </x:c>
      <x:c r="AF525" s="582" t="n">
        <x:f>AG525*$E$3</x:f>
        <x:v>14067.92</x:v>
      </x:c>
      <x:c r="AG525" s="523" t="n">
        <x:v>14067.92</x:v>
      </x:c>
      <x:c r="AH525" s="585" t="n">
        <x:v>132</x:v>
      </x:c>
      <x:c r="AI525" s="588" t="n">
        <x:f>AJ525*$E$3</x:f>
        <x:v>22645.92</x:v>
      </x:c>
      <x:c r="AJ525" s="523" t="n">
        <x:v>22645.92</x:v>
      </x:c>
      <x:c r="AK525" s="579" t="n">
        <x:v>113</x:v>
      </x:c>
      <x:c r="AL525" s="582" t="n">
        <x:f>AM525*$E$3</x:f>
        <x:v>19386.28</x:v>
      </x:c>
      <x:c r="AM525" s="523" t="n">
        <x:v>19386.28</x:v>
      </x:c>
      <x:c r="AN525" s="585" t="n">
        <x:v>67</x:v>
      </x:c>
      <x:c r="AO525" s="588" t="n">
        <x:f>AP525*$E$3</x:f>
        <x:v>11494.52</x:v>
      </x:c>
      <x:c r="AP525" s="523" t="n">
        <x:v>11494.52</x:v>
      </x:c>
      <x:c r="AQ525" s="579" t="n">
        <x:v>264</x:v>
      </x:c>
      <x:c r="AR525" s="582" t="n">
        <x:f>AS525*$E$3</x:f>
        <x:v>45291.84</x:v>
      </x:c>
      <x:c r="AS525" s="523" t="n">
        <x:v>45291.84</x:v>
      </x:c>
      <x:c r="AT525" s="585" t="n">
        <x:v>149</x:v>
      </x:c>
      <x:c r="AU525" s="588" t="n">
        <x:f>AV525*$E$3</x:f>
        <x:v>25562.44</x:v>
      </x:c>
      <x:c r="AV525" s="523" t="n">
        <x:v>25562.44</x:v>
      </x:c>
      <x:c r="AW525" s="579" t="n">
        <x:f>SUM(M525,P525,S525,V525,Y525,AB525,AE525,AH525,AK525,AN525,AQ525,AT525)</x:f>
        <x:v>1189</x:v>
      </x:c>
      <x:c r="AX525" s="582" t="n">
        <x:f>SUM(N525,Q525,T525,W525,Z525,AC525,AF525,AI525,AL525,AO525,AR525,AU525)</x:f>
        <x:v>203984.84</x:v>
      </x:c>
      <x:c r="AY525" s="525"/>
      <x:c r="AZ525" s="579" t="n">
        <x:f>AW525/12</x:f>
        <x:v>99.08333333333333</x:v>
      </x:c>
      <x:c r="BA525" s="582" t="n">
        <x:f>AX525/12</x:f>
        <x:v>16998.736666666668</x:v>
      </x:c>
      <x:c r="BB525" s="525"/>
      <x:c r="BC525" s="579" t="n">
        <x:f>AW525-$G525</x:f>
        <x:v>-485</x:v>
      </x:c>
      <x:c r="BD525" s="582" t="n">
        <x:f>AX525-($K525*12)</x:f>
        <x:v>-83206.6</x:v>
      </x:c>
      <x:c r="BE525" s="522" t="str">
        <x:v>SIM</x:v>
      </x:c>
      <x:c r="BF525" s="522" t="str">
        <x:v>PRODUÇÃO · COMPÕE O FATOR K</x:v>
      </x:c>
    </x:row>
    <x:row r="526" ht="31" customHeight="1">
      <x:c r="A526" s="531" t="str">
        <x:v>O&amp;M</x:v>
      </x:c>
      <x:c r="B526" s="531" t="str">
        <x:v>LINHA VIVA</x:v>
      </x:c>
      <x:c r="C526" s="531" t="str">
        <x:v>5032000210</x:v>
      </x:c>
      <x:c r="D526" s="534" t="str">
        <x:v>INST JUMPER EM CONDUTOR LV</x:v>
      </x:c>
      <x:c r="E526" s="534" t="str">
        <x:v>INSTALAR JUMPER EM CONDUTOR, EM ALUMINIO OU COBRE. ESTA ATIVIDADE E REMUNERADA APENAS EM REDES EXISTENTES. INCLUI: INSTALAR/RETIRAR COBERTURAS NECESSARIAS NO POSTE, CONDUTOR, CHAVES E COMPONENTES ENERGIZADOS, INSTALAR JUMPER EM REDE E/OU CHAVES E EQUIPAMENTOS COM TODAS AS CONEXOES NECESSARIAS. FICA INCLUSO NESTA ATIVIDADE INSTALAR O ISOLADOR DE PINO E AMARRACAO CASO NECESSARIO A ESTRUTURA. APROPRIACAO - INVESTIMENTO: QUANDO ASSOCIADA A UC ESSA ATIVIDADE DEVE SER APROPRIADA NA ODI. CUSTEIO: QUANDO EM ATIVIDADE DE MANUTENCAO, APROPRIAR NO CENTRO E CLASSE DE CUSTO ESPECIFICA DA AREA. CONFORME ET.206.EQTL.NORMAS E QUALIDADE - CADERNO DE SERVICOS. QUANTIDADE MINIMA DE PESSOAS RECOMENDAS: 3 PESSOAS. TIPO DE TURMA: LINHA VIVA (LV).</x:v>
      </x:c>
      <x:c r="F526" s="531" t="str">
        <x:v>UNIDADE</x:v>
      </x:c>
      <x:c r="G526" s="573" t="n">
        <x:v>0</x:v>
      </x:c>
      <x:c r="H526" s="573" t="n">
        <x:f>G526/12</x:f>
        <x:v>0</x:v>
      </x:c>
      <x:c r="I526" s="576" t="n">
        <x:v>434.33441059833</x:v>
      </x:c>
      <x:c r="J526" s="576" t="n">
        <x:f>ROUND(I526*$E$3,2)</x:f>
        <x:v>434.33</x:v>
      </x:c>
      <x:c r="K526" s="576" t="n">
        <x:f>J526*H526</x:f>
        <x:v>0</x:v>
      </x:c>
      <x:c r="L526" s="522"/>
      <x:c r="M526" s="579" t="n">
        <x:v>0</x:v>
      </x:c>
      <x:c r="N526" s="582" t="n">
        <x:f>O526*$E$3</x:f>
        <x:v>0</x:v>
      </x:c>
      <x:c r="O526" s="523" t="n">
        <x:v>0</x:v>
      </x:c>
      <x:c r="P526" s="585" t="n">
        <x:v>0</x:v>
      </x:c>
      <x:c r="Q526" s="588" t="n">
        <x:f>R526*$E$3</x:f>
        <x:v>0</x:v>
      </x:c>
      <x:c r="R526" s="523" t="n">
        <x:v>0</x:v>
      </x:c>
      <x:c r="S526" s="579" t="n">
        <x:v>0</x:v>
      </x:c>
      <x:c r="T526" s="582" t="n">
        <x:f>U526*$E$3</x:f>
        <x:v>0</x:v>
      </x:c>
      <x:c r="U526" s="523" t="n">
        <x:v>0</x:v>
      </x:c>
      <x:c r="V526" s="585" t="n">
        <x:v>0</x:v>
      </x:c>
      <x:c r="W526" s="588" t="n">
        <x:f>X526*$E$3</x:f>
        <x:v>0</x:v>
      </x:c>
      <x:c r="X526" s="523" t="n">
        <x:v>0</x:v>
      </x:c>
      <x:c r="Y526" s="579" t="n">
        <x:v>0</x:v>
      </x:c>
      <x:c r="Z526" s="582" t="n">
        <x:f>AA526*$E$3</x:f>
        <x:v>0</x:v>
      </x:c>
      <x:c r="AA526" s="523" t="n">
        <x:v>0</x:v>
      </x:c>
      <x:c r="AB526" s="585" t="n">
        <x:v>0</x:v>
      </x:c>
      <x:c r="AC526" s="588" t="n">
        <x:f>AD526*$E$3</x:f>
        <x:v>0</x:v>
      </x:c>
      <x:c r="AD526" s="523" t="n">
        <x:v>0</x:v>
      </x:c>
      <x:c r="AE526" s="579" t="n">
        <x:v>0</x:v>
      </x:c>
      <x:c r="AF526" s="582" t="n">
        <x:f>AG526*$E$3</x:f>
        <x:v>0</x:v>
      </x:c>
      <x:c r="AG526" s="523" t="n">
        <x:v>0</x:v>
      </x:c>
      <x:c r="AH526" s="585" t="n">
        <x:v>0</x:v>
      </x:c>
      <x:c r="AI526" s="588" t="n">
        <x:f>AJ526*$E$3</x:f>
        <x:v>0</x:v>
      </x:c>
      <x:c r="AJ526" s="523" t="n">
        <x:v>0</x:v>
      </x:c>
      <x:c r="AK526" s="579" t="n">
        <x:v>0</x:v>
      </x:c>
      <x:c r="AL526" s="582" t="n">
        <x:f>AM526*$E$3</x:f>
        <x:v>0</x:v>
      </x:c>
      <x:c r="AM526" s="523" t="n">
        <x:v>0</x:v>
      </x:c>
      <x:c r="AN526" s="585" t="n">
        <x:v>0</x:v>
      </x:c>
      <x:c r="AO526" s="588" t="n">
        <x:f>AP526*$E$3</x:f>
        <x:v>0</x:v>
      </x:c>
      <x:c r="AP526" s="523" t="n">
        <x:v>0</x:v>
      </x:c>
      <x:c r="AQ526" s="579" t="n">
        <x:v>0</x:v>
      </x:c>
      <x:c r="AR526" s="582" t="n">
        <x:f>AS526*$E$3</x:f>
        <x:v>0</x:v>
      </x:c>
      <x:c r="AS526" s="523" t="n">
        <x:v>0</x:v>
      </x:c>
      <x:c r="AT526" s="585" t="n">
        <x:v>0</x:v>
      </x:c>
      <x:c r="AU526" s="588" t="n">
        <x:f>AV526*$E$3</x:f>
        <x:v>0</x:v>
      </x:c>
      <x:c r="AV526" s="523" t="n">
        <x:v>0</x:v>
      </x:c>
      <x:c r="AW526" s="579" t="n">
        <x:f>SUM(M526,P526,S526,V526,Y526,AB526,AE526,AH526,AK526,AN526,AQ526,AT526)</x:f>
        <x:v>0</x:v>
      </x:c>
      <x:c r="AX526" s="582" t="n">
        <x:f>SUM(N526,Q526,T526,W526,Z526,AC526,AF526,AI526,AL526,AO526,AR526,AU526)</x:f>
        <x:v>0</x:v>
      </x:c>
      <x:c r="AY526" s="525"/>
      <x:c r="AZ526" s="579" t="n">
        <x:f>AW526/12</x:f>
        <x:v>0</x:v>
      </x:c>
      <x:c r="BA526" s="582" t="n">
        <x:f>AX526/12</x:f>
        <x:v>0</x:v>
      </x:c>
      <x:c r="BB526" s="525"/>
      <x:c r="BC526" s="579" t="n">
        <x:f>AW526-$G526</x:f>
        <x:v>0</x:v>
      </x:c>
      <x:c r="BD526" s="582" t="n">
        <x:f>AX526-($K526*12)</x:f>
        <x:v>0</x:v>
      </x:c>
      <x:c r="BE526" s="522" t="str">
        <x:v>SIM</x:v>
      </x:c>
      <x:c r="BF526" s="522" t="str">
        <x:v>PRODUÇÃO · COMPÕE O FATOR K</x:v>
      </x:c>
    </x:row>
    <x:row r="527" ht="31" customHeight="1">
      <x:c r="A527" s="531" t="str">
        <x:v>O&amp;M</x:v>
      </x:c>
      <x:c r="B527" s="531" t="str">
        <x:v>LINHA VIVA</x:v>
      </x:c>
      <x:c r="C527" s="531" t="str">
        <x:v>5032000211</x:v>
      </x:c>
      <x:c r="D527" s="534" t="str">
        <x:v>RET JUMPER EM CONDUTOR LV</x:v>
      </x:c>
      <x:c r="E527" s="534" t="str">
        <x:v>RETIRAR JUMPER EM CONDUTOR, EM ALUMINIO OU COBRE. ESTA ATIVIDADE E REMUNERADA APENAS  EM REDES EXISTENTES. INCLUI: INSTALAR/RETIRAR COBERTURAS NECESSARIAS NO POSTE, CONDUTOR, CHAVES E COMPONENTES ENERGIZADOS, RETIRAR JUMPER EM REDE E/OU CHAVES E EQUIPAMENTOS COM TODAS AS CONEXOES NECESSARIAS. FICA INCLUSO NESTA ATIVIDADE RETIRAR O ISOLADOR DE PINO E AMARRACAO CASO QUE FAZ A FIXACAO DO JUMPER EXCEDENTE A ESTRUTURA. APROPRIACAO - INVESTIMENTO: QUANDO ASSOCIADA A UC ESSA ATIVIDADE DEVE SER APROPRIADA NA ODI. CUSTEIO: QUANDO EM ATIVIDADE DE MANUTENCAO, APROPRIAR NO CENTRO E CLASSE DE CUSTO ESPECIFICA DA AREA. CONFORME ET.206.EQTL.NORMAS E QUALIDADE - CADERNO DE SERVICOS. QUANTIDADE MINIMA DE PESSOAS RECOMENDAS: 3 PESSOAS. TIPO DE TURMA: LINHA VIVA (LV).</x:v>
      </x:c>
      <x:c r="F527" s="531" t="str">
        <x:v>UNIDADE</x:v>
      </x:c>
      <x:c r="G527" s="573" t="n">
        <x:v>0</x:v>
      </x:c>
      <x:c r="H527" s="573" t="n">
        <x:f>G527/12</x:f>
        <x:v>0</x:v>
      </x:c>
      <x:c r="I527" s="576" t="n">
        <x:v>303.997527283259</x:v>
      </x:c>
      <x:c r="J527" s="576" t="n">
        <x:f>ROUND(I527*$E$3,2)</x:f>
        <x:v>304</x:v>
      </x:c>
      <x:c r="K527" s="576" t="n">
        <x:f>J527*H527</x:f>
        <x:v>0</x:v>
      </x:c>
      <x:c r="L527" s="522"/>
      <x:c r="M527" s="579" t="n">
        <x:v>0</x:v>
      </x:c>
      <x:c r="N527" s="582" t="n">
        <x:f>O527*$E$3</x:f>
        <x:v>0</x:v>
      </x:c>
      <x:c r="O527" s="523" t="n">
        <x:v>0</x:v>
      </x:c>
      <x:c r="P527" s="585" t="n">
        <x:v>0</x:v>
      </x:c>
      <x:c r="Q527" s="588" t="n">
        <x:f>R527*$E$3</x:f>
        <x:v>0</x:v>
      </x:c>
      <x:c r="R527" s="523" t="n">
        <x:v>0</x:v>
      </x:c>
      <x:c r="S527" s="579" t="n">
        <x:v>0</x:v>
      </x:c>
      <x:c r="T527" s="582" t="n">
        <x:f>U527*$E$3</x:f>
        <x:v>0</x:v>
      </x:c>
      <x:c r="U527" s="523" t="n">
        <x:v>0</x:v>
      </x:c>
      <x:c r="V527" s="585" t="n">
        <x:v>0</x:v>
      </x:c>
      <x:c r="W527" s="588" t="n">
        <x:f>X527*$E$3</x:f>
        <x:v>0</x:v>
      </x:c>
      <x:c r="X527" s="523" t="n">
        <x:v>0</x:v>
      </x:c>
      <x:c r="Y527" s="579" t="n">
        <x:v>0</x:v>
      </x:c>
      <x:c r="Z527" s="582" t="n">
        <x:f>AA527*$E$3</x:f>
        <x:v>0</x:v>
      </x:c>
      <x:c r="AA527" s="523" t="n">
        <x:v>0</x:v>
      </x:c>
      <x:c r="AB527" s="585" t="n">
        <x:v>0</x:v>
      </x:c>
      <x:c r="AC527" s="588" t="n">
        <x:f>AD527*$E$3</x:f>
        <x:v>0</x:v>
      </x:c>
      <x:c r="AD527" s="523" t="n">
        <x:v>0</x:v>
      </x:c>
      <x:c r="AE527" s="579" t="n">
        <x:v>0</x:v>
      </x:c>
      <x:c r="AF527" s="582" t="n">
        <x:f>AG527*$E$3</x:f>
        <x:v>0</x:v>
      </x:c>
      <x:c r="AG527" s="523" t="n">
        <x:v>0</x:v>
      </x:c>
      <x:c r="AH527" s="585" t="n">
        <x:v>0</x:v>
      </x:c>
      <x:c r="AI527" s="588" t="n">
        <x:f>AJ527*$E$3</x:f>
        <x:v>0</x:v>
      </x:c>
      <x:c r="AJ527" s="523" t="n">
        <x:v>0</x:v>
      </x:c>
      <x:c r="AK527" s="579" t="n">
        <x:v>0</x:v>
      </x:c>
      <x:c r="AL527" s="582" t="n">
        <x:f>AM527*$E$3</x:f>
        <x:v>0</x:v>
      </x:c>
      <x:c r="AM527" s="523" t="n">
        <x:v>0</x:v>
      </x:c>
      <x:c r="AN527" s="585" t="n">
        <x:v>0</x:v>
      </x:c>
      <x:c r="AO527" s="588" t="n">
        <x:f>AP527*$E$3</x:f>
        <x:v>0</x:v>
      </x:c>
      <x:c r="AP527" s="523" t="n">
        <x:v>0</x:v>
      </x:c>
      <x:c r="AQ527" s="579" t="n">
        <x:v>0</x:v>
      </x:c>
      <x:c r="AR527" s="582" t="n">
        <x:f>AS527*$E$3</x:f>
        <x:v>0</x:v>
      </x:c>
      <x:c r="AS527" s="523" t="n">
        <x:v>0</x:v>
      </x:c>
      <x:c r="AT527" s="585" t="n">
        <x:v>0</x:v>
      </x:c>
      <x:c r="AU527" s="588" t="n">
        <x:f>AV527*$E$3</x:f>
        <x:v>0</x:v>
      </x:c>
      <x:c r="AV527" s="523" t="n">
        <x:v>0</x:v>
      </x:c>
      <x:c r="AW527" s="579" t="n">
        <x:f>SUM(M527,P527,S527,V527,Y527,AB527,AE527,AH527,AK527,AN527,AQ527,AT527)</x:f>
        <x:v>0</x:v>
      </x:c>
      <x:c r="AX527" s="582" t="n">
        <x:f>SUM(N527,Q527,T527,W527,Z527,AC527,AF527,AI527,AL527,AO527,AR527,AU527)</x:f>
        <x:v>0</x:v>
      </x:c>
      <x:c r="AY527" s="525"/>
      <x:c r="AZ527" s="579" t="n">
        <x:f>AW527/12</x:f>
        <x:v>0</x:v>
      </x:c>
      <x:c r="BA527" s="582" t="n">
        <x:f>AX527/12</x:f>
        <x:v>0</x:v>
      </x:c>
      <x:c r="BB527" s="525"/>
      <x:c r="BC527" s="579" t="n">
        <x:f>AW527-$G527</x:f>
        <x:v>0</x:v>
      </x:c>
      <x:c r="BD527" s="582" t="n">
        <x:f>AX527-($K527*12)</x:f>
        <x:v>0</x:v>
      </x:c>
      <x:c r="BE527" s="522" t="str">
        <x:v>SIM</x:v>
      </x:c>
      <x:c r="BF527" s="522" t="str">
        <x:v>PRODUÇÃO · COMPÕE O FATOR K</x:v>
      </x:c>
    </x:row>
    <x:row r="528" ht="31" customHeight="1">
      <x:c r="A528" s="531" t="str">
        <x:v>O&amp;M</x:v>
      </x:c>
      <x:c r="B528" s="531" t="str">
        <x:v>LINHA VIVA</x:v>
      </x:c>
      <x:c r="C528" s="531" t="str">
        <x:v>5032000212</x:v>
      </x:c>
      <x:c r="D528" s="534" t="str">
        <x:v>INST PASSAGEM DE NEUTRO LV</x:v>
      </x:c>
      <x:c r="E528" s="534" t="str">
        <x:v>INSTALAR PASSAGEM DE NEUTRO EM CONDUTOR, EM ALUMINIO OU COBRE. ESTA ATIVIDADE E REMUNERADA APENAS EM REDES EXISTENTES. INCLUI: INSTALAR/RETIRAR COBERTURAS NECESSARIAS NO POSTE, CONDUTOR, CHAVES E COMPONENTES ENERGIZADOS, INSTALAR CONDUTOR E CONEXAO (JUMPER) ENTRE OS NEUTROS EXSITENTES NA REDE. APROPRIACAO - INVESTIMENTO: QUANDO ASSOCIADA A UC ESSA ATIVIDADE DEVE SER APROPRIADA NA ODI. CUSTEIO: QUANDO EM ATIVIDADE DE MANUTENCAO, APROPRIAR NO CENTRO E CLASSE DE CUSTO ESPECIFICA DA AREA. CONFORME ET.206.EQTL.NORMAS E QUALIDADE - CADERNO DE SERVICOS. QUANTIDADE MINIMA DE PESSOAS RECOMENDAS: 3 PESSOAS. TIPO DE TURMA: LINHA VIVA (LV).</x:v>
      </x:c>
      <x:c r="F528" s="531" t="str">
        <x:v>UNIDADE</x:v>
      </x:c>
      <x:c r="G528" s="573" t="n">
        <x:v>0</x:v>
      </x:c>
      <x:c r="H528" s="573" t="n">
        <x:f>G528/12</x:f>
        <x:v>0</x:v>
      </x:c>
      <x:c r="I528" s="576" t="n">
        <x:v>539.444800368549</x:v>
      </x:c>
      <x:c r="J528" s="576" t="n">
        <x:f>ROUND(I528*$E$3,2)</x:f>
        <x:v>539.44</x:v>
      </x:c>
      <x:c r="K528" s="576" t="n">
        <x:f>J528*H528</x:f>
        <x:v>0</x:v>
      </x:c>
      <x:c r="L528" s="522"/>
      <x:c r="M528" s="579" t="n">
        <x:v>0</x:v>
      </x:c>
      <x:c r="N528" s="582" t="n">
        <x:f>O528*$E$3</x:f>
        <x:v>0</x:v>
      </x:c>
      <x:c r="O528" s="523" t="n">
        <x:v>0</x:v>
      </x:c>
      <x:c r="P528" s="585" t="n">
        <x:v>0</x:v>
      </x:c>
      <x:c r="Q528" s="588" t="n">
        <x:f>R528*$E$3</x:f>
        <x:v>0</x:v>
      </x:c>
      <x:c r="R528" s="523" t="n">
        <x:v>0</x:v>
      </x:c>
      <x:c r="S528" s="579" t="n">
        <x:v>0</x:v>
      </x:c>
      <x:c r="T528" s="582" t="n">
        <x:f>U528*$E$3</x:f>
        <x:v>0</x:v>
      </x:c>
      <x:c r="U528" s="523" t="n">
        <x:v>0</x:v>
      </x:c>
      <x:c r="V528" s="585" t="n">
        <x:v>0</x:v>
      </x:c>
      <x:c r="W528" s="588" t="n">
        <x:f>X528*$E$3</x:f>
        <x:v>0</x:v>
      </x:c>
      <x:c r="X528" s="523" t="n">
        <x:v>0</x:v>
      </x:c>
      <x:c r="Y528" s="579" t="n">
        <x:v>0</x:v>
      </x:c>
      <x:c r="Z528" s="582" t="n">
        <x:f>AA528*$E$3</x:f>
        <x:v>0</x:v>
      </x:c>
      <x:c r="AA528" s="523" t="n">
        <x:v>0</x:v>
      </x:c>
      <x:c r="AB528" s="585" t="n">
        <x:v>0</x:v>
      </x:c>
      <x:c r="AC528" s="588" t="n">
        <x:f>AD528*$E$3</x:f>
        <x:v>0</x:v>
      </x:c>
      <x:c r="AD528" s="523" t="n">
        <x:v>0</x:v>
      </x:c>
      <x:c r="AE528" s="579" t="n">
        <x:v>0</x:v>
      </x:c>
      <x:c r="AF528" s="582" t="n">
        <x:f>AG528*$E$3</x:f>
        <x:v>0</x:v>
      </x:c>
      <x:c r="AG528" s="523" t="n">
        <x:v>0</x:v>
      </x:c>
      <x:c r="AH528" s="585" t="n">
        <x:v>0</x:v>
      </x:c>
      <x:c r="AI528" s="588" t="n">
        <x:f>AJ528*$E$3</x:f>
        <x:v>0</x:v>
      </x:c>
      <x:c r="AJ528" s="523" t="n">
        <x:v>0</x:v>
      </x:c>
      <x:c r="AK528" s="579" t="n">
        <x:v>0</x:v>
      </x:c>
      <x:c r="AL528" s="582" t="n">
        <x:f>AM528*$E$3</x:f>
        <x:v>0</x:v>
      </x:c>
      <x:c r="AM528" s="523" t="n">
        <x:v>0</x:v>
      </x:c>
      <x:c r="AN528" s="585" t="n">
        <x:v>0</x:v>
      </x:c>
      <x:c r="AO528" s="588" t="n">
        <x:f>AP528*$E$3</x:f>
        <x:v>0</x:v>
      </x:c>
      <x:c r="AP528" s="523" t="n">
        <x:v>0</x:v>
      </x:c>
      <x:c r="AQ528" s="579" t="n">
        <x:v>0</x:v>
      </x:c>
      <x:c r="AR528" s="582" t="n">
        <x:f>AS528*$E$3</x:f>
        <x:v>0</x:v>
      </x:c>
      <x:c r="AS528" s="523" t="n">
        <x:v>0</x:v>
      </x:c>
      <x:c r="AT528" s="585" t="n">
        <x:v>0</x:v>
      </x:c>
      <x:c r="AU528" s="588" t="n">
        <x:f>AV528*$E$3</x:f>
        <x:v>0</x:v>
      </x:c>
      <x:c r="AV528" s="523" t="n">
        <x:v>0</x:v>
      </x:c>
      <x:c r="AW528" s="579" t="n">
        <x:f>SUM(M528,P528,S528,V528,Y528,AB528,AE528,AH528,AK528,AN528,AQ528,AT528)</x:f>
        <x:v>0</x:v>
      </x:c>
      <x:c r="AX528" s="582" t="n">
        <x:f>SUM(N528,Q528,T528,W528,Z528,AC528,AF528,AI528,AL528,AO528,AR528,AU528)</x:f>
        <x:v>0</x:v>
      </x:c>
      <x:c r="AY528" s="525"/>
      <x:c r="AZ528" s="579" t="n">
        <x:f>AW528/12</x:f>
        <x:v>0</x:v>
      </x:c>
      <x:c r="BA528" s="582" t="n">
        <x:f>AX528/12</x:f>
        <x:v>0</x:v>
      </x:c>
      <x:c r="BB528" s="525"/>
      <x:c r="BC528" s="579" t="n">
        <x:f>AW528-$G528</x:f>
        <x:v>0</x:v>
      </x:c>
      <x:c r="BD528" s="582" t="n">
        <x:f>AX528-($K528*12)</x:f>
        <x:v>0</x:v>
      </x:c>
      <x:c r="BE528" s="522" t="str">
        <x:v>SIM</x:v>
      </x:c>
      <x:c r="BF528" s="522" t="str">
        <x:v>PRODUÇÃO · COMPÕE O FATOR K</x:v>
      </x:c>
    </x:row>
    <x:row r="529" ht="31" customHeight="1">
      <x:c r="A529" s="531" t="str">
        <x:v>O&amp;M</x:v>
      </x:c>
      <x:c r="B529" s="531" t="str">
        <x:v>LINHA VIVA</x:v>
      </x:c>
      <x:c r="C529" s="531" t="str">
        <x:v>5032000213</x:v>
      </x:c>
      <x:c r="D529" s="534" t="str">
        <x:v>RET PASSAGEM DE NEUTRO LV</x:v>
      </x:c>
      <x:c r="E529" s="534" t="str">
        <x:v>RETIRAR PASSAGEM DE NEUTRO, EM ALUMINIO OU COBRE. ESTA ATIVIDADE E REMUNERADA APENAS  EM REDES EXISTENTES. INCLUI: INSTALAR/RETIRAR COBERTURAS NECESSARIAS NO POSTE, CONDUTOR, CHAVES E COMPONENTES ENERGIZADOS, RETIRAR CONDUTOR E CONEXAO (JUMPER)  ENTRE OS NEUTROS EXSITENTES NA REDE. APROPRIACAO - INVESTIMENTO: QUANDO ASSOCIADA A UC ESSA ATIVIDADE DEVE SER APROPRIADA NA ODI. CUSTEIO: QUANDO EM ATIVIDADE DE MANUTENCAO, APROPRIAR NO CENTRO E CLASSE DE CUSTO ESPECIFICA DA AREA. CONFORME ET.206.EQTL.NORMAS E QUALIDADE - CADERNO DE SERVICOS. QUANTIDADE MINIMA DE PESSOAS RECOMENDAS: 3 PESSOAS. TIPO DE TURMA: LINHA VIVA (LV).</x:v>
      </x:c>
      <x:c r="F529" s="531" t="str">
        <x:v>UNIDADE</x:v>
      </x:c>
      <x:c r="G529" s="573" t="n">
        <x:v>0</x:v>
      </x:c>
      <x:c r="H529" s="573" t="n">
        <x:f>G529/12</x:f>
        <x:v>0</x:v>
      </x:c>
      <x:c r="I529" s="576" t="n">
        <x:v>377.574800122412</x:v>
      </x:c>
      <x:c r="J529" s="576" t="n">
        <x:f>ROUND(I529*$E$3,2)</x:f>
        <x:v>377.57</x:v>
      </x:c>
      <x:c r="K529" s="576" t="n">
        <x:f>J529*H529</x:f>
        <x:v>0</x:v>
      </x:c>
      <x:c r="L529" s="522"/>
      <x:c r="M529" s="579" t="n">
        <x:v>0</x:v>
      </x:c>
      <x:c r="N529" s="582" t="n">
        <x:f>O529*$E$3</x:f>
        <x:v>0</x:v>
      </x:c>
      <x:c r="O529" s="523" t="n">
        <x:v>0</x:v>
      </x:c>
      <x:c r="P529" s="585" t="n">
        <x:v>0</x:v>
      </x:c>
      <x:c r="Q529" s="588" t="n">
        <x:f>R529*$E$3</x:f>
        <x:v>0</x:v>
      </x:c>
      <x:c r="R529" s="523" t="n">
        <x:v>0</x:v>
      </x:c>
      <x:c r="S529" s="579" t="n">
        <x:v>0</x:v>
      </x:c>
      <x:c r="T529" s="582" t="n">
        <x:f>U529*$E$3</x:f>
        <x:v>0</x:v>
      </x:c>
      <x:c r="U529" s="523" t="n">
        <x:v>0</x:v>
      </x:c>
      <x:c r="V529" s="585" t="n">
        <x:v>0</x:v>
      </x:c>
      <x:c r="W529" s="588" t="n">
        <x:f>X529*$E$3</x:f>
        <x:v>0</x:v>
      </x:c>
      <x:c r="X529" s="523" t="n">
        <x:v>0</x:v>
      </x:c>
      <x:c r="Y529" s="579" t="n">
        <x:v>0</x:v>
      </x:c>
      <x:c r="Z529" s="582" t="n">
        <x:f>AA529*$E$3</x:f>
        <x:v>0</x:v>
      </x:c>
      <x:c r="AA529" s="523" t="n">
        <x:v>0</x:v>
      </x:c>
      <x:c r="AB529" s="585" t="n">
        <x:v>0</x:v>
      </x:c>
      <x:c r="AC529" s="588" t="n">
        <x:f>AD529*$E$3</x:f>
        <x:v>0</x:v>
      </x:c>
      <x:c r="AD529" s="523" t="n">
        <x:v>0</x:v>
      </x:c>
      <x:c r="AE529" s="579" t="n">
        <x:v>0</x:v>
      </x:c>
      <x:c r="AF529" s="582" t="n">
        <x:f>AG529*$E$3</x:f>
        <x:v>0</x:v>
      </x:c>
      <x:c r="AG529" s="523" t="n">
        <x:v>0</x:v>
      </x:c>
      <x:c r="AH529" s="585" t="n">
        <x:v>0</x:v>
      </x:c>
      <x:c r="AI529" s="588" t="n">
        <x:f>AJ529*$E$3</x:f>
        <x:v>0</x:v>
      </x:c>
      <x:c r="AJ529" s="523" t="n">
        <x:v>0</x:v>
      </x:c>
      <x:c r="AK529" s="579" t="n">
        <x:v>0</x:v>
      </x:c>
      <x:c r="AL529" s="582" t="n">
        <x:f>AM529*$E$3</x:f>
        <x:v>0</x:v>
      </x:c>
      <x:c r="AM529" s="523" t="n">
        <x:v>0</x:v>
      </x:c>
      <x:c r="AN529" s="585" t="n">
        <x:v>0</x:v>
      </x:c>
      <x:c r="AO529" s="588" t="n">
        <x:f>AP529*$E$3</x:f>
        <x:v>0</x:v>
      </x:c>
      <x:c r="AP529" s="523" t="n">
        <x:v>0</x:v>
      </x:c>
      <x:c r="AQ529" s="579" t="n">
        <x:v>0</x:v>
      </x:c>
      <x:c r="AR529" s="582" t="n">
        <x:f>AS529*$E$3</x:f>
        <x:v>0</x:v>
      </x:c>
      <x:c r="AS529" s="523" t="n">
        <x:v>0</x:v>
      </x:c>
      <x:c r="AT529" s="585" t="n">
        <x:v>0</x:v>
      </x:c>
      <x:c r="AU529" s="588" t="n">
        <x:f>AV529*$E$3</x:f>
        <x:v>0</x:v>
      </x:c>
      <x:c r="AV529" s="523" t="n">
        <x:v>0</x:v>
      </x:c>
      <x:c r="AW529" s="579" t="n">
        <x:f>SUM(M529,P529,S529,V529,Y529,AB529,AE529,AH529,AK529,AN529,AQ529,AT529)</x:f>
        <x:v>0</x:v>
      </x:c>
      <x:c r="AX529" s="582" t="n">
        <x:f>SUM(N529,Q529,T529,W529,Z529,AC529,AF529,AI529,AL529,AO529,AR529,AU529)</x:f>
        <x:v>0</x:v>
      </x:c>
      <x:c r="AY529" s="525"/>
      <x:c r="AZ529" s="579" t="n">
        <x:f>AW529/12</x:f>
        <x:v>0</x:v>
      </x:c>
      <x:c r="BA529" s="582" t="n">
        <x:f>AX529/12</x:f>
        <x:v>0</x:v>
      </x:c>
      <x:c r="BB529" s="525"/>
      <x:c r="BC529" s="579" t="n">
        <x:f>AW529-$G529</x:f>
        <x:v>0</x:v>
      </x:c>
      <x:c r="BD529" s="582" t="n">
        <x:f>AX529-($K529*12)</x:f>
        <x:v>0</x:v>
      </x:c>
      <x:c r="BE529" s="522" t="str">
        <x:v>SIM</x:v>
      </x:c>
      <x:c r="BF529" s="522" t="str">
        <x:v>PRODUÇÃO · COMPÕE O FATOR K</x:v>
      </x:c>
    </x:row>
    <x:row r="530" ht="31" customHeight="1">
      <x:c r="A530" s="531" t="str">
        <x:v>O&amp;M</x:v>
      </x:c>
      <x:c r="B530" s="531" t="str">
        <x:v>LINHA VIVA</x:v>
      </x:c>
      <x:c r="C530" s="531" t="str">
        <x:v>5032000214</x:v>
      </x:c>
      <x:c r="D530" s="534" t="str">
        <x:v>INST AMARRACAO COND NU/MULTIP/PROTEG LV</x:v>
      </x:c>
      <x:c r="E530" s="534" t="str">
        <x:v>INSTALAR AMARRACAO EM CONDUTOR NU/MULTIPLEXADO/PROTEGIDO, INDEPENDENTE DA BITOLA E DA CLASSE DE TENSAO, EM QUALQUER TIPO DE ESTRUTURA PRIMARIA OU SECUNDARIA, PARA SUSPENSAO E/OU ANCORAGEM DE CONDUTORES. INCLUI: INSTALAR/RETIRAR COBERTURAS NECESSARIAS NO POSTE, CONDUTOR, CHAVES E COMPONENTES ENERGIZADOS, AMARRAR E TENSIONAR CONDUTOR ATRAVES DE LACOS E/OU ALCAS PRE-FORMADA E/OU ANEL AMARRACAO, E FITA DE PROTECAO, CASO NECESSARIO. VERIFICAR O ESTADO DO ISOLADOR. OBSERVACAO: ESTA ATIVIDADE NAO DEVE SER CONSIDERADA NOS PONTOS DE ENCABECAMENTO E/OU TRACIONAMENTO DO CONDUTOR. APROPRIACAO - INVESTIMENTO: QUANDO ASSOCIADA A UC ESSA ATIVIDADE DEVE SER APROPRIADA NA ODI. CUSTEIO: QUANDO EM ATIVIDADE DE MANUTENCAO, APROPRIAR NO CENTRO E CLASSE DE CUSTO ESPECIFICA DA AREA. CONFORME ET.206.EQTL.NORMAS E QUALIDADE - CADERNO DE SERVICOS. QUANTIDADE MINIMA DE PESSOAS RECOMENDAS: 3 PESSOAS. TIPO DE TURMA: LINHA VIVA (LV).</x:v>
      </x:c>
      <x:c r="F530" s="531" t="str">
        <x:v>UNIDADE</x:v>
      </x:c>
      <x:c r="G530" s="573" t="n">
        <x:v>834</x:v>
      </x:c>
      <x:c r="H530" s="573" t="n">
        <x:f>G530/12</x:f>
        <x:v>69.5</x:v>
      </x:c>
      <x:c r="I530" s="576" t="n">
        <x:v>317.433377106061</x:v>
      </x:c>
      <x:c r="J530" s="576" t="n">
        <x:f>ROUND(I530*$E$3,2)</x:f>
        <x:v>317.43</x:v>
      </x:c>
      <x:c r="K530" s="576" t="n">
        <x:f>J530*H530</x:f>
        <x:v>22061.385000000002</x:v>
      </x:c>
      <x:c r="L530" s="522"/>
      <x:c r="M530" s="579" t="n">
        <x:v>28</x:v>
      </x:c>
      <x:c r="N530" s="582" t="n">
        <x:f>O530*$E$3</x:f>
        <x:v>8888.04</x:v>
      </x:c>
      <x:c r="O530" s="523" t="n">
        <x:v>8888.04</x:v>
      </x:c>
      <x:c r="P530" s="585" t="n">
        <x:v>11</x:v>
      </x:c>
      <x:c r="Q530" s="588" t="n">
        <x:f>R530*$E$3</x:f>
        <x:v>3491.73</x:v>
      </x:c>
      <x:c r="R530" s="523" t="n">
        <x:v>3491.73</x:v>
      </x:c>
      <x:c r="S530" s="579" t="n">
        <x:v>5</x:v>
      </x:c>
      <x:c r="T530" s="582" t="n">
        <x:f>U530*$E$3</x:f>
        <x:v>1587.15</x:v>
      </x:c>
      <x:c r="U530" s="523" t="n">
        <x:v>1587.15</x:v>
      </x:c>
      <x:c r="V530" s="585" t="n">
        <x:v>18</x:v>
      </x:c>
      <x:c r="W530" s="588" t="n">
        <x:f>X530*$E$3</x:f>
        <x:v>5713.74</x:v>
      </x:c>
      <x:c r="X530" s="523" t="n">
        <x:v>5713.74</x:v>
      </x:c>
      <x:c r="Y530" s="579" t="n">
        <x:v>53</x:v>
      </x:c>
      <x:c r="Z530" s="582" t="n">
        <x:f>AA530*$E$3</x:f>
        <x:v>16823.79</x:v>
      </x:c>
      <x:c r="AA530" s="523" t="n">
        <x:v>16823.79</x:v>
      </x:c>
      <x:c r="AB530" s="585" t="n">
        <x:v>43</x:v>
      </x:c>
      <x:c r="AC530" s="588" t="n">
        <x:f>AD530*$E$3</x:f>
        <x:v>13649.49</x:v>
      </x:c>
      <x:c r="AD530" s="523" t="n">
        <x:v>13649.49</x:v>
      </x:c>
      <x:c r="AE530" s="579" t="n">
        <x:v>28</x:v>
      </x:c>
      <x:c r="AF530" s="582" t="n">
        <x:f>AG530*$E$3</x:f>
        <x:v>8888.04</x:v>
      </x:c>
      <x:c r="AG530" s="523" t="n">
        <x:v>8888.04</x:v>
      </x:c>
      <x:c r="AH530" s="585" t="n">
        <x:v>60</x:v>
      </x:c>
      <x:c r="AI530" s="588" t="n">
        <x:f>AJ530*$E$3</x:f>
        <x:v>19045.8</x:v>
      </x:c>
      <x:c r="AJ530" s="523" t="n">
        <x:v>19045.8</x:v>
      </x:c>
      <x:c r="AK530" s="579" t="n">
        <x:v>28</x:v>
      </x:c>
      <x:c r="AL530" s="582" t="n">
        <x:f>AM530*$E$3</x:f>
        <x:v>8888.04</x:v>
      </x:c>
      <x:c r="AM530" s="523" t="n">
        <x:v>8888.04</x:v>
      </x:c>
      <x:c r="AN530" s="585" t="n">
        <x:v>19</x:v>
      </x:c>
      <x:c r="AO530" s="588" t="n">
        <x:f>AP530*$E$3</x:f>
        <x:v>6031.17</x:v>
      </x:c>
      <x:c r="AP530" s="523" t="n">
        <x:v>6031.17</x:v>
      </x:c>
      <x:c r="AQ530" s="579" t="n">
        <x:v>161</x:v>
      </x:c>
      <x:c r="AR530" s="582" t="n">
        <x:f>AS530*$E$3</x:f>
        <x:v>51106.23</x:v>
      </x:c>
      <x:c r="AS530" s="523" t="n">
        <x:v>51106.23</x:v>
      </x:c>
      <x:c r="AT530" s="585" t="n">
        <x:v>30</x:v>
      </x:c>
      <x:c r="AU530" s="588" t="n">
        <x:f>AV530*$E$3</x:f>
        <x:v>9522.9</x:v>
      </x:c>
      <x:c r="AV530" s="523" t="n">
        <x:v>9522.9</x:v>
      </x:c>
      <x:c r="AW530" s="579" t="n">
        <x:f>SUM(M530,P530,S530,V530,Y530,AB530,AE530,AH530,AK530,AN530,AQ530,AT530)</x:f>
        <x:v>484</x:v>
      </x:c>
      <x:c r="AX530" s="582" t="n">
        <x:f>SUM(N530,Q530,T530,W530,Z530,AC530,AF530,AI530,AL530,AO530,AR530,AU530)</x:f>
        <x:v>153636.12</x:v>
      </x:c>
      <x:c r="AY530" s="525"/>
      <x:c r="AZ530" s="579" t="n">
        <x:f>AW530/12</x:f>
        <x:v>40.333333333333336</x:v>
      </x:c>
      <x:c r="BA530" s="582" t="n">
        <x:f>AX530/12</x:f>
        <x:v>12803.01</x:v>
      </x:c>
      <x:c r="BB530" s="525"/>
      <x:c r="BC530" s="579" t="n">
        <x:f>AW530-$G530</x:f>
        <x:v>-350</x:v>
      </x:c>
      <x:c r="BD530" s="582" t="n">
        <x:f>AX530-($K530*12)</x:f>
        <x:v>-111100.5</x:v>
      </x:c>
      <x:c r="BE530" s="522" t="str">
        <x:v>SIM</x:v>
      </x:c>
      <x:c r="BF530" s="522" t="str">
        <x:v>PRODUÇÃO · COMPÕE O FATOR K</x:v>
      </x:c>
    </x:row>
    <x:row r="531" ht="31" customHeight="1">
      <x:c r="A531" s="531" t="str">
        <x:v>O&amp;M</x:v>
      </x:c>
      <x:c r="B531" s="531" t="str">
        <x:v>LINHA VIVA</x:v>
      </x:c>
      <x:c r="C531" s="531" t="str">
        <x:v>5032000215</x:v>
      </x:c>
      <x:c r="D531" s="534" t="str">
        <x:v>INST FLY TAP/CRUZAM AEREO LV</x:v>
      </x:c>
      <x:c r="E531" s="534" t="str">
        <x:v>INSTALAR INTERLIGACAO DE CONDUTORES (POR FASE OU NEUTRO), CONDUTOR NU OU MULTIPLEXADO, ATRAVES DE CABOS E/OU CONEXOES AEREAS SEM TRACAO EM ESTRUTURA PRIMARIA OU SECUNDARIA. INCLUI: INSTALAR/RETIRAR COBERTURAS NECESSARIAS NO POSTE, CONDUTOR, CHAVES E COMPONENTES ENERGIZADOS, FAZER AS CONEXOES AEREA POR CONDUTOR/FASE OU NEUTRO, ISOLAR AS CONEXOES DAS FASES, QUANDO NECESSARIO. APROPRIACAO - INVESTIMENTO: QUANDO ASSOCIADA A UC ESSA ATIVIDADE DEVE SER APROPRIADA NA ODI. CUSTEIO: QUANDO EM ATIVIDADE DE MANUTENCAO, APROPRIAR NO CENTRO E CLASSE DE CUSTO ESPECIFICA DA AREA. CONFORME ET.206.EQTL.NORMAS E QUALIDADE - CADERNO DE SERVICOS. QUANTIDADE MINIMA DE PESSOAS RECOMENDAS: 3 PESSOAS. TIPO DE TURMA: LINHA VIVA (LV).</x:v>
      </x:c>
      <x:c r="F531" s="531" t="str">
        <x:v>UNIDADE</x:v>
      </x:c>
      <x:c r="G531" s="573" t="n">
        <x:v>309</x:v>
      </x:c>
      <x:c r="H531" s="573" t="n">
        <x:f>G531/12</x:f>
        <x:v>25.75</x:v>
      </x:c>
      <x:c r="I531" s="576" t="n">
        <x:v>512.024698689361</x:v>
      </x:c>
      <x:c r="J531" s="576" t="n">
        <x:f>ROUND(I531*$E$3,2)</x:f>
        <x:v>512.02</x:v>
      </x:c>
      <x:c r="K531" s="576" t="n">
        <x:f>J531*H531</x:f>
        <x:v>13184.515</x:v>
      </x:c>
      <x:c r="L531" s="522"/>
      <x:c r="M531" s="579" t="n">
        <x:v>9</x:v>
      </x:c>
      <x:c r="N531" s="582" t="n">
        <x:f>O531*$E$3</x:f>
        <x:v>4608.18</x:v>
      </x:c>
      <x:c r="O531" s="523" t="n">
        <x:v>4608.18</x:v>
      </x:c>
      <x:c r="P531" s="585" t="n">
        <x:v>19</x:v>
      </x:c>
      <x:c r="Q531" s="588" t="n">
        <x:f>R531*$E$3</x:f>
        <x:v>9728.38</x:v>
      </x:c>
      <x:c r="R531" s="523" t="n">
        <x:v>9728.38</x:v>
      </x:c>
      <x:c r="S531" s="579" t="n">
        <x:v>12</x:v>
      </x:c>
      <x:c r="T531" s="582" t="n">
        <x:f>U531*$E$3</x:f>
        <x:v>6144.24</x:v>
      </x:c>
      <x:c r="U531" s="523" t="n">
        <x:v>6144.24</x:v>
      </x:c>
      <x:c r="V531" s="585" t="n">
        <x:v>23</x:v>
      </x:c>
      <x:c r="W531" s="588" t="n">
        <x:f>X531*$E$3</x:f>
        <x:v>11776.46</x:v>
      </x:c>
      <x:c r="X531" s="523" t="n">
        <x:v>11776.46</x:v>
      </x:c>
      <x:c r="Y531" s="579" t="n">
        <x:v>20</x:v>
      </x:c>
      <x:c r="Z531" s="582" t="n">
        <x:f>AA531*$E$3</x:f>
        <x:v>10240.4</x:v>
      </x:c>
      <x:c r="AA531" s="523" t="n">
        <x:v>10240.4</x:v>
      </x:c>
      <x:c r="AB531" s="585" t="n">
        <x:v>10</x:v>
      </x:c>
      <x:c r="AC531" s="588" t="n">
        <x:f>AD531*$E$3</x:f>
        <x:v>5120.2</x:v>
      </x:c>
      <x:c r="AD531" s="523" t="n">
        <x:v>5120.2</x:v>
      </x:c>
      <x:c r="AE531" s="579" t="n">
        <x:v>38</x:v>
      </x:c>
      <x:c r="AF531" s="582" t="n">
        <x:f>AG531*$E$3</x:f>
        <x:v>19456.76</x:v>
      </x:c>
      <x:c r="AG531" s="523" t="n">
        <x:v>19456.76</x:v>
      </x:c>
      <x:c r="AH531" s="585" t="n">
        <x:v>28</x:v>
      </x:c>
      <x:c r="AI531" s="588" t="n">
        <x:f>AJ531*$E$3</x:f>
        <x:v>14336.56</x:v>
      </x:c>
      <x:c r="AJ531" s="523" t="n">
        <x:v>14336.56</x:v>
      </x:c>
      <x:c r="AK531" s="579" t="n">
        <x:v>30</x:v>
      </x:c>
      <x:c r="AL531" s="582" t="n">
        <x:f>AM531*$E$3</x:f>
        <x:v>15360.6</x:v>
      </x:c>
      <x:c r="AM531" s="523" t="n">
        <x:v>15360.6</x:v>
      </x:c>
      <x:c r="AN531" s="585" t="n">
        <x:v>30</x:v>
      </x:c>
      <x:c r="AO531" s="588" t="n">
        <x:f>AP531*$E$3</x:f>
        <x:v>15360.6</x:v>
      </x:c>
      <x:c r="AP531" s="523" t="n">
        <x:v>15360.6</x:v>
      </x:c>
      <x:c r="AQ531" s="579" t="n">
        <x:v>26</x:v>
      </x:c>
      <x:c r="AR531" s="582" t="n">
        <x:f>AS531*$E$3</x:f>
        <x:v>13312.52</x:v>
      </x:c>
      <x:c r="AS531" s="523" t="n">
        <x:v>13312.52</x:v>
      </x:c>
      <x:c r="AT531" s="585" t="n">
        <x:v>12</x:v>
      </x:c>
      <x:c r="AU531" s="588" t="n">
        <x:f>AV531*$E$3</x:f>
        <x:v>6144.24</x:v>
      </x:c>
      <x:c r="AV531" s="523" t="n">
        <x:v>6144.24</x:v>
      </x:c>
      <x:c r="AW531" s="579" t="n">
        <x:f>SUM(M531,P531,S531,V531,Y531,AB531,AE531,AH531,AK531,AN531,AQ531,AT531)</x:f>
        <x:v>257</x:v>
      </x:c>
      <x:c r="AX531" s="582" t="n">
        <x:f>SUM(N531,Q531,T531,W531,Z531,AC531,AF531,AI531,AL531,AO531,AR531,AU531)</x:f>
        <x:v>131589.14</x:v>
      </x:c>
      <x:c r="AY531" s="525"/>
      <x:c r="AZ531" s="579" t="n">
        <x:f>AW531/12</x:f>
        <x:v>21.416666666666668</x:v>
      </x:c>
      <x:c r="BA531" s="582" t="n">
        <x:f>AX531/12</x:f>
        <x:v>10965.761666666667</x:v>
      </x:c>
      <x:c r="BB531" s="525"/>
      <x:c r="BC531" s="579" t="n">
        <x:f>AW531-$G531</x:f>
        <x:v>-52</x:v>
      </x:c>
      <x:c r="BD531" s="582" t="n">
        <x:f>AX531-($K531*12)</x:f>
        <x:v>-26625.03999999998</x:v>
      </x:c>
      <x:c r="BE531" s="522" t="str">
        <x:v>SIM</x:v>
      </x:c>
      <x:c r="BF531" s="522" t="str">
        <x:v>PRODUÇÃO · COMPÕE O FATOR K</x:v>
      </x:c>
    </x:row>
    <x:row r="532" ht="31" customHeight="1">
      <x:c r="A532" s="531" t="str">
        <x:v>O&amp;M</x:v>
      </x:c>
      <x:c r="B532" s="531" t="str">
        <x:v>LINHA VIVA</x:v>
      </x:c>
      <x:c r="C532" s="531" t="str">
        <x:v>5032000216</x:v>
      </x:c>
      <x:c r="D532" s="534" t="str">
        <x:v>RET FLY TAP /CRUZAM AEREO LV</x:v>
      </x:c>
      <x:c r="E532" s="534" t="str">
        <x:v>RETIRAR INTERLIGACAO DE CONDUTORES (POR FASE OU NEUTRO), CONDUTOR NU OU MULTIPLEXADO, ATRAVES DE CABOS E/OU CONEXOES AEREAS SEM TRACAO EM ESTRUTURA PRIMARIA OU SECUNDARIA. INCLUI: INSTALAR/RETIRAR COBERTURAS NECESSARIAS NO POSTE, CONDUTOR, CHAVES E COMPONENTES ENERGIZADOS, FAZER A RETIRADA DAS CONEXOES AEREA POR CONDUTOR/FASE OU NEUTRO, ISOLAR AS CONEXOES DAS FASES, QUANDO NECESSARIO. APROPRIACAO - INVESTIMENTO: QUANDO ASSOCIADA A UC ESSA ATIVIDADE DEVE SER APROPRIADA NA ODI. CUSTEIO: QUANDO EM ATIVIDADE DE MANUTENCAO, APROPRIAR NO CENTRO E CLASSE DE CUSTO ESPECIFICA DA AREA. CONFORME ET.206.EQTL.NORMAS E QUALIDADE - CADERNO DE SERVICOS. QUANTIDADE MINIMA DE PESSOAS RECOMENDAS: 3 PESSOAS. TIPO DE TURMA: LINHA VIVA (LV).</x:v>
      </x:c>
      <x:c r="F532" s="531" t="str">
        <x:v>UNIDADE</x:v>
      </x:c>
      <x:c r="G532" s="573" t="n">
        <x:v>168</x:v>
      </x:c>
      <x:c r="H532" s="573" t="n">
        <x:f>G532/12</x:f>
        <x:v>14</x:v>
      </x:c>
      <x:c r="I532" s="576" t="n">
        <x:v>329.224020828111</x:v>
      </x:c>
      <x:c r="J532" s="576" t="n">
        <x:f>ROUND(I532*$E$3,2)</x:f>
        <x:v>329.22</x:v>
      </x:c>
      <x:c r="K532" s="576" t="n">
        <x:f>J532*H532</x:f>
        <x:v>4609.08</x:v>
      </x:c>
      <x:c r="L532" s="522"/>
      <x:c r="M532" s="579" t="n">
        <x:v>4</x:v>
      </x:c>
      <x:c r="N532" s="582" t="n">
        <x:f>O532*$E$3</x:f>
        <x:v>1316.88</x:v>
      </x:c>
      <x:c r="O532" s="523" t="n">
        <x:v>1316.88</x:v>
      </x:c>
      <x:c r="P532" s="585" t="n">
        <x:v>6</x:v>
      </x:c>
      <x:c r="Q532" s="588" t="n">
        <x:f>R532*$E$3</x:f>
        <x:v>1975.32</x:v>
      </x:c>
      <x:c r="R532" s="523" t="n">
        <x:v>1975.32</x:v>
      </x:c>
      <x:c r="S532" s="579" t="n">
        <x:v>2</x:v>
      </x:c>
      <x:c r="T532" s="582" t="n">
        <x:f>U532*$E$3</x:f>
        <x:v>658.44</x:v>
      </x:c>
      <x:c r="U532" s="523" t="n">
        <x:v>658.44</x:v>
      </x:c>
      <x:c r="V532" s="585" t="n">
        <x:v>11</x:v>
      </x:c>
      <x:c r="W532" s="588" t="n">
        <x:f>X532*$E$3</x:f>
        <x:v>3621.42</x:v>
      </x:c>
      <x:c r="X532" s="523" t="n">
        <x:v>3621.42</x:v>
      </x:c>
      <x:c r="Y532" s="579" t="n">
        <x:v>4</x:v>
      </x:c>
      <x:c r="Z532" s="582" t="n">
        <x:f>AA532*$E$3</x:f>
        <x:v>1316.88</x:v>
      </x:c>
      <x:c r="AA532" s="523" t="n">
        <x:v>1316.88</x:v>
      </x:c>
      <x:c r="AB532" s="585" t="n">
        <x:v>6</x:v>
      </x:c>
      <x:c r="AC532" s="588" t="n">
        <x:f>AD532*$E$3</x:f>
        <x:v>1975.32</x:v>
      </x:c>
      <x:c r="AD532" s="523" t="n">
        <x:v>1975.32</x:v>
      </x:c>
      <x:c r="AE532" s="579" t="n">
        <x:v>22</x:v>
      </x:c>
      <x:c r="AF532" s="582" t="n">
        <x:f>AG532*$E$3</x:f>
        <x:v>7242.84</x:v>
      </x:c>
      <x:c r="AG532" s="523" t="n">
        <x:v>7242.84</x:v>
      </x:c>
      <x:c r="AH532" s="585" t="n">
        <x:v>12</x:v>
      </x:c>
      <x:c r="AI532" s="588" t="n">
        <x:f>AJ532*$E$3</x:f>
        <x:v>3950.64</x:v>
      </x:c>
      <x:c r="AJ532" s="523" t="n">
        <x:v>3950.64</x:v>
      </x:c>
      <x:c r="AK532" s="579" t="n">
        <x:v>10</x:v>
      </x:c>
      <x:c r="AL532" s="582" t="n">
        <x:f>AM532*$E$3</x:f>
        <x:v>3292.2</x:v>
      </x:c>
      <x:c r="AM532" s="523" t="n">
        <x:v>3292.2</x:v>
      </x:c>
      <x:c r="AN532" s="585" t="n">
        <x:v>6</x:v>
      </x:c>
      <x:c r="AO532" s="588" t="n">
        <x:f>AP532*$E$3</x:f>
        <x:v>1975.32</x:v>
      </x:c>
      <x:c r="AP532" s="523" t="n">
        <x:v>1975.32</x:v>
      </x:c>
      <x:c r="AQ532" s="579" t="n">
        <x:v>7</x:v>
      </x:c>
      <x:c r="AR532" s="582" t="n">
        <x:f>AS532*$E$3</x:f>
        <x:v>2304.54</x:v>
      </x:c>
      <x:c r="AS532" s="523" t="n">
        <x:v>2304.54</x:v>
      </x:c>
      <x:c r="AT532" s="585" t="n">
        <x:v>4</x:v>
      </x:c>
      <x:c r="AU532" s="588" t="n">
        <x:f>AV532*$E$3</x:f>
        <x:v>1316.88</x:v>
      </x:c>
      <x:c r="AV532" s="523" t="n">
        <x:v>1316.88</x:v>
      </x:c>
      <x:c r="AW532" s="579" t="n">
        <x:f>SUM(M532,P532,S532,V532,Y532,AB532,AE532,AH532,AK532,AN532,AQ532,AT532)</x:f>
        <x:v>94</x:v>
      </x:c>
      <x:c r="AX532" s="582" t="n">
        <x:f>SUM(N532,Q532,T532,W532,Z532,AC532,AF532,AI532,AL532,AO532,AR532,AU532)</x:f>
        <x:v>30946.68</x:v>
      </x:c>
      <x:c r="AY532" s="525"/>
      <x:c r="AZ532" s="579" t="n">
        <x:f>AW532/12</x:f>
        <x:v>7.833333333333333</x:v>
      </x:c>
      <x:c r="BA532" s="582" t="n">
        <x:f>AX532/12</x:f>
        <x:v>2578.89</x:v>
      </x:c>
      <x:c r="BB532" s="525"/>
      <x:c r="BC532" s="579" t="n">
        <x:f>AW532-$G532</x:f>
        <x:v>-74</x:v>
      </x:c>
      <x:c r="BD532" s="582" t="n">
        <x:f>AX532-($K532*12)</x:f>
        <x:v>-24362.28</x:v>
      </x:c>
      <x:c r="BE532" s="522" t="str">
        <x:v>SIM</x:v>
      </x:c>
      <x:c r="BF532" s="522" t="str">
        <x:v>PRODUÇÃO · COMPÕE O FATOR K</x:v>
      </x:c>
    </x:row>
    <x:row r="533" ht="31" customHeight="1">
      <x:c r="A533" s="531" t="str">
        <x:v>O&amp;M</x:v>
      </x:c>
      <x:c r="B533" s="531" t="str">
        <x:v>LINHA VIVA</x:v>
      </x:c>
      <x:c r="C533" s="531" t="str">
        <x:v>5032000219</x:v>
      </x:c>
      <x:c r="D533" s="534" t="str">
        <x:v>INST ESTRIBO OU GRAMPO LINHA VIVA RD LV</x:v>
      </x:c>
      <x:c r="E533" s="534" t="str">
        <x:v>INSTALAR UM ESTRIBO OU GRAMPO DE LINHA VIVA. INCLUI: INSTALAR/RETIRAR COBERTURAS NECESSARIAS NO POSTE, CONDUTOR, CHAVES E COMPONENTES ENERGIZADOS, INSTALAR UM NOVO ESTRIBO OU GRAMPO DE LINHA VIVA E AS CONEXOES. APROPRIACAO - INVESTIMENTO: QUANDO ASSOCIADA A UC ESSA ATIVIDADE DEVE SER APROPRIADA NA ODI. CUSTEIO: QUANDO EM ATIVIDADE DE MANUTENCAO, APROPRIAR NO CENTRO E CLASSE DE CUSTO ESPECIFICA DA AREA. CONFORME ET.206.EQTL.NORMAS E QUALIDADE - CADERNO DE SERVICOS. QUANTIDADE MINIMA DE PESSOAS RECOMENDAS: 3 PESSOAS. TIPO DE TURMA: LINHA VIVA (LV).</x:v>
      </x:c>
      <x:c r="F533" s="531" t="str">
        <x:v>UNIDADE</x:v>
      </x:c>
      <x:c r="G533" s="573" t="n">
        <x:v>1909.41333333333</x:v>
      </x:c>
      <x:c r="H533" s="573" t="n">
        <x:f>G533/12</x:f>
        <x:v>159.1177777777775</x:v>
      </x:c>
      <x:c r="I533" s="576" t="n">
        <x:v>271.184805607164</x:v>
      </x:c>
      <x:c r="J533" s="576" t="n">
        <x:f>ROUND(I533*$E$3,2)</x:f>
        <x:v>271.18</x:v>
      </x:c>
      <x:c r="K533" s="576" t="n">
        <x:f>J533*H533</x:f>
        <x:v>43149.5589777777</x:v>
      </x:c>
      <x:c r="L533" s="522"/>
      <x:c r="M533" s="579" t="n">
        <x:v>14</x:v>
      </x:c>
      <x:c r="N533" s="582" t="n">
        <x:f>O533*$E$3</x:f>
        <x:v>3796.52</x:v>
      </x:c>
      <x:c r="O533" s="523" t="n">
        <x:v>3796.52</x:v>
      </x:c>
      <x:c r="P533" s="585" t="n">
        <x:v>0</x:v>
      </x:c>
      <x:c r="Q533" s="588" t="n">
        <x:f>R533*$E$3</x:f>
        <x:v>0</x:v>
      </x:c>
      <x:c r="R533" s="523" t="n">
        <x:v>0</x:v>
      </x:c>
      <x:c r="S533" s="579" t="n">
        <x:v>0</x:v>
      </x:c>
      <x:c r="T533" s="582" t="n">
        <x:f>U533*$E$3</x:f>
        <x:v>0</x:v>
      </x:c>
      <x:c r="U533" s="523" t="n">
        <x:v>0</x:v>
      </x:c>
      <x:c r="V533" s="585" t="n">
        <x:v>0</x:v>
      </x:c>
      <x:c r="W533" s="588" t="n">
        <x:f>X533*$E$3</x:f>
        <x:v>0</x:v>
      </x:c>
      <x:c r="X533" s="523" t="n">
        <x:v>0</x:v>
      </x:c>
      <x:c r="Y533" s="579" t="n">
        <x:v>1</x:v>
      </x:c>
      <x:c r="Z533" s="582" t="n">
        <x:f>AA533*$E$3</x:f>
        <x:v>271.18</x:v>
      </x:c>
      <x:c r="AA533" s="523" t="n">
        <x:v>271.18</x:v>
      </x:c>
      <x:c r="AB533" s="585" t="n">
        <x:v>0</x:v>
      </x:c>
      <x:c r="AC533" s="588" t="n">
        <x:f>AD533*$E$3</x:f>
        <x:v>0</x:v>
      </x:c>
      <x:c r="AD533" s="523" t="n">
        <x:v>0</x:v>
      </x:c>
      <x:c r="AE533" s="579" t="n">
        <x:v>2</x:v>
      </x:c>
      <x:c r="AF533" s="582" t="n">
        <x:f>AG533*$E$3</x:f>
        <x:v>542.36</x:v>
      </x:c>
      <x:c r="AG533" s="523" t="n">
        <x:v>542.36</x:v>
      </x:c>
      <x:c r="AH533" s="585" t="n">
        <x:v>0</x:v>
      </x:c>
      <x:c r="AI533" s="588" t="n">
        <x:f>AJ533*$E$3</x:f>
        <x:v>0</x:v>
      </x:c>
      <x:c r="AJ533" s="523" t="n">
        <x:v>0</x:v>
      </x:c>
      <x:c r="AK533" s="579" t="n">
        <x:v>0</x:v>
      </x:c>
      <x:c r="AL533" s="582" t="n">
        <x:f>AM533*$E$3</x:f>
        <x:v>0</x:v>
      </x:c>
      <x:c r="AM533" s="523" t="n">
        <x:v>0</x:v>
      </x:c>
      <x:c r="AN533" s="585" t="n">
        <x:v>0</x:v>
      </x:c>
      <x:c r="AO533" s="588" t="n">
        <x:f>AP533*$E$3</x:f>
        <x:v>0</x:v>
      </x:c>
      <x:c r="AP533" s="523" t="n">
        <x:v>0</x:v>
      </x:c>
      <x:c r="AQ533" s="579" t="n">
        <x:v>0</x:v>
      </x:c>
      <x:c r="AR533" s="582" t="n">
        <x:f>AS533*$E$3</x:f>
        <x:v>0</x:v>
      </x:c>
      <x:c r="AS533" s="523" t="n">
        <x:v>0</x:v>
      </x:c>
      <x:c r="AT533" s="585" t="n">
        <x:v>0</x:v>
      </x:c>
      <x:c r="AU533" s="588" t="n">
        <x:f>AV533*$E$3</x:f>
        <x:v>0</x:v>
      </x:c>
      <x:c r="AV533" s="523" t="n">
        <x:v>0</x:v>
      </x:c>
      <x:c r="AW533" s="579" t="n">
        <x:f>SUM(M533,P533,S533,V533,Y533,AB533,AE533,AH533,AK533,AN533,AQ533,AT533)</x:f>
        <x:v>17</x:v>
      </x:c>
      <x:c r="AX533" s="582" t="n">
        <x:f>SUM(N533,Q533,T533,W533,Z533,AC533,AF533,AI533,AL533,AO533,AR533,AU533)</x:f>
        <x:v>4610.0599999999995</x:v>
      </x:c>
      <x:c r="AY533" s="525"/>
      <x:c r="AZ533" s="579" t="n">
        <x:f>AW533/12</x:f>
        <x:v>1.4166666666666667</x:v>
      </x:c>
      <x:c r="BA533" s="582" t="n">
        <x:f>AX533/12</x:f>
        <x:v>384.1716666666666</x:v>
      </x:c>
      <x:c r="BB533" s="525"/>
      <x:c r="BC533" s="579" t="n">
        <x:f>AW533-$G533</x:f>
        <x:v>-1892.41333333333</x:v>
      </x:c>
      <x:c r="BD533" s="582" t="n">
        <x:f>AX533-($K533*12)</x:f>
        <x:v>-513184.6477333324</x:v>
      </x:c>
      <x:c r="BE533" s="522" t="str">
        <x:v>SIM</x:v>
      </x:c>
      <x:c r="BF533" s="522" t="str">
        <x:v>PRODUÇÃO · COMPÕE O FATOR K</x:v>
      </x:c>
    </x:row>
    <x:row r="534" ht="31" customHeight="1">
      <x:c r="A534" s="531" t="str">
        <x:v>O&amp;M</x:v>
      </x:c>
      <x:c r="B534" s="531" t="str">
        <x:v>LINHA VIVA</x:v>
      </x:c>
      <x:c r="C534" s="531" t="str">
        <x:v>5032000220</x:v>
      </x:c>
      <x:c r="D534" s="534" t="str">
        <x:v>RET ESTRIBO OU GRAMPO LINHA VIVA RD LV</x:v>
      </x:c>
      <x:c r="E534" s="534" t="str">
        <x:v>RETIRAR UM ESTRIBO OU GRAMPO DE LINHA VIVA, INCLUI: INSTALAR/RETIRAR COBERTURAS NECESSARIAS NO POSTE, CONDUTOR, CHAVES E COMPONENTES ENERGIZADOS, RETIRAR UM ESTRIBO OU GRAMPO DE LINHA VIVA E AS CONEXOES. APROPRIACAO - INVESTIMENTO: QUANDO ASSOCIADA A UC ESSA ATIVIDADE DEVE SER APROPRIADA NA ODI. CUSTEIO: QUANDO EM ATIVIDADE DE MANUTENCAO, APROPRIAR NO CENTRO E CLASSE DE CUSTO ESPECIFICA DA AREA. CONFORME ET.206.EQTL.NORMAS E QUALIDADE - CADERNO DE SERVICOS. QUANTIDADE MINIMA DE PESSOAS RECOMENDAS: 3 PESSOAS. TIPO DE TURMA: LINHA VIVA (LV).</x:v>
      </x:c>
      <x:c r="F534" s="531" t="str">
        <x:v>UNIDADE</x:v>
      </x:c>
      <x:c r="G534" s="573" t="n">
        <x:v>15</x:v>
      </x:c>
      <x:c r="H534" s="573" t="n">
        <x:f>G534/12</x:f>
        <x:v>1.25</x:v>
      </x:c>
      <x:c r="I534" s="576" t="n">
        <x:v>171.558436172783</x:v>
      </x:c>
      <x:c r="J534" s="576" t="n">
        <x:f>ROUND(I534*$E$3,2)</x:f>
        <x:v>171.56</x:v>
      </x:c>
      <x:c r="K534" s="576" t="n">
        <x:f>J534*H534</x:f>
        <x:v>214.45</x:v>
      </x:c>
      <x:c r="L534" s="522"/>
      <x:c r="M534" s="579" t="n">
        <x:v>3</x:v>
      </x:c>
      <x:c r="N534" s="582" t="n">
        <x:f>O534*$E$3</x:f>
        <x:v>514.68</x:v>
      </x:c>
      <x:c r="O534" s="523" t="n">
        <x:v>514.68</x:v>
      </x:c>
      <x:c r="P534" s="585" t="n">
        <x:v>0</x:v>
      </x:c>
      <x:c r="Q534" s="588" t="n">
        <x:f>R534*$E$3</x:f>
        <x:v>0</x:v>
      </x:c>
      <x:c r="R534" s="523" t="n">
        <x:v>0</x:v>
      </x:c>
      <x:c r="S534" s="579" t="n">
        <x:v>0</x:v>
      </x:c>
      <x:c r="T534" s="582" t="n">
        <x:f>U534*$E$3</x:f>
        <x:v>0</x:v>
      </x:c>
      <x:c r="U534" s="523" t="n">
        <x:v>0</x:v>
      </x:c>
      <x:c r="V534" s="585" t="n">
        <x:v>0</x:v>
      </x:c>
      <x:c r="W534" s="588" t="n">
        <x:f>X534*$E$3</x:f>
        <x:v>0</x:v>
      </x:c>
      <x:c r="X534" s="523" t="n">
        <x:v>0</x:v>
      </x:c>
      <x:c r="Y534" s="579" t="n">
        <x:v>0</x:v>
      </x:c>
      <x:c r="Z534" s="582" t="n">
        <x:f>AA534*$E$3</x:f>
        <x:v>0</x:v>
      </x:c>
      <x:c r="AA534" s="523" t="n">
        <x:v>0</x:v>
      </x:c>
      <x:c r="AB534" s="585" t="n">
        <x:v>0</x:v>
      </x:c>
      <x:c r="AC534" s="588" t="n">
        <x:f>AD534*$E$3</x:f>
        <x:v>0</x:v>
      </x:c>
      <x:c r="AD534" s="523" t="n">
        <x:v>0</x:v>
      </x:c>
      <x:c r="AE534" s="579" t="n">
        <x:v>0</x:v>
      </x:c>
      <x:c r="AF534" s="582" t="n">
        <x:f>AG534*$E$3</x:f>
        <x:v>0</x:v>
      </x:c>
      <x:c r="AG534" s="523" t="n">
        <x:v>0</x:v>
      </x:c>
      <x:c r="AH534" s="585" t="n">
        <x:v>0</x:v>
      </x:c>
      <x:c r="AI534" s="588" t="n">
        <x:f>AJ534*$E$3</x:f>
        <x:v>0</x:v>
      </x:c>
      <x:c r="AJ534" s="523" t="n">
        <x:v>0</x:v>
      </x:c>
      <x:c r="AK534" s="579" t="n">
        <x:v>0</x:v>
      </x:c>
      <x:c r="AL534" s="582" t="n">
        <x:f>AM534*$E$3</x:f>
        <x:v>0</x:v>
      </x:c>
      <x:c r="AM534" s="523" t="n">
        <x:v>0</x:v>
      </x:c>
      <x:c r="AN534" s="585" t="n">
        <x:v>0</x:v>
      </x:c>
      <x:c r="AO534" s="588" t="n">
        <x:f>AP534*$E$3</x:f>
        <x:v>0</x:v>
      </x:c>
      <x:c r="AP534" s="523" t="n">
        <x:v>0</x:v>
      </x:c>
      <x:c r="AQ534" s="579" t="n">
        <x:v>0</x:v>
      </x:c>
      <x:c r="AR534" s="582" t="n">
        <x:f>AS534*$E$3</x:f>
        <x:v>0</x:v>
      </x:c>
      <x:c r="AS534" s="523" t="n">
        <x:v>0</x:v>
      </x:c>
      <x:c r="AT534" s="585" t="n">
        <x:v>0</x:v>
      </x:c>
      <x:c r="AU534" s="588" t="n">
        <x:f>AV534*$E$3</x:f>
        <x:v>0</x:v>
      </x:c>
      <x:c r="AV534" s="523" t="n">
        <x:v>0</x:v>
      </x:c>
      <x:c r="AW534" s="579" t="n">
        <x:f>SUM(M534,P534,S534,V534,Y534,AB534,AE534,AH534,AK534,AN534,AQ534,AT534)</x:f>
        <x:v>3</x:v>
      </x:c>
      <x:c r="AX534" s="582" t="n">
        <x:f>SUM(N534,Q534,T534,W534,Z534,AC534,AF534,AI534,AL534,AO534,AR534,AU534)</x:f>
        <x:v>514.68</x:v>
      </x:c>
      <x:c r="AY534" s="525"/>
      <x:c r="AZ534" s="579" t="n">
        <x:f>AW534/12</x:f>
        <x:v>0.25</x:v>
      </x:c>
      <x:c r="BA534" s="582" t="n">
        <x:f>AX534/12</x:f>
        <x:v>42.88999999999999</x:v>
      </x:c>
      <x:c r="BB534" s="525"/>
      <x:c r="BC534" s="579" t="n">
        <x:f>AW534-$G534</x:f>
        <x:v>-12</x:v>
      </x:c>
      <x:c r="BD534" s="582" t="n">
        <x:f>AX534-($K534*12)</x:f>
        <x:v>-2058.72</x:v>
      </x:c>
      <x:c r="BE534" s="522" t="str">
        <x:v>SIM</x:v>
      </x:c>
      <x:c r="BF534" s="522" t="str">
        <x:v>PRODUÇÃO · COMPÕE O FATOR K</x:v>
      </x:c>
    </x:row>
    <x:row r="535" ht="31" customHeight="1">
      <x:c r="A535" s="531" t="str">
        <x:v>O&amp;M</x:v>
      </x:c>
      <x:c r="B535" s="531" t="str">
        <x:v>LINHA VIVA</x:v>
      </x:c>
      <x:c r="C535" s="531" t="str">
        <x:v>5032000221</x:v>
      </x:c>
      <x:c r="D535" s="534" t="str">
        <x:v>RETIRAR OBJETO ESTRANHO REDE LV</x:v>
      </x:c>
      <x:c r="E535" s="534" t="str">
        <x:v>RETIRAR QUALQUER OBJETO ESTRANHO DA REDE, TIPO PIPA (TAMBEM CONHECIDO COMO ARRAIA), ARAME, GALHO E OUTROS. A REMUNERACAO E POR VAO. INCLUI: INSTALAR/RETIRAR COBERTURAS NECESSARIAS NO POSTE, CONDUTOR, CHAVES E COMPONENTES ENERGIZADOS, RETIRAR OBJETO DA REDE. APROPRIACAO - CUSTEIO: QUANDO EM ATIVIDADE DE MANUTENCAO, APROPRIAR NO CENTRO E CLASSE DE CUSTO ESPECIFICA DA AREA. CONFORME ET.206.EQTL.NORMAS E QUALIDADE - CADERNO DE SERVICOS. QUANTIDADE MINIMA DE PESSOAS RECOMENDAS: 3 PESSOAS. TIPO DE TURMA: LINHA VIVA (LV).</x:v>
      </x:c>
      <x:c r="F535" s="531" t="str">
        <x:v>UNIDADE</x:v>
      </x:c>
      <x:c r="G535" s="573" t="n">
        <x:v>0</x:v>
      </x:c>
      <x:c r="H535" s="573" t="n">
        <x:f>G535/12</x:f>
        <x:v>0</x:v>
      </x:c>
      <x:c r="I535" s="576" t="n">
        <x:v>273.012812385777</x:v>
      </x:c>
      <x:c r="J535" s="576" t="n">
        <x:f>ROUND(I535*$E$3,2)</x:f>
        <x:v>273.01</x:v>
      </x:c>
      <x:c r="K535" s="576" t="n">
        <x:f>J535*H535</x:f>
        <x:v>0</x:v>
      </x:c>
      <x:c r="L535" s="522"/>
      <x:c r="M535" s="579" t="n">
        <x:v>0</x:v>
      </x:c>
      <x:c r="N535" s="582" t="n">
        <x:f>O535*$E$3</x:f>
        <x:v>0</x:v>
      </x:c>
      <x:c r="O535" s="523" t="n">
        <x:v>0</x:v>
      </x:c>
      <x:c r="P535" s="585" t="n">
        <x:v>0</x:v>
      </x:c>
      <x:c r="Q535" s="588" t="n">
        <x:f>R535*$E$3</x:f>
        <x:v>0</x:v>
      </x:c>
      <x:c r="R535" s="523" t="n">
        <x:v>0</x:v>
      </x:c>
      <x:c r="S535" s="579" t="n">
        <x:v>0</x:v>
      </x:c>
      <x:c r="T535" s="582" t="n">
        <x:f>U535*$E$3</x:f>
        <x:v>0</x:v>
      </x:c>
      <x:c r="U535" s="523" t="n">
        <x:v>0</x:v>
      </x:c>
      <x:c r="V535" s="585" t="n">
        <x:v>0</x:v>
      </x:c>
      <x:c r="W535" s="588" t="n">
        <x:f>X535*$E$3</x:f>
        <x:v>0</x:v>
      </x:c>
      <x:c r="X535" s="523" t="n">
        <x:v>0</x:v>
      </x:c>
      <x:c r="Y535" s="579" t="n">
        <x:v>0</x:v>
      </x:c>
      <x:c r="Z535" s="582" t="n">
        <x:f>AA535*$E$3</x:f>
        <x:v>0</x:v>
      </x:c>
      <x:c r="AA535" s="523" t="n">
        <x:v>0</x:v>
      </x:c>
      <x:c r="AB535" s="585" t="n">
        <x:v>0</x:v>
      </x:c>
      <x:c r="AC535" s="588" t="n">
        <x:f>AD535*$E$3</x:f>
        <x:v>0</x:v>
      </x:c>
      <x:c r="AD535" s="523" t="n">
        <x:v>0</x:v>
      </x:c>
      <x:c r="AE535" s="579" t="n">
        <x:v>0</x:v>
      </x:c>
      <x:c r="AF535" s="582" t="n">
        <x:f>AG535*$E$3</x:f>
        <x:v>0</x:v>
      </x:c>
      <x:c r="AG535" s="523" t="n">
        <x:v>0</x:v>
      </x:c>
      <x:c r="AH535" s="585" t="n">
        <x:v>0</x:v>
      </x:c>
      <x:c r="AI535" s="588" t="n">
        <x:f>AJ535*$E$3</x:f>
        <x:v>0</x:v>
      </x:c>
      <x:c r="AJ535" s="523" t="n">
        <x:v>0</x:v>
      </x:c>
      <x:c r="AK535" s="579" t="n">
        <x:v>0</x:v>
      </x:c>
      <x:c r="AL535" s="582" t="n">
        <x:f>AM535*$E$3</x:f>
        <x:v>0</x:v>
      </x:c>
      <x:c r="AM535" s="523" t="n">
        <x:v>0</x:v>
      </x:c>
      <x:c r="AN535" s="585" t="n">
        <x:v>0</x:v>
      </x:c>
      <x:c r="AO535" s="588" t="n">
        <x:f>AP535*$E$3</x:f>
        <x:v>0</x:v>
      </x:c>
      <x:c r="AP535" s="523" t="n">
        <x:v>0</x:v>
      </x:c>
      <x:c r="AQ535" s="579" t="n">
        <x:v>0</x:v>
      </x:c>
      <x:c r="AR535" s="582" t="n">
        <x:f>AS535*$E$3</x:f>
        <x:v>0</x:v>
      </x:c>
      <x:c r="AS535" s="523" t="n">
        <x:v>0</x:v>
      </x:c>
      <x:c r="AT535" s="585" t="n">
        <x:v>0</x:v>
      </x:c>
      <x:c r="AU535" s="588" t="n">
        <x:f>AV535*$E$3</x:f>
        <x:v>0</x:v>
      </x:c>
      <x:c r="AV535" s="523" t="n">
        <x:v>0</x:v>
      </x:c>
      <x:c r="AW535" s="579" t="n">
        <x:f>SUM(M535,P535,S535,V535,Y535,AB535,AE535,AH535,AK535,AN535,AQ535,AT535)</x:f>
        <x:v>0</x:v>
      </x:c>
      <x:c r="AX535" s="582" t="n">
        <x:f>SUM(N535,Q535,T535,W535,Z535,AC535,AF535,AI535,AL535,AO535,AR535,AU535)</x:f>
        <x:v>0</x:v>
      </x:c>
      <x:c r="AY535" s="525"/>
      <x:c r="AZ535" s="579" t="n">
        <x:f>AW535/12</x:f>
        <x:v>0</x:v>
      </x:c>
      <x:c r="BA535" s="582" t="n">
        <x:f>AX535/12</x:f>
        <x:v>0</x:v>
      </x:c>
      <x:c r="BB535" s="525"/>
      <x:c r="BC535" s="579" t="n">
        <x:f>AW535-$G535</x:f>
        <x:v>0</x:v>
      </x:c>
      <x:c r="BD535" s="582" t="n">
        <x:f>AX535-($K535*12)</x:f>
        <x:v>0</x:v>
      </x:c>
      <x:c r="BE535" s="522" t="str">
        <x:v>SIM</x:v>
      </x:c>
      <x:c r="BF535" s="522" t="str">
        <x:v>PRODUÇÃO · COMPÕE O FATOR K</x:v>
      </x:c>
    </x:row>
    <x:row r="536" ht="31" customHeight="1">
      <x:c r="A536" s="531" t="str">
        <x:v>O&amp;M</x:v>
      </x:c>
      <x:c r="B536" s="531" t="str">
        <x:v>LINHA VIVA</x:v>
      </x:c>
      <x:c r="C536" s="531" t="str">
        <x:v>5032000222</x:v>
      </x:c>
      <x:c r="D536" s="534" t="str">
        <x:v>INST MUFLA RD CONDUTOR LV</x:v>
      </x:c>
      <x:c r="E536" s="534" t="str">
        <x:v>INSTALAR MUFLA NO CONDUTOR, INDEPENDENTE DO TIPO, CLASSE DE TENSAO E BITOLA, EM REDE DISTRIBUICAO. INCLUI: INSTALAR/RETIRAR COBERTURAS NECESSARIAS NO POSTE, CONDUTOR, CHAVES E COMPONENTES ENERGIZADOS, FIXACAO DA MUFLA NO CONDUTOR E CONEXAO A REDE. INSTALAR SUPORTE, CASO NECESSARIO. CONTEMPLA O PAGAMENTO DE UMA INSTALACAO POR CONDUTOR. APROPRIACAO - INVESTIMENTO: QUANDO ASSOCIADA A UC ESSA ATIVIDADE DEVE SER APROPRIADA NA ODI. CONFORME ET.206.EQTL.NORMAS E QUALIDADE. QUANTIDADE MINIMA DE PESSOAS RECOMENDAS: 3 PESSOAS. TIPO DE TURMA: LINHA VIVA (LV). </x:v>
      </x:c>
      <x:c r="F536" s="531" t="str">
        <x:v>UNIDADE</x:v>
      </x:c>
      <x:c r="G536" s="573" t="n">
        <x:v>0</x:v>
      </x:c>
      <x:c r="H536" s="573" t="n">
        <x:f>G536/12</x:f>
        <x:v>0</x:v>
      </x:c>
      <x:c r="I536" s="576" t="n">
        <x:v>765.295037866123</x:v>
      </x:c>
      <x:c r="J536" s="576" t="n">
        <x:f>ROUND(I536*$E$3,2)</x:f>
        <x:v>765.3</x:v>
      </x:c>
      <x:c r="K536" s="576" t="n">
        <x:f>J536*H536</x:f>
        <x:v>0</x:v>
      </x:c>
      <x:c r="L536" s="522"/>
      <x:c r="M536" s="579" t="n">
        <x:v>0</x:v>
      </x:c>
      <x:c r="N536" s="582" t="n">
        <x:f>O536*$E$3</x:f>
        <x:v>0</x:v>
      </x:c>
      <x:c r="O536" s="523" t="n">
        <x:v>0</x:v>
      </x:c>
      <x:c r="P536" s="585" t="n">
        <x:v>0</x:v>
      </x:c>
      <x:c r="Q536" s="588" t="n">
        <x:f>R536*$E$3</x:f>
        <x:v>0</x:v>
      </x:c>
      <x:c r="R536" s="523" t="n">
        <x:v>0</x:v>
      </x:c>
      <x:c r="S536" s="579" t="n">
        <x:v>0</x:v>
      </x:c>
      <x:c r="T536" s="582" t="n">
        <x:f>U536*$E$3</x:f>
        <x:v>0</x:v>
      </x:c>
      <x:c r="U536" s="523" t="n">
        <x:v>0</x:v>
      </x:c>
      <x:c r="V536" s="585" t="n">
        <x:v>0</x:v>
      </x:c>
      <x:c r="W536" s="588" t="n">
        <x:f>X536*$E$3</x:f>
        <x:v>0</x:v>
      </x:c>
      <x:c r="X536" s="523" t="n">
        <x:v>0</x:v>
      </x:c>
      <x:c r="Y536" s="579" t="n">
        <x:v>0</x:v>
      </x:c>
      <x:c r="Z536" s="582" t="n">
        <x:f>AA536*$E$3</x:f>
        <x:v>0</x:v>
      </x:c>
      <x:c r="AA536" s="523" t="n">
        <x:v>0</x:v>
      </x:c>
      <x:c r="AB536" s="585" t="n">
        <x:v>0</x:v>
      </x:c>
      <x:c r="AC536" s="588" t="n">
        <x:f>AD536*$E$3</x:f>
        <x:v>0</x:v>
      </x:c>
      <x:c r="AD536" s="523" t="n">
        <x:v>0</x:v>
      </x:c>
      <x:c r="AE536" s="579" t="n">
        <x:v>0</x:v>
      </x:c>
      <x:c r="AF536" s="582" t="n">
        <x:f>AG536*$E$3</x:f>
        <x:v>0</x:v>
      </x:c>
      <x:c r="AG536" s="523" t="n">
        <x:v>0</x:v>
      </x:c>
      <x:c r="AH536" s="585" t="n">
        <x:v>0</x:v>
      </x:c>
      <x:c r="AI536" s="588" t="n">
        <x:f>AJ536*$E$3</x:f>
        <x:v>0</x:v>
      </x:c>
      <x:c r="AJ536" s="523" t="n">
        <x:v>0</x:v>
      </x:c>
      <x:c r="AK536" s="579" t="n">
        <x:v>0</x:v>
      </x:c>
      <x:c r="AL536" s="582" t="n">
        <x:f>AM536*$E$3</x:f>
        <x:v>0</x:v>
      </x:c>
      <x:c r="AM536" s="523" t="n">
        <x:v>0</x:v>
      </x:c>
      <x:c r="AN536" s="585" t="n">
        <x:v>0</x:v>
      </x:c>
      <x:c r="AO536" s="588" t="n">
        <x:f>AP536*$E$3</x:f>
        <x:v>0</x:v>
      </x:c>
      <x:c r="AP536" s="523" t="n">
        <x:v>0</x:v>
      </x:c>
      <x:c r="AQ536" s="579" t="n">
        <x:v>0</x:v>
      </x:c>
      <x:c r="AR536" s="582" t="n">
        <x:f>AS536*$E$3</x:f>
        <x:v>0</x:v>
      </x:c>
      <x:c r="AS536" s="523" t="n">
        <x:v>0</x:v>
      </x:c>
      <x:c r="AT536" s="585" t="n">
        <x:v>0</x:v>
      </x:c>
      <x:c r="AU536" s="588" t="n">
        <x:f>AV536*$E$3</x:f>
        <x:v>0</x:v>
      </x:c>
      <x:c r="AV536" s="523" t="n">
        <x:v>0</x:v>
      </x:c>
      <x:c r="AW536" s="579" t="n">
        <x:f>SUM(M536,P536,S536,V536,Y536,AB536,AE536,AH536,AK536,AN536,AQ536,AT536)</x:f>
        <x:v>0</x:v>
      </x:c>
      <x:c r="AX536" s="582" t="n">
        <x:f>SUM(N536,Q536,T536,W536,Z536,AC536,AF536,AI536,AL536,AO536,AR536,AU536)</x:f>
        <x:v>0</x:v>
      </x:c>
      <x:c r="AY536" s="525"/>
      <x:c r="AZ536" s="579" t="n">
        <x:f>AW536/12</x:f>
        <x:v>0</x:v>
      </x:c>
      <x:c r="BA536" s="582" t="n">
        <x:f>AX536/12</x:f>
        <x:v>0</x:v>
      </x:c>
      <x:c r="BB536" s="525"/>
      <x:c r="BC536" s="579" t="n">
        <x:f>AW536-$G536</x:f>
        <x:v>0</x:v>
      </x:c>
      <x:c r="BD536" s="582" t="n">
        <x:f>AX536-($K536*12)</x:f>
        <x:v>0</x:v>
      </x:c>
      <x:c r="BE536" s="522" t="str">
        <x:v>SIM</x:v>
      </x:c>
      <x:c r="BF536" s="522" t="str">
        <x:v>PRODUÇÃO · COMPÕE O FATOR K</x:v>
      </x:c>
    </x:row>
    <x:row r="537" ht="31" customHeight="1">
      <x:c r="A537" s="531" t="str">
        <x:v>O&amp;M</x:v>
      </x:c>
      <x:c r="B537" s="531" t="str">
        <x:v>LINHA VIVA</x:v>
      </x:c>
      <x:c r="C537" s="531" t="str">
        <x:v>5032000223</x:v>
      </x:c>
      <x:c r="D537" s="534" t="str">
        <x:v>RET MUFLA RD CONDUTOR LV</x:v>
      </x:c>
      <x:c r="E537" s="534" t="str">
        <x:v>RETIRAR MUFLA NO CONDUTOR, INDEPENDENTE DO TIPO, CLASSE DE TENSAO E BITOLA, EM REDE DISTRIBUICAO. INCLUI: INSTALAR/RETIRAR COBERTURAS NECESSARIAS NO POSTE, CONDUTOR, CHAVES E COMPONENTES ENERGIZADOS, RETIRADA DA MUFLA DO CONDUTOR E DESCONEXAO A REDE. RETIRAR SUPORTE, CASO NECESSARIO. CONTEMPLA O PAGAMENTO DE UMA INSTALACAO POR CONDUTOR. APROPRIACAO - INVESTIMENTO: QUANDO ASSOCIADA A UC ESSA ATIVIDADE DEVE SER APROPRIADA NA ODI. CONFORME ET.206.EQTL.NORMAS E QUALIDADE. QUANTIDADE MINIMA DE PESSOAS RECOMENDAS: 3 PESSOAS. TIPO DE TURMA: LINHA VIVA (LV). </x:v>
      </x:c>
      <x:c r="F537" s="531" t="str">
        <x:v>UNIDADE</x:v>
      </x:c>
      <x:c r="G537" s="573" t="n">
        <x:v>0</x:v>
      </x:c>
      <x:c r="H537" s="573" t="n">
        <x:f>G537/12</x:f>
        <x:v>0</x:v>
      </x:c>
      <x:c r="I537" s="576" t="n">
        <x:v>535.697386472393</x:v>
      </x:c>
      <x:c r="J537" s="576" t="n">
        <x:f>ROUND(I537*$E$3,2)</x:f>
        <x:v>535.7</x:v>
      </x:c>
      <x:c r="K537" s="576" t="n">
        <x:f>J537*H537</x:f>
        <x:v>0</x:v>
      </x:c>
      <x:c r="L537" s="522"/>
      <x:c r="M537" s="579" t="n">
        <x:v>0</x:v>
      </x:c>
      <x:c r="N537" s="582" t="n">
        <x:f>O537*$E$3</x:f>
        <x:v>0</x:v>
      </x:c>
      <x:c r="O537" s="523" t="n">
        <x:v>0</x:v>
      </x:c>
      <x:c r="P537" s="585" t="n">
        <x:v>0</x:v>
      </x:c>
      <x:c r="Q537" s="588" t="n">
        <x:f>R537*$E$3</x:f>
        <x:v>0</x:v>
      </x:c>
      <x:c r="R537" s="523" t="n">
        <x:v>0</x:v>
      </x:c>
      <x:c r="S537" s="579" t="n">
        <x:v>0</x:v>
      </x:c>
      <x:c r="T537" s="582" t="n">
        <x:f>U537*$E$3</x:f>
        <x:v>0</x:v>
      </x:c>
      <x:c r="U537" s="523" t="n">
        <x:v>0</x:v>
      </x:c>
      <x:c r="V537" s="585" t="n">
        <x:v>0</x:v>
      </x:c>
      <x:c r="W537" s="588" t="n">
        <x:f>X537*$E$3</x:f>
        <x:v>0</x:v>
      </x:c>
      <x:c r="X537" s="523" t="n">
        <x:v>0</x:v>
      </x:c>
      <x:c r="Y537" s="579" t="n">
        <x:v>0</x:v>
      </x:c>
      <x:c r="Z537" s="582" t="n">
        <x:f>AA537*$E$3</x:f>
        <x:v>0</x:v>
      </x:c>
      <x:c r="AA537" s="523" t="n">
        <x:v>0</x:v>
      </x:c>
      <x:c r="AB537" s="585" t="n">
        <x:v>0</x:v>
      </x:c>
      <x:c r="AC537" s="588" t="n">
        <x:f>AD537*$E$3</x:f>
        <x:v>0</x:v>
      </x:c>
      <x:c r="AD537" s="523" t="n">
        <x:v>0</x:v>
      </x:c>
      <x:c r="AE537" s="579" t="n">
        <x:v>0</x:v>
      </x:c>
      <x:c r="AF537" s="582" t="n">
        <x:f>AG537*$E$3</x:f>
        <x:v>0</x:v>
      </x:c>
      <x:c r="AG537" s="523" t="n">
        <x:v>0</x:v>
      </x:c>
      <x:c r="AH537" s="585" t="n">
        <x:v>0</x:v>
      </x:c>
      <x:c r="AI537" s="588" t="n">
        <x:f>AJ537*$E$3</x:f>
        <x:v>0</x:v>
      </x:c>
      <x:c r="AJ537" s="523" t="n">
        <x:v>0</x:v>
      </x:c>
      <x:c r="AK537" s="579" t="n">
        <x:v>0</x:v>
      </x:c>
      <x:c r="AL537" s="582" t="n">
        <x:f>AM537*$E$3</x:f>
        <x:v>0</x:v>
      </x:c>
      <x:c r="AM537" s="523" t="n">
        <x:v>0</x:v>
      </x:c>
      <x:c r="AN537" s="585" t="n">
        <x:v>0</x:v>
      </x:c>
      <x:c r="AO537" s="588" t="n">
        <x:f>AP537*$E$3</x:f>
        <x:v>0</x:v>
      </x:c>
      <x:c r="AP537" s="523" t="n">
        <x:v>0</x:v>
      </x:c>
      <x:c r="AQ537" s="579" t="n">
        <x:v>0</x:v>
      </x:c>
      <x:c r="AR537" s="582" t="n">
        <x:f>AS537*$E$3</x:f>
        <x:v>0</x:v>
      </x:c>
      <x:c r="AS537" s="523" t="n">
        <x:v>0</x:v>
      </x:c>
      <x:c r="AT537" s="585" t="n">
        <x:v>0</x:v>
      </x:c>
      <x:c r="AU537" s="588" t="n">
        <x:f>AV537*$E$3</x:f>
        <x:v>0</x:v>
      </x:c>
      <x:c r="AV537" s="523" t="n">
        <x:v>0</x:v>
      </x:c>
      <x:c r="AW537" s="579" t="n">
        <x:f>SUM(M537,P537,S537,V537,Y537,AB537,AE537,AH537,AK537,AN537,AQ537,AT537)</x:f>
        <x:v>0</x:v>
      </x:c>
      <x:c r="AX537" s="582" t="n">
        <x:f>SUM(N537,Q537,T537,W537,Z537,AC537,AF537,AI537,AL537,AO537,AR537,AU537)</x:f>
        <x:v>0</x:v>
      </x:c>
      <x:c r="AY537" s="525"/>
      <x:c r="AZ537" s="579" t="n">
        <x:f>AW537/12</x:f>
        <x:v>0</x:v>
      </x:c>
      <x:c r="BA537" s="582" t="n">
        <x:f>AX537/12</x:f>
        <x:v>0</x:v>
      </x:c>
      <x:c r="BB537" s="525"/>
      <x:c r="BC537" s="579" t="n">
        <x:f>AW537-$G537</x:f>
        <x:v>0</x:v>
      </x:c>
      <x:c r="BD537" s="582" t="n">
        <x:f>AX537-($K537*12)</x:f>
        <x:v>0</x:v>
      </x:c>
      <x:c r="BE537" s="522" t="str">
        <x:v>SIM</x:v>
      </x:c>
      <x:c r="BF537" s="522" t="str">
        <x:v>PRODUÇÃO · COMPÕE O FATOR K</x:v>
      </x:c>
    </x:row>
    <x:row r="538" ht="31" customHeight="1">
      <x:c r="A538" s="531" t="str">
        <x:v>O&amp;M</x:v>
      </x:c>
      <x:c r="B538" s="531" t="str">
        <x:v>LINHA VIVA</x:v>
      </x:c>
      <x:c r="C538" s="531" t="str">
        <x:v>5032000224</x:v>
      </x:c>
      <x:c r="D538" s="534" t="str">
        <x:v>INST COND COBERTO RDC 35-70 MM2 LV</x:v>
      </x:c>
      <x:c r="E538" s="534" t="str">
        <x:v>INSTALAR CONDUTOR COBERTO/PROTEGIDO EM REDE COMPACTA (RDC), BITOLA: 35MM² A 70MM². SOB, SOBRE OU CRUZANDO A REDE ENERGIZADA EXISTENTE. INCLUI: INSTALAR/RETIRAR COBERTURAS NECESSARIAS NO POSTE, CONDUTOR, CHAVES E COMPONENTES ENERGIZADOS, INSTALAR CONDUTOR, TENSIONAR, NIVELAR, AMARRAR, ENCABECAR, CONEXOES, PASSAGENS, ESTRIBOS E  CRUZAMENTOS. A REMUNERACAO DESSA ATIVIDADE SERA POR METRO LINEAR, DEVENDO SER DESCONSIDERADO OS 5% DE CABO ACRESCIDOS PARA A INSTALACAO  DEVIDO A CATENARIA E ENCABECAMENTO. APROPRIACAO - INVESTIMENTO: QUANDO ASSOCIADA A UC ESSA ATIVIDADE DEVE SER APROPRIADA NA ODI. CUSTEIO: QUANDO EM ATIVIDADE DE MANUTENCAO, APROPRIAR NO CENTRO E CLASSE DE CUSTO ESPECIFICA DA AREA. CONFORME ET.206.EQTL.NORMAS E QUALIDADE - CADERNO DE SERVICOS. QUANTIDADE MINIMA DE PESSOAS RECOMENDAS: 2 X 3 PESSOAS. TIPO DE TURMA: LINHA VIVA (LV).</x:v>
      </x:c>
      <x:c r="F538" s="531" t="str">
        <x:v>METRO</x:v>
      </x:c>
      <x:c r="G538" s="573" t="n">
        <x:v>0</x:v>
      </x:c>
      <x:c r="H538" s="573" t="n">
        <x:f>G538/12</x:f>
        <x:v>0</x:v>
      </x:c>
      <x:c r="I538" s="576" t="n">
        <x:v>11.1508413495362</x:v>
      </x:c>
      <x:c r="J538" s="576" t="n">
        <x:f>ROUND(I538*$E$3,2)</x:f>
        <x:v>11.15</x:v>
      </x:c>
      <x:c r="K538" s="576" t="n">
        <x:f>J538*H538</x:f>
        <x:v>0</x:v>
      </x:c>
      <x:c r="L538" s="522"/>
      <x:c r="M538" s="579" t="n">
        <x:v>0</x:v>
      </x:c>
      <x:c r="N538" s="582" t="n">
        <x:f>O538*$E$3</x:f>
        <x:v>0</x:v>
      </x:c>
      <x:c r="O538" s="523" t="n">
        <x:v>0</x:v>
      </x:c>
      <x:c r="P538" s="585" t="n">
        <x:v>0</x:v>
      </x:c>
      <x:c r="Q538" s="588" t="n">
        <x:f>R538*$E$3</x:f>
        <x:v>0</x:v>
      </x:c>
      <x:c r="R538" s="523" t="n">
        <x:v>0</x:v>
      </x:c>
      <x:c r="S538" s="579" t="n">
        <x:v>0</x:v>
      </x:c>
      <x:c r="T538" s="582" t="n">
        <x:f>U538*$E$3</x:f>
        <x:v>0</x:v>
      </x:c>
      <x:c r="U538" s="523" t="n">
        <x:v>0</x:v>
      </x:c>
      <x:c r="V538" s="585" t="n">
        <x:v>0</x:v>
      </x:c>
      <x:c r="W538" s="588" t="n">
        <x:f>X538*$E$3</x:f>
        <x:v>0</x:v>
      </x:c>
      <x:c r="X538" s="523" t="n">
        <x:v>0</x:v>
      </x:c>
      <x:c r="Y538" s="579" t="n">
        <x:v>0</x:v>
      </x:c>
      <x:c r="Z538" s="582" t="n">
        <x:f>AA538*$E$3</x:f>
        <x:v>0</x:v>
      </x:c>
      <x:c r="AA538" s="523" t="n">
        <x:v>0</x:v>
      </x:c>
      <x:c r="AB538" s="585" t="n">
        <x:v>0</x:v>
      </x:c>
      <x:c r="AC538" s="588" t="n">
        <x:f>AD538*$E$3</x:f>
        <x:v>0</x:v>
      </x:c>
      <x:c r="AD538" s="523" t="n">
        <x:v>0</x:v>
      </x:c>
      <x:c r="AE538" s="579" t="n">
        <x:v>0</x:v>
      </x:c>
      <x:c r="AF538" s="582" t="n">
        <x:f>AG538*$E$3</x:f>
        <x:v>0</x:v>
      </x:c>
      <x:c r="AG538" s="523" t="n">
        <x:v>0</x:v>
      </x:c>
      <x:c r="AH538" s="585" t="n">
        <x:v>0</x:v>
      </x:c>
      <x:c r="AI538" s="588" t="n">
        <x:f>AJ538*$E$3</x:f>
        <x:v>0</x:v>
      </x:c>
      <x:c r="AJ538" s="523" t="n">
        <x:v>0</x:v>
      </x:c>
      <x:c r="AK538" s="579" t="n">
        <x:v>0</x:v>
      </x:c>
      <x:c r="AL538" s="582" t="n">
        <x:f>AM538*$E$3</x:f>
        <x:v>0</x:v>
      </x:c>
      <x:c r="AM538" s="523" t="n">
        <x:v>0</x:v>
      </x:c>
      <x:c r="AN538" s="585" t="n">
        <x:v>0</x:v>
      </x:c>
      <x:c r="AO538" s="588" t="n">
        <x:f>AP538*$E$3</x:f>
        <x:v>0</x:v>
      </x:c>
      <x:c r="AP538" s="523" t="n">
        <x:v>0</x:v>
      </x:c>
      <x:c r="AQ538" s="579" t="n">
        <x:v>0</x:v>
      </x:c>
      <x:c r="AR538" s="582" t="n">
        <x:f>AS538*$E$3</x:f>
        <x:v>0</x:v>
      </x:c>
      <x:c r="AS538" s="523" t="n">
        <x:v>0</x:v>
      </x:c>
      <x:c r="AT538" s="585" t="n">
        <x:v>0</x:v>
      </x:c>
      <x:c r="AU538" s="588" t="n">
        <x:f>AV538*$E$3</x:f>
        <x:v>0</x:v>
      </x:c>
      <x:c r="AV538" s="523" t="n">
        <x:v>0</x:v>
      </x:c>
      <x:c r="AW538" s="579" t="n">
        <x:f>SUM(M538,P538,S538,V538,Y538,AB538,AE538,AH538,AK538,AN538,AQ538,AT538)</x:f>
        <x:v>0</x:v>
      </x:c>
      <x:c r="AX538" s="582" t="n">
        <x:f>SUM(N538,Q538,T538,W538,Z538,AC538,AF538,AI538,AL538,AO538,AR538,AU538)</x:f>
        <x:v>0</x:v>
      </x:c>
      <x:c r="AY538" s="525"/>
      <x:c r="AZ538" s="579" t="n">
        <x:f>AW538/12</x:f>
        <x:v>0</x:v>
      </x:c>
      <x:c r="BA538" s="582" t="n">
        <x:f>AX538/12</x:f>
        <x:v>0</x:v>
      </x:c>
      <x:c r="BB538" s="525"/>
      <x:c r="BC538" s="579" t="n">
        <x:f>AW538-$G538</x:f>
        <x:v>0</x:v>
      </x:c>
      <x:c r="BD538" s="582" t="n">
        <x:f>AX538-($K538*12)</x:f>
        <x:v>0</x:v>
      </x:c>
      <x:c r="BE538" s="522" t="str">
        <x:v>SIM</x:v>
      </x:c>
      <x:c r="BF538" s="522" t="str">
        <x:v>PRODUÇÃO · COMPÕE O FATOR K</x:v>
      </x:c>
    </x:row>
    <x:row r="539" ht="31" customHeight="1">
      <x:c r="A539" s="531" t="str">
        <x:v>O&amp;M</x:v>
      </x:c>
      <x:c r="B539" s="531" t="str">
        <x:v>LINHA VIVA</x:v>
      </x:c>
      <x:c r="C539" s="531" t="str">
        <x:v>5032000225</x:v>
      </x:c>
      <x:c r="D539" s="534" t="str">
        <x:v>RET COND COBERTO RDC 35-70 MM2 LV</x:v>
      </x:c>
      <x:c r="E539" s="534" t="str">
        <x:v>RETIRAR CONDUTOR COBERTO/PROTEGIDO EM REDE COMPACTA (RDC), BITOLA: 35MM² A 70MM². SOB, SOBRE OU CRUZANDO A REDE ENERGIZADA EXISTENTE. INCLUI: INSTALAR/RETIRAR COBERTURAS NECESSARIAS NO POSTE, CONDUTOR, CHAVES E COMPONENTES ENERGIZADOS, RETIRAR CONDUTOR, TENSIONAR, NIVELAR, AMARRAR, ENCABECAR, CONEXOES, PASSAGENS, ESTRIBOS E  CRUZAMENTOS. A REMUNERACAO DESSA ATIVIDADE SERA POR METRO LINEAR, DEVENDO SER DESCONSIDERADO OS 5% DE CABO ACRESCIDOS PARA A INSTALACAO  DEVIDO A CATENARIA E ENCABECAMENTO. APROPRIACAO - INVESTIMENTO: QUANDO ASSOCIADA A UC ESSA ATIVIDADE DEVE SER APROPRIADA NA ODI. CUSTEIO: QUANDO EM ATIVIDADE DE MANUTENCAO, APROPRIAR NO CENTRO E CLASSE DE CUSTO ESPECIFICA DA AREA. CONFORME ET.206.EQTL.NORMAS E QUALIDADE - CADERNO DE SERVICOS. QUANTIDADE MINIMA DE PESSOAS RECOMENDAS: 2 X 3 PESSOAS. TIPO DE TURMA: LINHA VIVA (LV).</x:v>
      </x:c>
      <x:c r="F539" s="531" t="str">
        <x:v>METRO</x:v>
      </x:c>
      <x:c r="G539" s="573" t="n">
        <x:v>0</x:v>
      </x:c>
      <x:c r="H539" s="573" t="n">
        <x:f>G539/12</x:f>
        <x:v>0</x:v>
      </x:c>
      <x:c r="I539" s="576" t="n">
        <x:v>7.12922643658875</x:v>
      </x:c>
      <x:c r="J539" s="576" t="n">
        <x:f>ROUND(I539*$E$3,2)</x:f>
        <x:v>7.13</x:v>
      </x:c>
      <x:c r="K539" s="576" t="n">
        <x:f>J539*H539</x:f>
        <x:v>0</x:v>
      </x:c>
      <x:c r="L539" s="522"/>
      <x:c r="M539" s="579" t="n">
        <x:v>0</x:v>
      </x:c>
      <x:c r="N539" s="582" t="n">
        <x:f>O539*$E$3</x:f>
        <x:v>0</x:v>
      </x:c>
      <x:c r="O539" s="523" t="n">
        <x:v>0</x:v>
      </x:c>
      <x:c r="P539" s="585" t="n">
        <x:v>0</x:v>
      </x:c>
      <x:c r="Q539" s="588" t="n">
        <x:f>R539*$E$3</x:f>
        <x:v>0</x:v>
      </x:c>
      <x:c r="R539" s="523" t="n">
        <x:v>0</x:v>
      </x:c>
      <x:c r="S539" s="579" t="n">
        <x:v>0</x:v>
      </x:c>
      <x:c r="T539" s="582" t="n">
        <x:f>U539*$E$3</x:f>
        <x:v>0</x:v>
      </x:c>
      <x:c r="U539" s="523" t="n">
        <x:v>0</x:v>
      </x:c>
      <x:c r="V539" s="585" t="n">
        <x:v>0</x:v>
      </x:c>
      <x:c r="W539" s="588" t="n">
        <x:f>X539*$E$3</x:f>
        <x:v>0</x:v>
      </x:c>
      <x:c r="X539" s="523" t="n">
        <x:v>0</x:v>
      </x:c>
      <x:c r="Y539" s="579" t="n">
        <x:v>0</x:v>
      </x:c>
      <x:c r="Z539" s="582" t="n">
        <x:f>AA539*$E$3</x:f>
        <x:v>0</x:v>
      </x:c>
      <x:c r="AA539" s="523" t="n">
        <x:v>0</x:v>
      </x:c>
      <x:c r="AB539" s="585" t="n">
        <x:v>0</x:v>
      </x:c>
      <x:c r="AC539" s="588" t="n">
        <x:f>AD539*$E$3</x:f>
        <x:v>0</x:v>
      </x:c>
      <x:c r="AD539" s="523" t="n">
        <x:v>0</x:v>
      </x:c>
      <x:c r="AE539" s="579" t="n">
        <x:v>0</x:v>
      </x:c>
      <x:c r="AF539" s="582" t="n">
        <x:f>AG539*$E$3</x:f>
        <x:v>0</x:v>
      </x:c>
      <x:c r="AG539" s="523" t="n">
        <x:v>0</x:v>
      </x:c>
      <x:c r="AH539" s="585" t="n">
        <x:v>0</x:v>
      </x:c>
      <x:c r="AI539" s="588" t="n">
        <x:f>AJ539*$E$3</x:f>
        <x:v>0</x:v>
      </x:c>
      <x:c r="AJ539" s="523" t="n">
        <x:v>0</x:v>
      </x:c>
      <x:c r="AK539" s="579" t="n">
        <x:v>0</x:v>
      </x:c>
      <x:c r="AL539" s="582" t="n">
        <x:f>AM539*$E$3</x:f>
        <x:v>0</x:v>
      </x:c>
      <x:c r="AM539" s="523" t="n">
        <x:v>0</x:v>
      </x:c>
      <x:c r="AN539" s="585" t="n">
        <x:v>0</x:v>
      </x:c>
      <x:c r="AO539" s="588" t="n">
        <x:f>AP539*$E$3</x:f>
        <x:v>0</x:v>
      </x:c>
      <x:c r="AP539" s="523" t="n">
        <x:v>0</x:v>
      </x:c>
      <x:c r="AQ539" s="579" t="n">
        <x:v>0</x:v>
      </x:c>
      <x:c r="AR539" s="582" t="n">
        <x:f>AS539*$E$3</x:f>
        <x:v>0</x:v>
      </x:c>
      <x:c r="AS539" s="523" t="n">
        <x:v>0</x:v>
      </x:c>
      <x:c r="AT539" s="585" t="n">
        <x:v>0</x:v>
      </x:c>
      <x:c r="AU539" s="588" t="n">
        <x:f>AV539*$E$3</x:f>
        <x:v>0</x:v>
      </x:c>
      <x:c r="AV539" s="523" t="n">
        <x:v>0</x:v>
      </x:c>
      <x:c r="AW539" s="579" t="n">
        <x:f>SUM(M539,P539,S539,V539,Y539,AB539,AE539,AH539,AK539,AN539,AQ539,AT539)</x:f>
        <x:v>0</x:v>
      </x:c>
      <x:c r="AX539" s="582" t="n">
        <x:f>SUM(N539,Q539,T539,W539,Z539,AC539,AF539,AI539,AL539,AO539,AR539,AU539)</x:f>
        <x:v>0</x:v>
      </x:c>
      <x:c r="AY539" s="525"/>
      <x:c r="AZ539" s="579" t="n">
        <x:f>AW539/12</x:f>
        <x:v>0</x:v>
      </x:c>
      <x:c r="BA539" s="582" t="n">
        <x:f>AX539/12</x:f>
        <x:v>0</x:v>
      </x:c>
      <x:c r="BB539" s="525"/>
      <x:c r="BC539" s="579" t="n">
        <x:f>AW539-$G539</x:f>
        <x:v>0</x:v>
      </x:c>
      <x:c r="BD539" s="582" t="n">
        <x:f>AX539-($K539*12)</x:f>
        <x:v>0</x:v>
      </x:c>
      <x:c r="BE539" s="522" t="str">
        <x:v>SIM</x:v>
      </x:c>
      <x:c r="BF539" s="522" t="str">
        <x:v>PRODUÇÃO · COMPÕE O FATOR K</x:v>
      </x:c>
    </x:row>
    <x:row r="540" ht="31" customHeight="1">
      <x:c r="A540" s="531" t="str">
        <x:v>O&amp;M</x:v>
      </x:c>
      <x:c r="B540" s="531" t="str">
        <x:v>LINHA VIVA</x:v>
      </x:c>
      <x:c r="C540" s="531" t="str">
        <x:v>5032000226</x:v>
      </x:c>
      <x:c r="D540" s="534" t="str">
        <x:v>INST COND COBERTO RDC 95-185 MM2 LV</x:v>
      </x:c>
      <x:c r="E540" s="534" t="str">
        <x:v>INSTALAR CONDUTOR COBERTO/PROTEGIDO EM REDE COMPACTA (RDC), BITOLA: 95MM² A 185MM². SOB, SOBRE OU CRUZANDO A REDE ENERGIZADA EXISTENTE. INCLUI: INSTALAR/RETIRAR COBERTURAS NECESSARIAS NO POSTE, CONDUTOR, CHAVES E COMPONENTES ENERGIZADOS, INSTALAR CONDUTOR, TENSIONAR, NIVELAR, AMARRAR, ENCABECAR, CONEXOES, PASSAGENS, ESTRIBOS E  CRUZAMENTOS. A REMUNERACAO DESSA ATIVIDADE SERA POR METRO LINEAR, DEVENDO SER DESCONSIDERADO OS 5% DE CABO ACRESCIDOS PARA A INSTALACAO  DEVIDO A CATENARIA E ENCABECAMENTO. APROPRIACAO - INVESTIMENTO: QUANDO ASSOCIADA A UC ESSA ATIVIDADE DEVE SER APROPRIADA NA ODI. CUSTEIO: QUANDO EM ATIVIDADE DE MANUTENCAO, APROPRIAR NO CENTRO E CLASSE DE CUSTO ESPECIFICA DA AREA. CONFORME ET.206.EQTL.NORMAS E QUALIDADE - CADERNO DE SERVICOS. QUANTIDADE MINIMA DE PESSOAS RECOMENDAS: 2 X 3 PESSOAS. TIPO DE TURMA: LINHA VIVA (LV).</x:v>
      </x:c>
      <x:c r="F540" s="531" t="str">
        <x:v>METRO</x:v>
      </x:c>
      <x:c r="G540" s="573" t="n">
        <x:v>0</x:v>
      </x:c>
      <x:c r="H540" s="573" t="n">
        <x:f>G540/12</x:f>
        <x:v>0</x:v>
      </x:c>
      <x:c r="I540" s="576" t="n">
        <x:v>14.4412535510387</x:v>
      </x:c>
      <x:c r="J540" s="576" t="n">
        <x:f>ROUND(I540*$E$3,2)</x:f>
        <x:v>14.44</x:v>
      </x:c>
      <x:c r="K540" s="576" t="n">
        <x:f>J540*H540</x:f>
        <x:v>0</x:v>
      </x:c>
      <x:c r="L540" s="522"/>
      <x:c r="M540" s="579" t="n">
        <x:v>0</x:v>
      </x:c>
      <x:c r="N540" s="582" t="n">
        <x:f>O540*$E$3</x:f>
        <x:v>0</x:v>
      </x:c>
      <x:c r="O540" s="523" t="n">
        <x:v>0</x:v>
      </x:c>
      <x:c r="P540" s="585" t="n">
        <x:v>0</x:v>
      </x:c>
      <x:c r="Q540" s="588" t="n">
        <x:f>R540*$E$3</x:f>
        <x:v>0</x:v>
      </x:c>
      <x:c r="R540" s="523" t="n">
        <x:v>0</x:v>
      </x:c>
      <x:c r="S540" s="579" t="n">
        <x:v>0</x:v>
      </x:c>
      <x:c r="T540" s="582" t="n">
        <x:f>U540*$E$3</x:f>
        <x:v>0</x:v>
      </x:c>
      <x:c r="U540" s="523" t="n">
        <x:v>0</x:v>
      </x:c>
      <x:c r="V540" s="585" t="n">
        <x:v>0</x:v>
      </x:c>
      <x:c r="W540" s="588" t="n">
        <x:f>X540*$E$3</x:f>
        <x:v>0</x:v>
      </x:c>
      <x:c r="X540" s="523" t="n">
        <x:v>0</x:v>
      </x:c>
      <x:c r="Y540" s="579" t="n">
        <x:v>0</x:v>
      </x:c>
      <x:c r="Z540" s="582" t="n">
        <x:f>AA540*$E$3</x:f>
        <x:v>0</x:v>
      </x:c>
      <x:c r="AA540" s="523" t="n">
        <x:v>0</x:v>
      </x:c>
      <x:c r="AB540" s="585" t="n">
        <x:v>0</x:v>
      </x:c>
      <x:c r="AC540" s="588" t="n">
        <x:f>AD540*$E$3</x:f>
        <x:v>0</x:v>
      </x:c>
      <x:c r="AD540" s="523" t="n">
        <x:v>0</x:v>
      </x:c>
      <x:c r="AE540" s="579" t="n">
        <x:v>0</x:v>
      </x:c>
      <x:c r="AF540" s="582" t="n">
        <x:f>AG540*$E$3</x:f>
        <x:v>0</x:v>
      </x:c>
      <x:c r="AG540" s="523" t="n">
        <x:v>0</x:v>
      </x:c>
      <x:c r="AH540" s="585" t="n">
        <x:v>0</x:v>
      </x:c>
      <x:c r="AI540" s="588" t="n">
        <x:f>AJ540*$E$3</x:f>
        <x:v>0</x:v>
      </x:c>
      <x:c r="AJ540" s="523" t="n">
        <x:v>0</x:v>
      </x:c>
      <x:c r="AK540" s="579" t="n">
        <x:v>0</x:v>
      </x:c>
      <x:c r="AL540" s="582" t="n">
        <x:f>AM540*$E$3</x:f>
        <x:v>0</x:v>
      </x:c>
      <x:c r="AM540" s="523" t="n">
        <x:v>0</x:v>
      </x:c>
      <x:c r="AN540" s="585" t="n">
        <x:v>0</x:v>
      </x:c>
      <x:c r="AO540" s="588" t="n">
        <x:f>AP540*$E$3</x:f>
        <x:v>0</x:v>
      </x:c>
      <x:c r="AP540" s="523" t="n">
        <x:v>0</x:v>
      </x:c>
      <x:c r="AQ540" s="579" t="n">
        <x:v>0</x:v>
      </x:c>
      <x:c r="AR540" s="582" t="n">
        <x:f>AS540*$E$3</x:f>
        <x:v>0</x:v>
      </x:c>
      <x:c r="AS540" s="523" t="n">
        <x:v>0</x:v>
      </x:c>
      <x:c r="AT540" s="585" t="n">
        <x:v>0</x:v>
      </x:c>
      <x:c r="AU540" s="588" t="n">
        <x:f>AV540*$E$3</x:f>
        <x:v>0</x:v>
      </x:c>
      <x:c r="AV540" s="523" t="n">
        <x:v>0</x:v>
      </x:c>
      <x:c r="AW540" s="579" t="n">
        <x:f>SUM(M540,P540,S540,V540,Y540,AB540,AE540,AH540,AK540,AN540,AQ540,AT540)</x:f>
        <x:v>0</x:v>
      </x:c>
      <x:c r="AX540" s="582" t="n">
        <x:f>SUM(N540,Q540,T540,W540,Z540,AC540,AF540,AI540,AL540,AO540,AR540,AU540)</x:f>
        <x:v>0</x:v>
      </x:c>
      <x:c r="AY540" s="525"/>
      <x:c r="AZ540" s="579" t="n">
        <x:f>AW540/12</x:f>
        <x:v>0</x:v>
      </x:c>
      <x:c r="BA540" s="582" t="n">
        <x:f>AX540/12</x:f>
        <x:v>0</x:v>
      </x:c>
      <x:c r="BB540" s="525"/>
      <x:c r="BC540" s="579" t="n">
        <x:f>AW540-$G540</x:f>
        <x:v>0</x:v>
      </x:c>
      <x:c r="BD540" s="582" t="n">
        <x:f>AX540-($K540*12)</x:f>
        <x:v>0</x:v>
      </x:c>
      <x:c r="BE540" s="522" t="str">
        <x:v>SIM</x:v>
      </x:c>
      <x:c r="BF540" s="522" t="str">
        <x:v>PRODUÇÃO · COMPÕE O FATOR K</x:v>
      </x:c>
    </x:row>
    <x:row r="541" ht="31" customHeight="1">
      <x:c r="A541" s="531" t="str">
        <x:v>O&amp;M</x:v>
      </x:c>
      <x:c r="B541" s="531" t="str">
        <x:v>LINHA VIVA</x:v>
      </x:c>
      <x:c r="C541" s="531" t="str">
        <x:v>5032000227</x:v>
      </x:c>
      <x:c r="D541" s="534" t="str">
        <x:v>RET COND COBERTO RDC 95-185 MM2 LV</x:v>
      </x:c>
      <x:c r="E541" s="534" t="str">
        <x:v>RETIRAR CONDUTOR COBERTO/PROTEGIDO EM REDE COMPACTA (RDC), BITOLA: 95MM² A 185MM². SOB, SOBRE OU CRUZANDO A REDE ENERGIZADA EXISTENTE. INCLUI: INSTALAR/RETIRAR COBERTURAS NECESSARIAS NO POSTE, CONDUTOR, CHAVES E COMPONENTES ENERGIZADOS, RETIRAR CONDUTOR, TENSIONAR, NIVELAR, AMARRAR, ENCABECAR, CONEXOES, PASSAGENS, ESTRIBOS E  CRUZAMENTOS. A REMUNERACAO DESSA ATIVIDADE SERA POR METRO LINEAR, DEVENDO SER DESCONSIDERADO OS 5% DE CABO ACRESCIDOS PARA A INSTALACAO  DEVIDO A CATENARIA E ENCABECAMENTO. APROPRIACAO - INVESTIMENTO: QUANDO ASSOCIADA A UC ESSA ATIVIDADE DEVE SER APROPRIADA NA ODI. CUSTEIO: QUANDO EM ATIVIDADE DE MANUTENCAO, APROPRIAR NO CENTRO E CLASSE DE CUSTO ESPECIFICA DA AREA. CONFORME ET.206.EQTL.NORMAS E QUALIDADE - CADERNO DE SERVICOS. QUANTIDADE MINIMA DE PESSOAS RECOMENDAS: 2 X 3 PESSOAS. TIPO DE TURMA: LINHA VIVA (LV).</x:v>
      </x:c>
      <x:c r="F541" s="531" t="str">
        <x:v>METRO</x:v>
      </x:c>
      <x:c r="G541" s="573" t="n">
        <x:v>0</x:v>
      </x:c>
      <x:c r="H541" s="573" t="n">
        <x:f>G541/12</x:f>
        <x:v>0</x:v>
      </x:c>
      <x:c r="I541" s="576" t="n">
        <x:v>8.77443253734</x:v>
      </x:c>
      <x:c r="J541" s="576" t="n">
        <x:f>ROUND(I541*$E$3,2)</x:f>
        <x:v>8.77</x:v>
      </x:c>
      <x:c r="K541" s="576" t="n">
        <x:f>J541*H541</x:f>
        <x:v>0</x:v>
      </x:c>
      <x:c r="L541" s="522"/>
      <x:c r="M541" s="579" t="n">
        <x:v>0</x:v>
      </x:c>
      <x:c r="N541" s="582" t="n">
        <x:f>O541*$E$3</x:f>
        <x:v>0</x:v>
      </x:c>
      <x:c r="O541" s="523" t="n">
        <x:v>0</x:v>
      </x:c>
      <x:c r="P541" s="585" t="n">
        <x:v>0</x:v>
      </x:c>
      <x:c r="Q541" s="588" t="n">
        <x:f>R541*$E$3</x:f>
        <x:v>0</x:v>
      </x:c>
      <x:c r="R541" s="523" t="n">
        <x:v>0</x:v>
      </x:c>
      <x:c r="S541" s="579" t="n">
        <x:v>0</x:v>
      </x:c>
      <x:c r="T541" s="582" t="n">
        <x:f>U541*$E$3</x:f>
        <x:v>0</x:v>
      </x:c>
      <x:c r="U541" s="523" t="n">
        <x:v>0</x:v>
      </x:c>
      <x:c r="V541" s="585" t="n">
        <x:v>0</x:v>
      </x:c>
      <x:c r="W541" s="588" t="n">
        <x:f>X541*$E$3</x:f>
        <x:v>0</x:v>
      </x:c>
      <x:c r="X541" s="523" t="n">
        <x:v>0</x:v>
      </x:c>
      <x:c r="Y541" s="579" t="n">
        <x:v>0</x:v>
      </x:c>
      <x:c r="Z541" s="582" t="n">
        <x:f>AA541*$E$3</x:f>
        <x:v>0</x:v>
      </x:c>
      <x:c r="AA541" s="523" t="n">
        <x:v>0</x:v>
      </x:c>
      <x:c r="AB541" s="585" t="n">
        <x:v>0</x:v>
      </x:c>
      <x:c r="AC541" s="588" t="n">
        <x:f>AD541*$E$3</x:f>
        <x:v>0</x:v>
      </x:c>
      <x:c r="AD541" s="523" t="n">
        <x:v>0</x:v>
      </x:c>
      <x:c r="AE541" s="579" t="n">
        <x:v>0</x:v>
      </x:c>
      <x:c r="AF541" s="582" t="n">
        <x:f>AG541*$E$3</x:f>
        <x:v>0</x:v>
      </x:c>
      <x:c r="AG541" s="523" t="n">
        <x:v>0</x:v>
      </x:c>
      <x:c r="AH541" s="585" t="n">
        <x:v>0</x:v>
      </x:c>
      <x:c r="AI541" s="588" t="n">
        <x:f>AJ541*$E$3</x:f>
        <x:v>0</x:v>
      </x:c>
      <x:c r="AJ541" s="523" t="n">
        <x:v>0</x:v>
      </x:c>
      <x:c r="AK541" s="579" t="n">
        <x:v>0</x:v>
      </x:c>
      <x:c r="AL541" s="582" t="n">
        <x:f>AM541*$E$3</x:f>
        <x:v>0</x:v>
      </x:c>
      <x:c r="AM541" s="523" t="n">
        <x:v>0</x:v>
      </x:c>
      <x:c r="AN541" s="585" t="n">
        <x:v>0</x:v>
      </x:c>
      <x:c r="AO541" s="588" t="n">
        <x:f>AP541*$E$3</x:f>
        <x:v>0</x:v>
      </x:c>
      <x:c r="AP541" s="523" t="n">
        <x:v>0</x:v>
      </x:c>
      <x:c r="AQ541" s="579" t="n">
        <x:v>0</x:v>
      </x:c>
      <x:c r="AR541" s="582" t="n">
        <x:f>AS541*$E$3</x:f>
        <x:v>0</x:v>
      </x:c>
      <x:c r="AS541" s="523" t="n">
        <x:v>0</x:v>
      </x:c>
      <x:c r="AT541" s="585" t="n">
        <x:v>0</x:v>
      </x:c>
      <x:c r="AU541" s="588" t="n">
        <x:f>AV541*$E$3</x:f>
        <x:v>0</x:v>
      </x:c>
      <x:c r="AV541" s="523" t="n">
        <x:v>0</x:v>
      </x:c>
      <x:c r="AW541" s="579" t="n">
        <x:f>SUM(M541,P541,S541,V541,Y541,AB541,AE541,AH541,AK541,AN541,AQ541,AT541)</x:f>
        <x:v>0</x:v>
      </x:c>
      <x:c r="AX541" s="582" t="n">
        <x:f>SUM(N541,Q541,T541,W541,Z541,AC541,AF541,AI541,AL541,AO541,AR541,AU541)</x:f>
        <x:v>0</x:v>
      </x:c>
      <x:c r="AY541" s="525"/>
      <x:c r="AZ541" s="579" t="n">
        <x:f>AW541/12</x:f>
        <x:v>0</x:v>
      </x:c>
      <x:c r="BA541" s="582" t="n">
        <x:f>AX541/12</x:f>
        <x:v>0</x:v>
      </x:c>
      <x:c r="BB541" s="525"/>
      <x:c r="BC541" s="579" t="n">
        <x:f>AW541-$G541</x:f>
        <x:v>0</x:v>
      </x:c>
      <x:c r="BD541" s="582" t="n">
        <x:f>AX541-($K541*12)</x:f>
        <x:v>0</x:v>
      </x:c>
      <x:c r="BE541" s="522" t="str">
        <x:v>SIM</x:v>
      </x:c>
      <x:c r="BF541" s="522" t="str">
        <x:v>PRODUÇÃO · COMPÕE O FATOR K</x:v>
      </x:c>
    </x:row>
    <x:row r="542" ht="31" customHeight="1">
      <x:c r="A542" s="531" t="str">
        <x:v>O&amp;M</x:v>
      </x:c>
      <x:c r="B542" s="531" t="str">
        <x:v>LINHA VIVA</x:v>
      </x:c>
      <x:c r="C542" s="531" t="str">
        <x:v>5032000228</x:v>
      </x:c>
      <x:c r="D542" s="534" t="str">
        <x:v>INST CABO MENSAGEIRO RDC LV</x:v>
      </x:c>
      <x:c r="E542" s="534" t="str">
        <x:v>INSTALAR CABO MENSAGEIRO EM REDE COMPACTA (RDC), INDEPENDENTE DA BITOLA, INDEPENDENTE DA CLASSE DE TENSAO. SOB, SOBRE OU CRUZANDO A REDE ENERGIZADA EXISTENTE. INCLUI: INSTALAR/RETIRAR COBERTURAS NECESSARIAS NO POSTE, CONDUTOR, CHAVES E COMPONENTES ENERGIZADOS, INSTALAR CONDUTOR, TENSIONAR, NIVELAR E FIXAR O CABO MENSAGEIRO NAS ESTRUTURAS. INSTALAR OS ESPACADORES, AMARRACOES E FIXACOES. APROPRIACAO - INVESTIMENTO: QUANDO ASSOCIADA A UC ESSA ATIVIDADE DEVE SER APROPRIADA NA ODI. CUSTEIO: QUANDO EM ATIVIDADE DE MANUTENCAO, APROPRIAR NO CENTRO E CLASSE DE CUSTO ESPECIFICA DA AREA.. CONFORME ET.206.EQTL.NORMAS E QUALIDADE - CADERNO DE SERVICOS. QUANTIDADE MINIMA DE PESSOAS RECOMENDAS: 2 X 3 PESSOAS. TIPO DE TURMA: LINHA VIVA (LV).</x:v>
      </x:c>
      <x:c r="F542" s="531" t="str">
        <x:v>METRO</x:v>
      </x:c>
      <x:c r="G542" s="573" t="n">
        <x:v>0</x:v>
      </x:c>
      <x:c r="H542" s="573" t="n">
        <x:f>G542/12</x:f>
        <x:v>0</x:v>
      </x:c>
      <x:c r="I542" s="576" t="n">
        <x:v>10.7852399938137</x:v>
      </x:c>
      <x:c r="J542" s="576" t="n">
        <x:f>ROUND(I542*$E$3,2)</x:f>
        <x:v>10.79</x:v>
      </x:c>
      <x:c r="K542" s="576" t="n">
        <x:f>J542*H542</x:f>
        <x:v>0</x:v>
      </x:c>
      <x:c r="L542" s="522"/>
      <x:c r="M542" s="579" t="n">
        <x:v>0</x:v>
      </x:c>
      <x:c r="N542" s="582" t="n">
        <x:f>O542*$E$3</x:f>
        <x:v>0</x:v>
      </x:c>
      <x:c r="O542" s="523" t="n">
        <x:v>0</x:v>
      </x:c>
      <x:c r="P542" s="585" t="n">
        <x:v>0</x:v>
      </x:c>
      <x:c r="Q542" s="588" t="n">
        <x:f>R542*$E$3</x:f>
        <x:v>0</x:v>
      </x:c>
      <x:c r="R542" s="523" t="n">
        <x:v>0</x:v>
      </x:c>
      <x:c r="S542" s="579" t="n">
        <x:v>0</x:v>
      </x:c>
      <x:c r="T542" s="582" t="n">
        <x:f>U542*$E$3</x:f>
        <x:v>0</x:v>
      </x:c>
      <x:c r="U542" s="523" t="n">
        <x:v>0</x:v>
      </x:c>
      <x:c r="V542" s="585" t="n">
        <x:v>0</x:v>
      </x:c>
      <x:c r="W542" s="588" t="n">
        <x:f>X542*$E$3</x:f>
        <x:v>0</x:v>
      </x:c>
      <x:c r="X542" s="523" t="n">
        <x:v>0</x:v>
      </x:c>
      <x:c r="Y542" s="579" t="n">
        <x:v>0</x:v>
      </x:c>
      <x:c r="Z542" s="582" t="n">
        <x:f>AA542*$E$3</x:f>
        <x:v>0</x:v>
      </x:c>
      <x:c r="AA542" s="523" t="n">
        <x:v>0</x:v>
      </x:c>
      <x:c r="AB542" s="585" t="n">
        <x:v>0</x:v>
      </x:c>
      <x:c r="AC542" s="588" t="n">
        <x:f>AD542*$E$3</x:f>
        <x:v>0</x:v>
      </x:c>
      <x:c r="AD542" s="523" t="n">
        <x:v>0</x:v>
      </x:c>
      <x:c r="AE542" s="579" t="n">
        <x:v>0</x:v>
      </x:c>
      <x:c r="AF542" s="582" t="n">
        <x:f>AG542*$E$3</x:f>
        <x:v>0</x:v>
      </x:c>
      <x:c r="AG542" s="523" t="n">
        <x:v>0</x:v>
      </x:c>
      <x:c r="AH542" s="585" t="n">
        <x:v>0</x:v>
      </x:c>
      <x:c r="AI542" s="588" t="n">
        <x:f>AJ542*$E$3</x:f>
        <x:v>0</x:v>
      </x:c>
      <x:c r="AJ542" s="523" t="n">
        <x:v>0</x:v>
      </x:c>
      <x:c r="AK542" s="579" t="n">
        <x:v>0</x:v>
      </x:c>
      <x:c r="AL542" s="582" t="n">
        <x:f>AM542*$E$3</x:f>
        <x:v>0</x:v>
      </x:c>
      <x:c r="AM542" s="523" t="n">
        <x:v>0</x:v>
      </x:c>
      <x:c r="AN542" s="585" t="n">
        <x:v>0</x:v>
      </x:c>
      <x:c r="AO542" s="588" t="n">
        <x:f>AP542*$E$3</x:f>
        <x:v>0</x:v>
      </x:c>
      <x:c r="AP542" s="523" t="n">
        <x:v>0</x:v>
      </x:c>
      <x:c r="AQ542" s="579" t="n">
        <x:v>0</x:v>
      </x:c>
      <x:c r="AR542" s="582" t="n">
        <x:f>AS542*$E$3</x:f>
        <x:v>0</x:v>
      </x:c>
      <x:c r="AS542" s="523" t="n">
        <x:v>0</x:v>
      </x:c>
      <x:c r="AT542" s="585" t="n">
        <x:v>0</x:v>
      </x:c>
      <x:c r="AU542" s="588" t="n">
        <x:f>AV542*$E$3</x:f>
        <x:v>0</x:v>
      </x:c>
      <x:c r="AV542" s="523" t="n">
        <x:v>0</x:v>
      </x:c>
      <x:c r="AW542" s="579" t="n">
        <x:f>SUM(M542,P542,S542,V542,Y542,AB542,AE542,AH542,AK542,AN542,AQ542,AT542)</x:f>
        <x:v>0</x:v>
      </x:c>
      <x:c r="AX542" s="582" t="n">
        <x:f>SUM(N542,Q542,T542,W542,Z542,AC542,AF542,AI542,AL542,AO542,AR542,AU542)</x:f>
        <x:v>0</x:v>
      </x:c>
      <x:c r="AY542" s="525"/>
      <x:c r="AZ542" s="579" t="n">
        <x:f>AW542/12</x:f>
        <x:v>0</x:v>
      </x:c>
      <x:c r="BA542" s="582" t="n">
        <x:f>AX542/12</x:f>
        <x:v>0</x:v>
      </x:c>
      <x:c r="BB542" s="525"/>
      <x:c r="BC542" s="579" t="n">
        <x:f>AW542-$G542</x:f>
        <x:v>0</x:v>
      </x:c>
      <x:c r="BD542" s="582" t="n">
        <x:f>AX542-($K542*12)</x:f>
        <x:v>0</x:v>
      </x:c>
      <x:c r="BE542" s="522" t="str">
        <x:v>SIM</x:v>
      </x:c>
      <x:c r="BF542" s="522" t="str">
        <x:v>PRODUÇÃO · COMPÕE O FATOR K</x:v>
      </x:c>
    </x:row>
    <x:row r="543" ht="31" customHeight="1">
      <x:c r="A543" s="531" t="str">
        <x:v>O&amp;M</x:v>
      </x:c>
      <x:c r="B543" s="531" t="str">
        <x:v>LINHA VIVA</x:v>
      </x:c>
      <x:c r="C543" s="531" t="str">
        <x:v>5032000229</x:v>
      </x:c>
      <x:c r="D543" s="534" t="str">
        <x:v>RET CABO MENSAGEIRO RDC LV</x:v>
      </x:c>
      <x:c r="E543" s="534" t="str">
        <x:v>RETIRAR CABO MENSAGEIRO EM REDE COMPACTA (RDC), INDEPENDENTE DA BITOLA, INDEPENDENTE DA CLASSE DE TENSAO. SOB, SOBRE OU CRUZANDO A REDE ENERGIZADA EXISTENTE. INCLUI: INSTALAR/RETIRAR COBERTURAS NECESSARIAS NO POSTE, CONDUTOR, CHAVES E COMPONENTES ENERGIZADOS, RETIRAR CONDUTOR, TENSIONAR, NIVELAR E FIXAR O CABO MENSAGEIRO NAS ESTRUTURAS. RETIRAR OS ESPACADORES, AMARRACOES E FIXACOES. APROPRIACAO - INVESTIMENTO: QUANDO ASSOCIADA A UC ESSA ATIVIDADE DEVE SER APROPRIADA NA ODI. CUSTEIO: QUANDO EM ATIVIDADE DE MANUTENCAO, APROPRIAR NO CENTRO E CLASSE DE CUSTO ESPECIFICA DA AREA.. CONFORME ET.206.EQTL.NORMAS E QUALIDADE - CADERNO DE SERVICOS. QUANTIDADE MINIMA DE PESSOAS RECOMENDAS: 2 X 3 PESSOAS. TIPO DE TURMA: LINHA VIVA (LV).</x:v>
      </x:c>
      <x:c r="F543" s="531" t="str">
        <x:v>METRO</x:v>
      </x:c>
      <x:c r="G543" s="573" t="n">
        <x:v>0</x:v>
      </x:c>
      <x:c r="H543" s="573" t="n">
        <x:f>G543/12</x:f>
        <x:v>0</x:v>
      </x:c>
      <x:c r="I543" s="576" t="n">
        <x:v>4.0216149129475</x:v>
      </x:c>
      <x:c r="J543" s="576" t="n">
        <x:f>ROUND(I543*$E$3,2)</x:f>
        <x:v>4.02</x:v>
      </x:c>
      <x:c r="K543" s="576" t="n">
        <x:f>J543*H543</x:f>
        <x:v>0</x:v>
      </x:c>
      <x:c r="L543" s="522"/>
      <x:c r="M543" s="579" t="n">
        <x:v>0</x:v>
      </x:c>
      <x:c r="N543" s="582" t="n">
        <x:f>O543*$E$3</x:f>
        <x:v>0</x:v>
      </x:c>
      <x:c r="O543" s="523" t="n">
        <x:v>0</x:v>
      </x:c>
      <x:c r="P543" s="585" t="n">
        <x:v>0</x:v>
      </x:c>
      <x:c r="Q543" s="588" t="n">
        <x:f>R543*$E$3</x:f>
        <x:v>0</x:v>
      </x:c>
      <x:c r="R543" s="523" t="n">
        <x:v>0</x:v>
      </x:c>
      <x:c r="S543" s="579" t="n">
        <x:v>0</x:v>
      </x:c>
      <x:c r="T543" s="582" t="n">
        <x:f>U543*$E$3</x:f>
        <x:v>0</x:v>
      </x:c>
      <x:c r="U543" s="523" t="n">
        <x:v>0</x:v>
      </x:c>
      <x:c r="V543" s="585" t="n">
        <x:v>0</x:v>
      </x:c>
      <x:c r="W543" s="588" t="n">
        <x:f>X543*$E$3</x:f>
        <x:v>0</x:v>
      </x:c>
      <x:c r="X543" s="523" t="n">
        <x:v>0</x:v>
      </x:c>
      <x:c r="Y543" s="579" t="n">
        <x:v>0</x:v>
      </x:c>
      <x:c r="Z543" s="582" t="n">
        <x:f>AA543*$E$3</x:f>
        <x:v>0</x:v>
      </x:c>
      <x:c r="AA543" s="523" t="n">
        <x:v>0</x:v>
      </x:c>
      <x:c r="AB543" s="585" t="n">
        <x:v>0</x:v>
      </x:c>
      <x:c r="AC543" s="588" t="n">
        <x:f>AD543*$E$3</x:f>
        <x:v>0</x:v>
      </x:c>
      <x:c r="AD543" s="523" t="n">
        <x:v>0</x:v>
      </x:c>
      <x:c r="AE543" s="579" t="n">
        <x:v>0</x:v>
      </x:c>
      <x:c r="AF543" s="582" t="n">
        <x:f>AG543*$E$3</x:f>
        <x:v>0</x:v>
      </x:c>
      <x:c r="AG543" s="523" t="n">
        <x:v>0</x:v>
      </x:c>
      <x:c r="AH543" s="585" t="n">
        <x:v>0</x:v>
      </x:c>
      <x:c r="AI543" s="588" t="n">
        <x:f>AJ543*$E$3</x:f>
        <x:v>0</x:v>
      </x:c>
      <x:c r="AJ543" s="523" t="n">
        <x:v>0</x:v>
      </x:c>
      <x:c r="AK543" s="579" t="n">
        <x:v>0</x:v>
      </x:c>
      <x:c r="AL543" s="582" t="n">
        <x:f>AM543*$E$3</x:f>
        <x:v>0</x:v>
      </x:c>
      <x:c r="AM543" s="523" t="n">
        <x:v>0</x:v>
      </x:c>
      <x:c r="AN543" s="585" t="n">
        <x:v>0</x:v>
      </x:c>
      <x:c r="AO543" s="588" t="n">
        <x:f>AP543*$E$3</x:f>
        <x:v>0</x:v>
      </x:c>
      <x:c r="AP543" s="523" t="n">
        <x:v>0</x:v>
      </x:c>
      <x:c r="AQ543" s="579" t="n">
        <x:v>0</x:v>
      </x:c>
      <x:c r="AR543" s="582" t="n">
        <x:f>AS543*$E$3</x:f>
        <x:v>0</x:v>
      </x:c>
      <x:c r="AS543" s="523" t="n">
        <x:v>0</x:v>
      </x:c>
      <x:c r="AT543" s="585" t="n">
        <x:v>0</x:v>
      </x:c>
      <x:c r="AU543" s="588" t="n">
        <x:f>AV543*$E$3</x:f>
        <x:v>0</x:v>
      </x:c>
      <x:c r="AV543" s="523" t="n">
        <x:v>0</x:v>
      </x:c>
      <x:c r="AW543" s="579" t="n">
        <x:f>SUM(M543,P543,S543,V543,Y543,AB543,AE543,AH543,AK543,AN543,AQ543,AT543)</x:f>
        <x:v>0</x:v>
      </x:c>
      <x:c r="AX543" s="582" t="n">
        <x:f>SUM(N543,Q543,T543,W543,Z543,AC543,AF543,AI543,AL543,AO543,AR543,AU543)</x:f>
        <x:v>0</x:v>
      </x:c>
      <x:c r="AY543" s="525"/>
      <x:c r="AZ543" s="579" t="n">
        <x:f>AW543/12</x:f>
        <x:v>0</x:v>
      </x:c>
      <x:c r="BA543" s="582" t="n">
        <x:f>AX543/12</x:f>
        <x:v>0</x:v>
      </x:c>
      <x:c r="BB543" s="525"/>
      <x:c r="BC543" s="579" t="n">
        <x:f>AW543-$G543</x:f>
        <x:v>0</x:v>
      </x:c>
      <x:c r="BD543" s="582" t="n">
        <x:f>AX543-($K543*12)</x:f>
        <x:v>0</x:v>
      </x:c>
      <x:c r="BE543" s="522" t="str">
        <x:v>SIM</x:v>
      </x:c>
      <x:c r="BF543" s="522" t="str">
        <x:v>PRODUÇÃO · COMPÕE O FATOR K</x:v>
      </x:c>
    </x:row>
    <x:row r="544" ht="31" customHeight="1">
      <x:c r="A544" s="531" t="str">
        <x:v>O&amp;M</x:v>
      </x:c>
      <x:c r="B544" s="531" t="str">
        <x:v>LINHA VIVA</x:v>
      </x:c>
      <x:c r="C544" s="531" t="str">
        <x:v>5032000230</x:v>
      </x:c>
      <x:c r="D544" s="534" t="str">
        <x:v>TENSIONAR COND MENSAGEIRO RDC LV</x:v>
      </x:c>
      <x:c r="E544" s="534" t="str">
        <x:v>TENSIONAR CONDUTOR MENSAGEIRO EM REDE COMPACTA (RDC), INDEPENDENTE DA CLASSE DE TENSAO. POR PONTO DE FIXACAO, INDEPENDENTE DA QUANTIDADE DE VAOS NELE EXISTENTES. SOB, SOBRE OU CRUZANDO A REDE ENERGIZADA EXISTENTE. INCLUI: INSTALAR/RETIRAR COBERTURAS NECESSARIAS NO POSTE, CONDUTOR, CHAVES E COMPONENTES ENERGIZADOS, ENCABECAR, TENSIONAR, NIVELAR, FAZER AMARRACOES NAS ESTRUTURAS, NOS ESPACADORES E CABOS. APROPRIACAO - CUSTEIO: QUANDO EM ATIVIDADE DE MANUTENCAO, APROPRIAR NO CENTRO E CLASSE DE CUSTO ESPECIFICA DA AREA. CONFORME ET.206.EQTL.NORMAS E QUALIDADE - CADERNO DE SERVICOS. QUANTIDADE MINIMA DE PESSOAS RECOMENDAS: 3 PESSOAS. TIPO DE TURMA: LINHA VIVA (LV).</x:v>
      </x:c>
      <x:c r="F544" s="531" t="str">
        <x:v>UNIDADE</x:v>
      </x:c>
      <x:c r="G544" s="573" t="n">
        <x:v>0</x:v>
      </x:c>
      <x:c r="H544" s="573" t="n">
        <x:f>G544/12</x:f>
        <x:v>0</x:v>
      </x:c>
      <x:c r="I544" s="576" t="n">
        <x:v>305.459932706149</x:v>
      </x:c>
      <x:c r="J544" s="576" t="n">
        <x:f>ROUND(I544*$E$3,2)</x:f>
        <x:v>305.46</x:v>
      </x:c>
      <x:c r="K544" s="576" t="n">
        <x:f>J544*H544</x:f>
        <x:v>0</x:v>
      </x:c>
      <x:c r="L544" s="522"/>
      <x:c r="M544" s="579" t="n">
        <x:v>0</x:v>
      </x:c>
      <x:c r="N544" s="582" t="n">
        <x:f>O544*$E$3</x:f>
        <x:v>0</x:v>
      </x:c>
      <x:c r="O544" s="523" t="n">
        <x:v>0</x:v>
      </x:c>
      <x:c r="P544" s="585" t="n">
        <x:v>0</x:v>
      </x:c>
      <x:c r="Q544" s="588" t="n">
        <x:f>R544*$E$3</x:f>
        <x:v>0</x:v>
      </x:c>
      <x:c r="R544" s="523" t="n">
        <x:v>0</x:v>
      </x:c>
      <x:c r="S544" s="579" t="n">
        <x:v>0</x:v>
      </x:c>
      <x:c r="T544" s="582" t="n">
        <x:f>U544*$E$3</x:f>
        <x:v>0</x:v>
      </x:c>
      <x:c r="U544" s="523" t="n">
        <x:v>0</x:v>
      </x:c>
      <x:c r="V544" s="585" t="n">
        <x:v>0</x:v>
      </x:c>
      <x:c r="W544" s="588" t="n">
        <x:f>X544*$E$3</x:f>
        <x:v>0</x:v>
      </x:c>
      <x:c r="X544" s="523" t="n">
        <x:v>0</x:v>
      </x:c>
      <x:c r="Y544" s="579" t="n">
        <x:v>0</x:v>
      </x:c>
      <x:c r="Z544" s="582" t="n">
        <x:f>AA544*$E$3</x:f>
        <x:v>0</x:v>
      </x:c>
      <x:c r="AA544" s="523" t="n">
        <x:v>0</x:v>
      </x:c>
      <x:c r="AB544" s="585" t="n">
        <x:v>0</x:v>
      </x:c>
      <x:c r="AC544" s="588" t="n">
        <x:f>AD544*$E$3</x:f>
        <x:v>0</x:v>
      </x:c>
      <x:c r="AD544" s="523" t="n">
        <x:v>0</x:v>
      </x:c>
      <x:c r="AE544" s="579" t="n">
        <x:v>0</x:v>
      </x:c>
      <x:c r="AF544" s="582" t="n">
        <x:f>AG544*$E$3</x:f>
        <x:v>0</x:v>
      </x:c>
      <x:c r="AG544" s="523" t="n">
        <x:v>0</x:v>
      </x:c>
      <x:c r="AH544" s="585" t="n">
        <x:v>0</x:v>
      </x:c>
      <x:c r="AI544" s="588" t="n">
        <x:f>AJ544*$E$3</x:f>
        <x:v>0</x:v>
      </x:c>
      <x:c r="AJ544" s="523" t="n">
        <x:v>0</x:v>
      </x:c>
      <x:c r="AK544" s="579" t="n">
        <x:v>0</x:v>
      </x:c>
      <x:c r="AL544" s="582" t="n">
        <x:f>AM544*$E$3</x:f>
        <x:v>0</x:v>
      </x:c>
      <x:c r="AM544" s="523" t="n">
        <x:v>0</x:v>
      </x:c>
      <x:c r="AN544" s="585" t="n">
        <x:v>0</x:v>
      </x:c>
      <x:c r="AO544" s="588" t="n">
        <x:f>AP544*$E$3</x:f>
        <x:v>0</x:v>
      </x:c>
      <x:c r="AP544" s="523" t="n">
        <x:v>0</x:v>
      </x:c>
      <x:c r="AQ544" s="579" t="n">
        <x:v>0</x:v>
      </x:c>
      <x:c r="AR544" s="582" t="n">
        <x:f>AS544*$E$3</x:f>
        <x:v>0</x:v>
      </x:c>
      <x:c r="AS544" s="523" t="n">
        <x:v>0</x:v>
      </x:c>
      <x:c r="AT544" s="585" t="n">
        <x:v>0</x:v>
      </x:c>
      <x:c r="AU544" s="588" t="n">
        <x:f>AV544*$E$3</x:f>
        <x:v>0</x:v>
      </x:c>
      <x:c r="AV544" s="523" t="n">
        <x:v>0</x:v>
      </x:c>
      <x:c r="AW544" s="579" t="n">
        <x:f>SUM(M544,P544,S544,V544,Y544,AB544,AE544,AH544,AK544,AN544,AQ544,AT544)</x:f>
        <x:v>0</x:v>
      </x:c>
      <x:c r="AX544" s="582" t="n">
        <x:f>SUM(N544,Q544,T544,W544,Z544,AC544,AF544,AI544,AL544,AO544,AR544,AU544)</x:f>
        <x:v>0</x:v>
      </x:c>
      <x:c r="AY544" s="525"/>
      <x:c r="AZ544" s="579" t="n">
        <x:f>AW544/12</x:f>
        <x:v>0</x:v>
      </x:c>
      <x:c r="BA544" s="582" t="n">
        <x:f>AX544/12</x:f>
        <x:v>0</x:v>
      </x:c>
      <x:c r="BB544" s="525"/>
      <x:c r="BC544" s="579" t="n">
        <x:f>AW544-$G544</x:f>
        <x:v>0</x:v>
      </x:c>
      <x:c r="BD544" s="582" t="n">
        <x:f>AX544-($K544*12)</x:f>
        <x:v>0</x:v>
      </x:c>
      <x:c r="BE544" s="522" t="str">
        <x:v>SIM</x:v>
      </x:c>
      <x:c r="BF544" s="522" t="str">
        <x:v>PRODUÇÃO · COMPÕE O FATOR K</x:v>
      </x:c>
    </x:row>
    <x:row r="545" ht="31" customHeight="1">
      <x:c r="A545" s="531" t="str">
        <x:v>O&amp;M</x:v>
      </x:c>
      <x:c r="B545" s="531" t="str">
        <x:v>LINHA VIVA</x:v>
      </x:c>
      <x:c r="C545" s="531" t="str">
        <x:v>5032000231</x:v>
      </x:c>
      <x:c r="D545" s="534" t="str">
        <x:v>TENSIONAR COND PROTEGIDO RDC LV</x:v>
      </x:c>
      <x:c r="E545" s="534" t="str">
        <x:v>TENSIONAR CONDUTOR PROTEGIDO EM REDE COMPACTA (RDC), INDEPENDENTE DA BITOLA, INDEPENDENTE DA CLASSE DE TENSAO. POR PONTO DE FIXACAO, INDEPENDENTE DA QUANTIDADE DE VAOS NELE EXISTENTES. SOB, SOBRE OU CRUZANDO A REDE ENERGIZADA EXISTENTE. INCLUI: INSTALAR/RETIRAR COBERTURAS NECESSARIAS NO POSTE, CONDUTOR, CHAVES E COMPONENTES ENERGIZADOS, ENCABECAR, TENSIONAR, NIVELAR, FAZER AMARRACOES NAS ESTRUTURAS, NOS ESPACADORES E CABOS. APROPRIACAO - CUSTEIO: QUANDO EM ATIVIDADE DE MANUTENCAO, APROPRIAR NO CENTRO E CLASSE DE CUSTO ESPECIFICA DA AREA. CONFORME ET.206.EQTL.NORMAS E QUALIDADE - CADERNO DE SERVICOS. QUANTIDADE MINIMA DE PESSOAS RECOMENDAS: 3 PESSOAS. TIPO DE TURMA: LINHA VIVA (LV).</x:v>
      </x:c>
      <x:c r="F545" s="531" t="str">
        <x:v>UNIDADE</x:v>
      </x:c>
      <x:c r="G545" s="573" t="n">
        <x:v>0</x:v>
      </x:c>
      <x:c r="H545" s="573" t="n">
        <x:f>G545/12</x:f>
        <x:v>0</x:v>
      </x:c>
      <x:c r="I545" s="576" t="n">
        <x:v>305.459932706149</x:v>
      </x:c>
      <x:c r="J545" s="576" t="n">
        <x:f>ROUND(I545*$E$3,2)</x:f>
        <x:v>305.46</x:v>
      </x:c>
      <x:c r="K545" s="576" t="n">
        <x:f>J545*H545</x:f>
        <x:v>0</x:v>
      </x:c>
      <x:c r="L545" s="522"/>
      <x:c r="M545" s="579" t="n">
        <x:v>0</x:v>
      </x:c>
      <x:c r="N545" s="582" t="n">
        <x:f>O545*$E$3</x:f>
        <x:v>0</x:v>
      </x:c>
      <x:c r="O545" s="523" t="n">
        <x:v>0</x:v>
      </x:c>
      <x:c r="P545" s="585" t="n">
        <x:v>0</x:v>
      </x:c>
      <x:c r="Q545" s="588" t="n">
        <x:f>R545*$E$3</x:f>
        <x:v>0</x:v>
      </x:c>
      <x:c r="R545" s="523" t="n">
        <x:v>0</x:v>
      </x:c>
      <x:c r="S545" s="579" t="n">
        <x:v>0</x:v>
      </x:c>
      <x:c r="T545" s="582" t="n">
        <x:f>U545*$E$3</x:f>
        <x:v>0</x:v>
      </x:c>
      <x:c r="U545" s="523" t="n">
        <x:v>0</x:v>
      </x:c>
      <x:c r="V545" s="585" t="n">
        <x:v>0</x:v>
      </x:c>
      <x:c r="W545" s="588" t="n">
        <x:f>X545*$E$3</x:f>
        <x:v>0</x:v>
      </x:c>
      <x:c r="X545" s="523" t="n">
        <x:v>0</x:v>
      </x:c>
      <x:c r="Y545" s="579" t="n">
        <x:v>0</x:v>
      </x:c>
      <x:c r="Z545" s="582" t="n">
        <x:f>AA545*$E$3</x:f>
        <x:v>0</x:v>
      </x:c>
      <x:c r="AA545" s="523" t="n">
        <x:v>0</x:v>
      </x:c>
      <x:c r="AB545" s="585" t="n">
        <x:v>0</x:v>
      </x:c>
      <x:c r="AC545" s="588" t="n">
        <x:f>AD545*$E$3</x:f>
        <x:v>0</x:v>
      </x:c>
      <x:c r="AD545" s="523" t="n">
        <x:v>0</x:v>
      </x:c>
      <x:c r="AE545" s="579" t="n">
        <x:v>0</x:v>
      </x:c>
      <x:c r="AF545" s="582" t="n">
        <x:f>AG545*$E$3</x:f>
        <x:v>0</x:v>
      </x:c>
      <x:c r="AG545" s="523" t="n">
        <x:v>0</x:v>
      </x:c>
      <x:c r="AH545" s="585" t="n">
        <x:v>0</x:v>
      </x:c>
      <x:c r="AI545" s="588" t="n">
        <x:f>AJ545*$E$3</x:f>
        <x:v>0</x:v>
      </x:c>
      <x:c r="AJ545" s="523" t="n">
        <x:v>0</x:v>
      </x:c>
      <x:c r="AK545" s="579" t="n">
        <x:v>0</x:v>
      </x:c>
      <x:c r="AL545" s="582" t="n">
        <x:f>AM545*$E$3</x:f>
        <x:v>0</x:v>
      </x:c>
      <x:c r="AM545" s="523" t="n">
        <x:v>0</x:v>
      </x:c>
      <x:c r="AN545" s="585" t="n">
        <x:v>0</x:v>
      </x:c>
      <x:c r="AO545" s="588" t="n">
        <x:f>AP545*$E$3</x:f>
        <x:v>0</x:v>
      </x:c>
      <x:c r="AP545" s="523" t="n">
        <x:v>0</x:v>
      </x:c>
      <x:c r="AQ545" s="579" t="n">
        <x:v>0</x:v>
      </x:c>
      <x:c r="AR545" s="582" t="n">
        <x:f>AS545*$E$3</x:f>
        <x:v>0</x:v>
      </x:c>
      <x:c r="AS545" s="523" t="n">
        <x:v>0</x:v>
      </x:c>
      <x:c r="AT545" s="585" t="n">
        <x:v>0</x:v>
      </x:c>
      <x:c r="AU545" s="588" t="n">
        <x:f>AV545*$E$3</x:f>
        <x:v>0</x:v>
      </x:c>
      <x:c r="AV545" s="523" t="n">
        <x:v>0</x:v>
      </x:c>
      <x:c r="AW545" s="579" t="n">
        <x:f>SUM(M545,P545,S545,V545,Y545,AB545,AE545,AH545,AK545,AN545,AQ545,AT545)</x:f>
        <x:v>0</x:v>
      </x:c>
      <x:c r="AX545" s="582" t="n">
        <x:f>SUM(N545,Q545,T545,W545,Z545,AC545,AF545,AI545,AL545,AO545,AR545,AU545)</x:f>
        <x:v>0</x:v>
      </x:c>
      <x:c r="AY545" s="525"/>
      <x:c r="AZ545" s="579" t="n">
        <x:f>AW545/12</x:f>
        <x:v>0</x:v>
      </x:c>
      <x:c r="BA545" s="582" t="n">
        <x:f>AX545/12</x:f>
        <x:v>0</x:v>
      </x:c>
      <x:c r="BB545" s="525"/>
      <x:c r="BC545" s="579" t="n">
        <x:f>AW545-$G545</x:f>
        <x:v>0</x:v>
      </x:c>
      <x:c r="BD545" s="582" t="n">
        <x:f>AX545-($K545*12)</x:f>
        <x:v>0</x:v>
      </x:c>
      <x:c r="BE545" s="522" t="str">
        <x:v>SIM</x:v>
      </x:c>
      <x:c r="BF545" s="522" t="str">
        <x:v>PRODUÇÃO · COMPÕE O FATOR K</x:v>
      </x:c>
    </x:row>
    <x:row r="546" ht="31" customHeight="1">
      <x:c r="A546" s="531" t="str">
        <x:v>O&amp;M</x:v>
      </x:c>
      <x:c r="B546" s="531" t="str">
        <x:v>LINHA VIVA</x:v>
      </x:c>
      <x:c r="C546" s="531" t="str">
        <x:v>5032000236</x:v>
      </x:c>
      <x:c r="D546" s="534" t="str">
        <x:v>TENSIONAR COND NU ALUMINIO/COBRE LV</x:v>
      </x:c>
      <x:c r="E546" s="534" t="str">
        <x:v>TENSIONAR CONDUTOR NU NO PRIMARIO OU SECUNDARIO, EM ALUMINIO OU COBRE. QUALQUER BITOLA, SOB, SOBRE OU CRUZANDO A REDE ENERGIZADA EXISTENTE, INDEPENDENTE DA CLASSE DE TENSAO. POR PONTO DE FIXACAO, INDEPENDENTE DA QUANTIDADE DE VAOS NELE EXISTENTES. INCLUI: INSTALAR/RETIRAR COBERTURAS NECESSARIAS NO POSTE, CONDUTOR, CHAVES E COMPONENTES ENERGIZADOS, TENSIONAR, NIVELAR, AMARRAR, ENCABECAR, CONEXOES, PASSAGENS E  CRUZAMENTOS. NAO INCLUI ESTRIBOS. QUANTO AOS RAMAIS DE LIGACAO, DEVEM SER  RECONECTADOS, CASO NECESSARIO, A REDE JA RETENSIONADA. O RAMAL DEVE  FICAR DA MESMA FORMA QUE ESTAVA ANTES DO TENSIONAMENTO DO CONDUTOR DA  REDE. SE O RAMAL PRECISAR DE TENSIONAMENTO, DEVE A FISCALIZACAO  AUTORIZAR E REMUNERAR A PARTE PELAS ATIVIDADES TENSIONAMENTO DE RAMAIS  DE LIGACAO. APROPRIACAO - CUSTEIO: QUANDO EM ATIVIDADE DE MANUTENCAO, APROPRIAR NO CENTRO E CLASSE DE CUSTO ESPECIFICA DA AREA. CONFORME ET.206.EQTL.NORMAS E QUALIDADE - CADERNO DE SERVICOS. QUANTIDADE MINIMA DE PESSOAS RECOMENDAS: 3 PESSOAS. TIPO DE TURMA: LINHA VIVA (LV).</x:v>
      </x:c>
      <x:c r="F546" s="531" t="str">
        <x:v>UNIDADE</x:v>
      </x:c>
      <x:c r="G546" s="573" t="n">
        <x:v>0</x:v>
      </x:c>
      <x:c r="H546" s="573" t="n">
        <x:f>G546/12</x:f>
        <x:v>0</x:v>
      </x:c>
      <x:c r="I546" s="576" t="n">
        <x:v>333.885438113573</x:v>
      </x:c>
      <x:c r="J546" s="576" t="n">
        <x:f>ROUND(I546*$E$3,2)</x:f>
        <x:v>333.89</x:v>
      </x:c>
      <x:c r="K546" s="576" t="n">
        <x:f>J546*H546</x:f>
        <x:v>0</x:v>
      </x:c>
      <x:c r="L546" s="522"/>
      <x:c r="M546" s="579" t="n">
        <x:v>0</x:v>
      </x:c>
      <x:c r="N546" s="582" t="n">
        <x:f>O546*$E$3</x:f>
        <x:v>0</x:v>
      </x:c>
      <x:c r="O546" s="523" t="n">
        <x:v>0</x:v>
      </x:c>
      <x:c r="P546" s="585" t="n">
        <x:v>0</x:v>
      </x:c>
      <x:c r="Q546" s="588" t="n">
        <x:f>R546*$E$3</x:f>
        <x:v>0</x:v>
      </x:c>
      <x:c r="R546" s="523" t="n">
        <x:v>0</x:v>
      </x:c>
      <x:c r="S546" s="579" t="n">
        <x:v>0</x:v>
      </x:c>
      <x:c r="T546" s="582" t="n">
        <x:f>U546*$E$3</x:f>
        <x:v>0</x:v>
      </x:c>
      <x:c r="U546" s="523" t="n">
        <x:v>0</x:v>
      </x:c>
      <x:c r="V546" s="585" t="n">
        <x:v>0</x:v>
      </x:c>
      <x:c r="W546" s="588" t="n">
        <x:f>X546*$E$3</x:f>
        <x:v>0</x:v>
      </x:c>
      <x:c r="X546" s="523" t="n">
        <x:v>0</x:v>
      </x:c>
      <x:c r="Y546" s="579" t="n">
        <x:v>0</x:v>
      </x:c>
      <x:c r="Z546" s="582" t="n">
        <x:f>AA546*$E$3</x:f>
        <x:v>0</x:v>
      </x:c>
      <x:c r="AA546" s="523" t="n">
        <x:v>0</x:v>
      </x:c>
      <x:c r="AB546" s="585" t="n">
        <x:v>0</x:v>
      </x:c>
      <x:c r="AC546" s="588" t="n">
        <x:f>AD546*$E$3</x:f>
        <x:v>0</x:v>
      </x:c>
      <x:c r="AD546" s="523" t="n">
        <x:v>0</x:v>
      </x:c>
      <x:c r="AE546" s="579" t="n">
        <x:v>0</x:v>
      </x:c>
      <x:c r="AF546" s="582" t="n">
        <x:f>AG546*$E$3</x:f>
        <x:v>0</x:v>
      </x:c>
      <x:c r="AG546" s="523" t="n">
        <x:v>0</x:v>
      </x:c>
      <x:c r="AH546" s="585" t="n">
        <x:v>0</x:v>
      </x:c>
      <x:c r="AI546" s="588" t="n">
        <x:f>AJ546*$E$3</x:f>
        <x:v>0</x:v>
      </x:c>
      <x:c r="AJ546" s="523" t="n">
        <x:v>0</x:v>
      </x:c>
      <x:c r="AK546" s="579" t="n">
        <x:v>0</x:v>
      </x:c>
      <x:c r="AL546" s="582" t="n">
        <x:f>AM546*$E$3</x:f>
        <x:v>0</x:v>
      </x:c>
      <x:c r="AM546" s="523" t="n">
        <x:v>0</x:v>
      </x:c>
      <x:c r="AN546" s="585" t="n">
        <x:v>0</x:v>
      </x:c>
      <x:c r="AO546" s="588" t="n">
        <x:f>AP546*$E$3</x:f>
        <x:v>0</x:v>
      </x:c>
      <x:c r="AP546" s="523" t="n">
        <x:v>0</x:v>
      </x:c>
      <x:c r="AQ546" s="579" t="n">
        <x:v>0</x:v>
      </x:c>
      <x:c r="AR546" s="582" t="n">
        <x:f>AS546*$E$3</x:f>
        <x:v>0</x:v>
      </x:c>
      <x:c r="AS546" s="523" t="n">
        <x:v>0</x:v>
      </x:c>
      <x:c r="AT546" s="585" t="n">
        <x:v>0</x:v>
      </x:c>
      <x:c r="AU546" s="588" t="n">
        <x:f>AV546*$E$3</x:f>
        <x:v>0</x:v>
      </x:c>
      <x:c r="AV546" s="523" t="n">
        <x:v>0</x:v>
      </x:c>
      <x:c r="AW546" s="579" t="n">
        <x:f>SUM(M546,P546,S546,V546,Y546,AB546,AE546,AH546,AK546,AN546,AQ546,AT546)</x:f>
        <x:v>0</x:v>
      </x:c>
      <x:c r="AX546" s="582" t="n">
        <x:f>SUM(N546,Q546,T546,W546,Z546,AC546,AF546,AI546,AL546,AO546,AR546,AU546)</x:f>
        <x:v>0</x:v>
      </x:c>
      <x:c r="AY546" s="525"/>
      <x:c r="AZ546" s="579" t="n">
        <x:f>AW546/12</x:f>
        <x:v>0</x:v>
      </x:c>
      <x:c r="BA546" s="582" t="n">
        <x:f>AX546/12</x:f>
        <x:v>0</x:v>
      </x:c>
      <x:c r="BB546" s="525"/>
      <x:c r="BC546" s="579" t="n">
        <x:f>AW546-$G546</x:f>
        <x:v>0</x:v>
      </x:c>
      <x:c r="BD546" s="582" t="n">
        <x:f>AX546-($K546*12)</x:f>
        <x:v>0</x:v>
      </x:c>
      <x:c r="BE546" s="522" t="str">
        <x:v>SIM</x:v>
      </x:c>
      <x:c r="BF546" s="522" t="str">
        <x:v>PRODUÇÃO · COMPÕE O FATOR K</x:v>
      </x:c>
    </x:row>
    <x:row r="547" ht="31" customHeight="1">
      <x:c r="A547" s="531" t="str">
        <x:v>O&amp;M</x:v>
      </x:c>
      <x:c r="B547" s="531" t="str">
        <x:v>LINHA VIVA</x:v>
      </x:c>
      <x:c r="C547" s="531" t="str">
        <x:v>5033000292</x:v>
      </x:c>
      <x:c r="D547" s="534" t="str">
        <x:v>INST CHAVE FUSIVEL 15/25KV LV</x:v>
      </x:c>
      <x:c r="E547" s="534" t="str">
        <x:v>INSTALAR UMA CHAVE FUSIVEL 15/25KV, VERIFICANDO AS CONDICOES GERAIS DA ESTRUTURA. INCLUI: INSTALAR/RETIRAR COBERTURAS NECESSARIAS NO POSTE, CONDUTOR, CHAVES E COMPONENTES ENERGIZADOS, INSTALAR CHAVE FUSIVEL COM ACESSORIOS DE FIXACAO, JUMPER E CONEXAO NA REDE. APROPRIACAO - INVESTIMENTO: QUANDO ASSOCIADA A UC ESSA ATIVIDADE DEVE SER APROPRIADA NA ODI. CUSTEIO: QUANDO EM ATIVIDADE DE MANUTENCAO, APROPRIAR NO CENTRO E CLASSE DE CUSTO ESPECIFICA DA AREA. CONFORME ET.206.EQTL.NORMAS E QUALIDADE. QUANTIDADE MINIMA DE PESSOAS RECOMENDAS: 3 PESSOAS. TIPO DE TURMA: LINHA VIVA (LV).</x:v>
      </x:c>
      <x:c r="F547" s="531" t="str">
        <x:v>UNIDADE</x:v>
      </x:c>
      <x:c r="G547" s="573" t="n">
        <x:v>7132</x:v>
      </x:c>
      <x:c r="H547" s="573" t="n">
        <x:f>G547/12</x:f>
        <x:v>594.3333333333334</x:v>
      </x:c>
      <x:c r="I547" s="576" t="n">
        <x:v>380.682411646053</x:v>
      </x:c>
      <x:c r="J547" s="576" t="n">
        <x:f>ROUND(I547*$E$3,2)</x:f>
        <x:v>380.68</x:v>
      </x:c>
      <x:c r="K547" s="576" t="n">
        <x:f>J547*H547</x:f>
        <x:v>226250.81333333335</x:v>
      </x:c>
      <x:c r="L547" s="522"/>
      <x:c r="M547" s="579" t="n">
        <x:v>104</x:v>
      </x:c>
      <x:c r="N547" s="582" t="n">
        <x:f>O547*$E$3</x:f>
        <x:v>39590.72</x:v>
      </x:c>
      <x:c r="O547" s="523" t="n">
        <x:v>39590.72</x:v>
      </x:c>
      <x:c r="P547" s="585" t="n">
        <x:v>121</x:v>
      </x:c>
      <x:c r="Q547" s="588" t="n">
        <x:f>R547*$E$3</x:f>
        <x:v>46062.28</x:v>
      </x:c>
      <x:c r="R547" s="523" t="n">
        <x:v>46062.28</x:v>
      </x:c>
      <x:c r="S547" s="579" t="n">
        <x:v>54</x:v>
      </x:c>
      <x:c r="T547" s="582" t="n">
        <x:f>U547*$E$3</x:f>
        <x:v>20556.72</x:v>
      </x:c>
      <x:c r="U547" s="523" t="n">
        <x:v>20556.72</x:v>
      </x:c>
      <x:c r="V547" s="585" t="n">
        <x:v>112</x:v>
      </x:c>
      <x:c r="W547" s="588" t="n">
        <x:f>X547*$E$3</x:f>
        <x:v>42636.16</x:v>
      </x:c>
      <x:c r="X547" s="523" t="n">
        <x:v>42636.16</x:v>
      </x:c>
      <x:c r="Y547" s="579" t="n">
        <x:v>100</x:v>
      </x:c>
      <x:c r="Z547" s="582" t="n">
        <x:f>AA547*$E$3</x:f>
        <x:v>38068</x:v>
      </x:c>
      <x:c r="AA547" s="523" t="n">
        <x:v>38068</x:v>
      </x:c>
      <x:c r="AB547" s="585" t="n">
        <x:v>162</x:v>
      </x:c>
      <x:c r="AC547" s="588" t="n">
        <x:f>AD547*$E$3</x:f>
        <x:v>61670.16</x:v>
      </x:c>
      <x:c r="AD547" s="523" t="n">
        <x:v>61670.16</x:v>
      </x:c>
      <x:c r="AE547" s="579" t="n">
        <x:v>154</x:v>
      </x:c>
      <x:c r="AF547" s="582" t="n">
        <x:f>AG547*$E$3</x:f>
        <x:v>58624.72</x:v>
      </x:c>
      <x:c r="AG547" s="523" t="n">
        <x:v>58624.72</x:v>
      </x:c>
      <x:c r="AH547" s="585" t="n">
        <x:v>146</x:v>
      </x:c>
      <x:c r="AI547" s="588" t="n">
        <x:f>AJ547*$E$3</x:f>
        <x:v>55579.28</x:v>
      </x:c>
      <x:c r="AJ547" s="523" t="n">
        <x:v>55579.28</x:v>
      </x:c>
      <x:c r="AK547" s="579" t="n">
        <x:v>95</x:v>
      </x:c>
      <x:c r="AL547" s="582" t="n">
        <x:f>AM547*$E$3</x:f>
        <x:v>36164.6</x:v>
      </x:c>
      <x:c r="AM547" s="523" t="n">
        <x:v>36164.6</x:v>
      </x:c>
      <x:c r="AN547" s="585" t="n">
        <x:v>104</x:v>
      </x:c>
      <x:c r="AO547" s="588" t="n">
        <x:f>AP547*$E$3</x:f>
        <x:v>39590.72</x:v>
      </x:c>
      <x:c r="AP547" s="523" t="n">
        <x:v>39590.72</x:v>
      </x:c>
      <x:c r="AQ547" s="579" t="n">
        <x:v>228</x:v>
      </x:c>
      <x:c r="AR547" s="582" t="n">
        <x:f>AS547*$E$3</x:f>
        <x:v>86795.04</x:v>
      </x:c>
      <x:c r="AS547" s="523" t="n">
        <x:v>86795.04</x:v>
      </x:c>
      <x:c r="AT547" s="585" t="n">
        <x:v>142</x:v>
      </x:c>
      <x:c r="AU547" s="588" t="n">
        <x:f>AV547*$E$3</x:f>
        <x:v>54056.56</x:v>
      </x:c>
      <x:c r="AV547" s="523" t="n">
        <x:v>54056.56</x:v>
      </x:c>
      <x:c r="AW547" s="579" t="n">
        <x:f>SUM(M547,P547,S547,V547,Y547,AB547,AE547,AH547,AK547,AN547,AQ547,AT547)</x:f>
        <x:v>1522</x:v>
      </x:c>
      <x:c r="AX547" s="582" t="n">
        <x:f>SUM(N547,Q547,T547,W547,Z547,AC547,AF547,AI547,AL547,AO547,AR547,AU547)</x:f>
        <x:v>579394.96</x:v>
      </x:c>
      <x:c r="AY547" s="525"/>
      <x:c r="AZ547" s="579" t="n">
        <x:f>AW547/12</x:f>
        <x:v>126.83333333333333</x:v>
      </x:c>
      <x:c r="BA547" s="582" t="n">
        <x:f>AX547/12</x:f>
        <x:v>48282.91333333333</x:v>
      </x:c>
      <x:c r="BB547" s="525"/>
      <x:c r="BC547" s="579" t="n">
        <x:f>AW547-$G547</x:f>
        <x:v>-5610</x:v>
      </x:c>
      <x:c r="BD547" s="582" t="n">
        <x:f>AX547-($K547*12)</x:f>
        <x:v>-2135614.8000000003</x:v>
      </x:c>
      <x:c r="BE547" s="522" t="str">
        <x:v>SIM</x:v>
      </x:c>
      <x:c r="BF547" s="522" t="str">
        <x:v>PRODUÇÃO · COMPÕE O FATOR K</x:v>
      </x:c>
    </x:row>
    <x:row r="548" ht="31" customHeight="1">
      <x:c r="A548" s="531" t="str">
        <x:v>O&amp;M</x:v>
      </x:c>
      <x:c r="B548" s="531" t="str">
        <x:v>LINHA VIVA</x:v>
      </x:c>
      <x:c r="C548" s="531" t="str">
        <x:v>5033000293</x:v>
      </x:c>
      <x:c r="D548" s="534" t="str">
        <x:v>RET CHAVE FUSIVEL 15/25KV LV</x:v>
      </x:c>
      <x:c r="E548" s="534" t="str">
        <x:v>RETIRAR UMA CHAVE FUSIVEL 15/25KV, VERIFICANDO AS CONDICOES GERAIS DA ESTRUTURA. INCLUI: INSTALAR/RETIRAR COBERTURAS NECESSARIAS NO POSTE, CONDUTOR, CHAVES E COMPONENTES ENERGIZADOS, DESCONECTAR AS CONEXOES E RETIRAR OS ACESSORIOS DE FIXACAO E A CHAVE FUSIVEL. APROPRIACAO - INVESTIMENTO: QUANDO ASSOCIADA A UC ESSA ATIVIDADE DEVE SER APROPRIADA NA ODI. CUSTEIO: QUANDO EM ATIVIDADE DE MANUTENCAO, APROPRIAR NO CENTRO E CLASSE DE CUSTO ESPECIFICA DA AREA. CONFORME ET.206.EQTL.NORMAS E QUALIDADE. QUANTIDADE MINIMA DE PESSOAS RECOMENDAS: 3 PESSOAS. TIPO DE TURMA: LINHA VIVA (LV).</x:v>
      </x:c>
      <x:c r="F548" s="531" t="str">
        <x:v>UNIDADE</x:v>
      </x:c>
      <x:c r="G548" s="573" t="n">
        <x:v>4901.22666666667</x:v>
      </x:c>
      <x:c r="H548" s="573" t="n">
        <x:f>G548/12</x:f>
        <x:v>408.4355555555558</x:v>
      </x:c>
      <x:c r="I548" s="576" t="n">
        <x:v>338.638255737966</x:v>
      </x:c>
      <x:c r="J548" s="576" t="n">
        <x:f>ROUND(I548*$E$3,2)</x:f>
        <x:v>338.64</x:v>
      </x:c>
      <x:c r="K548" s="576" t="n">
        <x:f>J548*H548</x:f>
        <x:v>138312.6165333334</x:v>
      </x:c>
      <x:c r="L548" s="522"/>
      <x:c r="M548" s="579" t="n">
        <x:v>80</x:v>
      </x:c>
      <x:c r="N548" s="582" t="n">
        <x:f>O548*$E$3</x:f>
        <x:v>27091.2</x:v>
      </x:c>
      <x:c r="O548" s="523" t="n">
        <x:v>27091.2</x:v>
      </x:c>
      <x:c r="P548" s="585" t="n">
        <x:v>108</x:v>
      </x:c>
      <x:c r="Q548" s="588" t="n">
        <x:f>R548*$E$3</x:f>
        <x:v>36573.12</x:v>
      </x:c>
      <x:c r="R548" s="523" t="n">
        <x:v>36573.12</x:v>
      </x:c>
      <x:c r="S548" s="579" t="n">
        <x:v>37</x:v>
      </x:c>
      <x:c r="T548" s="582" t="n">
        <x:f>U548*$E$3</x:f>
        <x:v>12529.68</x:v>
      </x:c>
      <x:c r="U548" s="523" t="n">
        <x:v>12529.68</x:v>
      </x:c>
      <x:c r="V548" s="585" t="n">
        <x:v>103</x:v>
      </x:c>
      <x:c r="W548" s="588" t="n">
        <x:f>X548*$E$3</x:f>
        <x:v>34879.92</x:v>
      </x:c>
      <x:c r="X548" s="523" t="n">
        <x:v>34879.92</x:v>
      </x:c>
      <x:c r="Y548" s="579" t="n">
        <x:v>93</x:v>
      </x:c>
      <x:c r="Z548" s="582" t="n">
        <x:f>AA548*$E$3</x:f>
        <x:v>31493.52</x:v>
      </x:c>
      <x:c r="AA548" s="523" t="n">
        <x:v>31493.52</x:v>
      </x:c>
      <x:c r="AB548" s="585" t="n">
        <x:v>176</x:v>
      </x:c>
      <x:c r="AC548" s="588" t="n">
        <x:f>AD548*$E$3</x:f>
        <x:v>59600.64</x:v>
      </x:c>
      <x:c r="AD548" s="523" t="n">
        <x:v>59600.64</x:v>
      </x:c>
      <x:c r="AE548" s="579" t="n">
        <x:v>151</x:v>
      </x:c>
      <x:c r="AF548" s="582" t="n">
        <x:f>AG548*$E$3</x:f>
        <x:v>51134.64</x:v>
      </x:c>
      <x:c r="AG548" s="523" t="n">
        <x:v>51134.64</x:v>
      </x:c>
      <x:c r="AH548" s="585" t="n">
        <x:v>142</x:v>
      </x:c>
      <x:c r="AI548" s="588" t="n">
        <x:f>AJ548*$E$3</x:f>
        <x:v>48086.88</x:v>
      </x:c>
      <x:c r="AJ548" s="523" t="n">
        <x:v>48086.88</x:v>
      </x:c>
      <x:c r="AK548" s="579" t="n">
        <x:v>110</x:v>
      </x:c>
      <x:c r="AL548" s="582" t="n">
        <x:f>AM548*$E$3</x:f>
        <x:v>37250.4</x:v>
      </x:c>
      <x:c r="AM548" s="523" t="n">
        <x:v>37250.4</x:v>
      </x:c>
      <x:c r="AN548" s="585" t="n">
        <x:v>97</x:v>
      </x:c>
      <x:c r="AO548" s="588" t="n">
        <x:f>AP548*$E$3</x:f>
        <x:v>32848.08</x:v>
      </x:c>
      <x:c r="AP548" s="523" t="n">
        <x:v>32848.08</x:v>
      </x:c>
      <x:c r="AQ548" s="579" t="n">
        <x:v>214</x:v>
      </x:c>
      <x:c r="AR548" s="582" t="n">
        <x:f>AS548*$E$3</x:f>
        <x:v>72468.96</x:v>
      </x:c>
      <x:c r="AS548" s="523" t="n">
        <x:v>72468.96</x:v>
      </x:c>
      <x:c r="AT548" s="585" t="n">
        <x:v>118</x:v>
      </x:c>
      <x:c r="AU548" s="588" t="n">
        <x:f>AV548*$E$3</x:f>
        <x:v>39959.52</x:v>
      </x:c>
      <x:c r="AV548" s="523" t="n">
        <x:v>39959.52</x:v>
      </x:c>
      <x:c r="AW548" s="579" t="n">
        <x:f>SUM(M548,P548,S548,V548,Y548,AB548,AE548,AH548,AK548,AN548,AQ548,AT548)</x:f>
        <x:v>1429</x:v>
      </x:c>
      <x:c r="AX548" s="582" t="n">
        <x:f>SUM(N548,Q548,T548,W548,Z548,AC548,AF548,AI548,AL548,AO548,AR548,AU548)</x:f>
        <x:v>483916.5600000001</x:v>
      </x:c>
      <x:c r="AY548" s="525"/>
      <x:c r="AZ548" s="579" t="n">
        <x:f>AW548/12</x:f>
        <x:v>119.08333333333333</x:v>
      </x:c>
      <x:c r="BA548" s="582" t="n">
        <x:f>AX548/12</x:f>
        <x:v>40326.38000000001</x:v>
      </x:c>
      <x:c r="BB548" s="525"/>
      <x:c r="BC548" s="579" t="n">
        <x:f>AW548-$G548</x:f>
        <x:v>-3472.22666666667</x:v>
      </x:c>
      <x:c r="BD548" s="582" t="n">
        <x:f>AX548-($K548*12)</x:f>
        <x:v>-1175834.8384000007</x:v>
      </x:c>
      <x:c r="BE548" s="522" t="str">
        <x:v>SIM</x:v>
      </x:c>
      <x:c r="BF548" s="522" t="str">
        <x:v>PRODUÇÃO · COMPÕE O FATOR K</x:v>
      </x:c>
    </x:row>
    <x:row r="549" ht="31" customHeight="1">
      <x:c r="A549" s="531" t="str">
        <x:v>O&amp;M</x:v>
      </x:c>
      <x:c r="B549" s="531" t="str">
        <x:v>LINHA VIVA</x:v>
      </x:c>
      <x:c r="C549" s="531" t="str">
        <x:v>5033000294</x:v>
      </x:c>
      <x:c r="D549" s="534" t="str">
        <x:v>INST CHAVE FUSIVEL 34,5KV LV</x:v>
      </x:c>
      <x:c r="E549" s="534" t="str">
        <x:v>INSTALAR UMA CHAVE FUSIVEL 34,5KV, VERIFICANDO AS CONDICOES GERAIS DA ESTRUTURA. INCLUI: INSTALAR/RETIRAR COBERTURAS NECESSARIAS NO POSTE, CONDUTOR, CHAVES E COMPONENTES ENERGIZADOS, INSTALAR CHAVE FUSIVEL COM ACESSORIOS DE FIXACAO, JUMPER E CONEXAO NA REDE. APROPRIACAO - INVESTIMENTO: QUANDO ASSOCIADA A UC ESSA ATIVIDADE DEVE SER APROPRIADA NA ODI. CUSTEIO: QUANDO EM ATIVIDADE DE MANUTENCAO, APROPRIAR NO CENTRO E CLASSE DE CUSTO ESPECIFICA DA AREA. CONFORME ET.206.EQTL.NORMAS E QUALIDADE. QUANTIDADE MINIMA DE PESSOAS RECOMENDAS: 3 PESSOAS. TIPO DE TURMA: LINHA VIVA (LV).</x:v>
      </x:c>
      <x:c r="F549" s="531" t="str">
        <x:v>UNIDADE</x:v>
      </x:c>
      <x:c r="G549" s="573" t="n">
        <x:v>0</x:v>
      </x:c>
      <x:c r="H549" s="573" t="n">
        <x:f>G549/12</x:f>
        <x:v>0</x:v>
      </x:c>
      <x:c r="I549" s="576" t="n">
        <x:v>380.682411646053</x:v>
      </x:c>
      <x:c r="J549" s="576" t="n">
        <x:f>ROUND(I549*$E$3,2)</x:f>
        <x:v>380.68</x:v>
      </x:c>
      <x:c r="K549" s="576" t="n">
        <x:f>J549*H549</x:f>
        <x:v>0</x:v>
      </x:c>
      <x:c r="L549" s="522"/>
      <x:c r="M549" s="579" t="n">
        <x:v>0</x:v>
      </x:c>
      <x:c r="N549" s="582" t="n">
        <x:f>O549*$E$3</x:f>
        <x:v>0</x:v>
      </x:c>
      <x:c r="O549" s="523" t="n">
        <x:v>0</x:v>
      </x:c>
      <x:c r="P549" s="585" t="n">
        <x:v>0</x:v>
      </x:c>
      <x:c r="Q549" s="588" t="n">
        <x:f>R549*$E$3</x:f>
        <x:v>0</x:v>
      </x:c>
      <x:c r="R549" s="523" t="n">
        <x:v>0</x:v>
      </x:c>
      <x:c r="S549" s="579" t="n">
        <x:v>0</x:v>
      </x:c>
      <x:c r="T549" s="582" t="n">
        <x:f>U549*$E$3</x:f>
        <x:v>0</x:v>
      </x:c>
      <x:c r="U549" s="523" t="n">
        <x:v>0</x:v>
      </x:c>
      <x:c r="V549" s="585" t="n">
        <x:v>0</x:v>
      </x:c>
      <x:c r="W549" s="588" t="n">
        <x:f>X549*$E$3</x:f>
        <x:v>0</x:v>
      </x:c>
      <x:c r="X549" s="523" t="n">
        <x:v>0</x:v>
      </x:c>
      <x:c r="Y549" s="579" t="n">
        <x:v>0</x:v>
      </x:c>
      <x:c r="Z549" s="582" t="n">
        <x:f>AA549*$E$3</x:f>
        <x:v>0</x:v>
      </x:c>
      <x:c r="AA549" s="523" t="n">
        <x:v>0</x:v>
      </x:c>
      <x:c r="AB549" s="585" t="n">
        <x:v>0</x:v>
      </x:c>
      <x:c r="AC549" s="588" t="n">
        <x:f>AD549*$E$3</x:f>
        <x:v>0</x:v>
      </x:c>
      <x:c r="AD549" s="523" t="n">
        <x:v>0</x:v>
      </x:c>
      <x:c r="AE549" s="579" t="n">
        <x:v>0</x:v>
      </x:c>
      <x:c r="AF549" s="582" t="n">
        <x:f>AG549*$E$3</x:f>
        <x:v>0</x:v>
      </x:c>
      <x:c r="AG549" s="523" t="n">
        <x:v>0</x:v>
      </x:c>
      <x:c r="AH549" s="585" t="n">
        <x:v>0</x:v>
      </x:c>
      <x:c r="AI549" s="588" t="n">
        <x:f>AJ549*$E$3</x:f>
        <x:v>0</x:v>
      </x:c>
      <x:c r="AJ549" s="523" t="n">
        <x:v>0</x:v>
      </x:c>
      <x:c r="AK549" s="579" t="n">
        <x:v>0</x:v>
      </x:c>
      <x:c r="AL549" s="582" t="n">
        <x:f>AM549*$E$3</x:f>
        <x:v>0</x:v>
      </x:c>
      <x:c r="AM549" s="523" t="n">
        <x:v>0</x:v>
      </x:c>
      <x:c r="AN549" s="585" t="n">
        <x:v>0</x:v>
      </x:c>
      <x:c r="AO549" s="588" t="n">
        <x:f>AP549*$E$3</x:f>
        <x:v>0</x:v>
      </x:c>
      <x:c r="AP549" s="523" t="n">
        <x:v>0</x:v>
      </x:c>
      <x:c r="AQ549" s="579" t="n">
        <x:v>0</x:v>
      </x:c>
      <x:c r="AR549" s="582" t="n">
        <x:f>AS549*$E$3</x:f>
        <x:v>0</x:v>
      </x:c>
      <x:c r="AS549" s="523" t="n">
        <x:v>0</x:v>
      </x:c>
      <x:c r="AT549" s="585" t="n">
        <x:v>0</x:v>
      </x:c>
      <x:c r="AU549" s="588" t="n">
        <x:f>AV549*$E$3</x:f>
        <x:v>0</x:v>
      </x:c>
      <x:c r="AV549" s="523" t="n">
        <x:v>0</x:v>
      </x:c>
      <x:c r="AW549" s="579" t="n">
        <x:f>SUM(M549,P549,S549,V549,Y549,AB549,AE549,AH549,AK549,AN549,AQ549,AT549)</x:f>
        <x:v>0</x:v>
      </x:c>
      <x:c r="AX549" s="582" t="n">
        <x:f>SUM(N549,Q549,T549,W549,Z549,AC549,AF549,AI549,AL549,AO549,AR549,AU549)</x:f>
        <x:v>0</x:v>
      </x:c>
      <x:c r="AY549" s="525"/>
      <x:c r="AZ549" s="579" t="n">
        <x:f>AW549/12</x:f>
        <x:v>0</x:v>
      </x:c>
      <x:c r="BA549" s="582" t="n">
        <x:f>AX549/12</x:f>
        <x:v>0</x:v>
      </x:c>
      <x:c r="BB549" s="525"/>
      <x:c r="BC549" s="579" t="n">
        <x:f>AW549-$G549</x:f>
        <x:v>0</x:v>
      </x:c>
      <x:c r="BD549" s="582" t="n">
        <x:f>AX549-($K549*12)</x:f>
        <x:v>0</x:v>
      </x:c>
      <x:c r="BE549" s="522" t="str">
        <x:v>SIM</x:v>
      </x:c>
      <x:c r="BF549" s="522" t="str">
        <x:v>PRODUÇÃO · COMPÕE O FATOR K</x:v>
      </x:c>
    </x:row>
    <x:row r="550" ht="31" customHeight="1">
      <x:c r="A550" s="531" t="str">
        <x:v>O&amp;M</x:v>
      </x:c>
      <x:c r="B550" s="531" t="str">
        <x:v>LINHA VIVA</x:v>
      </x:c>
      <x:c r="C550" s="531" t="str">
        <x:v>5033000295</x:v>
      </x:c>
      <x:c r="D550" s="534" t="str">
        <x:v>RET CHAVE FUSIVEL 34,5KV LV</x:v>
      </x:c>
      <x:c r="E550" s="534" t="str">
        <x:v>RETIRAR UMA CHAVE FUSIVEL 34,5KV, VERIFICANDO AS CONDICOES GERAIS DA ESTRUTURA. INCLUI: INSTALAR/RETIRAR COBERTURAS NECESSARIAS NO POSTE, CONDUTOR, CHAVES E COMPONENTES ENERGIZADOS, DESCONECTAR AS CONEXOES E RETIRAR OS ACESSORIOS DE FIXACAO E A CHAVE FUSIVEL. APROPRIACAO - INVESTIMENTO: QUANDO ASSOCIADA A UC ESSA ATIVIDADE DEVE SER APROPRIADA NA ODI. CUSTEIO: QUANDO EM ATIVIDADE DE MANUTENCAO, APROPRIAR NO CENTRO E CLASSE DE CUSTO ESPECIFICA DA AREA. CONFORME ET.206.EQTL.NORMAS E QUALIDADE. QUANTIDADE MINIMA DE PESSOAS RECOMENDAS: 3 PESSOAS. TIPO DE TURMA: LINHA VIVA (LV).</x:v>
      </x:c>
      <x:c r="F550" s="531" t="str">
        <x:v>UNIDADE</x:v>
      </x:c>
      <x:c r="G550" s="573" t="n">
        <x:v>0</x:v>
      </x:c>
      <x:c r="H550" s="573" t="n">
        <x:f>G550/12</x:f>
        <x:v>0</x:v>
      </x:c>
      <x:c r="I550" s="576" t="n">
        <x:v>338.638255737966</x:v>
      </x:c>
      <x:c r="J550" s="576" t="n">
        <x:f>ROUND(I550*$E$3,2)</x:f>
        <x:v>338.64</x:v>
      </x:c>
      <x:c r="K550" s="576" t="n">
        <x:f>J550*H550</x:f>
        <x:v>0</x:v>
      </x:c>
      <x:c r="L550" s="522"/>
      <x:c r="M550" s="579" t="n">
        <x:v>0</x:v>
      </x:c>
      <x:c r="N550" s="582" t="n">
        <x:f>O550*$E$3</x:f>
        <x:v>0</x:v>
      </x:c>
      <x:c r="O550" s="523" t="n">
        <x:v>0</x:v>
      </x:c>
      <x:c r="P550" s="585" t="n">
        <x:v>0</x:v>
      </x:c>
      <x:c r="Q550" s="588" t="n">
        <x:f>R550*$E$3</x:f>
        <x:v>0</x:v>
      </x:c>
      <x:c r="R550" s="523" t="n">
        <x:v>0</x:v>
      </x:c>
      <x:c r="S550" s="579" t="n">
        <x:v>0</x:v>
      </x:c>
      <x:c r="T550" s="582" t="n">
        <x:f>U550*$E$3</x:f>
        <x:v>0</x:v>
      </x:c>
      <x:c r="U550" s="523" t="n">
        <x:v>0</x:v>
      </x:c>
      <x:c r="V550" s="585" t="n">
        <x:v>0</x:v>
      </x:c>
      <x:c r="W550" s="588" t="n">
        <x:f>X550*$E$3</x:f>
        <x:v>0</x:v>
      </x:c>
      <x:c r="X550" s="523" t="n">
        <x:v>0</x:v>
      </x:c>
      <x:c r="Y550" s="579" t="n">
        <x:v>0</x:v>
      </x:c>
      <x:c r="Z550" s="582" t="n">
        <x:f>AA550*$E$3</x:f>
        <x:v>0</x:v>
      </x:c>
      <x:c r="AA550" s="523" t="n">
        <x:v>0</x:v>
      </x:c>
      <x:c r="AB550" s="585" t="n">
        <x:v>0</x:v>
      </x:c>
      <x:c r="AC550" s="588" t="n">
        <x:f>AD550*$E$3</x:f>
        <x:v>0</x:v>
      </x:c>
      <x:c r="AD550" s="523" t="n">
        <x:v>0</x:v>
      </x:c>
      <x:c r="AE550" s="579" t="n">
        <x:v>0</x:v>
      </x:c>
      <x:c r="AF550" s="582" t="n">
        <x:f>AG550*$E$3</x:f>
        <x:v>0</x:v>
      </x:c>
      <x:c r="AG550" s="523" t="n">
        <x:v>0</x:v>
      </x:c>
      <x:c r="AH550" s="585" t="n">
        <x:v>0</x:v>
      </x:c>
      <x:c r="AI550" s="588" t="n">
        <x:f>AJ550*$E$3</x:f>
        <x:v>0</x:v>
      </x:c>
      <x:c r="AJ550" s="523" t="n">
        <x:v>0</x:v>
      </x:c>
      <x:c r="AK550" s="579" t="n">
        <x:v>0</x:v>
      </x:c>
      <x:c r="AL550" s="582" t="n">
        <x:f>AM550*$E$3</x:f>
        <x:v>0</x:v>
      </x:c>
      <x:c r="AM550" s="523" t="n">
        <x:v>0</x:v>
      </x:c>
      <x:c r="AN550" s="585" t="n">
        <x:v>0</x:v>
      </x:c>
      <x:c r="AO550" s="588" t="n">
        <x:f>AP550*$E$3</x:f>
        <x:v>0</x:v>
      </x:c>
      <x:c r="AP550" s="523" t="n">
        <x:v>0</x:v>
      </x:c>
      <x:c r="AQ550" s="579" t="n">
        <x:v>0</x:v>
      </x:c>
      <x:c r="AR550" s="582" t="n">
        <x:f>AS550*$E$3</x:f>
        <x:v>0</x:v>
      </x:c>
      <x:c r="AS550" s="523" t="n">
        <x:v>0</x:v>
      </x:c>
      <x:c r="AT550" s="585" t="n">
        <x:v>0</x:v>
      </x:c>
      <x:c r="AU550" s="588" t="n">
        <x:f>AV550*$E$3</x:f>
        <x:v>0</x:v>
      </x:c>
      <x:c r="AV550" s="523" t="n">
        <x:v>0</x:v>
      </x:c>
      <x:c r="AW550" s="579" t="n">
        <x:f>SUM(M550,P550,S550,V550,Y550,AB550,AE550,AH550,AK550,AN550,AQ550,AT550)</x:f>
        <x:v>0</x:v>
      </x:c>
      <x:c r="AX550" s="582" t="n">
        <x:f>SUM(N550,Q550,T550,W550,Z550,AC550,AF550,AI550,AL550,AO550,AR550,AU550)</x:f>
        <x:v>0</x:v>
      </x:c>
      <x:c r="AY550" s="525"/>
      <x:c r="AZ550" s="579" t="n">
        <x:f>AW550/12</x:f>
        <x:v>0</x:v>
      </x:c>
      <x:c r="BA550" s="582" t="n">
        <x:f>AX550/12</x:f>
        <x:v>0</x:v>
      </x:c>
      <x:c r="BB550" s="525"/>
      <x:c r="BC550" s="579" t="n">
        <x:f>AW550-$G550</x:f>
        <x:v>0</x:v>
      </x:c>
      <x:c r="BD550" s="582" t="n">
        <x:f>AX550-($K550*12)</x:f>
        <x:v>0</x:v>
      </x:c>
      <x:c r="BE550" s="522" t="str">
        <x:v>SIM</x:v>
      </x:c>
      <x:c r="BF550" s="522" t="str">
        <x:v>PRODUÇÃO · COMPÕE O FATOR K</x:v>
      </x:c>
    </x:row>
    <x:row r="551" ht="31" customHeight="1">
      <x:c r="A551" s="531" t="str">
        <x:v>O&amp;M</x:v>
      </x:c>
      <x:c r="B551" s="531" t="str">
        <x:v>LINHA VIVA</x:v>
      </x:c>
      <x:c r="C551" s="531" t="str">
        <x:v>5033000296</x:v>
      </x:c>
      <x:c r="D551" s="534" t="str">
        <x:v>INST CHAVE FACA LV</x:v>
      </x:c>
      <x:c r="E551" s="534" t="str">
        <x:v>INSTALAR UMA CHAVE FACA, INDEPENDENTE DA CLASSE DE TENSAO. INCLUI: INSTALAR/RETIRAR COBERTURAS NECESSARIAS NO POSTE, CONDUTOR, CHAVES E COMPONENTES ENERGIZADOS, INSTALAR CHAVE FACA / CHAVE FUSÍVEL  COM ACESSORIOS DE FIXACAO, JUMPER E CONEXAO NA REDE, . APROPRIACAO - INVESTIMENTO: QUANDO ASSOCIADA A UC ESSA ATIVIDADE DEVE SER APROPRIADA NA ODI. CUSTEIO: QUANDO EM ATIVIDADE DE MANUTENCAO, APROPRIAR NO CENTRO E CLASSE DE CUSTO ESPECIFICA DA AREA. CONFORME ET.206.EQTL.NORMAS E QUALIDADE. QUANTIDADE MINIMA DE PESSOAS RECOMENDAS: 3 PESSOAS. TIPO DE TURMA: LINHA VIVA (LV).</x:v>
      </x:c>
      <x:c r="F551" s="531" t="str">
        <x:v>UNIDADE</x:v>
      </x:c>
      <x:c r="G551" s="573" t="n">
        <x:v>4487</x:v>
      </x:c>
      <x:c r="H551" s="573" t="n">
        <x:f>G551/12</x:f>
        <x:v>373.9166666666667</x:v>
      </x:c>
      <x:c r="I551" s="576" t="n">
        <x:v>380.682411646053</x:v>
      </x:c>
      <x:c r="J551" s="576" t="n">
        <x:f>ROUND(I551*$E$3,2)</x:f>
        <x:v>380.68</x:v>
      </x:c>
      <x:c r="K551" s="576" t="n">
        <x:f>J551*H551</x:f>
        <x:v>142342.59666666668</x:v>
      </x:c>
      <x:c r="L551" s="522"/>
      <x:c r="M551" s="579" t="n">
        <x:v>56</x:v>
      </x:c>
      <x:c r="N551" s="582" t="n">
        <x:f>O551*$E$3</x:f>
        <x:v>21318.08</x:v>
      </x:c>
      <x:c r="O551" s="523" t="n">
        <x:v>21318.08</x:v>
      </x:c>
      <x:c r="P551" s="585" t="n">
        <x:v>50</x:v>
      </x:c>
      <x:c r="Q551" s="588" t="n">
        <x:f>R551*$E$3</x:f>
        <x:v>19034</x:v>
      </x:c>
      <x:c r="R551" s="523" t="n">
        <x:v>19034</x:v>
      </x:c>
      <x:c r="S551" s="579" t="n">
        <x:v>47</x:v>
      </x:c>
      <x:c r="T551" s="582" t="n">
        <x:f>U551*$E$3</x:f>
        <x:v>17891.96</x:v>
      </x:c>
      <x:c r="U551" s="523" t="n">
        <x:v>17891.96</x:v>
      </x:c>
      <x:c r="V551" s="585" t="n">
        <x:v>18</x:v>
      </x:c>
      <x:c r="W551" s="588" t="n">
        <x:f>X551*$E$3</x:f>
        <x:v>6852.24</x:v>
      </x:c>
      <x:c r="X551" s="523" t="n">
        <x:v>6852.24</x:v>
      </x:c>
      <x:c r="Y551" s="579" t="n">
        <x:v>59</x:v>
      </x:c>
      <x:c r="Z551" s="582" t="n">
        <x:f>AA551*$E$3</x:f>
        <x:v>22460.12</x:v>
      </x:c>
      <x:c r="AA551" s="523" t="n">
        <x:v>22460.12</x:v>
      </x:c>
      <x:c r="AB551" s="585" t="n">
        <x:v>62</x:v>
      </x:c>
      <x:c r="AC551" s="588" t="n">
        <x:f>AD551*$E$3</x:f>
        <x:v>23602.16</x:v>
      </x:c>
      <x:c r="AD551" s="523" t="n">
        <x:v>23602.16</x:v>
      </x:c>
      <x:c r="AE551" s="579" t="n">
        <x:v>30</x:v>
      </x:c>
      <x:c r="AF551" s="582" t="n">
        <x:f>AG551*$E$3</x:f>
        <x:v>11420.4</x:v>
      </x:c>
      <x:c r="AG551" s="523" t="n">
        <x:v>11420.4</x:v>
      </x:c>
      <x:c r="AH551" s="585" t="n">
        <x:v>103</x:v>
      </x:c>
      <x:c r="AI551" s="588" t="n">
        <x:f>AJ551*$E$3</x:f>
        <x:v>39210.04</x:v>
      </x:c>
      <x:c r="AJ551" s="523" t="n">
        <x:v>39210.04</x:v>
      </x:c>
      <x:c r="AK551" s="579" t="n">
        <x:v>72</x:v>
      </x:c>
      <x:c r="AL551" s="582" t="n">
        <x:f>AM551*$E$3</x:f>
        <x:v>27408.96</x:v>
      </x:c>
      <x:c r="AM551" s="523" t="n">
        <x:v>27408.96</x:v>
      </x:c>
      <x:c r="AN551" s="585" t="n">
        <x:v>79</x:v>
      </x:c>
      <x:c r="AO551" s="588" t="n">
        <x:f>AP551*$E$3</x:f>
        <x:v>30073.72</x:v>
      </x:c>
      <x:c r="AP551" s="523" t="n">
        <x:v>30073.72</x:v>
      </x:c>
      <x:c r="AQ551" s="579" t="n">
        <x:v>64</x:v>
      </x:c>
      <x:c r="AR551" s="582" t="n">
        <x:f>AS551*$E$3</x:f>
        <x:v>24363.52</x:v>
      </x:c>
      <x:c r="AS551" s="523" t="n">
        <x:v>24363.52</x:v>
      </x:c>
      <x:c r="AT551" s="585" t="n">
        <x:v>89</x:v>
      </x:c>
      <x:c r="AU551" s="588" t="n">
        <x:f>AV551*$E$3</x:f>
        <x:v>33880.52</x:v>
      </x:c>
      <x:c r="AV551" s="523" t="n">
        <x:v>33880.52</x:v>
      </x:c>
      <x:c r="AW551" s="579" t="n">
        <x:f>SUM(M551,P551,S551,V551,Y551,AB551,AE551,AH551,AK551,AN551,AQ551,AT551)</x:f>
        <x:v>729</x:v>
      </x:c>
      <x:c r="AX551" s="582" t="n">
        <x:f>SUM(N551,Q551,T551,W551,Z551,AC551,AF551,AI551,AL551,AO551,AR551,AU551)</x:f>
        <x:v>277515.72</x:v>
      </x:c>
      <x:c r="AY551" s="525"/>
      <x:c r="AZ551" s="579" t="n">
        <x:f>AW551/12</x:f>
        <x:v>60.75</x:v>
      </x:c>
      <x:c r="BA551" s="582" t="n">
        <x:f>AX551/12</x:f>
        <x:v>23126.309999999998</x:v>
      </x:c>
      <x:c r="BB551" s="525"/>
      <x:c r="BC551" s="579" t="n">
        <x:f>AW551-$G551</x:f>
        <x:v>-3758</x:v>
      </x:c>
      <x:c r="BD551" s="582" t="n">
        <x:f>AX551-($K551*12)</x:f>
        <x:v>-1430595.4400000002</x:v>
      </x:c>
      <x:c r="BE551" s="522" t="str">
        <x:v>SIM</x:v>
      </x:c>
      <x:c r="BF551" s="522" t="str">
        <x:v>PRODUÇÃO · COMPÕE O FATOR K</x:v>
      </x:c>
    </x:row>
    <x:row r="552" ht="31" customHeight="1">
      <x:c r="A552" s="531" t="str">
        <x:v>O&amp;M</x:v>
      </x:c>
      <x:c r="B552" s="531" t="str">
        <x:v>LINHA VIVA</x:v>
      </x:c>
      <x:c r="C552" s="531" t="str">
        <x:v>5033000297</x:v>
      </x:c>
      <x:c r="D552" s="534" t="str">
        <x:v>RET CHAVE FACA LV</x:v>
      </x:c>
      <x:c r="E552" s="534" t="str">
        <x:v>RETIRAR UMA CHAVE FACA, INDEPENDENTE DA CLASSE DE TENSAO. INCLUI: INSTALAR/RETIRAR COBERTURAS NECESSARIAS NO POSTE, CONDUTOR, CHAVES E COMPONENTES ENERGIZADOS, DESCONECTAR AS CONEXOES E RETIRAR OS ACESSORIOS DE FIXACAO E A CHAVE FUSIVEL. APROPRIACAO - INVESTIMENTO: QUANDO ASSOCIADA A UC ESSA ATIVIDADE DEVE SER APROPRIADA NA ODI. CUSTEIO: QUANDO EM ATIVIDADE DE MANUTENCAO, APROPRIAR NO CENTRO E CLASSE DE CUSTO ESPECIFICA DA AREA. CONFORME ET.206.EQTL.NORMAS E QUALIDADE. QUANTIDADE MINIMA DE PESSOAS RECOMENDAS: 3 PESSOAS. TIPO DE TURMA: LINHA VIVA (LV).</x:v>
      </x:c>
      <x:c r="F552" s="531" t="str">
        <x:v>UNIDADE</x:v>
      </x:c>
      <x:c r="G552" s="573" t="n">
        <x:v>753</x:v>
      </x:c>
      <x:c r="H552" s="573" t="n">
        <x:f>G552/12</x:f>
        <x:v>62.75</x:v>
      </x:c>
      <x:c r="I552" s="576" t="n">
        <x:v>338.638255737966</x:v>
      </x:c>
      <x:c r="J552" s="576" t="n">
        <x:f>ROUND(I552*$E$3,2)</x:f>
        <x:v>338.64</x:v>
      </x:c>
      <x:c r="K552" s="576" t="n">
        <x:f>J552*H552</x:f>
        <x:v>21249.66</x:v>
      </x:c>
      <x:c r="L552" s="522"/>
      <x:c r="M552" s="579" t="n">
        <x:v>59</x:v>
      </x:c>
      <x:c r="N552" s="582" t="n">
        <x:f>O552*$E$3</x:f>
        <x:v>19979.76</x:v>
      </x:c>
      <x:c r="O552" s="523" t="n">
        <x:v>19979.76</x:v>
      </x:c>
      <x:c r="P552" s="585" t="n">
        <x:v>35</x:v>
      </x:c>
      <x:c r="Q552" s="588" t="n">
        <x:f>R552*$E$3</x:f>
        <x:v>11852.4</x:v>
      </x:c>
      <x:c r="R552" s="523" t="n">
        <x:v>11852.4</x:v>
      </x:c>
      <x:c r="S552" s="579" t="n">
        <x:v>42</x:v>
      </x:c>
      <x:c r="T552" s="582" t="n">
        <x:f>U552*$E$3</x:f>
        <x:v>14222.88</x:v>
      </x:c>
      <x:c r="U552" s="523" t="n">
        <x:v>14222.88</x:v>
      </x:c>
      <x:c r="V552" s="585" t="n">
        <x:v>15</x:v>
      </x:c>
      <x:c r="W552" s="588" t="n">
        <x:f>X552*$E$3</x:f>
        <x:v>5079.6</x:v>
      </x:c>
      <x:c r="X552" s="523" t="n">
        <x:v>5079.6</x:v>
      </x:c>
      <x:c r="Y552" s="579" t="n">
        <x:v>50</x:v>
      </x:c>
      <x:c r="Z552" s="582" t="n">
        <x:f>AA552*$E$3</x:f>
        <x:v>16932</x:v>
      </x:c>
      <x:c r="AA552" s="523" t="n">
        <x:v>16932</x:v>
      </x:c>
      <x:c r="AB552" s="585" t="n">
        <x:v>68</x:v>
      </x:c>
      <x:c r="AC552" s="588" t="n">
        <x:f>AD552*$E$3</x:f>
        <x:v>23027.52</x:v>
      </x:c>
      <x:c r="AD552" s="523" t="n">
        <x:v>23027.52</x:v>
      </x:c>
      <x:c r="AE552" s="579" t="n">
        <x:v>48</x:v>
      </x:c>
      <x:c r="AF552" s="582" t="n">
        <x:f>AG552*$E$3</x:f>
        <x:v>16254.72</x:v>
      </x:c>
      <x:c r="AG552" s="523" t="n">
        <x:v>16254.72</x:v>
      </x:c>
      <x:c r="AH552" s="585" t="n">
        <x:v>88</x:v>
      </x:c>
      <x:c r="AI552" s="588" t="n">
        <x:f>AJ552*$E$3</x:f>
        <x:v>29800.32</x:v>
      </x:c>
      <x:c r="AJ552" s="523" t="n">
        <x:v>29800.32</x:v>
      </x:c>
      <x:c r="AK552" s="579" t="n">
        <x:v>60</x:v>
      </x:c>
      <x:c r="AL552" s="582" t="n">
        <x:f>AM552*$E$3</x:f>
        <x:v>20318.4</x:v>
      </x:c>
      <x:c r="AM552" s="523" t="n">
        <x:v>20318.4</x:v>
      </x:c>
      <x:c r="AN552" s="585" t="n">
        <x:v>97</x:v>
      </x:c>
      <x:c r="AO552" s="588" t="n">
        <x:f>AP552*$E$3</x:f>
        <x:v>32848.08</x:v>
      </x:c>
      <x:c r="AP552" s="523" t="n">
        <x:v>32848.08</x:v>
      </x:c>
      <x:c r="AQ552" s="579" t="n">
        <x:v>55</x:v>
      </x:c>
      <x:c r="AR552" s="582" t="n">
        <x:f>AS552*$E$3</x:f>
        <x:v>18625.2</x:v>
      </x:c>
      <x:c r="AS552" s="523" t="n">
        <x:v>18625.2</x:v>
      </x:c>
      <x:c r="AT552" s="585" t="n">
        <x:v>92</x:v>
      </x:c>
      <x:c r="AU552" s="588" t="n">
        <x:f>AV552*$E$3</x:f>
        <x:v>31154.88</x:v>
      </x:c>
      <x:c r="AV552" s="523" t="n">
        <x:v>31154.88</x:v>
      </x:c>
      <x:c r="AW552" s="579" t="n">
        <x:f>SUM(M552,P552,S552,V552,Y552,AB552,AE552,AH552,AK552,AN552,AQ552,AT552)</x:f>
        <x:v>709</x:v>
      </x:c>
      <x:c r="AX552" s="582" t="n">
        <x:f>SUM(N552,Q552,T552,W552,Z552,AC552,AF552,AI552,AL552,AO552,AR552,AU552)</x:f>
        <x:v>240095.76</x:v>
      </x:c>
      <x:c r="AY552" s="525"/>
      <x:c r="AZ552" s="579" t="n">
        <x:f>AW552/12</x:f>
        <x:v>59.083333333333336</x:v>
      </x:c>
      <x:c r="BA552" s="582" t="n">
        <x:f>AX552/12</x:f>
        <x:v>20007.98</x:v>
      </x:c>
      <x:c r="BB552" s="525"/>
      <x:c r="BC552" s="579" t="n">
        <x:f>AW552-$G552</x:f>
        <x:v>-44</x:v>
      </x:c>
      <x:c r="BD552" s="582" t="n">
        <x:f>AX552-($K552*12)</x:f>
        <x:v>-14900.159999999974</x:v>
      </x:c>
      <x:c r="BE552" s="522" t="str">
        <x:v>SIM</x:v>
      </x:c>
      <x:c r="BF552" s="522" t="str">
        <x:v>PRODUÇÃO · COMPÕE O FATOR K</x:v>
      </x:c>
    </x:row>
    <x:row r="553" ht="31" customHeight="1">
      <x:c r="A553" s="531" t="str">
        <x:v>O&amp;M</x:v>
      </x:c>
      <x:c r="B553" s="531" t="str">
        <x:v>LINHA VIVA</x:v>
      </x:c>
      <x:c r="C553" s="531" t="str">
        <x:v>5033000298</x:v>
      </x:c>
      <x:c r="D553" s="534" t="str">
        <x:v>TURMA LV INST CHAVE SECCION A SECO 3F LV</x:v>
      </x:c>
      <x:c r="E553" s="534" t="str">
        <x:v>TURMA DE LINHA VIVA EM APOIO A INSTALACAO DE UMA CHAVE SECCIONADORA A SECO TRIPOLAR/TRIFASICA, INDEPENDENTE DA CLASSE DE TENSAO, VERIFICANDO AS CONDICOES GERAIS DA ESTRUTURA. INCLUI: INSTALAR/RETIRAR COBERTURAS NECESSARIAS NO POSTE, CONDUTOR, CHAVES E COMPONENTES ENERGIZADOS E INSTALAR/RETIRAR JUMPERS E CONEXOES ELÉTRICAS NECESSARIAS. APROPRIACAO - INVESTIMENTO: QUANDO ASSOCIADA A UC ESSA ATIVIDADE DEVE SER APROPRIADA NA ODI. CONFORME ET.206.EQTL.NORMAS E QUALIDADE. QUANTIDADE MINIMA DE PESSOAS RECOMENDAS: 3 PESSOAS. TIPO DE TURMA: LINHA VIVA (LV). </x:v>
      </x:c>
      <x:c r="F553" s="531" t="str">
        <x:v>UNIDADE</x:v>
      </x:c>
      <x:c r="G553" s="573" t="n">
        <x:v>0</x:v>
      </x:c>
      <x:c r="H553" s="573" t="n">
        <x:f>G553/12</x:f>
        <x:v>0</x:v>
      </x:c>
      <x:c r="I553" s="576" t="n">
        <x:v>596.570012200189</x:v>
      </x:c>
      <x:c r="J553" s="576" t="n">
        <x:f>ROUND(I553*$E$3,2)</x:f>
        <x:v>596.57</x:v>
      </x:c>
      <x:c r="K553" s="576" t="n">
        <x:f>J553*H553</x:f>
        <x:v>0</x:v>
      </x:c>
      <x:c r="L553" s="522"/>
      <x:c r="M553" s="579" t="n">
        <x:v>0</x:v>
      </x:c>
      <x:c r="N553" s="582" t="n">
        <x:f>O553*$E$3</x:f>
        <x:v>0</x:v>
      </x:c>
      <x:c r="O553" s="523" t="n">
        <x:v>0</x:v>
      </x:c>
      <x:c r="P553" s="585" t="n">
        <x:v>0</x:v>
      </x:c>
      <x:c r="Q553" s="588" t="n">
        <x:f>R553*$E$3</x:f>
        <x:v>0</x:v>
      </x:c>
      <x:c r="R553" s="523" t="n">
        <x:v>0</x:v>
      </x:c>
      <x:c r="S553" s="579" t="n">
        <x:v>0</x:v>
      </x:c>
      <x:c r="T553" s="582" t="n">
        <x:f>U553*$E$3</x:f>
        <x:v>0</x:v>
      </x:c>
      <x:c r="U553" s="523" t="n">
        <x:v>0</x:v>
      </x:c>
      <x:c r="V553" s="585" t="n">
        <x:v>0</x:v>
      </x:c>
      <x:c r="W553" s="588" t="n">
        <x:f>X553*$E$3</x:f>
        <x:v>0</x:v>
      </x:c>
      <x:c r="X553" s="523" t="n">
        <x:v>0</x:v>
      </x:c>
      <x:c r="Y553" s="579" t="n">
        <x:v>0</x:v>
      </x:c>
      <x:c r="Z553" s="582" t="n">
        <x:f>AA553*$E$3</x:f>
        <x:v>0</x:v>
      </x:c>
      <x:c r="AA553" s="523" t="n">
        <x:v>0</x:v>
      </x:c>
      <x:c r="AB553" s="585" t="n">
        <x:v>0</x:v>
      </x:c>
      <x:c r="AC553" s="588" t="n">
        <x:f>AD553*$E$3</x:f>
        <x:v>0</x:v>
      </x:c>
      <x:c r="AD553" s="523" t="n">
        <x:v>0</x:v>
      </x:c>
      <x:c r="AE553" s="579" t="n">
        <x:v>0</x:v>
      </x:c>
      <x:c r="AF553" s="582" t="n">
        <x:f>AG553*$E$3</x:f>
        <x:v>0</x:v>
      </x:c>
      <x:c r="AG553" s="523" t="n">
        <x:v>0</x:v>
      </x:c>
      <x:c r="AH553" s="585" t="n">
        <x:v>0</x:v>
      </x:c>
      <x:c r="AI553" s="588" t="n">
        <x:f>AJ553*$E$3</x:f>
        <x:v>0</x:v>
      </x:c>
      <x:c r="AJ553" s="523" t="n">
        <x:v>0</x:v>
      </x:c>
      <x:c r="AK553" s="579" t="n">
        <x:v>0</x:v>
      </x:c>
      <x:c r="AL553" s="582" t="n">
        <x:f>AM553*$E$3</x:f>
        <x:v>0</x:v>
      </x:c>
      <x:c r="AM553" s="523" t="n">
        <x:v>0</x:v>
      </x:c>
      <x:c r="AN553" s="585" t="n">
        <x:v>0</x:v>
      </x:c>
      <x:c r="AO553" s="588" t="n">
        <x:f>AP553*$E$3</x:f>
        <x:v>0</x:v>
      </x:c>
      <x:c r="AP553" s="523" t="n">
        <x:v>0</x:v>
      </x:c>
      <x:c r="AQ553" s="579" t="n">
        <x:v>0</x:v>
      </x:c>
      <x:c r="AR553" s="582" t="n">
        <x:f>AS553*$E$3</x:f>
        <x:v>0</x:v>
      </x:c>
      <x:c r="AS553" s="523" t="n">
        <x:v>0</x:v>
      </x:c>
      <x:c r="AT553" s="585" t="n">
        <x:v>0</x:v>
      </x:c>
      <x:c r="AU553" s="588" t="n">
        <x:f>AV553*$E$3</x:f>
        <x:v>0</x:v>
      </x:c>
      <x:c r="AV553" s="523" t="n">
        <x:v>0</x:v>
      </x:c>
      <x:c r="AW553" s="579" t="n">
        <x:f>SUM(M553,P553,S553,V553,Y553,AB553,AE553,AH553,AK553,AN553,AQ553,AT553)</x:f>
        <x:v>0</x:v>
      </x:c>
      <x:c r="AX553" s="582" t="n">
        <x:f>SUM(N553,Q553,T553,W553,Z553,AC553,AF553,AI553,AL553,AO553,AR553,AU553)</x:f>
        <x:v>0</x:v>
      </x:c>
      <x:c r="AY553" s="525"/>
      <x:c r="AZ553" s="579" t="n">
        <x:f>AW553/12</x:f>
        <x:v>0</x:v>
      </x:c>
      <x:c r="BA553" s="582" t="n">
        <x:f>AX553/12</x:f>
        <x:v>0</x:v>
      </x:c>
      <x:c r="BB553" s="525"/>
      <x:c r="BC553" s="579" t="n">
        <x:f>AW553-$G553</x:f>
        <x:v>0</x:v>
      </x:c>
      <x:c r="BD553" s="582" t="n">
        <x:f>AX553-($K553*12)</x:f>
        <x:v>0</x:v>
      </x:c>
      <x:c r="BE553" s="522" t="str">
        <x:v>SIM</x:v>
      </x:c>
      <x:c r="BF553" s="522" t="str">
        <x:v>PRODUÇÃO · COMPÕE O FATOR K</x:v>
      </x:c>
    </x:row>
    <x:row r="554" ht="31" customHeight="1">
      <x:c r="A554" s="531" t="str">
        <x:v>O&amp;M</x:v>
      </x:c>
      <x:c r="B554" s="531" t="str">
        <x:v>LINHA VIVA</x:v>
      </x:c>
      <x:c r="C554" s="531" t="str">
        <x:v>5033000299</x:v>
      </x:c>
      <x:c r="D554" s="534" t="str">
        <x:v>TURMA LV RET CHAVE SECCION A SECO 3F LV</x:v>
      </x:c>
      <x:c r="E554" s="534" t="str">
        <x:v>TURMA DE LINHA VIVA EM APOIO A RETIRAR UMA CHAVE SECCIONADORA A SECO TRIPOLAR/TRIFASICA, INDEPENDENTE DA CLASSE DE TENSAO, VERIFICANDO AS CONDICOES GERAIS DA ESTRUTURA. INCLUI: INSTALAR/RETIRAR COBERTURAS NECESSARIAS NO POSTE, CONDUTOR, CHAVES E COMPONENTES ENERGIZADOS E INSTALAR/RETIRAR JUMPERS E CONEXOES ELÉTRICAS NECESSARIAS. APROPRIACAO - INVESTIMENTO: QUANDO ASSOCIADA A UC ESSA ATIVIDADE DEVE SER APROPRIADA NA ODI. CONFORME ET.206.EQTL.NORMAS E QUALIDADE. QUANTIDADE MINIMA DE PESSOAS RECOMENDAS: 3 PESSOAS. TIPO DE TURMA: LINHA VIVA (LV). </x:v>
      </x:c>
      <x:c r="F554" s="531" t="str">
        <x:v>UNIDADE</x:v>
      </x:c>
      <x:c r="G554" s="573" t="n">
        <x:v>0</x:v>
      </x:c>
      <x:c r="H554" s="573" t="n">
        <x:f>G554/12</x:f>
        <x:v>0</x:v>
      </x:c>
      <x:c r="I554" s="576" t="n">
        <x:v>382.784619441457</x:v>
      </x:c>
      <x:c r="J554" s="576" t="n">
        <x:f>ROUND(I554*$E$3,2)</x:f>
        <x:v>382.78</x:v>
      </x:c>
      <x:c r="K554" s="576" t="n">
        <x:f>J554*H554</x:f>
        <x:v>0</x:v>
      </x:c>
      <x:c r="L554" s="522"/>
      <x:c r="M554" s="579" t="n">
        <x:v>0</x:v>
      </x:c>
      <x:c r="N554" s="582" t="n">
        <x:f>O554*$E$3</x:f>
        <x:v>0</x:v>
      </x:c>
      <x:c r="O554" s="523" t="n">
        <x:v>0</x:v>
      </x:c>
      <x:c r="P554" s="585" t="n">
        <x:v>0</x:v>
      </x:c>
      <x:c r="Q554" s="588" t="n">
        <x:f>R554*$E$3</x:f>
        <x:v>0</x:v>
      </x:c>
      <x:c r="R554" s="523" t="n">
        <x:v>0</x:v>
      </x:c>
      <x:c r="S554" s="579" t="n">
        <x:v>0</x:v>
      </x:c>
      <x:c r="T554" s="582" t="n">
        <x:f>U554*$E$3</x:f>
        <x:v>0</x:v>
      </x:c>
      <x:c r="U554" s="523" t="n">
        <x:v>0</x:v>
      </x:c>
      <x:c r="V554" s="585" t="n">
        <x:v>0</x:v>
      </x:c>
      <x:c r="W554" s="588" t="n">
        <x:f>X554*$E$3</x:f>
        <x:v>0</x:v>
      </x:c>
      <x:c r="X554" s="523" t="n">
        <x:v>0</x:v>
      </x:c>
      <x:c r="Y554" s="579" t="n">
        <x:v>0</x:v>
      </x:c>
      <x:c r="Z554" s="582" t="n">
        <x:f>AA554*$E$3</x:f>
        <x:v>0</x:v>
      </x:c>
      <x:c r="AA554" s="523" t="n">
        <x:v>0</x:v>
      </x:c>
      <x:c r="AB554" s="585" t="n">
        <x:v>0</x:v>
      </x:c>
      <x:c r="AC554" s="588" t="n">
        <x:f>AD554*$E$3</x:f>
        <x:v>0</x:v>
      </x:c>
      <x:c r="AD554" s="523" t="n">
        <x:v>0</x:v>
      </x:c>
      <x:c r="AE554" s="579" t="n">
        <x:v>0</x:v>
      </x:c>
      <x:c r="AF554" s="582" t="n">
        <x:f>AG554*$E$3</x:f>
        <x:v>0</x:v>
      </x:c>
      <x:c r="AG554" s="523" t="n">
        <x:v>0</x:v>
      </x:c>
      <x:c r="AH554" s="585" t="n">
        <x:v>0</x:v>
      </x:c>
      <x:c r="AI554" s="588" t="n">
        <x:f>AJ554*$E$3</x:f>
        <x:v>0</x:v>
      </x:c>
      <x:c r="AJ554" s="523" t="n">
        <x:v>0</x:v>
      </x:c>
      <x:c r="AK554" s="579" t="n">
        <x:v>0</x:v>
      </x:c>
      <x:c r="AL554" s="582" t="n">
        <x:f>AM554*$E$3</x:f>
        <x:v>0</x:v>
      </x:c>
      <x:c r="AM554" s="523" t="n">
        <x:v>0</x:v>
      </x:c>
      <x:c r="AN554" s="585" t="n">
        <x:v>0</x:v>
      </x:c>
      <x:c r="AO554" s="588" t="n">
        <x:f>AP554*$E$3</x:f>
        <x:v>0</x:v>
      </x:c>
      <x:c r="AP554" s="523" t="n">
        <x:v>0</x:v>
      </x:c>
      <x:c r="AQ554" s="579" t="n">
        <x:v>0</x:v>
      </x:c>
      <x:c r="AR554" s="582" t="n">
        <x:f>AS554*$E$3</x:f>
        <x:v>0</x:v>
      </x:c>
      <x:c r="AS554" s="523" t="n">
        <x:v>0</x:v>
      </x:c>
      <x:c r="AT554" s="585" t="n">
        <x:v>0</x:v>
      </x:c>
      <x:c r="AU554" s="588" t="n">
        <x:f>AV554*$E$3</x:f>
        <x:v>0</x:v>
      </x:c>
      <x:c r="AV554" s="523" t="n">
        <x:v>0</x:v>
      </x:c>
      <x:c r="AW554" s="579" t="n">
        <x:f>SUM(M554,P554,S554,V554,Y554,AB554,AE554,AH554,AK554,AN554,AQ554,AT554)</x:f>
        <x:v>0</x:v>
      </x:c>
      <x:c r="AX554" s="582" t="n">
        <x:f>SUM(N554,Q554,T554,W554,Z554,AC554,AF554,AI554,AL554,AO554,AR554,AU554)</x:f>
        <x:v>0</x:v>
      </x:c>
      <x:c r="AY554" s="525"/>
      <x:c r="AZ554" s="579" t="n">
        <x:f>AW554/12</x:f>
        <x:v>0</x:v>
      </x:c>
      <x:c r="BA554" s="582" t="n">
        <x:f>AX554/12</x:f>
        <x:v>0</x:v>
      </x:c>
      <x:c r="BB554" s="525"/>
      <x:c r="BC554" s="579" t="n">
        <x:f>AW554-$G554</x:f>
        <x:v>0</x:v>
      </x:c>
      <x:c r="BD554" s="582" t="n">
        <x:f>AX554-($K554*12)</x:f>
        <x:v>0</x:v>
      </x:c>
      <x:c r="BE554" s="522" t="str">
        <x:v>SIM</x:v>
      </x:c>
      <x:c r="BF554" s="522" t="str">
        <x:v>PRODUÇÃO · COMPÕE O FATOR K</x:v>
      </x:c>
    </x:row>
    <x:row r="555" ht="31" customHeight="1">
      <x:c r="A555" s="531" t="str">
        <x:v>O&amp;M</x:v>
      </x:c>
      <x:c r="B555" s="531" t="str">
        <x:v>LINHA VIVA</x:v>
      </x:c>
      <x:c r="C555" s="531" t="str">
        <x:v>5033000300</x:v>
      </x:c>
      <x:c r="D555" s="534" t="str">
        <x:v>INST CHAVE FUSIVEL RELIG LV</x:v>
      </x:c>
      <x:c r="E555" s="534" t="str">
        <x:v>INSTALAR UMA CHAVE FUSIVEL RELIGADORA (1 FASE COM 3 CARTUCHOS), INDEPENDENTE DA CLASSE DE TENSAO, VERIFICANDO AS CONDICOES GERAIS DA ESTRUTURA. INCLUI: INSTALAR/RETIRAR COBERTURAS NECESSARIAS NO POSTE, CONDUTOR, CHAVES E COMPONENTES ENERGIZADOS, INSTALAR CHAVE FUSIVEL RELIGADORA COM ACESSORIOS DE FIXACAO, ELO E CONEXAO A REDE. NECESSARIO VERIFICAR CONDICOES GERIAS DA ESTRUTURA (NIVELAR, APERTAR, ETC). APROPRIACAO - INVESTIMENTO: QUANDO ASSOCIADA A UC ESSA ATIVIDADE DEVE SER APROPRIADA NA ODI. CUSTEIO: QUANDO EM ATIVIDADE DE MANUTENCAO, APROPRIAR NO CENTRO E CLASSE DE CUSTO ESPECIFICA DA AREA. CONFORME ET.206.EQTL.NORMAS E QUALIDADE - CADERNO DE SERVICOS. EQUIPE ESTABELECIDA NECESSARIA: QUANTIDADE MINIMA DE PESSOAS RECOMENDAS: 3 PESSOAS. TIPO DE TURMA: LINHA VIVA (LV).</x:v>
      </x:c>
      <x:c r="F555" s="531" t="str">
        <x:v>UNIDADE</x:v>
      </x:c>
      <x:c r="G555" s="573" t="n">
        <x:v>0</x:v>
      </x:c>
      <x:c r="H555" s="573" t="n">
        <x:f>G555/12</x:f>
        <x:v>0</x:v>
      </x:c>
      <x:c r="I555" s="576" t="n">
        <x:v>596.570012200189</x:v>
      </x:c>
      <x:c r="J555" s="576" t="n">
        <x:f>ROUND(I555*$E$3,2)</x:f>
        <x:v>596.57</x:v>
      </x:c>
      <x:c r="K555" s="576" t="n">
        <x:f>J555*H555</x:f>
        <x:v>0</x:v>
      </x:c>
      <x:c r="L555" s="522"/>
      <x:c r="M555" s="579" t="n">
        <x:v>0</x:v>
      </x:c>
      <x:c r="N555" s="582" t="n">
        <x:f>O555*$E$3</x:f>
        <x:v>0</x:v>
      </x:c>
      <x:c r="O555" s="523" t="n">
        <x:v>0</x:v>
      </x:c>
      <x:c r="P555" s="585" t="n">
        <x:v>0</x:v>
      </x:c>
      <x:c r="Q555" s="588" t="n">
        <x:f>R555*$E$3</x:f>
        <x:v>0</x:v>
      </x:c>
      <x:c r="R555" s="523" t="n">
        <x:v>0</x:v>
      </x:c>
      <x:c r="S555" s="579" t="n">
        <x:v>0</x:v>
      </x:c>
      <x:c r="T555" s="582" t="n">
        <x:f>U555*$E$3</x:f>
        <x:v>0</x:v>
      </x:c>
      <x:c r="U555" s="523" t="n">
        <x:v>0</x:v>
      </x:c>
      <x:c r="V555" s="585" t="n">
        <x:v>0</x:v>
      </x:c>
      <x:c r="W555" s="588" t="n">
        <x:f>X555*$E$3</x:f>
        <x:v>0</x:v>
      </x:c>
      <x:c r="X555" s="523" t="n">
        <x:v>0</x:v>
      </x:c>
      <x:c r="Y555" s="579" t="n">
        <x:v>0</x:v>
      </x:c>
      <x:c r="Z555" s="582" t="n">
        <x:f>AA555*$E$3</x:f>
        <x:v>0</x:v>
      </x:c>
      <x:c r="AA555" s="523" t="n">
        <x:v>0</x:v>
      </x:c>
      <x:c r="AB555" s="585" t="n">
        <x:v>0</x:v>
      </x:c>
      <x:c r="AC555" s="588" t="n">
        <x:f>AD555*$E$3</x:f>
        <x:v>0</x:v>
      </x:c>
      <x:c r="AD555" s="523" t="n">
        <x:v>0</x:v>
      </x:c>
      <x:c r="AE555" s="579" t="n">
        <x:v>0</x:v>
      </x:c>
      <x:c r="AF555" s="582" t="n">
        <x:f>AG555*$E$3</x:f>
        <x:v>0</x:v>
      </x:c>
      <x:c r="AG555" s="523" t="n">
        <x:v>0</x:v>
      </x:c>
      <x:c r="AH555" s="585" t="n">
        <x:v>0</x:v>
      </x:c>
      <x:c r="AI555" s="588" t="n">
        <x:f>AJ555*$E$3</x:f>
        <x:v>0</x:v>
      </x:c>
      <x:c r="AJ555" s="523" t="n">
        <x:v>0</x:v>
      </x:c>
      <x:c r="AK555" s="579" t="n">
        <x:v>0</x:v>
      </x:c>
      <x:c r="AL555" s="582" t="n">
        <x:f>AM555*$E$3</x:f>
        <x:v>0</x:v>
      </x:c>
      <x:c r="AM555" s="523" t="n">
        <x:v>0</x:v>
      </x:c>
      <x:c r="AN555" s="585" t="n">
        <x:v>0</x:v>
      </x:c>
      <x:c r="AO555" s="588" t="n">
        <x:f>AP555*$E$3</x:f>
        <x:v>0</x:v>
      </x:c>
      <x:c r="AP555" s="523" t="n">
        <x:v>0</x:v>
      </x:c>
      <x:c r="AQ555" s="579" t="n">
        <x:v>0</x:v>
      </x:c>
      <x:c r="AR555" s="582" t="n">
        <x:f>AS555*$E$3</x:f>
        <x:v>0</x:v>
      </x:c>
      <x:c r="AS555" s="523" t="n">
        <x:v>0</x:v>
      </x:c>
      <x:c r="AT555" s="585" t="n">
        <x:v>0</x:v>
      </x:c>
      <x:c r="AU555" s="588" t="n">
        <x:f>AV555*$E$3</x:f>
        <x:v>0</x:v>
      </x:c>
      <x:c r="AV555" s="523" t="n">
        <x:v>0</x:v>
      </x:c>
      <x:c r="AW555" s="579" t="n">
        <x:f>SUM(M555,P555,S555,V555,Y555,AB555,AE555,AH555,AK555,AN555,AQ555,AT555)</x:f>
        <x:v>0</x:v>
      </x:c>
      <x:c r="AX555" s="582" t="n">
        <x:f>SUM(N555,Q555,T555,W555,Z555,AC555,AF555,AI555,AL555,AO555,AR555,AU555)</x:f>
        <x:v>0</x:v>
      </x:c>
      <x:c r="AY555" s="525"/>
      <x:c r="AZ555" s="579" t="n">
        <x:f>AW555/12</x:f>
        <x:v>0</x:v>
      </x:c>
      <x:c r="BA555" s="582" t="n">
        <x:f>AX555/12</x:f>
        <x:v>0</x:v>
      </x:c>
      <x:c r="BB555" s="525"/>
      <x:c r="BC555" s="579" t="n">
        <x:f>AW555-$G555</x:f>
        <x:v>0</x:v>
      </x:c>
      <x:c r="BD555" s="582" t="n">
        <x:f>AX555-($K555*12)</x:f>
        <x:v>0</x:v>
      </x:c>
      <x:c r="BE555" s="522" t="str">
        <x:v>SIM</x:v>
      </x:c>
      <x:c r="BF555" s="522" t="str">
        <x:v>PRODUÇÃO · COMPÕE O FATOR K</x:v>
      </x:c>
    </x:row>
    <x:row r="556" ht="31" customHeight="1">
      <x:c r="A556" s="531" t="str">
        <x:v>O&amp;M</x:v>
      </x:c>
      <x:c r="B556" s="531" t="str">
        <x:v>LINHA VIVA</x:v>
      </x:c>
      <x:c r="C556" s="531" t="str">
        <x:v>5033000301</x:v>
      </x:c>
      <x:c r="D556" s="534" t="str">
        <x:v>RET CHAVE FUSIVEL RELIG LV</x:v>
      </x:c>
      <x:c r="E556" s="534" t="str">
        <x:v>RETIRAR UMA CHAVE FUSIVEL RELIGADORA (1 FASE COM 3 CARTUCHOS), INDEPENDENTE DA CLASSE DE TENSAO, VERIFICANDO AS CONDICOES GERAIS DA ESTRUTURA. INCLUI: INSTALAR/RETIRAR COBERTURAS NECESSARIAS NO POSTE, CONDUTOR, CHAVES E COMPONENTES ENERGIZADOS, RETIRAR CHAVE FUSIVEL RELIGADORA COM ACESSORIOS DE FIXACAO E DESCONEXAO A REDE. NECESSARIO VERIFICAR CONDICOES GERIAS DA ESTRTURA (NIVELAR, APERTAR, ETC). APROPRIACAO - INVESTIMENTO: QUANDO ASSOCIADA A UC ESSA ATIVIDADE DEVE SER APROPRIADA NA ODI. CUSTEIO: QUANDO EM ATIVIDADE DE MANUTENCAO, APROPRIAR NO CENTRO E CLASSE DE CUSTO ESPECIFICA DA AREA. CONFORME ET.206.EQTL.NORMAS E QUALIDADE - CADERNO DE SERVICOS. QUANTIDADE MINIMA DE PESSOAS RECOMENDAS: 3 PESSOAS. TIPO DE TURMA: LINHA VIVA (LV).</x:v>
      </x:c>
      <x:c r="F556" s="531" t="str">
        <x:v>UNIDADE</x:v>
      </x:c>
      <x:c r="G556" s="573" t="n">
        <x:v>0</x:v>
      </x:c>
      <x:c r="H556" s="573" t="n">
        <x:f>G556/12</x:f>
        <x:v>0</x:v>
      </x:c>
      <x:c r="I556" s="576" t="n">
        <x:v>382.784619441457</x:v>
      </x:c>
      <x:c r="J556" s="576" t="n">
        <x:f>ROUND(I556*$E$3,2)</x:f>
        <x:v>382.78</x:v>
      </x:c>
      <x:c r="K556" s="576" t="n">
        <x:f>J556*H556</x:f>
        <x:v>0</x:v>
      </x:c>
      <x:c r="L556" s="522"/>
      <x:c r="M556" s="579" t="n">
        <x:v>0</x:v>
      </x:c>
      <x:c r="N556" s="582" t="n">
        <x:f>O556*$E$3</x:f>
        <x:v>0</x:v>
      </x:c>
      <x:c r="O556" s="523" t="n">
        <x:v>0</x:v>
      </x:c>
      <x:c r="P556" s="585" t="n">
        <x:v>0</x:v>
      </x:c>
      <x:c r="Q556" s="588" t="n">
        <x:f>R556*$E$3</x:f>
        <x:v>0</x:v>
      </x:c>
      <x:c r="R556" s="523" t="n">
        <x:v>0</x:v>
      </x:c>
      <x:c r="S556" s="579" t="n">
        <x:v>0</x:v>
      </x:c>
      <x:c r="T556" s="582" t="n">
        <x:f>U556*$E$3</x:f>
        <x:v>0</x:v>
      </x:c>
      <x:c r="U556" s="523" t="n">
        <x:v>0</x:v>
      </x:c>
      <x:c r="V556" s="585" t="n">
        <x:v>0</x:v>
      </x:c>
      <x:c r="W556" s="588" t="n">
        <x:f>X556*$E$3</x:f>
        <x:v>0</x:v>
      </x:c>
      <x:c r="X556" s="523" t="n">
        <x:v>0</x:v>
      </x:c>
      <x:c r="Y556" s="579" t="n">
        <x:v>0</x:v>
      </x:c>
      <x:c r="Z556" s="582" t="n">
        <x:f>AA556*$E$3</x:f>
        <x:v>0</x:v>
      </x:c>
      <x:c r="AA556" s="523" t="n">
        <x:v>0</x:v>
      </x:c>
      <x:c r="AB556" s="585" t="n">
        <x:v>0</x:v>
      </x:c>
      <x:c r="AC556" s="588" t="n">
        <x:f>AD556*$E$3</x:f>
        <x:v>0</x:v>
      </x:c>
      <x:c r="AD556" s="523" t="n">
        <x:v>0</x:v>
      </x:c>
      <x:c r="AE556" s="579" t="n">
        <x:v>0</x:v>
      </x:c>
      <x:c r="AF556" s="582" t="n">
        <x:f>AG556*$E$3</x:f>
        <x:v>0</x:v>
      </x:c>
      <x:c r="AG556" s="523" t="n">
        <x:v>0</x:v>
      </x:c>
      <x:c r="AH556" s="585" t="n">
        <x:v>0</x:v>
      </x:c>
      <x:c r="AI556" s="588" t="n">
        <x:f>AJ556*$E$3</x:f>
        <x:v>0</x:v>
      </x:c>
      <x:c r="AJ556" s="523" t="n">
        <x:v>0</x:v>
      </x:c>
      <x:c r="AK556" s="579" t="n">
        <x:v>0</x:v>
      </x:c>
      <x:c r="AL556" s="582" t="n">
        <x:f>AM556*$E$3</x:f>
        <x:v>0</x:v>
      </x:c>
      <x:c r="AM556" s="523" t="n">
        <x:v>0</x:v>
      </x:c>
      <x:c r="AN556" s="585" t="n">
        <x:v>0</x:v>
      </x:c>
      <x:c r="AO556" s="588" t="n">
        <x:f>AP556*$E$3</x:f>
        <x:v>0</x:v>
      </x:c>
      <x:c r="AP556" s="523" t="n">
        <x:v>0</x:v>
      </x:c>
      <x:c r="AQ556" s="579" t="n">
        <x:v>0</x:v>
      </x:c>
      <x:c r="AR556" s="582" t="n">
        <x:f>AS556*$E$3</x:f>
        <x:v>0</x:v>
      </x:c>
      <x:c r="AS556" s="523" t="n">
        <x:v>0</x:v>
      </x:c>
      <x:c r="AT556" s="585" t="n">
        <x:v>0</x:v>
      </x:c>
      <x:c r="AU556" s="588" t="n">
        <x:f>AV556*$E$3</x:f>
        <x:v>0</x:v>
      </x:c>
      <x:c r="AV556" s="523" t="n">
        <x:v>0</x:v>
      </x:c>
      <x:c r="AW556" s="579" t="n">
        <x:f>SUM(M556,P556,S556,V556,Y556,AB556,AE556,AH556,AK556,AN556,AQ556,AT556)</x:f>
        <x:v>0</x:v>
      </x:c>
      <x:c r="AX556" s="582" t="n">
        <x:f>SUM(N556,Q556,T556,W556,Z556,AC556,AF556,AI556,AL556,AO556,AR556,AU556)</x:f>
        <x:v>0</x:v>
      </x:c>
      <x:c r="AY556" s="525"/>
      <x:c r="AZ556" s="579" t="n">
        <x:f>AW556/12</x:f>
        <x:v>0</x:v>
      </x:c>
      <x:c r="BA556" s="582" t="n">
        <x:f>AX556/12</x:f>
        <x:v>0</x:v>
      </x:c>
      <x:c r="BB556" s="525"/>
      <x:c r="BC556" s="579" t="n">
        <x:f>AW556-$G556</x:f>
        <x:v>0</x:v>
      </x:c>
      <x:c r="BD556" s="582" t="n">
        <x:f>AX556-($K556*12)</x:f>
        <x:v>0</x:v>
      </x:c>
      <x:c r="BE556" s="522" t="str">
        <x:v>SIM</x:v>
      </x:c>
      <x:c r="BF556" s="522" t="str">
        <x:v>PRODUÇÃO · COMPÕE O FATOR K</x:v>
      </x:c>
    </x:row>
    <x:row r="557" ht="31" customHeight="1">
      <x:c r="A557" s="531" t="str">
        <x:v>O&amp;M</x:v>
      </x:c>
      <x:c r="B557" s="531" t="str">
        <x:v>LINHA VIVA</x:v>
      </x:c>
      <x:c r="C557" s="531" t="str">
        <x:v>5033000302</x:v>
      </x:c>
      <x:c r="D557" s="534" t="str">
        <x:v>INST ESTR CP CHAVE FUSIVEL RELIG 1F LV</x:v>
      </x:c>
      <x:c r="E557" s="534" t="str">
        <x:v>INSTALAR ESTRUTURA COMPLETA PARA CHAVE FUSIVEL RELIGADORA (1 FASE COM 3 CARTUCHOS) EM REDE MONOFASICA (1F), INDEPENDENTE DA CLASSE DE TENSAO. INCLUI: INSTALAR/RETIRAR COBERTURAS NECESSARIAS NO POSTE, CONDUTOR, CHAVES E COMPONENTES ENERGIZADOS, INSTALAR ESTRUTURA COMPLETA DO 2 NIVEL, CRUZETA, ISOLADOR, 1 CHAVE FUSIVEL RELIGADORA COM ACESSORIOS DE FIXACAO, ELO E CONEXAO A REDE. NAO INCLUI A INSTALACAO DO POSTE E ESTRUTURA PRIMARIA (1NIVEL), QUANDO NECESSARIO DEVERA SER CONSIDERADO EM ATIVIDADE ESPECIFICA. INVESTIMENTO: QUANDO ASSOCIADA A UC. APROPRIACAO - INVESTIMENTO: QUANDO ASSOCIADA A UC ESSA ATIVIDADE DEVE SER APROPRIADA NA ODI. CUSTEIO: QUANDO EM ATIVIDADE DE MANUTENCAO, APROPRIAR NO CENTRO E CLASSE DE CUSTO ESPECIFICA DA AREA. CONFORME ET.206.EQTL.NORMAS E QUALIDADE. QUANTIDADE MINIMA DE PESSOAS RECOMENDAS: 3 PESSOAS. TIPO DE TURMA: LINHA VIVA (LV).</x:v>
      </x:c>
      <x:c r="F557" s="531" t="str">
        <x:v>CONJUNTO</x:v>
      </x:c>
      <x:c r="G557" s="573" t="n">
        <x:v>0</x:v>
      </x:c>
      <x:c r="H557" s="573" t="n">
        <x:f>G557/12</x:f>
        <x:v>0</x:v>
      </x:c>
      <x:c r="I557" s="576" t="n">
        <x:v>1142.04723493816</x:v>
      </x:c>
      <x:c r="J557" s="576" t="n">
        <x:f>ROUND(I557*$E$3,2)</x:f>
        <x:v>1142.05</x:v>
      </x:c>
      <x:c r="K557" s="576" t="n">
        <x:f>J557*H557</x:f>
        <x:v>0</x:v>
      </x:c>
      <x:c r="L557" s="522"/>
      <x:c r="M557" s="579" t="n">
        <x:v>0</x:v>
      </x:c>
      <x:c r="N557" s="582" t="n">
        <x:f>O557*$E$3</x:f>
        <x:v>0</x:v>
      </x:c>
      <x:c r="O557" s="523" t="n">
        <x:v>0</x:v>
      </x:c>
      <x:c r="P557" s="585" t="n">
        <x:v>0</x:v>
      </x:c>
      <x:c r="Q557" s="588" t="n">
        <x:f>R557*$E$3</x:f>
        <x:v>0</x:v>
      </x:c>
      <x:c r="R557" s="523" t="n">
        <x:v>0</x:v>
      </x:c>
      <x:c r="S557" s="579" t="n">
        <x:v>0</x:v>
      </x:c>
      <x:c r="T557" s="582" t="n">
        <x:f>U557*$E$3</x:f>
        <x:v>0</x:v>
      </x:c>
      <x:c r="U557" s="523" t="n">
        <x:v>0</x:v>
      </x:c>
      <x:c r="V557" s="585" t="n">
        <x:v>0</x:v>
      </x:c>
      <x:c r="W557" s="588" t="n">
        <x:f>X557*$E$3</x:f>
        <x:v>0</x:v>
      </x:c>
      <x:c r="X557" s="523" t="n">
        <x:v>0</x:v>
      </x:c>
      <x:c r="Y557" s="579" t="n">
        <x:v>0</x:v>
      </x:c>
      <x:c r="Z557" s="582" t="n">
        <x:f>AA557*$E$3</x:f>
        <x:v>0</x:v>
      </x:c>
      <x:c r="AA557" s="523" t="n">
        <x:v>0</x:v>
      </x:c>
      <x:c r="AB557" s="585" t="n">
        <x:v>0</x:v>
      </x:c>
      <x:c r="AC557" s="588" t="n">
        <x:f>AD557*$E$3</x:f>
        <x:v>0</x:v>
      </x:c>
      <x:c r="AD557" s="523" t="n">
        <x:v>0</x:v>
      </x:c>
      <x:c r="AE557" s="579" t="n">
        <x:v>0</x:v>
      </x:c>
      <x:c r="AF557" s="582" t="n">
        <x:f>AG557*$E$3</x:f>
        <x:v>0</x:v>
      </x:c>
      <x:c r="AG557" s="523" t="n">
        <x:v>0</x:v>
      </x:c>
      <x:c r="AH557" s="585" t="n">
        <x:v>0</x:v>
      </x:c>
      <x:c r="AI557" s="588" t="n">
        <x:f>AJ557*$E$3</x:f>
        <x:v>0</x:v>
      </x:c>
      <x:c r="AJ557" s="523" t="n">
        <x:v>0</x:v>
      </x:c>
      <x:c r="AK557" s="579" t="n">
        <x:v>0</x:v>
      </x:c>
      <x:c r="AL557" s="582" t="n">
        <x:f>AM557*$E$3</x:f>
        <x:v>0</x:v>
      </x:c>
      <x:c r="AM557" s="523" t="n">
        <x:v>0</x:v>
      </x:c>
      <x:c r="AN557" s="585" t="n">
        <x:v>0</x:v>
      </x:c>
      <x:c r="AO557" s="588" t="n">
        <x:f>AP557*$E$3</x:f>
        <x:v>0</x:v>
      </x:c>
      <x:c r="AP557" s="523" t="n">
        <x:v>0</x:v>
      </x:c>
      <x:c r="AQ557" s="579" t="n">
        <x:v>0</x:v>
      </x:c>
      <x:c r="AR557" s="582" t="n">
        <x:f>AS557*$E$3</x:f>
        <x:v>0</x:v>
      </x:c>
      <x:c r="AS557" s="523" t="n">
        <x:v>0</x:v>
      </x:c>
      <x:c r="AT557" s="585" t="n">
        <x:v>0</x:v>
      </x:c>
      <x:c r="AU557" s="588" t="n">
        <x:f>AV557*$E$3</x:f>
        <x:v>0</x:v>
      </x:c>
      <x:c r="AV557" s="523" t="n">
        <x:v>0</x:v>
      </x:c>
      <x:c r="AW557" s="579" t="n">
        <x:f>SUM(M557,P557,S557,V557,Y557,AB557,AE557,AH557,AK557,AN557,AQ557,AT557)</x:f>
        <x:v>0</x:v>
      </x:c>
      <x:c r="AX557" s="582" t="n">
        <x:f>SUM(N557,Q557,T557,W557,Z557,AC557,AF557,AI557,AL557,AO557,AR557,AU557)</x:f>
        <x:v>0</x:v>
      </x:c>
      <x:c r="AY557" s="525"/>
      <x:c r="AZ557" s="579" t="n">
        <x:f>AW557/12</x:f>
        <x:v>0</x:v>
      </x:c>
      <x:c r="BA557" s="582" t="n">
        <x:f>AX557/12</x:f>
        <x:v>0</x:v>
      </x:c>
      <x:c r="BB557" s="525"/>
      <x:c r="BC557" s="579" t="n">
        <x:f>AW557-$G557</x:f>
        <x:v>0</x:v>
      </x:c>
      <x:c r="BD557" s="582" t="n">
        <x:f>AX557-($K557*12)</x:f>
        <x:v>0</x:v>
      </x:c>
      <x:c r="BE557" s="522" t="str">
        <x:v>SIM</x:v>
      </x:c>
      <x:c r="BF557" s="522" t="str">
        <x:v>PRODUÇÃO · COMPÕE O FATOR K</x:v>
      </x:c>
    </x:row>
    <x:row r="558" ht="31" customHeight="1">
      <x:c r="A558" s="531" t="str">
        <x:v>O&amp;M</x:v>
      </x:c>
      <x:c r="B558" s="531" t="str">
        <x:v>LINHA VIVA</x:v>
      </x:c>
      <x:c r="C558" s="531" t="str">
        <x:v>5033000303</x:v>
      </x:c>
      <x:c r="D558" s="534" t="str">
        <x:v>RET ESTR CP CHAVE FUSIVEL RELIG 1F LV</x:v>
      </x:c>
      <x:c r="E558" s="534" t="str">
        <x:v>RETIRAR ESTRUTURA COMPLETA PARA CHAVE FUSIVEL RELIGADORA (1 FASE COM 3 CARTUCHOS) EM REDE MONOFASICA (1F), INDEPENDENTE DA CLASSE DE TENSAO. INCLUI: INSTALAR/RETIRAR COBERTURAS NECESSARIAS NO POSTE, CONDUTOR, CHAVES E COMPONENTES ENERGIZADOS, RETIRAR ESTRUTURA COMPLETA DO 2 NIVEL, CRUZETA, ISOLADOR, 1 CHAVE FUSIVEL RELIGADORA COM ACESSORIOS DE FIXACAO, ELO E DESCONEXAO A REDE. NAO INCLUI A INSTALACAO DO POSTE E ESTRUTURA PRIMARIA (1NIVEL), QUANDO NECESSARIO DEVERA SER CONSIDERADO EM ATIVIDADE ESPECIFICA. APROPRIACAO - INVESTIMENTO: QUANDO ASSOCIADA A UC ESSA ATIVIDADE DEVE SER APROPRIADA NA ODI. CUSTEIO: QUANDO EM ATIVIDADE DE MANUTENCAO, APROPRIAR NO CENTRO E CLASSE DE CUSTO ESPECIFICA DA AREA. CONFORME ET.206.EQTL.NORMAS E QUALIDADE. QUANTIDADE MINIMA DE PESSOAS RECOMENDAS: 3 PESSOAS. TIPO DE TURMA: LINHA VIVA (LV).</x:v>
      </x:c>
      <x:c r="F558" s="531" t="str">
        <x:v>CONJUNTO</x:v>
      </x:c>
      <x:c r="G558" s="573" t="n">
        <x:v>0</x:v>
      </x:c>
      <x:c r="H558" s="573" t="n">
        <x:f>G558/12</x:f>
        <x:v>0</x:v>
      </x:c>
      <x:c r="I558" s="576" t="n">
        <x:v>799.478764626177</x:v>
      </x:c>
      <x:c r="J558" s="576" t="n">
        <x:f>ROUND(I558*$E$3,2)</x:f>
        <x:v>799.48</x:v>
      </x:c>
      <x:c r="K558" s="576" t="n">
        <x:f>J558*H558</x:f>
        <x:v>0</x:v>
      </x:c>
      <x:c r="L558" s="522"/>
      <x:c r="M558" s="579" t="n">
        <x:v>0</x:v>
      </x:c>
      <x:c r="N558" s="582" t="n">
        <x:f>O558*$E$3</x:f>
        <x:v>0</x:v>
      </x:c>
      <x:c r="O558" s="523" t="n">
        <x:v>0</x:v>
      </x:c>
      <x:c r="P558" s="585" t="n">
        <x:v>0</x:v>
      </x:c>
      <x:c r="Q558" s="588" t="n">
        <x:f>R558*$E$3</x:f>
        <x:v>0</x:v>
      </x:c>
      <x:c r="R558" s="523" t="n">
        <x:v>0</x:v>
      </x:c>
      <x:c r="S558" s="579" t="n">
        <x:v>0</x:v>
      </x:c>
      <x:c r="T558" s="582" t="n">
        <x:f>U558*$E$3</x:f>
        <x:v>0</x:v>
      </x:c>
      <x:c r="U558" s="523" t="n">
        <x:v>0</x:v>
      </x:c>
      <x:c r="V558" s="585" t="n">
        <x:v>0</x:v>
      </x:c>
      <x:c r="W558" s="588" t="n">
        <x:f>X558*$E$3</x:f>
        <x:v>0</x:v>
      </x:c>
      <x:c r="X558" s="523" t="n">
        <x:v>0</x:v>
      </x:c>
      <x:c r="Y558" s="579" t="n">
        <x:v>0</x:v>
      </x:c>
      <x:c r="Z558" s="582" t="n">
        <x:f>AA558*$E$3</x:f>
        <x:v>0</x:v>
      </x:c>
      <x:c r="AA558" s="523" t="n">
        <x:v>0</x:v>
      </x:c>
      <x:c r="AB558" s="585" t="n">
        <x:v>0</x:v>
      </x:c>
      <x:c r="AC558" s="588" t="n">
        <x:f>AD558*$E$3</x:f>
        <x:v>0</x:v>
      </x:c>
      <x:c r="AD558" s="523" t="n">
        <x:v>0</x:v>
      </x:c>
      <x:c r="AE558" s="579" t="n">
        <x:v>0</x:v>
      </x:c>
      <x:c r="AF558" s="582" t="n">
        <x:f>AG558*$E$3</x:f>
        <x:v>0</x:v>
      </x:c>
      <x:c r="AG558" s="523" t="n">
        <x:v>0</x:v>
      </x:c>
      <x:c r="AH558" s="585" t="n">
        <x:v>0</x:v>
      </x:c>
      <x:c r="AI558" s="588" t="n">
        <x:f>AJ558*$E$3</x:f>
        <x:v>0</x:v>
      </x:c>
      <x:c r="AJ558" s="523" t="n">
        <x:v>0</x:v>
      </x:c>
      <x:c r="AK558" s="579" t="n">
        <x:v>0</x:v>
      </x:c>
      <x:c r="AL558" s="582" t="n">
        <x:f>AM558*$E$3</x:f>
        <x:v>0</x:v>
      </x:c>
      <x:c r="AM558" s="523" t="n">
        <x:v>0</x:v>
      </x:c>
      <x:c r="AN558" s="585" t="n">
        <x:v>0</x:v>
      </x:c>
      <x:c r="AO558" s="588" t="n">
        <x:f>AP558*$E$3</x:f>
        <x:v>0</x:v>
      </x:c>
      <x:c r="AP558" s="523" t="n">
        <x:v>0</x:v>
      </x:c>
      <x:c r="AQ558" s="579" t="n">
        <x:v>0</x:v>
      </x:c>
      <x:c r="AR558" s="582" t="n">
        <x:f>AS558*$E$3</x:f>
        <x:v>0</x:v>
      </x:c>
      <x:c r="AS558" s="523" t="n">
        <x:v>0</x:v>
      </x:c>
      <x:c r="AT558" s="585" t="n">
        <x:v>0</x:v>
      </x:c>
      <x:c r="AU558" s="588" t="n">
        <x:f>AV558*$E$3</x:f>
        <x:v>0</x:v>
      </x:c>
      <x:c r="AV558" s="523" t="n">
        <x:v>0</x:v>
      </x:c>
      <x:c r="AW558" s="579" t="n">
        <x:f>SUM(M558,P558,S558,V558,Y558,AB558,AE558,AH558,AK558,AN558,AQ558,AT558)</x:f>
        <x:v>0</x:v>
      </x:c>
      <x:c r="AX558" s="582" t="n">
        <x:f>SUM(N558,Q558,T558,W558,Z558,AC558,AF558,AI558,AL558,AO558,AR558,AU558)</x:f>
        <x:v>0</x:v>
      </x:c>
      <x:c r="AY558" s="525"/>
      <x:c r="AZ558" s="579" t="n">
        <x:f>AW558/12</x:f>
        <x:v>0</x:v>
      </x:c>
      <x:c r="BA558" s="582" t="n">
        <x:f>AX558/12</x:f>
        <x:v>0</x:v>
      </x:c>
      <x:c r="BB558" s="525"/>
      <x:c r="BC558" s="579" t="n">
        <x:f>AW558-$G558</x:f>
        <x:v>0</x:v>
      </x:c>
      <x:c r="BD558" s="582" t="n">
        <x:f>AX558-($K558*12)</x:f>
        <x:v>0</x:v>
      </x:c>
      <x:c r="BE558" s="522" t="str">
        <x:v>SIM</x:v>
      </x:c>
      <x:c r="BF558" s="522" t="str">
        <x:v>PRODUÇÃO · COMPÕE O FATOR K</x:v>
      </x:c>
    </x:row>
    <x:row r="559" ht="31" customHeight="1">
      <x:c r="A559" s="531" t="str">
        <x:v>O&amp;M</x:v>
      </x:c>
      <x:c r="B559" s="531" t="str">
        <x:v>LINHA VIVA</x:v>
      </x:c>
      <x:c r="C559" s="531" t="str">
        <x:v>5033000304</x:v>
      </x:c>
      <x:c r="D559" s="534" t="str">
        <x:v>INST ESTR CP CHAVE FUSIVEL RELIG 2/3F LV</x:v>
      </x:c>
      <x:c r="E559" s="534" t="str">
        <x:v>INSTALAR ESTRUTURA COMPLETA PARA CHAVE FUSIVEL RELIGADORA (1 FASE COM 3 CARTUCHOS) EM REDE BIFASICA OU TRIFASICA (2F OU 3F), INDEPENDENTE DA CLASSE DE TENSAO. INCLUI: INSTALAR/RETIRAR COBERTURAS NECESSARIAS NO POSTE, CONDUTOR, CHAVES E COMPONENTES ENERGIZADOS, INSTALAR ESTRUTURA COMPLETA DO 2 NIVEL, 1 / 2 CRUZETAS, ISOLADOR, 2 / 3 CHAVE FUSIVEL RELIGADORA COM ACESSORIOS DE FIXACAO, ELO E CONEXAO A REDE. NAO INCLUI A INSTALACAO DO POSTE E ESTRUTURA PRIMARIA (1NIVEL), QUANDO NECESSARIO DEVERA SER CONSIDERADO EM ATIVIDADE ESPECIFICA. APROPRIACAO - INVESTIMENTO: QUANDO ASSOCIADA A UC ESSA ATIVIDADE DEVE SER APROPRIADA NA ODI. CUSTEIO: QUANDO EM ATIVIDADE DE MANUTENCAO, APROPRIAR NO CENTRO E CLASSE DE CUSTO ESPECIFICA DA AREA. CONFORME ET.206.EQTL.NORMAS E QUALIDADE. QUANTIDADE MINIMA DE PESSOAS RECOMENDAS: 3 PESSOAS. TIPO DE TURMA: LINHA VIVA (LV).</x:v>
      </x:c>
      <x:c r="F559" s="531" t="str">
        <x:v>CONJUNTO</x:v>
      </x:c>
      <x:c r="G559" s="573" t="n">
        <x:v>0</x:v>
      </x:c>
      <x:c r="H559" s="573" t="n">
        <x:f>G559/12</x:f>
        <x:v>0</x:v>
      </x:c>
      <x:c r="I559" s="576" t="n">
        <x:v>1731.76222171855</x:v>
      </x:c>
      <x:c r="J559" s="576" t="n">
        <x:f>ROUND(I559*$E$3,2)</x:f>
        <x:v>1731.76</x:v>
      </x:c>
      <x:c r="K559" s="576" t="n">
        <x:f>J559*H559</x:f>
        <x:v>0</x:v>
      </x:c>
      <x:c r="L559" s="522"/>
      <x:c r="M559" s="579" t="n">
        <x:v>0</x:v>
      </x:c>
      <x:c r="N559" s="582" t="n">
        <x:f>O559*$E$3</x:f>
        <x:v>0</x:v>
      </x:c>
      <x:c r="O559" s="523" t="n">
        <x:v>0</x:v>
      </x:c>
      <x:c r="P559" s="585" t="n">
        <x:v>0</x:v>
      </x:c>
      <x:c r="Q559" s="588" t="n">
        <x:f>R559*$E$3</x:f>
        <x:v>0</x:v>
      </x:c>
      <x:c r="R559" s="523" t="n">
        <x:v>0</x:v>
      </x:c>
      <x:c r="S559" s="579" t="n">
        <x:v>0</x:v>
      </x:c>
      <x:c r="T559" s="582" t="n">
        <x:f>U559*$E$3</x:f>
        <x:v>0</x:v>
      </x:c>
      <x:c r="U559" s="523" t="n">
        <x:v>0</x:v>
      </x:c>
      <x:c r="V559" s="585" t="n">
        <x:v>0</x:v>
      </x:c>
      <x:c r="W559" s="588" t="n">
        <x:f>X559*$E$3</x:f>
        <x:v>0</x:v>
      </x:c>
      <x:c r="X559" s="523" t="n">
        <x:v>0</x:v>
      </x:c>
      <x:c r="Y559" s="579" t="n">
        <x:v>0</x:v>
      </x:c>
      <x:c r="Z559" s="582" t="n">
        <x:f>AA559*$E$3</x:f>
        <x:v>0</x:v>
      </x:c>
      <x:c r="AA559" s="523" t="n">
        <x:v>0</x:v>
      </x:c>
      <x:c r="AB559" s="585" t="n">
        <x:v>0</x:v>
      </x:c>
      <x:c r="AC559" s="588" t="n">
        <x:f>AD559*$E$3</x:f>
        <x:v>0</x:v>
      </x:c>
      <x:c r="AD559" s="523" t="n">
        <x:v>0</x:v>
      </x:c>
      <x:c r="AE559" s="579" t="n">
        <x:v>0</x:v>
      </x:c>
      <x:c r="AF559" s="582" t="n">
        <x:f>AG559*$E$3</x:f>
        <x:v>0</x:v>
      </x:c>
      <x:c r="AG559" s="523" t="n">
        <x:v>0</x:v>
      </x:c>
      <x:c r="AH559" s="585" t="n">
        <x:v>0</x:v>
      </x:c>
      <x:c r="AI559" s="588" t="n">
        <x:f>AJ559*$E$3</x:f>
        <x:v>0</x:v>
      </x:c>
      <x:c r="AJ559" s="523" t="n">
        <x:v>0</x:v>
      </x:c>
      <x:c r="AK559" s="579" t="n">
        <x:v>0</x:v>
      </x:c>
      <x:c r="AL559" s="582" t="n">
        <x:f>AM559*$E$3</x:f>
        <x:v>0</x:v>
      </x:c>
      <x:c r="AM559" s="523" t="n">
        <x:v>0</x:v>
      </x:c>
      <x:c r="AN559" s="585" t="n">
        <x:v>0</x:v>
      </x:c>
      <x:c r="AO559" s="588" t="n">
        <x:f>AP559*$E$3</x:f>
        <x:v>0</x:v>
      </x:c>
      <x:c r="AP559" s="523" t="n">
        <x:v>0</x:v>
      </x:c>
      <x:c r="AQ559" s="579" t="n">
        <x:v>0</x:v>
      </x:c>
      <x:c r="AR559" s="582" t="n">
        <x:f>AS559*$E$3</x:f>
        <x:v>0</x:v>
      </x:c>
      <x:c r="AS559" s="523" t="n">
        <x:v>0</x:v>
      </x:c>
      <x:c r="AT559" s="585" t="n">
        <x:v>0</x:v>
      </x:c>
      <x:c r="AU559" s="588" t="n">
        <x:f>AV559*$E$3</x:f>
        <x:v>0</x:v>
      </x:c>
      <x:c r="AV559" s="523" t="n">
        <x:v>0</x:v>
      </x:c>
      <x:c r="AW559" s="579" t="n">
        <x:f>SUM(M559,P559,S559,V559,Y559,AB559,AE559,AH559,AK559,AN559,AQ559,AT559)</x:f>
        <x:v>0</x:v>
      </x:c>
      <x:c r="AX559" s="582" t="n">
        <x:f>SUM(N559,Q559,T559,W559,Z559,AC559,AF559,AI559,AL559,AO559,AR559,AU559)</x:f>
        <x:v>0</x:v>
      </x:c>
      <x:c r="AY559" s="525"/>
      <x:c r="AZ559" s="579" t="n">
        <x:f>AW559/12</x:f>
        <x:v>0</x:v>
      </x:c>
      <x:c r="BA559" s="582" t="n">
        <x:f>AX559/12</x:f>
        <x:v>0</x:v>
      </x:c>
      <x:c r="BB559" s="525"/>
      <x:c r="BC559" s="579" t="n">
        <x:f>AW559-$G559</x:f>
        <x:v>0</x:v>
      </x:c>
      <x:c r="BD559" s="582" t="n">
        <x:f>AX559-($K559*12)</x:f>
        <x:v>0</x:v>
      </x:c>
      <x:c r="BE559" s="522" t="str">
        <x:v>SIM</x:v>
      </x:c>
      <x:c r="BF559" s="522" t="str">
        <x:v>PRODUÇÃO · COMPÕE O FATOR K</x:v>
      </x:c>
    </x:row>
    <x:row r="560" ht="31" customHeight="1">
      <x:c r="A560" s="531" t="str">
        <x:v>O&amp;M</x:v>
      </x:c>
      <x:c r="B560" s="531" t="str">
        <x:v>LINHA VIVA</x:v>
      </x:c>
      <x:c r="C560" s="531" t="str">
        <x:v>5033000305</x:v>
      </x:c>
      <x:c r="D560" s="534" t="str">
        <x:v>RET ESTR CP CHAVE FUSIVEL RELIG 2/3F LV</x:v>
      </x:c>
      <x:c r="E560" s="534" t="str">
        <x:v>RETIRAR ESTRUTURA COMPLETA PARA CHAVE FUSIVEL RELIGADORA (1 FASE COM 3 CARTUCHOS) EM REDE BIFASICA OU TRIFASICA (2F OU 3F), INDEPENDENTE DA CLASSE DE TENSAO.  INCLUI: INSTALAR/RETIRAR COBERTURAS NECESSARIAS NO POSTE, CONDUTOR, CHAVES E COMPONENTES ENERGIZADOS, DESCONECTAR AS CONEXOES, RETIRADA DAS CHAVES E RETIRAR OS ACESSORIOS DE FIXACAO DA CHAVE FUSIVEL. COLETAR E DEVOLVER TODOS OS MATERIAIS RETIRADOS NO LOCAL DEFINIDO. INVESTIMENTO: QUANDO ASSOCIADA A UC. APROPRIAR NA ODD. CUSTEIO: ATIVIDADE DE MANUTENCAO, APROPRIAR NO CENTRO E CLASSE DE CUSTO ESPECIFICA DA AREA.CONFORME ET.206.EQTL.NORMAS E QUALIDADE. QUANTIDADE MINIMA DE PESSOAS RECOMENDAS: 3 PESSOAS. TIPO DE TURMA: LINHA VIVA (LV).</x:v>
      </x:c>
      <x:c r="F560" s="531" t="str">
        <x:v>CONJUNTO</x:v>
      </x:c>
      <x:c r="G560" s="573" t="n">
        <x:v>0</x:v>
      </x:c>
      <x:c r="H560" s="573" t="n">
        <x:f>G560/12</x:f>
        <x:v>0</x:v>
      </x:c>
      <x:c r="I560" s="576" t="n">
        <x:v>1148.17105764651</x:v>
      </x:c>
      <x:c r="J560" s="576" t="n">
        <x:f>ROUND(I560*$E$3,2)</x:f>
        <x:v>1148.17</x:v>
      </x:c>
      <x:c r="K560" s="576" t="n">
        <x:f>J560*H560</x:f>
        <x:v>0</x:v>
      </x:c>
      <x:c r="L560" s="522"/>
      <x:c r="M560" s="579" t="n">
        <x:v>0</x:v>
      </x:c>
      <x:c r="N560" s="582" t="n">
        <x:f>O560*$E$3</x:f>
        <x:v>0</x:v>
      </x:c>
      <x:c r="O560" s="523" t="n">
        <x:v>0</x:v>
      </x:c>
      <x:c r="P560" s="585" t="n">
        <x:v>0</x:v>
      </x:c>
      <x:c r="Q560" s="588" t="n">
        <x:f>R560*$E$3</x:f>
        <x:v>0</x:v>
      </x:c>
      <x:c r="R560" s="523" t="n">
        <x:v>0</x:v>
      </x:c>
      <x:c r="S560" s="579" t="n">
        <x:v>0</x:v>
      </x:c>
      <x:c r="T560" s="582" t="n">
        <x:f>U560*$E$3</x:f>
        <x:v>0</x:v>
      </x:c>
      <x:c r="U560" s="523" t="n">
        <x:v>0</x:v>
      </x:c>
      <x:c r="V560" s="585" t="n">
        <x:v>0</x:v>
      </x:c>
      <x:c r="W560" s="588" t="n">
        <x:f>X560*$E$3</x:f>
        <x:v>0</x:v>
      </x:c>
      <x:c r="X560" s="523" t="n">
        <x:v>0</x:v>
      </x:c>
      <x:c r="Y560" s="579" t="n">
        <x:v>0</x:v>
      </x:c>
      <x:c r="Z560" s="582" t="n">
        <x:f>AA560*$E$3</x:f>
        <x:v>0</x:v>
      </x:c>
      <x:c r="AA560" s="523" t="n">
        <x:v>0</x:v>
      </x:c>
      <x:c r="AB560" s="585" t="n">
        <x:v>0</x:v>
      </x:c>
      <x:c r="AC560" s="588" t="n">
        <x:f>AD560*$E$3</x:f>
        <x:v>0</x:v>
      </x:c>
      <x:c r="AD560" s="523" t="n">
        <x:v>0</x:v>
      </x:c>
      <x:c r="AE560" s="579" t="n">
        <x:v>0</x:v>
      </x:c>
      <x:c r="AF560" s="582" t="n">
        <x:f>AG560*$E$3</x:f>
        <x:v>0</x:v>
      </x:c>
      <x:c r="AG560" s="523" t="n">
        <x:v>0</x:v>
      </x:c>
      <x:c r="AH560" s="585" t="n">
        <x:v>0</x:v>
      </x:c>
      <x:c r="AI560" s="588" t="n">
        <x:f>AJ560*$E$3</x:f>
        <x:v>0</x:v>
      </x:c>
      <x:c r="AJ560" s="523" t="n">
        <x:v>0</x:v>
      </x:c>
      <x:c r="AK560" s="579" t="n">
        <x:v>0</x:v>
      </x:c>
      <x:c r="AL560" s="582" t="n">
        <x:f>AM560*$E$3</x:f>
        <x:v>0</x:v>
      </x:c>
      <x:c r="AM560" s="523" t="n">
        <x:v>0</x:v>
      </x:c>
      <x:c r="AN560" s="585" t="n">
        <x:v>0</x:v>
      </x:c>
      <x:c r="AO560" s="588" t="n">
        <x:f>AP560*$E$3</x:f>
        <x:v>0</x:v>
      </x:c>
      <x:c r="AP560" s="523" t="n">
        <x:v>0</x:v>
      </x:c>
      <x:c r="AQ560" s="579" t="n">
        <x:v>0</x:v>
      </x:c>
      <x:c r="AR560" s="582" t="n">
        <x:f>AS560*$E$3</x:f>
        <x:v>0</x:v>
      </x:c>
      <x:c r="AS560" s="523" t="n">
        <x:v>0</x:v>
      </x:c>
      <x:c r="AT560" s="585" t="n">
        <x:v>0</x:v>
      </x:c>
      <x:c r="AU560" s="588" t="n">
        <x:f>AV560*$E$3</x:f>
        <x:v>0</x:v>
      </x:c>
      <x:c r="AV560" s="523" t="n">
        <x:v>0</x:v>
      </x:c>
      <x:c r="AW560" s="579" t="n">
        <x:f>SUM(M560,P560,S560,V560,Y560,AB560,AE560,AH560,AK560,AN560,AQ560,AT560)</x:f>
        <x:v>0</x:v>
      </x:c>
      <x:c r="AX560" s="582" t="n">
        <x:f>SUM(N560,Q560,T560,W560,Z560,AC560,AF560,AI560,AL560,AO560,AR560,AU560)</x:f>
        <x:v>0</x:v>
      </x:c>
      <x:c r="AY560" s="525"/>
      <x:c r="AZ560" s="579" t="n">
        <x:f>AW560/12</x:f>
        <x:v>0</x:v>
      </x:c>
      <x:c r="BA560" s="582" t="n">
        <x:f>AX560/12</x:f>
        <x:v>0</x:v>
      </x:c>
      <x:c r="BB560" s="525"/>
      <x:c r="BC560" s="579" t="n">
        <x:f>AW560-$G560</x:f>
        <x:v>0</x:v>
      </x:c>
      <x:c r="BD560" s="582" t="n">
        <x:f>AX560-($K560*12)</x:f>
        <x:v>0</x:v>
      </x:c>
      <x:c r="BE560" s="522" t="str">
        <x:v>SIM</x:v>
      </x:c>
      <x:c r="BF560" s="522" t="str">
        <x:v>PRODUÇÃO · COMPÕE O FATOR K</x:v>
      </x:c>
    </x:row>
    <x:row r="561" ht="31" customHeight="1">
      <x:c r="A561" s="531" t="str">
        <x:v>O&amp;M</x:v>
      </x:c>
      <x:c r="B561" s="531" t="str">
        <x:v>LINHA VIVA</x:v>
      </x:c>
      <x:c r="C561" s="531" t="str">
        <x:v>5033000306</x:v>
      </x:c>
      <x:c r="D561" s="534" t="str">
        <x:v>INST CHAVE BY-PASS LV</x:v>
      </x:c>
      <x:c r="E561" s="534" t="str">
        <x:v>INSTALAR UMA CHAVE BY-PASS, INDEPENDENTE DA CLASSE DE TENSAO, VERIFICANDO AS CONDICOES GERAIS DA ESTRUTURA. INCLUI: INSTALAR/RETIRAR COBERTURAS NECESSARIAS NO POSTE, CONDUTOR, CHAVES E COMPONENTES ENERGIZADOS, INSTALAR CHAVE BY-PASS COM ACESSORIOS DE FIXACAO, JUMPER E CONEXAO A REDE. NECESSARIO VERIFICAR CONDICOES GERIAS DA ESTRUTURA (NIVELAR, APERTAR, ETC). APROPRIACAO - INVESTIMENTO: QUANDO ASSOCIADA A UC ESSA ATIVIDADE DEVE SER APROPRIADA NA ODI. CUSTEIO: QUANDO EM ATIVIDADE DE MANUTENCAO, APROPRIAR NO CENTRO E CLASSE DE CUSTO ESPECIFICA DA AREA. CONFORME ET.206.EQTL.NORMAS E QUALIDADE - CADERNO DE SERVICOS. QUANTIDADE MINIMA DE PESSOAS RECOMENDAS: 3 PESSOAS. TIPO DE TURMA: LINHA VIVA (LV). </x:v>
      </x:c>
      <x:c r="F561" s="531" t="str">
        <x:v>UNIDADE</x:v>
      </x:c>
      <x:c r="G561" s="573" t="n">
        <x:v>0</x:v>
      </x:c>
      <x:c r="H561" s="573" t="n">
        <x:f>G561/12</x:f>
        <x:v>0</x:v>
      </x:c>
      <x:c r="I561" s="576" t="n">
        <x:v>596.570012200189</x:v>
      </x:c>
      <x:c r="J561" s="576" t="n">
        <x:f>ROUND(I561*$E$3,2)</x:f>
        <x:v>596.57</x:v>
      </x:c>
      <x:c r="K561" s="576" t="n">
        <x:f>J561*H561</x:f>
        <x:v>0</x:v>
      </x:c>
      <x:c r="L561" s="522"/>
      <x:c r="M561" s="579" t="n">
        <x:v>0</x:v>
      </x:c>
      <x:c r="N561" s="582" t="n">
        <x:f>O561*$E$3</x:f>
        <x:v>0</x:v>
      </x:c>
      <x:c r="O561" s="523" t="n">
        <x:v>0</x:v>
      </x:c>
      <x:c r="P561" s="585" t="n">
        <x:v>0</x:v>
      </x:c>
      <x:c r="Q561" s="588" t="n">
        <x:f>R561*$E$3</x:f>
        <x:v>0</x:v>
      </x:c>
      <x:c r="R561" s="523" t="n">
        <x:v>0</x:v>
      </x:c>
      <x:c r="S561" s="579" t="n">
        <x:v>0</x:v>
      </x:c>
      <x:c r="T561" s="582" t="n">
        <x:f>U561*$E$3</x:f>
        <x:v>0</x:v>
      </x:c>
      <x:c r="U561" s="523" t="n">
        <x:v>0</x:v>
      </x:c>
      <x:c r="V561" s="585" t="n">
        <x:v>0</x:v>
      </x:c>
      <x:c r="W561" s="588" t="n">
        <x:f>X561*$E$3</x:f>
        <x:v>0</x:v>
      </x:c>
      <x:c r="X561" s="523" t="n">
        <x:v>0</x:v>
      </x:c>
      <x:c r="Y561" s="579" t="n">
        <x:v>0</x:v>
      </x:c>
      <x:c r="Z561" s="582" t="n">
        <x:f>AA561*$E$3</x:f>
        <x:v>0</x:v>
      </x:c>
      <x:c r="AA561" s="523" t="n">
        <x:v>0</x:v>
      </x:c>
      <x:c r="AB561" s="585" t="n">
        <x:v>0</x:v>
      </x:c>
      <x:c r="AC561" s="588" t="n">
        <x:f>AD561*$E$3</x:f>
        <x:v>0</x:v>
      </x:c>
      <x:c r="AD561" s="523" t="n">
        <x:v>0</x:v>
      </x:c>
      <x:c r="AE561" s="579" t="n">
        <x:v>0</x:v>
      </x:c>
      <x:c r="AF561" s="582" t="n">
        <x:f>AG561*$E$3</x:f>
        <x:v>0</x:v>
      </x:c>
      <x:c r="AG561" s="523" t="n">
        <x:v>0</x:v>
      </x:c>
      <x:c r="AH561" s="585" t="n">
        <x:v>0</x:v>
      </x:c>
      <x:c r="AI561" s="588" t="n">
        <x:f>AJ561*$E$3</x:f>
        <x:v>0</x:v>
      </x:c>
      <x:c r="AJ561" s="523" t="n">
        <x:v>0</x:v>
      </x:c>
      <x:c r="AK561" s="579" t="n">
        <x:v>0</x:v>
      </x:c>
      <x:c r="AL561" s="582" t="n">
        <x:f>AM561*$E$3</x:f>
        <x:v>0</x:v>
      </x:c>
      <x:c r="AM561" s="523" t="n">
        <x:v>0</x:v>
      </x:c>
      <x:c r="AN561" s="585" t="n">
        <x:v>0</x:v>
      </x:c>
      <x:c r="AO561" s="588" t="n">
        <x:f>AP561*$E$3</x:f>
        <x:v>0</x:v>
      </x:c>
      <x:c r="AP561" s="523" t="n">
        <x:v>0</x:v>
      </x:c>
      <x:c r="AQ561" s="579" t="n">
        <x:v>0</x:v>
      </x:c>
      <x:c r="AR561" s="582" t="n">
        <x:f>AS561*$E$3</x:f>
        <x:v>0</x:v>
      </x:c>
      <x:c r="AS561" s="523" t="n">
        <x:v>0</x:v>
      </x:c>
      <x:c r="AT561" s="585" t="n">
        <x:v>0</x:v>
      </x:c>
      <x:c r="AU561" s="588" t="n">
        <x:f>AV561*$E$3</x:f>
        <x:v>0</x:v>
      </x:c>
      <x:c r="AV561" s="523" t="n">
        <x:v>0</x:v>
      </x:c>
      <x:c r="AW561" s="579" t="n">
        <x:f>SUM(M561,P561,S561,V561,Y561,AB561,AE561,AH561,AK561,AN561,AQ561,AT561)</x:f>
        <x:v>0</x:v>
      </x:c>
      <x:c r="AX561" s="582" t="n">
        <x:f>SUM(N561,Q561,T561,W561,Z561,AC561,AF561,AI561,AL561,AO561,AR561,AU561)</x:f>
        <x:v>0</x:v>
      </x:c>
      <x:c r="AY561" s="525"/>
      <x:c r="AZ561" s="579" t="n">
        <x:f>AW561/12</x:f>
        <x:v>0</x:v>
      </x:c>
      <x:c r="BA561" s="582" t="n">
        <x:f>AX561/12</x:f>
        <x:v>0</x:v>
      </x:c>
      <x:c r="BB561" s="525"/>
      <x:c r="BC561" s="579" t="n">
        <x:f>AW561-$G561</x:f>
        <x:v>0</x:v>
      </x:c>
      <x:c r="BD561" s="582" t="n">
        <x:f>AX561-($K561*12)</x:f>
        <x:v>0</x:v>
      </x:c>
      <x:c r="BE561" s="522" t="str">
        <x:v>SIM</x:v>
      </x:c>
      <x:c r="BF561" s="522" t="str">
        <x:v>PRODUÇÃO · COMPÕE O FATOR K</x:v>
      </x:c>
    </x:row>
    <x:row r="562" ht="31" customHeight="1">
      <x:c r="A562" s="531" t="str">
        <x:v>O&amp;M</x:v>
      </x:c>
      <x:c r="B562" s="531" t="str">
        <x:v>LINHA VIVA</x:v>
      </x:c>
      <x:c r="C562" s="531" t="str">
        <x:v>5033000307</x:v>
      </x:c>
      <x:c r="D562" s="534" t="str">
        <x:v>RET CHAVE BY-PASS LV</x:v>
      </x:c>
      <x:c r="E562" s="534" t="str">
        <x:v>RETIRAR UMA CHAVE BY-PASS, INDEPENDENTE DA CLASSE DE TENSAO, VERIFICANDO AS CONDICOES GERAIS DA ESTRUTURA. INCLUI: INSTALAR/RETIRAR COBERTURAS NECESSARIAS NO POSTE, CONDUTOR, CHAVES E COMPONENTES ENERGIZADOS, INSTALAR CHAVE BY-PASS COM ACESSORIOS DE FIXACAO, JUMPER E CONEXAO A REDE. NECESSARIO VERIFICAR CONDICOES GERIAS DA ESTRUTURA (NIVELAR, APERTAR, ETC). APROPRIACAO - INVESTIMENTO: QUANDO ASSOCIADA A UC ESSA ATIVIDADE DEVE SER APROPRIADA NA ODI. CUSTEIO: QUANDO EM ATIVIDADE DE MANUTENCAO, APROPRIAR NO CENTRO E CLASSE DE CUSTO ESPECIFICA DA AREA. CONFORME ET.206.EQTL.NORMAS E QUALIDADE - CADERNO DE SERVICOS. QUANTIDADE MINIMA DE PESSOAS RECOMENDAS: 3 PESSOAS. TIPO DE TURMA: LINHA VIVA (LV). </x:v>
      </x:c>
      <x:c r="F562" s="531" t="str">
        <x:v>UNIDADE</x:v>
      </x:c>
      <x:c r="G562" s="573" t="n">
        <x:v>0</x:v>
      </x:c>
      <x:c r="H562" s="573" t="n">
        <x:f>G562/12</x:f>
        <x:v>0</x:v>
      </x:c>
      <x:c r="I562" s="576" t="n">
        <x:v>382.784619441457</x:v>
      </x:c>
      <x:c r="J562" s="576" t="n">
        <x:f>ROUND(I562*$E$3,2)</x:f>
        <x:v>382.78</x:v>
      </x:c>
      <x:c r="K562" s="576" t="n">
        <x:f>J562*H562</x:f>
        <x:v>0</x:v>
      </x:c>
      <x:c r="L562" s="522"/>
      <x:c r="M562" s="579" t="n">
        <x:v>0</x:v>
      </x:c>
      <x:c r="N562" s="582" t="n">
        <x:f>O562*$E$3</x:f>
        <x:v>0</x:v>
      </x:c>
      <x:c r="O562" s="523" t="n">
        <x:v>0</x:v>
      </x:c>
      <x:c r="P562" s="585" t="n">
        <x:v>0</x:v>
      </x:c>
      <x:c r="Q562" s="588" t="n">
        <x:f>R562*$E$3</x:f>
        <x:v>0</x:v>
      </x:c>
      <x:c r="R562" s="523" t="n">
        <x:v>0</x:v>
      </x:c>
      <x:c r="S562" s="579" t="n">
        <x:v>0</x:v>
      </x:c>
      <x:c r="T562" s="582" t="n">
        <x:f>U562*$E$3</x:f>
        <x:v>0</x:v>
      </x:c>
      <x:c r="U562" s="523" t="n">
        <x:v>0</x:v>
      </x:c>
      <x:c r="V562" s="585" t="n">
        <x:v>0</x:v>
      </x:c>
      <x:c r="W562" s="588" t="n">
        <x:f>X562*$E$3</x:f>
        <x:v>0</x:v>
      </x:c>
      <x:c r="X562" s="523" t="n">
        <x:v>0</x:v>
      </x:c>
      <x:c r="Y562" s="579" t="n">
        <x:v>0</x:v>
      </x:c>
      <x:c r="Z562" s="582" t="n">
        <x:f>AA562*$E$3</x:f>
        <x:v>0</x:v>
      </x:c>
      <x:c r="AA562" s="523" t="n">
        <x:v>0</x:v>
      </x:c>
      <x:c r="AB562" s="585" t="n">
        <x:v>0</x:v>
      </x:c>
      <x:c r="AC562" s="588" t="n">
        <x:f>AD562*$E$3</x:f>
        <x:v>0</x:v>
      </x:c>
      <x:c r="AD562" s="523" t="n">
        <x:v>0</x:v>
      </x:c>
      <x:c r="AE562" s="579" t="n">
        <x:v>0</x:v>
      </x:c>
      <x:c r="AF562" s="582" t="n">
        <x:f>AG562*$E$3</x:f>
        <x:v>0</x:v>
      </x:c>
      <x:c r="AG562" s="523" t="n">
        <x:v>0</x:v>
      </x:c>
      <x:c r="AH562" s="585" t="n">
        <x:v>0</x:v>
      </x:c>
      <x:c r="AI562" s="588" t="n">
        <x:f>AJ562*$E$3</x:f>
        <x:v>0</x:v>
      </x:c>
      <x:c r="AJ562" s="523" t="n">
        <x:v>0</x:v>
      </x:c>
      <x:c r="AK562" s="579" t="n">
        <x:v>0</x:v>
      </x:c>
      <x:c r="AL562" s="582" t="n">
        <x:f>AM562*$E$3</x:f>
        <x:v>0</x:v>
      </x:c>
      <x:c r="AM562" s="523" t="n">
        <x:v>0</x:v>
      </x:c>
      <x:c r="AN562" s="585" t="n">
        <x:v>0</x:v>
      </x:c>
      <x:c r="AO562" s="588" t="n">
        <x:f>AP562*$E$3</x:f>
        <x:v>0</x:v>
      </x:c>
      <x:c r="AP562" s="523" t="n">
        <x:v>0</x:v>
      </x:c>
      <x:c r="AQ562" s="579" t="n">
        <x:v>0</x:v>
      </x:c>
      <x:c r="AR562" s="582" t="n">
        <x:f>AS562*$E$3</x:f>
        <x:v>0</x:v>
      </x:c>
      <x:c r="AS562" s="523" t="n">
        <x:v>0</x:v>
      </x:c>
      <x:c r="AT562" s="585" t="n">
        <x:v>0</x:v>
      </x:c>
      <x:c r="AU562" s="588" t="n">
        <x:f>AV562*$E$3</x:f>
        <x:v>0</x:v>
      </x:c>
      <x:c r="AV562" s="523" t="n">
        <x:v>0</x:v>
      </x:c>
      <x:c r="AW562" s="579" t="n">
        <x:f>SUM(M562,P562,S562,V562,Y562,AB562,AE562,AH562,AK562,AN562,AQ562,AT562)</x:f>
        <x:v>0</x:v>
      </x:c>
      <x:c r="AX562" s="582" t="n">
        <x:f>SUM(N562,Q562,T562,W562,Z562,AC562,AF562,AI562,AL562,AO562,AR562,AU562)</x:f>
        <x:v>0</x:v>
      </x:c>
      <x:c r="AY562" s="525"/>
      <x:c r="AZ562" s="579" t="n">
        <x:f>AW562/12</x:f>
        <x:v>0</x:v>
      </x:c>
      <x:c r="BA562" s="582" t="n">
        <x:f>AX562/12</x:f>
        <x:v>0</x:v>
      </x:c>
      <x:c r="BB562" s="525"/>
      <x:c r="BC562" s="579" t="n">
        <x:f>AW562-$G562</x:f>
        <x:v>0</x:v>
      </x:c>
      <x:c r="BD562" s="582" t="n">
        <x:f>AX562-($K562*12)</x:f>
        <x:v>0</x:v>
      </x:c>
      <x:c r="BE562" s="522" t="str">
        <x:v>SIM</x:v>
      </x:c>
      <x:c r="BF562" s="522" t="str">
        <x:v>PRODUÇÃO · COMPÕE O FATOR K</x:v>
      </x:c>
    </x:row>
    <x:row r="563" ht="31" customHeight="1">
      <x:c r="A563" s="531" t="str">
        <x:v>O&amp;M</x:v>
      </x:c>
      <x:c r="B563" s="531" t="str">
        <x:v>LINHA VIVA</x:v>
      </x:c>
      <x:c r="C563" s="531" t="str">
        <x:v>5033000310</x:v>
      </x:c>
      <x:c r="D563" s="534" t="str">
        <x:v>TURMA LV INST EST CH BYPAS REL/SEC 3F LV</x:v>
      </x:c>
      <x:c r="E563" s="534" t="str">
        <x:v>TURMA DE LINHA VIVA EM APOIO A INSTALAR ESTRUTURA COMPLETA PARA CHAVE BY-PASS QUE COMPOE A ESTRUTURA DE RELIGADOR OU SECCIONADOR AUTOMATICO TRIFASICO EM POSTE, INDEPENDENTE DA CLASSE DE TENSAO. INCLUI: (TURMA DE LINHA VIVA) INSTALAR/RETIRAR COBERTURAS NECESSARIAS NO POSTE, CONDUTOR, CHAVES E COMPONENTES ENERGIZADOS, INSTALAR CRUZETAS (2NIVEL), CHAVE BY PASS, CHAVE FUSIVEL, JUMPER E CONEXOES NECESSARIAS A REDE, EQUIPAMENTOS E ATERRAMENTO. NAO INCLUI O EQUIPAMENTO. NAO INCLUI A INSTALACAO DO POSTE E ESTRUTURA PRIMARIA (1NIVEL), QUANDO NECESSARIO, DEVERA SER CONSIDERADO EM ATIVIDADE ESPECIFICA. APROPRIACAO - INVESTIMENTO: QUANDO ASSOCIADA A UC ESSA ATIVIDADE DEVE SER APROPRIADA NA ODI. CONFORME ET.206.EQTL.NORMAS E QUALIDADE. QUANTIDADE MINIMA DE PESSOAS RECOMENDAS: 4 PESSOAS. TIPO DE TURMA: LINHA VIVA (LV).</x:v>
      </x:c>
      <x:c r="F563" s="531" t="str">
        <x:v>CONJUNTO</x:v>
      </x:c>
      <x:c r="G563" s="573" t="n">
        <x:v>0</x:v>
      </x:c>
      <x:c r="H563" s="573" t="n">
        <x:f>G563/12</x:f>
        <x:v>0</x:v>
      </x:c>
      <x:c r="I563" s="576" t="n">
        <x:v>2146.52837221937</x:v>
      </x:c>
      <x:c r="J563" s="576" t="n">
        <x:f>ROUND(I563*$E$3,2)</x:f>
        <x:v>2146.53</x:v>
      </x:c>
      <x:c r="K563" s="576" t="n">
        <x:f>J563*H563</x:f>
        <x:v>0</x:v>
      </x:c>
      <x:c r="L563" s="522"/>
      <x:c r="M563" s="579" t="n">
        <x:v>0</x:v>
      </x:c>
      <x:c r="N563" s="582" t="n">
        <x:f>O563*$E$3</x:f>
        <x:v>0</x:v>
      </x:c>
      <x:c r="O563" s="523" t="n">
        <x:v>0</x:v>
      </x:c>
      <x:c r="P563" s="585" t="n">
        <x:v>0</x:v>
      </x:c>
      <x:c r="Q563" s="588" t="n">
        <x:f>R563*$E$3</x:f>
        <x:v>0</x:v>
      </x:c>
      <x:c r="R563" s="523" t="n">
        <x:v>0</x:v>
      </x:c>
      <x:c r="S563" s="579" t="n">
        <x:v>0</x:v>
      </x:c>
      <x:c r="T563" s="582" t="n">
        <x:f>U563*$E$3</x:f>
        <x:v>0</x:v>
      </x:c>
      <x:c r="U563" s="523" t="n">
        <x:v>0</x:v>
      </x:c>
      <x:c r="V563" s="585" t="n">
        <x:v>0</x:v>
      </x:c>
      <x:c r="W563" s="588" t="n">
        <x:f>X563*$E$3</x:f>
        <x:v>0</x:v>
      </x:c>
      <x:c r="X563" s="523" t="n">
        <x:v>0</x:v>
      </x:c>
      <x:c r="Y563" s="579" t="n">
        <x:v>0</x:v>
      </x:c>
      <x:c r="Z563" s="582" t="n">
        <x:f>AA563*$E$3</x:f>
        <x:v>0</x:v>
      </x:c>
      <x:c r="AA563" s="523" t="n">
        <x:v>0</x:v>
      </x:c>
      <x:c r="AB563" s="585" t="n">
        <x:v>0</x:v>
      </x:c>
      <x:c r="AC563" s="588" t="n">
        <x:f>AD563*$E$3</x:f>
        <x:v>0</x:v>
      </x:c>
      <x:c r="AD563" s="523" t="n">
        <x:v>0</x:v>
      </x:c>
      <x:c r="AE563" s="579" t="n">
        <x:v>0</x:v>
      </x:c>
      <x:c r="AF563" s="582" t="n">
        <x:f>AG563*$E$3</x:f>
        <x:v>0</x:v>
      </x:c>
      <x:c r="AG563" s="523" t="n">
        <x:v>0</x:v>
      </x:c>
      <x:c r="AH563" s="585" t="n">
        <x:v>0</x:v>
      </x:c>
      <x:c r="AI563" s="588" t="n">
        <x:f>AJ563*$E$3</x:f>
        <x:v>0</x:v>
      </x:c>
      <x:c r="AJ563" s="523" t="n">
        <x:v>0</x:v>
      </x:c>
      <x:c r="AK563" s="579" t="n">
        <x:v>0</x:v>
      </x:c>
      <x:c r="AL563" s="582" t="n">
        <x:f>AM563*$E$3</x:f>
        <x:v>0</x:v>
      </x:c>
      <x:c r="AM563" s="523" t="n">
        <x:v>0</x:v>
      </x:c>
      <x:c r="AN563" s="585" t="n">
        <x:v>0</x:v>
      </x:c>
      <x:c r="AO563" s="588" t="n">
        <x:f>AP563*$E$3</x:f>
        <x:v>0</x:v>
      </x:c>
      <x:c r="AP563" s="523" t="n">
        <x:v>0</x:v>
      </x:c>
      <x:c r="AQ563" s="579" t="n">
        <x:v>0</x:v>
      </x:c>
      <x:c r="AR563" s="582" t="n">
        <x:f>AS563*$E$3</x:f>
        <x:v>0</x:v>
      </x:c>
      <x:c r="AS563" s="523" t="n">
        <x:v>0</x:v>
      </x:c>
      <x:c r="AT563" s="585" t="n">
        <x:v>0</x:v>
      </x:c>
      <x:c r="AU563" s="588" t="n">
        <x:f>AV563*$E$3</x:f>
        <x:v>0</x:v>
      </x:c>
      <x:c r="AV563" s="523" t="n">
        <x:v>0</x:v>
      </x:c>
      <x:c r="AW563" s="579" t="n">
        <x:f>SUM(M563,P563,S563,V563,Y563,AB563,AE563,AH563,AK563,AN563,AQ563,AT563)</x:f>
        <x:v>0</x:v>
      </x:c>
      <x:c r="AX563" s="582" t="n">
        <x:f>SUM(N563,Q563,T563,W563,Z563,AC563,AF563,AI563,AL563,AO563,AR563,AU563)</x:f>
        <x:v>0</x:v>
      </x:c>
      <x:c r="AY563" s="525"/>
      <x:c r="AZ563" s="579" t="n">
        <x:f>AW563/12</x:f>
        <x:v>0</x:v>
      </x:c>
      <x:c r="BA563" s="582" t="n">
        <x:f>AX563/12</x:f>
        <x:v>0</x:v>
      </x:c>
      <x:c r="BB563" s="525"/>
      <x:c r="BC563" s="579" t="n">
        <x:f>AW563-$G563</x:f>
        <x:v>0</x:v>
      </x:c>
      <x:c r="BD563" s="582" t="n">
        <x:f>AX563-($K563*12)</x:f>
        <x:v>0</x:v>
      </x:c>
      <x:c r="BE563" s="522" t="str">
        <x:v>SIM</x:v>
      </x:c>
      <x:c r="BF563" s="522" t="str">
        <x:v>PRODUÇÃO · COMPÕE O FATOR K</x:v>
      </x:c>
    </x:row>
    <x:row r="564" ht="31" customHeight="1">
      <x:c r="A564" s="531" t="str">
        <x:v>O&amp;M</x:v>
      </x:c>
      <x:c r="B564" s="531" t="str">
        <x:v>LINHA VIVA</x:v>
      </x:c>
      <x:c r="C564" s="531" t="str">
        <x:v>5033000311</x:v>
      </x:c>
      <x:c r="D564" s="534" t="str">
        <x:v>TURMA LV RET EST CH BYPAS REL/SEC 3F LV</x:v>
      </x:c>
      <x:c r="E564" s="534" t="str">
        <x:v>TURMA DE LINHA VIVA EM APOIO A RETIRAR ESTRUTURA COMPLETA PARA CHAVE BY-PASS QUE COMPOE A ESTRUTURA DE RELIGADOR OU SECCIONADOR AUTOMATICO TRIFASICO TRIFASICO EM POSTE, INDEPENDENTE DA CLASSE DE TENSAO. INCLUI: (TURMA DE LINHA VIVA)  INSTALAR/RETIRAR COBERTURAS NECESSARIAS NO POSTE, CONDUTOR, CHAVES E COMPONENTES ENERGIZADOS, RETIRAR CRUZETAS (2NIVEL), CHAVE BY PASS, CHAVE FUSIVEL, JUMPER E CONEXOES NECESSARIAS A REDE, EQUIPAMENTOS E ATERRAMENTO. NAO INCLUI O EQUIPAMENTO. NAO INCLUI A RETIRADA DO POSTE E ESTRUTURA PRIMARIA (1NIVEL), QUANDO NECESSARIO, DEVERA SER CONSIDERADO EM ATIVIDADE ESPECIFICA. APROPRIACAO - INVESTIMENTO: QUANDO ASSOCIADA A UC ESSA ATIVIDADE DEVE SER APROPRIADA NA ODI. CONFORME ET.206.EQTL.NORMAS E QUALIDADE. QUANTIDADE MINIMA DE PESSOAS RECOMENDAS: 4 PESSOAS. TIPO DE TURMA: LINHA VIVA (LV).</x:v>
      </x:c>
      <x:c r="F564" s="531" t="str">
        <x:v>CONJUNTO</x:v>
      </x:c>
      <x:c r="G564" s="573" t="n">
        <x:v>0</x:v>
      </x:c>
      <x:c r="H564" s="573" t="n">
        <x:f>G564/12</x:f>
        <x:v>0</x:v>
      </x:c>
      <x:c r="I564" s="576" t="n">
        <x:v>1669.48198271829</x:v>
      </x:c>
      <x:c r="J564" s="576" t="n">
        <x:f>ROUND(I564*$E$3,2)</x:f>
        <x:v>1669.48</x:v>
      </x:c>
      <x:c r="K564" s="576" t="n">
        <x:f>J564*H564</x:f>
        <x:v>0</x:v>
      </x:c>
      <x:c r="L564" s="522"/>
      <x:c r="M564" s="579" t="n">
        <x:v>0</x:v>
      </x:c>
      <x:c r="N564" s="582" t="n">
        <x:f>O564*$E$3</x:f>
        <x:v>0</x:v>
      </x:c>
      <x:c r="O564" s="523" t="n">
        <x:v>0</x:v>
      </x:c>
      <x:c r="P564" s="585" t="n">
        <x:v>0</x:v>
      </x:c>
      <x:c r="Q564" s="588" t="n">
        <x:f>R564*$E$3</x:f>
        <x:v>0</x:v>
      </x:c>
      <x:c r="R564" s="523" t="n">
        <x:v>0</x:v>
      </x:c>
      <x:c r="S564" s="579" t="n">
        <x:v>0</x:v>
      </x:c>
      <x:c r="T564" s="582" t="n">
        <x:f>U564*$E$3</x:f>
        <x:v>0</x:v>
      </x:c>
      <x:c r="U564" s="523" t="n">
        <x:v>0</x:v>
      </x:c>
      <x:c r="V564" s="585" t="n">
        <x:v>0</x:v>
      </x:c>
      <x:c r="W564" s="588" t="n">
        <x:f>X564*$E$3</x:f>
        <x:v>0</x:v>
      </x:c>
      <x:c r="X564" s="523" t="n">
        <x:v>0</x:v>
      </x:c>
      <x:c r="Y564" s="579" t="n">
        <x:v>0</x:v>
      </x:c>
      <x:c r="Z564" s="582" t="n">
        <x:f>AA564*$E$3</x:f>
        <x:v>0</x:v>
      </x:c>
      <x:c r="AA564" s="523" t="n">
        <x:v>0</x:v>
      </x:c>
      <x:c r="AB564" s="585" t="n">
        <x:v>0</x:v>
      </x:c>
      <x:c r="AC564" s="588" t="n">
        <x:f>AD564*$E$3</x:f>
        <x:v>0</x:v>
      </x:c>
      <x:c r="AD564" s="523" t="n">
        <x:v>0</x:v>
      </x:c>
      <x:c r="AE564" s="579" t="n">
        <x:v>0</x:v>
      </x:c>
      <x:c r="AF564" s="582" t="n">
        <x:f>AG564*$E$3</x:f>
        <x:v>0</x:v>
      </x:c>
      <x:c r="AG564" s="523" t="n">
        <x:v>0</x:v>
      </x:c>
      <x:c r="AH564" s="585" t="n">
        <x:v>0</x:v>
      </x:c>
      <x:c r="AI564" s="588" t="n">
        <x:f>AJ564*$E$3</x:f>
        <x:v>0</x:v>
      </x:c>
      <x:c r="AJ564" s="523" t="n">
        <x:v>0</x:v>
      </x:c>
      <x:c r="AK564" s="579" t="n">
        <x:v>0</x:v>
      </x:c>
      <x:c r="AL564" s="582" t="n">
        <x:f>AM564*$E$3</x:f>
        <x:v>0</x:v>
      </x:c>
      <x:c r="AM564" s="523" t="n">
        <x:v>0</x:v>
      </x:c>
      <x:c r="AN564" s="585" t="n">
        <x:v>0</x:v>
      </x:c>
      <x:c r="AO564" s="588" t="n">
        <x:f>AP564*$E$3</x:f>
        <x:v>0</x:v>
      </x:c>
      <x:c r="AP564" s="523" t="n">
        <x:v>0</x:v>
      </x:c>
      <x:c r="AQ564" s="579" t="n">
        <x:v>0</x:v>
      </x:c>
      <x:c r="AR564" s="582" t="n">
        <x:f>AS564*$E$3</x:f>
        <x:v>0</x:v>
      </x:c>
      <x:c r="AS564" s="523" t="n">
        <x:v>0</x:v>
      </x:c>
      <x:c r="AT564" s="585" t="n">
        <x:v>0</x:v>
      </x:c>
      <x:c r="AU564" s="588" t="n">
        <x:f>AV564*$E$3</x:f>
        <x:v>0</x:v>
      </x:c>
      <x:c r="AV564" s="523" t="n">
        <x:v>0</x:v>
      </x:c>
      <x:c r="AW564" s="579" t="n">
        <x:f>SUM(M564,P564,S564,V564,Y564,AB564,AE564,AH564,AK564,AN564,AQ564,AT564)</x:f>
        <x:v>0</x:v>
      </x:c>
      <x:c r="AX564" s="582" t="n">
        <x:f>SUM(N564,Q564,T564,W564,Z564,AC564,AF564,AI564,AL564,AO564,AR564,AU564)</x:f>
        <x:v>0</x:v>
      </x:c>
      <x:c r="AY564" s="525"/>
      <x:c r="AZ564" s="579" t="n">
        <x:f>AW564/12</x:f>
        <x:v>0</x:v>
      </x:c>
      <x:c r="BA564" s="582" t="n">
        <x:f>AX564/12</x:f>
        <x:v>0</x:v>
      </x:c>
      <x:c r="BB564" s="525"/>
      <x:c r="BC564" s="579" t="n">
        <x:f>AW564-$G564</x:f>
        <x:v>0</x:v>
      </x:c>
      <x:c r="BD564" s="582" t="n">
        <x:f>AX564-($K564*12)</x:f>
        <x:v>0</x:v>
      </x:c>
      <x:c r="BE564" s="522" t="str">
        <x:v>SIM</x:v>
      </x:c>
      <x:c r="BF564" s="522" t="str">
        <x:v>PRODUÇÃO · COMPÕE O FATOR K</x:v>
      </x:c>
    </x:row>
    <x:row r="565" ht="31" customHeight="1">
      <x:c r="A565" s="531" t="str">
        <x:v>O&amp;M</x:v>
      </x:c>
      <x:c r="B565" s="531" t="str">
        <x:v>LINHA MORTA</x:v>
      </x:c>
      <x:c r="C565" s="531" t="str">
        <x:v>5033000313</x:v>
      </x:c>
      <x:c r="D565" s="534" t="str">
        <x:v>RET ESTR CP BCO REGUL 3F POST LM</x:v>
      </x:c>
      <x:c r="E565" s="534" t="str">
        <x:v>RETIRAR ESTRUTURA COMPLETA PARA BANCO REGULADOR DE TENSAO TRIFASICO EM POSTE, COM EQUIPAMENTO, INDEPENDENTE DA CLASSE DE TENSAO. CONFORME NORMA TECNICA VIGENTE. INCLUI: RETIRAR 3 REGULADORES DE TENSAO COM SUPORTE, CONTROLE E INTERLIGACOES, CRUZETAS, CHAVE BY-PASS, CHAVE FACA, PARA-RAIOS MT, ISOLADOR, DESCONECTAR JUMPER, DESCONEXOES NECESSARIAS A REDE E DESCONECTAR FIO CONDUTOR DO SISTEMA DE ATERRAMENTO. NAO INCLUI A RETIRADA DO POSTE E ESTRUTURA PRIMARIA (1NIVEL), QUANDO NECESSARIO REMUNERAR EM ATIVIDADE ESPECIFICA. APROPRIACAO - CUSTEIO: QUANDO EM ATIVIDADE DE MANUTENCAO, APROPRIAR NO CENTRO E CLASSE DE CUSTO ESPECIFICA DA AREA. CONFORME ET.206.EQTL.NORMAS E QUALIDADE - CADERNO DE SERVICOS. QUANT MINIMA RECOMENDA: 5 PESSOAS. TIPO DE TURMA: LINHA MORTA (LM). </x:v>
      </x:c>
      <x:c r="F565" s="531" t="str">
        <x:v>CONJUNTO</x:v>
      </x:c>
      <x:c r="G565" s="573" t="n">
        <x:v>0</x:v>
      </x:c>
      <x:c r="H565" s="573" t="n">
        <x:f>G565/12</x:f>
        <x:v>0</x:v>
      </x:c>
      <x:c r="I565" s="576" t="n">
        <x:v>2891.87503934667</x:v>
      </x:c>
      <x:c r="J565" s="576" t="n">
        <x:f>ROUND(I565*$E$3,2)</x:f>
        <x:v>2891.88</x:v>
      </x:c>
      <x:c r="K565" s="576" t="n">
        <x:f>J565*H565</x:f>
        <x:v>0</x:v>
      </x:c>
      <x:c r="L565" s="522"/>
      <x:c r="M565" s="579" t="n">
        <x:v>0</x:v>
      </x:c>
      <x:c r="N565" s="582" t="n">
        <x:f>O565*$E$3</x:f>
        <x:v>0</x:v>
      </x:c>
      <x:c r="O565" s="523" t="n">
        <x:v>0</x:v>
      </x:c>
      <x:c r="P565" s="585" t="n">
        <x:v>0</x:v>
      </x:c>
      <x:c r="Q565" s="588" t="n">
        <x:f>R565*$E$3</x:f>
        <x:v>0</x:v>
      </x:c>
      <x:c r="R565" s="523" t="n">
        <x:v>0</x:v>
      </x:c>
      <x:c r="S565" s="579" t="n">
        <x:v>0</x:v>
      </x:c>
      <x:c r="T565" s="582" t="n">
        <x:f>U565*$E$3</x:f>
        <x:v>0</x:v>
      </x:c>
      <x:c r="U565" s="523" t="n">
        <x:v>0</x:v>
      </x:c>
      <x:c r="V565" s="585" t="n">
        <x:v>0</x:v>
      </x:c>
      <x:c r="W565" s="588" t="n">
        <x:f>X565*$E$3</x:f>
        <x:v>0</x:v>
      </x:c>
      <x:c r="X565" s="523" t="n">
        <x:v>0</x:v>
      </x:c>
      <x:c r="Y565" s="579" t="n">
        <x:v>0</x:v>
      </x:c>
      <x:c r="Z565" s="582" t="n">
        <x:f>AA565*$E$3</x:f>
        <x:v>0</x:v>
      </x:c>
      <x:c r="AA565" s="523" t="n">
        <x:v>0</x:v>
      </x:c>
      <x:c r="AB565" s="585" t="n">
        <x:v>0</x:v>
      </x:c>
      <x:c r="AC565" s="588" t="n">
        <x:f>AD565*$E$3</x:f>
        <x:v>0</x:v>
      </x:c>
      <x:c r="AD565" s="523" t="n">
        <x:v>0</x:v>
      </x:c>
      <x:c r="AE565" s="579" t="n">
        <x:v>0</x:v>
      </x:c>
      <x:c r="AF565" s="582" t="n">
        <x:f>AG565*$E$3</x:f>
        <x:v>0</x:v>
      </x:c>
      <x:c r="AG565" s="523" t="n">
        <x:v>0</x:v>
      </x:c>
      <x:c r="AH565" s="585" t="n">
        <x:v>0</x:v>
      </x:c>
      <x:c r="AI565" s="588" t="n">
        <x:f>AJ565*$E$3</x:f>
        <x:v>0</x:v>
      </x:c>
      <x:c r="AJ565" s="523" t="n">
        <x:v>0</x:v>
      </x:c>
      <x:c r="AK565" s="579" t="n">
        <x:v>0</x:v>
      </x:c>
      <x:c r="AL565" s="582" t="n">
        <x:f>AM565*$E$3</x:f>
        <x:v>0</x:v>
      </x:c>
      <x:c r="AM565" s="523" t="n">
        <x:v>0</x:v>
      </x:c>
      <x:c r="AN565" s="585" t="n">
        <x:v>0</x:v>
      </x:c>
      <x:c r="AO565" s="588" t="n">
        <x:f>AP565*$E$3</x:f>
        <x:v>0</x:v>
      </x:c>
      <x:c r="AP565" s="523" t="n">
        <x:v>0</x:v>
      </x:c>
      <x:c r="AQ565" s="579" t="n">
        <x:v>0</x:v>
      </x:c>
      <x:c r="AR565" s="582" t="n">
        <x:f>AS565*$E$3</x:f>
        <x:v>0</x:v>
      </x:c>
      <x:c r="AS565" s="523" t="n">
        <x:v>0</x:v>
      </x:c>
      <x:c r="AT565" s="585" t="n">
        <x:v>0</x:v>
      </x:c>
      <x:c r="AU565" s="588" t="n">
        <x:f>AV565*$E$3</x:f>
        <x:v>0</x:v>
      </x:c>
      <x:c r="AV565" s="523" t="n">
        <x:v>0</x:v>
      </x:c>
      <x:c r="AW565" s="579" t="n">
        <x:f>SUM(M565,P565,S565,V565,Y565,AB565,AE565,AH565,AK565,AN565,AQ565,AT565)</x:f>
        <x:v>0</x:v>
      </x:c>
      <x:c r="AX565" s="582" t="n">
        <x:f>SUM(N565,Q565,T565,W565,Z565,AC565,AF565,AI565,AL565,AO565,AR565,AU565)</x:f>
        <x:v>0</x:v>
      </x:c>
      <x:c r="AY565" s="525"/>
      <x:c r="AZ565" s="579" t="n">
        <x:f>AW565/12</x:f>
        <x:v>0</x:v>
      </x:c>
      <x:c r="BA565" s="582" t="n">
        <x:f>AX565/12</x:f>
        <x:v>0</x:v>
      </x:c>
      <x:c r="BB565" s="525"/>
      <x:c r="BC565" s="579" t="n">
        <x:f>AW565-$G565</x:f>
        <x:v>0</x:v>
      </x:c>
      <x:c r="BD565" s="582" t="n">
        <x:f>AX565-($K565*12)</x:f>
        <x:v>0</x:v>
      </x:c>
      <x:c r="BE565" s="522" t="str">
        <x:v>SIM</x:v>
      </x:c>
      <x:c r="BF565" s="522" t="str">
        <x:v>PRODUÇÃO · COMPÕE O FATOR K</x:v>
      </x:c>
    </x:row>
    <x:row r="566" ht="31" customHeight="1">
      <x:c r="A566" s="531" t="str">
        <x:v>O&amp;M</x:v>
      </x:c>
      <x:c r="B566" s="531" t="str">
        <x:v>LINHA VIVA</x:v>
      </x:c>
      <x:c r="C566" s="531" t="str">
        <x:v>5033000314</x:v>
      </x:c>
      <x:c r="D566" s="534" t="str">
        <x:v>TURMA LV INST TRAFO DT LV</x:v>
      </x:c>
      <x:c r="E566" s="534" t="str">
        <x:v>TURMA DE LINHA VIVA EM APOIO A INSTALAR TRANSFORMADOR DE DISTRIBUICAO, INDEPENDENTE DO NUMERO DE FASES, DA POTENCIA, INDEPENDENTE DA CLASSE DE TENSAO. INCLUI: (TURMA DE LINHA VIVA) INSTALAR/RETIRAR COBERTURAS NECESSARIAS NO POSTE, CONDUTOR, CHAVES E COMPONENTES ENERGIZADOS E INSTALAR JUMPERS E CONEXOES ELÉTRICAS NECESSARIAS. NAO INCLUI A INSTALACAO DO POSTE E ESTRUTURA PRIMARIA (1NIVEL), QUANDO NECESSARIO DEVERA SER CONSIDERADO EM ATIVIDADE ESPECIFICA. APROPRIACAO - INVESTIMENTO: QUANDO ASSOCIADA A UC ESSA ATIVIDADE DEVE SER APROPRIADA NA ODI. CONFORME ET.206.EQTL.NORMAS E QUALIDADE - CADERNO DE SERVICOS. QUANTIDADE MINIMA DE PESSOAS RECOMENDAS: 3 PESSOAS. TIPO DE TURMA: LINHA VIVA (LV). </x:v>
      </x:c>
      <x:c r="F566" s="531" t="str">
        <x:v>UNIDADE</x:v>
      </x:c>
      <x:c r="G566" s="573" t="n">
        <x:v>0</x:v>
      </x:c>
      <x:c r="H566" s="573" t="n">
        <x:f>G566/12</x:f>
        <x:v>0</x:v>
      </x:c>
      <x:c r="I566" s="576" t="n">
        <x:v>821.049244613804</x:v>
      </x:c>
      <x:c r="J566" s="576" t="n">
        <x:f>ROUND(I566*$E$3,2)</x:f>
        <x:v>821.05</x:v>
      </x:c>
      <x:c r="K566" s="576" t="n">
        <x:f>J566*H566</x:f>
        <x:v>0</x:v>
      </x:c>
      <x:c r="L566" s="522"/>
      <x:c r="M566" s="579" t="n">
        <x:v>0</x:v>
      </x:c>
      <x:c r="N566" s="582" t="n">
        <x:f>O566*$E$3</x:f>
        <x:v>0</x:v>
      </x:c>
      <x:c r="O566" s="523" t="n">
        <x:v>0</x:v>
      </x:c>
      <x:c r="P566" s="585" t="n">
        <x:v>0</x:v>
      </x:c>
      <x:c r="Q566" s="588" t="n">
        <x:f>R566*$E$3</x:f>
        <x:v>0</x:v>
      </x:c>
      <x:c r="R566" s="523" t="n">
        <x:v>0</x:v>
      </x:c>
      <x:c r="S566" s="579" t="n">
        <x:v>0</x:v>
      </x:c>
      <x:c r="T566" s="582" t="n">
        <x:f>U566*$E$3</x:f>
        <x:v>0</x:v>
      </x:c>
      <x:c r="U566" s="523" t="n">
        <x:v>0</x:v>
      </x:c>
      <x:c r="V566" s="585" t="n">
        <x:v>0</x:v>
      </x:c>
      <x:c r="W566" s="588" t="n">
        <x:f>X566*$E$3</x:f>
        <x:v>0</x:v>
      </x:c>
      <x:c r="X566" s="523" t="n">
        <x:v>0</x:v>
      </x:c>
      <x:c r="Y566" s="579" t="n">
        <x:v>0</x:v>
      </x:c>
      <x:c r="Z566" s="582" t="n">
        <x:f>AA566*$E$3</x:f>
        <x:v>0</x:v>
      </x:c>
      <x:c r="AA566" s="523" t="n">
        <x:v>0</x:v>
      </x:c>
      <x:c r="AB566" s="585" t="n">
        <x:v>0</x:v>
      </x:c>
      <x:c r="AC566" s="588" t="n">
        <x:f>AD566*$E$3</x:f>
        <x:v>0</x:v>
      </x:c>
      <x:c r="AD566" s="523" t="n">
        <x:v>0</x:v>
      </x:c>
      <x:c r="AE566" s="579" t="n">
        <x:v>0</x:v>
      </x:c>
      <x:c r="AF566" s="582" t="n">
        <x:f>AG566*$E$3</x:f>
        <x:v>0</x:v>
      </x:c>
      <x:c r="AG566" s="523" t="n">
        <x:v>0</x:v>
      </x:c>
      <x:c r="AH566" s="585" t="n">
        <x:v>0</x:v>
      </x:c>
      <x:c r="AI566" s="588" t="n">
        <x:f>AJ566*$E$3</x:f>
        <x:v>0</x:v>
      </x:c>
      <x:c r="AJ566" s="523" t="n">
        <x:v>0</x:v>
      </x:c>
      <x:c r="AK566" s="579" t="n">
        <x:v>0</x:v>
      </x:c>
      <x:c r="AL566" s="582" t="n">
        <x:f>AM566*$E$3</x:f>
        <x:v>0</x:v>
      </x:c>
      <x:c r="AM566" s="523" t="n">
        <x:v>0</x:v>
      </x:c>
      <x:c r="AN566" s="585" t="n">
        <x:v>0</x:v>
      </x:c>
      <x:c r="AO566" s="588" t="n">
        <x:f>AP566*$E$3</x:f>
        <x:v>0</x:v>
      </x:c>
      <x:c r="AP566" s="523" t="n">
        <x:v>0</x:v>
      </x:c>
      <x:c r="AQ566" s="579" t="n">
        <x:v>0</x:v>
      </x:c>
      <x:c r="AR566" s="582" t="n">
        <x:f>AS566*$E$3</x:f>
        <x:v>0</x:v>
      </x:c>
      <x:c r="AS566" s="523" t="n">
        <x:v>0</x:v>
      </x:c>
      <x:c r="AT566" s="585" t="n">
        <x:v>0</x:v>
      </x:c>
      <x:c r="AU566" s="588" t="n">
        <x:f>AV566*$E$3</x:f>
        <x:v>0</x:v>
      </x:c>
      <x:c r="AV566" s="523" t="n">
        <x:v>0</x:v>
      </x:c>
      <x:c r="AW566" s="579" t="n">
        <x:f>SUM(M566,P566,S566,V566,Y566,AB566,AE566,AH566,AK566,AN566,AQ566,AT566)</x:f>
        <x:v>0</x:v>
      </x:c>
      <x:c r="AX566" s="582" t="n">
        <x:f>SUM(N566,Q566,T566,W566,Z566,AC566,AF566,AI566,AL566,AO566,AR566,AU566)</x:f>
        <x:v>0</x:v>
      </x:c>
      <x:c r="AY566" s="525"/>
      <x:c r="AZ566" s="579" t="n">
        <x:f>AW566/12</x:f>
        <x:v>0</x:v>
      </x:c>
      <x:c r="BA566" s="582" t="n">
        <x:f>AX566/12</x:f>
        <x:v>0</x:v>
      </x:c>
      <x:c r="BB566" s="525"/>
      <x:c r="BC566" s="579" t="n">
        <x:f>AW566-$G566</x:f>
        <x:v>0</x:v>
      </x:c>
      <x:c r="BD566" s="582" t="n">
        <x:f>AX566-($K566*12)</x:f>
        <x:v>0</x:v>
      </x:c>
      <x:c r="BE566" s="522" t="str">
        <x:v>SIM</x:v>
      </x:c>
      <x:c r="BF566" s="522" t="str">
        <x:v>PRODUÇÃO · COMPÕE O FATOR K</x:v>
      </x:c>
    </x:row>
    <x:row r="567" ht="31" customHeight="1">
      <x:c r="A567" s="531" t="str">
        <x:v>O&amp;M</x:v>
      </x:c>
      <x:c r="B567" s="531" t="str">
        <x:v>LINHA VIVA</x:v>
      </x:c>
      <x:c r="C567" s="531" t="str">
        <x:v>5033000315</x:v>
      </x:c>
      <x:c r="D567" s="534" t="str">
        <x:v>TURMA LV RET TRAFO DT LV</x:v>
      </x:c>
      <x:c r="E567" s="534" t="str">
        <x:v>TURMA DE LINHA VIVA EM APOIO A RETIRAR TRANSFORMADOR DE DISTRIBUICAO, INDEPENDENTE DO NUMERO DE FASES, DA POTENCIA, INDEPENDENTE DA CLASSE DE TENSAO. INCLUI: (TURMA DE LINHA VIVA) INSTALAR/RETIRAR COBERTURAS NECESSARIAS NO POSTE, CONDUTOR, CHAVES E COMPONENTES ENERGIZADOS E RETIRAR JUMPERS E CONEXOES ELÉTRICAS NECESSARIAS. NAO INCLUI A RETIRADA DO POSTE E ESTRUTURA PRIMARIA (1NIVEL), QUANDO NECESSARIO DEVERA SER CONSIDERADO EM ATIVIDADE ESPECIFICA. APROPRIACAO - INVESTIMENTO: QUANDO ASSOCIADA A UC ESSA ATIVIDADE DEVE SER APROPRIADA NA ODI. CONFORME ET.206.EQTL.NORMAS E QUALIDADE - CADERNO DE SERVICOS. QUANTIDADE MINIMA DE PESSOAS RECOMENDAS: 3 PESSOAS. TIPO DE TURMA: LINHA VIVA (LV). </x:v>
      </x:c>
      <x:c r="F567" s="531" t="str">
        <x:v>UNIDADE</x:v>
      </x:c>
      <x:c r="G567" s="573" t="n">
        <x:v>0</x:v>
      </x:c>
      <x:c r="H567" s="573" t="n">
        <x:f>G567/12</x:f>
        <x:v>0</x:v>
      </x:c>
      <x:c r="I567" s="576" t="n">
        <x:v>629.656934893076</x:v>
      </x:c>
      <x:c r="J567" s="576" t="n">
        <x:f>ROUND(I567*$E$3,2)</x:f>
        <x:v>629.66</x:v>
      </x:c>
      <x:c r="K567" s="576" t="n">
        <x:f>J567*H567</x:f>
        <x:v>0</x:v>
      </x:c>
      <x:c r="L567" s="522"/>
      <x:c r="M567" s="579" t="n">
        <x:v>0</x:v>
      </x:c>
      <x:c r="N567" s="582" t="n">
        <x:f>O567*$E$3</x:f>
        <x:v>0</x:v>
      </x:c>
      <x:c r="O567" s="523" t="n">
        <x:v>0</x:v>
      </x:c>
      <x:c r="P567" s="585" t="n">
        <x:v>0</x:v>
      </x:c>
      <x:c r="Q567" s="588" t="n">
        <x:f>R567*$E$3</x:f>
        <x:v>0</x:v>
      </x:c>
      <x:c r="R567" s="523" t="n">
        <x:v>0</x:v>
      </x:c>
      <x:c r="S567" s="579" t="n">
        <x:v>0</x:v>
      </x:c>
      <x:c r="T567" s="582" t="n">
        <x:f>U567*$E$3</x:f>
        <x:v>0</x:v>
      </x:c>
      <x:c r="U567" s="523" t="n">
        <x:v>0</x:v>
      </x:c>
      <x:c r="V567" s="585" t="n">
        <x:v>0</x:v>
      </x:c>
      <x:c r="W567" s="588" t="n">
        <x:f>X567*$E$3</x:f>
        <x:v>0</x:v>
      </x:c>
      <x:c r="X567" s="523" t="n">
        <x:v>0</x:v>
      </x:c>
      <x:c r="Y567" s="579" t="n">
        <x:v>0</x:v>
      </x:c>
      <x:c r="Z567" s="582" t="n">
        <x:f>AA567*$E$3</x:f>
        <x:v>0</x:v>
      </x:c>
      <x:c r="AA567" s="523" t="n">
        <x:v>0</x:v>
      </x:c>
      <x:c r="AB567" s="585" t="n">
        <x:v>0</x:v>
      </x:c>
      <x:c r="AC567" s="588" t="n">
        <x:f>AD567*$E$3</x:f>
        <x:v>0</x:v>
      </x:c>
      <x:c r="AD567" s="523" t="n">
        <x:v>0</x:v>
      </x:c>
      <x:c r="AE567" s="579" t="n">
        <x:v>0</x:v>
      </x:c>
      <x:c r="AF567" s="582" t="n">
        <x:f>AG567*$E$3</x:f>
        <x:v>0</x:v>
      </x:c>
      <x:c r="AG567" s="523" t="n">
        <x:v>0</x:v>
      </x:c>
      <x:c r="AH567" s="585" t="n">
        <x:v>0</x:v>
      </x:c>
      <x:c r="AI567" s="588" t="n">
        <x:f>AJ567*$E$3</x:f>
        <x:v>0</x:v>
      </x:c>
      <x:c r="AJ567" s="523" t="n">
        <x:v>0</x:v>
      </x:c>
      <x:c r="AK567" s="579" t="n">
        <x:v>0</x:v>
      </x:c>
      <x:c r="AL567" s="582" t="n">
        <x:f>AM567*$E$3</x:f>
        <x:v>0</x:v>
      </x:c>
      <x:c r="AM567" s="523" t="n">
        <x:v>0</x:v>
      </x:c>
      <x:c r="AN567" s="585" t="n">
        <x:v>0</x:v>
      </x:c>
      <x:c r="AO567" s="588" t="n">
        <x:f>AP567*$E$3</x:f>
        <x:v>0</x:v>
      </x:c>
      <x:c r="AP567" s="523" t="n">
        <x:v>0</x:v>
      </x:c>
      <x:c r="AQ567" s="579" t="n">
        <x:v>0</x:v>
      </x:c>
      <x:c r="AR567" s="582" t="n">
        <x:f>AS567*$E$3</x:f>
        <x:v>0</x:v>
      </x:c>
      <x:c r="AS567" s="523" t="n">
        <x:v>0</x:v>
      </x:c>
      <x:c r="AT567" s="585" t="n">
        <x:v>0</x:v>
      </x:c>
      <x:c r="AU567" s="588" t="n">
        <x:f>AV567*$E$3</x:f>
        <x:v>0</x:v>
      </x:c>
      <x:c r="AV567" s="523" t="n">
        <x:v>0</x:v>
      </x:c>
      <x:c r="AW567" s="579" t="n">
        <x:f>SUM(M567,P567,S567,V567,Y567,AB567,AE567,AH567,AK567,AN567,AQ567,AT567)</x:f>
        <x:v>0</x:v>
      </x:c>
      <x:c r="AX567" s="582" t="n">
        <x:f>SUM(N567,Q567,T567,W567,Z567,AC567,AF567,AI567,AL567,AO567,AR567,AU567)</x:f>
        <x:v>0</x:v>
      </x:c>
      <x:c r="AY567" s="525"/>
      <x:c r="AZ567" s="579" t="n">
        <x:f>AW567/12</x:f>
        <x:v>0</x:v>
      </x:c>
      <x:c r="BA567" s="582" t="n">
        <x:f>AX567/12</x:f>
        <x:v>0</x:v>
      </x:c>
      <x:c r="BB567" s="525"/>
      <x:c r="BC567" s="579" t="n">
        <x:f>AW567-$G567</x:f>
        <x:v>0</x:v>
      </x:c>
      <x:c r="BD567" s="582" t="n">
        <x:f>AX567-($K567*12)</x:f>
        <x:v>0</x:v>
      </x:c>
      <x:c r="BE567" s="522" t="str">
        <x:v>SIM</x:v>
      </x:c>
      <x:c r="BF567" s="522" t="str">
        <x:v>PRODUÇÃO · COMPÕE O FATOR K</x:v>
      </x:c>
    </x:row>
    <x:row r="568" ht="31" customHeight="1">
      <x:c r="A568" s="531" t="str">
        <x:v>O&amp;M</x:v>
      </x:c>
      <x:c r="B568" s="531" t="str">
        <x:v>LINHA VIVA</x:v>
      </x:c>
      <x:c r="C568" s="531" t="str">
        <x:v>5033000316</x:v>
      </x:c>
      <x:c r="D568" s="534" t="str">
        <x:v>INST TRANSFORMADOR POTENCIAL (TP) LV</x:v>
      </x:c>
      <x:c r="E568" s="534" t="str">
        <x:v>INSTALAR TRANSFORMADOR DE POTENCIAL, INDEPENDENTE DA CLASSE DE TENSAO. INCLUI: INSTALAR/RETIRAR COBERTURAS NECESSARIAS NO POSTE, CONDUTOR, CHAVES E COMPONENTES ENERGIZADOS, INSTALAR TRANSFORMADOR DE POTENCIAL COM SUPORTE, ABRIR E/OU FECHAR CHAVE, REALIZAR CONEXOES NECESSARIAS E CONECTAR AO FIO CONDUTOR DO SISTEMA DE ATERRAMENTO EXISTENTE. APROPRIACAO - INVESTIMENTO: QUANDO ASSOCIADA A UC ESSA ATIVIDADE DEVE SER APROPRIADA NA ODI. CONFORME ET.206.EQTL.NORMAS E QUALIDADE. QUANTIDADE MINIMA DE PESSOAS RECOMENDAS: 3 PESSOAS. TIPO DE TURMA: LINHA VIVA (LV).</x:v>
      </x:c>
      <x:c r="F568" s="531" t="str">
        <x:v>UNIDADE</x:v>
      </x:c>
      <x:c r="G568" s="573" t="n">
        <x:v>0</x:v>
      </x:c>
      <x:c r="H568" s="573" t="n">
        <x:f>G568/12</x:f>
        <x:v>0</x:v>
      </x:c>
      <x:c r="I568" s="576" t="n">
        <x:v>472.631152610262</x:v>
      </x:c>
      <x:c r="J568" s="576" t="n">
        <x:f>ROUND(I568*$E$3,2)</x:f>
        <x:v>472.63</x:v>
      </x:c>
      <x:c r="K568" s="576" t="n">
        <x:f>J568*H568</x:f>
        <x:v>0</x:v>
      </x:c>
      <x:c r="L568" s="522"/>
      <x:c r="M568" s="579" t="n">
        <x:v>0</x:v>
      </x:c>
      <x:c r="N568" s="582" t="n">
        <x:f>O568*$E$3</x:f>
        <x:v>0</x:v>
      </x:c>
      <x:c r="O568" s="523" t="n">
        <x:v>0</x:v>
      </x:c>
      <x:c r="P568" s="585" t="n">
        <x:v>0</x:v>
      </x:c>
      <x:c r="Q568" s="588" t="n">
        <x:f>R568*$E$3</x:f>
        <x:v>0</x:v>
      </x:c>
      <x:c r="R568" s="523" t="n">
        <x:v>0</x:v>
      </x:c>
      <x:c r="S568" s="579" t="n">
        <x:v>0</x:v>
      </x:c>
      <x:c r="T568" s="582" t="n">
        <x:f>U568*$E$3</x:f>
        <x:v>0</x:v>
      </x:c>
      <x:c r="U568" s="523" t="n">
        <x:v>0</x:v>
      </x:c>
      <x:c r="V568" s="585" t="n">
        <x:v>0</x:v>
      </x:c>
      <x:c r="W568" s="588" t="n">
        <x:f>X568*$E$3</x:f>
        <x:v>0</x:v>
      </x:c>
      <x:c r="X568" s="523" t="n">
        <x:v>0</x:v>
      </x:c>
      <x:c r="Y568" s="579" t="n">
        <x:v>0</x:v>
      </x:c>
      <x:c r="Z568" s="582" t="n">
        <x:f>AA568*$E$3</x:f>
        <x:v>0</x:v>
      </x:c>
      <x:c r="AA568" s="523" t="n">
        <x:v>0</x:v>
      </x:c>
      <x:c r="AB568" s="585" t="n">
        <x:v>0</x:v>
      </x:c>
      <x:c r="AC568" s="588" t="n">
        <x:f>AD568*$E$3</x:f>
        <x:v>0</x:v>
      </x:c>
      <x:c r="AD568" s="523" t="n">
        <x:v>0</x:v>
      </x:c>
      <x:c r="AE568" s="579" t="n">
        <x:v>0</x:v>
      </x:c>
      <x:c r="AF568" s="582" t="n">
        <x:f>AG568*$E$3</x:f>
        <x:v>0</x:v>
      </x:c>
      <x:c r="AG568" s="523" t="n">
        <x:v>0</x:v>
      </x:c>
      <x:c r="AH568" s="585" t="n">
        <x:v>0</x:v>
      </x:c>
      <x:c r="AI568" s="588" t="n">
        <x:f>AJ568*$E$3</x:f>
        <x:v>0</x:v>
      </x:c>
      <x:c r="AJ568" s="523" t="n">
        <x:v>0</x:v>
      </x:c>
      <x:c r="AK568" s="579" t="n">
        <x:v>0</x:v>
      </x:c>
      <x:c r="AL568" s="582" t="n">
        <x:f>AM568*$E$3</x:f>
        <x:v>0</x:v>
      </x:c>
      <x:c r="AM568" s="523" t="n">
        <x:v>0</x:v>
      </x:c>
      <x:c r="AN568" s="585" t="n">
        <x:v>0</x:v>
      </x:c>
      <x:c r="AO568" s="588" t="n">
        <x:f>AP568*$E$3</x:f>
        <x:v>0</x:v>
      </x:c>
      <x:c r="AP568" s="523" t="n">
        <x:v>0</x:v>
      </x:c>
      <x:c r="AQ568" s="579" t="n">
        <x:v>0</x:v>
      </x:c>
      <x:c r="AR568" s="582" t="n">
        <x:f>AS568*$E$3</x:f>
        <x:v>0</x:v>
      </x:c>
      <x:c r="AS568" s="523" t="n">
        <x:v>0</x:v>
      </x:c>
      <x:c r="AT568" s="585" t="n">
        <x:v>0</x:v>
      </x:c>
      <x:c r="AU568" s="588" t="n">
        <x:f>AV568*$E$3</x:f>
        <x:v>0</x:v>
      </x:c>
      <x:c r="AV568" s="523" t="n">
        <x:v>0</x:v>
      </x:c>
      <x:c r="AW568" s="579" t="n">
        <x:f>SUM(M568,P568,S568,V568,Y568,AB568,AE568,AH568,AK568,AN568,AQ568,AT568)</x:f>
        <x:v>0</x:v>
      </x:c>
      <x:c r="AX568" s="582" t="n">
        <x:f>SUM(N568,Q568,T568,W568,Z568,AC568,AF568,AI568,AL568,AO568,AR568,AU568)</x:f>
        <x:v>0</x:v>
      </x:c>
      <x:c r="AY568" s="525"/>
      <x:c r="AZ568" s="579" t="n">
        <x:f>AW568/12</x:f>
        <x:v>0</x:v>
      </x:c>
      <x:c r="BA568" s="582" t="n">
        <x:f>AX568/12</x:f>
        <x:v>0</x:v>
      </x:c>
      <x:c r="BB568" s="525"/>
      <x:c r="BC568" s="579" t="n">
        <x:f>AW568-$G568</x:f>
        <x:v>0</x:v>
      </x:c>
      <x:c r="BD568" s="582" t="n">
        <x:f>AX568-($K568*12)</x:f>
        <x:v>0</x:v>
      </x:c>
      <x:c r="BE568" s="522" t="str">
        <x:v>SIM</x:v>
      </x:c>
      <x:c r="BF568" s="522" t="str">
        <x:v>PRODUÇÃO · COMPÕE O FATOR K</x:v>
      </x:c>
    </x:row>
    <x:row r="569" ht="31" customHeight="1">
      <x:c r="A569" s="531" t="str">
        <x:v>O&amp;M</x:v>
      </x:c>
      <x:c r="B569" s="531" t="str">
        <x:v>LINHA VIVA</x:v>
      </x:c>
      <x:c r="C569" s="531" t="str">
        <x:v>5033000317</x:v>
      </x:c>
      <x:c r="D569" s="534" t="str">
        <x:v>RET TRANSFORMADOR POTENCIAL (TP) LV</x:v>
      </x:c>
      <x:c r="E569" s="534" t="str">
        <x:v>RETIRAR TRANSFORMADOR DE POTENCIAL, INDEPENDENTE DA CLASSE DE TENSAO. INCLUI: INSTALAR/RETIRAR COBERTURAS NECESSARIAS NO POSTE, CONDUTOR, CHAVES E COMPONENTES ENERGIZADOS, RETIRAR TRANSFORMADOR DE POTENCIAL COM SUPORTE, ABRIR E/OU FECHAR CHAVE, RETIRAR CONEXOES NECESSARIAS E DESCONECTAR AO FIO CONDUTOR DO SISTEMA DE ATERRAMENTO EXISTENTE. APROPRIACAO - INVESTIMENTO: QUANDO ASSOCIADA A UC ESSA ATIVIDADE DEVE SER APROPRIADA NA ODI. CONFORME ET.206.EQTL.NORMAS E QUALIDADE. QUANTIDADE MINIMA DE PESSOAS RECOMENDAS: 3 PESSOAS. TIPO DE TURMA: LINHA VIVA (LV).</x:v>
      </x:c>
      <x:c r="F569" s="531" t="str">
        <x:v>UNIDADE</x:v>
      </x:c>
      <x:c r="G569" s="573" t="n">
        <x:v>0</x:v>
      </x:c>
      <x:c r="H569" s="573" t="n">
        <x:f>G569/12</x:f>
        <x:v>0</x:v>
      </x:c>
      <x:c r="I569" s="576" t="n">
        <x:v>293.94349000089</x:v>
      </x:c>
      <x:c r="J569" s="576" t="n">
        <x:f>ROUND(I569*$E$3,2)</x:f>
        <x:v>293.94</x:v>
      </x:c>
      <x:c r="K569" s="576" t="n">
        <x:f>J569*H569</x:f>
        <x:v>0</x:v>
      </x:c>
      <x:c r="L569" s="522"/>
      <x:c r="M569" s="579" t="n">
        <x:v>0</x:v>
      </x:c>
      <x:c r="N569" s="582" t="n">
        <x:f>O569*$E$3</x:f>
        <x:v>0</x:v>
      </x:c>
      <x:c r="O569" s="523" t="n">
        <x:v>0</x:v>
      </x:c>
      <x:c r="P569" s="585" t="n">
        <x:v>0</x:v>
      </x:c>
      <x:c r="Q569" s="588" t="n">
        <x:f>R569*$E$3</x:f>
        <x:v>0</x:v>
      </x:c>
      <x:c r="R569" s="523" t="n">
        <x:v>0</x:v>
      </x:c>
      <x:c r="S569" s="579" t="n">
        <x:v>0</x:v>
      </x:c>
      <x:c r="T569" s="582" t="n">
        <x:f>U569*$E$3</x:f>
        <x:v>0</x:v>
      </x:c>
      <x:c r="U569" s="523" t="n">
        <x:v>0</x:v>
      </x:c>
      <x:c r="V569" s="585" t="n">
        <x:v>0</x:v>
      </x:c>
      <x:c r="W569" s="588" t="n">
        <x:f>X569*$E$3</x:f>
        <x:v>0</x:v>
      </x:c>
      <x:c r="X569" s="523" t="n">
        <x:v>0</x:v>
      </x:c>
      <x:c r="Y569" s="579" t="n">
        <x:v>0</x:v>
      </x:c>
      <x:c r="Z569" s="582" t="n">
        <x:f>AA569*$E$3</x:f>
        <x:v>0</x:v>
      </x:c>
      <x:c r="AA569" s="523" t="n">
        <x:v>0</x:v>
      </x:c>
      <x:c r="AB569" s="585" t="n">
        <x:v>0</x:v>
      </x:c>
      <x:c r="AC569" s="588" t="n">
        <x:f>AD569*$E$3</x:f>
        <x:v>0</x:v>
      </x:c>
      <x:c r="AD569" s="523" t="n">
        <x:v>0</x:v>
      </x:c>
      <x:c r="AE569" s="579" t="n">
        <x:v>0</x:v>
      </x:c>
      <x:c r="AF569" s="582" t="n">
        <x:f>AG569*$E$3</x:f>
        <x:v>0</x:v>
      </x:c>
      <x:c r="AG569" s="523" t="n">
        <x:v>0</x:v>
      </x:c>
      <x:c r="AH569" s="585" t="n">
        <x:v>0</x:v>
      </x:c>
      <x:c r="AI569" s="588" t="n">
        <x:f>AJ569*$E$3</x:f>
        <x:v>0</x:v>
      </x:c>
      <x:c r="AJ569" s="523" t="n">
        <x:v>0</x:v>
      </x:c>
      <x:c r="AK569" s="579" t="n">
        <x:v>0</x:v>
      </x:c>
      <x:c r="AL569" s="582" t="n">
        <x:f>AM569*$E$3</x:f>
        <x:v>0</x:v>
      </x:c>
      <x:c r="AM569" s="523" t="n">
        <x:v>0</x:v>
      </x:c>
      <x:c r="AN569" s="585" t="n">
        <x:v>0</x:v>
      </x:c>
      <x:c r="AO569" s="588" t="n">
        <x:f>AP569*$E$3</x:f>
        <x:v>0</x:v>
      </x:c>
      <x:c r="AP569" s="523" t="n">
        <x:v>0</x:v>
      </x:c>
      <x:c r="AQ569" s="579" t="n">
        <x:v>0</x:v>
      </x:c>
      <x:c r="AR569" s="582" t="n">
        <x:f>AS569*$E$3</x:f>
        <x:v>0</x:v>
      </x:c>
      <x:c r="AS569" s="523" t="n">
        <x:v>0</x:v>
      </x:c>
      <x:c r="AT569" s="585" t="n">
        <x:v>0</x:v>
      </x:c>
      <x:c r="AU569" s="588" t="n">
        <x:f>AV569*$E$3</x:f>
        <x:v>0</x:v>
      </x:c>
      <x:c r="AV569" s="523" t="n">
        <x:v>0</x:v>
      </x:c>
      <x:c r="AW569" s="579" t="n">
        <x:f>SUM(M569,P569,S569,V569,Y569,AB569,AE569,AH569,AK569,AN569,AQ569,AT569)</x:f>
        <x:v>0</x:v>
      </x:c>
      <x:c r="AX569" s="582" t="n">
        <x:f>SUM(N569,Q569,T569,W569,Z569,AC569,AF569,AI569,AL569,AO569,AR569,AU569)</x:f>
        <x:v>0</x:v>
      </x:c>
      <x:c r="AY569" s="525"/>
      <x:c r="AZ569" s="579" t="n">
        <x:f>AW569/12</x:f>
        <x:v>0</x:v>
      </x:c>
      <x:c r="BA569" s="582" t="n">
        <x:f>AX569/12</x:f>
        <x:v>0</x:v>
      </x:c>
      <x:c r="BB569" s="525"/>
      <x:c r="BC569" s="579" t="n">
        <x:f>AW569-$G569</x:f>
        <x:v>0</x:v>
      </x:c>
      <x:c r="BD569" s="582" t="n">
        <x:f>AX569-($K569*12)</x:f>
        <x:v>0</x:v>
      </x:c>
      <x:c r="BE569" s="522" t="str">
        <x:v>SIM</x:v>
      </x:c>
      <x:c r="BF569" s="522" t="str">
        <x:v>PRODUÇÃO · COMPÕE O FATOR K</x:v>
      </x:c>
    </x:row>
    <x:row r="570" ht="31" customHeight="1">
      <x:c r="A570" s="531" t="str">
        <x:v>O&amp;M</x:v>
      </x:c>
      <x:c r="B570" s="531" t="str">
        <x:v>LINHA VIVA</x:v>
      </x:c>
      <x:c r="C570" s="531" t="str">
        <x:v>5033000318</x:v>
      </x:c>
      <x:c r="D570" s="534" t="str">
        <x:v>INST PARA-RAIOS MT LV</x:v>
      </x:c>
      <x:c r="E570" s="534" t="str">
        <x:v>INSTALAR UM OU MAIS PARA-RAIOS MT, DE QUALQUER TIPO, INDEPENDENTE DA CLASSE DE TENSAO. INCLUI: INSTALAR/RETIRAR COBERTURAS NECESSARIAS NO POSTE, CONDUTOR, CHAVES E COMPONENTES ENERGIZADOS, INSTALAR PARA-RAIO, COM ACESSORIOS DE FIXACAO, JUMPER, CONEXAO NA REDE E NO SISTEMA DE ATERRAMENTO. APROPRIACAO - INVESTIMENTO: QUANDO ASSOCIADA A UC ESSA ATIVIDADE DEVE SER APROPRIADA NA ODI. CUSTEIO: QUANDO EM ATIVIDADE DE MANUTENCAO, APROPRIAR NO CENTRO E CLASSE DE CUSTO ESPECIFICA DA AREA. CONFORME ET.206.EQTL.NORMAS E QUALIDADE - CADERNO DE SERVICOS. QUANTIDADE MINIMA DE PESSOAS RECOMENDAS: 3 PESSOAS. TIPO DE TURMA: LINHA VIVA (LV).</x:v>
      </x:c>
      <x:c r="F570" s="531" t="str">
        <x:v>UNIDADE</x:v>
      </x:c>
      <x:c r="G570" s="573" t="n">
        <x:v>2026</x:v>
      </x:c>
      <x:c r="H570" s="573" t="n">
        <x:f>G570/12</x:f>
        <x:v>168.83333333333334</x:v>
      </x:c>
      <x:c r="I570" s="576" t="n">
        <x:v>390.736448928422</x:v>
      </x:c>
      <x:c r="J570" s="576" t="n">
        <x:f>ROUND(I570*$E$3,2)</x:f>
        <x:v>390.74</x:v>
      </x:c>
      <x:c r="K570" s="576" t="n">
        <x:f>J570*H570</x:f>
        <x:v>65969.93666666668</x:v>
      </x:c>
      <x:c r="L570" s="522"/>
      <x:c r="M570" s="579" t="n">
        <x:v>16</x:v>
      </x:c>
      <x:c r="N570" s="582" t="n">
        <x:f>O570*$E$3</x:f>
        <x:v>6251.84</x:v>
      </x:c>
      <x:c r="O570" s="523" t="n">
        <x:v>6251.84</x:v>
      </x:c>
      <x:c r="P570" s="585" t="n">
        <x:v>21</x:v>
      </x:c>
      <x:c r="Q570" s="588" t="n">
        <x:f>R570*$E$3</x:f>
        <x:v>8205.54</x:v>
      </x:c>
      <x:c r="R570" s="523" t="n">
        <x:v>8205.54</x:v>
      </x:c>
      <x:c r="S570" s="579" t="n">
        <x:v>14</x:v>
      </x:c>
      <x:c r="T570" s="582" t="n">
        <x:f>U570*$E$3</x:f>
        <x:v>5470.36</x:v>
      </x:c>
      <x:c r="U570" s="523" t="n">
        <x:v>5470.36</x:v>
      </x:c>
      <x:c r="V570" s="585" t="n">
        <x:v>39</x:v>
      </x:c>
      <x:c r="W570" s="588" t="n">
        <x:f>X570*$E$3</x:f>
        <x:v>15238.86</x:v>
      </x:c>
      <x:c r="X570" s="523" t="n">
        <x:v>15238.86</x:v>
      </x:c>
      <x:c r="Y570" s="579" t="n">
        <x:v>30</x:v>
      </x:c>
      <x:c r="Z570" s="582" t="n">
        <x:f>AA570*$E$3</x:f>
        <x:v>11722.2</x:v>
      </x:c>
      <x:c r="AA570" s="523" t="n">
        <x:v>11722.2</x:v>
      </x:c>
      <x:c r="AB570" s="585" t="n">
        <x:v>44</x:v>
      </x:c>
      <x:c r="AC570" s="588" t="n">
        <x:f>AD570*$E$3</x:f>
        <x:v>17192.56</x:v>
      </x:c>
      <x:c r="AD570" s="523" t="n">
        <x:v>17192.56</x:v>
      </x:c>
      <x:c r="AE570" s="579" t="n">
        <x:v>58</x:v>
      </x:c>
      <x:c r="AF570" s="582" t="n">
        <x:f>AG570*$E$3</x:f>
        <x:v>22662.92</x:v>
      </x:c>
      <x:c r="AG570" s="523" t="n">
        <x:v>22662.92</x:v>
      </x:c>
      <x:c r="AH570" s="585" t="n">
        <x:v>65</x:v>
      </x:c>
      <x:c r="AI570" s="588" t="n">
        <x:f>AJ570*$E$3</x:f>
        <x:v>25398.1</x:v>
      </x:c>
      <x:c r="AJ570" s="523" t="n">
        <x:v>25398.1</x:v>
      </x:c>
      <x:c r="AK570" s="579" t="n">
        <x:v>48</x:v>
      </x:c>
      <x:c r="AL570" s="582" t="n">
        <x:f>AM570*$E$3</x:f>
        <x:v>18755.52</x:v>
      </x:c>
      <x:c r="AM570" s="523" t="n">
        <x:v>18755.52</x:v>
      </x:c>
      <x:c r="AN570" s="585" t="n">
        <x:v>73</x:v>
      </x:c>
      <x:c r="AO570" s="588" t="n">
        <x:f>AP570*$E$3</x:f>
        <x:v>28524.02</x:v>
      </x:c>
      <x:c r="AP570" s="523" t="n">
        <x:v>28524.02</x:v>
      </x:c>
      <x:c r="AQ570" s="579" t="n">
        <x:v>86</x:v>
      </x:c>
      <x:c r="AR570" s="582" t="n">
        <x:f>AS570*$E$3</x:f>
        <x:v>33603.64</x:v>
      </x:c>
      <x:c r="AS570" s="523" t="n">
        <x:v>33603.64</x:v>
      </x:c>
      <x:c r="AT570" s="585" t="n">
        <x:v>65</x:v>
      </x:c>
      <x:c r="AU570" s="588" t="n">
        <x:f>AV570*$E$3</x:f>
        <x:v>25398.1</x:v>
      </x:c>
      <x:c r="AV570" s="523" t="n">
        <x:v>25398.1</x:v>
      </x:c>
      <x:c r="AW570" s="579" t="n">
        <x:f>SUM(M570,P570,S570,V570,Y570,AB570,AE570,AH570,AK570,AN570,AQ570,AT570)</x:f>
        <x:v>559</x:v>
      </x:c>
      <x:c r="AX570" s="582" t="n">
        <x:f>SUM(N570,Q570,T570,W570,Z570,AC570,AF570,AI570,AL570,AO570,AR570,AU570)</x:f>
        <x:v>218423.66</x:v>
      </x:c>
      <x:c r="AY570" s="525"/>
      <x:c r="AZ570" s="579" t="n">
        <x:f>AW570/12</x:f>
        <x:v>46.583333333333336</x:v>
      </x:c>
      <x:c r="BA570" s="582" t="n">
        <x:f>AX570/12</x:f>
        <x:v>18201.971666666668</x:v>
      </x:c>
      <x:c r="BB570" s="525"/>
      <x:c r="BC570" s="579" t="n">
        <x:f>AW570-$G570</x:f>
        <x:v>-1467</x:v>
      </x:c>
      <x:c r="BD570" s="582" t="n">
        <x:f>AX570-($K570*12)</x:f>
        <x:v>-573215.5800000001</x:v>
      </x:c>
      <x:c r="BE570" s="522" t="str">
        <x:v>SIM</x:v>
      </x:c>
      <x:c r="BF570" s="522" t="str">
        <x:v>PRODUÇÃO · COMPÕE O FATOR K</x:v>
      </x:c>
    </x:row>
    <x:row r="571" ht="31" customHeight="1">
      <x:c r="A571" s="531" t="str">
        <x:v>O&amp;M</x:v>
      </x:c>
      <x:c r="B571" s="531" t="str">
        <x:v>LINHA VIVA</x:v>
      </x:c>
      <x:c r="C571" s="531" t="str">
        <x:v>5033000319</x:v>
      </x:c>
      <x:c r="D571" s="534" t="str">
        <x:v>RET PARA-RAIOS MT LV</x:v>
      </x:c>
      <x:c r="E571" s="534" t="str">
        <x:v>RETIRAR UM OU MAIS PARA-RAIOS MT, DE QUALQUER TIPO, INDEPENDENTE DA CLASSE DE TENSAO. INCLUI: INSTALAR/RETIRAR COBERTURAS NECESSARIAS NO POSTE, CONDUTOR, CHAVES E COMPONENTES ENERGIZADOS, RETIRAR PARA-RAIO, COM ACESSORIOS DE FIXACAO, JUMPER, CONEXAO NA REDE E NO SISTEMA DE ATERRAMENTO. APROPRIACAO - INVESTIMENTO: QUANDO ASSOCIADA A UC ESSA ATIVIDADE DEVE SER APROPRIADA NA ODI. CUSTEIO: QUANDO EM ATIVIDADE DE MANUTENCAO, APROPRIAR NO CENTRO E CLASSE DE CUSTO ESPECIFICA DA AREA. CONFORME ET.206.EQTL.NORMAS E QUALIDADE - CADERNO DE SERVICOS. QUANTIDADE MINIMA DE PESSOAS RECOMENDAS: 3 PESSOAS. TIPO DE TURMA: LINHA VIVA (LV).</x:v>
      </x:c>
      <x:c r="F571" s="531" t="str">
        <x:v>UNIDADE</x:v>
      </x:c>
      <x:c r="G571" s="573" t="n">
        <x:v>2013</x:v>
      </x:c>
      <x:c r="H571" s="573" t="n">
        <x:f>G571/12</x:f>
        <x:v>167.75</x:v>
      </x:c>
      <x:c r="I571" s="576" t="n">
        <x:v>245.227109350867</x:v>
      </x:c>
      <x:c r="J571" s="576" t="n">
        <x:f>ROUND(I571*$E$3,2)</x:f>
        <x:v>245.23</x:v>
      </x:c>
      <x:c r="K571" s="576" t="n">
        <x:f>J571*H571</x:f>
        <x:v>41137.3325</x:v>
      </x:c>
      <x:c r="L571" s="522"/>
      <x:c r="M571" s="579" t="n">
        <x:v>14</x:v>
      </x:c>
      <x:c r="N571" s="582" t="n">
        <x:f>O571*$E$3</x:f>
        <x:v>3433.22</x:v>
      </x:c>
      <x:c r="O571" s="523" t="n">
        <x:v>3433.22</x:v>
      </x:c>
      <x:c r="P571" s="585" t="n">
        <x:v>21</x:v>
      </x:c>
      <x:c r="Q571" s="588" t="n">
        <x:f>R571*$E$3</x:f>
        <x:v>5149.83</x:v>
      </x:c>
      <x:c r="R571" s="523" t="n">
        <x:v>5149.83</x:v>
      </x:c>
      <x:c r="S571" s="579" t="n">
        <x:v>15</x:v>
      </x:c>
      <x:c r="T571" s="582" t="n">
        <x:f>U571*$E$3</x:f>
        <x:v>3678.45</x:v>
      </x:c>
      <x:c r="U571" s="523" t="n">
        <x:v>3678.45</x:v>
      </x:c>
      <x:c r="V571" s="585" t="n">
        <x:v>39</x:v>
      </x:c>
      <x:c r="W571" s="588" t="n">
        <x:f>X571*$E$3</x:f>
        <x:v>9563.97</x:v>
      </x:c>
      <x:c r="X571" s="523" t="n">
        <x:v>9563.97</x:v>
      </x:c>
      <x:c r="Y571" s="579" t="n">
        <x:v>29</x:v>
      </x:c>
      <x:c r="Z571" s="582" t="n">
        <x:f>AA571*$E$3</x:f>
        <x:v>7111.67</x:v>
      </x:c>
      <x:c r="AA571" s="523" t="n">
        <x:v>7111.67</x:v>
      </x:c>
      <x:c r="AB571" s="585" t="n">
        <x:v>42</x:v>
      </x:c>
      <x:c r="AC571" s="588" t="n">
        <x:f>AD571*$E$3</x:f>
        <x:v>10299.66</x:v>
      </x:c>
      <x:c r="AD571" s="523" t="n">
        <x:v>10299.66</x:v>
      </x:c>
      <x:c r="AE571" s="579" t="n">
        <x:v>55</x:v>
      </x:c>
      <x:c r="AF571" s="582" t="n">
        <x:f>AG571*$E$3</x:f>
        <x:v>13487.65</x:v>
      </x:c>
      <x:c r="AG571" s="523" t="n">
        <x:v>13487.65</x:v>
      </x:c>
      <x:c r="AH571" s="585" t="n">
        <x:v>69</x:v>
      </x:c>
      <x:c r="AI571" s="588" t="n">
        <x:f>AJ571*$E$3</x:f>
        <x:v>16920.87</x:v>
      </x:c>
      <x:c r="AJ571" s="523" t="n">
        <x:v>16920.87</x:v>
      </x:c>
      <x:c r="AK571" s="579" t="n">
        <x:v>39</x:v>
      </x:c>
      <x:c r="AL571" s="582" t="n">
        <x:f>AM571*$E$3</x:f>
        <x:v>9563.97</x:v>
      </x:c>
      <x:c r="AM571" s="523" t="n">
        <x:v>9563.97</x:v>
      </x:c>
      <x:c r="AN571" s="585" t="n">
        <x:v>66</x:v>
      </x:c>
      <x:c r="AO571" s="588" t="n">
        <x:f>AP571*$E$3</x:f>
        <x:v>16185.18</x:v>
      </x:c>
      <x:c r="AP571" s="523" t="n">
        <x:v>16185.18</x:v>
      </x:c>
      <x:c r="AQ571" s="579" t="n">
        <x:v>85</x:v>
      </x:c>
      <x:c r="AR571" s="582" t="n">
        <x:f>AS571*$E$3</x:f>
        <x:v>20844.55</x:v>
      </x:c>
      <x:c r="AS571" s="523" t="n">
        <x:v>20844.55</x:v>
      </x:c>
      <x:c r="AT571" s="585" t="n">
        <x:v>74</x:v>
      </x:c>
      <x:c r="AU571" s="588" t="n">
        <x:f>AV571*$E$3</x:f>
        <x:v>18147.02</x:v>
      </x:c>
      <x:c r="AV571" s="523" t="n">
        <x:v>18147.02</x:v>
      </x:c>
      <x:c r="AW571" s="579" t="n">
        <x:f>SUM(M571,P571,S571,V571,Y571,AB571,AE571,AH571,AK571,AN571,AQ571,AT571)</x:f>
        <x:v>548</x:v>
      </x:c>
      <x:c r="AX571" s="582" t="n">
        <x:f>SUM(N571,Q571,T571,W571,Z571,AC571,AF571,AI571,AL571,AO571,AR571,AU571)</x:f>
        <x:v>134386.04</x:v>
      </x:c>
      <x:c r="AY571" s="525"/>
      <x:c r="AZ571" s="579" t="n">
        <x:f>AW571/12</x:f>
        <x:v>45.666666666666664</x:v>
      </x:c>
      <x:c r="BA571" s="582" t="n">
        <x:f>AX571/12</x:f>
        <x:v>11198.836666666668</x:v>
      </x:c>
      <x:c r="BB571" s="525"/>
      <x:c r="BC571" s="579" t="n">
        <x:f>AW571-$G571</x:f>
        <x:v>-1465</x:v>
      </x:c>
      <x:c r="BD571" s="582" t="n">
        <x:f>AX571-($K571*12)</x:f>
        <x:v>-359261.94999999995</x:v>
      </x:c>
      <x:c r="BE571" s="522" t="str">
        <x:v>SIM</x:v>
      </x:c>
      <x:c r="BF571" s="522" t="str">
        <x:v>PRODUÇÃO · COMPÕE O FATOR K</x:v>
      </x:c>
    </x:row>
    <x:row r="572" ht="31" customHeight="1">
      <x:c r="A572" s="531" t="str">
        <x:v>O&amp;M</x:v>
      </x:c>
      <x:c r="B572" s="531" t="str">
        <x:v>LINHA VIVA</x:v>
      </x:c>
      <x:c r="C572" s="531" t="str">
        <x:v>5033000320</x:v>
      </x:c>
      <x:c r="D572" s="534" t="str">
        <x:v>RET ESTR CP RELIG DIST 1F BASE C 1F LV</x:v>
      </x:c>
      <x:c r="E572" s="534" t="str">
        <x:v>RETIRAR ESTRUTURA COMPLETA PARA RELIGADOR DE DISTRIBUICAO MONOFASICO DO TIPO BASE C, EM REDE MONOFASICA OU BIFASICA (1F), INDEPENDENTE DA CLASSE DE TENSAO. INCLUI: INSTALAR/RETIRAR COBERTURAS NECESSARIAS, RETIRAR 1 RELIGADOR COM A CHAVE, CONTROLE DO RELIGADOR, TRANSFORMADOR OU TP MONOFASICO, CONECTOR, JUMPER E CONEXOES, CRUZETA/SUPORTE T, CHAVES FUSIVEL, PARA-RAIOS (MT E BT) E PLACA DE IDENTIFICACAO. A RETIRADA DO POSTE E DA ESTRUTURA PRIMARIA SERAO REMUNERADAS A PARTE. APROPRIACAO - INVESTIMENTO: QUANDO ASSOCIADA A UC ESSA ATIVIDADE DEVE SER APROPRIADA NA ODI. CONFORME ET.206.EQTL.NORMAS E QUALIDADE. QUANTIDADE MINIMA DE PESSOAS RECOMENDAS: 3 PESSOAS. TIPO DE TURMA: LINHA VIVA (LV). </x:v>
      </x:c>
      <x:c r="F572" s="531" t="str">
        <x:v>CONJUNTO</x:v>
      </x:c>
      <x:c r="G572" s="573" t="n">
        <x:v>0</x:v>
      </x:c>
      <x:c r="H572" s="573" t="n">
        <x:f>G572/12</x:f>
        <x:v>0</x:v>
      </x:c>
      <x:c r="I572" s="576" t="n">
        <x:v>1174.4029549196</x:v>
      </x:c>
      <x:c r="J572" s="576" t="n">
        <x:f>ROUND(I572*$E$3,2)</x:f>
        <x:v>1174.4</x:v>
      </x:c>
      <x:c r="K572" s="576" t="n">
        <x:f>J572*H572</x:f>
        <x:v>0</x:v>
      </x:c>
      <x:c r="L572" s="522"/>
      <x:c r="M572" s="579" t="n">
        <x:v>0</x:v>
      </x:c>
      <x:c r="N572" s="582" t="n">
        <x:f>O572*$E$3</x:f>
        <x:v>0</x:v>
      </x:c>
      <x:c r="O572" s="523" t="n">
        <x:v>0</x:v>
      </x:c>
      <x:c r="P572" s="585" t="n">
        <x:v>0</x:v>
      </x:c>
      <x:c r="Q572" s="588" t="n">
        <x:f>R572*$E$3</x:f>
        <x:v>0</x:v>
      </x:c>
      <x:c r="R572" s="523" t="n">
        <x:v>0</x:v>
      </x:c>
      <x:c r="S572" s="579" t="n">
        <x:v>0</x:v>
      </x:c>
      <x:c r="T572" s="582" t="n">
        <x:f>U572*$E$3</x:f>
        <x:v>0</x:v>
      </x:c>
      <x:c r="U572" s="523" t="n">
        <x:v>0</x:v>
      </x:c>
      <x:c r="V572" s="585" t="n">
        <x:v>0</x:v>
      </x:c>
      <x:c r="W572" s="588" t="n">
        <x:f>X572*$E$3</x:f>
        <x:v>0</x:v>
      </x:c>
      <x:c r="X572" s="523" t="n">
        <x:v>0</x:v>
      </x:c>
      <x:c r="Y572" s="579" t="n">
        <x:v>0</x:v>
      </x:c>
      <x:c r="Z572" s="582" t="n">
        <x:f>AA572*$E$3</x:f>
        <x:v>0</x:v>
      </x:c>
      <x:c r="AA572" s="523" t="n">
        <x:v>0</x:v>
      </x:c>
      <x:c r="AB572" s="585" t="n">
        <x:v>0</x:v>
      </x:c>
      <x:c r="AC572" s="588" t="n">
        <x:f>AD572*$E$3</x:f>
        <x:v>0</x:v>
      </x:c>
      <x:c r="AD572" s="523" t="n">
        <x:v>0</x:v>
      </x:c>
      <x:c r="AE572" s="579" t="n">
        <x:v>0</x:v>
      </x:c>
      <x:c r="AF572" s="582" t="n">
        <x:f>AG572*$E$3</x:f>
        <x:v>0</x:v>
      </x:c>
      <x:c r="AG572" s="523" t="n">
        <x:v>0</x:v>
      </x:c>
      <x:c r="AH572" s="585" t="n">
        <x:v>0</x:v>
      </x:c>
      <x:c r="AI572" s="588" t="n">
        <x:f>AJ572*$E$3</x:f>
        <x:v>0</x:v>
      </x:c>
      <x:c r="AJ572" s="523" t="n">
        <x:v>0</x:v>
      </x:c>
      <x:c r="AK572" s="579" t="n">
        <x:v>0</x:v>
      </x:c>
      <x:c r="AL572" s="582" t="n">
        <x:f>AM572*$E$3</x:f>
        <x:v>0</x:v>
      </x:c>
      <x:c r="AM572" s="523" t="n">
        <x:v>0</x:v>
      </x:c>
      <x:c r="AN572" s="585" t="n">
        <x:v>0</x:v>
      </x:c>
      <x:c r="AO572" s="588" t="n">
        <x:f>AP572*$E$3</x:f>
        <x:v>0</x:v>
      </x:c>
      <x:c r="AP572" s="523" t="n">
        <x:v>0</x:v>
      </x:c>
      <x:c r="AQ572" s="579" t="n">
        <x:v>0</x:v>
      </x:c>
      <x:c r="AR572" s="582" t="n">
        <x:f>AS572*$E$3</x:f>
        <x:v>0</x:v>
      </x:c>
      <x:c r="AS572" s="523" t="n">
        <x:v>0</x:v>
      </x:c>
      <x:c r="AT572" s="585" t="n">
        <x:v>0</x:v>
      </x:c>
      <x:c r="AU572" s="588" t="n">
        <x:f>AV572*$E$3</x:f>
        <x:v>0</x:v>
      </x:c>
      <x:c r="AV572" s="523" t="n">
        <x:v>0</x:v>
      </x:c>
      <x:c r="AW572" s="579" t="n">
        <x:f>SUM(M572,P572,S572,V572,Y572,AB572,AE572,AH572,AK572,AN572,AQ572,AT572)</x:f>
        <x:v>0</x:v>
      </x:c>
      <x:c r="AX572" s="582" t="n">
        <x:f>SUM(N572,Q572,T572,W572,Z572,AC572,AF572,AI572,AL572,AO572,AR572,AU572)</x:f>
        <x:v>0</x:v>
      </x:c>
      <x:c r="AY572" s="525"/>
      <x:c r="AZ572" s="579" t="n">
        <x:f>AW572/12</x:f>
        <x:v>0</x:v>
      </x:c>
      <x:c r="BA572" s="582" t="n">
        <x:f>AX572/12</x:f>
        <x:v>0</x:v>
      </x:c>
      <x:c r="BB572" s="525"/>
      <x:c r="BC572" s="579" t="n">
        <x:f>AW572-$G572</x:f>
        <x:v>0</x:v>
      </x:c>
      <x:c r="BD572" s="582" t="n">
        <x:f>AX572-($K572*12)</x:f>
        <x:v>0</x:v>
      </x:c>
      <x:c r="BE572" s="522" t="str">
        <x:v>SIM</x:v>
      </x:c>
      <x:c r="BF572" s="522" t="str">
        <x:v>PRODUÇÃO · COMPÕE O FATOR K</x:v>
      </x:c>
    </x:row>
    <x:row r="573" ht="31" customHeight="1">
      <x:c r="A573" s="531" t="str">
        <x:v>O&amp;M</x:v>
      </x:c>
      <x:c r="B573" s="531" t="str">
        <x:v>LINHA VIVA</x:v>
      </x:c>
      <x:c r="C573" s="531" t="str">
        <x:v>5033000321</x:v>
      </x:c>
      <x:c r="D573" s="534" t="str">
        <x:v>INST RELIGADOR DIST 1F BASE C LV</x:v>
      </x:c>
      <x:c r="E573" s="534" t="str">
        <x:v>INSTALAR RELIGADOR MONOFASICO DO TIPO BASE C, INDEPENDENTE DA CLASSE DE TENSAO. INCLUI: INSTALAR/RETIRAR COBERTURAS NECESSARIAS, INSTALAR RELIGADOR COM A CHAVE, CONECTOR, JUMPER E CONEXOES. APROPRIACAO - INVESTIMENTO: QUANDO ASSOCIADA A UC ESSA ATIVIDADE DEVE SER APROPRIADA NA ODI. CONFORME ET.206.EQTL.NORMAS E QUALIDADE. QUANTIDADE MINIMA DE PESSOAS RECOMENDAS: 3 PESSOAS. TIPO DE TURMA: LINHA VIVA (LV). </x:v>
      </x:c>
      <x:c r="F573" s="531" t="str">
        <x:v>UNIDADE</x:v>
      </x:c>
      <x:c r="G573" s="573" t="n">
        <x:v>180</x:v>
      </x:c>
      <x:c r="H573" s="573" t="n">
        <x:f>G573/12</x:f>
        <x:v>15</x:v>
      </x:c>
      <x:c r="I573" s="576" t="n">
        <x:v>691.443564010178</x:v>
      </x:c>
      <x:c r="J573" s="576" t="n">
        <x:f>ROUND(I573*$E$3,2)</x:f>
        <x:v>691.44</x:v>
      </x:c>
      <x:c r="K573" s="576" t="n">
        <x:f>J573*H573</x:f>
        <x:v>10371.6</x:v>
      </x:c>
      <x:c r="L573" s="522"/>
      <x:c r="M573" s="579" t="n">
        <x:v>0</x:v>
      </x:c>
      <x:c r="N573" s="582" t="n">
        <x:f>O573*$E$3</x:f>
        <x:v>0</x:v>
      </x:c>
      <x:c r="O573" s="523" t="n">
        <x:v>0</x:v>
      </x:c>
      <x:c r="P573" s="585" t="n">
        <x:v>0</x:v>
      </x:c>
      <x:c r="Q573" s="588" t="n">
        <x:f>R573*$E$3</x:f>
        <x:v>0</x:v>
      </x:c>
      <x:c r="R573" s="523" t="n">
        <x:v>0</x:v>
      </x:c>
      <x:c r="S573" s="579" t="n">
        <x:v>0</x:v>
      </x:c>
      <x:c r="T573" s="582" t="n">
        <x:f>U573*$E$3</x:f>
        <x:v>0</x:v>
      </x:c>
      <x:c r="U573" s="523" t="n">
        <x:v>0</x:v>
      </x:c>
      <x:c r="V573" s="585" t="n">
        <x:v>0</x:v>
      </x:c>
      <x:c r="W573" s="588" t="n">
        <x:f>X573*$E$3</x:f>
        <x:v>0</x:v>
      </x:c>
      <x:c r="X573" s="523" t="n">
        <x:v>0</x:v>
      </x:c>
      <x:c r="Y573" s="579" t="n">
        <x:v>0</x:v>
      </x:c>
      <x:c r="Z573" s="582" t="n">
        <x:f>AA573*$E$3</x:f>
        <x:v>0</x:v>
      </x:c>
      <x:c r="AA573" s="523" t="n">
        <x:v>0</x:v>
      </x:c>
      <x:c r="AB573" s="585" t="n">
        <x:v>0</x:v>
      </x:c>
      <x:c r="AC573" s="588" t="n">
        <x:f>AD573*$E$3</x:f>
        <x:v>0</x:v>
      </x:c>
      <x:c r="AD573" s="523" t="n">
        <x:v>0</x:v>
      </x:c>
      <x:c r="AE573" s="579" t="n">
        <x:v>0</x:v>
      </x:c>
      <x:c r="AF573" s="582" t="n">
        <x:f>AG573*$E$3</x:f>
        <x:v>0</x:v>
      </x:c>
      <x:c r="AG573" s="523" t="n">
        <x:v>0</x:v>
      </x:c>
      <x:c r="AH573" s="585" t="n">
        <x:v>0</x:v>
      </x:c>
      <x:c r="AI573" s="588" t="n">
        <x:f>AJ573*$E$3</x:f>
        <x:v>0</x:v>
      </x:c>
      <x:c r="AJ573" s="523" t="n">
        <x:v>0</x:v>
      </x:c>
      <x:c r="AK573" s="579" t="n">
        <x:v>0</x:v>
      </x:c>
      <x:c r="AL573" s="582" t="n">
        <x:f>AM573*$E$3</x:f>
        <x:v>0</x:v>
      </x:c>
      <x:c r="AM573" s="523" t="n">
        <x:v>0</x:v>
      </x:c>
      <x:c r="AN573" s="585" t="n">
        <x:v>0</x:v>
      </x:c>
      <x:c r="AO573" s="588" t="n">
        <x:f>AP573*$E$3</x:f>
        <x:v>0</x:v>
      </x:c>
      <x:c r="AP573" s="523" t="n">
        <x:v>0</x:v>
      </x:c>
      <x:c r="AQ573" s="579" t="n">
        <x:v>0</x:v>
      </x:c>
      <x:c r="AR573" s="582" t="n">
        <x:f>AS573*$E$3</x:f>
        <x:v>0</x:v>
      </x:c>
      <x:c r="AS573" s="523" t="n">
        <x:v>0</x:v>
      </x:c>
      <x:c r="AT573" s="585" t="n">
        <x:v>0</x:v>
      </x:c>
      <x:c r="AU573" s="588" t="n">
        <x:f>AV573*$E$3</x:f>
        <x:v>0</x:v>
      </x:c>
      <x:c r="AV573" s="523" t="n">
        <x:v>0</x:v>
      </x:c>
      <x:c r="AW573" s="579" t="n">
        <x:f>SUM(M573,P573,S573,V573,Y573,AB573,AE573,AH573,AK573,AN573,AQ573,AT573)</x:f>
        <x:v>0</x:v>
      </x:c>
      <x:c r="AX573" s="582" t="n">
        <x:f>SUM(N573,Q573,T573,W573,Z573,AC573,AF573,AI573,AL573,AO573,AR573,AU573)</x:f>
        <x:v>0</x:v>
      </x:c>
      <x:c r="AY573" s="525"/>
      <x:c r="AZ573" s="579" t="n">
        <x:f>AW573/12</x:f>
        <x:v>0</x:v>
      </x:c>
      <x:c r="BA573" s="582" t="n">
        <x:f>AX573/12</x:f>
        <x:v>0</x:v>
      </x:c>
      <x:c r="BB573" s="525"/>
      <x:c r="BC573" s="579" t="n">
        <x:f>AW573-$G573</x:f>
        <x:v>-180</x:v>
      </x:c>
      <x:c r="BD573" s="582" t="n">
        <x:f>AX573-($K573*12)</x:f>
        <x:v>-124459.20000000001</x:v>
      </x:c>
      <x:c r="BE573" s="522" t="str">
        <x:v>SIM</x:v>
      </x:c>
      <x:c r="BF573" s="522" t="str">
        <x:v>PRODUÇÃO · COMPÕE O FATOR K</x:v>
      </x:c>
    </x:row>
    <x:row r="574" ht="31" customHeight="1">
      <x:c r="A574" s="531" t="str">
        <x:v>O&amp;M</x:v>
      </x:c>
      <x:c r="B574" s="531" t="str">
        <x:v>LINHA VIVA</x:v>
      </x:c>
      <x:c r="C574" s="531" t="str">
        <x:v>5033000322</x:v>
      </x:c>
      <x:c r="D574" s="534" t="str">
        <x:v>RET RELIGADOR DIST 1F BASE C LV</x:v>
      </x:c>
      <x:c r="E574" s="534" t="str">
        <x:v>RETIRAR RELIGADOR MONOFASICO DO TIPO BASE C, INDEPENDENTE DA CLASSE DE TENSAO. INCLUI: INSTALAR/RETIRAR COBERTURAS NECESSARIAS, RETIRAR RELIGADOR COM A CHAVE, CONECTOR, JUMPER E CONEXOES. APROPRIACAO - INVESTIMENTO: QUANDO ASSOCIADA A UC ESSA ATIVIDADE DEVE SER APROPRIADA NA ODI. CONFORME ET.206.EQTL.NORMAS E QUALIDADE. QUANTIDADE MINIMA DE PESSOAS RECOMENDAS: 3 PESSOAS. TIPO DE TURMA: LINHA VIVA (LV). </x:v>
      </x:c>
      <x:c r="F574" s="531" t="str">
        <x:v>UNIDADE</x:v>
      </x:c>
      <x:c r="G574" s="573" t="n">
        <x:v>130.666666666667</x:v>
      </x:c>
      <x:c r="H574" s="573" t="n">
        <x:f>G574/12</x:f>
        <x:v>10.888888888888916</x:v>
      </x:c>
      <x:c r="I574" s="576" t="n">
        <x:v>579.203947803371</x:v>
      </x:c>
      <x:c r="J574" s="576" t="n">
        <x:f>ROUND(I574*$E$3,2)</x:f>
        <x:v>579.2</x:v>
      </x:c>
      <x:c r="K574" s="576" t="n">
        <x:f>J574*H574</x:f>
        <x:v>6306.84444444446</x:v>
      </x:c>
      <x:c r="L574" s="522"/>
      <x:c r="M574" s="579" t="n">
        <x:v>0</x:v>
      </x:c>
      <x:c r="N574" s="582" t="n">
        <x:f>O574*$E$3</x:f>
        <x:v>0</x:v>
      </x:c>
      <x:c r="O574" s="523" t="n">
        <x:v>0</x:v>
      </x:c>
      <x:c r="P574" s="585" t="n">
        <x:v>0</x:v>
      </x:c>
      <x:c r="Q574" s="588" t="n">
        <x:f>R574*$E$3</x:f>
        <x:v>0</x:v>
      </x:c>
      <x:c r="R574" s="523" t="n">
        <x:v>0</x:v>
      </x:c>
      <x:c r="S574" s="579" t="n">
        <x:v>0</x:v>
      </x:c>
      <x:c r="T574" s="582" t="n">
        <x:f>U574*$E$3</x:f>
        <x:v>0</x:v>
      </x:c>
      <x:c r="U574" s="523" t="n">
        <x:v>0</x:v>
      </x:c>
      <x:c r="V574" s="585" t="n">
        <x:v>0</x:v>
      </x:c>
      <x:c r="W574" s="588" t="n">
        <x:f>X574*$E$3</x:f>
        <x:v>0</x:v>
      </x:c>
      <x:c r="X574" s="523" t="n">
        <x:v>0</x:v>
      </x:c>
      <x:c r="Y574" s="579" t="n">
        <x:v>0</x:v>
      </x:c>
      <x:c r="Z574" s="582" t="n">
        <x:f>AA574*$E$3</x:f>
        <x:v>0</x:v>
      </x:c>
      <x:c r="AA574" s="523" t="n">
        <x:v>0</x:v>
      </x:c>
      <x:c r="AB574" s="585" t="n">
        <x:v>0</x:v>
      </x:c>
      <x:c r="AC574" s="588" t="n">
        <x:f>AD574*$E$3</x:f>
        <x:v>0</x:v>
      </x:c>
      <x:c r="AD574" s="523" t="n">
        <x:v>0</x:v>
      </x:c>
      <x:c r="AE574" s="579" t="n">
        <x:v>0</x:v>
      </x:c>
      <x:c r="AF574" s="582" t="n">
        <x:f>AG574*$E$3</x:f>
        <x:v>0</x:v>
      </x:c>
      <x:c r="AG574" s="523" t="n">
        <x:v>0</x:v>
      </x:c>
      <x:c r="AH574" s="585" t="n">
        <x:v>0</x:v>
      </x:c>
      <x:c r="AI574" s="588" t="n">
        <x:f>AJ574*$E$3</x:f>
        <x:v>0</x:v>
      </x:c>
      <x:c r="AJ574" s="523" t="n">
        <x:v>0</x:v>
      </x:c>
      <x:c r="AK574" s="579" t="n">
        <x:v>0</x:v>
      </x:c>
      <x:c r="AL574" s="582" t="n">
        <x:f>AM574*$E$3</x:f>
        <x:v>0</x:v>
      </x:c>
      <x:c r="AM574" s="523" t="n">
        <x:v>0</x:v>
      </x:c>
      <x:c r="AN574" s="585" t="n">
        <x:v>0</x:v>
      </x:c>
      <x:c r="AO574" s="588" t="n">
        <x:f>AP574*$E$3</x:f>
        <x:v>0</x:v>
      </x:c>
      <x:c r="AP574" s="523" t="n">
        <x:v>0</x:v>
      </x:c>
      <x:c r="AQ574" s="579" t="n">
        <x:v>0</x:v>
      </x:c>
      <x:c r="AR574" s="582" t="n">
        <x:f>AS574*$E$3</x:f>
        <x:v>0</x:v>
      </x:c>
      <x:c r="AS574" s="523" t="n">
        <x:v>0</x:v>
      </x:c>
      <x:c r="AT574" s="585" t="n">
        <x:v>0</x:v>
      </x:c>
      <x:c r="AU574" s="588" t="n">
        <x:f>AV574*$E$3</x:f>
        <x:v>0</x:v>
      </x:c>
      <x:c r="AV574" s="523" t="n">
        <x:v>0</x:v>
      </x:c>
      <x:c r="AW574" s="579" t="n">
        <x:f>SUM(M574,P574,S574,V574,Y574,AB574,AE574,AH574,AK574,AN574,AQ574,AT574)</x:f>
        <x:v>0</x:v>
      </x:c>
      <x:c r="AX574" s="582" t="n">
        <x:f>SUM(N574,Q574,T574,W574,Z574,AC574,AF574,AI574,AL574,AO574,AR574,AU574)</x:f>
        <x:v>0</x:v>
      </x:c>
      <x:c r="AY574" s="525"/>
      <x:c r="AZ574" s="579" t="n">
        <x:f>AW574/12</x:f>
        <x:v>0</x:v>
      </x:c>
      <x:c r="BA574" s="582" t="n">
        <x:f>AX574/12</x:f>
        <x:v>0</x:v>
      </x:c>
      <x:c r="BB574" s="525"/>
      <x:c r="BC574" s="579" t="n">
        <x:f>AW574-$G574</x:f>
        <x:v>-130.666666666667</x:v>
      </x:c>
      <x:c r="BD574" s="582" t="n">
        <x:f>AX574-($K574*12)</x:f>
        <x:v>-75682.13333333352</x:v>
      </x:c>
      <x:c r="BE574" s="522" t="str">
        <x:v>SIM</x:v>
      </x:c>
      <x:c r="BF574" s="522" t="str">
        <x:v>PRODUÇÃO · COMPÕE O FATOR K</x:v>
      </x:c>
    </x:row>
    <x:row r="575" ht="31" customHeight="1">
      <x:c r="A575" s="531" t="str">
        <x:v>O&amp;M</x:v>
      </x:c>
      <x:c r="B575" s="531" t="str">
        <x:v>LINHA VIVA</x:v>
      </x:c>
      <x:c r="C575" s="531" t="str">
        <x:v>5033000323</x:v>
      </x:c>
      <x:c r="D575" s="534" t="str">
        <x:v>INST RELIGADOR 1F POSTE LV</x:v>
      </x:c>
      <x:c r="E575" s="534" t="str">
        <x:v>INSTALAR RELIGADOR MONOFASICO EM POSTE, INDEPENDENTE DA CLASSE DE TENSAO. INCLUI: INSTALAR/RETIRAR COBERTURAS NECESSARIAS NO POSTE, CONDUTOR, CHAVES E COMPONENTES ENERGIZADOS, INSTALAR O RELIGADOR COM SUPORTE, INSTALAR CONTROLE, CONECTAR AO CONTROLE, TRANSFORMADOR E/OU TP, CHAVES E FIO CONDUTOR DO SISTEMA DE ATERRAMENTO EXISTENTE. APROPRIACAO - INVESTIMENTO: QUANDO ASSOCIADA A UC ESSA ATIVIDADE DEVE SER APROPRIADA NA ODI. CONFORME ET.206.EQTL.NORMAS E QUALIDADE - CADERNO DE SERVICOS. QUANTIDADE MINIMA DE PESSOAS RECOMENDAS: 4 PESSOAS. TIPO DE TURMA: LINHA VIVA (LV).</x:v>
      </x:c>
      <x:c r="F575" s="531" t="str">
        <x:v>UNIDADE</x:v>
      </x:c>
      <x:c r="G575" s="573" t="n">
        <x:v>0</x:v>
      </x:c>
      <x:c r="H575" s="573" t="n">
        <x:f>G575/12</x:f>
        <x:v>0</x:v>
      </x:c>
      <x:c r="I575" s="576" t="n">
        <x:v>1069.29581432911</x:v>
      </x:c>
      <x:c r="J575" s="576" t="n">
        <x:f>ROUND(I575*$E$3,2)</x:f>
        <x:v>1069.3</x:v>
      </x:c>
      <x:c r="K575" s="576" t="n">
        <x:f>J575*H575</x:f>
        <x:v>0</x:v>
      </x:c>
      <x:c r="L575" s="522"/>
      <x:c r="M575" s="579" t="n">
        <x:v>0</x:v>
      </x:c>
      <x:c r="N575" s="582" t="n">
        <x:f>O575*$E$3</x:f>
        <x:v>0</x:v>
      </x:c>
      <x:c r="O575" s="523" t="n">
        <x:v>0</x:v>
      </x:c>
      <x:c r="P575" s="585" t="n">
        <x:v>0</x:v>
      </x:c>
      <x:c r="Q575" s="588" t="n">
        <x:f>R575*$E$3</x:f>
        <x:v>0</x:v>
      </x:c>
      <x:c r="R575" s="523" t="n">
        <x:v>0</x:v>
      </x:c>
      <x:c r="S575" s="579" t="n">
        <x:v>0</x:v>
      </x:c>
      <x:c r="T575" s="582" t="n">
        <x:f>U575*$E$3</x:f>
        <x:v>0</x:v>
      </x:c>
      <x:c r="U575" s="523" t="n">
        <x:v>0</x:v>
      </x:c>
      <x:c r="V575" s="585" t="n">
        <x:v>0</x:v>
      </x:c>
      <x:c r="W575" s="588" t="n">
        <x:f>X575*$E$3</x:f>
        <x:v>0</x:v>
      </x:c>
      <x:c r="X575" s="523" t="n">
        <x:v>0</x:v>
      </x:c>
      <x:c r="Y575" s="579" t="n">
        <x:v>0</x:v>
      </x:c>
      <x:c r="Z575" s="582" t="n">
        <x:f>AA575*$E$3</x:f>
        <x:v>0</x:v>
      </x:c>
      <x:c r="AA575" s="523" t="n">
        <x:v>0</x:v>
      </x:c>
      <x:c r="AB575" s="585" t="n">
        <x:v>0</x:v>
      </x:c>
      <x:c r="AC575" s="588" t="n">
        <x:f>AD575*$E$3</x:f>
        <x:v>0</x:v>
      </x:c>
      <x:c r="AD575" s="523" t="n">
        <x:v>0</x:v>
      </x:c>
      <x:c r="AE575" s="579" t="n">
        <x:v>0</x:v>
      </x:c>
      <x:c r="AF575" s="582" t="n">
        <x:f>AG575*$E$3</x:f>
        <x:v>0</x:v>
      </x:c>
      <x:c r="AG575" s="523" t="n">
        <x:v>0</x:v>
      </x:c>
      <x:c r="AH575" s="585" t="n">
        <x:v>0</x:v>
      </x:c>
      <x:c r="AI575" s="588" t="n">
        <x:f>AJ575*$E$3</x:f>
        <x:v>0</x:v>
      </x:c>
      <x:c r="AJ575" s="523" t="n">
        <x:v>0</x:v>
      </x:c>
      <x:c r="AK575" s="579" t="n">
        <x:v>0</x:v>
      </x:c>
      <x:c r="AL575" s="582" t="n">
        <x:f>AM575*$E$3</x:f>
        <x:v>0</x:v>
      </x:c>
      <x:c r="AM575" s="523" t="n">
        <x:v>0</x:v>
      </x:c>
      <x:c r="AN575" s="585" t="n">
        <x:v>0</x:v>
      </x:c>
      <x:c r="AO575" s="588" t="n">
        <x:f>AP575*$E$3</x:f>
        <x:v>0</x:v>
      </x:c>
      <x:c r="AP575" s="523" t="n">
        <x:v>0</x:v>
      </x:c>
      <x:c r="AQ575" s="579" t="n">
        <x:v>0</x:v>
      </x:c>
      <x:c r="AR575" s="582" t="n">
        <x:f>AS575*$E$3</x:f>
        <x:v>0</x:v>
      </x:c>
      <x:c r="AS575" s="523" t="n">
        <x:v>0</x:v>
      </x:c>
      <x:c r="AT575" s="585" t="n">
        <x:v>0</x:v>
      </x:c>
      <x:c r="AU575" s="588" t="n">
        <x:f>AV575*$E$3</x:f>
        <x:v>0</x:v>
      </x:c>
      <x:c r="AV575" s="523" t="n">
        <x:v>0</x:v>
      </x:c>
      <x:c r="AW575" s="579" t="n">
        <x:f>SUM(M575,P575,S575,V575,Y575,AB575,AE575,AH575,AK575,AN575,AQ575,AT575)</x:f>
        <x:v>0</x:v>
      </x:c>
      <x:c r="AX575" s="582" t="n">
        <x:f>SUM(N575,Q575,T575,W575,Z575,AC575,AF575,AI575,AL575,AO575,AR575,AU575)</x:f>
        <x:v>0</x:v>
      </x:c>
      <x:c r="AY575" s="525"/>
      <x:c r="AZ575" s="579" t="n">
        <x:f>AW575/12</x:f>
        <x:v>0</x:v>
      </x:c>
      <x:c r="BA575" s="582" t="n">
        <x:f>AX575/12</x:f>
        <x:v>0</x:v>
      </x:c>
      <x:c r="BB575" s="525"/>
      <x:c r="BC575" s="579" t="n">
        <x:f>AW575-$G575</x:f>
        <x:v>0</x:v>
      </x:c>
      <x:c r="BD575" s="582" t="n">
        <x:f>AX575-($K575*12)</x:f>
        <x:v>0</x:v>
      </x:c>
      <x:c r="BE575" s="522" t="str">
        <x:v>SIM</x:v>
      </x:c>
      <x:c r="BF575" s="522" t="str">
        <x:v>PRODUÇÃO · COMPÕE O FATOR K</x:v>
      </x:c>
    </x:row>
    <x:row r="576" ht="31" customHeight="1">
      <x:c r="A576" s="531" t="str">
        <x:v>O&amp;M</x:v>
      </x:c>
      <x:c r="B576" s="531" t="str">
        <x:v>LINHA VIVA</x:v>
      </x:c>
      <x:c r="C576" s="531" t="str">
        <x:v>5033000324</x:v>
      </x:c>
      <x:c r="D576" s="534" t="str">
        <x:v>RET RELIGADOR 1F POSTE LV</x:v>
      </x:c>
      <x:c r="E576" s="534" t="str">
        <x:v>RETIRAR RELIGADOR MONOFASICO EM POSTE, INDEPENDENTE DA CLASSE DE TENSAO. INCLUI: INSTALAR/RETIRAR COBERTURAS NECESSARIAS NO POSTE, CONDUTOR, CHAVES E COMPONENTES ENERGIZADOS, RETIRAR O RELIGADOR COM SUPORTE, RETIRAR CONTROLE, DESCONECTAR AO CONTROLE, TRANSFORMADOR E/OU TP, CHAVES E FIO CONDUTOR DO SISTEMA DE ATERRAMENTO. APROPRIACAO - INVESTIMENTO: QUANDO ASSOCIADA A UC ESSA ATIVIDADE DEVE SER APROPRIADA NA ODI. CONFORME ET.206.EQTL.NORMAS E QUALIDADE - CADERNO DE SERVICOS. QUANTIDADE MINIMA DE PESSOAS RECOMENDAS: 4 PESSOAS. TIPO DE TURMA: LINHA VIVA (LV).</x:v>
      </x:c>
      <x:c r="F576" s="531" t="str">
        <x:v>UNIDADE</x:v>
      </x:c>
      <x:c r="G576" s="573" t="n">
        <x:v>0</x:v>
      </x:c>
      <x:c r="H576" s="573" t="n">
        <x:f>G576/12</x:f>
        <x:v>0</x:v>
      </x:c>
      <x:c r="I576" s="576" t="n">
        <x:v>820.611182746497</x:v>
      </x:c>
      <x:c r="J576" s="576" t="n">
        <x:f>ROUND(I576*$E$3,2)</x:f>
        <x:v>820.61</x:v>
      </x:c>
      <x:c r="K576" s="576" t="n">
        <x:f>J576*H576</x:f>
        <x:v>0</x:v>
      </x:c>
      <x:c r="L576" s="522"/>
      <x:c r="M576" s="579" t="n">
        <x:v>0</x:v>
      </x:c>
      <x:c r="N576" s="582" t="n">
        <x:f>O576*$E$3</x:f>
        <x:v>0</x:v>
      </x:c>
      <x:c r="O576" s="523" t="n">
        <x:v>0</x:v>
      </x:c>
      <x:c r="P576" s="585" t="n">
        <x:v>0</x:v>
      </x:c>
      <x:c r="Q576" s="588" t="n">
        <x:f>R576*$E$3</x:f>
        <x:v>0</x:v>
      </x:c>
      <x:c r="R576" s="523" t="n">
        <x:v>0</x:v>
      </x:c>
      <x:c r="S576" s="579" t="n">
        <x:v>0</x:v>
      </x:c>
      <x:c r="T576" s="582" t="n">
        <x:f>U576*$E$3</x:f>
        <x:v>0</x:v>
      </x:c>
      <x:c r="U576" s="523" t="n">
        <x:v>0</x:v>
      </x:c>
      <x:c r="V576" s="585" t="n">
        <x:v>0</x:v>
      </x:c>
      <x:c r="W576" s="588" t="n">
        <x:f>X576*$E$3</x:f>
        <x:v>0</x:v>
      </x:c>
      <x:c r="X576" s="523" t="n">
        <x:v>0</x:v>
      </x:c>
      <x:c r="Y576" s="579" t="n">
        <x:v>0</x:v>
      </x:c>
      <x:c r="Z576" s="582" t="n">
        <x:f>AA576*$E$3</x:f>
        <x:v>0</x:v>
      </x:c>
      <x:c r="AA576" s="523" t="n">
        <x:v>0</x:v>
      </x:c>
      <x:c r="AB576" s="585" t="n">
        <x:v>0</x:v>
      </x:c>
      <x:c r="AC576" s="588" t="n">
        <x:f>AD576*$E$3</x:f>
        <x:v>0</x:v>
      </x:c>
      <x:c r="AD576" s="523" t="n">
        <x:v>0</x:v>
      </x:c>
      <x:c r="AE576" s="579" t="n">
        <x:v>0</x:v>
      </x:c>
      <x:c r="AF576" s="582" t="n">
        <x:f>AG576*$E$3</x:f>
        <x:v>0</x:v>
      </x:c>
      <x:c r="AG576" s="523" t="n">
        <x:v>0</x:v>
      </x:c>
      <x:c r="AH576" s="585" t="n">
        <x:v>0</x:v>
      </x:c>
      <x:c r="AI576" s="588" t="n">
        <x:f>AJ576*$E$3</x:f>
        <x:v>0</x:v>
      </x:c>
      <x:c r="AJ576" s="523" t="n">
        <x:v>0</x:v>
      </x:c>
      <x:c r="AK576" s="579" t="n">
        <x:v>0</x:v>
      </x:c>
      <x:c r="AL576" s="582" t="n">
        <x:f>AM576*$E$3</x:f>
        <x:v>0</x:v>
      </x:c>
      <x:c r="AM576" s="523" t="n">
        <x:v>0</x:v>
      </x:c>
      <x:c r="AN576" s="585" t="n">
        <x:v>0</x:v>
      </x:c>
      <x:c r="AO576" s="588" t="n">
        <x:f>AP576*$E$3</x:f>
        <x:v>0</x:v>
      </x:c>
      <x:c r="AP576" s="523" t="n">
        <x:v>0</x:v>
      </x:c>
      <x:c r="AQ576" s="579" t="n">
        <x:v>0</x:v>
      </x:c>
      <x:c r="AR576" s="582" t="n">
        <x:f>AS576*$E$3</x:f>
        <x:v>0</x:v>
      </x:c>
      <x:c r="AS576" s="523" t="n">
        <x:v>0</x:v>
      </x:c>
      <x:c r="AT576" s="585" t="n">
        <x:v>0</x:v>
      </x:c>
      <x:c r="AU576" s="588" t="n">
        <x:f>AV576*$E$3</x:f>
        <x:v>0</x:v>
      </x:c>
      <x:c r="AV576" s="523" t="n">
        <x:v>0</x:v>
      </x:c>
      <x:c r="AW576" s="579" t="n">
        <x:f>SUM(M576,P576,S576,V576,Y576,AB576,AE576,AH576,AK576,AN576,AQ576,AT576)</x:f>
        <x:v>0</x:v>
      </x:c>
      <x:c r="AX576" s="582" t="n">
        <x:f>SUM(N576,Q576,T576,W576,Z576,AC576,AF576,AI576,AL576,AO576,AR576,AU576)</x:f>
        <x:v>0</x:v>
      </x:c>
      <x:c r="AY576" s="525"/>
      <x:c r="AZ576" s="579" t="n">
        <x:f>AW576/12</x:f>
        <x:v>0</x:v>
      </x:c>
      <x:c r="BA576" s="582" t="n">
        <x:f>AX576/12</x:f>
        <x:v>0</x:v>
      </x:c>
      <x:c r="BB576" s="525"/>
      <x:c r="BC576" s="579" t="n">
        <x:f>AW576-$G576</x:f>
        <x:v>0</x:v>
      </x:c>
      <x:c r="BD576" s="582" t="n">
        <x:f>AX576-($K576*12)</x:f>
        <x:v>0</x:v>
      </x:c>
      <x:c r="BE576" s="522" t="str">
        <x:v>SIM</x:v>
      </x:c>
      <x:c r="BF576" s="522" t="str">
        <x:v>PRODUÇÃO · COMPÕE O FATOR K</x:v>
      </x:c>
    </x:row>
    <x:row r="577" ht="31" customHeight="1">
      <x:c r="A577" s="531" t="str">
        <x:v>O&amp;M</x:v>
      </x:c>
      <x:c r="B577" s="531" t="str">
        <x:v>LINHA VIVA</x:v>
      </x:c>
      <x:c r="C577" s="531" t="str">
        <x:v>5033000325</x:v>
      </x:c>
      <x:c r="D577" s="534" t="str">
        <x:v>INST ESTR CP RELIGADOR 1F POSTE LV</x:v>
      </x:c>
      <x:c r="E577" s="534" t="str">
        <x:v>INSTALAR ESTRUTURA COMPLETA PARA RELIGADOR MONOFASICO EM POSTE, COM EQUIPAMENTO, INDEPENDENTE DA CLASSE DE TENSAO. INCLUI: INSTALAR/RETIRAR COBERTURAS NECESSARIAS NO POSTE, CONDUTOR, CHAVES E COMPONENTES ENERGIZADOS, INSTALAR RELIGADOR 1F, CRUZETA, CHAVE FUSIVEL, PARA-RAIOS (MT E BT), TRANSFORMADOR DT E/OU TP, CONTROLE DO RELIGADOR, COM SUAS ESTRUTURAS DE SUSTENTACAO, JUMPER E CONEXOES NECESSARIAS A REDE, EQUIPAMENTOS E ATERRAMENTO. NAO INCLUI O EQUIPAMENTO. NAO INCLUI A INSTALACAO DO POSTE E ESTRUTURA PRIMARIA (1NIVEL), QUANDO NECESSARIO, DEVERA SER CONSIDERADO EM ATIVIDADE ESPECIFICA. APROPRIACAO - INVESTIMENTO: QUANDO ASSOCIADA A UC ESSA ATIVIDADE DEVE SER APROPRIADA NA ODI. CONFORME ET.206.EQTL.NORMAS E QUALIDADE - CADERNO DE SERVICOS. QUANTIDADE MINIMA DE PESSOAS RECOMENDAS: 4 PESSOAS. TIPO DE TURMA: LINHA VIVA (LV).</x:v>
      </x:c>
      <x:c r="F577" s="531" t="str">
        <x:v>CONJUNTO</x:v>
      </x:c>
      <x:c r="G577" s="573" t="n">
        <x:v>0</x:v>
      </x:c>
      <x:c r="H577" s="573" t="n">
        <x:f>G577/12</x:f>
        <x:v>0</x:v>
      </x:c>
      <x:c r="I577" s="576" t="n">
        <x:v>2452.21325301386</x:v>
      </x:c>
      <x:c r="J577" s="576" t="n">
        <x:f>ROUND(I577*$E$3,2)</x:f>
        <x:v>2452.21</x:v>
      </x:c>
      <x:c r="K577" s="576" t="n">
        <x:f>J577*H577</x:f>
        <x:v>0</x:v>
      </x:c>
      <x:c r="L577" s="522"/>
      <x:c r="M577" s="579" t="n">
        <x:v>0</x:v>
      </x:c>
      <x:c r="N577" s="582" t="n">
        <x:f>O577*$E$3</x:f>
        <x:v>0</x:v>
      </x:c>
      <x:c r="O577" s="523" t="n">
        <x:v>0</x:v>
      </x:c>
      <x:c r="P577" s="585" t="n">
        <x:v>0</x:v>
      </x:c>
      <x:c r="Q577" s="588" t="n">
        <x:f>R577*$E$3</x:f>
        <x:v>0</x:v>
      </x:c>
      <x:c r="R577" s="523" t="n">
        <x:v>0</x:v>
      </x:c>
      <x:c r="S577" s="579" t="n">
        <x:v>0</x:v>
      </x:c>
      <x:c r="T577" s="582" t="n">
        <x:f>U577*$E$3</x:f>
        <x:v>0</x:v>
      </x:c>
      <x:c r="U577" s="523" t="n">
        <x:v>0</x:v>
      </x:c>
      <x:c r="V577" s="585" t="n">
        <x:v>0</x:v>
      </x:c>
      <x:c r="W577" s="588" t="n">
        <x:f>X577*$E$3</x:f>
        <x:v>0</x:v>
      </x:c>
      <x:c r="X577" s="523" t="n">
        <x:v>0</x:v>
      </x:c>
      <x:c r="Y577" s="579" t="n">
        <x:v>0</x:v>
      </x:c>
      <x:c r="Z577" s="582" t="n">
        <x:f>AA577*$E$3</x:f>
        <x:v>0</x:v>
      </x:c>
      <x:c r="AA577" s="523" t="n">
        <x:v>0</x:v>
      </x:c>
      <x:c r="AB577" s="585" t="n">
        <x:v>0</x:v>
      </x:c>
      <x:c r="AC577" s="588" t="n">
        <x:f>AD577*$E$3</x:f>
        <x:v>0</x:v>
      </x:c>
      <x:c r="AD577" s="523" t="n">
        <x:v>0</x:v>
      </x:c>
      <x:c r="AE577" s="579" t="n">
        <x:v>0</x:v>
      </x:c>
      <x:c r="AF577" s="582" t="n">
        <x:f>AG577*$E$3</x:f>
        <x:v>0</x:v>
      </x:c>
      <x:c r="AG577" s="523" t="n">
        <x:v>0</x:v>
      </x:c>
      <x:c r="AH577" s="585" t="n">
        <x:v>0</x:v>
      </x:c>
      <x:c r="AI577" s="588" t="n">
        <x:f>AJ577*$E$3</x:f>
        <x:v>0</x:v>
      </x:c>
      <x:c r="AJ577" s="523" t="n">
        <x:v>0</x:v>
      </x:c>
      <x:c r="AK577" s="579" t="n">
        <x:v>0</x:v>
      </x:c>
      <x:c r="AL577" s="582" t="n">
        <x:f>AM577*$E$3</x:f>
        <x:v>0</x:v>
      </x:c>
      <x:c r="AM577" s="523" t="n">
        <x:v>0</x:v>
      </x:c>
      <x:c r="AN577" s="585" t="n">
        <x:v>0</x:v>
      </x:c>
      <x:c r="AO577" s="588" t="n">
        <x:f>AP577*$E$3</x:f>
        <x:v>0</x:v>
      </x:c>
      <x:c r="AP577" s="523" t="n">
        <x:v>0</x:v>
      </x:c>
      <x:c r="AQ577" s="579" t="n">
        <x:v>0</x:v>
      </x:c>
      <x:c r="AR577" s="582" t="n">
        <x:f>AS577*$E$3</x:f>
        <x:v>0</x:v>
      </x:c>
      <x:c r="AS577" s="523" t="n">
        <x:v>0</x:v>
      </x:c>
      <x:c r="AT577" s="585" t="n">
        <x:v>0</x:v>
      </x:c>
      <x:c r="AU577" s="588" t="n">
        <x:f>AV577*$E$3</x:f>
        <x:v>0</x:v>
      </x:c>
      <x:c r="AV577" s="523" t="n">
        <x:v>0</x:v>
      </x:c>
      <x:c r="AW577" s="579" t="n">
        <x:f>SUM(M577,P577,S577,V577,Y577,AB577,AE577,AH577,AK577,AN577,AQ577,AT577)</x:f>
        <x:v>0</x:v>
      </x:c>
      <x:c r="AX577" s="582" t="n">
        <x:f>SUM(N577,Q577,T577,W577,Z577,AC577,AF577,AI577,AL577,AO577,AR577,AU577)</x:f>
        <x:v>0</x:v>
      </x:c>
      <x:c r="AY577" s="525"/>
      <x:c r="AZ577" s="579" t="n">
        <x:f>AW577/12</x:f>
        <x:v>0</x:v>
      </x:c>
      <x:c r="BA577" s="582" t="n">
        <x:f>AX577/12</x:f>
        <x:v>0</x:v>
      </x:c>
      <x:c r="BB577" s="525"/>
      <x:c r="BC577" s="579" t="n">
        <x:f>AW577-$G577</x:f>
        <x:v>0</x:v>
      </x:c>
      <x:c r="BD577" s="582" t="n">
        <x:f>AX577-($K577*12)</x:f>
        <x:v>0</x:v>
      </x:c>
      <x:c r="BE577" s="522" t="str">
        <x:v>SIM</x:v>
      </x:c>
      <x:c r="BF577" s="522" t="str">
        <x:v>PRODUÇÃO · COMPÕE O FATOR K</x:v>
      </x:c>
    </x:row>
    <x:row r="578" ht="31" customHeight="1">
      <x:c r="A578" s="531" t="str">
        <x:v>O&amp;M</x:v>
      </x:c>
      <x:c r="B578" s="531" t="str">
        <x:v>LINHA VIVA</x:v>
      </x:c>
      <x:c r="C578" s="531" t="str">
        <x:v>5033000326</x:v>
      </x:c>
      <x:c r="D578" s="534" t="str">
        <x:v>RET ESTR CP RELIGADOR 1F POSTE LV</x:v>
      </x:c>
      <x:c r="E578" s="534" t="str">
        <x:v>RETIRAR ESTRUTURA COMPLETA PARA RELIGADOR MONOFASICO EM POSTE, COM EQUIPAMENTO, INDEPENDENTE DA CLASSE DE TENSAO. INCLUI: INSTALAR/RETIRAR COBERTURAS NECESSARIAS NO POSTE, CONDUTOR, CHAVES E COMPONENTES ENERGIZADOS, RETIRAR RELIGADOR 1F, CRUZETA, CHAVE FUSIVEL, PARA-RAIOS (MT E BT), TRANSFORMADOR DT E/OU TP, CONTROLE DO RELIGADOR, COM SUAS ESTRUTURAS DE SUSTENTACAO, JUMPER E CONEXOES NECESSARIAS A REDE, EQUIPAMENTOS E ATERRAMENTO. NAO INCLUI O EQUIPAMENTO. NAO INCLUI A RETIRADA DO POSTE E ESTRUTURA PRIMARIA (1NIVEL), QUANDO NECESSARIO, DEVERA SER CONSIDERADO EM ATIVIDADE ESPECIFICA. APROPRIACAO - INVESTIMENTO: QUANDO ASSOCIADA A UC ESSA ATIVIDADE DEVE SER APROPRIADA NA ODI. CONFORME ET.206.EQTL.NORMAS E QUALIDADE - CADERNO DE SERVICOS. QUANTIDADE MINIMA DE PESSOAS RECOMENDAS: 4 PESSOAS. TIPO DE TURMA: LINHA VIVA (LV).</x:v>
      </x:c>
      <x:c r="F578" s="531" t="str">
        <x:v>CONJUNTO</x:v>
      </x:c>
      <x:c r="G578" s="573" t="n">
        <x:v>0</x:v>
      </x:c>
      <x:c r="H578" s="573" t="n">
        <x:f>G578/12</x:f>
        <x:v>0</x:v>
      </x:c>
      <x:c r="I578" s="576" t="n">
        <x:v>1788.65338982582</x:v>
      </x:c>
      <x:c r="J578" s="576" t="n">
        <x:f>ROUND(I578*$E$3,2)</x:f>
        <x:v>1788.65</x:v>
      </x:c>
      <x:c r="K578" s="576" t="n">
        <x:f>J578*H578</x:f>
        <x:v>0</x:v>
      </x:c>
      <x:c r="L578" s="522"/>
      <x:c r="M578" s="579" t="n">
        <x:v>0</x:v>
      </x:c>
      <x:c r="N578" s="582" t="n">
        <x:f>O578*$E$3</x:f>
        <x:v>0</x:v>
      </x:c>
      <x:c r="O578" s="523" t="n">
        <x:v>0</x:v>
      </x:c>
      <x:c r="P578" s="585" t="n">
        <x:v>0</x:v>
      </x:c>
      <x:c r="Q578" s="588" t="n">
        <x:f>R578*$E$3</x:f>
        <x:v>0</x:v>
      </x:c>
      <x:c r="R578" s="523" t="n">
        <x:v>0</x:v>
      </x:c>
      <x:c r="S578" s="579" t="n">
        <x:v>0</x:v>
      </x:c>
      <x:c r="T578" s="582" t="n">
        <x:f>U578*$E$3</x:f>
        <x:v>0</x:v>
      </x:c>
      <x:c r="U578" s="523" t="n">
        <x:v>0</x:v>
      </x:c>
      <x:c r="V578" s="585" t="n">
        <x:v>0</x:v>
      </x:c>
      <x:c r="W578" s="588" t="n">
        <x:f>X578*$E$3</x:f>
        <x:v>0</x:v>
      </x:c>
      <x:c r="X578" s="523" t="n">
        <x:v>0</x:v>
      </x:c>
      <x:c r="Y578" s="579" t="n">
        <x:v>0</x:v>
      </x:c>
      <x:c r="Z578" s="582" t="n">
        <x:f>AA578*$E$3</x:f>
        <x:v>0</x:v>
      </x:c>
      <x:c r="AA578" s="523" t="n">
        <x:v>0</x:v>
      </x:c>
      <x:c r="AB578" s="585" t="n">
        <x:v>0</x:v>
      </x:c>
      <x:c r="AC578" s="588" t="n">
        <x:f>AD578*$E$3</x:f>
        <x:v>0</x:v>
      </x:c>
      <x:c r="AD578" s="523" t="n">
        <x:v>0</x:v>
      </x:c>
      <x:c r="AE578" s="579" t="n">
        <x:v>0</x:v>
      </x:c>
      <x:c r="AF578" s="582" t="n">
        <x:f>AG578*$E$3</x:f>
        <x:v>0</x:v>
      </x:c>
      <x:c r="AG578" s="523" t="n">
        <x:v>0</x:v>
      </x:c>
      <x:c r="AH578" s="585" t="n">
        <x:v>0</x:v>
      </x:c>
      <x:c r="AI578" s="588" t="n">
        <x:f>AJ578*$E$3</x:f>
        <x:v>0</x:v>
      </x:c>
      <x:c r="AJ578" s="523" t="n">
        <x:v>0</x:v>
      </x:c>
      <x:c r="AK578" s="579" t="n">
        <x:v>0</x:v>
      </x:c>
      <x:c r="AL578" s="582" t="n">
        <x:f>AM578*$E$3</x:f>
        <x:v>0</x:v>
      </x:c>
      <x:c r="AM578" s="523" t="n">
        <x:v>0</x:v>
      </x:c>
      <x:c r="AN578" s="585" t="n">
        <x:v>0</x:v>
      </x:c>
      <x:c r="AO578" s="588" t="n">
        <x:f>AP578*$E$3</x:f>
        <x:v>0</x:v>
      </x:c>
      <x:c r="AP578" s="523" t="n">
        <x:v>0</x:v>
      </x:c>
      <x:c r="AQ578" s="579" t="n">
        <x:v>0</x:v>
      </x:c>
      <x:c r="AR578" s="582" t="n">
        <x:f>AS578*$E$3</x:f>
        <x:v>0</x:v>
      </x:c>
      <x:c r="AS578" s="523" t="n">
        <x:v>0</x:v>
      </x:c>
      <x:c r="AT578" s="585" t="n">
        <x:v>0</x:v>
      </x:c>
      <x:c r="AU578" s="588" t="n">
        <x:f>AV578*$E$3</x:f>
        <x:v>0</x:v>
      </x:c>
      <x:c r="AV578" s="523" t="n">
        <x:v>0</x:v>
      </x:c>
      <x:c r="AW578" s="579" t="n">
        <x:f>SUM(M578,P578,S578,V578,Y578,AB578,AE578,AH578,AK578,AN578,AQ578,AT578)</x:f>
        <x:v>0</x:v>
      </x:c>
      <x:c r="AX578" s="582" t="n">
        <x:f>SUM(N578,Q578,T578,W578,Z578,AC578,AF578,AI578,AL578,AO578,AR578,AU578)</x:f>
        <x:v>0</x:v>
      </x:c>
      <x:c r="AY578" s="525"/>
      <x:c r="AZ578" s="579" t="n">
        <x:f>AW578/12</x:f>
        <x:v>0</x:v>
      </x:c>
      <x:c r="BA578" s="582" t="n">
        <x:f>AX578/12</x:f>
        <x:v>0</x:v>
      </x:c>
      <x:c r="BB578" s="525"/>
      <x:c r="BC578" s="579" t="n">
        <x:f>AW578-$G578</x:f>
        <x:v>0</x:v>
      </x:c>
      <x:c r="BD578" s="582" t="n">
        <x:f>AX578-($K578*12)</x:f>
        <x:v>0</x:v>
      </x:c>
      <x:c r="BE578" s="522" t="str">
        <x:v>SIM</x:v>
      </x:c>
      <x:c r="BF578" s="522" t="str">
        <x:v>PRODUÇÃO · COMPÕE O FATOR K</x:v>
      </x:c>
    </x:row>
    <x:row r="579" ht="31" customHeight="1">
      <x:c r="A579" s="531" t="str">
        <x:v>O&amp;M</x:v>
      </x:c>
      <x:c r="B579" s="531" t="str">
        <x:v>LINHA VIVA</x:v>
      </x:c>
      <x:c r="C579" s="531" t="str">
        <x:v>5033000327</x:v>
      </x:c>
      <x:c r="D579" s="534" t="str">
        <x:v>INST SENSOR FALTA LV</x:v>
      </x:c>
      <x:c r="E579" s="534" t="str">
        <x:v>INSTALAR SENSOR DE FALTA, INDEPENDENTE DA CLASSE DE TENSAO E NUMERO DE FASES. INCLUI: INSTALAR/RETIRAR COBERTURAS NECESSARIAS NO POSTE, CONDUTOR, CHAVES E COMPONENTES ENERGIZADOS, INSTALAR SENSOR DE FALTA NA REDE DE MEDIA TENSAO. APROPRIACAO - INVESTIMENTO: QUANDO ASSOCIADA A UC ESSA ATIVIDADE DEVE SER APROPRIADA NA ODI. CONFORME ET.206.EQTL.NORMAS E QUALIDADE - CADERNO DE SERVICOS. QUANTIDADE MINIMA DE PESSOAS RECOMENDAS: 3 PESSOAS. TIPO DE TURMA: LINHA VIVA (LV). </x:v>
      </x:c>
      <x:c r="F579" s="531" t="str">
        <x:v>UNIDADE</x:v>
      </x:c>
      <x:c r="G579" s="573" t="n">
        <x:v>0</x:v>
      </x:c>
      <x:c r="H579" s="573" t="n">
        <x:f>G579/12</x:f>
        <x:v>0</x:v>
      </x:c>
      <x:c r="I579" s="576" t="n">
        <x:v>147.520147034029</x:v>
      </x:c>
      <x:c r="J579" s="576" t="n">
        <x:f>ROUND(I579*$E$3,2)</x:f>
        <x:v>147.52</x:v>
      </x:c>
      <x:c r="K579" s="576" t="n">
        <x:f>J579*H579</x:f>
        <x:v>0</x:v>
      </x:c>
      <x:c r="L579" s="522"/>
      <x:c r="M579" s="579" t="n">
        <x:v>0</x:v>
      </x:c>
      <x:c r="N579" s="582" t="n">
        <x:f>O579*$E$3</x:f>
        <x:v>0</x:v>
      </x:c>
      <x:c r="O579" s="523" t="n">
        <x:v>0</x:v>
      </x:c>
      <x:c r="P579" s="585" t="n">
        <x:v>0</x:v>
      </x:c>
      <x:c r="Q579" s="588" t="n">
        <x:f>R579*$E$3</x:f>
        <x:v>0</x:v>
      </x:c>
      <x:c r="R579" s="523" t="n">
        <x:v>0</x:v>
      </x:c>
      <x:c r="S579" s="579" t="n">
        <x:v>0</x:v>
      </x:c>
      <x:c r="T579" s="582" t="n">
        <x:f>U579*$E$3</x:f>
        <x:v>0</x:v>
      </x:c>
      <x:c r="U579" s="523" t="n">
        <x:v>0</x:v>
      </x:c>
      <x:c r="V579" s="585" t="n">
        <x:v>0</x:v>
      </x:c>
      <x:c r="W579" s="588" t="n">
        <x:f>X579*$E$3</x:f>
        <x:v>0</x:v>
      </x:c>
      <x:c r="X579" s="523" t="n">
        <x:v>0</x:v>
      </x:c>
      <x:c r="Y579" s="579" t="n">
        <x:v>0</x:v>
      </x:c>
      <x:c r="Z579" s="582" t="n">
        <x:f>AA579*$E$3</x:f>
        <x:v>0</x:v>
      </x:c>
      <x:c r="AA579" s="523" t="n">
        <x:v>0</x:v>
      </x:c>
      <x:c r="AB579" s="585" t="n">
        <x:v>0</x:v>
      </x:c>
      <x:c r="AC579" s="588" t="n">
        <x:f>AD579*$E$3</x:f>
        <x:v>0</x:v>
      </x:c>
      <x:c r="AD579" s="523" t="n">
        <x:v>0</x:v>
      </x:c>
      <x:c r="AE579" s="579" t="n">
        <x:v>0</x:v>
      </x:c>
      <x:c r="AF579" s="582" t="n">
        <x:f>AG579*$E$3</x:f>
        <x:v>0</x:v>
      </x:c>
      <x:c r="AG579" s="523" t="n">
        <x:v>0</x:v>
      </x:c>
      <x:c r="AH579" s="585" t="n">
        <x:v>0</x:v>
      </x:c>
      <x:c r="AI579" s="588" t="n">
        <x:f>AJ579*$E$3</x:f>
        <x:v>0</x:v>
      </x:c>
      <x:c r="AJ579" s="523" t="n">
        <x:v>0</x:v>
      </x:c>
      <x:c r="AK579" s="579" t="n">
        <x:v>0</x:v>
      </x:c>
      <x:c r="AL579" s="582" t="n">
        <x:f>AM579*$E$3</x:f>
        <x:v>0</x:v>
      </x:c>
      <x:c r="AM579" s="523" t="n">
        <x:v>0</x:v>
      </x:c>
      <x:c r="AN579" s="585" t="n">
        <x:v>0</x:v>
      </x:c>
      <x:c r="AO579" s="588" t="n">
        <x:f>AP579*$E$3</x:f>
        <x:v>0</x:v>
      </x:c>
      <x:c r="AP579" s="523" t="n">
        <x:v>0</x:v>
      </x:c>
      <x:c r="AQ579" s="579" t="n">
        <x:v>0</x:v>
      </x:c>
      <x:c r="AR579" s="582" t="n">
        <x:f>AS579*$E$3</x:f>
        <x:v>0</x:v>
      </x:c>
      <x:c r="AS579" s="523" t="n">
        <x:v>0</x:v>
      </x:c>
      <x:c r="AT579" s="585" t="n">
        <x:v>0</x:v>
      </x:c>
      <x:c r="AU579" s="588" t="n">
        <x:f>AV579*$E$3</x:f>
        <x:v>0</x:v>
      </x:c>
      <x:c r="AV579" s="523" t="n">
        <x:v>0</x:v>
      </x:c>
      <x:c r="AW579" s="579" t="n">
        <x:f>SUM(M579,P579,S579,V579,Y579,AB579,AE579,AH579,AK579,AN579,AQ579,AT579)</x:f>
        <x:v>0</x:v>
      </x:c>
      <x:c r="AX579" s="582" t="n">
        <x:f>SUM(N579,Q579,T579,W579,Z579,AC579,AF579,AI579,AL579,AO579,AR579,AU579)</x:f>
        <x:v>0</x:v>
      </x:c>
      <x:c r="AY579" s="525"/>
      <x:c r="AZ579" s="579" t="n">
        <x:f>AW579/12</x:f>
        <x:v>0</x:v>
      </x:c>
      <x:c r="BA579" s="582" t="n">
        <x:f>AX579/12</x:f>
        <x:v>0</x:v>
      </x:c>
      <x:c r="BB579" s="525"/>
      <x:c r="BC579" s="579" t="n">
        <x:f>AW579-$G579</x:f>
        <x:v>0</x:v>
      </x:c>
      <x:c r="BD579" s="582" t="n">
        <x:f>AX579-($K579*12)</x:f>
        <x:v>0</x:v>
      </x:c>
      <x:c r="BE579" s="522" t="str">
        <x:v>SIM</x:v>
      </x:c>
      <x:c r="BF579" s="522" t="str">
        <x:v>PRODUÇÃO · COMPÕE O FATOR K</x:v>
      </x:c>
    </x:row>
    <x:row r="580" ht="31" customHeight="1">
      <x:c r="A580" s="531" t="str">
        <x:v>O&amp;M</x:v>
      </x:c>
      <x:c r="B580" s="531" t="str">
        <x:v>LINHA VIVA</x:v>
      </x:c>
      <x:c r="C580" s="531" t="str">
        <x:v>5033000328</x:v>
      </x:c>
      <x:c r="D580" s="534" t="str">
        <x:v>RET SENSOR FALTA LV</x:v>
      </x:c>
      <x:c r="E580" s="534" t="str">
        <x:v>RETIRAR SENSOR DE FALTA, INDEPENDENTE DA CLASSE DE TENSAO E NUMERO DE FASES. INCLUI: INSTALAR/RETIRAR COBERTURAS NECESSARIAS NO POSTE, CONDUTOR, CHAVES E COMPONENTES ENERGIZADOS, RETIRAR SENSOR DE FALTA NA REDE DE MEDIA TENSAO. APROPRIACAO - INVESTIMENTO: QUANDO ASSOCIADA A UC ESSA ATIVIDADE DEVE SER APROPRIADA NA ODI. CONFORME ET.206.EQTL.NORMAS E QUALIDADE - CADERNO DE SERVICOS. QUANTIDADE MINIMA DE PESSOAS RECOMENDAS: 3 PESSOAS. TIPO DE TURMA: LINHA VIVA (LV). </x:v>
      </x:c>
      <x:c r="F580" s="531" t="str">
        <x:v>UNIDADE</x:v>
      </x:c>
      <x:c r="G580" s="573" t="n">
        <x:v>0</x:v>
      </x:c>
      <x:c r="H580" s="573" t="n">
        <x:f>G580/12</x:f>
        <x:v>0</x:v>
      </x:c>
      <x:c r="I580" s="576" t="n">
        <x:v>103.83078502519</x:v>
      </x:c>
      <x:c r="J580" s="576" t="n">
        <x:f>ROUND(I580*$E$3,2)</x:f>
        <x:v>103.83</x:v>
      </x:c>
      <x:c r="K580" s="576" t="n">
        <x:f>J580*H580</x:f>
        <x:v>0</x:v>
      </x:c>
      <x:c r="L580" s="522"/>
      <x:c r="M580" s="579" t="n">
        <x:v>0</x:v>
      </x:c>
      <x:c r="N580" s="582" t="n">
        <x:f>O580*$E$3</x:f>
        <x:v>0</x:v>
      </x:c>
      <x:c r="O580" s="523" t="n">
        <x:v>0</x:v>
      </x:c>
      <x:c r="P580" s="585" t="n">
        <x:v>0</x:v>
      </x:c>
      <x:c r="Q580" s="588" t="n">
        <x:f>R580*$E$3</x:f>
        <x:v>0</x:v>
      </x:c>
      <x:c r="R580" s="523" t="n">
        <x:v>0</x:v>
      </x:c>
      <x:c r="S580" s="579" t="n">
        <x:v>0</x:v>
      </x:c>
      <x:c r="T580" s="582" t="n">
        <x:f>U580*$E$3</x:f>
        <x:v>0</x:v>
      </x:c>
      <x:c r="U580" s="523" t="n">
        <x:v>0</x:v>
      </x:c>
      <x:c r="V580" s="585" t="n">
        <x:v>0</x:v>
      </x:c>
      <x:c r="W580" s="588" t="n">
        <x:f>X580*$E$3</x:f>
        <x:v>0</x:v>
      </x:c>
      <x:c r="X580" s="523" t="n">
        <x:v>0</x:v>
      </x:c>
      <x:c r="Y580" s="579" t="n">
        <x:v>0</x:v>
      </x:c>
      <x:c r="Z580" s="582" t="n">
        <x:f>AA580*$E$3</x:f>
        <x:v>0</x:v>
      </x:c>
      <x:c r="AA580" s="523" t="n">
        <x:v>0</x:v>
      </x:c>
      <x:c r="AB580" s="585" t="n">
        <x:v>0</x:v>
      </x:c>
      <x:c r="AC580" s="588" t="n">
        <x:f>AD580*$E$3</x:f>
        <x:v>0</x:v>
      </x:c>
      <x:c r="AD580" s="523" t="n">
        <x:v>0</x:v>
      </x:c>
      <x:c r="AE580" s="579" t="n">
        <x:v>0</x:v>
      </x:c>
      <x:c r="AF580" s="582" t="n">
        <x:f>AG580*$E$3</x:f>
        <x:v>0</x:v>
      </x:c>
      <x:c r="AG580" s="523" t="n">
        <x:v>0</x:v>
      </x:c>
      <x:c r="AH580" s="585" t="n">
        <x:v>0</x:v>
      </x:c>
      <x:c r="AI580" s="588" t="n">
        <x:f>AJ580*$E$3</x:f>
        <x:v>0</x:v>
      </x:c>
      <x:c r="AJ580" s="523" t="n">
        <x:v>0</x:v>
      </x:c>
      <x:c r="AK580" s="579" t="n">
        <x:v>0</x:v>
      </x:c>
      <x:c r="AL580" s="582" t="n">
        <x:f>AM580*$E$3</x:f>
        <x:v>0</x:v>
      </x:c>
      <x:c r="AM580" s="523" t="n">
        <x:v>0</x:v>
      </x:c>
      <x:c r="AN580" s="585" t="n">
        <x:v>0</x:v>
      </x:c>
      <x:c r="AO580" s="588" t="n">
        <x:f>AP580*$E$3</x:f>
        <x:v>0</x:v>
      </x:c>
      <x:c r="AP580" s="523" t="n">
        <x:v>0</x:v>
      </x:c>
      <x:c r="AQ580" s="579" t="n">
        <x:v>0</x:v>
      </x:c>
      <x:c r="AR580" s="582" t="n">
        <x:f>AS580*$E$3</x:f>
        <x:v>0</x:v>
      </x:c>
      <x:c r="AS580" s="523" t="n">
        <x:v>0</x:v>
      </x:c>
      <x:c r="AT580" s="585" t="n">
        <x:v>0</x:v>
      </x:c>
      <x:c r="AU580" s="588" t="n">
        <x:f>AV580*$E$3</x:f>
        <x:v>0</x:v>
      </x:c>
      <x:c r="AV580" s="523" t="n">
        <x:v>0</x:v>
      </x:c>
      <x:c r="AW580" s="579" t="n">
        <x:f>SUM(M580,P580,S580,V580,Y580,AB580,AE580,AH580,AK580,AN580,AQ580,AT580)</x:f>
        <x:v>0</x:v>
      </x:c>
      <x:c r="AX580" s="582" t="n">
        <x:f>SUM(N580,Q580,T580,W580,Z580,AC580,AF580,AI580,AL580,AO580,AR580,AU580)</x:f>
        <x:v>0</x:v>
      </x:c>
      <x:c r="AY580" s="525"/>
      <x:c r="AZ580" s="579" t="n">
        <x:f>AW580/12</x:f>
        <x:v>0</x:v>
      </x:c>
      <x:c r="BA580" s="582" t="n">
        <x:f>AX580/12</x:f>
        <x:v>0</x:v>
      </x:c>
      <x:c r="BB580" s="525"/>
      <x:c r="BC580" s="579" t="n">
        <x:f>AW580-$G580</x:f>
        <x:v>0</x:v>
      </x:c>
      <x:c r="BD580" s="582" t="n">
        <x:f>AX580-($K580*12)</x:f>
        <x:v>0</x:v>
      </x:c>
      <x:c r="BE580" s="522" t="str">
        <x:v>SIM</x:v>
      </x:c>
      <x:c r="BF580" s="522" t="str">
        <x:v>PRODUÇÃO · COMPÕE O FATOR K</x:v>
      </x:c>
    </x:row>
    <x:row r="581" ht="31" customHeight="1">
      <x:c r="A581" s="531" t="str">
        <x:v>O&amp;M</x:v>
      </x:c>
      <x:c r="B581" s="531" t="str">
        <x:v>LINHA VIVA</x:v>
      </x:c>
      <x:c r="C581" s="531" t="str">
        <x:v>5033000329</x:v>
      </x:c>
      <x:c r="D581" s="534" t="str">
        <x:v>INST ESTR CP SENSOR FALTA POSTE LV</x:v>
      </x:c>
      <x:c r="E581" s="534" t="str">
        <x:v>INSTALAR ESTRUTURA COMPLETA PARA SENSOR DE FALTA EM POSTE, COM EQUIPAMENTO, INDEPENDENTE DA CLASSE DE TENSAO E NUMERO DE FASES. INCLUI: INSTALAR/RETIRAR COBERTURAS NECESSARIAS NO POSTE, CONDUTOR, CHAVES E COMPONENTES ENERGIZADOS, INSTALAR SENSOR DE FALTA EM UMA, DUAS OU TRES FASES, CONTROLE  DO SENSOR, SUPORTE T, CHAVE FUSIVEL, FERRAGENS, ELETRODUTO, JUMPER, GRAMPO LV, CONEXOES, TRANSFORMADOR OU TP MONOFASICO, PARA-RAIOS DE MT E BT, CONEXAO AO SISTEMA DE ATERRAMENTO  E A PLACA DE  IDENTIFICACAO. NAO INCLUI A INSTALACAO DO POSTE E ESTRUTURA PRIMARIA (1NIVEL), QUANDO NECESSARIO DEVERA SER CONSIDERADO EM ATIVIDADE ESPECIFICA. APROPRIACAO - INVESTIMENTO: QUANDO ASSOCIADA A UC ESSA ATIVIDADE DEVE SER APROPRIADA NA ODI. CONFORME ET.206.EQTL.NORMAS E QUALIDADE - CADERNO DE SERVICOS. QUANTIDADE MINIMA DE PESSOAS RECOMENDAS: 4 PESSOAS. TIPO DE TURMA: LINHA VIVA (LV). </x:v>
      </x:c>
      <x:c r="F581" s="531" t="str">
        <x:v>CONJUNTO</x:v>
      </x:c>
      <x:c r="G581" s="573" t="n">
        <x:v>0</x:v>
      </x:c>
      <x:c r="H581" s="573" t="n">
        <x:f>G581/12</x:f>
        <x:v>0</x:v>
      </x:c>
      <x:c r="I581" s="576" t="n">
        <x:v>2134.62325687765</x:v>
      </x:c>
      <x:c r="J581" s="576" t="n">
        <x:f>ROUND(I581*$E$3,2)</x:f>
        <x:v>2134.62</x:v>
      </x:c>
      <x:c r="K581" s="576" t="n">
        <x:f>J581*H581</x:f>
        <x:v>0</x:v>
      </x:c>
      <x:c r="L581" s="522"/>
      <x:c r="M581" s="579" t="n">
        <x:v>0</x:v>
      </x:c>
      <x:c r="N581" s="582" t="n">
        <x:f>O581*$E$3</x:f>
        <x:v>0</x:v>
      </x:c>
      <x:c r="O581" s="523" t="n">
        <x:v>0</x:v>
      </x:c>
      <x:c r="P581" s="585" t="n">
        <x:v>0</x:v>
      </x:c>
      <x:c r="Q581" s="588" t="n">
        <x:f>R581*$E$3</x:f>
        <x:v>0</x:v>
      </x:c>
      <x:c r="R581" s="523" t="n">
        <x:v>0</x:v>
      </x:c>
      <x:c r="S581" s="579" t="n">
        <x:v>0</x:v>
      </x:c>
      <x:c r="T581" s="582" t="n">
        <x:f>U581*$E$3</x:f>
        <x:v>0</x:v>
      </x:c>
      <x:c r="U581" s="523" t="n">
        <x:v>0</x:v>
      </x:c>
      <x:c r="V581" s="585" t="n">
        <x:v>0</x:v>
      </x:c>
      <x:c r="W581" s="588" t="n">
        <x:f>X581*$E$3</x:f>
        <x:v>0</x:v>
      </x:c>
      <x:c r="X581" s="523" t="n">
        <x:v>0</x:v>
      </x:c>
      <x:c r="Y581" s="579" t="n">
        <x:v>0</x:v>
      </x:c>
      <x:c r="Z581" s="582" t="n">
        <x:f>AA581*$E$3</x:f>
        <x:v>0</x:v>
      </x:c>
      <x:c r="AA581" s="523" t="n">
        <x:v>0</x:v>
      </x:c>
      <x:c r="AB581" s="585" t="n">
        <x:v>0</x:v>
      </x:c>
      <x:c r="AC581" s="588" t="n">
        <x:f>AD581*$E$3</x:f>
        <x:v>0</x:v>
      </x:c>
      <x:c r="AD581" s="523" t="n">
        <x:v>0</x:v>
      </x:c>
      <x:c r="AE581" s="579" t="n">
        <x:v>0</x:v>
      </x:c>
      <x:c r="AF581" s="582" t="n">
        <x:f>AG581*$E$3</x:f>
        <x:v>0</x:v>
      </x:c>
      <x:c r="AG581" s="523" t="n">
        <x:v>0</x:v>
      </x:c>
      <x:c r="AH581" s="585" t="n">
        <x:v>0</x:v>
      </x:c>
      <x:c r="AI581" s="588" t="n">
        <x:f>AJ581*$E$3</x:f>
        <x:v>0</x:v>
      </x:c>
      <x:c r="AJ581" s="523" t="n">
        <x:v>0</x:v>
      </x:c>
      <x:c r="AK581" s="579" t="n">
        <x:v>0</x:v>
      </x:c>
      <x:c r="AL581" s="582" t="n">
        <x:f>AM581*$E$3</x:f>
        <x:v>0</x:v>
      </x:c>
      <x:c r="AM581" s="523" t="n">
        <x:v>0</x:v>
      </x:c>
      <x:c r="AN581" s="585" t="n">
        <x:v>0</x:v>
      </x:c>
      <x:c r="AO581" s="588" t="n">
        <x:f>AP581*$E$3</x:f>
        <x:v>0</x:v>
      </x:c>
      <x:c r="AP581" s="523" t="n">
        <x:v>0</x:v>
      </x:c>
      <x:c r="AQ581" s="579" t="n">
        <x:v>0</x:v>
      </x:c>
      <x:c r="AR581" s="582" t="n">
        <x:f>AS581*$E$3</x:f>
        <x:v>0</x:v>
      </x:c>
      <x:c r="AS581" s="523" t="n">
        <x:v>0</x:v>
      </x:c>
      <x:c r="AT581" s="585" t="n">
        <x:v>0</x:v>
      </x:c>
      <x:c r="AU581" s="588" t="n">
        <x:f>AV581*$E$3</x:f>
        <x:v>0</x:v>
      </x:c>
      <x:c r="AV581" s="523" t="n">
        <x:v>0</x:v>
      </x:c>
      <x:c r="AW581" s="579" t="n">
        <x:f>SUM(M581,P581,S581,V581,Y581,AB581,AE581,AH581,AK581,AN581,AQ581,AT581)</x:f>
        <x:v>0</x:v>
      </x:c>
      <x:c r="AX581" s="582" t="n">
        <x:f>SUM(N581,Q581,T581,W581,Z581,AC581,AF581,AI581,AL581,AO581,AR581,AU581)</x:f>
        <x:v>0</x:v>
      </x:c>
      <x:c r="AY581" s="525"/>
      <x:c r="AZ581" s="579" t="n">
        <x:f>AW581/12</x:f>
        <x:v>0</x:v>
      </x:c>
      <x:c r="BA581" s="582" t="n">
        <x:f>AX581/12</x:f>
        <x:v>0</x:v>
      </x:c>
      <x:c r="BB581" s="525"/>
      <x:c r="BC581" s="579" t="n">
        <x:f>AW581-$G581</x:f>
        <x:v>0</x:v>
      </x:c>
      <x:c r="BD581" s="582" t="n">
        <x:f>AX581-($K581*12)</x:f>
        <x:v>0</x:v>
      </x:c>
      <x:c r="BE581" s="522" t="str">
        <x:v>SIM</x:v>
      </x:c>
      <x:c r="BF581" s="522" t="str">
        <x:v>PRODUÇÃO · COMPÕE O FATOR K</x:v>
      </x:c>
    </x:row>
    <x:row r="582" ht="31" customHeight="1">
      <x:c r="A582" s="531" t="str">
        <x:v>O&amp;M</x:v>
      </x:c>
      <x:c r="B582" s="531" t="str">
        <x:v>LINHA VIVA</x:v>
      </x:c>
      <x:c r="C582" s="531" t="str">
        <x:v>5033000330</x:v>
      </x:c>
      <x:c r="D582" s="534" t="str">
        <x:v>RET ESTR CP SENSOR FALTA POSTE LV</x:v>
      </x:c>
      <x:c r="E582" s="534" t="str">
        <x:v>RETIRAR ESTRUTURA COMPLETA PARA SENSOR DE FALTA EM POSTE, COM EQUIPAMENTO, INDEPENDENTE DA CLASSE DE TENSAO E NUMERO DE FASES. INCLUI: INSTALAR/RETIRAR COBERTURAS NECESSARIAS NO POSTE, CONDUTOR, CHAVES E COMPONENTES ENERGIZADOS, RETIRAR SENSOR DE FALTA EM UMA, DUAS OU TRES FASES, CONTROLE  DO SENSOR, SUPORTE T, CHAVE FUSIVEL, FERRAGENS, ELETRODUTO, JUMPER, GRAMPO LV, CONEXOES, TRANSFORMADOR OU TP MONOFASICO, PARA-RAIOS DE MT E BT, E DESCONECTAR E RETIRAR FIO CONDUTOR DE ATERRAMENTO. NAO INCLUI A RETIRADA DO POSTE E ESTRUTURA PRIMARIA (1NIVEL), QUANDO NECESSARIO DEVERA SER CONSIDERADO EM ATIVIDADE ESPECIFICA. APROPRIACAO - INVESTIMENTO: QUANDO ASSOCIADA A UC ESSA ATIVIDADE DEVE SER APROPRIADA NA ODI. CONFORME ET.206.EQTL.NORMAS E QUALIDADE - CADERNO DE SERVICOS. QUANTIDADE MINIMA DE PESSOAS RECOMENDAS: 4 PESSOAS. TIPO DE TURMA: LINHA VIVA (LV). </x:v>
      </x:c>
      <x:c r="F582" s="531" t="str">
        <x:v>CONJUNTO</x:v>
      </x:c>
      <x:c r="G582" s="573" t="n">
        <x:v>0</x:v>
      </x:c>
      <x:c r="H582" s="573" t="n">
        <x:f>G582/12</x:f>
        <x:v>0</x:v>
      </x:c>
      <x:c r="I582" s="576" t="n">
        <x:v>1334.3349477953</x:v>
      </x:c>
      <x:c r="J582" s="576" t="n">
        <x:f>ROUND(I582*$E$3,2)</x:f>
        <x:v>1334.33</x:v>
      </x:c>
      <x:c r="K582" s="576" t="n">
        <x:f>J582*H582</x:f>
        <x:v>0</x:v>
      </x:c>
      <x:c r="L582" s="522"/>
      <x:c r="M582" s="579" t="n">
        <x:v>0</x:v>
      </x:c>
      <x:c r="N582" s="582" t="n">
        <x:f>O582*$E$3</x:f>
        <x:v>0</x:v>
      </x:c>
      <x:c r="O582" s="523" t="n">
        <x:v>0</x:v>
      </x:c>
      <x:c r="P582" s="585" t="n">
        <x:v>0</x:v>
      </x:c>
      <x:c r="Q582" s="588" t="n">
        <x:f>R582*$E$3</x:f>
        <x:v>0</x:v>
      </x:c>
      <x:c r="R582" s="523" t="n">
        <x:v>0</x:v>
      </x:c>
      <x:c r="S582" s="579" t="n">
        <x:v>0</x:v>
      </x:c>
      <x:c r="T582" s="582" t="n">
        <x:f>U582*$E$3</x:f>
        <x:v>0</x:v>
      </x:c>
      <x:c r="U582" s="523" t="n">
        <x:v>0</x:v>
      </x:c>
      <x:c r="V582" s="585" t="n">
        <x:v>0</x:v>
      </x:c>
      <x:c r="W582" s="588" t="n">
        <x:f>X582*$E$3</x:f>
        <x:v>0</x:v>
      </x:c>
      <x:c r="X582" s="523" t="n">
        <x:v>0</x:v>
      </x:c>
      <x:c r="Y582" s="579" t="n">
        <x:v>0</x:v>
      </x:c>
      <x:c r="Z582" s="582" t="n">
        <x:f>AA582*$E$3</x:f>
        <x:v>0</x:v>
      </x:c>
      <x:c r="AA582" s="523" t="n">
        <x:v>0</x:v>
      </x:c>
      <x:c r="AB582" s="585" t="n">
        <x:v>0</x:v>
      </x:c>
      <x:c r="AC582" s="588" t="n">
        <x:f>AD582*$E$3</x:f>
        <x:v>0</x:v>
      </x:c>
      <x:c r="AD582" s="523" t="n">
        <x:v>0</x:v>
      </x:c>
      <x:c r="AE582" s="579" t="n">
        <x:v>0</x:v>
      </x:c>
      <x:c r="AF582" s="582" t="n">
        <x:f>AG582*$E$3</x:f>
        <x:v>0</x:v>
      </x:c>
      <x:c r="AG582" s="523" t="n">
        <x:v>0</x:v>
      </x:c>
      <x:c r="AH582" s="585" t="n">
        <x:v>0</x:v>
      </x:c>
      <x:c r="AI582" s="588" t="n">
        <x:f>AJ582*$E$3</x:f>
        <x:v>0</x:v>
      </x:c>
      <x:c r="AJ582" s="523" t="n">
        <x:v>0</x:v>
      </x:c>
      <x:c r="AK582" s="579" t="n">
        <x:v>0</x:v>
      </x:c>
      <x:c r="AL582" s="582" t="n">
        <x:f>AM582*$E$3</x:f>
        <x:v>0</x:v>
      </x:c>
      <x:c r="AM582" s="523" t="n">
        <x:v>0</x:v>
      </x:c>
      <x:c r="AN582" s="585" t="n">
        <x:v>0</x:v>
      </x:c>
      <x:c r="AO582" s="588" t="n">
        <x:f>AP582*$E$3</x:f>
        <x:v>0</x:v>
      </x:c>
      <x:c r="AP582" s="523" t="n">
        <x:v>0</x:v>
      </x:c>
      <x:c r="AQ582" s="579" t="n">
        <x:v>0</x:v>
      </x:c>
      <x:c r="AR582" s="582" t="n">
        <x:f>AS582*$E$3</x:f>
        <x:v>0</x:v>
      </x:c>
      <x:c r="AS582" s="523" t="n">
        <x:v>0</x:v>
      </x:c>
      <x:c r="AT582" s="585" t="n">
        <x:v>0</x:v>
      </x:c>
      <x:c r="AU582" s="588" t="n">
        <x:f>AV582*$E$3</x:f>
        <x:v>0</x:v>
      </x:c>
      <x:c r="AV582" s="523" t="n">
        <x:v>0</x:v>
      </x:c>
      <x:c r="AW582" s="579" t="n">
        <x:f>SUM(M582,P582,S582,V582,Y582,AB582,AE582,AH582,AK582,AN582,AQ582,AT582)</x:f>
        <x:v>0</x:v>
      </x:c>
      <x:c r="AX582" s="582" t="n">
        <x:f>SUM(N582,Q582,T582,W582,Z582,AC582,AF582,AI582,AL582,AO582,AR582,AU582)</x:f>
        <x:v>0</x:v>
      </x:c>
      <x:c r="AY582" s="525"/>
      <x:c r="AZ582" s="579" t="n">
        <x:f>AW582/12</x:f>
        <x:v>0</x:v>
      </x:c>
      <x:c r="BA582" s="582" t="n">
        <x:f>AX582/12</x:f>
        <x:v>0</x:v>
      </x:c>
      <x:c r="BB582" s="525"/>
      <x:c r="BC582" s="579" t="n">
        <x:f>AW582-$G582</x:f>
        <x:v>0</x:v>
      </x:c>
      <x:c r="BD582" s="582" t="n">
        <x:f>AX582-($K582*12)</x:f>
        <x:v>0</x:v>
      </x:c>
      <x:c r="BE582" s="522" t="str">
        <x:v>SIM</x:v>
      </x:c>
      <x:c r="BF582" s="522" t="str">
        <x:v>PRODUÇÃO · COMPÕE O FATOR K</x:v>
      </x:c>
    </x:row>
    <x:row r="583" ht="31" customHeight="1">
      <x:c r="A583" s="531" t="str">
        <x:v>O&amp;M</x:v>
      </x:c>
      <x:c r="B583" s="531" t="str">
        <x:v>LINHA VIVA</x:v>
      </x:c>
      <x:c r="C583" s="531" t="str">
        <x:v>5033000332</x:v>
      </x:c>
      <x:c r="D583" s="534" t="str">
        <x:v>RET ESTR CP RELIG DIST 1F BASE C 2F LV</x:v>
      </x:c>
      <x:c r="E583" s="534" t="str">
        <x:v>RETIRAR ESTRUTURA COMPLETA PARA RELIGADOR DE DISTRIBUICAO MONOFASICO DO TIPO BASE C, EM REDE MONOFASICA OU BIFASICA (2F), INDEPENDENTE DA CLASSE DE TENSAO. INCLUI: INSTALAR/RETIRAR COBERTURAS NECESSARIAS, RETIRAR 2 RELIGADORES COM A CHAVE, CONTROLE DO RELIGADOR, TRANSFORMADOR OU TP MONOFASICO, CONECTOR, JUMPER E CONEXOES, CRUZETA/SUPORTE T, CHAVES FUSIVEL, PARA-RAIOS (MT E BT) E PLACA DE IDENTIFICACAO. A RETIRADA DO POSTE E DA ESTRUTURA PRIMARIA SERAO REMUNERADAS A PARTE. APROPRIACAO - INVESTIMENTO: QUANDO ASSOCIADA A UC ESSA ATIVIDADE DEVE SER APROPRIADA NA ODI. CONFORME ET.206.EQTL.NORMAS E QUALIDADE. QUANTIDADE MINIMA DE PESSOAS RECOMENDAS: 3 PESSOAS. TIPO DE TURMA: LINHA VIVA (LV). </x:v>
      </x:c>
      <x:c r="F583" s="531" t="str">
        <x:v>CONJUNTO</x:v>
      </x:c>
      <x:c r="G583" s="573" t="n">
        <x:v>0</x:v>
      </x:c>
      <x:c r="H583" s="573" t="n">
        <x:f>G583/12</x:f>
        <x:v>0</x:v>
      </x:c>
      <x:c r="I583" s="576" t="n">
        <x:v>2073.69088965802</x:v>
      </x:c>
      <x:c r="J583" s="576" t="n">
        <x:f>ROUND(I583*$E$3,2)</x:f>
        <x:v>2073.69</x:v>
      </x:c>
      <x:c r="K583" s="576" t="n">
        <x:f>J583*H583</x:f>
        <x:v>0</x:v>
      </x:c>
      <x:c r="L583" s="522"/>
      <x:c r="M583" s="579" t="n">
        <x:v>0</x:v>
      </x:c>
      <x:c r="N583" s="582" t="n">
        <x:f>O583*$E$3</x:f>
        <x:v>0</x:v>
      </x:c>
      <x:c r="O583" s="523" t="n">
        <x:v>0</x:v>
      </x:c>
      <x:c r="P583" s="585" t="n">
        <x:v>0</x:v>
      </x:c>
      <x:c r="Q583" s="588" t="n">
        <x:f>R583*$E$3</x:f>
        <x:v>0</x:v>
      </x:c>
      <x:c r="R583" s="523" t="n">
        <x:v>0</x:v>
      </x:c>
      <x:c r="S583" s="579" t="n">
        <x:v>0</x:v>
      </x:c>
      <x:c r="T583" s="582" t="n">
        <x:f>U583*$E$3</x:f>
        <x:v>0</x:v>
      </x:c>
      <x:c r="U583" s="523" t="n">
        <x:v>0</x:v>
      </x:c>
      <x:c r="V583" s="585" t="n">
        <x:v>0</x:v>
      </x:c>
      <x:c r="W583" s="588" t="n">
        <x:f>X583*$E$3</x:f>
        <x:v>0</x:v>
      </x:c>
      <x:c r="X583" s="523" t="n">
        <x:v>0</x:v>
      </x:c>
      <x:c r="Y583" s="579" t="n">
        <x:v>0</x:v>
      </x:c>
      <x:c r="Z583" s="582" t="n">
        <x:f>AA583*$E$3</x:f>
        <x:v>0</x:v>
      </x:c>
      <x:c r="AA583" s="523" t="n">
        <x:v>0</x:v>
      </x:c>
      <x:c r="AB583" s="585" t="n">
        <x:v>0</x:v>
      </x:c>
      <x:c r="AC583" s="588" t="n">
        <x:f>AD583*$E$3</x:f>
        <x:v>0</x:v>
      </x:c>
      <x:c r="AD583" s="523" t="n">
        <x:v>0</x:v>
      </x:c>
      <x:c r="AE583" s="579" t="n">
        <x:v>0</x:v>
      </x:c>
      <x:c r="AF583" s="582" t="n">
        <x:f>AG583*$E$3</x:f>
        <x:v>0</x:v>
      </x:c>
      <x:c r="AG583" s="523" t="n">
        <x:v>0</x:v>
      </x:c>
      <x:c r="AH583" s="585" t="n">
        <x:v>0</x:v>
      </x:c>
      <x:c r="AI583" s="588" t="n">
        <x:f>AJ583*$E$3</x:f>
        <x:v>0</x:v>
      </x:c>
      <x:c r="AJ583" s="523" t="n">
        <x:v>0</x:v>
      </x:c>
      <x:c r="AK583" s="579" t="n">
        <x:v>0</x:v>
      </x:c>
      <x:c r="AL583" s="582" t="n">
        <x:f>AM583*$E$3</x:f>
        <x:v>0</x:v>
      </x:c>
      <x:c r="AM583" s="523" t="n">
        <x:v>0</x:v>
      </x:c>
      <x:c r="AN583" s="585" t="n">
        <x:v>0</x:v>
      </x:c>
      <x:c r="AO583" s="588" t="n">
        <x:f>AP583*$E$3</x:f>
        <x:v>0</x:v>
      </x:c>
      <x:c r="AP583" s="523" t="n">
        <x:v>0</x:v>
      </x:c>
      <x:c r="AQ583" s="579" t="n">
        <x:v>0</x:v>
      </x:c>
      <x:c r="AR583" s="582" t="n">
        <x:f>AS583*$E$3</x:f>
        <x:v>0</x:v>
      </x:c>
      <x:c r="AS583" s="523" t="n">
        <x:v>0</x:v>
      </x:c>
      <x:c r="AT583" s="585" t="n">
        <x:v>0</x:v>
      </x:c>
      <x:c r="AU583" s="588" t="n">
        <x:f>AV583*$E$3</x:f>
        <x:v>0</x:v>
      </x:c>
      <x:c r="AV583" s="523" t="n">
        <x:v>0</x:v>
      </x:c>
      <x:c r="AW583" s="579" t="n">
        <x:f>SUM(M583,P583,S583,V583,Y583,AB583,AE583,AH583,AK583,AN583,AQ583,AT583)</x:f>
        <x:v>0</x:v>
      </x:c>
      <x:c r="AX583" s="582" t="n">
        <x:f>SUM(N583,Q583,T583,W583,Z583,AC583,AF583,AI583,AL583,AO583,AR583,AU583)</x:f>
        <x:v>0</x:v>
      </x:c>
      <x:c r="AY583" s="525"/>
      <x:c r="AZ583" s="579" t="n">
        <x:f>AW583/12</x:f>
        <x:v>0</x:v>
      </x:c>
      <x:c r="BA583" s="582" t="n">
        <x:f>AX583/12</x:f>
        <x:v>0</x:v>
      </x:c>
      <x:c r="BB583" s="525"/>
      <x:c r="BC583" s="579" t="n">
        <x:f>AW583-$G583</x:f>
        <x:v>0</x:v>
      </x:c>
      <x:c r="BD583" s="582" t="n">
        <x:f>AX583-($K583*12)</x:f>
        <x:v>0</x:v>
      </x:c>
      <x:c r="BE583" s="522" t="str">
        <x:v>SIM</x:v>
      </x:c>
      <x:c r="BF583" s="522" t="str">
        <x:v>PRODUÇÃO · COMPÕE O FATOR K</x:v>
      </x:c>
    </x:row>
    <x:row r="584" ht="31" customHeight="1">
      <x:c r="A584" s="531" t="str">
        <x:v>O&amp;M</x:v>
      </x:c>
      <x:c r="B584" s="531" t="str">
        <x:v>LINHA VIVA</x:v>
      </x:c>
      <x:c r="C584" s="531" t="str">
        <x:v>5033000333</x:v>
      </x:c>
      <x:c r="D584" s="534" t="str">
        <x:v>INST ESTR CP RELIG DIST 1F BASE C 2F LV</x:v>
      </x:c>
      <x:c r="E584" s="534" t="str">
        <x:v>INSTALAR ESTRUTURA COMPLETA PARA RELIGADOR DE DISTRIBUICAO MONOFASICO DO TIPO BASE C, EM REDE BIFASICA (2F), INDEPENDENTE DA CLASSE DE TENSAO. INCLUI: INSTALAR/RETIRAR COBERTURAS NECESSARIAS, INSTALAR 2 RELIGADORES COM A CHAVE, CONTROLE DO RELIGADOR, TRANSFORMADOR OU TP MONOFASICO, CONECTOR, JUMPER E CONEXOES, CRUZETA/SUPORTE T, CHAVE FUSIVEL, PARA-RAIOS (MT E BT), CONEXAO AO SISTEMA DE ATERRAMENTO EXISTENTE E PLACA DE IDENTIFICACAO. A INSTALACAO DO POSTE E DA ESTRUTURA PRIMARIA SERAO REMUNERADAS A PARTE. APROPRIACAO - INVESTIMENTO: QUANDO ASSOCIADA A UC ESSA ATIVIDADE DEVE SER APROPRIADA NA ODI. CONFORME ET.206.EQTL.NORMAS E QUALIDADE. QUANTIDADE MINIMA DE PESSOAS RECOMENDAS: 3 PESSOAS. TIPO DE TURMA: LINHA VIVA (LV). </x:v>
      </x:c>
      <x:c r="F584" s="531" t="str">
        <x:v>CONJUNTO</x:v>
      </x:c>
      <x:c r="G584" s="573" t="n">
        <x:v>0</x:v>
      </x:c>
      <x:c r="H584" s="573" t="n">
        <x:f>G584/12</x:f>
        <x:v>0</x:v>
      </x:c>
      <x:c r="I584" s="576" t="n">
        <x:v>2319.46640104247</x:v>
      </x:c>
      <x:c r="J584" s="576" t="n">
        <x:f>ROUND(I584*$E$3,2)</x:f>
        <x:v>2319.47</x:v>
      </x:c>
      <x:c r="K584" s="576" t="n">
        <x:f>J584*H584</x:f>
        <x:v>0</x:v>
      </x:c>
      <x:c r="L584" s="522"/>
      <x:c r="M584" s="579" t="n">
        <x:v>0</x:v>
      </x:c>
      <x:c r="N584" s="582" t="n">
        <x:f>O584*$E$3</x:f>
        <x:v>0</x:v>
      </x:c>
      <x:c r="O584" s="523" t="n">
        <x:v>0</x:v>
      </x:c>
      <x:c r="P584" s="585" t="n">
        <x:v>0</x:v>
      </x:c>
      <x:c r="Q584" s="588" t="n">
        <x:f>R584*$E$3</x:f>
        <x:v>0</x:v>
      </x:c>
      <x:c r="R584" s="523" t="n">
        <x:v>0</x:v>
      </x:c>
      <x:c r="S584" s="579" t="n">
        <x:v>0</x:v>
      </x:c>
      <x:c r="T584" s="582" t="n">
        <x:f>U584*$E$3</x:f>
        <x:v>0</x:v>
      </x:c>
      <x:c r="U584" s="523" t="n">
        <x:v>0</x:v>
      </x:c>
      <x:c r="V584" s="585" t="n">
        <x:v>0</x:v>
      </x:c>
      <x:c r="W584" s="588" t="n">
        <x:f>X584*$E$3</x:f>
        <x:v>0</x:v>
      </x:c>
      <x:c r="X584" s="523" t="n">
        <x:v>0</x:v>
      </x:c>
      <x:c r="Y584" s="579" t="n">
        <x:v>0</x:v>
      </x:c>
      <x:c r="Z584" s="582" t="n">
        <x:f>AA584*$E$3</x:f>
        <x:v>0</x:v>
      </x:c>
      <x:c r="AA584" s="523" t="n">
        <x:v>0</x:v>
      </x:c>
      <x:c r="AB584" s="585" t="n">
        <x:v>0</x:v>
      </x:c>
      <x:c r="AC584" s="588" t="n">
        <x:f>AD584*$E$3</x:f>
        <x:v>0</x:v>
      </x:c>
      <x:c r="AD584" s="523" t="n">
        <x:v>0</x:v>
      </x:c>
      <x:c r="AE584" s="579" t="n">
        <x:v>0</x:v>
      </x:c>
      <x:c r="AF584" s="582" t="n">
        <x:f>AG584*$E$3</x:f>
        <x:v>0</x:v>
      </x:c>
      <x:c r="AG584" s="523" t="n">
        <x:v>0</x:v>
      </x:c>
      <x:c r="AH584" s="585" t="n">
        <x:v>0</x:v>
      </x:c>
      <x:c r="AI584" s="588" t="n">
        <x:f>AJ584*$E$3</x:f>
        <x:v>0</x:v>
      </x:c>
      <x:c r="AJ584" s="523" t="n">
        <x:v>0</x:v>
      </x:c>
      <x:c r="AK584" s="579" t="n">
        <x:v>0</x:v>
      </x:c>
      <x:c r="AL584" s="582" t="n">
        <x:f>AM584*$E$3</x:f>
        <x:v>0</x:v>
      </x:c>
      <x:c r="AM584" s="523" t="n">
        <x:v>0</x:v>
      </x:c>
      <x:c r="AN584" s="585" t="n">
        <x:v>0</x:v>
      </x:c>
      <x:c r="AO584" s="588" t="n">
        <x:f>AP584*$E$3</x:f>
        <x:v>0</x:v>
      </x:c>
      <x:c r="AP584" s="523" t="n">
        <x:v>0</x:v>
      </x:c>
      <x:c r="AQ584" s="579" t="n">
        <x:v>0</x:v>
      </x:c>
      <x:c r="AR584" s="582" t="n">
        <x:f>AS584*$E$3</x:f>
        <x:v>0</x:v>
      </x:c>
      <x:c r="AS584" s="523" t="n">
        <x:v>0</x:v>
      </x:c>
      <x:c r="AT584" s="585" t="n">
        <x:v>0</x:v>
      </x:c>
      <x:c r="AU584" s="588" t="n">
        <x:f>AV584*$E$3</x:f>
        <x:v>0</x:v>
      </x:c>
      <x:c r="AV584" s="523" t="n">
        <x:v>0</x:v>
      </x:c>
      <x:c r="AW584" s="579" t="n">
        <x:f>SUM(M584,P584,S584,V584,Y584,AB584,AE584,AH584,AK584,AN584,AQ584,AT584)</x:f>
        <x:v>0</x:v>
      </x:c>
      <x:c r="AX584" s="582" t="n">
        <x:f>SUM(N584,Q584,T584,W584,Z584,AC584,AF584,AI584,AL584,AO584,AR584,AU584)</x:f>
        <x:v>0</x:v>
      </x:c>
      <x:c r="AY584" s="525"/>
      <x:c r="AZ584" s="579" t="n">
        <x:f>AW584/12</x:f>
        <x:v>0</x:v>
      </x:c>
      <x:c r="BA584" s="582" t="n">
        <x:f>AX584/12</x:f>
        <x:v>0</x:v>
      </x:c>
      <x:c r="BB584" s="525"/>
      <x:c r="BC584" s="579" t="n">
        <x:f>AW584-$G584</x:f>
        <x:v>0</x:v>
      </x:c>
      <x:c r="BD584" s="582" t="n">
        <x:f>AX584-($K584*12)</x:f>
        <x:v>0</x:v>
      </x:c>
      <x:c r="BE584" s="522" t="str">
        <x:v>SIM</x:v>
      </x:c>
      <x:c r="BF584" s="522" t="str">
        <x:v>PRODUÇÃO · COMPÕE O FATOR K</x:v>
      </x:c>
    </x:row>
    <x:row r="585" ht="31" customHeight="1">
      <x:c r="A585" s="531" t="str">
        <x:v>O&amp;M</x:v>
      </x:c>
      <x:c r="B585" s="531" t="str">
        <x:v>LINHA VIVA</x:v>
      </x:c>
      <x:c r="C585" s="531" t="str">
        <x:v>5033000336</x:v>
      </x:c>
      <x:c r="D585" s="534" t="str">
        <x:v>TURMA LV RET BCO REGULADOR 3F POSTE LV</x:v>
      </x:c>
      <x:c r="E585" s="534" t="str">
        <x:v>TURMA DE LINHA VIVA EM APOIO A RETIRAR UM BANCO REGULADOR DE TENSÃO, TRIFÁSICO, EM POSTE, COM REDE ENERGIZADA. INCLUI: INSTALAR/RETIRAR COBERTURAS NECESSARIAS NO POSTE, CONDUTOR, CHAVES E COMPONENTES ENERGIZADOS,  RETIRAR PARA-RAIOS MT, RETIRAR JUMPERS, CONEXOES ELÉTRICAS NECESSARIAS, RETIRAR PARA-RAIOS E CONEXÕES AO EQUIPAMENTO. APROPRIACAO - CUSTEIO: QUANDO EM ATIVIDADE DE MANUTENCAO, APROPRIAR NO CENTRO E CLASSE DE CUSTO ESPECIFICA DA AREA. CONFORME ET.206.EQTL.NORMAS E QUALIDADE. QUANTIDADE MINIMA DE PESSOAS RECOMENDAS: 3 PESSOAS. TIPO DE TURMA: LINHA VIVA (LV). </x:v>
      </x:c>
      <x:c r="F585" s="531" t="str">
        <x:v>CONJUNTO</x:v>
      </x:c>
      <x:c r="G585" s="573" t="n">
        <x:v>0</x:v>
      </x:c>
      <x:c r="H585" s="573" t="n">
        <x:f>G585/12</x:f>
        <x:v>0</x:v>
      </x:c>
      <x:c r="I585" s="576" t="n">
        <x:v>1727.46640578881</x:v>
      </x:c>
      <x:c r="J585" s="576" t="n">
        <x:f>ROUND(I585*$E$3,2)</x:f>
        <x:v>1727.47</x:v>
      </x:c>
      <x:c r="K585" s="576" t="n">
        <x:f>J585*H585</x:f>
        <x:v>0</x:v>
      </x:c>
      <x:c r="L585" s="522"/>
      <x:c r="M585" s="579" t="n">
        <x:v>0</x:v>
      </x:c>
      <x:c r="N585" s="582" t="n">
        <x:f>O585*$E$3</x:f>
        <x:v>0</x:v>
      </x:c>
      <x:c r="O585" s="523" t="n">
        <x:v>0</x:v>
      </x:c>
      <x:c r="P585" s="585" t="n">
        <x:v>0</x:v>
      </x:c>
      <x:c r="Q585" s="588" t="n">
        <x:f>R585*$E$3</x:f>
        <x:v>0</x:v>
      </x:c>
      <x:c r="R585" s="523" t="n">
        <x:v>0</x:v>
      </x:c>
      <x:c r="S585" s="579" t="n">
        <x:v>0</x:v>
      </x:c>
      <x:c r="T585" s="582" t="n">
        <x:f>U585*$E$3</x:f>
        <x:v>0</x:v>
      </x:c>
      <x:c r="U585" s="523" t="n">
        <x:v>0</x:v>
      </x:c>
      <x:c r="V585" s="585" t="n">
        <x:v>0</x:v>
      </x:c>
      <x:c r="W585" s="588" t="n">
        <x:f>X585*$E$3</x:f>
        <x:v>0</x:v>
      </x:c>
      <x:c r="X585" s="523" t="n">
        <x:v>0</x:v>
      </x:c>
      <x:c r="Y585" s="579" t="n">
        <x:v>0</x:v>
      </x:c>
      <x:c r="Z585" s="582" t="n">
        <x:f>AA585*$E$3</x:f>
        <x:v>0</x:v>
      </x:c>
      <x:c r="AA585" s="523" t="n">
        <x:v>0</x:v>
      </x:c>
      <x:c r="AB585" s="585" t="n">
        <x:v>0</x:v>
      </x:c>
      <x:c r="AC585" s="588" t="n">
        <x:f>AD585*$E$3</x:f>
        <x:v>0</x:v>
      </x:c>
      <x:c r="AD585" s="523" t="n">
        <x:v>0</x:v>
      </x:c>
      <x:c r="AE585" s="579" t="n">
        <x:v>0</x:v>
      </x:c>
      <x:c r="AF585" s="582" t="n">
        <x:f>AG585*$E$3</x:f>
        <x:v>0</x:v>
      </x:c>
      <x:c r="AG585" s="523" t="n">
        <x:v>0</x:v>
      </x:c>
      <x:c r="AH585" s="585" t="n">
        <x:v>0</x:v>
      </x:c>
      <x:c r="AI585" s="588" t="n">
        <x:f>AJ585*$E$3</x:f>
        <x:v>0</x:v>
      </x:c>
      <x:c r="AJ585" s="523" t="n">
        <x:v>0</x:v>
      </x:c>
      <x:c r="AK585" s="579" t="n">
        <x:v>0</x:v>
      </x:c>
      <x:c r="AL585" s="582" t="n">
        <x:f>AM585*$E$3</x:f>
        <x:v>0</x:v>
      </x:c>
      <x:c r="AM585" s="523" t="n">
        <x:v>0</x:v>
      </x:c>
      <x:c r="AN585" s="585" t="n">
        <x:v>0</x:v>
      </x:c>
      <x:c r="AO585" s="588" t="n">
        <x:f>AP585*$E$3</x:f>
        <x:v>0</x:v>
      </x:c>
      <x:c r="AP585" s="523" t="n">
        <x:v>0</x:v>
      </x:c>
      <x:c r="AQ585" s="579" t="n">
        <x:v>0</x:v>
      </x:c>
      <x:c r="AR585" s="582" t="n">
        <x:f>AS585*$E$3</x:f>
        <x:v>0</x:v>
      </x:c>
      <x:c r="AS585" s="523" t="n">
        <x:v>0</x:v>
      </x:c>
      <x:c r="AT585" s="585" t="n">
        <x:v>0</x:v>
      </x:c>
      <x:c r="AU585" s="588" t="n">
        <x:f>AV585*$E$3</x:f>
        <x:v>0</x:v>
      </x:c>
      <x:c r="AV585" s="523" t="n">
        <x:v>0</x:v>
      </x:c>
      <x:c r="AW585" s="579" t="n">
        <x:f>SUM(M585,P585,S585,V585,Y585,AB585,AE585,AH585,AK585,AN585,AQ585,AT585)</x:f>
        <x:v>0</x:v>
      </x:c>
      <x:c r="AX585" s="582" t="n">
        <x:f>SUM(N585,Q585,T585,W585,Z585,AC585,AF585,AI585,AL585,AO585,AR585,AU585)</x:f>
        <x:v>0</x:v>
      </x:c>
      <x:c r="AY585" s="525"/>
      <x:c r="AZ585" s="579" t="n">
        <x:f>AW585/12</x:f>
        <x:v>0</x:v>
      </x:c>
      <x:c r="BA585" s="582" t="n">
        <x:f>AX585/12</x:f>
        <x:v>0</x:v>
      </x:c>
      <x:c r="BB585" s="525"/>
      <x:c r="BC585" s="579" t="n">
        <x:f>AW585-$G585</x:f>
        <x:v>0</x:v>
      </x:c>
      <x:c r="BD585" s="582" t="n">
        <x:f>AX585-($K585*12)</x:f>
        <x:v>0</x:v>
      </x:c>
      <x:c r="BE585" s="522" t="str">
        <x:v>SIM</x:v>
      </x:c>
      <x:c r="BF585" s="522" t="str">
        <x:v>PRODUÇÃO · COMPÕE O FATOR K</x:v>
      </x:c>
    </x:row>
    <x:row r="586" ht="31" customHeight="1">
      <x:c r="A586" s="531" t="str">
        <x:v>O&amp;M</x:v>
      </x:c>
      <x:c r="B586" s="531" t="str">
        <x:v>LINHA VIVA</x:v>
      </x:c>
      <x:c r="C586" s="531" t="str">
        <x:v>5033000337</x:v>
      </x:c>
      <x:c r="D586" s="534" t="str">
        <x:v>TURMA LV RET BCO REGULADOR 3F PLAT LV</x:v>
      </x:c>
      <x:c r="E586" s="534" t="str">
        <x:v>TURMA DE LINHA VIVA EM APOIO A RETIRAR UM BANCO REGULADOR DE TENSÃO, TRIFÁSICO, EM PLATAFORMA, COM REDE ENERGIZADA. INCLUI: INSTALAR/RETIRAR COBERTURAS NECESSARIAS NO POSTE, CONDUTOR, CHAVES E COMPONENTES ENERGIZADOS. RETIRAR JUMPERS, CONEXOES ELETRICAS PADRONIZADAS NECESSARIAS A REDE. APROPRIACAO - CUSTEIO: QUANDO EM ATIVIDADE DE MANUTENCAO, APROPRIAR NO CENTRO E CLASSE DE CUSTO ESPECIFICA DA AREA. CONFORME ET.206.EQTL.NORMAS E QUALIDADE. QUANTIDADE MINIMA DE PESSOAS RECOMENDAS: 3 PESSOAS. TIPO DE TURMA: LINHA VIVA (LV). </x:v>
      </x:c>
      <x:c r="F586" s="531" t="str">
        <x:v>CONJUNTO</x:v>
      </x:c>
      <x:c r="G586" s="573" t="n">
        <x:v>0</x:v>
      </x:c>
      <x:c r="H586" s="573" t="n">
        <x:f>G586/12</x:f>
        <x:v>0</x:v>
      </x:c>
      <x:c r="I586" s="576" t="n">
        <x:v>754.052796177656</x:v>
      </x:c>
      <x:c r="J586" s="576" t="n">
        <x:f>ROUND(I586*$E$3,2)</x:f>
        <x:v>754.05</x:v>
      </x:c>
      <x:c r="K586" s="576" t="n">
        <x:f>J586*H586</x:f>
        <x:v>0</x:v>
      </x:c>
      <x:c r="L586" s="522"/>
      <x:c r="M586" s="579" t="n">
        <x:v>0</x:v>
      </x:c>
      <x:c r="N586" s="582" t="n">
        <x:f>O586*$E$3</x:f>
        <x:v>0</x:v>
      </x:c>
      <x:c r="O586" s="523" t="n">
        <x:v>0</x:v>
      </x:c>
      <x:c r="P586" s="585" t="n">
        <x:v>0</x:v>
      </x:c>
      <x:c r="Q586" s="588" t="n">
        <x:f>R586*$E$3</x:f>
        <x:v>0</x:v>
      </x:c>
      <x:c r="R586" s="523" t="n">
        <x:v>0</x:v>
      </x:c>
      <x:c r="S586" s="579" t="n">
        <x:v>0</x:v>
      </x:c>
      <x:c r="T586" s="582" t="n">
        <x:f>U586*$E$3</x:f>
        <x:v>0</x:v>
      </x:c>
      <x:c r="U586" s="523" t="n">
        <x:v>0</x:v>
      </x:c>
      <x:c r="V586" s="585" t="n">
        <x:v>0</x:v>
      </x:c>
      <x:c r="W586" s="588" t="n">
        <x:f>X586*$E$3</x:f>
        <x:v>0</x:v>
      </x:c>
      <x:c r="X586" s="523" t="n">
        <x:v>0</x:v>
      </x:c>
      <x:c r="Y586" s="579" t="n">
        <x:v>0</x:v>
      </x:c>
      <x:c r="Z586" s="582" t="n">
        <x:f>AA586*$E$3</x:f>
        <x:v>0</x:v>
      </x:c>
      <x:c r="AA586" s="523" t="n">
        <x:v>0</x:v>
      </x:c>
      <x:c r="AB586" s="585" t="n">
        <x:v>0</x:v>
      </x:c>
      <x:c r="AC586" s="588" t="n">
        <x:f>AD586*$E$3</x:f>
        <x:v>0</x:v>
      </x:c>
      <x:c r="AD586" s="523" t="n">
        <x:v>0</x:v>
      </x:c>
      <x:c r="AE586" s="579" t="n">
        <x:v>0</x:v>
      </x:c>
      <x:c r="AF586" s="582" t="n">
        <x:f>AG586*$E$3</x:f>
        <x:v>0</x:v>
      </x:c>
      <x:c r="AG586" s="523" t="n">
        <x:v>0</x:v>
      </x:c>
      <x:c r="AH586" s="585" t="n">
        <x:v>0</x:v>
      </x:c>
      <x:c r="AI586" s="588" t="n">
        <x:f>AJ586*$E$3</x:f>
        <x:v>0</x:v>
      </x:c>
      <x:c r="AJ586" s="523" t="n">
        <x:v>0</x:v>
      </x:c>
      <x:c r="AK586" s="579" t="n">
        <x:v>0</x:v>
      </x:c>
      <x:c r="AL586" s="582" t="n">
        <x:f>AM586*$E$3</x:f>
        <x:v>0</x:v>
      </x:c>
      <x:c r="AM586" s="523" t="n">
        <x:v>0</x:v>
      </x:c>
      <x:c r="AN586" s="585" t="n">
        <x:v>0</x:v>
      </x:c>
      <x:c r="AO586" s="588" t="n">
        <x:f>AP586*$E$3</x:f>
        <x:v>0</x:v>
      </x:c>
      <x:c r="AP586" s="523" t="n">
        <x:v>0</x:v>
      </x:c>
      <x:c r="AQ586" s="579" t="n">
        <x:v>0</x:v>
      </x:c>
      <x:c r="AR586" s="582" t="n">
        <x:f>AS586*$E$3</x:f>
        <x:v>0</x:v>
      </x:c>
      <x:c r="AS586" s="523" t="n">
        <x:v>0</x:v>
      </x:c>
      <x:c r="AT586" s="585" t="n">
        <x:v>0</x:v>
      </x:c>
      <x:c r="AU586" s="588" t="n">
        <x:f>AV586*$E$3</x:f>
        <x:v>0</x:v>
      </x:c>
      <x:c r="AV586" s="523" t="n">
        <x:v>0</x:v>
      </x:c>
      <x:c r="AW586" s="579" t="n">
        <x:f>SUM(M586,P586,S586,V586,Y586,AB586,AE586,AH586,AK586,AN586,AQ586,AT586)</x:f>
        <x:v>0</x:v>
      </x:c>
      <x:c r="AX586" s="582" t="n">
        <x:f>SUM(N586,Q586,T586,W586,Z586,AC586,AF586,AI586,AL586,AO586,AR586,AU586)</x:f>
        <x:v>0</x:v>
      </x:c>
      <x:c r="AY586" s="525"/>
      <x:c r="AZ586" s="579" t="n">
        <x:f>AW586/12</x:f>
        <x:v>0</x:v>
      </x:c>
      <x:c r="BA586" s="582" t="n">
        <x:f>AX586/12</x:f>
        <x:v>0</x:v>
      </x:c>
      <x:c r="BB586" s="525"/>
      <x:c r="BC586" s="579" t="n">
        <x:f>AW586-$G586</x:f>
        <x:v>0</x:v>
      </x:c>
      <x:c r="BD586" s="582" t="n">
        <x:f>AX586-($K586*12)</x:f>
        <x:v>0</x:v>
      </x:c>
      <x:c r="BE586" s="522" t="str">
        <x:v>SIM</x:v>
      </x:c>
      <x:c r="BF586" s="522" t="str">
        <x:v>PRODUÇÃO · COMPÕE O FATOR K</x:v>
      </x:c>
    </x:row>
    <x:row r="587" ht="31" customHeight="1">
      <x:c r="A587" s="531" t="str">
        <x:v>O&amp;M</x:v>
      </x:c>
      <x:c r="B587" s="531" t="str">
        <x:v>LINHA VIVA</x:v>
      </x:c>
      <x:c r="C587" s="531" t="str">
        <x:v>5033000338</x:v>
      </x:c>
      <x:c r="D587" s="534" t="str">
        <x:v>TURMA LV INST BCO REGULADOR 3F PLAT LV</x:v>
      </x:c>
      <x:c r="E587" s="534" t="str">
        <x:v>TURMA DE LINHA VIVA EM APOIO A INSTALAR UM BANCO REGULADOR DE TENSÃO, TRIFÁSICO, EM PLATAFORMA, COM REDE ENERGIZADA. INCLUI: INSTALAR/RETIRAR COBERTURAS NECESSARIAS NO POSTE, CONDUTOR, CHAVES E COMPONENTES ENERGIZADOS. INSTALAR JUMPERS E CONEXOES ELETRICAS PADRONIZADAS NECESSARIAS A REDE, INCLUINDO ISOLADOR ANCORAGEM, EQUIPAMENTOS E ATERRAMENTO. NAO INCLUI O EQUIPAMENTO. APROPRIACAO - INVESTIMENTO: QUANDO ASSOCIADA A UC ESSA ATIVIDADE DEVE SER APROPRIADA NA ODI. CONFORME ET.206.EQTL.NORMAS E QUALIDADE. QUANTIDADE MINIMA DE PESSOAS RECOMENDAS: 4 PESSOAS. TIPO DE TURMA: LINHA VIVA (LV). </x:v>
      </x:c>
      <x:c r="F587" s="531" t="str">
        <x:v>CONJUNTO</x:v>
      </x:c>
      <x:c r="G587" s="573" t="n">
        <x:v>0</x:v>
      </x:c>
      <x:c r="H587" s="573" t="n">
        <x:f>G587/12</x:f>
        <x:v>0</x:v>
      </x:c>
      <x:c r="I587" s="576" t="n">
        <x:v>1322.79059352454</x:v>
      </x:c>
      <x:c r="J587" s="576" t="n">
        <x:f>ROUND(I587*$E$3,2)</x:f>
        <x:v>1322.79</x:v>
      </x:c>
      <x:c r="K587" s="576" t="n">
        <x:f>J587*H587</x:f>
        <x:v>0</x:v>
      </x:c>
      <x:c r="L587" s="522"/>
      <x:c r="M587" s="579" t="n">
        <x:v>0</x:v>
      </x:c>
      <x:c r="N587" s="582" t="n">
        <x:f>O587*$E$3</x:f>
        <x:v>0</x:v>
      </x:c>
      <x:c r="O587" s="523" t="n">
        <x:v>0</x:v>
      </x:c>
      <x:c r="P587" s="585" t="n">
        <x:v>0</x:v>
      </x:c>
      <x:c r="Q587" s="588" t="n">
        <x:f>R587*$E$3</x:f>
        <x:v>0</x:v>
      </x:c>
      <x:c r="R587" s="523" t="n">
        <x:v>0</x:v>
      </x:c>
      <x:c r="S587" s="579" t="n">
        <x:v>0</x:v>
      </x:c>
      <x:c r="T587" s="582" t="n">
        <x:f>U587*$E$3</x:f>
        <x:v>0</x:v>
      </x:c>
      <x:c r="U587" s="523" t="n">
        <x:v>0</x:v>
      </x:c>
      <x:c r="V587" s="585" t="n">
        <x:v>0</x:v>
      </x:c>
      <x:c r="W587" s="588" t="n">
        <x:f>X587*$E$3</x:f>
        <x:v>0</x:v>
      </x:c>
      <x:c r="X587" s="523" t="n">
        <x:v>0</x:v>
      </x:c>
      <x:c r="Y587" s="579" t="n">
        <x:v>0</x:v>
      </x:c>
      <x:c r="Z587" s="582" t="n">
        <x:f>AA587*$E$3</x:f>
        <x:v>0</x:v>
      </x:c>
      <x:c r="AA587" s="523" t="n">
        <x:v>0</x:v>
      </x:c>
      <x:c r="AB587" s="585" t="n">
        <x:v>0</x:v>
      </x:c>
      <x:c r="AC587" s="588" t="n">
        <x:f>AD587*$E$3</x:f>
        <x:v>0</x:v>
      </x:c>
      <x:c r="AD587" s="523" t="n">
        <x:v>0</x:v>
      </x:c>
      <x:c r="AE587" s="579" t="n">
        <x:v>0</x:v>
      </x:c>
      <x:c r="AF587" s="582" t="n">
        <x:f>AG587*$E$3</x:f>
        <x:v>0</x:v>
      </x:c>
      <x:c r="AG587" s="523" t="n">
        <x:v>0</x:v>
      </x:c>
      <x:c r="AH587" s="585" t="n">
        <x:v>0</x:v>
      </x:c>
      <x:c r="AI587" s="588" t="n">
        <x:f>AJ587*$E$3</x:f>
        <x:v>0</x:v>
      </x:c>
      <x:c r="AJ587" s="523" t="n">
        <x:v>0</x:v>
      </x:c>
      <x:c r="AK587" s="579" t="n">
        <x:v>0</x:v>
      </x:c>
      <x:c r="AL587" s="582" t="n">
        <x:f>AM587*$E$3</x:f>
        <x:v>0</x:v>
      </x:c>
      <x:c r="AM587" s="523" t="n">
        <x:v>0</x:v>
      </x:c>
      <x:c r="AN587" s="585" t="n">
        <x:v>0</x:v>
      </x:c>
      <x:c r="AO587" s="588" t="n">
        <x:f>AP587*$E$3</x:f>
        <x:v>0</x:v>
      </x:c>
      <x:c r="AP587" s="523" t="n">
        <x:v>0</x:v>
      </x:c>
      <x:c r="AQ587" s="579" t="n">
        <x:v>0</x:v>
      </x:c>
      <x:c r="AR587" s="582" t="n">
        <x:f>AS587*$E$3</x:f>
        <x:v>0</x:v>
      </x:c>
      <x:c r="AS587" s="523" t="n">
        <x:v>0</x:v>
      </x:c>
      <x:c r="AT587" s="585" t="n">
        <x:v>0</x:v>
      </x:c>
      <x:c r="AU587" s="588" t="n">
        <x:f>AV587*$E$3</x:f>
        <x:v>0</x:v>
      </x:c>
      <x:c r="AV587" s="523" t="n">
        <x:v>0</x:v>
      </x:c>
      <x:c r="AW587" s="579" t="n">
        <x:f>SUM(M587,P587,S587,V587,Y587,AB587,AE587,AH587,AK587,AN587,AQ587,AT587)</x:f>
        <x:v>0</x:v>
      </x:c>
      <x:c r="AX587" s="582" t="n">
        <x:f>SUM(N587,Q587,T587,W587,Z587,AC587,AF587,AI587,AL587,AO587,AR587,AU587)</x:f>
        <x:v>0</x:v>
      </x:c>
      <x:c r="AY587" s="525"/>
      <x:c r="AZ587" s="579" t="n">
        <x:f>AW587/12</x:f>
        <x:v>0</x:v>
      </x:c>
      <x:c r="BA587" s="582" t="n">
        <x:f>AX587/12</x:f>
        <x:v>0</x:v>
      </x:c>
      <x:c r="BB587" s="525"/>
      <x:c r="BC587" s="579" t="n">
        <x:f>AW587-$G587</x:f>
        <x:v>0</x:v>
      </x:c>
      <x:c r="BD587" s="582" t="n">
        <x:f>AX587-($K587*12)</x:f>
        <x:v>0</x:v>
      </x:c>
      <x:c r="BE587" s="522" t="str">
        <x:v>SIM</x:v>
      </x:c>
      <x:c r="BF587" s="522" t="str">
        <x:v>PRODUÇÃO · COMPÕE O FATOR K</x:v>
      </x:c>
    </x:row>
    <x:row r="588" ht="31" customHeight="1">
      <x:c r="A588" s="531" t="str">
        <x:v>O&amp;M</x:v>
      </x:c>
      <x:c r="B588" s="531" t="str">
        <x:v>LINHA VIVA</x:v>
      </x:c>
      <x:c r="C588" s="531" t="str">
        <x:v>5033000339</x:v>
      </x:c>
      <x:c r="D588" s="534" t="str">
        <x:v>TURMA LV RET BCO REGULADOR 1F POSTE LV</x:v>
      </x:c>
      <x:c r="E588" s="534" t="str">
        <x:v>TURMA DE LINHA VIVA EM APOIO A RETIRAR UM BANCO REGULADOR DE TENSÃO, MONOFÁSICO, EM POSTE, COM REDE ENERGIZADA. INCLUI: INSTALAR/RETIRAR COBERTURAS NECESSARIAS NO POSTE, CONDUTOR, CHAVES E COMPONENTES ENERGIZADOS, RETIRAR JUMPERS, CONEXOES ELÉTRICAS NECESSARIAS. RETIRAR CRUZETAS (2NIVEL), CHAVE BY PASS, PARA-RAIOS MT, JUMPER E CONEXOES NECESSARIAS A REDE, EQUIPAMENTOS E ATERRAMENTO. NAO INCLUI O EQUIPAMENTO. APROPRIACAO - CUSTEIO: QUANDO EM ATIVIDADE DE MANUTENCAO, APROPRIAR NO CENTRO E CLASSE DE CUSTO ESPECIFICA DA AREA. CONFORME ET.206.EQTL.NORMAS E QUALIDADE. QUANTIDADE MINIMA DE PESSOAS RECOMENDAS: 3 PESSOAS. TIPO DE TURMA: LINHA VIVA (LV). </x:v>
      </x:c>
      <x:c r="F588" s="531" t="str">
        <x:v>CONJUNTO</x:v>
      </x:c>
      <x:c r="G588" s="573" t="n">
        <x:v>0</x:v>
      </x:c>
      <x:c r="H588" s="573" t="n">
        <x:f>G588/12</x:f>
        <x:v>0</x:v>
      </x:c>
      <x:c r="I588" s="576" t="n">
        <x:v>959.703558771562</x:v>
      </x:c>
      <x:c r="J588" s="576" t="n">
        <x:f>ROUND(I588*$E$3,2)</x:f>
        <x:v>959.7</x:v>
      </x:c>
      <x:c r="K588" s="576" t="n">
        <x:f>J588*H588</x:f>
        <x:v>0</x:v>
      </x:c>
      <x:c r="L588" s="522"/>
      <x:c r="M588" s="579" t="n">
        <x:v>0</x:v>
      </x:c>
      <x:c r="N588" s="582" t="n">
        <x:f>O588*$E$3</x:f>
        <x:v>0</x:v>
      </x:c>
      <x:c r="O588" s="523" t="n">
        <x:v>0</x:v>
      </x:c>
      <x:c r="P588" s="585" t="n">
        <x:v>0</x:v>
      </x:c>
      <x:c r="Q588" s="588" t="n">
        <x:f>R588*$E$3</x:f>
        <x:v>0</x:v>
      </x:c>
      <x:c r="R588" s="523" t="n">
        <x:v>0</x:v>
      </x:c>
      <x:c r="S588" s="579" t="n">
        <x:v>0</x:v>
      </x:c>
      <x:c r="T588" s="582" t="n">
        <x:f>U588*$E$3</x:f>
        <x:v>0</x:v>
      </x:c>
      <x:c r="U588" s="523" t="n">
        <x:v>0</x:v>
      </x:c>
      <x:c r="V588" s="585" t="n">
        <x:v>0</x:v>
      </x:c>
      <x:c r="W588" s="588" t="n">
        <x:f>X588*$E$3</x:f>
        <x:v>0</x:v>
      </x:c>
      <x:c r="X588" s="523" t="n">
        <x:v>0</x:v>
      </x:c>
      <x:c r="Y588" s="579" t="n">
        <x:v>0</x:v>
      </x:c>
      <x:c r="Z588" s="582" t="n">
        <x:f>AA588*$E$3</x:f>
        <x:v>0</x:v>
      </x:c>
      <x:c r="AA588" s="523" t="n">
        <x:v>0</x:v>
      </x:c>
      <x:c r="AB588" s="585" t="n">
        <x:v>0</x:v>
      </x:c>
      <x:c r="AC588" s="588" t="n">
        <x:f>AD588*$E$3</x:f>
        <x:v>0</x:v>
      </x:c>
      <x:c r="AD588" s="523" t="n">
        <x:v>0</x:v>
      </x:c>
      <x:c r="AE588" s="579" t="n">
        <x:v>0</x:v>
      </x:c>
      <x:c r="AF588" s="582" t="n">
        <x:f>AG588*$E$3</x:f>
        <x:v>0</x:v>
      </x:c>
      <x:c r="AG588" s="523" t="n">
        <x:v>0</x:v>
      </x:c>
      <x:c r="AH588" s="585" t="n">
        <x:v>0</x:v>
      </x:c>
      <x:c r="AI588" s="588" t="n">
        <x:f>AJ588*$E$3</x:f>
        <x:v>0</x:v>
      </x:c>
      <x:c r="AJ588" s="523" t="n">
        <x:v>0</x:v>
      </x:c>
      <x:c r="AK588" s="579" t="n">
        <x:v>0</x:v>
      </x:c>
      <x:c r="AL588" s="582" t="n">
        <x:f>AM588*$E$3</x:f>
        <x:v>0</x:v>
      </x:c>
      <x:c r="AM588" s="523" t="n">
        <x:v>0</x:v>
      </x:c>
      <x:c r="AN588" s="585" t="n">
        <x:v>0</x:v>
      </x:c>
      <x:c r="AO588" s="588" t="n">
        <x:f>AP588*$E$3</x:f>
        <x:v>0</x:v>
      </x:c>
      <x:c r="AP588" s="523" t="n">
        <x:v>0</x:v>
      </x:c>
      <x:c r="AQ588" s="579" t="n">
        <x:v>0</x:v>
      </x:c>
      <x:c r="AR588" s="582" t="n">
        <x:f>AS588*$E$3</x:f>
        <x:v>0</x:v>
      </x:c>
      <x:c r="AS588" s="523" t="n">
        <x:v>0</x:v>
      </x:c>
      <x:c r="AT588" s="585" t="n">
        <x:v>0</x:v>
      </x:c>
      <x:c r="AU588" s="588" t="n">
        <x:f>AV588*$E$3</x:f>
        <x:v>0</x:v>
      </x:c>
      <x:c r="AV588" s="523" t="n">
        <x:v>0</x:v>
      </x:c>
      <x:c r="AW588" s="579" t="n">
        <x:f>SUM(M588,P588,S588,V588,Y588,AB588,AE588,AH588,AK588,AN588,AQ588,AT588)</x:f>
        <x:v>0</x:v>
      </x:c>
      <x:c r="AX588" s="582" t="n">
        <x:f>SUM(N588,Q588,T588,W588,Z588,AC588,AF588,AI588,AL588,AO588,AR588,AU588)</x:f>
        <x:v>0</x:v>
      </x:c>
      <x:c r="AY588" s="525"/>
      <x:c r="AZ588" s="579" t="n">
        <x:f>AW588/12</x:f>
        <x:v>0</x:v>
      </x:c>
      <x:c r="BA588" s="582" t="n">
        <x:f>AX588/12</x:f>
        <x:v>0</x:v>
      </x:c>
      <x:c r="BB588" s="525"/>
      <x:c r="BC588" s="579" t="n">
        <x:f>AW588-$G588</x:f>
        <x:v>0</x:v>
      </x:c>
      <x:c r="BD588" s="582" t="n">
        <x:f>AX588-($K588*12)</x:f>
        <x:v>0</x:v>
      </x:c>
      <x:c r="BE588" s="522" t="str">
        <x:v>SIM</x:v>
      </x:c>
      <x:c r="BF588" s="522" t="str">
        <x:v>PRODUÇÃO · COMPÕE O FATOR K</x:v>
      </x:c>
    </x:row>
    <x:row r="589" ht="31" customHeight="1">
      <x:c r="A589" s="531" t="str">
        <x:v>O&amp;M</x:v>
      </x:c>
      <x:c r="B589" s="531" t="str">
        <x:v>LINHA VIVA</x:v>
      </x:c>
      <x:c r="C589" s="531" t="str">
        <x:v>5033000340</x:v>
      </x:c>
      <x:c r="D589" s="534" t="str">
        <x:v>TURMA LV INST BCO REGULADOR 1F POSTE LV</x:v>
      </x:c>
      <x:c r="E589" s="534" t="str">
        <x:v>TURMA DE LINHA VIVA EM APOIO A INSTALAR UM BANCO REGULADOR DE TENSÃO, MONOFÁSICO, EM POSTE, COM REDE ENERGIZADA. INCLUI: INSTALAR/RETIRAR COBERTURAS NECESSARIAS NO POSTE, CONDUTOR, CHAVES E COMPONENTES ENERGIZADOS, INSTALAR/RETIRAR JUMPERS E CONEXOES ELÉTRICAS NECESSARIAS. INSTALAR CRUZETAS (2NIVEL), CHAVE BY PASS, PARA-RAIOS MT, JUMPER E CONEXOES NECESSARIAS A REDE, EQUIPAMENTOS E ATERRAMENTO. NAO INCLUI O EQUIPAMENTO. APROPRIACAO - INVESTIMENTO: QUANDO ASSOCIADA A UC ESSA ATIVIDADE DEVE SER APROPRIADA NA ODI. CONFORME ET.206.EQTL.NORMAS E QUALIDADE. QUANTIDADE MINIMA DE PESSOAS RECOMENDAS: 4 PESSOAS. TIPO DE TURMA: LINHA VIVA (LV). </x:v>
      </x:c>
      <x:c r="F589" s="531" t="str">
        <x:v>CONJUNTO</x:v>
      </x:c>
      <x:c r="G589" s="573" t="n">
        <x:v>0</x:v>
      </x:c>
      <x:c r="H589" s="573" t="n">
        <x:f>G589/12</x:f>
        <x:v>0</x:v>
      </x:c>
      <x:c r="I589" s="576" t="n">
        <x:v>1683.55166448578</x:v>
      </x:c>
      <x:c r="J589" s="576" t="n">
        <x:f>ROUND(I589*$E$3,2)</x:f>
        <x:v>1683.55</x:v>
      </x:c>
      <x:c r="K589" s="576" t="n">
        <x:f>J589*H589</x:f>
        <x:v>0</x:v>
      </x:c>
      <x:c r="L589" s="522"/>
      <x:c r="M589" s="579" t="n">
        <x:v>0</x:v>
      </x:c>
      <x:c r="N589" s="582" t="n">
        <x:f>O589*$E$3</x:f>
        <x:v>0</x:v>
      </x:c>
      <x:c r="O589" s="523" t="n">
        <x:v>0</x:v>
      </x:c>
      <x:c r="P589" s="585" t="n">
        <x:v>0</x:v>
      </x:c>
      <x:c r="Q589" s="588" t="n">
        <x:f>R589*$E$3</x:f>
        <x:v>0</x:v>
      </x:c>
      <x:c r="R589" s="523" t="n">
        <x:v>0</x:v>
      </x:c>
      <x:c r="S589" s="579" t="n">
        <x:v>0</x:v>
      </x:c>
      <x:c r="T589" s="582" t="n">
        <x:f>U589*$E$3</x:f>
        <x:v>0</x:v>
      </x:c>
      <x:c r="U589" s="523" t="n">
        <x:v>0</x:v>
      </x:c>
      <x:c r="V589" s="585" t="n">
        <x:v>0</x:v>
      </x:c>
      <x:c r="W589" s="588" t="n">
        <x:f>X589*$E$3</x:f>
        <x:v>0</x:v>
      </x:c>
      <x:c r="X589" s="523" t="n">
        <x:v>0</x:v>
      </x:c>
      <x:c r="Y589" s="579" t="n">
        <x:v>0</x:v>
      </x:c>
      <x:c r="Z589" s="582" t="n">
        <x:f>AA589*$E$3</x:f>
        <x:v>0</x:v>
      </x:c>
      <x:c r="AA589" s="523" t="n">
        <x:v>0</x:v>
      </x:c>
      <x:c r="AB589" s="585" t="n">
        <x:v>0</x:v>
      </x:c>
      <x:c r="AC589" s="588" t="n">
        <x:f>AD589*$E$3</x:f>
        <x:v>0</x:v>
      </x:c>
      <x:c r="AD589" s="523" t="n">
        <x:v>0</x:v>
      </x:c>
      <x:c r="AE589" s="579" t="n">
        <x:v>0</x:v>
      </x:c>
      <x:c r="AF589" s="582" t="n">
        <x:f>AG589*$E$3</x:f>
        <x:v>0</x:v>
      </x:c>
      <x:c r="AG589" s="523" t="n">
        <x:v>0</x:v>
      </x:c>
      <x:c r="AH589" s="585" t="n">
        <x:v>0</x:v>
      </x:c>
      <x:c r="AI589" s="588" t="n">
        <x:f>AJ589*$E$3</x:f>
        <x:v>0</x:v>
      </x:c>
      <x:c r="AJ589" s="523" t="n">
        <x:v>0</x:v>
      </x:c>
      <x:c r="AK589" s="579" t="n">
        <x:v>0</x:v>
      </x:c>
      <x:c r="AL589" s="582" t="n">
        <x:f>AM589*$E$3</x:f>
        <x:v>0</x:v>
      </x:c>
      <x:c r="AM589" s="523" t="n">
        <x:v>0</x:v>
      </x:c>
      <x:c r="AN589" s="585" t="n">
        <x:v>0</x:v>
      </x:c>
      <x:c r="AO589" s="588" t="n">
        <x:f>AP589*$E$3</x:f>
        <x:v>0</x:v>
      </x:c>
      <x:c r="AP589" s="523" t="n">
        <x:v>0</x:v>
      </x:c>
      <x:c r="AQ589" s="579" t="n">
        <x:v>0</x:v>
      </x:c>
      <x:c r="AR589" s="582" t="n">
        <x:f>AS589*$E$3</x:f>
        <x:v>0</x:v>
      </x:c>
      <x:c r="AS589" s="523" t="n">
        <x:v>0</x:v>
      </x:c>
      <x:c r="AT589" s="585" t="n">
        <x:v>0</x:v>
      </x:c>
      <x:c r="AU589" s="588" t="n">
        <x:f>AV589*$E$3</x:f>
        <x:v>0</x:v>
      </x:c>
      <x:c r="AV589" s="523" t="n">
        <x:v>0</x:v>
      </x:c>
      <x:c r="AW589" s="579" t="n">
        <x:f>SUM(M589,P589,S589,V589,Y589,AB589,AE589,AH589,AK589,AN589,AQ589,AT589)</x:f>
        <x:v>0</x:v>
      </x:c>
      <x:c r="AX589" s="582" t="n">
        <x:f>SUM(N589,Q589,T589,W589,Z589,AC589,AF589,AI589,AL589,AO589,AR589,AU589)</x:f>
        <x:v>0</x:v>
      </x:c>
      <x:c r="AY589" s="525"/>
      <x:c r="AZ589" s="579" t="n">
        <x:f>AW589/12</x:f>
        <x:v>0</x:v>
      </x:c>
      <x:c r="BA589" s="582" t="n">
        <x:f>AX589/12</x:f>
        <x:v>0</x:v>
      </x:c>
      <x:c r="BB589" s="525"/>
      <x:c r="BC589" s="579" t="n">
        <x:f>AW589-$G589</x:f>
        <x:v>0</x:v>
      </x:c>
      <x:c r="BD589" s="582" t="n">
        <x:f>AX589-($K589*12)</x:f>
        <x:v>0</x:v>
      </x:c>
      <x:c r="BE589" s="522" t="str">
        <x:v>SIM</x:v>
      </x:c>
      <x:c r="BF589" s="522" t="str">
        <x:v>PRODUÇÃO · COMPÕE O FATOR K</x:v>
      </x:c>
    </x:row>
    <x:row r="590" ht="31" customHeight="1">
      <x:c r="A590" s="531" t="str">
        <x:v>O&amp;M</x:v>
      </x:c>
      <x:c r="B590" s="531" t="str">
        <x:v>LINHA VIVA</x:v>
      </x:c>
      <x:c r="C590" s="531" t="str">
        <x:v>5033000341</x:v>
      </x:c>
      <x:c r="D590" s="534" t="str">
        <x:v>TURMA LV INST BCO REGULADOR 3F POSTE LV</x:v>
      </x:c>
      <x:c r="E590" s="534" t="str">
        <x:v>TURMA DE LINHA VIVA EM APOIO A INSTALAR UM BANCO REGULADOR DE TENSÃO, TRIFÁSICO, EM POSTE, COM REDE ENERGIZADA. INCLUI: INSTALAR/RETIRAR COBERTURAS NECESSARIAS NO POSTE, CONDUTOR, CHAVES E COMPONENTES ENERGIZADOS, INSTALAR PARA-RAIOS MT, JUMPERS E CONEXOES NECESSARIAS A REDE, EQUIPAMENTOS E ATERRAMENTO. NAO INCLUI O EQUIPAMENTO. APROPRIACAO - INVESTIMENTO: QUANDO ASSOCIADA A UC ESSA ATIVIDADE DEVE SER APROPRIADA NA ODI. CONFORME ET.206.EQTL.NORMAS E QUALIDADE. QUANTIDADE MINIMA DE PESSOAS RECOMENDAS: 4 PESSOAS. TIPO DE TURMA: LINHA VIVA (LV). </x:v>
      </x:c>
      <x:c r="F590" s="531" t="str">
        <x:v>CONJUNTO</x:v>
      </x:c>
      <x:c r="G590" s="573" t="n">
        <x:v>0</x:v>
      </x:c>
      <x:c r="H590" s="573" t="n">
        <x:f>G590/12</x:f>
        <x:v>0</x:v>
      </x:c>
      <x:c r="I590" s="576" t="n">
        <x:v>3030.3929960744</x:v>
      </x:c>
      <x:c r="J590" s="576" t="n">
        <x:f>ROUND(I590*$E$3,2)</x:f>
        <x:v>3030.39</x:v>
      </x:c>
      <x:c r="K590" s="576" t="n">
        <x:f>J590*H590</x:f>
        <x:v>0</x:v>
      </x:c>
      <x:c r="L590" s="522"/>
      <x:c r="M590" s="579" t="n">
        <x:v>0</x:v>
      </x:c>
      <x:c r="N590" s="582" t="n">
        <x:f>O590*$E$3</x:f>
        <x:v>0</x:v>
      </x:c>
      <x:c r="O590" s="523" t="n">
        <x:v>0</x:v>
      </x:c>
      <x:c r="P590" s="585" t="n">
        <x:v>0</x:v>
      </x:c>
      <x:c r="Q590" s="588" t="n">
        <x:f>R590*$E$3</x:f>
        <x:v>0</x:v>
      </x:c>
      <x:c r="R590" s="523" t="n">
        <x:v>0</x:v>
      </x:c>
      <x:c r="S590" s="579" t="n">
        <x:v>0</x:v>
      </x:c>
      <x:c r="T590" s="582" t="n">
        <x:f>U590*$E$3</x:f>
        <x:v>0</x:v>
      </x:c>
      <x:c r="U590" s="523" t="n">
        <x:v>0</x:v>
      </x:c>
      <x:c r="V590" s="585" t="n">
        <x:v>0</x:v>
      </x:c>
      <x:c r="W590" s="588" t="n">
        <x:f>X590*$E$3</x:f>
        <x:v>0</x:v>
      </x:c>
      <x:c r="X590" s="523" t="n">
        <x:v>0</x:v>
      </x:c>
      <x:c r="Y590" s="579" t="n">
        <x:v>0</x:v>
      </x:c>
      <x:c r="Z590" s="582" t="n">
        <x:f>AA590*$E$3</x:f>
        <x:v>0</x:v>
      </x:c>
      <x:c r="AA590" s="523" t="n">
        <x:v>0</x:v>
      </x:c>
      <x:c r="AB590" s="585" t="n">
        <x:v>0</x:v>
      </x:c>
      <x:c r="AC590" s="588" t="n">
        <x:f>AD590*$E$3</x:f>
        <x:v>0</x:v>
      </x:c>
      <x:c r="AD590" s="523" t="n">
        <x:v>0</x:v>
      </x:c>
      <x:c r="AE590" s="579" t="n">
        <x:v>0</x:v>
      </x:c>
      <x:c r="AF590" s="582" t="n">
        <x:f>AG590*$E$3</x:f>
        <x:v>0</x:v>
      </x:c>
      <x:c r="AG590" s="523" t="n">
        <x:v>0</x:v>
      </x:c>
      <x:c r="AH590" s="585" t="n">
        <x:v>0</x:v>
      </x:c>
      <x:c r="AI590" s="588" t="n">
        <x:f>AJ590*$E$3</x:f>
        <x:v>0</x:v>
      </x:c>
      <x:c r="AJ590" s="523" t="n">
        <x:v>0</x:v>
      </x:c>
      <x:c r="AK590" s="579" t="n">
        <x:v>0</x:v>
      </x:c>
      <x:c r="AL590" s="582" t="n">
        <x:f>AM590*$E$3</x:f>
        <x:v>0</x:v>
      </x:c>
      <x:c r="AM590" s="523" t="n">
        <x:v>0</x:v>
      </x:c>
      <x:c r="AN590" s="585" t="n">
        <x:v>0</x:v>
      </x:c>
      <x:c r="AO590" s="588" t="n">
        <x:f>AP590*$E$3</x:f>
        <x:v>0</x:v>
      </x:c>
      <x:c r="AP590" s="523" t="n">
        <x:v>0</x:v>
      </x:c>
      <x:c r="AQ590" s="579" t="n">
        <x:v>0</x:v>
      </x:c>
      <x:c r="AR590" s="582" t="n">
        <x:f>AS590*$E$3</x:f>
        <x:v>0</x:v>
      </x:c>
      <x:c r="AS590" s="523" t="n">
        <x:v>0</x:v>
      </x:c>
      <x:c r="AT590" s="585" t="n">
        <x:v>0</x:v>
      </x:c>
      <x:c r="AU590" s="588" t="n">
        <x:f>AV590*$E$3</x:f>
        <x:v>0</x:v>
      </x:c>
      <x:c r="AV590" s="523" t="n">
        <x:v>0</x:v>
      </x:c>
      <x:c r="AW590" s="579" t="n">
        <x:f>SUM(M590,P590,S590,V590,Y590,AB590,AE590,AH590,AK590,AN590,AQ590,AT590)</x:f>
        <x:v>0</x:v>
      </x:c>
      <x:c r="AX590" s="582" t="n">
        <x:f>SUM(N590,Q590,T590,W590,Z590,AC590,AF590,AI590,AL590,AO590,AR590,AU590)</x:f>
        <x:v>0</x:v>
      </x:c>
      <x:c r="AY590" s="525"/>
      <x:c r="AZ590" s="579" t="n">
        <x:f>AW590/12</x:f>
        <x:v>0</x:v>
      </x:c>
      <x:c r="BA590" s="582" t="n">
        <x:f>AX590/12</x:f>
        <x:v>0</x:v>
      </x:c>
      <x:c r="BB590" s="525"/>
      <x:c r="BC590" s="579" t="n">
        <x:f>AW590-$G590</x:f>
        <x:v>0</x:v>
      </x:c>
      <x:c r="BD590" s="582" t="n">
        <x:f>AX590-($K590*12)</x:f>
        <x:v>0</x:v>
      </x:c>
      <x:c r="BE590" s="522" t="str">
        <x:v>SIM</x:v>
      </x:c>
      <x:c r="BF590" s="522" t="str">
        <x:v>PRODUÇÃO · COMPÕE O FATOR K</x:v>
      </x:c>
    </x:row>
    <x:row r="591" ht="31" customHeight="1">
      <x:c r="A591" s="531" t="str">
        <x:v>O&amp;M</x:v>
      </x:c>
      <x:c r="B591" s="531" t="str">
        <x:v>LINHA VIVA</x:v>
      </x:c>
      <x:c r="C591" s="531" t="str">
        <x:v>5033000342</x:v>
      </x:c>
      <x:c r="D591" s="534" t="str">
        <x:v>INST ESTR CP PARA-RAIOS S/ ATERR MT LV</x:v>
      </x:c>
      <x:c r="E591" s="534" t="str">
        <x:v>INSTALAR ESTRUTURA COMPLETA COM PARA-RAIOS MT, INDEPENDENTE DA CLASSE DE TENSAO E NUMERO DE FASES, SEM ATERRAMENTO. INCLUI: INSTALAR/RETIRAR COBERTURAS NECESSARIAS NO POSTE, CONDUTOR, CHAVES E COMPONENTES ENERGIZADOS. INSTALAR UM, DOIS OU TRES PARA-RAIOS, CRUZETA/SUPORTE T, JUMPER, FERRAGENS E CONEXOES NECESSARIAS/PADRONIZADAS A REDE. ESSA ATIVIDADE NAO INCLUI A INSTALACAO DO ATERRAMENTO, QUE DEVERA SER REALIZADO POR UMA EQUIPE DE LM E REMUNEDADO EM ATIVIDADE ESPECIFICA. APROPRIACAO - INVESTIMENTO: QUANDO ASSOCIADA A UC ESSA ATIVIDADE DEVE SER APROPRIADA NA ODI. CUSTEIO: QUANDO EM ATIVIDADE DE MANUTENCAO, APROPRIAR NO CENTRO E CLASSE DE CUSTO ESPECIFICA DA AREA. CONFORME ET.206.EQTL.NORMAS E QUALIDADE - CADERNO DE SERVICOS. QUANTIDADE MINIMA DE PESSOAS RECOMENDAS: 3 PESSOAS. TIPO DE TURMA: LINHA VIVA (LV).</x:v>
      </x:c>
      <x:c r="F591" s="531" t="str">
        <x:v>CONJUNTO</x:v>
      </x:c>
      <x:c r="G591" s="573" t="n">
        <x:v>0</x:v>
      </x:c>
      <x:c r="H591" s="573" t="n">
        <x:f>G591/12</x:f>
        <x:v>0</x:v>
      </x:c>
      <x:c r="I591" s="576" t="n">
        <x:v>612.108069818396</x:v>
      </x:c>
      <x:c r="J591" s="576" t="n">
        <x:f>ROUND(I591*$E$3,2)</x:f>
        <x:v>612.11</x:v>
      </x:c>
      <x:c r="K591" s="576" t="n">
        <x:f>J591*H591</x:f>
        <x:v>0</x:v>
      </x:c>
      <x:c r="L591" s="522"/>
      <x:c r="M591" s="579" t="n">
        <x:v>0</x:v>
      </x:c>
      <x:c r="N591" s="582" t="n">
        <x:f>O591*$E$3</x:f>
        <x:v>0</x:v>
      </x:c>
      <x:c r="O591" s="523" t="n">
        <x:v>0</x:v>
      </x:c>
      <x:c r="P591" s="585" t="n">
        <x:v>0</x:v>
      </x:c>
      <x:c r="Q591" s="588" t="n">
        <x:f>R591*$E$3</x:f>
        <x:v>0</x:v>
      </x:c>
      <x:c r="R591" s="523" t="n">
        <x:v>0</x:v>
      </x:c>
      <x:c r="S591" s="579" t="n">
        <x:v>0</x:v>
      </x:c>
      <x:c r="T591" s="582" t="n">
        <x:f>U591*$E$3</x:f>
        <x:v>0</x:v>
      </x:c>
      <x:c r="U591" s="523" t="n">
        <x:v>0</x:v>
      </x:c>
      <x:c r="V591" s="585" t="n">
        <x:v>0</x:v>
      </x:c>
      <x:c r="W591" s="588" t="n">
        <x:f>X591*$E$3</x:f>
        <x:v>0</x:v>
      </x:c>
      <x:c r="X591" s="523" t="n">
        <x:v>0</x:v>
      </x:c>
      <x:c r="Y591" s="579" t="n">
        <x:v>0</x:v>
      </x:c>
      <x:c r="Z591" s="582" t="n">
        <x:f>AA591*$E$3</x:f>
        <x:v>0</x:v>
      </x:c>
      <x:c r="AA591" s="523" t="n">
        <x:v>0</x:v>
      </x:c>
      <x:c r="AB591" s="585" t="n">
        <x:v>0</x:v>
      </x:c>
      <x:c r="AC591" s="588" t="n">
        <x:f>AD591*$E$3</x:f>
        <x:v>0</x:v>
      </x:c>
      <x:c r="AD591" s="523" t="n">
        <x:v>0</x:v>
      </x:c>
      <x:c r="AE591" s="579" t="n">
        <x:v>0</x:v>
      </x:c>
      <x:c r="AF591" s="582" t="n">
        <x:f>AG591*$E$3</x:f>
        <x:v>0</x:v>
      </x:c>
      <x:c r="AG591" s="523" t="n">
        <x:v>0</x:v>
      </x:c>
      <x:c r="AH591" s="585" t="n">
        <x:v>0</x:v>
      </x:c>
      <x:c r="AI591" s="588" t="n">
        <x:f>AJ591*$E$3</x:f>
        <x:v>0</x:v>
      </x:c>
      <x:c r="AJ591" s="523" t="n">
        <x:v>0</x:v>
      </x:c>
      <x:c r="AK591" s="579" t="n">
        <x:v>0</x:v>
      </x:c>
      <x:c r="AL591" s="582" t="n">
        <x:f>AM591*$E$3</x:f>
        <x:v>0</x:v>
      </x:c>
      <x:c r="AM591" s="523" t="n">
        <x:v>0</x:v>
      </x:c>
      <x:c r="AN591" s="585" t="n">
        <x:v>0</x:v>
      </x:c>
      <x:c r="AO591" s="588" t="n">
        <x:f>AP591*$E$3</x:f>
        <x:v>0</x:v>
      </x:c>
      <x:c r="AP591" s="523" t="n">
        <x:v>0</x:v>
      </x:c>
      <x:c r="AQ591" s="579" t="n">
        <x:v>0</x:v>
      </x:c>
      <x:c r="AR591" s="582" t="n">
        <x:f>AS591*$E$3</x:f>
        <x:v>0</x:v>
      </x:c>
      <x:c r="AS591" s="523" t="n">
        <x:v>0</x:v>
      </x:c>
      <x:c r="AT591" s="585" t="n">
        <x:v>0</x:v>
      </x:c>
      <x:c r="AU591" s="588" t="n">
        <x:f>AV591*$E$3</x:f>
        <x:v>0</x:v>
      </x:c>
      <x:c r="AV591" s="523" t="n">
        <x:v>0</x:v>
      </x:c>
      <x:c r="AW591" s="579" t="n">
        <x:f>SUM(M591,P591,S591,V591,Y591,AB591,AE591,AH591,AK591,AN591,AQ591,AT591)</x:f>
        <x:v>0</x:v>
      </x:c>
      <x:c r="AX591" s="582" t="n">
        <x:f>SUM(N591,Q591,T591,W591,Z591,AC591,AF591,AI591,AL591,AO591,AR591,AU591)</x:f>
        <x:v>0</x:v>
      </x:c>
      <x:c r="AY591" s="525"/>
      <x:c r="AZ591" s="579" t="n">
        <x:f>AW591/12</x:f>
        <x:v>0</x:v>
      </x:c>
      <x:c r="BA591" s="582" t="n">
        <x:f>AX591/12</x:f>
        <x:v>0</x:v>
      </x:c>
      <x:c r="BB591" s="525"/>
      <x:c r="BC591" s="579" t="n">
        <x:f>AW591-$G591</x:f>
        <x:v>0</x:v>
      </x:c>
      <x:c r="BD591" s="582" t="n">
        <x:f>AX591-($K591*12)</x:f>
        <x:v>0</x:v>
      </x:c>
      <x:c r="BE591" s="522" t="str">
        <x:v>SIM</x:v>
      </x:c>
      <x:c r="BF591" s="522" t="str">
        <x:v>PRODUÇÃO · COMPÕE O FATOR K</x:v>
      </x:c>
    </x:row>
    <x:row r="592" ht="31" customHeight="1">
      <x:c r="A592" s="531" t="str">
        <x:v>O&amp;M</x:v>
      </x:c>
      <x:c r="B592" s="531" t="str">
        <x:v>LINHA VIVA</x:v>
      </x:c>
      <x:c r="C592" s="531" t="str">
        <x:v>5033000343</x:v>
      </x:c>
      <x:c r="D592" s="534" t="str">
        <x:v>RET ESTR CP PARA-RAIOS S/ ATERR MT LV</x:v>
      </x:c>
      <x:c r="E592" s="534" t="str">
        <x:v>RETIRARA ESTRUTURA COMPLETA COM PARA-RAIOS DE MEDIA TENSAO, INDEPENDENTE DA CLASSE DE TENSAO E NUMERO DE FASES, SEM ATERRAMENTO. INCLUI: INSTALAR/RETIRAR COBERTURAS NECESSARIAS NO POSTE, CONDUTOR, CHAVES E COMPONENTES ENERGIZADOS, RETIRAR UM, DOIS OU TRES PARA-RAIOS, CRUZETA/SUPORTE T, JUMPER, FERRAGENS, CONEXOES E DESCONECTAR E RETIRAR FIO CONDUTOR DE ATERRAMENTO. APROPRIACAO - INVESTIMENTO: QUANDO ASSOCIADA A UC ESSA ATIVIDADE DEVE SER APROPRIADA NA ODI. CUSTEIO: QUANDO EM ATIVIDADE DE MANUTENCAO, APROPRIAR NO CENTRO E CLASSE DE CUSTO ESPECIFICA DA AREA. CONFORME ET.206.EQTL.NORMAS E QUALIDADE - CADERNO DE SERVICOS. QUANTIDADE MINIMA DE PESSOAS RECOMENDAS: 3 PESSOAS. TIPO DE TURMA: LINHA VIVA (LV).</x:v>
      </x:c>
      <x:c r="F592" s="531" t="str">
        <x:v>CONJUNTO</x:v>
      </x:c>
      <x:c r="G592" s="573" t="n">
        <x:v>0</x:v>
      </x:c>
      <x:c r="H592" s="573" t="n">
        <x:f>G592/12</x:f>
        <x:v>0</x:v>
      </x:c>
      <x:c r="I592" s="576" t="n">
        <x:v>452.066076350871</x:v>
      </x:c>
      <x:c r="J592" s="576" t="n">
        <x:f>ROUND(I592*$E$3,2)</x:f>
        <x:v>452.07</x:v>
      </x:c>
      <x:c r="K592" s="576" t="n">
        <x:f>J592*H592</x:f>
        <x:v>0</x:v>
      </x:c>
      <x:c r="L592" s="522"/>
      <x:c r="M592" s="579" t="n">
        <x:v>0</x:v>
      </x:c>
      <x:c r="N592" s="582" t="n">
        <x:f>O592*$E$3</x:f>
        <x:v>0</x:v>
      </x:c>
      <x:c r="O592" s="523" t="n">
        <x:v>0</x:v>
      </x:c>
      <x:c r="P592" s="585" t="n">
        <x:v>0</x:v>
      </x:c>
      <x:c r="Q592" s="588" t="n">
        <x:f>R592*$E$3</x:f>
        <x:v>0</x:v>
      </x:c>
      <x:c r="R592" s="523" t="n">
        <x:v>0</x:v>
      </x:c>
      <x:c r="S592" s="579" t="n">
        <x:v>0</x:v>
      </x:c>
      <x:c r="T592" s="582" t="n">
        <x:f>U592*$E$3</x:f>
        <x:v>0</x:v>
      </x:c>
      <x:c r="U592" s="523" t="n">
        <x:v>0</x:v>
      </x:c>
      <x:c r="V592" s="585" t="n">
        <x:v>0</x:v>
      </x:c>
      <x:c r="W592" s="588" t="n">
        <x:f>X592*$E$3</x:f>
        <x:v>0</x:v>
      </x:c>
      <x:c r="X592" s="523" t="n">
        <x:v>0</x:v>
      </x:c>
      <x:c r="Y592" s="579" t="n">
        <x:v>0</x:v>
      </x:c>
      <x:c r="Z592" s="582" t="n">
        <x:f>AA592*$E$3</x:f>
        <x:v>0</x:v>
      </x:c>
      <x:c r="AA592" s="523" t="n">
        <x:v>0</x:v>
      </x:c>
      <x:c r="AB592" s="585" t="n">
        <x:v>0</x:v>
      </x:c>
      <x:c r="AC592" s="588" t="n">
        <x:f>AD592*$E$3</x:f>
        <x:v>0</x:v>
      </x:c>
      <x:c r="AD592" s="523" t="n">
        <x:v>0</x:v>
      </x:c>
      <x:c r="AE592" s="579" t="n">
        <x:v>0</x:v>
      </x:c>
      <x:c r="AF592" s="582" t="n">
        <x:f>AG592*$E$3</x:f>
        <x:v>0</x:v>
      </x:c>
      <x:c r="AG592" s="523" t="n">
        <x:v>0</x:v>
      </x:c>
      <x:c r="AH592" s="585" t="n">
        <x:v>0</x:v>
      </x:c>
      <x:c r="AI592" s="588" t="n">
        <x:f>AJ592*$E$3</x:f>
        <x:v>0</x:v>
      </x:c>
      <x:c r="AJ592" s="523" t="n">
        <x:v>0</x:v>
      </x:c>
      <x:c r="AK592" s="579" t="n">
        <x:v>0</x:v>
      </x:c>
      <x:c r="AL592" s="582" t="n">
        <x:f>AM592*$E$3</x:f>
        <x:v>0</x:v>
      </x:c>
      <x:c r="AM592" s="523" t="n">
        <x:v>0</x:v>
      </x:c>
      <x:c r="AN592" s="585" t="n">
        <x:v>0</x:v>
      </x:c>
      <x:c r="AO592" s="588" t="n">
        <x:f>AP592*$E$3</x:f>
        <x:v>0</x:v>
      </x:c>
      <x:c r="AP592" s="523" t="n">
        <x:v>0</x:v>
      </x:c>
      <x:c r="AQ592" s="579" t="n">
        <x:v>0</x:v>
      </x:c>
      <x:c r="AR592" s="582" t="n">
        <x:f>AS592*$E$3</x:f>
        <x:v>0</x:v>
      </x:c>
      <x:c r="AS592" s="523" t="n">
        <x:v>0</x:v>
      </x:c>
      <x:c r="AT592" s="585" t="n">
        <x:v>0</x:v>
      </x:c>
      <x:c r="AU592" s="588" t="n">
        <x:f>AV592*$E$3</x:f>
        <x:v>0</x:v>
      </x:c>
      <x:c r="AV592" s="523" t="n">
        <x:v>0</x:v>
      </x:c>
      <x:c r="AW592" s="579" t="n">
        <x:f>SUM(M592,P592,S592,V592,Y592,AB592,AE592,AH592,AK592,AN592,AQ592,AT592)</x:f>
        <x:v>0</x:v>
      </x:c>
      <x:c r="AX592" s="582" t="n">
        <x:f>SUM(N592,Q592,T592,W592,Z592,AC592,AF592,AI592,AL592,AO592,AR592,AU592)</x:f>
        <x:v>0</x:v>
      </x:c>
      <x:c r="AY592" s="525"/>
      <x:c r="AZ592" s="579" t="n">
        <x:f>AW592/12</x:f>
        <x:v>0</x:v>
      </x:c>
      <x:c r="BA592" s="582" t="n">
        <x:f>AX592/12</x:f>
        <x:v>0</x:v>
      </x:c>
      <x:c r="BB592" s="525"/>
      <x:c r="BC592" s="579" t="n">
        <x:f>AW592-$G592</x:f>
        <x:v>0</x:v>
      </x:c>
      <x:c r="BD592" s="582" t="n">
        <x:f>AX592-($K592*12)</x:f>
        <x:v>0</x:v>
      </x:c>
      <x:c r="BE592" s="522" t="str">
        <x:v>SIM</x:v>
      </x:c>
      <x:c r="BF592" s="522" t="str">
        <x:v>PRODUÇÃO · COMPÕE O FATOR K</x:v>
      </x:c>
    </x:row>
    <x:row r="593" ht="31" customHeight="1">
      <x:c r="A593" s="531" t="str">
        <x:v>O&amp;M</x:v>
      </x:c>
      <x:c r="B593" s="531" t="str">
        <x:v>LINHA VIVA</x:v>
      </x:c>
      <x:c r="C593" s="531" t="str">
        <x:v>5033000344</x:v>
      </x:c>
      <x:c r="D593" s="534" t="str">
        <x:v>INST ESTR CP CHAVE FUSIVEL 2F LV</x:v>
      </x:c>
      <x:c r="E593" s="534" t="str">
        <x:v>INSTALAR ESTRUTURA COMPLETA PARA CHAVE FUSIVEL EM REDE BIFASICA (2F), INDEPENDENTE DA CLASSE DE TENSAO. INCLUI: INSTALAR/RETIRAR COBERTURAS NECESSARIAS NO POSTE, CONDUTOR, CHAVES E COMPONENTES ENERGIZADOS, INSTALAR ESTRUTURA COMPLETA DO 2° NIVEL, CRUZETA E 2 CHAVES FUSIVEIS COM ACESSORIOS DE FIXACAO, GRAMPO, ELO E CONEXAO A REDE. NAO INCLUI A INSTALACAO DO POSTE E ESTRUTURA PRIMARIA (1° NIVEL), QUANDO NECESSARIO DEVERA SER CONSIDERADO EM ATIVIDADE ESPECIFICA. APROPRIACAO - INVESTIMENTO: QUANDO ASSOCIADA A UC ESSA ATIVIDADE DEVE SER APROPRIADA NA ODI. CUSTEIO: QUANDO EM ATIVIDADE DE MANUTENCAO, APROPRIAR NO CENTRO E CLASSE DE CUSTO ESPECIFICA DA AREA. CONFORME ET.206.EQTL.NORMAS E QUALIDADE - CADERNO DE SERVICOS. QUANTIDADE MINIMA DE PESSOAS RECOMENDAS: 3 PESSOAS. TIPO DE TURMA: LINHA VIVA (LV).</x:v>
      </x:c>
      <x:c r="F593" s="531" t="str">
        <x:v>CONJUNTO</x:v>
      </x:c>
      <x:c r="G593" s="573" t="n">
        <x:v>0</x:v>
      </x:c>
      <x:c r="H593" s="573" t="n">
        <x:f>G593/12</x:f>
        <x:v>0</x:v>
      </x:c>
      <x:c r="I593" s="576" t="n">
        <x:v>566.682101369875</x:v>
      </x:c>
      <x:c r="J593" s="576" t="n">
        <x:f>ROUND(I593*$E$3,2)</x:f>
        <x:v>566.68</x:v>
      </x:c>
      <x:c r="K593" s="576" t="n">
        <x:f>J593*H593</x:f>
        <x:v>0</x:v>
      </x:c>
      <x:c r="L593" s="522"/>
      <x:c r="M593" s="579" t="n">
        <x:v>0</x:v>
      </x:c>
      <x:c r="N593" s="582" t="n">
        <x:f>O593*$E$3</x:f>
        <x:v>0</x:v>
      </x:c>
      <x:c r="O593" s="523" t="n">
        <x:v>0</x:v>
      </x:c>
      <x:c r="P593" s="585" t="n">
        <x:v>0</x:v>
      </x:c>
      <x:c r="Q593" s="588" t="n">
        <x:f>R593*$E$3</x:f>
        <x:v>0</x:v>
      </x:c>
      <x:c r="R593" s="523" t="n">
        <x:v>0</x:v>
      </x:c>
      <x:c r="S593" s="579" t="n">
        <x:v>0</x:v>
      </x:c>
      <x:c r="T593" s="582" t="n">
        <x:f>U593*$E$3</x:f>
        <x:v>0</x:v>
      </x:c>
      <x:c r="U593" s="523" t="n">
        <x:v>0</x:v>
      </x:c>
      <x:c r="V593" s="585" t="n">
        <x:v>0</x:v>
      </x:c>
      <x:c r="W593" s="588" t="n">
        <x:f>X593*$E$3</x:f>
        <x:v>0</x:v>
      </x:c>
      <x:c r="X593" s="523" t="n">
        <x:v>0</x:v>
      </x:c>
      <x:c r="Y593" s="579" t="n">
        <x:v>0</x:v>
      </x:c>
      <x:c r="Z593" s="582" t="n">
        <x:f>AA593*$E$3</x:f>
        <x:v>0</x:v>
      </x:c>
      <x:c r="AA593" s="523" t="n">
        <x:v>0</x:v>
      </x:c>
      <x:c r="AB593" s="585" t="n">
        <x:v>0</x:v>
      </x:c>
      <x:c r="AC593" s="588" t="n">
        <x:f>AD593*$E$3</x:f>
        <x:v>0</x:v>
      </x:c>
      <x:c r="AD593" s="523" t="n">
        <x:v>0</x:v>
      </x:c>
      <x:c r="AE593" s="579" t="n">
        <x:v>0</x:v>
      </x:c>
      <x:c r="AF593" s="582" t="n">
        <x:f>AG593*$E$3</x:f>
        <x:v>0</x:v>
      </x:c>
      <x:c r="AG593" s="523" t="n">
        <x:v>0</x:v>
      </x:c>
      <x:c r="AH593" s="585" t="n">
        <x:v>0</x:v>
      </x:c>
      <x:c r="AI593" s="588" t="n">
        <x:f>AJ593*$E$3</x:f>
        <x:v>0</x:v>
      </x:c>
      <x:c r="AJ593" s="523" t="n">
        <x:v>0</x:v>
      </x:c>
      <x:c r="AK593" s="579" t="n">
        <x:v>0</x:v>
      </x:c>
      <x:c r="AL593" s="582" t="n">
        <x:f>AM593*$E$3</x:f>
        <x:v>0</x:v>
      </x:c>
      <x:c r="AM593" s="523" t="n">
        <x:v>0</x:v>
      </x:c>
      <x:c r="AN593" s="585" t="n">
        <x:v>0</x:v>
      </x:c>
      <x:c r="AO593" s="588" t="n">
        <x:f>AP593*$E$3</x:f>
        <x:v>0</x:v>
      </x:c>
      <x:c r="AP593" s="523" t="n">
        <x:v>0</x:v>
      </x:c>
      <x:c r="AQ593" s="579" t="n">
        <x:v>0</x:v>
      </x:c>
      <x:c r="AR593" s="582" t="n">
        <x:f>AS593*$E$3</x:f>
        <x:v>0</x:v>
      </x:c>
      <x:c r="AS593" s="523" t="n">
        <x:v>0</x:v>
      </x:c>
      <x:c r="AT593" s="585" t="n">
        <x:v>0</x:v>
      </x:c>
      <x:c r="AU593" s="588" t="n">
        <x:f>AV593*$E$3</x:f>
        <x:v>0</x:v>
      </x:c>
      <x:c r="AV593" s="523" t="n">
        <x:v>0</x:v>
      </x:c>
      <x:c r="AW593" s="579" t="n">
        <x:f>SUM(M593,P593,S593,V593,Y593,AB593,AE593,AH593,AK593,AN593,AQ593,AT593)</x:f>
        <x:v>0</x:v>
      </x:c>
      <x:c r="AX593" s="582" t="n">
        <x:f>SUM(N593,Q593,T593,W593,Z593,AC593,AF593,AI593,AL593,AO593,AR593,AU593)</x:f>
        <x:v>0</x:v>
      </x:c>
      <x:c r="AY593" s="525"/>
      <x:c r="AZ593" s="579" t="n">
        <x:f>AW593/12</x:f>
        <x:v>0</x:v>
      </x:c>
      <x:c r="BA593" s="582" t="n">
        <x:f>AX593/12</x:f>
        <x:v>0</x:v>
      </x:c>
      <x:c r="BB593" s="525"/>
      <x:c r="BC593" s="579" t="n">
        <x:f>AW593-$G593</x:f>
        <x:v>0</x:v>
      </x:c>
      <x:c r="BD593" s="582" t="n">
        <x:f>AX593-($K593*12)</x:f>
        <x:v>0</x:v>
      </x:c>
      <x:c r="BE593" s="522" t="str">
        <x:v>SIM</x:v>
      </x:c>
      <x:c r="BF593" s="522" t="str">
        <x:v>PRODUÇÃO · COMPÕE O FATOR K</x:v>
      </x:c>
    </x:row>
    <x:row r="594" ht="31" customHeight="1">
      <x:c r="A594" s="531" t="str">
        <x:v>O&amp;M</x:v>
      </x:c>
      <x:c r="B594" s="531" t="str">
        <x:v>LINHA VIVA</x:v>
      </x:c>
      <x:c r="C594" s="531" t="str">
        <x:v>5033000345</x:v>
      </x:c>
      <x:c r="D594" s="534" t="str">
        <x:v>INST ESTR CP CHAVE FUSIVEL 3F LV</x:v>
      </x:c>
      <x:c r="E594" s="534" t="str">
        <x:v>INSTALAR ESTRUTURA COMPLETA PARA CHAVE FUSIVEL EM REDE TRIFASICA (3F), INDEPENDENTE DA CLASSE DE TENSAO. INCLUI: INSTALAR/RETIRAR COBERTURAS NECESSARIAS NO POSTE, CONDUTOR, CHAVES E COMPONENTES ENERGIZADOS, INSTALAR ESTRUTURA COMPLETA DO 2° NIVEL, CRUZETA E 3 CHAVES FUSIVEIS COM ACESSORIOS DE FIXACAO, GRAMPO, ELO E CONEXAO A REDE. NAO INCLUI A INSTALACAO DO POSTE E ESTRUTURA PRIMARIA (1° NIVEL), QUANDO NECESSARIO DEVERA SER CONSIDERADO EM ATIVIDADE ESPECIFICA. APROPRIACAO - INVESTIMENTO: QUANDO ASSOCIADA A UC ESSA ATIVIDADE DEVE SER APROPRIADA NA ODI. CUSTEIO: QUANDO EM ATIVIDADE DE MANUTENCAO, APROPRIAR NO CENTRO E CLASSE DE CUSTO ESPECIFICA DA AREA. CONFORME ET.206.EQTL.NORMAS E QUALIDADE - CADERNO DE SERVICOS. QUANTIDADE MINIMA DE PESSOAS RECOMENDAS: 3 PESSOAS. TIPO DE TURMA: LINHA VIVA (LV).</x:v>
      </x:c>
      <x:c r="F594" s="531" t="str">
        <x:v>CONJUNTO</x:v>
      </x:c>
      <x:c r="G594" s="573" t="n">
        <x:v>0</x:v>
      </x:c>
      <x:c r="H594" s="573" t="n">
        <x:f>G594/12</x:f>
        <x:v>0</x:v>
      </x:c>
      <x:c r="I594" s="576" t="n">
        <x:v>639.802372514375</x:v>
      </x:c>
      <x:c r="J594" s="576" t="n">
        <x:f>ROUND(I594*$E$3,2)</x:f>
        <x:v>639.8</x:v>
      </x:c>
      <x:c r="K594" s="576" t="n">
        <x:f>J594*H594</x:f>
        <x:v>0</x:v>
      </x:c>
      <x:c r="L594" s="522"/>
      <x:c r="M594" s="579" t="n">
        <x:v>0</x:v>
      </x:c>
      <x:c r="N594" s="582" t="n">
        <x:f>O594*$E$3</x:f>
        <x:v>0</x:v>
      </x:c>
      <x:c r="O594" s="523" t="n">
        <x:v>0</x:v>
      </x:c>
      <x:c r="P594" s="585" t="n">
        <x:v>0</x:v>
      </x:c>
      <x:c r="Q594" s="588" t="n">
        <x:f>R594*$E$3</x:f>
        <x:v>0</x:v>
      </x:c>
      <x:c r="R594" s="523" t="n">
        <x:v>0</x:v>
      </x:c>
      <x:c r="S594" s="579" t="n">
        <x:v>0</x:v>
      </x:c>
      <x:c r="T594" s="582" t="n">
        <x:f>U594*$E$3</x:f>
        <x:v>0</x:v>
      </x:c>
      <x:c r="U594" s="523" t="n">
        <x:v>0</x:v>
      </x:c>
      <x:c r="V594" s="585" t="n">
        <x:v>0</x:v>
      </x:c>
      <x:c r="W594" s="588" t="n">
        <x:f>X594*$E$3</x:f>
        <x:v>0</x:v>
      </x:c>
      <x:c r="X594" s="523" t="n">
        <x:v>0</x:v>
      </x:c>
      <x:c r="Y594" s="579" t="n">
        <x:v>0</x:v>
      </x:c>
      <x:c r="Z594" s="582" t="n">
        <x:f>AA594*$E$3</x:f>
        <x:v>0</x:v>
      </x:c>
      <x:c r="AA594" s="523" t="n">
        <x:v>0</x:v>
      </x:c>
      <x:c r="AB594" s="585" t="n">
        <x:v>0</x:v>
      </x:c>
      <x:c r="AC594" s="588" t="n">
        <x:f>AD594*$E$3</x:f>
        <x:v>0</x:v>
      </x:c>
      <x:c r="AD594" s="523" t="n">
        <x:v>0</x:v>
      </x:c>
      <x:c r="AE594" s="579" t="n">
        <x:v>0</x:v>
      </x:c>
      <x:c r="AF594" s="582" t="n">
        <x:f>AG594*$E$3</x:f>
        <x:v>0</x:v>
      </x:c>
      <x:c r="AG594" s="523" t="n">
        <x:v>0</x:v>
      </x:c>
      <x:c r="AH594" s="585" t="n">
        <x:v>0</x:v>
      </x:c>
      <x:c r="AI594" s="588" t="n">
        <x:f>AJ594*$E$3</x:f>
        <x:v>0</x:v>
      </x:c>
      <x:c r="AJ594" s="523" t="n">
        <x:v>0</x:v>
      </x:c>
      <x:c r="AK594" s="579" t="n">
        <x:v>0</x:v>
      </x:c>
      <x:c r="AL594" s="582" t="n">
        <x:f>AM594*$E$3</x:f>
        <x:v>0</x:v>
      </x:c>
      <x:c r="AM594" s="523" t="n">
        <x:v>0</x:v>
      </x:c>
      <x:c r="AN594" s="585" t="n">
        <x:v>0</x:v>
      </x:c>
      <x:c r="AO594" s="588" t="n">
        <x:f>AP594*$E$3</x:f>
        <x:v>0</x:v>
      </x:c>
      <x:c r="AP594" s="523" t="n">
        <x:v>0</x:v>
      </x:c>
      <x:c r="AQ594" s="579" t="n">
        <x:v>0</x:v>
      </x:c>
      <x:c r="AR594" s="582" t="n">
        <x:f>AS594*$E$3</x:f>
        <x:v>0</x:v>
      </x:c>
      <x:c r="AS594" s="523" t="n">
        <x:v>0</x:v>
      </x:c>
      <x:c r="AT594" s="585" t="n">
        <x:v>0</x:v>
      </x:c>
      <x:c r="AU594" s="588" t="n">
        <x:f>AV594*$E$3</x:f>
        <x:v>0</x:v>
      </x:c>
      <x:c r="AV594" s="523" t="n">
        <x:v>0</x:v>
      </x:c>
      <x:c r="AW594" s="579" t="n">
        <x:f>SUM(M594,P594,S594,V594,Y594,AB594,AE594,AH594,AK594,AN594,AQ594,AT594)</x:f>
        <x:v>0</x:v>
      </x:c>
      <x:c r="AX594" s="582" t="n">
        <x:f>SUM(N594,Q594,T594,W594,Z594,AC594,AF594,AI594,AL594,AO594,AR594,AU594)</x:f>
        <x:v>0</x:v>
      </x:c>
      <x:c r="AY594" s="525"/>
      <x:c r="AZ594" s="579" t="n">
        <x:f>AW594/12</x:f>
        <x:v>0</x:v>
      </x:c>
      <x:c r="BA594" s="582" t="n">
        <x:f>AX594/12</x:f>
        <x:v>0</x:v>
      </x:c>
      <x:c r="BB594" s="525"/>
      <x:c r="BC594" s="579" t="n">
        <x:f>AW594-$G594</x:f>
        <x:v>0</x:v>
      </x:c>
      <x:c r="BD594" s="582" t="n">
        <x:f>AX594-($K594*12)</x:f>
        <x:v>0</x:v>
      </x:c>
      <x:c r="BE594" s="522" t="str">
        <x:v>SIM</x:v>
      </x:c>
      <x:c r="BF594" s="522" t="str">
        <x:v>PRODUÇÃO · COMPÕE O FATOR K</x:v>
      </x:c>
    </x:row>
    <x:row r="595" ht="31" customHeight="1">
      <x:c r="A595" s="531" t="str">
        <x:v>O&amp;M</x:v>
      </x:c>
      <x:c r="B595" s="531" t="str">
        <x:v>LINHA VIVA</x:v>
      </x:c>
      <x:c r="C595" s="531" t="str">
        <x:v>5033000346</x:v>
      </x:c>
      <x:c r="D595" s="534" t="str">
        <x:v>INST ESTR CP CHAVE FUSIVEL 1F LV</x:v>
      </x:c>
      <x:c r="E595" s="534" t="str">
        <x:v>INSTALAR ESTRUTURA COMPLETA PARA CHAVE FUSIVEL EM REDE MONOFÁSICA (1F), INDEPENDENTE DA CLASSE DE TENSAO. INCLUI: INSTALAR/RETIRAR COBERTURAS NECESSARIAS NO POSTE, CONDUTOR, CHAVES E COMPONENTES ENERGIZADOS, INSTALAR ESTRUTURA COMPLETA DO 2° NIVEL, SUPORTE TIPO T E 1 CHAVE FUSIVEL COM ACESSORIOS DE FIXACAO, GRAMPO, ELO E CONEXAO A REDE. NAO INCLUI A INSTALACAO DO POSTE E ESTRUTURA PRIMARIA (1° NIVEL), QUANDO NECESSARIO DEVERA SER CONSIDERADO EM ATIVIDADE ESPECIFICA. APROPRIACAO - INVESTIMENTO: QUANDO ASSOCIADA A UC ESSA ATIVIDADE DEVE SER APROPRIADA NA ODI. CUSTEIO: QUANDO EM ATIVIDADE DE MANUTENCAO, APROPRIAR NO CENTRO E CLASSE DE CUSTO ESPECIFICA DA AREA. CONFORME ET.206.EQTL.NORMAS E QUALIDADE - CADERNO DE SERVICOS. QUANTIDADE MINIMA DE PESSOAS RECOMENDAS: 3 PESSOAS. TIPO DE TURMA: LINHA VIVA (LV).</x:v>
      </x:c>
      <x:c r="F595" s="531" t="str">
        <x:v>CONJUNTO</x:v>
      </x:c>
      <x:c r="G595" s="573" t="n">
        <x:v>0</x:v>
      </x:c>
      <x:c r="H595" s="573" t="n">
        <x:f>G595/12</x:f>
        <x:v>0</x:v>
      </x:c>
      <x:c r="I595" s="576" t="n">
        <x:v>493.561830225375</x:v>
      </x:c>
      <x:c r="J595" s="576" t="n">
        <x:f>ROUND(I595*$E$3,2)</x:f>
        <x:v>493.56</x:v>
      </x:c>
      <x:c r="K595" s="576" t="n">
        <x:f>J595*H595</x:f>
        <x:v>0</x:v>
      </x:c>
      <x:c r="L595" s="522"/>
      <x:c r="M595" s="579" t="n">
        <x:v>0</x:v>
      </x:c>
      <x:c r="N595" s="582" t="n">
        <x:f>O595*$E$3</x:f>
        <x:v>0</x:v>
      </x:c>
      <x:c r="O595" s="523" t="n">
        <x:v>0</x:v>
      </x:c>
      <x:c r="P595" s="585" t="n">
        <x:v>0</x:v>
      </x:c>
      <x:c r="Q595" s="588" t="n">
        <x:f>R595*$E$3</x:f>
        <x:v>0</x:v>
      </x:c>
      <x:c r="R595" s="523" t="n">
        <x:v>0</x:v>
      </x:c>
      <x:c r="S595" s="579" t="n">
        <x:v>0</x:v>
      </x:c>
      <x:c r="T595" s="582" t="n">
        <x:f>U595*$E$3</x:f>
        <x:v>0</x:v>
      </x:c>
      <x:c r="U595" s="523" t="n">
        <x:v>0</x:v>
      </x:c>
      <x:c r="V595" s="585" t="n">
        <x:v>0</x:v>
      </x:c>
      <x:c r="W595" s="588" t="n">
        <x:f>X595*$E$3</x:f>
        <x:v>0</x:v>
      </x:c>
      <x:c r="X595" s="523" t="n">
        <x:v>0</x:v>
      </x:c>
      <x:c r="Y595" s="579" t="n">
        <x:v>0</x:v>
      </x:c>
      <x:c r="Z595" s="582" t="n">
        <x:f>AA595*$E$3</x:f>
        <x:v>0</x:v>
      </x:c>
      <x:c r="AA595" s="523" t="n">
        <x:v>0</x:v>
      </x:c>
      <x:c r="AB595" s="585" t="n">
        <x:v>0</x:v>
      </x:c>
      <x:c r="AC595" s="588" t="n">
        <x:f>AD595*$E$3</x:f>
        <x:v>0</x:v>
      </x:c>
      <x:c r="AD595" s="523" t="n">
        <x:v>0</x:v>
      </x:c>
      <x:c r="AE595" s="579" t="n">
        <x:v>0</x:v>
      </x:c>
      <x:c r="AF595" s="582" t="n">
        <x:f>AG595*$E$3</x:f>
        <x:v>0</x:v>
      </x:c>
      <x:c r="AG595" s="523" t="n">
        <x:v>0</x:v>
      </x:c>
      <x:c r="AH595" s="585" t="n">
        <x:v>0</x:v>
      </x:c>
      <x:c r="AI595" s="588" t="n">
        <x:f>AJ595*$E$3</x:f>
        <x:v>0</x:v>
      </x:c>
      <x:c r="AJ595" s="523" t="n">
        <x:v>0</x:v>
      </x:c>
      <x:c r="AK595" s="579" t="n">
        <x:v>0</x:v>
      </x:c>
      <x:c r="AL595" s="582" t="n">
        <x:f>AM595*$E$3</x:f>
        <x:v>0</x:v>
      </x:c>
      <x:c r="AM595" s="523" t="n">
        <x:v>0</x:v>
      </x:c>
      <x:c r="AN595" s="585" t="n">
        <x:v>0</x:v>
      </x:c>
      <x:c r="AO595" s="588" t="n">
        <x:f>AP595*$E$3</x:f>
        <x:v>0</x:v>
      </x:c>
      <x:c r="AP595" s="523" t="n">
        <x:v>0</x:v>
      </x:c>
      <x:c r="AQ595" s="579" t="n">
        <x:v>0</x:v>
      </x:c>
      <x:c r="AR595" s="582" t="n">
        <x:f>AS595*$E$3</x:f>
        <x:v>0</x:v>
      </x:c>
      <x:c r="AS595" s="523" t="n">
        <x:v>0</x:v>
      </x:c>
      <x:c r="AT595" s="585" t="n">
        <x:v>0</x:v>
      </x:c>
      <x:c r="AU595" s="588" t="n">
        <x:f>AV595*$E$3</x:f>
        <x:v>0</x:v>
      </x:c>
      <x:c r="AV595" s="523" t="n">
        <x:v>0</x:v>
      </x:c>
      <x:c r="AW595" s="579" t="n">
        <x:f>SUM(M595,P595,S595,V595,Y595,AB595,AE595,AH595,AK595,AN595,AQ595,AT595)</x:f>
        <x:v>0</x:v>
      </x:c>
      <x:c r="AX595" s="582" t="n">
        <x:f>SUM(N595,Q595,T595,W595,Z595,AC595,AF595,AI595,AL595,AO595,AR595,AU595)</x:f>
        <x:v>0</x:v>
      </x:c>
      <x:c r="AY595" s="525"/>
      <x:c r="AZ595" s="579" t="n">
        <x:f>AW595/12</x:f>
        <x:v>0</x:v>
      </x:c>
      <x:c r="BA595" s="582" t="n">
        <x:f>AX595/12</x:f>
        <x:v>0</x:v>
      </x:c>
      <x:c r="BB595" s="525"/>
      <x:c r="BC595" s="579" t="n">
        <x:f>AW595-$G595</x:f>
        <x:v>0</x:v>
      </x:c>
      <x:c r="BD595" s="582" t="n">
        <x:f>AX595-($K595*12)</x:f>
        <x:v>0</x:v>
      </x:c>
      <x:c r="BE595" s="522" t="str">
        <x:v>SIM</x:v>
      </x:c>
      <x:c r="BF595" s="522" t="str">
        <x:v>PRODUÇÃO · COMPÕE O FATOR K</x:v>
      </x:c>
    </x:row>
    <x:row r="596" ht="31" customHeight="1">
      <x:c r="A596" s="531" t="str">
        <x:v>O&amp;M</x:v>
      </x:c>
      <x:c r="B596" s="531" t="str">
        <x:v>LINHA VIVA</x:v>
      </x:c>
      <x:c r="C596" s="531" t="str">
        <x:v>5033000347</x:v>
      </x:c>
      <x:c r="D596" s="534" t="str">
        <x:v>RET ESTR CP CHAVE FUSIVEL 1F LV</x:v>
      </x:c>
      <x:c r="E596" s="534" t="str">
        <x:v>RETIRAR ESTRUTURA COMPLETA PARA CHAVE FUSIVEL EM REDE MONOFÁSICA (1F), INDEPENDENTE DA CLASSE DE TENSAO. INCLUI: INSTALAR/RETIRAR COBERTURAS NECESSARIAS NO POSTE, CONDUTOR, CHAVES E COMPONENTES ENERGIZADOS, RETIRAR ESTRUTURA COMPLETA DO 2° NIVEL, SUPORTE TIPO T E 1 CHAVE FUSIVEL COM ACESSORIOS DE FIXACAO, GRAMPO, ELO E CONEXAO A REDE. NAO INCLUI A RETIRADA DO POSTE E ESTRUTURA PRIMARIA (1° NIVEL), QUANDO NECESSARIO DEVERA SER CONSIDERADO EM ATIVIDADE ESPECIFICA. APROPRIACAO - INVESTIMENTO: QUANDO ASSOCIADA A UC ESSA ATIVIDADE DEVE SER APROPRIADA NA ODI. CUSTEIO: QUANDO EM ATIVIDADE DE MANUTENCAO, APROPRIAR NO CENTRO E CLASSE DE CUSTO ESPECIFICA DA AREA. CONFORME ET.206.EQTL.NORMAS E QUALIDADE - CADERNO DE SERVICOS. QUANTIDADE MINIMA DE PESSOAS RECOMENDAS: 3 PESSOAS. TIPO DE TURMA: LINHA VIVA (LV).</x:v>
      </x:c>
      <x:c r="F596" s="531" t="str">
        <x:v>CONJUNTO</x:v>
      </x:c>
      <x:c r="G596" s="573" t="n">
        <x:v>0</x:v>
      </x:c>
      <x:c r="H596" s="573" t="n">
        <x:f>G596/12</x:f>
        <x:v>0</x:v>
      </x:c>
      <x:c r="I596" s="576" t="n">
        <x:v>402.16149129475</x:v>
      </x:c>
      <x:c r="J596" s="576" t="n">
        <x:f>ROUND(I596*$E$3,2)</x:f>
        <x:v>402.16</x:v>
      </x:c>
      <x:c r="K596" s="576" t="n">
        <x:f>J596*H596</x:f>
        <x:v>0</x:v>
      </x:c>
      <x:c r="L596" s="522"/>
      <x:c r="M596" s="579" t="n">
        <x:v>0</x:v>
      </x:c>
      <x:c r="N596" s="582" t="n">
        <x:f>O596*$E$3</x:f>
        <x:v>0</x:v>
      </x:c>
      <x:c r="O596" s="523" t="n">
        <x:v>0</x:v>
      </x:c>
      <x:c r="P596" s="585" t="n">
        <x:v>0</x:v>
      </x:c>
      <x:c r="Q596" s="588" t="n">
        <x:f>R596*$E$3</x:f>
        <x:v>0</x:v>
      </x:c>
      <x:c r="R596" s="523" t="n">
        <x:v>0</x:v>
      </x:c>
      <x:c r="S596" s="579" t="n">
        <x:v>0</x:v>
      </x:c>
      <x:c r="T596" s="582" t="n">
        <x:f>U596*$E$3</x:f>
        <x:v>0</x:v>
      </x:c>
      <x:c r="U596" s="523" t="n">
        <x:v>0</x:v>
      </x:c>
      <x:c r="V596" s="585" t="n">
        <x:v>0</x:v>
      </x:c>
      <x:c r="W596" s="588" t="n">
        <x:f>X596*$E$3</x:f>
        <x:v>0</x:v>
      </x:c>
      <x:c r="X596" s="523" t="n">
        <x:v>0</x:v>
      </x:c>
      <x:c r="Y596" s="579" t="n">
        <x:v>0</x:v>
      </x:c>
      <x:c r="Z596" s="582" t="n">
        <x:f>AA596*$E$3</x:f>
        <x:v>0</x:v>
      </x:c>
      <x:c r="AA596" s="523" t="n">
        <x:v>0</x:v>
      </x:c>
      <x:c r="AB596" s="585" t="n">
        <x:v>0</x:v>
      </x:c>
      <x:c r="AC596" s="588" t="n">
        <x:f>AD596*$E$3</x:f>
        <x:v>0</x:v>
      </x:c>
      <x:c r="AD596" s="523" t="n">
        <x:v>0</x:v>
      </x:c>
      <x:c r="AE596" s="579" t="n">
        <x:v>0</x:v>
      </x:c>
      <x:c r="AF596" s="582" t="n">
        <x:f>AG596*$E$3</x:f>
        <x:v>0</x:v>
      </x:c>
      <x:c r="AG596" s="523" t="n">
        <x:v>0</x:v>
      </x:c>
      <x:c r="AH596" s="585" t="n">
        <x:v>0</x:v>
      </x:c>
      <x:c r="AI596" s="588" t="n">
        <x:f>AJ596*$E$3</x:f>
        <x:v>0</x:v>
      </x:c>
      <x:c r="AJ596" s="523" t="n">
        <x:v>0</x:v>
      </x:c>
      <x:c r="AK596" s="579" t="n">
        <x:v>0</x:v>
      </x:c>
      <x:c r="AL596" s="582" t="n">
        <x:f>AM596*$E$3</x:f>
        <x:v>0</x:v>
      </x:c>
      <x:c r="AM596" s="523" t="n">
        <x:v>0</x:v>
      </x:c>
      <x:c r="AN596" s="585" t="n">
        <x:v>0</x:v>
      </x:c>
      <x:c r="AO596" s="588" t="n">
        <x:f>AP596*$E$3</x:f>
        <x:v>0</x:v>
      </x:c>
      <x:c r="AP596" s="523" t="n">
        <x:v>0</x:v>
      </x:c>
      <x:c r="AQ596" s="579" t="n">
        <x:v>0</x:v>
      </x:c>
      <x:c r="AR596" s="582" t="n">
        <x:f>AS596*$E$3</x:f>
        <x:v>0</x:v>
      </x:c>
      <x:c r="AS596" s="523" t="n">
        <x:v>0</x:v>
      </x:c>
      <x:c r="AT596" s="585" t="n">
        <x:v>0</x:v>
      </x:c>
      <x:c r="AU596" s="588" t="n">
        <x:f>AV596*$E$3</x:f>
        <x:v>0</x:v>
      </x:c>
      <x:c r="AV596" s="523" t="n">
        <x:v>0</x:v>
      </x:c>
      <x:c r="AW596" s="579" t="n">
        <x:f>SUM(M596,P596,S596,V596,Y596,AB596,AE596,AH596,AK596,AN596,AQ596,AT596)</x:f>
        <x:v>0</x:v>
      </x:c>
      <x:c r="AX596" s="582" t="n">
        <x:f>SUM(N596,Q596,T596,W596,Z596,AC596,AF596,AI596,AL596,AO596,AR596,AU596)</x:f>
        <x:v>0</x:v>
      </x:c>
      <x:c r="AY596" s="525"/>
      <x:c r="AZ596" s="579" t="n">
        <x:f>AW596/12</x:f>
        <x:v>0</x:v>
      </x:c>
      <x:c r="BA596" s="582" t="n">
        <x:f>AX596/12</x:f>
        <x:v>0</x:v>
      </x:c>
      <x:c r="BB596" s="525"/>
      <x:c r="BC596" s="579" t="n">
        <x:f>AW596-$G596</x:f>
        <x:v>0</x:v>
      </x:c>
      <x:c r="BD596" s="582" t="n">
        <x:f>AX596-($K596*12)</x:f>
        <x:v>0</x:v>
      </x:c>
      <x:c r="BE596" s="522" t="str">
        <x:v>SIM</x:v>
      </x:c>
      <x:c r="BF596" s="522" t="str">
        <x:v>PRODUÇÃO · COMPÕE O FATOR K</x:v>
      </x:c>
    </x:row>
    <x:row r="597" ht="31" customHeight="1">
      <x:c r="A597" s="531" t="str">
        <x:v>O&amp;M</x:v>
      </x:c>
      <x:c r="B597" s="531" t="str">
        <x:v>LINHA VIVA</x:v>
      </x:c>
      <x:c r="C597" s="531" t="str">
        <x:v>5033000348</x:v>
      </x:c>
      <x:c r="D597" s="534" t="str">
        <x:v>RET ESTR CP CHAVE FUSIVEL 2F LV</x:v>
      </x:c>
      <x:c r="E597" s="534" t="str">
        <x:v>RETIRAR ESTRUTURA COMPLETA PARA CHAVE FUSIVEL EM REDE BIFASICA (2F), INDEPENDENTE DA CLASSE DE TENSAO. INCLUI: INSTALAR/RETIRAR COBERTURAS NECESSARIAS NO POSTE, CONDUTOR, CHAVES E COMPONENTES ENERGIZADOS, RETIRAR ESTRUTURA COMPLETA DO 2° NIVEL, CRUZETA E 2 CHAVES FUSIVEIS COM ACESSORIOS DE FIXACAO, GRAMPO, ELO E CONEXAO A REDE. NAO INCLUI A INSTALACAO DO POSTE E ESTRUTURA PRIMARIA (1° NIVEL), QUANDO NECESSARIO DEVERA SER CONSIDERADO EM ATIVIDADE ESPECIFICA. APROPRIACAO - INVESTIMENTO: QUANDO ASSOCIADA A UC ESSA ATIVIDADE DEVE SER APROPRIADA NA ODI. CUSTEIO: QUANDO EM ATIVIDADE DE MANUTENCAO, APROPRIAR NO CENTRO E CLASSE DE CUSTO ESPECIFICA DA AREA. CONFORME ET.206.EQTL.NORMAS E QUALIDADE - CADERNO DE SERVICOS. QUANTIDADE MINIMA DE PESSOAS RECOMENDAS: 3 PESSOAS. TIPO DE TURMA: LINHA VIVA (LV).</x:v>
      </x:c>
      <x:c r="F597" s="531" t="str">
        <x:v>CONJUNTO</x:v>
      </x:c>
      <x:c r="G597" s="573" t="n">
        <x:v>0</x:v>
      </x:c>
      <x:c r="H597" s="573" t="n">
        <x:f>G597/12</x:f>
        <x:v>0</x:v>
      </x:c>
      <x:c r="I597" s="576" t="n">
        <x:v>457.001694653125</x:v>
      </x:c>
      <x:c r="J597" s="576" t="n">
        <x:f>ROUND(I597*$E$3,2)</x:f>
        <x:v>457</x:v>
      </x:c>
      <x:c r="K597" s="576" t="n">
        <x:f>J597*H597</x:f>
        <x:v>0</x:v>
      </x:c>
      <x:c r="L597" s="522"/>
      <x:c r="M597" s="579" t="n">
        <x:v>0</x:v>
      </x:c>
      <x:c r="N597" s="582" t="n">
        <x:f>O597*$E$3</x:f>
        <x:v>0</x:v>
      </x:c>
      <x:c r="O597" s="523" t="n">
        <x:v>0</x:v>
      </x:c>
      <x:c r="P597" s="585" t="n">
        <x:v>0</x:v>
      </x:c>
      <x:c r="Q597" s="588" t="n">
        <x:f>R597*$E$3</x:f>
        <x:v>0</x:v>
      </x:c>
      <x:c r="R597" s="523" t="n">
        <x:v>0</x:v>
      </x:c>
      <x:c r="S597" s="579" t="n">
        <x:v>0</x:v>
      </x:c>
      <x:c r="T597" s="582" t="n">
        <x:f>U597*$E$3</x:f>
        <x:v>0</x:v>
      </x:c>
      <x:c r="U597" s="523" t="n">
        <x:v>0</x:v>
      </x:c>
      <x:c r="V597" s="585" t="n">
        <x:v>0</x:v>
      </x:c>
      <x:c r="W597" s="588" t="n">
        <x:f>X597*$E$3</x:f>
        <x:v>0</x:v>
      </x:c>
      <x:c r="X597" s="523" t="n">
        <x:v>0</x:v>
      </x:c>
      <x:c r="Y597" s="579" t="n">
        <x:v>0</x:v>
      </x:c>
      <x:c r="Z597" s="582" t="n">
        <x:f>AA597*$E$3</x:f>
        <x:v>0</x:v>
      </x:c>
      <x:c r="AA597" s="523" t="n">
        <x:v>0</x:v>
      </x:c>
      <x:c r="AB597" s="585" t="n">
        <x:v>0</x:v>
      </x:c>
      <x:c r="AC597" s="588" t="n">
        <x:f>AD597*$E$3</x:f>
        <x:v>0</x:v>
      </x:c>
      <x:c r="AD597" s="523" t="n">
        <x:v>0</x:v>
      </x:c>
      <x:c r="AE597" s="579" t="n">
        <x:v>0</x:v>
      </x:c>
      <x:c r="AF597" s="582" t="n">
        <x:f>AG597*$E$3</x:f>
        <x:v>0</x:v>
      </x:c>
      <x:c r="AG597" s="523" t="n">
        <x:v>0</x:v>
      </x:c>
      <x:c r="AH597" s="585" t="n">
        <x:v>0</x:v>
      </x:c>
      <x:c r="AI597" s="588" t="n">
        <x:f>AJ597*$E$3</x:f>
        <x:v>0</x:v>
      </x:c>
      <x:c r="AJ597" s="523" t="n">
        <x:v>0</x:v>
      </x:c>
      <x:c r="AK597" s="579" t="n">
        <x:v>0</x:v>
      </x:c>
      <x:c r="AL597" s="582" t="n">
        <x:f>AM597*$E$3</x:f>
        <x:v>0</x:v>
      </x:c>
      <x:c r="AM597" s="523" t="n">
        <x:v>0</x:v>
      </x:c>
      <x:c r="AN597" s="585" t="n">
        <x:v>0</x:v>
      </x:c>
      <x:c r="AO597" s="588" t="n">
        <x:f>AP597*$E$3</x:f>
        <x:v>0</x:v>
      </x:c>
      <x:c r="AP597" s="523" t="n">
        <x:v>0</x:v>
      </x:c>
      <x:c r="AQ597" s="579" t="n">
        <x:v>0</x:v>
      </x:c>
      <x:c r="AR597" s="582" t="n">
        <x:f>AS597*$E$3</x:f>
        <x:v>0</x:v>
      </x:c>
      <x:c r="AS597" s="523" t="n">
        <x:v>0</x:v>
      </x:c>
      <x:c r="AT597" s="585" t="n">
        <x:v>0</x:v>
      </x:c>
      <x:c r="AU597" s="588" t="n">
        <x:f>AV597*$E$3</x:f>
        <x:v>0</x:v>
      </x:c>
      <x:c r="AV597" s="523" t="n">
        <x:v>0</x:v>
      </x:c>
      <x:c r="AW597" s="579" t="n">
        <x:f>SUM(M597,P597,S597,V597,Y597,AB597,AE597,AH597,AK597,AN597,AQ597,AT597)</x:f>
        <x:v>0</x:v>
      </x:c>
      <x:c r="AX597" s="582" t="n">
        <x:f>SUM(N597,Q597,T597,W597,Z597,AC597,AF597,AI597,AL597,AO597,AR597,AU597)</x:f>
        <x:v>0</x:v>
      </x:c>
      <x:c r="AY597" s="525"/>
      <x:c r="AZ597" s="579" t="n">
        <x:f>AW597/12</x:f>
        <x:v>0</x:v>
      </x:c>
      <x:c r="BA597" s="582" t="n">
        <x:f>AX597/12</x:f>
        <x:v>0</x:v>
      </x:c>
      <x:c r="BB597" s="525"/>
      <x:c r="BC597" s="579" t="n">
        <x:f>AW597-$G597</x:f>
        <x:v>0</x:v>
      </x:c>
      <x:c r="BD597" s="582" t="n">
        <x:f>AX597-($K597*12)</x:f>
        <x:v>0</x:v>
      </x:c>
      <x:c r="BE597" s="522" t="str">
        <x:v>SIM</x:v>
      </x:c>
      <x:c r="BF597" s="522" t="str">
        <x:v>PRODUÇÃO · COMPÕE O FATOR K</x:v>
      </x:c>
    </x:row>
    <x:row r="598" ht="31" customHeight="1">
      <x:c r="A598" s="531" t="str">
        <x:v>O&amp;M</x:v>
      </x:c>
      <x:c r="B598" s="531" t="str">
        <x:v>LINHA VIVA</x:v>
      </x:c>
      <x:c r="C598" s="531" t="str">
        <x:v>5033000349</x:v>
      </x:c>
      <x:c r="D598" s="534" t="str">
        <x:v>RET ESTR CP CHAVE FUSIVEL 3F LV</x:v>
      </x:c>
      <x:c r="E598" s="534" t="str">
        <x:v>RETIRAR ESTRUTURA COMPLETA PARA CHAVE FUSIVEL EM REDE TRIFASICA (3F), INDEPENDENTE DA CLASSE DE TENSAO. INCLUI: INSTALAR/RETIRAR COBERTURAS NECESSARIAS NO POSTE, CONDUTOR, CHAVES E COMPONENTES ENERGIZADOS, RETIRAR ESTRUTURA COMPLETA DO 2° NIVEL, CRUZETA E 3 CHAVES FUSIVEIS COM ACESSORIOS DE FIXACAO, GRAMPO, ELO E CONEXAO A REDE. NAO INCLUI A INSTALACAO DO POSTE E ESTRUTURA PRIMARIA (1° NIVEL), QUANDO NECESSARIO DEVERA SER CONSIDERADO EM ATIVIDADE ESPECIFICA. APROPRIACAO - INVESTIMENTO: QUANDO ASSOCIADA A UC ESSA ATIVIDADE DEVE SER APROPRIADA NA ODI. CUSTEIO: QUANDO EM ATIVIDADE DE MANUTENCAO, APROPRIAR NO CENTRO E CLASSE DE CUSTO ESPECIFICA DA AREA. CONFORME ET.206.EQTL.NORMAS E QUALIDADE - CADERNO DE SERVICOS. QUANTIDADE MINIMA DE PESSOAS RECOMENDAS: 3 PESSOAS. TIPO DE TURMA: LINHA VIVA (LV).</x:v>
      </x:c>
      <x:c r="F598" s="531" t="str">
        <x:v>CONJUNTO</x:v>
      </x:c>
      <x:c r="G598" s="573" t="n">
        <x:v>0</x:v>
      </x:c>
      <x:c r="H598" s="573" t="n">
        <x:f>G598/12</x:f>
        <x:v>0</x:v>
      </x:c>
      <x:c r="I598" s="576" t="n">
        <x:v>520.981931904562</x:v>
      </x:c>
      <x:c r="J598" s="576" t="n">
        <x:f>ROUND(I598*$E$3,2)</x:f>
        <x:v>520.98</x:v>
      </x:c>
      <x:c r="K598" s="576" t="n">
        <x:f>J598*H598</x:f>
        <x:v>0</x:v>
      </x:c>
      <x:c r="L598" s="522"/>
      <x:c r="M598" s="579" t="n">
        <x:v>0</x:v>
      </x:c>
      <x:c r="N598" s="582" t="n">
        <x:f>O598*$E$3</x:f>
        <x:v>0</x:v>
      </x:c>
      <x:c r="O598" s="523" t="n">
        <x:v>0</x:v>
      </x:c>
      <x:c r="P598" s="585" t="n">
        <x:v>0</x:v>
      </x:c>
      <x:c r="Q598" s="588" t="n">
        <x:f>R598*$E$3</x:f>
        <x:v>0</x:v>
      </x:c>
      <x:c r="R598" s="523" t="n">
        <x:v>0</x:v>
      </x:c>
      <x:c r="S598" s="579" t="n">
        <x:v>0</x:v>
      </x:c>
      <x:c r="T598" s="582" t="n">
        <x:f>U598*$E$3</x:f>
        <x:v>0</x:v>
      </x:c>
      <x:c r="U598" s="523" t="n">
        <x:v>0</x:v>
      </x:c>
      <x:c r="V598" s="585" t="n">
        <x:v>0</x:v>
      </x:c>
      <x:c r="W598" s="588" t="n">
        <x:f>X598*$E$3</x:f>
        <x:v>0</x:v>
      </x:c>
      <x:c r="X598" s="523" t="n">
        <x:v>0</x:v>
      </x:c>
      <x:c r="Y598" s="579" t="n">
        <x:v>0</x:v>
      </x:c>
      <x:c r="Z598" s="582" t="n">
        <x:f>AA598*$E$3</x:f>
        <x:v>0</x:v>
      </x:c>
      <x:c r="AA598" s="523" t="n">
        <x:v>0</x:v>
      </x:c>
      <x:c r="AB598" s="585" t="n">
        <x:v>0</x:v>
      </x:c>
      <x:c r="AC598" s="588" t="n">
        <x:f>AD598*$E$3</x:f>
        <x:v>0</x:v>
      </x:c>
      <x:c r="AD598" s="523" t="n">
        <x:v>0</x:v>
      </x:c>
      <x:c r="AE598" s="579" t="n">
        <x:v>0</x:v>
      </x:c>
      <x:c r="AF598" s="582" t="n">
        <x:f>AG598*$E$3</x:f>
        <x:v>0</x:v>
      </x:c>
      <x:c r="AG598" s="523" t="n">
        <x:v>0</x:v>
      </x:c>
      <x:c r="AH598" s="585" t="n">
        <x:v>0</x:v>
      </x:c>
      <x:c r="AI598" s="588" t="n">
        <x:f>AJ598*$E$3</x:f>
        <x:v>0</x:v>
      </x:c>
      <x:c r="AJ598" s="523" t="n">
        <x:v>0</x:v>
      </x:c>
      <x:c r="AK598" s="579" t="n">
        <x:v>0</x:v>
      </x:c>
      <x:c r="AL598" s="582" t="n">
        <x:f>AM598*$E$3</x:f>
        <x:v>0</x:v>
      </x:c>
      <x:c r="AM598" s="523" t="n">
        <x:v>0</x:v>
      </x:c>
      <x:c r="AN598" s="585" t="n">
        <x:v>0</x:v>
      </x:c>
      <x:c r="AO598" s="588" t="n">
        <x:f>AP598*$E$3</x:f>
        <x:v>0</x:v>
      </x:c>
      <x:c r="AP598" s="523" t="n">
        <x:v>0</x:v>
      </x:c>
      <x:c r="AQ598" s="579" t="n">
        <x:v>0</x:v>
      </x:c>
      <x:c r="AR598" s="582" t="n">
        <x:f>AS598*$E$3</x:f>
        <x:v>0</x:v>
      </x:c>
      <x:c r="AS598" s="523" t="n">
        <x:v>0</x:v>
      </x:c>
      <x:c r="AT598" s="585" t="n">
        <x:v>0</x:v>
      </x:c>
      <x:c r="AU598" s="588" t="n">
        <x:f>AV598*$E$3</x:f>
        <x:v>0</x:v>
      </x:c>
      <x:c r="AV598" s="523" t="n">
        <x:v>0</x:v>
      </x:c>
      <x:c r="AW598" s="579" t="n">
        <x:f>SUM(M598,P598,S598,V598,Y598,AB598,AE598,AH598,AK598,AN598,AQ598,AT598)</x:f>
        <x:v>0</x:v>
      </x:c>
      <x:c r="AX598" s="582" t="n">
        <x:f>SUM(N598,Q598,T598,W598,Z598,AC598,AF598,AI598,AL598,AO598,AR598,AU598)</x:f>
        <x:v>0</x:v>
      </x:c>
      <x:c r="AY598" s="525"/>
      <x:c r="AZ598" s="579" t="n">
        <x:f>AW598/12</x:f>
        <x:v>0</x:v>
      </x:c>
      <x:c r="BA598" s="582" t="n">
        <x:f>AX598/12</x:f>
        <x:v>0</x:v>
      </x:c>
      <x:c r="BB598" s="525"/>
      <x:c r="BC598" s="579" t="n">
        <x:f>AW598-$G598</x:f>
        <x:v>0</x:v>
      </x:c>
      <x:c r="BD598" s="582" t="n">
        <x:f>AX598-($K598*12)</x:f>
        <x:v>0</x:v>
      </x:c>
      <x:c r="BE598" s="522" t="str">
        <x:v>SIM</x:v>
      </x:c>
      <x:c r="BF598" s="522" t="str">
        <x:v>PRODUÇÃO · COMPÕE O FATOR K</x:v>
      </x:c>
    </x:row>
    <x:row r="599" ht="31" customHeight="1">
      <x:c r="A599" s="531" t="str">
        <x:v>O&amp;M</x:v>
      </x:c>
      <x:c r="B599" s="531" t="str">
        <x:v>LINHA VIVA</x:v>
      </x:c>
      <x:c r="C599" s="531" t="str">
        <x:v>5034000028</x:v>
      </x:c>
      <x:c r="D599" s="534" t="str">
        <x:v>INST/RET BIG JUMPER LV</x:v>
      </x:c>
      <x:c r="E599" s="534" t="str">
        <x:v>INSTALAR E RETIRAR BIG JUMPER, COM EQUIPE DE LINHA VIVA. APROPRIACAO - CUSTEIO: QUANDO EM ATIVIDADE DE MANUTENCAO, APROPRIAR NO CENTRO E CLASSE DE CUSTO ESPECIFICA DA AREA.. CONFORME ET.206.EQTL.NORMAS E QUALIDADE - CADERNO DE SERVICOS. QUANTIDADE MINIMA DE PESSOAS RECOMENDAS:  2 x 4 PESSOAS. TIPO DE TURMA: LINHA VIVA (LV).</x:v>
      </x:c>
      <x:c r="F599" s="531" t="str">
        <x:v>UNIDADE</x:v>
      </x:c>
      <x:c r="G599" s="573" t="n">
        <x:v>0</x:v>
      </x:c>
      <x:c r="H599" s="573" t="n">
        <x:f>G599/12</x:f>
        <x:v>0</x:v>
      </x:c>
      <x:c r="I599" s="576" t="n">
        <x:v>4570.01694653125</x:v>
      </x:c>
      <x:c r="J599" s="576" t="n">
        <x:f>ROUND(I599*$E$3,2)</x:f>
        <x:v>4570.02</x:v>
      </x:c>
      <x:c r="K599" s="576" t="n">
        <x:f>J599*H599</x:f>
        <x:v>0</x:v>
      </x:c>
      <x:c r="L599" s="522"/>
      <x:c r="M599" s="579" t="n">
        <x:v>0</x:v>
      </x:c>
      <x:c r="N599" s="582" t="n">
        <x:f>O599*$E$3</x:f>
        <x:v>0</x:v>
      </x:c>
      <x:c r="O599" s="523" t="n">
        <x:v>0</x:v>
      </x:c>
      <x:c r="P599" s="585" t="n">
        <x:v>0</x:v>
      </x:c>
      <x:c r="Q599" s="588" t="n">
        <x:f>R599*$E$3</x:f>
        <x:v>0</x:v>
      </x:c>
      <x:c r="R599" s="523" t="n">
        <x:v>0</x:v>
      </x:c>
      <x:c r="S599" s="579" t="n">
        <x:v>0</x:v>
      </x:c>
      <x:c r="T599" s="582" t="n">
        <x:f>U599*$E$3</x:f>
        <x:v>0</x:v>
      </x:c>
      <x:c r="U599" s="523" t="n">
        <x:v>0</x:v>
      </x:c>
      <x:c r="V599" s="585" t="n">
        <x:v>0</x:v>
      </x:c>
      <x:c r="W599" s="588" t="n">
        <x:f>X599*$E$3</x:f>
        <x:v>0</x:v>
      </x:c>
      <x:c r="X599" s="523" t="n">
        <x:v>0</x:v>
      </x:c>
      <x:c r="Y599" s="579" t="n">
        <x:v>0</x:v>
      </x:c>
      <x:c r="Z599" s="582" t="n">
        <x:f>AA599*$E$3</x:f>
        <x:v>0</x:v>
      </x:c>
      <x:c r="AA599" s="523" t="n">
        <x:v>0</x:v>
      </x:c>
      <x:c r="AB599" s="585" t="n">
        <x:v>0</x:v>
      </x:c>
      <x:c r="AC599" s="588" t="n">
        <x:f>AD599*$E$3</x:f>
        <x:v>0</x:v>
      </x:c>
      <x:c r="AD599" s="523" t="n">
        <x:v>0</x:v>
      </x:c>
      <x:c r="AE599" s="579" t="n">
        <x:v>0</x:v>
      </x:c>
      <x:c r="AF599" s="582" t="n">
        <x:f>AG599*$E$3</x:f>
        <x:v>0</x:v>
      </x:c>
      <x:c r="AG599" s="523" t="n">
        <x:v>0</x:v>
      </x:c>
      <x:c r="AH599" s="585" t="n">
        <x:v>0</x:v>
      </x:c>
      <x:c r="AI599" s="588" t="n">
        <x:f>AJ599*$E$3</x:f>
        <x:v>0</x:v>
      </x:c>
      <x:c r="AJ599" s="523" t="n">
        <x:v>0</x:v>
      </x:c>
      <x:c r="AK599" s="579" t="n">
        <x:v>0</x:v>
      </x:c>
      <x:c r="AL599" s="582" t="n">
        <x:f>AM599*$E$3</x:f>
        <x:v>0</x:v>
      </x:c>
      <x:c r="AM599" s="523" t="n">
        <x:v>0</x:v>
      </x:c>
      <x:c r="AN599" s="585" t="n">
        <x:v>0</x:v>
      </x:c>
      <x:c r="AO599" s="588" t="n">
        <x:f>AP599*$E$3</x:f>
        <x:v>0</x:v>
      </x:c>
      <x:c r="AP599" s="523" t="n">
        <x:v>0</x:v>
      </x:c>
      <x:c r="AQ599" s="579" t="n">
        <x:v>0</x:v>
      </x:c>
      <x:c r="AR599" s="582" t="n">
        <x:f>AS599*$E$3</x:f>
        <x:v>0</x:v>
      </x:c>
      <x:c r="AS599" s="523" t="n">
        <x:v>0</x:v>
      </x:c>
      <x:c r="AT599" s="585" t="n">
        <x:v>0</x:v>
      </x:c>
      <x:c r="AU599" s="588" t="n">
        <x:f>AV599*$E$3</x:f>
        <x:v>0</x:v>
      </x:c>
      <x:c r="AV599" s="523" t="n">
        <x:v>0</x:v>
      </x:c>
      <x:c r="AW599" s="579" t="n">
        <x:f>SUM(M599,P599,S599,V599,Y599,AB599,AE599,AH599,AK599,AN599,AQ599,AT599)</x:f>
        <x:v>0</x:v>
      </x:c>
      <x:c r="AX599" s="582" t="n">
        <x:f>SUM(N599,Q599,T599,W599,Z599,AC599,AF599,AI599,AL599,AO599,AR599,AU599)</x:f>
        <x:v>0</x:v>
      </x:c>
      <x:c r="AY599" s="525"/>
      <x:c r="AZ599" s="579" t="n">
        <x:f>AW599/12</x:f>
        <x:v>0</x:v>
      </x:c>
      <x:c r="BA599" s="582" t="n">
        <x:f>AX599/12</x:f>
        <x:v>0</x:v>
      </x:c>
      <x:c r="BB599" s="525"/>
      <x:c r="BC599" s="579" t="n">
        <x:f>AW599-$G599</x:f>
        <x:v>0</x:v>
      </x:c>
      <x:c r="BD599" s="582" t="n">
        <x:f>AX599-($K599*12)</x:f>
        <x:v>0</x:v>
      </x:c>
      <x:c r="BE599" s="522" t="str">
        <x:v>SIM</x:v>
      </x:c>
      <x:c r="BF599" s="522" t="str">
        <x:v>PRODUÇÃO · COMPÕE O FATOR K</x:v>
      </x:c>
    </x:row>
    <x:row r="600" ht="31" customHeight="1">
      <x:c r="A600" s="531" t="str">
        <x:v>O&amp;M</x:v>
      </x:c>
      <x:c r="B600" s="531" t="str">
        <x:v>LINHA MORTA</x:v>
      </x:c>
      <x:c r="C600" s="531" t="str">
        <x:v>5034000032</x:v>
      </x:c>
      <x:c r="D600" s="534" t="str">
        <x:v>GUARDA DE CONDUTOR BIG JUMPER LM</x:v>
      </x:c>
      <x:c r="E600" s="534" t="str">
        <x:v>GUARDA DE CONDUTOR DO BIG JUMPER. CONFORME NORMA TECNICA VIGENTE. INCLUI: GUARDA DOS CONDUTORES DURANTE A EXECUCAO DA ATIVIDADE COM BIG JUMPER. APROPRIACAO - CUSTEIO: QUANDO EM ATIVIDADE DE MANUTENCAO, APROPRIAR NO CENTRO E CLASSE DE CUSTO ESPECIFICA DA AREA. CONFORME ET.206.EQTL.NORMAS E QUALIDADE - CADERNO DE SERVICOS. QUANT MINIMA RECOMENDA: 2 PESSOAS. TIPO DE TURMA: LINHA MORTA (LM).</x:v>
      </x:c>
      <x:c r="F600" s="531" t="str">
        <x:v>UNIDADE</x:v>
      </x:c>
      <x:c r="G600" s="573" t="n">
        <x:v>0</x:v>
      </x:c>
      <x:c r="H600" s="573" t="n">
        <x:f>G600/12</x:f>
        <x:v>0</x:v>
      </x:c>
      <x:c r="I600" s="576" t="n">
        <x:v>3943.46596274546</x:v>
      </x:c>
      <x:c r="J600" s="576" t="n">
        <x:f>ROUND(I600*$E$3,2)</x:f>
        <x:v>3943.47</x:v>
      </x:c>
      <x:c r="K600" s="576" t="n">
        <x:f>J600*H600</x:f>
        <x:v>0</x:v>
      </x:c>
      <x:c r="L600" s="522"/>
      <x:c r="M600" s="579" t="n">
        <x:v>0</x:v>
      </x:c>
      <x:c r="N600" s="582" t="n">
        <x:f>O600*$E$3</x:f>
        <x:v>0</x:v>
      </x:c>
      <x:c r="O600" s="523" t="n">
        <x:v>0</x:v>
      </x:c>
      <x:c r="P600" s="585" t="n">
        <x:v>0</x:v>
      </x:c>
      <x:c r="Q600" s="588" t="n">
        <x:f>R600*$E$3</x:f>
        <x:v>0</x:v>
      </x:c>
      <x:c r="R600" s="523" t="n">
        <x:v>0</x:v>
      </x:c>
      <x:c r="S600" s="579" t="n">
        <x:v>0</x:v>
      </x:c>
      <x:c r="T600" s="582" t="n">
        <x:f>U600*$E$3</x:f>
        <x:v>0</x:v>
      </x:c>
      <x:c r="U600" s="523" t="n">
        <x:v>0</x:v>
      </x:c>
      <x:c r="V600" s="585" t="n">
        <x:v>0</x:v>
      </x:c>
      <x:c r="W600" s="588" t="n">
        <x:f>X600*$E$3</x:f>
        <x:v>0</x:v>
      </x:c>
      <x:c r="X600" s="523" t="n">
        <x:v>0</x:v>
      </x:c>
      <x:c r="Y600" s="579" t="n">
        <x:v>0</x:v>
      </x:c>
      <x:c r="Z600" s="582" t="n">
        <x:f>AA600*$E$3</x:f>
        <x:v>0</x:v>
      </x:c>
      <x:c r="AA600" s="523" t="n">
        <x:v>0</x:v>
      </x:c>
      <x:c r="AB600" s="585" t="n">
        <x:v>0</x:v>
      </x:c>
      <x:c r="AC600" s="588" t="n">
        <x:f>AD600*$E$3</x:f>
        <x:v>0</x:v>
      </x:c>
      <x:c r="AD600" s="523" t="n">
        <x:v>0</x:v>
      </x:c>
      <x:c r="AE600" s="579" t="n">
        <x:v>0</x:v>
      </x:c>
      <x:c r="AF600" s="582" t="n">
        <x:f>AG600*$E$3</x:f>
        <x:v>0</x:v>
      </x:c>
      <x:c r="AG600" s="523" t="n">
        <x:v>0</x:v>
      </x:c>
      <x:c r="AH600" s="585" t="n">
        <x:v>0</x:v>
      </x:c>
      <x:c r="AI600" s="588" t="n">
        <x:f>AJ600*$E$3</x:f>
        <x:v>0</x:v>
      </x:c>
      <x:c r="AJ600" s="523" t="n">
        <x:v>0</x:v>
      </x:c>
      <x:c r="AK600" s="579" t="n">
        <x:v>0</x:v>
      </x:c>
      <x:c r="AL600" s="582" t="n">
        <x:f>AM600*$E$3</x:f>
        <x:v>0</x:v>
      </x:c>
      <x:c r="AM600" s="523" t="n">
        <x:v>0</x:v>
      </x:c>
      <x:c r="AN600" s="585" t="n">
        <x:v>0</x:v>
      </x:c>
      <x:c r="AO600" s="588" t="n">
        <x:f>AP600*$E$3</x:f>
        <x:v>0</x:v>
      </x:c>
      <x:c r="AP600" s="523" t="n">
        <x:v>0</x:v>
      </x:c>
      <x:c r="AQ600" s="579" t="n">
        <x:v>0</x:v>
      </x:c>
      <x:c r="AR600" s="582" t="n">
        <x:f>AS600*$E$3</x:f>
        <x:v>0</x:v>
      </x:c>
      <x:c r="AS600" s="523" t="n">
        <x:v>0</x:v>
      </x:c>
      <x:c r="AT600" s="585" t="n">
        <x:v>0</x:v>
      </x:c>
      <x:c r="AU600" s="588" t="n">
        <x:f>AV600*$E$3</x:f>
        <x:v>0</x:v>
      </x:c>
      <x:c r="AV600" s="523" t="n">
        <x:v>0</x:v>
      </x:c>
      <x:c r="AW600" s="579" t="n">
        <x:f>SUM(M600,P600,S600,V600,Y600,AB600,AE600,AH600,AK600,AN600,AQ600,AT600)</x:f>
        <x:v>0</x:v>
      </x:c>
      <x:c r="AX600" s="582" t="n">
        <x:f>SUM(N600,Q600,T600,W600,Z600,AC600,AF600,AI600,AL600,AO600,AR600,AU600)</x:f>
        <x:v>0</x:v>
      </x:c>
      <x:c r="AY600" s="525"/>
      <x:c r="AZ600" s="579" t="n">
        <x:f>AW600/12</x:f>
        <x:v>0</x:v>
      </x:c>
      <x:c r="BA600" s="582" t="n">
        <x:f>AX600/12</x:f>
        <x:v>0</x:v>
      </x:c>
      <x:c r="BB600" s="525"/>
      <x:c r="BC600" s="579" t="n">
        <x:f>AW600-$G600</x:f>
        <x:v>0</x:v>
      </x:c>
      <x:c r="BD600" s="582" t="n">
        <x:f>AX600-($K600*12)</x:f>
        <x:v>0</x:v>
      </x:c>
      <x:c r="BE600" s="522" t="str">
        <x:v>SIM</x:v>
      </x:c>
      <x:c r="BF600" s="522" t="str">
        <x:v>PRODUÇÃO · COMPÕE O FATOR K</x:v>
      </x:c>
    </x:row>
    <x:row r="601" ht="31" customHeight="1">
      <x:c r="A601" s="531" t="str">
        <x:v>O&amp;M</x:v>
      </x:c>
      <x:c r="B601" s="531" t="str">
        <x:v>LINHA VIVA</x:v>
      </x:c>
      <x:c r="C601" s="531" t="str">
        <x:v>5034000052</x:v>
      </x:c>
      <x:c r="D601" s="534" t="str">
        <x:v>VERIFICAR SEQUENCIA DE FASE(BT OU MT) LV</x:v>
      </x:c>
      <x:c r="E601" s="534" t="str">
        <x:v>VERIFICAR SEQUENCIA DE FASE, REDES DE BAIXA OU MEDIA TENSAO, INDEPENDENTE DA CLASSE DE TENSAO, VISANDO A OPERACAO CONFORME DO SISTEMA DE DISTRIBUICAO. APROPRIACAO - INVESTIMENTO: QUANDO ASSOCIADA A UC ESSA ATIVIDADE DEVE SER APROPRIADA NA ODI. CUSTEIO: QUANDO EM ATIVIDADE DE MANUTENCAO, APROPRIAR NO CENTRO E CLASSE DE CUSTO ESPECIFICA DA AREA. CONFORME ET.206.EQTL.NORMAS E QUALIDADE - CADERNO DE SERVICOS. QUANTIDADE MINIMA DE PESSOAS RECOMENDAS: 3 PESSOAS. TIPO DE TURMA: LINHA VIVA (LV).</x:v>
      </x:c>
      <x:c r="F601" s="531" t="str">
        <x:v>UNIDADE</x:v>
      </x:c>
      <x:c r="G601" s="573" t="n">
        <x:v>101</x:v>
      </x:c>
      <x:c r="H601" s="573" t="n">
        <x:f>G601/12</x:f>
        <x:v>8.416666666666666</x:v>
      </x:c>
      <x:c r="I601" s="576" t="n">
        <x:v>475.373162778181</x:v>
      </x:c>
      <x:c r="J601" s="576" t="n">
        <x:f>ROUND(I601*$E$3,2)</x:f>
        <x:v>475.37</x:v>
      </x:c>
      <x:c r="K601" s="576" t="n">
        <x:f>J601*H601</x:f>
        <x:v>4001.0308333333332</x:v>
      </x:c>
      <x:c r="L601" s="522"/>
      <x:c r="M601" s="579" t="n">
        <x:v>0</x:v>
      </x:c>
      <x:c r="N601" s="582" t="n">
        <x:f>O601*$E$3</x:f>
        <x:v>0</x:v>
      </x:c>
      <x:c r="O601" s="523" t="n">
        <x:v>0</x:v>
      </x:c>
      <x:c r="P601" s="585" t="n">
        <x:v>0</x:v>
      </x:c>
      <x:c r="Q601" s="588" t="n">
        <x:f>R601*$E$3</x:f>
        <x:v>0</x:v>
      </x:c>
      <x:c r="R601" s="523" t="n">
        <x:v>0</x:v>
      </x:c>
      <x:c r="S601" s="579" t="n">
        <x:v>0</x:v>
      </x:c>
      <x:c r="T601" s="582" t="n">
        <x:f>U601*$E$3</x:f>
        <x:v>0</x:v>
      </x:c>
      <x:c r="U601" s="523" t="n">
        <x:v>0</x:v>
      </x:c>
      <x:c r="V601" s="585" t="n">
        <x:v>0</x:v>
      </x:c>
      <x:c r="W601" s="588" t="n">
        <x:f>X601*$E$3</x:f>
        <x:v>0</x:v>
      </x:c>
      <x:c r="X601" s="523" t="n">
        <x:v>0</x:v>
      </x:c>
      <x:c r="Y601" s="579" t="n">
        <x:v>0</x:v>
      </x:c>
      <x:c r="Z601" s="582" t="n">
        <x:f>AA601*$E$3</x:f>
        <x:v>0</x:v>
      </x:c>
      <x:c r="AA601" s="523" t="n">
        <x:v>0</x:v>
      </x:c>
      <x:c r="AB601" s="585" t="n">
        <x:v>0</x:v>
      </x:c>
      <x:c r="AC601" s="588" t="n">
        <x:f>AD601*$E$3</x:f>
        <x:v>0</x:v>
      </x:c>
      <x:c r="AD601" s="523" t="n">
        <x:v>0</x:v>
      </x:c>
      <x:c r="AE601" s="579" t="n">
        <x:v>0</x:v>
      </x:c>
      <x:c r="AF601" s="582" t="n">
        <x:f>AG601*$E$3</x:f>
        <x:v>0</x:v>
      </x:c>
      <x:c r="AG601" s="523" t="n">
        <x:v>0</x:v>
      </x:c>
      <x:c r="AH601" s="585" t="n">
        <x:v>0</x:v>
      </x:c>
      <x:c r="AI601" s="588" t="n">
        <x:f>AJ601*$E$3</x:f>
        <x:v>0</x:v>
      </x:c>
      <x:c r="AJ601" s="523" t="n">
        <x:v>0</x:v>
      </x:c>
      <x:c r="AK601" s="579" t="n">
        <x:v>0</x:v>
      </x:c>
      <x:c r="AL601" s="582" t="n">
        <x:f>AM601*$E$3</x:f>
        <x:v>0</x:v>
      </x:c>
      <x:c r="AM601" s="523" t="n">
        <x:v>0</x:v>
      </x:c>
      <x:c r="AN601" s="585" t="n">
        <x:v>0</x:v>
      </x:c>
      <x:c r="AO601" s="588" t="n">
        <x:f>AP601*$E$3</x:f>
        <x:v>0</x:v>
      </x:c>
      <x:c r="AP601" s="523" t="n">
        <x:v>0</x:v>
      </x:c>
      <x:c r="AQ601" s="579" t="n">
        <x:v>0</x:v>
      </x:c>
      <x:c r="AR601" s="582" t="n">
        <x:f>AS601*$E$3</x:f>
        <x:v>0</x:v>
      </x:c>
      <x:c r="AS601" s="523" t="n">
        <x:v>0</x:v>
      </x:c>
      <x:c r="AT601" s="585" t="n">
        <x:v>0</x:v>
      </x:c>
      <x:c r="AU601" s="588" t="n">
        <x:f>AV601*$E$3</x:f>
        <x:v>0</x:v>
      </x:c>
      <x:c r="AV601" s="523" t="n">
        <x:v>0</x:v>
      </x:c>
      <x:c r="AW601" s="579" t="n">
        <x:f>SUM(M601,P601,S601,V601,Y601,AB601,AE601,AH601,AK601,AN601,AQ601,AT601)</x:f>
        <x:v>0</x:v>
      </x:c>
      <x:c r="AX601" s="582" t="n">
        <x:f>SUM(N601,Q601,T601,W601,Z601,AC601,AF601,AI601,AL601,AO601,AR601,AU601)</x:f>
        <x:v>0</x:v>
      </x:c>
      <x:c r="AY601" s="525"/>
      <x:c r="AZ601" s="579" t="n">
        <x:f>AW601/12</x:f>
        <x:v>0</x:v>
      </x:c>
      <x:c r="BA601" s="582" t="n">
        <x:f>AX601/12</x:f>
        <x:v>0</x:v>
      </x:c>
      <x:c r="BB601" s="525"/>
      <x:c r="BC601" s="579" t="n">
        <x:f>AW601-$G601</x:f>
        <x:v>-101</x:v>
      </x:c>
      <x:c r="BD601" s="582" t="n">
        <x:f>AX601-($K601*12)</x:f>
        <x:v>-48012.369999999995</x:v>
      </x:c>
      <x:c r="BE601" s="522" t="str">
        <x:v>SIM</x:v>
      </x:c>
      <x:c r="BF601" s="522" t="str">
        <x:v>PRODUÇÃO · COMPÕE O FATOR K</x:v>
      </x:c>
    </x:row>
    <x:row r="602" ht="31" customHeight="1">
      <x:c r="A602" s="531" t="str">
        <x:v>O&amp;M</x:v>
      </x:c>
      <x:c r="B602" s="531" t="str">
        <x:v>PODA</x:v>
      </x:c>
      <x:c r="C602" s="531" t="str">
        <x:v>5035000033</x:v>
      </x:c>
      <x:c r="D602" s="534" t="str">
        <x:v>ROCO VEGET ROBUSTO &gt;6&lt;12M REDE MT PO LV</x:v>
      </x:c>
      <x:c r="E602" s="534" t="str">
        <x:v>PODA DE ARVORE DO TIPO VARIADAS ENTRE 6 E 12 METROS EM CORTE ROCO COM LARGURA DE 5 METROS DA REDE (2,5 METROS PARA CADA LADO) - CODIGO ROC. INCLUI: ROCAR ARVORE QUE ENCONTRA-SE EMBAIXO A REDE DE MT. PAGAMENTO POR METRO LINEAR, POIS A LARGURA É FIXA EM 5 METROS, RETIRANDO TODA A VEGETAÇÃO. APROPRIACAO - CUSTEIO: QUANDO EM ATIVIDADE DE MANUTENCAO, APROPRIAR NO CENTRO E CLASSE DE CUSTO ESPECIFICA DA AREA. QUANTIDADE MINIMA DE PESSOAS NECESSARIAS: 3 PESSOAS. TIPO DE TURMA: PODA LINHA VIVA (PO LV).</x:v>
      </x:c>
      <x:c r="F602" s="531" t="str">
        <x:v>METRO</x:v>
      </x:c>
      <x:c r="G602" s="573" t="n">
        <x:v>0</x:v>
      </x:c>
      <x:c r="H602" s="573" t="n">
        <x:f>G602/12</x:f>
        <x:v>0</x:v>
      </x:c>
      <x:c r="I602" s="576" t="n">
        <x:v>8.30649225959414</x:v>
      </x:c>
      <x:c r="J602" s="576" t="n">
        <x:f>ROUND(I602*$E$3,2)</x:f>
        <x:v>8.31</x:v>
      </x:c>
      <x:c r="K602" s="576" t="n">
        <x:f>J602*H602</x:f>
        <x:v>0</x:v>
      </x:c>
      <x:c r="L602" s="522"/>
      <x:c r="M602" s="579" t="n">
        <x:v>0</x:v>
      </x:c>
      <x:c r="N602" s="582" t="n">
        <x:f>O602*$E$3</x:f>
        <x:v>0</x:v>
      </x:c>
      <x:c r="O602" s="523" t="n">
        <x:v>0</x:v>
      </x:c>
      <x:c r="P602" s="585" t="n">
        <x:v>0</x:v>
      </x:c>
      <x:c r="Q602" s="588" t="n">
        <x:f>R602*$E$3</x:f>
        <x:v>0</x:v>
      </x:c>
      <x:c r="R602" s="523" t="n">
        <x:v>0</x:v>
      </x:c>
      <x:c r="S602" s="579" t="n">
        <x:v>0</x:v>
      </x:c>
      <x:c r="T602" s="582" t="n">
        <x:f>U602*$E$3</x:f>
        <x:v>0</x:v>
      </x:c>
      <x:c r="U602" s="523" t="n">
        <x:v>0</x:v>
      </x:c>
      <x:c r="V602" s="585" t="n">
        <x:v>0</x:v>
      </x:c>
      <x:c r="W602" s="588" t="n">
        <x:f>X602*$E$3</x:f>
        <x:v>0</x:v>
      </x:c>
      <x:c r="X602" s="523" t="n">
        <x:v>0</x:v>
      </x:c>
      <x:c r="Y602" s="579" t="n">
        <x:v>0</x:v>
      </x:c>
      <x:c r="Z602" s="582" t="n">
        <x:f>AA602*$E$3</x:f>
        <x:v>0</x:v>
      </x:c>
      <x:c r="AA602" s="523" t="n">
        <x:v>0</x:v>
      </x:c>
      <x:c r="AB602" s="585" t="n">
        <x:v>0</x:v>
      </x:c>
      <x:c r="AC602" s="588" t="n">
        <x:f>AD602*$E$3</x:f>
        <x:v>0</x:v>
      </x:c>
      <x:c r="AD602" s="523" t="n">
        <x:v>0</x:v>
      </x:c>
      <x:c r="AE602" s="579" t="n">
        <x:v>0</x:v>
      </x:c>
      <x:c r="AF602" s="582" t="n">
        <x:f>AG602*$E$3</x:f>
        <x:v>0</x:v>
      </x:c>
      <x:c r="AG602" s="523" t="n">
        <x:v>0</x:v>
      </x:c>
      <x:c r="AH602" s="585" t="n">
        <x:v>0</x:v>
      </x:c>
      <x:c r="AI602" s="588" t="n">
        <x:f>AJ602*$E$3</x:f>
        <x:v>0</x:v>
      </x:c>
      <x:c r="AJ602" s="523" t="n">
        <x:v>0</x:v>
      </x:c>
      <x:c r="AK602" s="579" t="n">
        <x:v>0</x:v>
      </x:c>
      <x:c r="AL602" s="582" t="n">
        <x:f>AM602*$E$3</x:f>
        <x:v>0</x:v>
      </x:c>
      <x:c r="AM602" s="523" t="n">
        <x:v>0</x:v>
      </x:c>
      <x:c r="AN602" s="585" t="n">
        <x:v>0</x:v>
      </x:c>
      <x:c r="AO602" s="588" t="n">
        <x:f>AP602*$E$3</x:f>
        <x:v>0</x:v>
      </x:c>
      <x:c r="AP602" s="523" t="n">
        <x:v>0</x:v>
      </x:c>
      <x:c r="AQ602" s="579" t="n">
        <x:v>0</x:v>
      </x:c>
      <x:c r="AR602" s="582" t="n">
        <x:f>AS602*$E$3</x:f>
        <x:v>0</x:v>
      </x:c>
      <x:c r="AS602" s="523" t="n">
        <x:v>0</x:v>
      </x:c>
      <x:c r="AT602" s="585" t="n">
        <x:v>0</x:v>
      </x:c>
      <x:c r="AU602" s="588" t="n">
        <x:f>AV602*$E$3</x:f>
        <x:v>0</x:v>
      </x:c>
      <x:c r="AV602" s="523" t="n">
        <x:v>0</x:v>
      </x:c>
      <x:c r="AW602" s="579" t="n">
        <x:f>SUM(M602,P602,S602,V602,Y602,AB602,AE602,AH602,AK602,AN602,AQ602,AT602)</x:f>
        <x:v>0</x:v>
      </x:c>
      <x:c r="AX602" s="582" t="n">
        <x:f>SUM(N602,Q602,T602,W602,Z602,AC602,AF602,AI602,AL602,AO602,AR602,AU602)</x:f>
        <x:v>0</x:v>
      </x:c>
      <x:c r="AY602" s="525"/>
      <x:c r="AZ602" s="579" t="n">
        <x:f>AW602/12</x:f>
        <x:v>0</x:v>
      </x:c>
      <x:c r="BA602" s="582" t="n">
        <x:f>AX602/12</x:f>
        <x:v>0</x:v>
      </x:c>
      <x:c r="BB602" s="525"/>
      <x:c r="BC602" s="579" t="n">
        <x:f>AW602-$G602</x:f>
        <x:v>0</x:v>
      </x:c>
      <x:c r="BD602" s="582" t="n">
        <x:f>AX602-($K602*12)</x:f>
        <x:v>0</x:v>
      </x:c>
      <x:c r="BE602" s="522" t="str">
        <x:v>SIM</x:v>
      </x:c>
      <x:c r="BF602" s="522" t="str">
        <x:v>PRODUÇÃO · COMPÕE O FATOR K</x:v>
      </x:c>
    </x:row>
    <x:row r="603" ht="31" customHeight="1">
      <x:c r="A603" s="531" t="str">
        <x:v>O&amp;M</x:v>
      </x:c>
      <x:c r="B603" s="531" t="str">
        <x:v>PODA</x:v>
      </x:c>
      <x:c r="C603" s="531" t="str">
        <x:v>5035000053</x:v>
      </x:c>
      <x:c r="D603" s="534" t="str">
        <x:v>ELIMINAR RAMA TREPADEIRA TRP PO LV</x:v>
      </x:c>
      <x:c r="E603" s="534" t="str">
        <x:v>ELIMINAR RAMA TREPADEIRA EM ESTAI, POSTE E/OU RAMAL - CODIGO TRP. INCLUI: CORTAR RAMA TREPADEIRA EM ESTAI, POSTE E/OU RAMAL DE SERVICO DE FORMA A DEIXAR LIVRE DE VEGETACAO A ESTRUTURA. PARA ESTA ATIVIDADE SUA UNIDADE DE MEDIDA E A ESTRUTURA, INDEPENDENTE DO NUMERO DE ESTAI NA MESMA ESTRUTURA OU AREA DO POSTE E METRO LINEAR DO RAMAL DE SERVICO. ESTA ATIVIDADE COMTEMPLA A LIMPEZA E DESCARTE ADEQUADO DOS RESIDUOS. APROPRIACAO - CUSTEIO: QUANDO EM ATIVIDADE DE MANUTENCAO, APROPRIAR NO CENTRO E CLASSE DE CUSTO ESPECIFICA DA AREA. QUANTIDADE MINIMA DE PESSOAS NECESSARIAS: 3 PESSOAS. TIPO DE TURMA: PODA LINHA VIVA (PO LV).</x:v>
      </x:c>
      <x:c r="F603" s="531" t="str">
        <x:v>UNIDADE</x:v>
      </x:c>
      <x:c r="G603" s="573" t="n">
        <x:v>215.190120180699</x:v>
      </x:c>
      <x:c r="H603" s="573" t="n">
        <x:f>G603/12</x:f>
        <x:v>17.932510015058252</x:v>
      </x:c>
      <x:c r="I603" s="576" t="n">
        <x:v>24.4308595870416</x:v>
      </x:c>
      <x:c r="J603" s="576" t="n">
        <x:f>ROUND(I603*$E$3,2)</x:f>
        <x:v>24.43</x:v>
      </x:c>
      <x:c r="K603" s="576" t="n">
        <x:f>J603*H603</x:f>
        <x:v>438.0912196678731</x:v>
      </x:c>
      <x:c r="L603" s="522"/>
      <x:c r="M603" s="579" t="n">
        <x:v>0</x:v>
      </x:c>
      <x:c r="N603" s="582" t="n">
        <x:f>O603*$E$3</x:f>
        <x:v>0</x:v>
      </x:c>
      <x:c r="O603" s="523" t="n">
        <x:v>0</x:v>
      </x:c>
      <x:c r="P603" s="585" t="n">
        <x:v>0</x:v>
      </x:c>
      <x:c r="Q603" s="588" t="n">
        <x:f>R603*$E$3</x:f>
        <x:v>0</x:v>
      </x:c>
      <x:c r="R603" s="523" t="n">
        <x:v>0</x:v>
      </x:c>
      <x:c r="S603" s="579" t="n">
        <x:v>0</x:v>
      </x:c>
      <x:c r="T603" s="582" t="n">
        <x:f>U603*$E$3</x:f>
        <x:v>0</x:v>
      </x:c>
      <x:c r="U603" s="523" t="n">
        <x:v>0</x:v>
      </x:c>
      <x:c r="V603" s="585" t="n">
        <x:v>0</x:v>
      </x:c>
      <x:c r="W603" s="588" t="n">
        <x:f>X603*$E$3</x:f>
        <x:v>0</x:v>
      </x:c>
      <x:c r="X603" s="523" t="n">
        <x:v>0</x:v>
      </x:c>
      <x:c r="Y603" s="579" t="n">
        <x:v>0</x:v>
      </x:c>
      <x:c r="Z603" s="582" t="n">
        <x:f>AA603*$E$3</x:f>
        <x:v>0</x:v>
      </x:c>
      <x:c r="AA603" s="523" t="n">
        <x:v>0</x:v>
      </x:c>
      <x:c r="AB603" s="585" t="n">
        <x:v>0</x:v>
      </x:c>
      <x:c r="AC603" s="588" t="n">
        <x:f>AD603*$E$3</x:f>
        <x:v>0</x:v>
      </x:c>
      <x:c r="AD603" s="523" t="n">
        <x:v>0</x:v>
      </x:c>
      <x:c r="AE603" s="579" t="n">
        <x:v>0</x:v>
      </x:c>
      <x:c r="AF603" s="582" t="n">
        <x:f>AG603*$E$3</x:f>
        <x:v>0</x:v>
      </x:c>
      <x:c r="AG603" s="523" t="n">
        <x:v>0</x:v>
      </x:c>
      <x:c r="AH603" s="585" t="n">
        <x:v>0</x:v>
      </x:c>
      <x:c r="AI603" s="588" t="n">
        <x:f>AJ603*$E$3</x:f>
        <x:v>0</x:v>
      </x:c>
      <x:c r="AJ603" s="523" t="n">
        <x:v>0</x:v>
      </x:c>
      <x:c r="AK603" s="579" t="n">
        <x:v>0</x:v>
      </x:c>
      <x:c r="AL603" s="582" t="n">
        <x:f>AM603*$E$3</x:f>
        <x:v>0</x:v>
      </x:c>
      <x:c r="AM603" s="523" t="n">
        <x:v>0</x:v>
      </x:c>
      <x:c r="AN603" s="585" t="n">
        <x:v>0</x:v>
      </x:c>
      <x:c r="AO603" s="588" t="n">
        <x:f>AP603*$E$3</x:f>
        <x:v>0</x:v>
      </x:c>
      <x:c r="AP603" s="523" t="n">
        <x:v>0</x:v>
      </x:c>
      <x:c r="AQ603" s="579" t="n">
        <x:v>0</x:v>
      </x:c>
      <x:c r="AR603" s="582" t="n">
        <x:f>AS603*$E$3</x:f>
        <x:v>0</x:v>
      </x:c>
      <x:c r="AS603" s="523" t="n">
        <x:v>0</x:v>
      </x:c>
      <x:c r="AT603" s="585" t="n">
        <x:v>0</x:v>
      </x:c>
      <x:c r="AU603" s="588" t="n">
        <x:f>AV603*$E$3</x:f>
        <x:v>0</x:v>
      </x:c>
      <x:c r="AV603" s="523" t="n">
        <x:v>0</x:v>
      </x:c>
      <x:c r="AW603" s="579" t="n">
        <x:f>SUM(M603,P603,S603,V603,Y603,AB603,AE603,AH603,AK603,AN603,AQ603,AT603)</x:f>
        <x:v>0</x:v>
      </x:c>
      <x:c r="AX603" s="582" t="n">
        <x:f>SUM(N603,Q603,T603,W603,Z603,AC603,AF603,AI603,AL603,AO603,AR603,AU603)</x:f>
        <x:v>0</x:v>
      </x:c>
      <x:c r="AY603" s="525"/>
      <x:c r="AZ603" s="579" t="n">
        <x:f>AW603/12</x:f>
        <x:v>0</x:v>
      </x:c>
      <x:c r="BA603" s="582" t="n">
        <x:f>AX603/12</x:f>
        <x:v>0</x:v>
      </x:c>
      <x:c r="BB603" s="525"/>
      <x:c r="BC603" s="579" t="n">
        <x:f>AW603-$G603</x:f>
        <x:v>-215.190120180699</x:v>
      </x:c>
      <x:c r="BD603" s="582" t="n">
        <x:f>AX603-($K603*12)</x:f>
        <x:v>-5257.094636014477</x:v>
      </x:c>
      <x:c r="BE603" s="522" t="str">
        <x:v>SIM</x:v>
      </x:c>
      <x:c r="BF603" s="522" t="str">
        <x:v>PRODUÇÃO · COMPÕE O FATOR K</x:v>
      </x:c>
    </x:row>
    <x:row r="604" ht="31" customHeight="1">
      <x:c r="A604" s="531" t="str">
        <x:v>O&amp;M</x:v>
      </x:c>
      <x:c r="B604" s="531" t="str">
        <x:v>PODA</x:v>
      </x:c>
      <x:c r="C604" s="531" t="str">
        <x:v>5035000054</x:v>
      </x:c>
      <x:c r="D604" s="534" t="str">
        <x:v>ELIMINAR ARV GRANDE PORTE 2GS PO LV</x:v>
      </x:c>
      <x:c r="E604" s="534" t="str">
        <x:v>ELIMINAR ARVORE DE GRANDE PORTE - CODIGO 2GS. INCLUI: CORTAR TRONCO E CAULE DA ARVORE DE MODO A ELIMINAR TODA ARVORE POR MOTIVO DA MESMA ESTA COMPROMETIDA EM SUA ESTRUTURA, DE ALTURA MAIOR OU IGUAL A 12 METROS, JAQUEIRA, MAGUEIRA, BACURIZEIRO, AMENDOEIRA ETC...NA MESMA ESTRUTURA ARBOREA NA QUAL SUA UNIDADE DE MEDIDA E A PARTIR DO TRONCO - UMA ARVORE. ESTA ATIVIDADE DEVE SER REALIZADA SOMENTE SOB AUTORIZACAO PREVIA DA EQTL, A FIM DE EVITAR O RISCO DE QUEDA E ASSIM O CONTATO COM AS REDES DE ENERGIA ELETRICA. ESTA ATIVIDADE COMTEMPLA A LIMPEZA E DESCARTE ADEQUADO DOS RESIDUOS. APROPRIACAO - CUSTEIO: QUANDO EM ATIVIDADE DE MANUTENCAO, APROPRIAR NO CENTRO E CLASSE DE CUSTO ESPECIFICA DA AREA. QUANTIDADE MINIMA DE PESSOAS NECESSARIAS: 3 PESSOAS. TIPO DE TURMA: PODA LINHA VIVA (PO LV).</x:v>
      </x:c>
      <x:c r="F604" s="531" t="str">
        <x:v>UNIDADE</x:v>
      </x:c>
      <x:c r="G604" s="573" t="n">
        <x:v>5.29156033231227</x:v>
      </x:c>
      <x:c r="H604" s="573" t="n">
        <x:f>G604/12</x:f>
        <x:v>0.44096336102602246</x:v>
      </x:c>
      <x:c r="I604" s="576" t="n">
        <x:v>332.259690383766</x:v>
      </x:c>
      <x:c r="J604" s="576" t="n">
        <x:f>ROUND(I604*$E$3,2)</x:f>
        <x:v>332.26</x:v>
      </x:c>
      <x:c r="K604" s="576" t="n">
        <x:f>J604*H604</x:f>
        <x:v>146.51448633450622</x:v>
      </x:c>
      <x:c r="L604" s="522"/>
      <x:c r="M604" s="579" t="n">
        <x:v>0</x:v>
      </x:c>
      <x:c r="N604" s="582" t="n">
        <x:f>O604*$E$3</x:f>
        <x:v>0</x:v>
      </x:c>
      <x:c r="O604" s="523" t="n">
        <x:v>0</x:v>
      </x:c>
      <x:c r="P604" s="585" t="n">
        <x:v>0</x:v>
      </x:c>
      <x:c r="Q604" s="588" t="n">
        <x:f>R604*$E$3</x:f>
        <x:v>0</x:v>
      </x:c>
      <x:c r="R604" s="523" t="n">
        <x:v>0</x:v>
      </x:c>
      <x:c r="S604" s="579" t="n">
        <x:v>0</x:v>
      </x:c>
      <x:c r="T604" s="582" t="n">
        <x:f>U604*$E$3</x:f>
        <x:v>0</x:v>
      </x:c>
      <x:c r="U604" s="523" t="n">
        <x:v>0</x:v>
      </x:c>
      <x:c r="V604" s="585" t="n">
        <x:v>0</x:v>
      </x:c>
      <x:c r="W604" s="588" t="n">
        <x:f>X604*$E$3</x:f>
        <x:v>0</x:v>
      </x:c>
      <x:c r="X604" s="523" t="n">
        <x:v>0</x:v>
      </x:c>
      <x:c r="Y604" s="579" t="n">
        <x:v>0</x:v>
      </x:c>
      <x:c r="Z604" s="582" t="n">
        <x:f>AA604*$E$3</x:f>
        <x:v>0</x:v>
      </x:c>
      <x:c r="AA604" s="523" t="n">
        <x:v>0</x:v>
      </x:c>
      <x:c r="AB604" s="585" t="n">
        <x:v>0</x:v>
      </x:c>
      <x:c r="AC604" s="588" t="n">
        <x:f>AD604*$E$3</x:f>
        <x:v>0</x:v>
      </x:c>
      <x:c r="AD604" s="523" t="n">
        <x:v>0</x:v>
      </x:c>
      <x:c r="AE604" s="579" t="n">
        <x:v>0</x:v>
      </x:c>
      <x:c r="AF604" s="582" t="n">
        <x:f>AG604*$E$3</x:f>
        <x:v>0</x:v>
      </x:c>
      <x:c r="AG604" s="523" t="n">
        <x:v>0</x:v>
      </x:c>
      <x:c r="AH604" s="585" t="n">
        <x:v>0</x:v>
      </x:c>
      <x:c r="AI604" s="588" t="n">
        <x:f>AJ604*$E$3</x:f>
        <x:v>0</x:v>
      </x:c>
      <x:c r="AJ604" s="523" t="n">
        <x:v>0</x:v>
      </x:c>
      <x:c r="AK604" s="579" t="n">
        <x:v>0</x:v>
      </x:c>
      <x:c r="AL604" s="582" t="n">
        <x:f>AM604*$E$3</x:f>
        <x:v>0</x:v>
      </x:c>
      <x:c r="AM604" s="523" t="n">
        <x:v>0</x:v>
      </x:c>
      <x:c r="AN604" s="585" t="n">
        <x:v>0</x:v>
      </x:c>
      <x:c r="AO604" s="588" t="n">
        <x:f>AP604*$E$3</x:f>
        <x:v>0</x:v>
      </x:c>
      <x:c r="AP604" s="523" t="n">
        <x:v>0</x:v>
      </x:c>
      <x:c r="AQ604" s="579" t="n">
        <x:v>0</x:v>
      </x:c>
      <x:c r="AR604" s="582" t="n">
        <x:f>AS604*$E$3</x:f>
        <x:v>0</x:v>
      </x:c>
      <x:c r="AS604" s="523" t="n">
        <x:v>0</x:v>
      </x:c>
      <x:c r="AT604" s="585" t="n">
        <x:v>0</x:v>
      </x:c>
      <x:c r="AU604" s="588" t="n">
        <x:f>AV604*$E$3</x:f>
        <x:v>0</x:v>
      </x:c>
      <x:c r="AV604" s="523" t="n">
        <x:v>0</x:v>
      </x:c>
      <x:c r="AW604" s="579" t="n">
        <x:f>SUM(M604,P604,S604,V604,Y604,AB604,AE604,AH604,AK604,AN604,AQ604,AT604)</x:f>
        <x:v>0</x:v>
      </x:c>
      <x:c r="AX604" s="582" t="n">
        <x:f>SUM(N604,Q604,T604,W604,Z604,AC604,AF604,AI604,AL604,AO604,AR604,AU604)</x:f>
        <x:v>0</x:v>
      </x:c>
      <x:c r="AY604" s="525"/>
      <x:c r="AZ604" s="579" t="n">
        <x:f>AW604/12</x:f>
        <x:v>0</x:v>
      </x:c>
      <x:c r="BA604" s="582" t="n">
        <x:f>AX604/12</x:f>
        <x:v>0</x:v>
      </x:c>
      <x:c r="BB604" s="525"/>
      <x:c r="BC604" s="579" t="n">
        <x:f>AW604-$G604</x:f>
        <x:v>-5.29156033231227</x:v>
      </x:c>
      <x:c r="BD604" s="582" t="n">
        <x:f>AX604-($K604*12)</x:f>
        <x:v>-1758.1738360140746</x:v>
      </x:c>
      <x:c r="BE604" s="522" t="str">
        <x:v>SIM</x:v>
      </x:c>
      <x:c r="BF604" s="522" t="str">
        <x:v>PRODUÇÃO · COMPÕE O FATOR K</x:v>
      </x:c>
    </x:row>
    <x:row r="605" ht="31" customHeight="1">
      <x:c r="A605" s="531" t="str">
        <x:v>O&amp;M</x:v>
      </x:c>
      <x:c r="B605" s="531" t="str">
        <x:v>PODA</x:v>
      </x:c>
      <x:c r="C605" s="531" t="str">
        <x:v>5035000055</x:v>
      </x:c>
      <x:c r="D605" s="534" t="str">
        <x:v>ELIMINAR ARV MEDIO PORTE 2MS PO LV</x:v>
      </x:c>
      <x:c r="E605" s="534" t="str">
        <x:v>ELIMINAR ARVORE DE MEDIO PORTE - CODIGO 2MS. INCLUI: CORTAR TRONCO E CAULE DA ARVORE DE MODO A ELIMINAR TODA ARVORE POR MOTIVO DA MESMA ESTA COMPROMETIDA EM SUA ESTRUTURA, DE ALTURA ENTRE &gt;6 E &lt;12 METROS, JAQUEIRA, MAGUEIRA, BACURIZEIRO, AMENDOEIRA ETC...NA MESMA ESTRUTURA ARBO REA NA QUAL SUA UNIDADE DE MEDIDA E A PARTIR DO TRONCO - UMA ARVORE. ESTA ATIVIDADE DEVE SER REALIZADA SOMENTE SOB AUTORIZACAO PREVIA DA EQTL. A FIM DE EVITAR O RISCO DE QUEDA E ASSIM O CONTATO COM AS REDES DE ENERGIA ELETRICA. ESTA ATIVIDADE COMTEMPLA A LIMPEZA E DESCARTE ADEQUADO DOS RESIDUOS. APROPRIACAO - CUSTEIO: QUANDO EM ATIVIDADE DE MANUTENCAO, APROPRIAR NO CENTRO E CLASSE DE CUSTO ESPECIFICA DA AREA. QUANTIDADE MINIMA DE PESSOAS NECESSARIAS: 3 PESSOAS. TIPO DE TURMA: PODA LINHA VIVA (PO LV).</x:v>
      </x:c>
      <x:c r="F605" s="531" t="str">
        <x:v>UNIDADE</x:v>
      </x:c>
      <x:c r="G605" s="573" t="n">
        <x:v>11.1710718126592</x:v>
      </x:c>
      <x:c r="H605" s="573" t="n">
        <x:f>G605/12</x:f>
        <x:v>0.9309226510549333</x:v>
      </x:c>
      <x:c r="I605" s="576" t="n">
        <x:v>166.129845191883</x:v>
      </x:c>
      <x:c r="J605" s="576" t="n">
        <x:f>ROUND(I605*$E$3,2)</x:f>
        <x:v>166.13</x:v>
      </x:c>
      <x:c r="K605" s="576" t="n">
        <x:f>J605*H605</x:f>
        <x:v>154.65418001975607</x:v>
      </x:c>
      <x:c r="L605" s="522"/>
      <x:c r="M605" s="579" t="n">
        <x:v>0</x:v>
      </x:c>
      <x:c r="N605" s="582" t="n">
        <x:f>O605*$E$3</x:f>
        <x:v>0</x:v>
      </x:c>
      <x:c r="O605" s="523" t="n">
        <x:v>0</x:v>
      </x:c>
      <x:c r="P605" s="585" t="n">
        <x:v>0</x:v>
      </x:c>
      <x:c r="Q605" s="588" t="n">
        <x:f>R605*$E$3</x:f>
        <x:v>0</x:v>
      </x:c>
      <x:c r="R605" s="523" t="n">
        <x:v>0</x:v>
      </x:c>
      <x:c r="S605" s="579" t="n">
        <x:v>0</x:v>
      </x:c>
      <x:c r="T605" s="582" t="n">
        <x:f>U605*$E$3</x:f>
        <x:v>0</x:v>
      </x:c>
      <x:c r="U605" s="523" t="n">
        <x:v>0</x:v>
      </x:c>
      <x:c r="V605" s="585" t="n">
        <x:v>0</x:v>
      </x:c>
      <x:c r="W605" s="588" t="n">
        <x:f>X605*$E$3</x:f>
        <x:v>0</x:v>
      </x:c>
      <x:c r="X605" s="523" t="n">
        <x:v>0</x:v>
      </x:c>
      <x:c r="Y605" s="579" t="n">
        <x:v>0</x:v>
      </x:c>
      <x:c r="Z605" s="582" t="n">
        <x:f>AA605*$E$3</x:f>
        <x:v>0</x:v>
      </x:c>
      <x:c r="AA605" s="523" t="n">
        <x:v>0</x:v>
      </x:c>
      <x:c r="AB605" s="585" t="n">
        <x:v>0</x:v>
      </x:c>
      <x:c r="AC605" s="588" t="n">
        <x:f>AD605*$E$3</x:f>
        <x:v>0</x:v>
      </x:c>
      <x:c r="AD605" s="523" t="n">
        <x:v>0</x:v>
      </x:c>
      <x:c r="AE605" s="579" t="n">
        <x:v>0</x:v>
      </x:c>
      <x:c r="AF605" s="582" t="n">
        <x:f>AG605*$E$3</x:f>
        <x:v>0</x:v>
      </x:c>
      <x:c r="AG605" s="523" t="n">
        <x:v>0</x:v>
      </x:c>
      <x:c r="AH605" s="585" t="n">
        <x:v>0</x:v>
      </x:c>
      <x:c r="AI605" s="588" t="n">
        <x:f>AJ605*$E$3</x:f>
        <x:v>0</x:v>
      </x:c>
      <x:c r="AJ605" s="523" t="n">
        <x:v>0</x:v>
      </x:c>
      <x:c r="AK605" s="579" t="n">
        <x:v>0</x:v>
      </x:c>
      <x:c r="AL605" s="582" t="n">
        <x:f>AM605*$E$3</x:f>
        <x:v>0</x:v>
      </x:c>
      <x:c r="AM605" s="523" t="n">
        <x:v>0</x:v>
      </x:c>
      <x:c r="AN605" s="585" t="n">
        <x:v>0</x:v>
      </x:c>
      <x:c r="AO605" s="588" t="n">
        <x:f>AP605*$E$3</x:f>
        <x:v>0</x:v>
      </x:c>
      <x:c r="AP605" s="523" t="n">
        <x:v>0</x:v>
      </x:c>
      <x:c r="AQ605" s="579" t="n">
        <x:v>0</x:v>
      </x:c>
      <x:c r="AR605" s="582" t="n">
        <x:f>AS605*$E$3</x:f>
        <x:v>0</x:v>
      </x:c>
      <x:c r="AS605" s="523" t="n">
        <x:v>0</x:v>
      </x:c>
      <x:c r="AT605" s="585" t="n">
        <x:v>0</x:v>
      </x:c>
      <x:c r="AU605" s="588" t="n">
        <x:f>AV605*$E$3</x:f>
        <x:v>0</x:v>
      </x:c>
      <x:c r="AV605" s="523" t="n">
        <x:v>0</x:v>
      </x:c>
      <x:c r="AW605" s="579" t="n">
        <x:f>SUM(M605,P605,S605,V605,Y605,AB605,AE605,AH605,AK605,AN605,AQ605,AT605)</x:f>
        <x:v>0</x:v>
      </x:c>
      <x:c r="AX605" s="582" t="n">
        <x:f>SUM(N605,Q605,T605,W605,Z605,AC605,AF605,AI605,AL605,AO605,AR605,AU605)</x:f>
        <x:v>0</x:v>
      </x:c>
      <x:c r="AY605" s="525"/>
      <x:c r="AZ605" s="579" t="n">
        <x:f>AW605/12</x:f>
        <x:v>0</x:v>
      </x:c>
      <x:c r="BA605" s="582" t="n">
        <x:f>AX605/12</x:f>
        <x:v>0</x:v>
      </x:c>
      <x:c r="BB605" s="525"/>
      <x:c r="BC605" s="579" t="n">
        <x:f>AW605-$G605</x:f>
        <x:v>-11.1710718126592</x:v>
      </x:c>
      <x:c r="BD605" s="582" t="n">
        <x:f>AX605-($K605*12)</x:f>
        <x:v>-1855.850160237073</x:v>
      </x:c>
      <x:c r="BE605" s="522" t="str">
        <x:v>SIM</x:v>
      </x:c>
      <x:c r="BF605" s="522" t="str">
        <x:v>PRODUÇÃO · COMPÕE O FATOR K</x:v>
      </x:c>
    </x:row>
    <x:row r="606" ht="31" customHeight="1">
      <x:c r="A606" s="531" t="str">
        <x:v>O&amp;M</x:v>
      </x:c>
      <x:c r="B606" s="531" t="str">
        <x:v>PODA</x:v>
      </x:c>
      <x:c r="C606" s="531" t="str">
        <x:v>5035000056</x:v>
      </x:c>
      <x:c r="D606" s="534" t="str">
        <x:v>ELIMINAR ARV PEQUENO PORTE 2PS PO LV</x:v>
      </x:c>
      <x:c r="E606" s="534" t="str">
        <x:v>ELIMINAR ARVORE DE PEQUENO PORTE - CODIGO 2PS. INCLUI: CORTAR TRONCO E CAULE DA ARVORE DE MODO A ELIMINAR TODA ARVORE POR MOTIVO DA MESMA ESTA COMPROMETIDA EM SUA ESTURURA, DE ALTURA ATE 6 METROS, JAQUEIRA, MAGUEIRA, BACURIZEIRO, AMENDOEIRA ETC...NA MESMA ESTRUTURA ARBOREA NA QUAL SUA UNIDADE DE MEDIDA E A PARTIR DO TRONCO - UMA ARVORE. ESTA ATIVIDADE DEVE SER REALIZADA SOMENTE SOB AUTORIZACAO PREVIA DA EQTL. A FIM DE EVITAR O RISCO DE QUEDA E ASSIM O CONTATO COM AS REDES DE ENERGIA ELETRICA. ESTA ATIVIDADE COMTEMPLA A LIMPEZA E DESCARTE ADEQUADO DOS RESIDUOS. APROPRIACAO - CUSTEIO: QUANDO EM ATIVIDADE DE MANUTENCAO, APROPRIAR NO CENTRO E CLASSE DE CUSTO ESPECIFICA DA AREA. QUANTIDADE MINIMA DE PESSOAS NECESSARIAS: 3 PESSOAS. TIPO DE TURMA: PODA LINHA VIVA (PO LV).</x:v>
      </x:c>
      <x:c r="F606" s="531" t="str">
        <x:v>UNIDADE</x:v>
      </x:c>
      <x:c r="G606" s="573" t="n">
        <x:v>3.52770688820818</x:v>
      </x:c>
      <x:c r="H606" s="573" t="n">
        <x:f>G606/12</x:f>
        <x:v>0.29397557401734836</x:v>
      </x:c>
      <x:c r="I606" s="576" t="n">
        <x:v>73.2925787611248</x:v>
      </x:c>
      <x:c r="J606" s="576" t="n">
        <x:f>ROUND(I606*$E$3,2)</x:f>
        <x:v>73.29</x:v>
      </x:c>
      <x:c r="K606" s="576" t="n">
        <x:f>J606*H606</x:f>
        <x:v>21.545469819731462</x:v>
      </x:c>
      <x:c r="L606" s="522"/>
      <x:c r="M606" s="579" t="n">
        <x:v>0</x:v>
      </x:c>
      <x:c r="N606" s="582" t="n">
        <x:f>O606*$E$3</x:f>
        <x:v>0</x:v>
      </x:c>
      <x:c r="O606" s="523" t="n">
        <x:v>0</x:v>
      </x:c>
      <x:c r="P606" s="585" t="n">
        <x:v>0</x:v>
      </x:c>
      <x:c r="Q606" s="588" t="n">
        <x:f>R606*$E$3</x:f>
        <x:v>0</x:v>
      </x:c>
      <x:c r="R606" s="523" t="n">
        <x:v>0</x:v>
      </x:c>
      <x:c r="S606" s="579" t="n">
        <x:v>0</x:v>
      </x:c>
      <x:c r="T606" s="582" t="n">
        <x:f>U606*$E$3</x:f>
        <x:v>0</x:v>
      </x:c>
      <x:c r="U606" s="523" t="n">
        <x:v>0</x:v>
      </x:c>
      <x:c r="V606" s="585" t="n">
        <x:v>0</x:v>
      </x:c>
      <x:c r="W606" s="588" t="n">
        <x:f>X606*$E$3</x:f>
        <x:v>0</x:v>
      </x:c>
      <x:c r="X606" s="523" t="n">
        <x:v>0</x:v>
      </x:c>
      <x:c r="Y606" s="579" t="n">
        <x:v>0</x:v>
      </x:c>
      <x:c r="Z606" s="582" t="n">
        <x:f>AA606*$E$3</x:f>
        <x:v>0</x:v>
      </x:c>
      <x:c r="AA606" s="523" t="n">
        <x:v>0</x:v>
      </x:c>
      <x:c r="AB606" s="585" t="n">
        <x:v>0</x:v>
      </x:c>
      <x:c r="AC606" s="588" t="n">
        <x:f>AD606*$E$3</x:f>
        <x:v>0</x:v>
      </x:c>
      <x:c r="AD606" s="523" t="n">
        <x:v>0</x:v>
      </x:c>
      <x:c r="AE606" s="579" t="n">
        <x:v>0</x:v>
      </x:c>
      <x:c r="AF606" s="582" t="n">
        <x:f>AG606*$E$3</x:f>
        <x:v>0</x:v>
      </x:c>
      <x:c r="AG606" s="523" t="n">
        <x:v>0</x:v>
      </x:c>
      <x:c r="AH606" s="585" t="n">
        <x:v>0</x:v>
      </x:c>
      <x:c r="AI606" s="588" t="n">
        <x:f>AJ606*$E$3</x:f>
        <x:v>0</x:v>
      </x:c>
      <x:c r="AJ606" s="523" t="n">
        <x:v>0</x:v>
      </x:c>
      <x:c r="AK606" s="579" t="n">
        <x:v>0</x:v>
      </x:c>
      <x:c r="AL606" s="582" t="n">
        <x:f>AM606*$E$3</x:f>
        <x:v>0</x:v>
      </x:c>
      <x:c r="AM606" s="523" t="n">
        <x:v>0</x:v>
      </x:c>
      <x:c r="AN606" s="585" t="n">
        <x:v>0</x:v>
      </x:c>
      <x:c r="AO606" s="588" t="n">
        <x:f>AP606*$E$3</x:f>
        <x:v>0</x:v>
      </x:c>
      <x:c r="AP606" s="523" t="n">
        <x:v>0</x:v>
      </x:c>
      <x:c r="AQ606" s="579" t="n">
        <x:v>0</x:v>
      </x:c>
      <x:c r="AR606" s="582" t="n">
        <x:f>AS606*$E$3</x:f>
        <x:v>0</x:v>
      </x:c>
      <x:c r="AS606" s="523" t="n">
        <x:v>0</x:v>
      </x:c>
      <x:c r="AT606" s="585" t="n">
        <x:v>0</x:v>
      </x:c>
      <x:c r="AU606" s="588" t="n">
        <x:f>AV606*$E$3</x:f>
        <x:v>0</x:v>
      </x:c>
      <x:c r="AV606" s="523" t="n">
        <x:v>0</x:v>
      </x:c>
      <x:c r="AW606" s="579" t="n">
        <x:f>SUM(M606,P606,S606,V606,Y606,AB606,AE606,AH606,AK606,AN606,AQ606,AT606)</x:f>
        <x:v>0</x:v>
      </x:c>
      <x:c r="AX606" s="582" t="n">
        <x:f>SUM(N606,Q606,T606,W606,Z606,AC606,AF606,AI606,AL606,AO606,AR606,AU606)</x:f>
        <x:v>0</x:v>
      </x:c>
      <x:c r="AY606" s="525"/>
      <x:c r="AZ606" s="579" t="n">
        <x:f>AW606/12</x:f>
        <x:v>0</x:v>
      </x:c>
      <x:c r="BA606" s="582" t="n">
        <x:f>AX606/12</x:f>
        <x:v>0</x:v>
      </x:c>
      <x:c r="BB606" s="525"/>
      <x:c r="BC606" s="579" t="n">
        <x:f>AW606-$G606</x:f>
        <x:v>-3.52770688820818</x:v>
      </x:c>
      <x:c r="BD606" s="582" t="n">
        <x:f>AX606-($K606*12)</x:f>
        <x:v>-258.54563783677753</x:v>
      </x:c>
      <x:c r="BE606" s="522" t="str">
        <x:v>SIM</x:v>
      </x:c>
      <x:c r="BF606" s="522" t="str">
        <x:v>PRODUÇÃO · COMPÕE O FATOR K</x:v>
      </x:c>
    </x:row>
    <x:row r="607" ht="31" customHeight="1">
      <x:c r="A607" s="531" t="str">
        <x:v>O&amp;M</x:v>
      </x:c>
      <x:c r="B607" s="531" t="str">
        <x:v>PODA</x:v>
      </x:c>
      <x:c r="C607" s="531" t="str">
        <x:v>5035000057</x:v>
      </x:c>
      <x:c r="D607" s="534" t="str">
        <x:v>PODA ARV GRANDE PT &gt;=12M ELEV 2GE PO LV</x:v>
      </x:c>
      <x:c r="E607" s="534" t="str">
        <x:v>PODA DE ARVORE DE GRANDE PORTE EM CORTE ELEVACAO - CODIGO 2GE. INCLUI: CORTAR, APARAR OU DESBASTAR RAMOS OU GALHOS EM ARVORE DE ALTURA MAIOR OU IGUAL A 12 METROS, BARRIGUDEIRA, MAGUEIRA, BACURIZEIRO, AMENDOEIRA ETC...NA MESMA ESTRUTURA ARBOREA NA QUAL SUA UNIDADE DE MEDIDA E A PARTIR DO TRONCO - UMA ARVORE. A FIM DE EVITAR QUE RAMOS OU GALHOS ENTREM EM CONTATO COM AS REDES DE ENERGIA ELETRICA, DEIXANDO A REDE DE MT A UMA DISTANCIA DE 2 (DOIS) METROS DA ARVORE E A REDE DE BT A UMA DISTANCIA DE 1 (UM) M
ETRO DA  ARVORE, REALIZANDO O SERVICO CONFORME ABNT 16246-1. ESTA ATIVIDADE COMTEMPLA A LIMPEZA E DESCARTE ADEQUADO DOS RESIDUOS.APROPRIACAO - CUSTEIO: QUANDO EM ATIVIDADE DE MANUTENCAO, APROPRIAR NO CENTRO E CLASSE DE CUSTO ESPECIFICA DA AREA. QUANTIDADE MINIMA DE PESSOAS NECESSARIAS: 3 PESSOAS. TIPO DE TURMA: PODA LINHA VIVA (PO LV).</x:v>
      </x:c>
      <x:c r="F607" s="531" t="str">
        <x:v>UNIDADE</x:v>
      </x:c>
      <x:c r="G607" s="573" t="n">
        <x:v>3537.70205772477</x:v>
      </x:c>
      <x:c r="H607" s="573" t="n">
        <x:f>G607/12</x:f>
        <x:v>294.8085048103975</x:v>
      </x:c>
      <x:c r="I607" s="576" t="n">
        <x:v>327.373518466357</x:v>
      </x:c>
      <x:c r="J607" s="576" t="n">
        <x:f>ROUND(I607*$E$3,2)</x:f>
        <x:v>327.37</x:v>
      </x:c>
      <x:c r="K607" s="576" t="n">
        <x:f>J607*H607</x:f>
        <x:v>96511.46021977982</x:v>
      </x:c>
      <x:c r="L607" s="522"/>
      <x:c r="M607" s="579" t="n">
        <x:v>0</x:v>
      </x:c>
      <x:c r="N607" s="582" t="n">
        <x:f>O607*$E$3</x:f>
        <x:v>0</x:v>
      </x:c>
      <x:c r="O607" s="523" t="n">
        <x:v>0</x:v>
      </x:c>
      <x:c r="P607" s="585" t="n">
        <x:v>0</x:v>
      </x:c>
      <x:c r="Q607" s="588" t="n">
        <x:f>R607*$E$3</x:f>
        <x:v>0</x:v>
      </x:c>
      <x:c r="R607" s="523" t="n">
        <x:v>0</x:v>
      </x:c>
      <x:c r="S607" s="579" t="n">
        <x:v>0</x:v>
      </x:c>
      <x:c r="T607" s="582" t="n">
        <x:f>U607*$E$3</x:f>
        <x:v>0</x:v>
      </x:c>
      <x:c r="U607" s="523" t="n">
        <x:v>0</x:v>
      </x:c>
      <x:c r="V607" s="585" t="n">
        <x:v>0</x:v>
      </x:c>
      <x:c r="W607" s="588" t="n">
        <x:f>X607*$E$3</x:f>
        <x:v>0</x:v>
      </x:c>
      <x:c r="X607" s="523" t="n">
        <x:v>0</x:v>
      </x:c>
      <x:c r="Y607" s="579" t="n">
        <x:v>0</x:v>
      </x:c>
      <x:c r="Z607" s="582" t="n">
        <x:f>AA607*$E$3</x:f>
        <x:v>0</x:v>
      </x:c>
      <x:c r="AA607" s="523" t="n">
        <x:v>0</x:v>
      </x:c>
      <x:c r="AB607" s="585" t="n">
        <x:v>0</x:v>
      </x:c>
      <x:c r="AC607" s="588" t="n">
        <x:f>AD607*$E$3</x:f>
        <x:v>0</x:v>
      </x:c>
      <x:c r="AD607" s="523" t="n">
        <x:v>0</x:v>
      </x:c>
      <x:c r="AE607" s="579" t="n">
        <x:v>0</x:v>
      </x:c>
      <x:c r="AF607" s="582" t="n">
        <x:f>AG607*$E$3</x:f>
        <x:v>0</x:v>
      </x:c>
      <x:c r="AG607" s="523" t="n">
        <x:v>0</x:v>
      </x:c>
      <x:c r="AH607" s="585" t="n">
        <x:v>0</x:v>
      </x:c>
      <x:c r="AI607" s="588" t="n">
        <x:f>AJ607*$E$3</x:f>
        <x:v>0</x:v>
      </x:c>
      <x:c r="AJ607" s="523" t="n">
        <x:v>0</x:v>
      </x:c>
      <x:c r="AK607" s="579" t="n">
        <x:v>0</x:v>
      </x:c>
      <x:c r="AL607" s="582" t="n">
        <x:f>AM607*$E$3</x:f>
        <x:v>0</x:v>
      </x:c>
      <x:c r="AM607" s="523" t="n">
        <x:v>0</x:v>
      </x:c>
      <x:c r="AN607" s="585" t="n">
        <x:v>0</x:v>
      </x:c>
      <x:c r="AO607" s="588" t="n">
        <x:f>AP607*$E$3</x:f>
        <x:v>0</x:v>
      </x:c>
      <x:c r="AP607" s="523" t="n">
        <x:v>0</x:v>
      </x:c>
      <x:c r="AQ607" s="579" t="n">
        <x:v>0</x:v>
      </x:c>
      <x:c r="AR607" s="582" t="n">
        <x:f>AS607*$E$3</x:f>
        <x:v>0</x:v>
      </x:c>
      <x:c r="AS607" s="523" t="n">
        <x:v>0</x:v>
      </x:c>
      <x:c r="AT607" s="585" t="n">
        <x:v>0</x:v>
      </x:c>
      <x:c r="AU607" s="588" t="n">
        <x:f>AV607*$E$3</x:f>
        <x:v>0</x:v>
      </x:c>
      <x:c r="AV607" s="523" t="n">
        <x:v>0</x:v>
      </x:c>
      <x:c r="AW607" s="579" t="n">
        <x:f>SUM(M607,P607,S607,V607,Y607,AB607,AE607,AH607,AK607,AN607,AQ607,AT607)</x:f>
        <x:v>0</x:v>
      </x:c>
      <x:c r="AX607" s="582" t="n">
        <x:f>SUM(N607,Q607,T607,W607,Z607,AC607,AF607,AI607,AL607,AO607,AR607,AU607)</x:f>
        <x:v>0</x:v>
      </x:c>
      <x:c r="AY607" s="525"/>
      <x:c r="AZ607" s="579" t="n">
        <x:f>AW607/12</x:f>
        <x:v>0</x:v>
      </x:c>
      <x:c r="BA607" s="582" t="n">
        <x:f>AX607/12</x:f>
        <x:v>0</x:v>
      </x:c>
      <x:c r="BB607" s="525"/>
      <x:c r="BC607" s="579" t="n">
        <x:f>AW607-$G607</x:f>
        <x:v>-3537.70205772477</x:v>
      </x:c>
      <x:c r="BD607" s="582" t="n">
        <x:f>AX607-($K607*12)</x:f>
        <x:v>-1158137.522637358</x:v>
      </x:c>
      <x:c r="BE607" s="522" t="str">
        <x:v>SIM</x:v>
      </x:c>
      <x:c r="BF607" s="522" t="str">
        <x:v>PRODUÇÃO · COMPÕE O FATOR K</x:v>
      </x:c>
    </x:row>
    <x:row r="608" ht="31" customHeight="1">
      <x:c r="A608" s="531" t="str">
        <x:v>O&amp;M</x:v>
      </x:c>
      <x:c r="B608" s="531" t="str">
        <x:v>PODA</x:v>
      </x:c>
      <x:c r="C608" s="531" t="str">
        <x:v>5035000058</x:v>
      </x:c>
      <x:c r="D608" s="534" t="str">
        <x:v>PODA ARV GRANDE PT &gt;=12M LAT 2GL PO LV</x:v>
      </x:c>
      <x:c r="E608" s="534" t="str">
        <x:v>PODA DE ARVORE DE GRANDE PORTE MAIOR OU IGUAL A 12 METROS EM CORTE LATERAL - CODIGO 2GL. INCLUI: CORTAR, APARAR OU DESBASTAR RAMOS OU GALHOS EM ARVORE DE ALTURA MAIOR OU IGUAL A 12 METROS, BARRIGUDEIRA, MAGUEIRA, BACURIZEIRO, AMENDOEIRA ETC...NA MESMA ESTRUTURA ARBOREA NA QUAL SUA UNIDADE DE MEDIDA E A PARTIR DO TRONCO - UMA ARVORE. A FIM DE EVITAR QUE RAMOS OU GALHOS ENTREM EM CONTATO COM AS REDES DE ENERGIA ELETRICA, DEIXANDO A REDE DE MT A UMA DISTANCIA DE 2 (DOIS) METROS DA ARVORE E A REDE DE BT A UMA DISTANCIA DE 1 (UM) METRO DA ARVORE, REALIZANDO O SERVICO CONFORME ABNT 16246-1. ESTA ATIVIDADE COMTEMPLA A LIMPEZA E DESCARTE ADEQUADO DOS RESIDUOS. APROPRIACAO - CUSTEIO: QUANDO EM ATIVIDADE DE MANUTENCAO, APROPRIAR NO CENTRO E CLASSE DE CUSTO ESPECIFICA DA AREA. QUANTIDADE MINIMA DE PESSOAS NECESSARIAS: 3 PESSOAS. TIPO DE TURMA: PODA LINHA VIVA (PO LV).</x:v>
      </x:c>
      <x:c r="F608" s="531" t="str">
        <x:v>UNIDADE</x:v>
      </x:c>
      <x:c r="G608" s="573" t="n">
        <x:v>7802.69968556846</x:v>
      </x:c>
      <x:c r="H608" s="573" t="n">
        <x:f>G608/12</x:f>
        <x:v>650.2249737973717</x:v>
      </x:c>
      <x:c r="I608" s="576" t="n">
        <x:v>273.625627374866</x:v>
      </x:c>
      <x:c r="J608" s="576" t="n">
        <x:f>ROUND(I608*$E$3,2)</x:f>
        <x:v>273.63</x:v>
      </x:c>
      <x:c r="K608" s="576" t="n">
        <x:f>J608*H608</x:f>
        <x:v>177921.05958017483</x:v>
      </x:c>
      <x:c r="L608" s="522"/>
      <x:c r="M608" s="579" t="n">
        <x:v>0</x:v>
      </x:c>
      <x:c r="N608" s="582" t="n">
        <x:f>O608*$E$3</x:f>
        <x:v>0</x:v>
      </x:c>
      <x:c r="O608" s="523" t="n">
        <x:v>0</x:v>
      </x:c>
      <x:c r="P608" s="585" t="n">
        <x:v>0</x:v>
      </x:c>
      <x:c r="Q608" s="588" t="n">
        <x:f>R608*$E$3</x:f>
        <x:v>0</x:v>
      </x:c>
      <x:c r="R608" s="523" t="n">
        <x:v>0</x:v>
      </x:c>
      <x:c r="S608" s="579" t="n">
        <x:v>0</x:v>
      </x:c>
      <x:c r="T608" s="582" t="n">
        <x:f>U608*$E$3</x:f>
        <x:v>0</x:v>
      </x:c>
      <x:c r="U608" s="523" t="n">
        <x:v>0</x:v>
      </x:c>
      <x:c r="V608" s="585" t="n">
        <x:v>0</x:v>
      </x:c>
      <x:c r="W608" s="588" t="n">
        <x:f>X608*$E$3</x:f>
        <x:v>0</x:v>
      </x:c>
      <x:c r="X608" s="523" t="n">
        <x:v>0</x:v>
      </x:c>
      <x:c r="Y608" s="579" t="n">
        <x:v>0</x:v>
      </x:c>
      <x:c r="Z608" s="582" t="n">
        <x:f>AA608*$E$3</x:f>
        <x:v>0</x:v>
      </x:c>
      <x:c r="AA608" s="523" t="n">
        <x:v>0</x:v>
      </x:c>
      <x:c r="AB608" s="585" t="n">
        <x:v>0</x:v>
      </x:c>
      <x:c r="AC608" s="588" t="n">
        <x:f>AD608*$E$3</x:f>
        <x:v>0</x:v>
      </x:c>
      <x:c r="AD608" s="523" t="n">
        <x:v>0</x:v>
      </x:c>
      <x:c r="AE608" s="579" t="n">
        <x:v>0</x:v>
      </x:c>
      <x:c r="AF608" s="582" t="n">
        <x:f>AG608*$E$3</x:f>
        <x:v>0</x:v>
      </x:c>
      <x:c r="AG608" s="523" t="n">
        <x:v>0</x:v>
      </x:c>
      <x:c r="AH608" s="585" t="n">
        <x:v>0</x:v>
      </x:c>
      <x:c r="AI608" s="588" t="n">
        <x:f>AJ608*$E$3</x:f>
        <x:v>0</x:v>
      </x:c>
      <x:c r="AJ608" s="523" t="n">
        <x:v>0</x:v>
      </x:c>
      <x:c r="AK608" s="579" t="n">
        <x:v>0</x:v>
      </x:c>
      <x:c r="AL608" s="582" t="n">
        <x:f>AM608*$E$3</x:f>
        <x:v>0</x:v>
      </x:c>
      <x:c r="AM608" s="523" t="n">
        <x:v>0</x:v>
      </x:c>
      <x:c r="AN608" s="585" t="n">
        <x:v>0</x:v>
      </x:c>
      <x:c r="AO608" s="588" t="n">
        <x:f>AP608*$E$3</x:f>
        <x:v>0</x:v>
      </x:c>
      <x:c r="AP608" s="523" t="n">
        <x:v>0</x:v>
      </x:c>
      <x:c r="AQ608" s="579" t="n">
        <x:v>0</x:v>
      </x:c>
      <x:c r="AR608" s="582" t="n">
        <x:f>AS608*$E$3</x:f>
        <x:v>0</x:v>
      </x:c>
      <x:c r="AS608" s="523" t="n">
        <x:v>0</x:v>
      </x:c>
      <x:c r="AT608" s="585" t="n">
        <x:v>0</x:v>
      </x:c>
      <x:c r="AU608" s="588" t="n">
        <x:f>AV608*$E$3</x:f>
        <x:v>0</x:v>
      </x:c>
      <x:c r="AV608" s="523" t="n">
        <x:v>0</x:v>
      </x:c>
      <x:c r="AW608" s="579" t="n">
        <x:f>SUM(M608,P608,S608,V608,Y608,AB608,AE608,AH608,AK608,AN608,AQ608,AT608)</x:f>
        <x:v>0</x:v>
      </x:c>
      <x:c r="AX608" s="582" t="n">
        <x:f>SUM(N608,Q608,T608,W608,Z608,AC608,AF608,AI608,AL608,AO608,AR608,AU608)</x:f>
        <x:v>0</x:v>
      </x:c>
      <x:c r="AY608" s="525"/>
      <x:c r="AZ608" s="579" t="n">
        <x:f>AW608/12</x:f>
        <x:v>0</x:v>
      </x:c>
      <x:c r="BA608" s="582" t="n">
        <x:f>AX608/12</x:f>
        <x:v>0</x:v>
      </x:c>
      <x:c r="BB608" s="525"/>
      <x:c r="BC608" s="579" t="n">
        <x:f>AW608-$G608</x:f>
        <x:v>-7802.69968556846</x:v>
      </x:c>
      <x:c r="BD608" s="582" t="n">
        <x:f>AX608-($K608*12)</x:f>
        <x:v>-2135052.714962098</x:v>
      </x:c>
      <x:c r="BE608" s="522" t="str">
        <x:v>SIM</x:v>
      </x:c>
      <x:c r="BF608" s="522" t="str">
        <x:v>PRODUÇÃO · COMPÕE O FATOR K</x:v>
      </x:c>
    </x:row>
    <x:row r="609" ht="31" customHeight="1">
      <x:c r="A609" s="531" t="str">
        <x:v>O&amp;M</x:v>
      </x:c>
      <x:c r="B609" s="531" t="str">
        <x:v>PODA</x:v>
      </x:c>
      <x:c r="C609" s="531" t="str">
        <x:v>5035000059</x:v>
      </x:c>
      <x:c r="D609" s="534" t="str">
        <x:v>PODA ARV MEDIO PT &gt;6&lt;12M ELEV 2ME PO LV</x:v>
      </x:c>
      <x:c r="E609" s="534" t="str">
        <x:v>PODA DE ARVORE DE MEDIO PORTE ENTRE &gt;6 E &lt;12 METROS EM CORTE ELEVACAO - CODIGO 2ME. INCLUI: CORTAR, APARA OU DESBASTAR RAMOS OU GALHOS EM ARVORE DE ALTURA ENTRE &gt;6 E &lt;12 METROS, MAGUEIRA, CAJUEIRO, JAQUEIRA, PITOMBEIRA ETC...NA MESMA ESTRUTURA ARBOREA NA QUAL SUA UNIDADE DE MEDIDA E A PARTIR DO TRONCO - UMA ARVORE. A FIM DE EVITAR QUE RAMOS OU GALHOS ENTREM EM CONTATO COM AS REDES DE ENERGIA ELETRICA, DEIXANDO A REDE DE MT A UMA DISTANCIA DE 2 (DOIS) METROS DA ARVORE E A REDE DE BT A UMA DISTANCIA DE 1 (UM) METRO DA ARVORE, REALIZANDO O SERVICO CONFORME ABNT 16246-1. ESTA ATIVIDADE COMTEMPLA A LIMPEZA E DESCARTE ADEQUADO DOS RESIDUOS. APROPRIACAO - CUSTEIO: QUANDO EM ATIVIDADE DE MANUTENCAO, APROPRIAR NO CENTRO E CLASSE DE CUSTO ESPECIFICA DA AREA. QUANTIDADE MINIMA DE PESSOAS NECESSARIAS: 3 PESSOAS. TIPO DE TURMA: PODA LINHA VIVA (PO LV).</x:v>
      </x:c>
      <x:c r="F609" s="531" t="str">
        <x:v>UNIDADE</x:v>
      </x:c>
      <x:c r="G609" s="573" t="n">
        <x:v>289.859915981105</x:v>
      </x:c>
      <x:c r="H609" s="573" t="n">
        <x:f>G609/12</x:f>
        <x:v>24.154992998425417</x:v>
      </x:c>
      <x:c r="I609" s="576" t="n">
        <x:v>190.560704778924</x:v>
      </x:c>
      <x:c r="J609" s="576" t="n">
        <x:f>ROUND(I609*$E$3,2)</x:f>
        <x:v>190.56</x:v>
      </x:c>
      <x:c r="K609" s="576" t="n">
        <x:f>J609*H609</x:f>
        <x:v>4602.975465779948</x:v>
      </x:c>
      <x:c r="L609" s="522"/>
      <x:c r="M609" s="579" t="n">
        <x:v>0</x:v>
      </x:c>
      <x:c r="N609" s="582" t="n">
        <x:f>O609*$E$3</x:f>
        <x:v>0</x:v>
      </x:c>
      <x:c r="O609" s="523" t="n">
        <x:v>0</x:v>
      </x:c>
      <x:c r="P609" s="585" t="n">
        <x:v>0</x:v>
      </x:c>
      <x:c r="Q609" s="588" t="n">
        <x:f>R609*$E$3</x:f>
        <x:v>0</x:v>
      </x:c>
      <x:c r="R609" s="523" t="n">
        <x:v>0</x:v>
      </x:c>
      <x:c r="S609" s="579" t="n">
        <x:v>0</x:v>
      </x:c>
      <x:c r="T609" s="582" t="n">
        <x:f>U609*$E$3</x:f>
        <x:v>0</x:v>
      </x:c>
      <x:c r="U609" s="523" t="n">
        <x:v>0</x:v>
      </x:c>
      <x:c r="V609" s="585" t="n">
        <x:v>0</x:v>
      </x:c>
      <x:c r="W609" s="588" t="n">
        <x:f>X609*$E$3</x:f>
        <x:v>0</x:v>
      </x:c>
      <x:c r="X609" s="523" t="n">
        <x:v>0</x:v>
      </x:c>
      <x:c r="Y609" s="579" t="n">
        <x:v>0</x:v>
      </x:c>
      <x:c r="Z609" s="582" t="n">
        <x:f>AA609*$E$3</x:f>
        <x:v>0</x:v>
      </x:c>
      <x:c r="AA609" s="523" t="n">
        <x:v>0</x:v>
      </x:c>
      <x:c r="AB609" s="585" t="n">
        <x:v>0</x:v>
      </x:c>
      <x:c r="AC609" s="588" t="n">
        <x:f>AD609*$E$3</x:f>
        <x:v>0</x:v>
      </x:c>
      <x:c r="AD609" s="523" t="n">
        <x:v>0</x:v>
      </x:c>
      <x:c r="AE609" s="579" t="n">
        <x:v>0</x:v>
      </x:c>
      <x:c r="AF609" s="582" t="n">
        <x:f>AG609*$E$3</x:f>
        <x:v>0</x:v>
      </x:c>
      <x:c r="AG609" s="523" t="n">
        <x:v>0</x:v>
      </x:c>
      <x:c r="AH609" s="585" t="n">
        <x:v>0</x:v>
      </x:c>
      <x:c r="AI609" s="588" t="n">
        <x:f>AJ609*$E$3</x:f>
        <x:v>0</x:v>
      </x:c>
      <x:c r="AJ609" s="523" t="n">
        <x:v>0</x:v>
      </x:c>
      <x:c r="AK609" s="579" t="n">
        <x:v>0</x:v>
      </x:c>
      <x:c r="AL609" s="582" t="n">
        <x:f>AM609*$E$3</x:f>
        <x:v>0</x:v>
      </x:c>
      <x:c r="AM609" s="523" t="n">
        <x:v>0</x:v>
      </x:c>
      <x:c r="AN609" s="585" t="n">
        <x:v>0</x:v>
      </x:c>
      <x:c r="AO609" s="588" t="n">
        <x:f>AP609*$E$3</x:f>
        <x:v>0</x:v>
      </x:c>
      <x:c r="AP609" s="523" t="n">
        <x:v>0</x:v>
      </x:c>
      <x:c r="AQ609" s="579" t="n">
        <x:v>0</x:v>
      </x:c>
      <x:c r="AR609" s="582" t="n">
        <x:f>AS609*$E$3</x:f>
        <x:v>0</x:v>
      </x:c>
      <x:c r="AS609" s="523" t="n">
        <x:v>0</x:v>
      </x:c>
      <x:c r="AT609" s="585" t="n">
        <x:v>0</x:v>
      </x:c>
      <x:c r="AU609" s="588" t="n">
        <x:f>AV609*$E$3</x:f>
        <x:v>0</x:v>
      </x:c>
      <x:c r="AV609" s="523" t="n">
        <x:v>0</x:v>
      </x:c>
      <x:c r="AW609" s="579" t="n">
        <x:f>SUM(M609,P609,S609,V609,Y609,AB609,AE609,AH609,AK609,AN609,AQ609,AT609)</x:f>
        <x:v>0</x:v>
      </x:c>
      <x:c r="AX609" s="582" t="n">
        <x:f>SUM(N609,Q609,T609,W609,Z609,AC609,AF609,AI609,AL609,AO609,AR609,AU609)</x:f>
        <x:v>0</x:v>
      </x:c>
      <x:c r="AY609" s="525"/>
      <x:c r="AZ609" s="579" t="n">
        <x:f>AW609/12</x:f>
        <x:v>0</x:v>
      </x:c>
      <x:c r="BA609" s="582" t="n">
        <x:f>AX609/12</x:f>
        <x:v>0</x:v>
      </x:c>
      <x:c r="BB609" s="525"/>
      <x:c r="BC609" s="579" t="n">
        <x:f>AW609-$G609</x:f>
        <x:v>-289.859915981105</x:v>
      </x:c>
      <x:c r="BD609" s="582" t="n">
        <x:f>AX609-($K609*12)</x:f>
        <x:v>-55235.70558935937</x:v>
      </x:c>
      <x:c r="BE609" s="522" t="str">
        <x:v>SIM</x:v>
      </x:c>
      <x:c r="BF609" s="522" t="str">
        <x:v>PRODUÇÃO · COMPÕE O FATOR K</x:v>
      </x:c>
    </x:row>
    <x:row r="610" ht="31" customHeight="1">
      <x:c r="A610" s="531" t="str">
        <x:v>O&amp;M</x:v>
      </x:c>
      <x:c r="B610" s="531" t="str">
        <x:v>PODA</x:v>
      </x:c>
      <x:c r="C610" s="531" t="str">
        <x:v>5035000060</x:v>
      </x:c>
      <x:c r="D610" s="534" t="str">
        <x:v>PODA ARV MEDIO PT &gt;6&lt;12M LATER 2ML PO LV</x:v>
      </x:c>
      <x:c r="E610" s="534" t="str">
        <x:v>PODA DE ARVORE DE MEDIO PORTE ENTRE &gt;6 E &lt;12 METROS EM CORTE LATERAL - CODIGO 2ML. INCLUI: CORTAR, APARA OU DESBASTAR RAMOS OU GALHOS EM ARVORE DE ALTURA ENTRE &gt;6 E &lt;12 METROS, MAGUEIRA, CAJUEIRO, JAQUEIRA, PITOMBEIRA ETC...NA MESMA ESTRUTURA ARBOREA NA QUAL SUA UNIDADE DE MEDIDA E A PARTIR DO TRONCO - UMA ARVORE. A FIM DE EVITAR QUE RAMOS OU GALHOS ENTREM EM CONTATO COM AS REDES DE ENERGIA ELETRICA, DEIXANDO A REDE DE MT A UMA DISTANCIA DE 2 (DOIS) METROS DA ARVORE E A REDE DE BT A UMA DISTANCIA DE 1 (UM) METRO DA ARVORE, REALIZANDO O SERVICO CONFORME ABNT 16246-1. ESTA ATIVIDADE COMTEMPLA A LIMPEZA E DESCARTE ADEQUADO DOS RESIDUOS. APROPRIACAO - CUSTEIO: QUANDO EM ATIVIDADE DE MANUTENCAO, APROPRIAR NO CENTRO E CLASSE DE CUSTO ESPECIFICA DA AREA. QUANTIDADE MINIMA DE PESSOAS NECESSARIAS: 3 PESSOAS. TIPO DE TURMA: PODA LINHA VIVA (PO LV).</x:v>
      </x:c>
      <x:c r="F610" s="531" t="str">
        <x:v>UNIDADE</x:v>
      </x:c>
      <x:c r="G610" s="573" t="n">
        <x:v>2074.87960141444</x:v>
      </x:c>
      <x:c r="H610" s="573" t="n">
        <x:f>G610/12</x:f>
        <x:v>172.90663345120333</x:v>
      </x:c>
      <x:c r="I610" s="576" t="n">
        <x:v>214.991564365966</x:v>
      </x:c>
      <x:c r="J610" s="576" t="n">
        <x:f>ROUND(I610*$E$3,2)</x:f>
        <x:v>214.99</x:v>
      </x:c>
      <x:c r="K610" s="576" t="n">
        <x:f>J610*H610</x:f>
        <x:v>37173.1971256742</x:v>
      </x:c>
      <x:c r="L610" s="522"/>
      <x:c r="M610" s="579" t="n">
        <x:v>0</x:v>
      </x:c>
      <x:c r="N610" s="582" t="n">
        <x:f>O610*$E$3</x:f>
        <x:v>0</x:v>
      </x:c>
      <x:c r="O610" s="523" t="n">
        <x:v>0</x:v>
      </x:c>
      <x:c r="P610" s="585" t="n">
        <x:v>0</x:v>
      </x:c>
      <x:c r="Q610" s="588" t="n">
        <x:f>R610*$E$3</x:f>
        <x:v>0</x:v>
      </x:c>
      <x:c r="R610" s="523" t="n">
        <x:v>0</x:v>
      </x:c>
      <x:c r="S610" s="579" t="n">
        <x:v>0</x:v>
      </x:c>
      <x:c r="T610" s="582" t="n">
        <x:f>U610*$E$3</x:f>
        <x:v>0</x:v>
      </x:c>
      <x:c r="U610" s="523" t="n">
        <x:v>0</x:v>
      </x:c>
      <x:c r="V610" s="585" t="n">
        <x:v>0</x:v>
      </x:c>
      <x:c r="W610" s="588" t="n">
        <x:f>X610*$E$3</x:f>
        <x:v>0</x:v>
      </x:c>
      <x:c r="X610" s="523" t="n">
        <x:v>0</x:v>
      </x:c>
      <x:c r="Y610" s="579" t="n">
        <x:v>0</x:v>
      </x:c>
      <x:c r="Z610" s="582" t="n">
        <x:f>AA610*$E$3</x:f>
        <x:v>0</x:v>
      </x:c>
      <x:c r="AA610" s="523" t="n">
        <x:v>0</x:v>
      </x:c>
      <x:c r="AB610" s="585" t="n">
        <x:v>0</x:v>
      </x:c>
      <x:c r="AC610" s="588" t="n">
        <x:f>AD610*$E$3</x:f>
        <x:v>0</x:v>
      </x:c>
      <x:c r="AD610" s="523" t="n">
        <x:v>0</x:v>
      </x:c>
      <x:c r="AE610" s="579" t="n">
        <x:v>0</x:v>
      </x:c>
      <x:c r="AF610" s="582" t="n">
        <x:f>AG610*$E$3</x:f>
        <x:v>0</x:v>
      </x:c>
      <x:c r="AG610" s="523" t="n">
        <x:v>0</x:v>
      </x:c>
      <x:c r="AH610" s="585" t="n">
        <x:v>0</x:v>
      </x:c>
      <x:c r="AI610" s="588" t="n">
        <x:f>AJ610*$E$3</x:f>
        <x:v>0</x:v>
      </x:c>
      <x:c r="AJ610" s="523" t="n">
        <x:v>0</x:v>
      </x:c>
      <x:c r="AK610" s="579" t="n">
        <x:v>0</x:v>
      </x:c>
      <x:c r="AL610" s="582" t="n">
        <x:f>AM610*$E$3</x:f>
        <x:v>0</x:v>
      </x:c>
      <x:c r="AM610" s="523" t="n">
        <x:v>0</x:v>
      </x:c>
      <x:c r="AN610" s="585" t="n">
        <x:v>0</x:v>
      </x:c>
      <x:c r="AO610" s="588" t="n">
        <x:f>AP610*$E$3</x:f>
        <x:v>0</x:v>
      </x:c>
      <x:c r="AP610" s="523" t="n">
        <x:v>0</x:v>
      </x:c>
      <x:c r="AQ610" s="579" t="n">
        <x:v>0</x:v>
      </x:c>
      <x:c r="AR610" s="582" t="n">
        <x:f>AS610*$E$3</x:f>
        <x:v>0</x:v>
      </x:c>
      <x:c r="AS610" s="523" t="n">
        <x:v>0</x:v>
      </x:c>
      <x:c r="AT610" s="585" t="n">
        <x:v>0</x:v>
      </x:c>
      <x:c r="AU610" s="588" t="n">
        <x:f>AV610*$E$3</x:f>
        <x:v>0</x:v>
      </x:c>
      <x:c r="AV610" s="523" t="n">
        <x:v>0</x:v>
      </x:c>
      <x:c r="AW610" s="579" t="n">
        <x:f>SUM(M610,P610,S610,V610,Y610,AB610,AE610,AH610,AK610,AN610,AQ610,AT610)</x:f>
        <x:v>0</x:v>
      </x:c>
      <x:c r="AX610" s="582" t="n">
        <x:f>SUM(N610,Q610,T610,W610,Z610,AC610,AF610,AI610,AL610,AO610,AR610,AU610)</x:f>
        <x:v>0</x:v>
      </x:c>
      <x:c r="AY610" s="525"/>
      <x:c r="AZ610" s="579" t="n">
        <x:f>AW610/12</x:f>
        <x:v>0</x:v>
      </x:c>
      <x:c r="BA610" s="582" t="n">
        <x:f>AX610/12</x:f>
        <x:v>0</x:v>
      </x:c>
      <x:c r="BB610" s="525"/>
      <x:c r="BC610" s="579" t="n">
        <x:f>AW610-$G610</x:f>
        <x:v>-2074.87960141444</x:v>
      </x:c>
      <x:c r="BD610" s="582" t="n">
        <x:f>AX610-($K610*12)</x:f>
        <x:v>-446078.3655080905</x:v>
      </x:c>
      <x:c r="BE610" s="522" t="str">
        <x:v>SIM</x:v>
      </x:c>
      <x:c r="BF610" s="522" t="str">
        <x:v>PRODUÇÃO · COMPÕE O FATOR K</x:v>
      </x:c>
    </x:row>
    <x:row r="611" ht="31" customHeight="1">
      <x:c r="A611" s="531" t="str">
        <x:v>O&amp;M</x:v>
      </x:c>
      <x:c r="B611" s="531" t="str">
        <x:v>PODA</x:v>
      </x:c>
      <x:c r="C611" s="531" t="str">
        <x:v>5035000061</x:v>
      </x:c>
      <x:c r="D611" s="534" t="str">
        <x:v>PODA ARV MEDIO PT&gt;6&lt;12M REBAIX 2MR PO LV</x:v>
      </x:c>
      <x:c r="E611" s="534" t="str">
        <x:v>PODA DE ARVORE DE MEDIO PORTE ENTRE &gt;6 E &lt;12 METROS EM CORTE REBAIXAMENTO - CODIGO 2MR. INCLUI: CORTAR, APARA OU DESBASTAR RAMOS OU GALHOS EM ARVORE DE ALTURA ENTRE &gt;6 E &lt;12 METROS, MAGUEIRA, CAJUEIRO, JAQUEIRA, PITOMBEIRA ETC...NA MESMA ESTRUTURA ARBOREA NA QUAL SUA UNIDADE DE MEDIDA E A PARTIR DO TRONCO - UMA ARVORE. A FIM DE EVITAR QUE RAMOS OU GALHOS ENTREM EM CONTATO COM AS REDES DE ENERGIA ELETRICA, DEIXANDO A REDE DE MT A UMA DISTANCIA DE 2 (DOIS) METROS DA ARVORE E A REDE DE BT A UMA DISTANCIA DE 1 (UM) METRO DA ARVORE, REALIZANDO O SERVICO CONFORME ABNT 16246-1. ESTA ATIVIDADE COMTEMPLA A LIMPEZA E DESCARTE ADEQUADO DOS RESIDUOS. APROPRIACAO - CUSTEIO: QUANDO EM ATIVIDADE DE MANUTENCAO, APROPRIAR NO CENTRO E CLASSE DE CUSTO ESPECIFICA DA AREA. QUANTIDADE MINIMA DE PESSOAS NECESSARIAS: 3 PESSOAS. TIPO DE TURMA: PODA LINHA VIVA (PO LV).</x:v>
      </x:c>
      <x:c r="F611" s="531" t="str">
        <x:v>UNIDADE</x:v>
      </x:c>
      <x:c r="G611" s="573" t="n">
        <x:v>10064.5477520579</x:v>
      </x:c>
      <x:c r="H611" s="573" t="n">
        <x:f>G611/12</x:f>
        <x:v>838.7123126714918</x:v>
      </x:c>
      <x:c r="I611" s="576" t="n">
        <x:v>239.422423953008</x:v>
      </x:c>
      <x:c r="J611" s="576" t="n">
        <x:f>ROUND(I611*$E$3,2)</x:f>
        <x:v>239.42</x:v>
      </x:c>
      <x:c r="K611" s="576" t="n">
        <x:f>J611*H611</x:f>
        <x:v>200804.50189980856</x:v>
      </x:c>
      <x:c r="L611" s="522"/>
      <x:c r="M611" s="579" t="n">
        <x:v>0</x:v>
      </x:c>
      <x:c r="N611" s="582" t="n">
        <x:f>O611*$E$3</x:f>
        <x:v>0</x:v>
      </x:c>
      <x:c r="O611" s="523" t="n">
        <x:v>0</x:v>
      </x:c>
      <x:c r="P611" s="585" t="n">
        <x:v>0</x:v>
      </x:c>
      <x:c r="Q611" s="588" t="n">
        <x:f>R611*$E$3</x:f>
        <x:v>0</x:v>
      </x:c>
      <x:c r="R611" s="523" t="n">
        <x:v>0</x:v>
      </x:c>
      <x:c r="S611" s="579" t="n">
        <x:v>0</x:v>
      </x:c>
      <x:c r="T611" s="582" t="n">
        <x:f>U611*$E$3</x:f>
        <x:v>0</x:v>
      </x:c>
      <x:c r="U611" s="523" t="n">
        <x:v>0</x:v>
      </x:c>
      <x:c r="V611" s="585" t="n">
        <x:v>0</x:v>
      </x:c>
      <x:c r="W611" s="588" t="n">
        <x:f>X611*$E$3</x:f>
        <x:v>0</x:v>
      </x:c>
      <x:c r="X611" s="523" t="n">
        <x:v>0</x:v>
      </x:c>
      <x:c r="Y611" s="579" t="n">
        <x:v>0</x:v>
      </x:c>
      <x:c r="Z611" s="582" t="n">
        <x:f>AA611*$E$3</x:f>
        <x:v>0</x:v>
      </x:c>
      <x:c r="AA611" s="523" t="n">
        <x:v>0</x:v>
      </x:c>
      <x:c r="AB611" s="585" t="n">
        <x:v>0</x:v>
      </x:c>
      <x:c r="AC611" s="588" t="n">
        <x:f>AD611*$E$3</x:f>
        <x:v>0</x:v>
      </x:c>
      <x:c r="AD611" s="523" t="n">
        <x:v>0</x:v>
      </x:c>
      <x:c r="AE611" s="579" t="n">
        <x:v>0</x:v>
      </x:c>
      <x:c r="AF611" s="582" t="n">
        <x:f>AG611*$E$3</x:f>
        <x:v>0</x:v>
      </x:c>
      <x:c r="AG611" s="523" t="n">
        <x:v>0</x:v>
      </x:c>
      <x:c r="AH611" s="585" t="n">
        <x:v>0</x:v>
      </x:c>
      <x:c r="AI611" s="588" t="n">
        <x:f>AJ611*$E$3</x:f>
        <x:v>0</x:v>
      </x:c>
      <x:c r="AJ611" s="523" t="n">
        <x:v>0</x:v>
      </x:c>
      <x:c r="AK611" s="579" t="n">
        <x:v>0</x:v>
      </x:c>
      <x:c r="AL611" s="582" t="n">
        <x:f>AM611*$E$3</x:f>
        <x:v>0</x:v>
      </x:c>
      <x:c r="AM611" s="523" t="n">
        <x:v>0</x:v>
      </x:c>
      <x:c r="AN611" s="585" t="n">
        <x:v>0</x:v>
      </x:c>
      <x:c r="AO611" s="588" t="n">
        <x:f>AP611*$E$3</x:f>
        <x:v>0</x:v>
      </x:c>
      <x:c r="AP611" s="523" t="n">
        <x:v>0</x:v>
      </x:c>
      <x:c r="AQ611" s="579" t="n">
        <x:v>0</x:v>
      </x:c>
      <x:c r="AR611" s="582" t="n">
        <x:f>AS611*$E$3</x:f>
        <x:v>0</x:v>
      </x:c>
      <x:c r="AS611" s="523" t="n">
        <x:v>0</x:v>
      </x:c>
      <x:c r="AT611" s="585" t="n">
        <x:v>0</x:v>
      </x:c>
      <x:c r="AU611" s="588" t="n">
        <x:f>AV611*$E$3</x:f>
        <x:v>0</x:v>
      </x:c>
      <x:c r="AV611" s="523" t="n">
        <x:v>0</x:v>
      </x:c>
      <x:c r="AW611" s="579" t="n">
        <x:f>SUM(M611,P611,S611,V611,Y611,AB611,AE611,AH611,AK611,AN611,AQ611,AT611)</x:f>
        <x:v>0</x:v>
      </x:c>
      <x:c r="AX611" s="582" t="n">
        <x:f>SUM(N611,Q611,T611,W611,Z611,AC611,AF611,AI611,AL611,AO611,AR611,AU611)</x:f>
        <x:v>0</x:v>
      </x:c>
      <x:c r="AY611" s="525"/>
      <x:c r="AZ611" s="579" t="n">
        <x:f>AW611/12</x:f>
        <x:v>0</x:v>
      </x:c>
      <x:c r="BA611" s="582" t="n">
        <x:f>AX611/12</x:f>
        <x:v>0</x:v>
      </x:c>
      <x:c r="BB611" s="525"/>
      <x:c r="BC611" s="579" t="n">
        <x:f>AW611-$G611</x:f>
        <x:v>-10064.5477520579</x:v>
      </x:c>
      <x:c r="BD611" s="582" t="n">
        <x:f>AX611-($K611*12)</x:f>
        <x:v>-2409654.022797703</x:v>
      </x:c>
      <x:c r="BE611" s="522" t="str">
        <x:v>SIM</x:v>
      </x:c>
      <x:c r="BF611" s="522" t="str">
        <x:v>PRODUÇÃO · COMPÕE O FATOR K</x:v>
      </x:c>
    </x:row>
    <x:row r="612" ht="31" customHeight="1">
      <x:c r="A612" s="531" t="str">
        <x:v>O&amp;M</x:v>
      </x:c>
      <x:c r="B612" s="531" t="str">
        <x:v>PODA</x:v>
      </x:c>
      <x:c r="C612" s="531" t="str">
        <x:v>5035000062</x:v>
      </x:c>
      <x:c r="D612" s="534" t="str">
        <x:v>PODA ARV PEQ PT &lt;=6M LATER 2PL PO LV</x:v>
      </x:c>
      <x:c r="E612" s="534" t="str">
        <x:v>PODA DE ARVORE DE PEQUENO PORTE ATE 6 METROS EM CORTE LATERAL - CODIGO 2PL. INCLUI: CORTAR, APARA OU DESBASTAR RAMOS OU GALHOS EM ARVORE DE ALTURA ATE 6 METROS, FICUS (FIXO), ALGAROBA, JAMBO ETC...NA MESMA ESTRUTURA ARBOREA NA QUAL SUA UNIDADE DE MEDIDA E A PARTIR DO TRONCO - UMA ARVORE. AFIM DE EVITAR QUE RAMOS OU GALHOS ENTREM EM CONTATO COM AS REDES DE ENERGIA ELETRICA, DEIXANDO A REDE DE MT A UMA DISTANCIA DE 2 (DOIS) METROS DA ARVORE E A REDE DE BT A UMA DISTANCIA DE 1 (UM) METRO DA ARVORE, REALIZANDO O SERVICO CONFORME ABNT 16246-1. ESTA ATIVIDADE COMTEMPLA A LIMPEZA E DESCARTE ADEQUADO DOS RESIDUOS. APROPRIACAO - CUSTEIO: QUANDO EM ATIVIDADE DE MANUTENCAO, APROPRIAR NO CENTRO E CLASSE DE CUSTO ESPECIFICA DA AREA. QUANTIDADE MINIMA DE PESSOAS NECESSARIAS: 3 PESSOAS. TIPO DE TURMA: PODA LINHA VIVA (PO LV).</x:v>
      </x:c>
      <x:c r="F612" s="531" t="str">
        <x:v>UNIDADE</x:v>
      </x:c>
      <x:c r="G612" s="573" t="n">
        <x:v>760.220834408863</x:v>
      </x:c>
      <x:c r="H612" s="573" t="n">
        <x:f>G612/12</x:f>
        <x:v>63.35173620073858</x:v>
      </x:c>
      <x:c r="I612" s="576" t="n">
        <x:v>122.154297935208</x:v>
      </x:c>
      <x:c r="J612" s="576" t="n">
        <x:f>ROUND(I612*$E$3,2)</x:f>
        <x:v>122.15</x:v>
      </x:c>
      <x:c r="K612" s="576" t="n">
        <x:f>J612*H612</x:f>
        <x:v>7738.414576920218</x:v>
      </x:c>
      <x:c r="L612" s="522"/>
      <x:c r="M612" s="579" t="n">
        <x:v>0</x:v>
      </x:c>
      <x:c r="N612" s="582" t="n">
        <x:f>O612*$E$3</x:f>
        <x:v>0</x:v>
      </x:c>
      <x:c r="O612" s="523" t="n">
        <x:v>0</x:v>
      </x:c>
      <x:c r="P612" s="585" t="n">
        <x:v>0</x:v>
      </x:c>
      <x:c r="Q612" s="588" t="n">
        <x:f>R612*$E$3</x:f>
        <x:v>0</x:v>
      </x:c>
      <x:c r="R612" s="523" t="n">
        <x:v>0</x:v>
      </x:c>
      <x:c r="S612" s="579" t="n">
        <x:v>0</x:v>
      </x:c>
      <x:c r="T612" s="582" t="n">
        <x:f>U612*$E$3</x:f>
        <x:v>0</x:v>
      </x:c>
      <x:c r="U612" s="523" t="n">
        <x:v>0</x:v>
      </x:c>
      <x:c r="V612" s="585" t="n">
        <x:v>0</x:v>
      </x:c>
      <x:c r="W612" s="588" t="n">
        <x:f>X612*$E$3</x:f>
        <x:v>0</x:v>
      </x:c>
      <x:c r="X612" s="523" t="n">
        <x:v>0</x:v>
      </x:c>
      <x:c r="Y612" s="579" t="n">
        <x:v>0</x:v>
      </x:c>
      <x:c r="Z612" s="582" t="n">
        <x:f>AA612*$E$3</x:f>
        <x:v>0</x:v>
      </x:c>
      <x:c r="AA612" s="523" t="n">
        <x:v>0</x:v>
      </x:c>
      <x:c r="AB612" s="585" t="n">
        <x:v>0</x:v>
      </x:c>
      <x:c r="AC612" s="588" t="n">
        <x:f>AD612*$E$3</x:f>
        <x:v>0</x:v>
      </x:c>
      <x:c r="AD612" s="523" t="n">
        <x:v>0</x:v>
      </x:c>
      <x:c r="AE612" s="579" t="n">
        <x:v>0</x:v>
      </x:c>
      <x:c r="AF612" s="582" t="n">
        <x:f>AG612*$E$3</x:f>
        <x:v>0</x:v>
      </x:c>
      <x:c r="AG612" s="523" t="n">
        <x:v>0</x:v>
      </x:c>
      <x:c r="AH612" s="585" t="n">
        <x:v>0</x:v>
      </x:c>
      <x:c r="AI612" s="588" t="n">
        <x:f>AJ612*$E$3</x:f>
        <x:v>0</x:v>
      </x:c>
      <x:c r="AJ612" s="523" t="n">
        <x:v>0</x:v>
      </x:c>
      <x:c r="AK612" s="579" t="n">
        <x:v>0</x:v>
      </x:c>
      <x:c r="AL612" s="582" t="n">
        <x:f>AM612*$E$3</x:f>
        <x:v>0</x:v>
      </x:c>
      <x:c r="AM612" s="523" t="n">
        <x:v>0</x:v>
      </x:c>
      <x:c r="AN612" s="585" t="n">
        <x:v>0</x:v>
      </x:c>
      <x:c r="AO612" s="588" t="n">
        <x:f>AP612*$E$3</x:f>
        <x:v>0</x:v>
      </x:c>
      <x:c r="AP612" s="523" t="n">
        <x:v>0</x:v>
      </x:c>
      <x:c r="AQ612" s="579" t="n">
        <x:v>0</x:v>
      </x:c>
      <x:c r="AR612" s="582" t="n">
        <x:f>AS612*$E$3</x:f>
        <x:v>0</x:v>
      </x:c>
      <x:c r="AS612" s="523" t="n">
        <x:v>0</x:v>
      </x:c>
      <x:c r="AT612" s="585" t="n">
        <x:v>0</x:v>
      </x:c>
      <x:c r="AU612" s="588" t="n">
        <x:f>AV612*$E$3</x:f>
        <x:v>0</x:v>
      </x:c>
      <x:c r="AV612" s="523" t="n">
        <x:v>0</x:v>
      </x:c>
      <x:c r="AW612" s="579" t="n">
        <x:f>SUM(M612,P612,S612,V612,Y612,AB612,AE612,AH612,AK612,AN612,AQ612,AT612)</x:f>
        <x:v>0</x:v>
      </x:c>
      <x:c r="AX612" s="582" t="n">
        <x:f>SUM(N612,Q612,T612,W612,Z612,AC612,AF612,AI612,AL612,AO612,AR612,AU612)</x:f>
        <x:v>0</x:v>
      </x:c>
      <x:c r="AY612" s="525"/>
      <x:c r="AZ612" s="579" t="n">
        <x:f>AW612/12</x:f>
        <x:v>0</x:v>
      </x:c>
      <x:c r="BA612" s="582" t="n">
        <x:f>AX612/12</x:f>
        <x:v>0</x:v>
      </x:c>
      <x:c r="BB612" s="525"/>
      <x:c r="BC612" s="579" t="n">
        <x:f>AW612-$G612</x:f>
        <x:v>-760.220834408863</x:v>
      </x:c>
      <x:c r="BD612" s="582" t="n">
        <x:f>AX612-($K612*12)</x:f>
        <x:v>-92860.97492304261</x:v>
      </x:c>
      <x:c r="BE612" s="522" t="str">
        <x:v>SIM</x:v>
      </x:c>
      <x:c r="BF612" s="522" t="str">
        <x:v>PRODUÇÃO · COMPÕE O FATOR K</x:v>
      </x:c>
    </x:row>
    <x:row r="613" ht="31" customHeight="1">
      <x:c r="A613" s="531" t="str">
        <x:v>O&amp;M</x:v>
      </x:c>
      <x:c r="B613" s="531" t="str">
        <x:v>PODA</x:v>
      </x:c>
      <x:c r="C613" s="531" t="str">
        <x:v>5035000063</x:v>
      </x:c>
      <x:c r="D613" s="534" t="str">
        <x:v>PODA ARV PEQ PT &lt;=6M REBAIX 2PR PO LV</x:v>
      </x:c>
      <x:c r="E613" s="534" t="str">
        <x:v>PODA DE ARVORE DE PEQUENO PORTE ATE 6 METROS EM CORTE REBAIXAMENTO - CODIGO 2PR. INCLUI: CORTAR, APARA OU DESBASTAR RAMOS OU GALHOS EM ARVORE DE ALTURA ATE 6 METROS, FIXO, ALGAROBA, JAMBO ETC...NA MESMA ESTRUTURA ARBOREA NA QUAL SUA UNIDADE DE MEDIDA E A PARTIR DO TRONCO - UMA ARVORE. AFIM DE EVITAR QUE RAMOS OU GALHOS ENTREM EM CONTATO COM AS REDES DE ENERGIA ELETRICA, DEIXANDO A REDE DE MT A UMA DISTANCIA DE 2 (DOIS) METROS DA ARVORE E A REDE DE BT A UMA DISTANCIA DE 1 (UM) METRO DA ARVORE, REALIZANDO O SERVICO CONFORME ABNT 16246-1. ESTA ATIVIDADE COMTEMPLA A LIMPEZA E DESCARTE ADEQUADO DOS RESIDUOS. APROPRIACAO - CUSTEIO: QUANDO EM ATIVIDADE DE MANUTENCAO, APROPRIAR NO CENTRO E CLASSE DE CUSTO ESPECIFICA DA AREA. QUANTIDADE MINIMA DE PESSOAS NECESSARIAS: 3 PESSOAS. TIPO DE TURMA: PODA LINHA VIVA (PO LV).</x:v>
      </x:c>
      <x:c r="F613" s="531" t="str">
        <x:v>UNIDADE</x:v>
      </x:c>
      <x:c r="G613" s="573" t="n">
        <x:v>654.977578910652</x:v>
      </x:c>
      <x:c r="H613" s="573" t="n">
        <x:f>G613/12</x:f>
        <x:v>54.581464909221005</x:v>
      </x:c>
      <x:c r="I613" s="576" t="n">
        <x:v>161.243673274475</x:v>
      </x:c>
      <x:c r="J613" s="576" t="n">
        <x:f>ROUND(I613*$E$3,2)</x:f>
        <x:v>161.24</x:v>
      </x:c>
      <x:c r="K613" s="576" t="n">
        <x:f>J613*H613</x:f>
        <x:v>8800.715401962796</x:v>
      </x:c>
      <x:c r="L613" s="522"/>
      <x:c r="M613" s="579" t="n">
        <x:v>0</x:v>
      </x:c>
      <x:c r="N613" s="582" t="n">
        <x:f>O613*$E$3</x:f>
        <x:v>0</x:v>
      </x:c>
      <x:c r="O613" s="523" t="n">
        <x:v>0</x:v>
      </x:c>
      <x:c r="P613" s="585" t="n">
        <x:v>0</x:v>
      </x:c>
      <x:c r="Q613" s="588" t="n">
        <x:f>R613*$E$3</x:f>
        <x:v>0</x:v>
      </x:c>
      <x:c r="R613" s="523" t="n">
        <x:v>0</x:v>
      </x:c>
      <x:c r="S613" s="579" t="n">
        <x:v>0</x:v>
      </x:c>
      <x:c r="T613" s="582" t="n">
        <x:f>U613*$E$3</x:f>
        <x:v>0</x:v>
      </x:c>
      <x:c r="U613" s="523" t="n">
        <x:v>0</x:v>
      </x:c>
      <x:c r="V613" s="585" t="n">
        <x:v>0</x:v>
      </x:c>
      <x:c r="W613" s="588" t="n">
        <x:f>X613*$E$3</x:f>
        <x:v>0</x:v>
      </x:c>
      <x:c r="X613" s="523" t="n">
        <x:v>0</x:v>
      </x:c>
      <x:c r="Y613" s="579" t="n">
        <x:v>0</x:v>
      </x:c>
      <x:c r="Z613" s="582" t="n">
        <x:f>AA613*$E$3</x:f>
        <x:v>0</x:v>
      </x:c>
      <x:c r="AA613" s="523" t="n">
        <x:v>0</x:v>
      </x:c>
      <x:c r="AB613" s="585" t="n">
        <x:v>0</x:v>
      </x:c>
      <x:c r="AC613" s="588" t="n">
        <x:f>AD613*$E$3</x:f>
        <x:v>0</x:v>
      </x:c>
      <x:c r="AD613" s="523" t="n">
        <x:v>0</x:v>
      </x:c>
      <x:c r="AE613" s="579" t="n">
        <x:v>0</x:v>
      </x:c>
      <x:c r="AF613" s="582" t="n">
        <x:f>AG613*$E$3</x:f>
        <x:v>0</x:v>
      </x:c>
      <x:c r="AG613" s="523" t="n">
        <x:v>0</x:v>
      </x:c>
      <x:c r="AH613" s="585" t="n">
        <x:v>0</x:v>
      </x:c>
      <x:c r="AI613" s="588" t="n">
        <x:f>AJ613*$E$3</x:f>
        <x:v>0</x:v>
      </x:c>
      <x:c r="AJ613" s="523" t="n">
        <x:v>0</x:v>
      </x:c>
      <x:c r="AK613" s="579" t="n">
        <x:v>0</x:v>
      </x:c>
      <x:c r="AL613" s="582" t="n">
        <x:f>AM613*$E$3</x:f>
        <x:v>0</x:v>
      </x:c>
      <x:c r="AM613" s="523" t="n">
        <x:v>0</x:v>
      </x:c>
      <x:c r="AN613" s="585" t="n">
        <x:v>0</x:v>
      </x:c>
      <x:c r="AO613" s="588" t="n">
        <x:f>AP613*$E$3</x:f>
        <x:v>0</x:v>
      </x:c>
      <x:c r="AP613" s="523" t="n">
        <x:v>0</x:v>
      </x:c>
      <x:c r="AQ613" s="579" t="n">
        <x:v>0</x:v>
      </x:c>
      <x:c r="AR613" s="582" t="n">
        <x:f>AS613*$E$3</x:f>
        <x:v>0</x:v>
      </x:c>
      <x:c r="AS613" s="523" t="n">
        <x:v>0</x:v>
      </x:c>
      <x:c r="AT613" s="585" t="n">
        <x:v>0</x:v>
      </x:c>
      <x:c r="AU613" s="588" t="n">
        <x:f>AV613*$E$3</x:f>
        <x:v>0</x:v>
      </x:c>
      <x:c r="AV613" s="523" t="n">
        <x:v>0</x:v>
      </x:c>
      <x:c r="AW613" s="579" t="n">
        <x:f>SUM(M613,P613,S613,V613,Y613,AB613,AE613,AH613,AK613,AN613,AQ613,AT613)</x:f>
        <x:v>0</x:v>
      </x:c>
      <x:c r="AX613" s="582" t="n">
        <x:f>SUM(N613,Q613,T613,W613,Z613,AC613,AF613,AI613,AL613,AO613,AR613,AU613)</x:f>
        <x:v>0</x:v>
      </x:c>
      <x:c r="AY613" s="525"/>
      <x:c r="AZ613" s="579" t="n">
        <x:f>AW613/12</x:f>
        <x:v>0</x:v>
      </x:c>
      <x:c r="BA613" s="582" t="n">
        <x:f>AX613/12</x:f>
        <x:v>0</x:v>
      </x:c>
      <x:c r="BB613" s="525"/>
      <x:c r="BC613" s="579" t="n">
        <x:f>AW613-$G613</x:f>
        <x:v>-654.977578910652</x:v>
      </x:c>
      <x:c r="BD613" s="582" t="n">
        <x:f>AX613-($K613*12)</x:f>
        <x:v>-105608.58482355355</x:v>
      </x:c>
      <x:c r="BE613" s="522" t="str">
        <x:v>SIM</x:v>
      </x:c>
      <x:c r="BF613" s="522" t="str">
        <x:v>PRODUÇÃO · COMPÕE O FATOR K</x:v>
      </x:c>
    </x:row>
    <x:row r="614" ht="31" customHeight="1">
      <x:c r="A614" s="531" t="str">
        <x:v>O&amp;M</x:v>
      </x:c>
      <x:c r="B614" s="531" t="str">
        <x:v>PODA</x:v>
      </x:c>
      <x:c r="C614" s="531" t="str">
        <x:v>5035000064</x:v>
      </x:c>
      <x:c r="D614" s="534" t="str">
        <x:v>PODA ARV &lt;6M REDE BT CENTRAL 2PC PO LV</x:v>
      </x:c>
      <x:c r="E614" s="534" t="str">
        <x:v>PODA DE ARVORE DE PORTE MENOR QUE 6 METROS EM CORTE CENTRAL, COM REDE BT PASSANTE - CODIGO 2PC. INCLUI: CORTAR, APARA OU DESBASTAR ONDE OS CONDUTORES DA REDE DE BT ENCONTRAM-SE PASSANDO POR DENTRO DA COPA DA ARVORE. PAGAMENTO POR UNIDADE. APROPRIACAO - CUSTEIO: QUANDO EM ATIVIDADE DE MANUTENCAO, APROPRIAR NO CENTRO E CLASSE DE CUSTO ESPECIFICA DA AREA. QUANTIDADE MINIMA DE PESSOAS NECESSARIAS: 3 PESSOAS. TIPO DE TURMA: PODA LINHA VIVA (PO LV).</x:v>
      </x:c>
      <x:c r="F614" s="531" t="str">
        <x:v>UNIDADE</x:v>
      </x:c>
      <x:c r="G614" s="573" t="n">
        <x:v>402.746536403767</x:v>
      </x:c>
      <x:c r="H614" s="573" t="n">
        <x:f>G614/12</x:f>
        <x:v>33.562211366980584</x:v>
      </x:c>
      <x:c r="I614" s="576" t="n">
        <x:v>244.308595870416</x:v>
      </x:c>
      <x:c r="J614" s="576" t="n">
        <x:f>ROUND(I614*$E$3,2)</x:f>
        <x:v>244.31</x:v>
      </x:c>
      <x:c r="K614" s="576" t="n">
        <x:f>J614*H614</x:f>
        <x:v>8199.583859067026</x:v>
      </x:c>
      <x:c r="L614" s="522"/>
      <x:c r="M614" s="579" t="n">
        <x:v>0</x:v>
      </x:c>
      <x:c r="N614" s="582" t="n">
        <x:f>O614*$E$3</x:f>
        <x:v>0</x:v>
      </x:c>
      <x:c r="O614" s="523" t="n">
        <x:v>0</x:v>
      </x:c>
      <x:c r="P614" s="585" t="n">
        <x:v>0</x:v>
      </x:c>
      <x:c r="Q614" s="588" t="n">
        <x:f>R614*$E$3</x:f>
        <x:v>0</x:v>
      </x:c>
      <x:c r="R614" s="523" t="n">
        <x:v>0</x:v>
      </x:c>
      <x:c r="S614" s="579" t="n">
        <x:v>0</x:v>
      </x:c>
      <x:c r="T614" s="582" t="n">
        <x:f>U614*$E$3</x:f>
        <x:v>0</x:v>
      </x:c>
      <x:c r="U614" s="523" t="n">
        <x:v>0</x:v>
      </x:c>
      <x:c r="V614" s="585" t="n">
        <x:v>0</x:v>
      </x:c>
      <x:c r="W614" s="588" t="n">
        <x:f>X614*$E$3</x:f>
        <x:v>0</x:v>
      </x:c>
      <x:c r="X614" s="523" t="n">
        <x:v>0</x:v>
      </x:c>
      <x:c r="Y614" s="579" t="n">
        <x:v>0</x:v>
      </x:c>
      <x:c r="Z614" s="582" t="n">
        <x:f>AA614*$E$3</x:f>
        <x:v>0</x:v>
      </x:c>
      <x:c r="AA614" s="523" t="n">
        <x:v>0</x:v>
      </x:c>
      <x:c r="AB614" s="585" t="n">
        <x:v>0</x:v>
      </x:c>
      <x:c r="AC614" s="588" t="n">
        <x:f>AD614*$E$3</x:f>
        <x:v>0</x:v>
      </x:c>
      <x:c r="AD614" s="523" t="n">
        <x:v>0</x:v>
      </x:c>
      <x:c r="AE614" s="579" t="n">
        <x:v>0</x:v>
      </x:c>
      <x:c r="AF614" s="582" t="n">
        <x:f>AG614*$E$3</x:f>
        <x:v>0</x:v>
      </x:c>
      <x:c r="AG614" s="523" t="n">
        <x:v>0</x:v>
      </x:c>
      <x:c r="AH614" s="585" t="n">
        <x:v>0</x:v>
      </x:c>
      <x:c r="AI614" s="588" t="n">
        <x:f>AJ614*$E$3</x:f>
        <x:v>0</x:v>
      </x:c>
      <x:c r="AJ614" s="523" t="n">
        <x:v>0</x:v>
      </x:c>
      <x:c r="AK614" s="579" t="n">
        <x:v>0</x:v>
      </x:c>
      <x:c r="AL614" s="582" t="n">
        <x:f>AM614*$E$3</x:f>
        <x:v>0</x:v>
      </x:c>
      <x:c r="AM614" s="523" t="n">
        <x:v>0</x:v>
      </x:c>
      <x:c r="AN614" s="585" t="n">
        <x:v>0</x:v>
      </x:c>
      <x:c r="AO614" s="588" t="n">
        <x:f>AP614*$E$3</x:f>
        <x:v>0</x:v>
      </x:c>
      <x:c r="AP614" s="523" t="n">
        <x:v>0</x:v>
      </x:c>
      <x:c r="AQ614" s="579" t="n">
        <x:v>0</x:v>
      </x:c>
      <x:c r="AR614" s="582" t="n">
        <x:f>AS614*$E$3</x:f>
        <x:v>0</x:v>
      </x:c>
      <x:c r="AS614" s="523" t="n">
        <x:v>0</x:v>
      </x:c>
      <x:c r="AT614" s="585" t="n">
        <x:v>0</x:v>
      </x:c>
      <x:c r="AU614" s="588" t="n">
        <x:f>AV614*$E$3</x:f>
        <x:v>0</x:v>
      </x:c>
      <x:c r="AV614" s="523" t="n">
        <x:v>0</x:v>
      </x:c>
      <x:c r="AW614" s="579" t="n">
        <x:f>SUM(M614,P614,S614,V614,Y614,AB614,AE614,AH614,AK614,AN614,AQ614,AT614)</x:f>
        <x:v>0</x:v>
      </x:c>
      <x:c r="AX614" s="582" t="n">
        <x:f>SUM(N614,Q614,T614,W614,Z614,AC614,AF614,AI614,AL614,AO614,AR614,AU614)</x:f>
        <x:v>0</x:v>
      </x:c>
      <x:c r="AY614" s="525"/>
      <x:c r="AZ614" s="579" t="n">
        <x:f>AW614/12</x:f>
        <x:v>0</x:v>
      </x:c>
      <x:c r="BA614" s="582" t="n">
        <x:f>AX614/12</x:f>
        <x:v>0</x:v>
      </x:c>
      <x:c r="BB614" s="525"/>
      <x:c r="BC614" s="579" t="n">
        <x:f>AW614-$G614</x:f>
        <x:v>-402.746536403767</x:v>
      </x:c>
      <x:c r="BD614" s="582" t="n">
        <x:f>AX614-($K614*12)</x:f>
        <x:v>-98395.00630880432</x:v>
      </x:c>
      <x:c r="BE614" s="522" t="str">
        <x:v>SIM</x:v>
      </x:c>
      <x:c r="BF614" s="522" t="str">
        <x:v>PRODUÇÃO · COMPÕE O FATOR K</x:v>
      </x:c>
    </x:row>
    <x:row r="615" ht="31" customHeight="1">
      <x:c r="A615" s="531" t="str">
        <x:v>O&amp;M</x:v>
      </x:c>
      <x:c r="B615" s="531" t="str">
        <x:v>PODA</x:v>
      </x:c>
      <x:c r="C615" s="531" t="str">
        <x:v>5035000065</x:v>
      </x:c>
      <x:c r="D615" s="534" t="str">
        <x:v>PODA ARV&gt;6&lt;12M REDE BT CENTRAL 2MC PO LV</x:v>
      </x:c>
      <x:c r="E615" s="534" t="str">
        <x:v>PODA DE ARVORE DE PORTE ENTRE 6 E 12 METROS EM CORTE CENTRAL - CODIGO 2MC. INCLUI: CORTAR, APARA OU DESBASTAR ONDE OS CONDUTORES DA REDE DE BT ENCONTRAM-SE PASSANDO POR DENTRO DA COPA DA ARVORE. PAGAMENTO POR UNIDADE. APROPRIACAO - CUSTEIO: QUANDO EM ATIVIDADE DE MANUTENCAO, APROPRIAR NO CENTRO E CLASSE DE CUSTO ESPECIFICA DA AREA. QUANTIDADE MINIMA DE PESSOAS NECESSARIAS: 3 PESSOAS. TIPO DE TURMA: PODA LINHA VIVA (PO LV).</x:v>
      </x:c>
      <x:c r="F615" s="531" t="str">
        <x:v>UNIDADE</x:v>
      </x:c>
      <x:c r="G615" s="573" t="n">
        <x:v>2952.69066543025</x:v>
      </x:c>
      <x:c r="H615" s="573" t="n">
        <x:f>G615/12</x:f>
        <x:v>246.05755545252086</x:v>
      </x:c>
      <x:c r="I615" s="576" t="n">
        <x:v>708.494928024206</x:v>
      </x:c>
      <x:c r="J615" s="576" t="n">
        <x:f>ROUND(I615*$E$3,2)</x:f>
        <x:v>708.49</x:v>
      </x:c>
      <x:c r="K615" s="576" t="n">
        <x:f>J615*H615</x:f>
        <x:v>174329.3174625565</x:v>
      </x:c>
      <x:c r="L615" s="522"/>
      <x:c r="M615" s="579" t="n">
        <x:v>0</x:v>
      </x:c>
      <x:c r="N615" s="582" t="n">
        <x:f>O615*$E$3</x:f>
        <x:v>0</x:v>
      </x:c>
      <x:c r="O615" s="523" t="n">
        <x:v>0</x:v>
      </x:c>
      <x:c r="P615" s="585" t="n">
        <x:v>0</x:v>
      </x:c>
      <x:c r="Q615" s="588" t="n">
        <x:f>R615*$E$3</x:f>
        <x:v>0</x:v>
      </x:c>
      <x:c r="R615" s="523" t="n">
        <x:v>0</x:v>
      </x:c>
      <x:c r="S615" s="579" t="n">
        <x:v>0</x:v>
      </x:c>
      <x:c r="T615" s="582" t="n">
        <x:f>U615*$E$3</x:f>
        <x:v>0</x:v>
      </x:c>
      <x:c r="U615" s="523" t="n">
        <x:v>0</x:v>
      </x:c>
      <x:c r="V615" s="585" t="n">
        <x:v>0</x:v>
      </x:c>
      <x:c r="W615" s="588" t="n">
        <x:f>X615*$E$3</x:f>
        <x:v>0</x:v>
      </x:c>
      <x:c r="X615" s="523" t="n">
        <x:v>0</x:v>
      </x:c>
      <x:c r="Y615" s="579" t="n">
        <x:v>0</x:v>
      </x:c>
      <x:c r="Z615" s="582" t="n">
        <x:f>AA615*$E$3</x:f>
        <x:v>0</x:v>
      </x:c>
      <x:c r="AA615" s="523" t="n">
        <x:v>0</x:v>
      </x:c>
      <x:c r="AB615" s="585" t="n">
        <x:v>0</x:v>
      </x:c>
      <x:c r="AC615" s="588" t="n">
        <x:f>AD615*$E$3</x:f>
        <x:v>0</x:v>
      </x:c>
      <x:c r="AD615" s="523" t="n">
        <x:v>0</x:v>
      </x:c>
      <x:c r="AE615" s="579" t="n">
        <x:v>0</x:v>
      </x:c>
      <x:c r="AF615" s="582" t="n">
        <x:f>AG615*$E$3</x:f>
        <x:v>0</x:v>
      </x:c>
      <x:c r="AG615" s="523" t="n">
        <x:v>0</x:v>
      </x:c>
      <x:c r="AH615" s="585" t="n">
        <x:v>0</x:v>
      </x:c>
      <x:c r="AI615" s="588" t="n">
        <x:f>AJ615*$E$3</x:f>
        <x:v>0</x:v>
      </x:c>
      <x:c r="AJ615" s="523" t="n">
        <x:v>0</x:v>
      </x:c>
      <x:c r="AK615" s="579" t="n">
        <x:v>0</x:v>
      </x:c>
      <x:c r="AL615" s="582" t="n">
        <x:f>AM615*$E$3</x:f>
        <x:v>0</x:v>
      </x:c>
      <x:c r="AM615" s="523" t="n">
        <x:v>0</x:v>
      </x:c>
      <x:c r="AN615" s="585" t="n">
        <x:v>0</x:v>
      </x:c>
      <x:c r="AO615" s="588" t="n">
        <x:f>AP615*$E$3</x:f>
        <x:v>0</x:v>
      </x:c>
      <x:c r="AP615" s="523" t="n">
        <x:v>0</x:v>
      </x:c>
      <x:c r="AQ615" s="579" t="n">
        <x:v>2</x:v>
      </x:c>
      <x:c r="AR615" s="582" t="n">
        <x:f>AS615*$E$3</x:f>
        <x:v>1416.98</x:v>
      </x:c>
      <x:c r="AS615" s="523" t="n">
        <x:v>1416.98</x:v>
      </x:c>
      <x:c r="AT615" s="585" t="n">
        <x:v>0</x:v>
      </x:c>
      <x:c r="AU615" s="588" t="n">
        <x:f>AV615*$E$3</x:f>
        <x:v>0</x:v>
      </x:c>
      <x:c r="AV615" s="523" t="n">
        <x:v>0</x:v>
      </x:c>
      <x:c r="AW615" s="579" t="n">
        <x:f>SUM(M615,P615,S615,V615,Y615,AB615,AE615,AH615,AK615,AN615,AQ615,AT615)</x:f>
        <x:v>2</x:v>
      </x:c>
      <x:c r="AX615" s="582" t="n">
        <x:f>SUM(N615,Q615,T615,W615,Z615,AC615,AF615,AI615,AL615,AO615,AR615,AU615)</x:f>
        <x:v>1416.98</x:v>
      </x:c>
      <x:c r="AY615" s="525"/>
      <x:c r="AZ615" s="579" t="n">
        <x:f>AW615/12</x:f>
        <x:v>0.16666666666666666</x:v>
      </x:c>
      <x:c r="BA615" s="582" t="n">
        <x:f>AX615/12</x:f>
        <x:v>118.08166666666666</x:v>
      </x:c>
      <x:c r="BB615" s="525"/>
      <x:c r="BC615" s="579" t="n">
        <x:f>AW615-$G615</x:f>
        <x:v>-2950.69066543025</x:v>
      </x:c>
      <x:c r="BD615" s="582" t="n">
        <x:f>AX615-($K615*12)</x:f>
        <x:v>-2090534.829550678</x:v>
      </x:c>
      <x:c r="BE615" s="522" t="str">
        <x:v>SIM</x:v>
      </x:c>
      <x:c r="BF615" s="522" t="str">
        <x:v>PRODUÇÃO · COMPÕE O FATOR K</x:v>
      </x:c>
    </x:row>
    <x:row r="616" ht="31" customHeight="1">
      <x:c r="A616" s="531" t="str">
        <x:v>O&amp;M</x:v>
      </x:c>
      <x:c r="B616" s="531" t="str">
        <x:v>PODA</x:v>
      </x:c>
      <x:c r="C616" s="531" t="str">
        <x:v>5035000066</x:v>
      </x:c>
      <x:c r="D616" s="534" t="str">
        <x:v>PODA PALMEIRA&lt;6M REDE BT LATER 1PL PO LV</x:v>
      </x:c>
      <x:c r="E616" s="534" t="str">
        <x:v>PODA DE PALMEIRA DE PEQUENO PORTE MENOR QUE 6 METROS EM CORTE LATERAL - CODIGO 1PL. INCLUI: CORTAR, APARA OU DESBASTAR ONDE OS CONDUTORES DA REDE DE BT ENCONTRAM-SE PASSANDO LATERALMENTE A  COPA DA ARVORE. PAGAMENTO POR UNIDADE. APROPRIACAO - CUSTEIO: QUANDO EM ATIVIDADE DE MANUTENCAO, APROPRIAR NO CENTRO E CLASSE DE CUSTO ESPECIFICA DA AREA. QUANTIDADE MINIMA DE PESSOAS NECESSARIAS: 3 PESSOAS. TIPO DE TURMA: PODA LINHA VIVA (PO LV).</x:v>
      </x:c>
      <x:c r="F616" s="531" t="str">
        <x:v>UNIDADE</x:v>
      </x:c>
      <x:c r="G616" s="573" t="n">
        <x:v>1470.46582123478</x:v>
      </x:c>
      <x:c r="H616" s="573" t="n">
        <x:f>G616/12</x:f>
        <x:v>122.53881843623167</x:v>
      </x:c>
      <x:c r="I616" s="576" t="n">
        <x:v>83.0649225959414</x:v>
      </x:c>
      <x:c r="J616" s="576" t="n">
        <x:f>ROUND(I616*$E$3,2)</x:f>
        <x:v>83.06</x:v>
      </x:c>
      <x:c r="K616" s="576" t="n">
        <x:f>J616*H616</x:f>
        <x:v>10178.074259313402</x:v>
      </x:c>
      <x:c r="L616" s="522"/>
      <x:c r="M616" s="579" t="n">
        <x:v>0</x:v>
      </x:c>
      <x:c r="N616" s="582" t="n">
        <x:f>O616*$E$3</x:f>
        <x:v>0</x:v>
      </x:c>
      <x:c r="O616" s="523" t="n">
        <x:v>0</x:v>
      </x:c>
      <x:c r="P616" s="585" t="n">
        <x:v>0</x:v>
      </x:c>
      <x:c r="Q616" s="588" t="n">
        <x:f>R616*$E$3</x:f>
        <x:v>0</x:v>
      </x:c>
      <x:c r="R616" s="523" t="n">
        <x:v>0</x:v>
      </x:c>
      <x:c r="S616" s="579" t="n">
        <x:v>0</x:v>
      </x:c>
      <x:c r="T616" s="582" t="n">
        <x:f>U616*$E$3</x:f>
        <x:v>0</x:v>
      </x:c>
      <x:c r="U616" s="523" t="n">
        <x:v>0</x:v>
      </x:c>
      <x:c r="V616" s="585" t="n">
        <x:v>0</x:v>
      </x:c>
      <x:c r="W616" s="588" t="n">
        <x:f>X616*$E$3</x:f>
        <x:v>0</x:v>
      </x:c>
      <x:c r="X616" s="523" t="n">
        <x:v>0</x:v>
      </x:c>
      <x:c r="Y616" s="579" t="n">
        <x:v>0</x:v>
      </x:c>
      <x:c r="Z616" s="582" t="n">
        <x:f>AA616*$E$3</x:f>
        <x:v>0</x:v>
      </x:c>
      <x:c r="AA616" s="523" t="n">
        <x:v>0</x:v>
      </x:c>
      <x:c r="AB616" s="585" t="n">
        <x:v>0</x:v>
      </x:c>
      <x:c r="AC616" s="588" t="n">
        <x:f>AD616*$E$3</x:f>
        <x:v>0</x:v>
      </x:c>
      <x:c r="AD616" s="523" t="n">
        <x:v>0</x:v>
      </x:c>
      <x:c r="AE616" s="579" t="n">
        <x:v>0</x:v>
      </x:c>
      <x:c r="AF616" s="582" t="n">
        <x:f>AG616*$E$3</x:f>
        <x:v>0</x:v>
      </x:c>
      <x:c r="AG616" s="523" t="n">
        <x:v>0</x:v>
      </x:c>
      <x:c r="AH616" s="585" t="n">
        <x:v>0</x:v>
      </x:c>
      <x:c r="AI616" s="588" t="n">
        <x:f>AJ616*$E$3</x:f>
        <x:v>0</x:v>
      </x:c>
      <x:c r="AJ616" s="523" t="n">
        <x:v>0</x:v>
      </x:c>
      <x:c r="AK616" s="579" t="n">
        <x:v>0</x:v>
      </x:c>
      <x:c r="AL616" s="582" t="n">
        <x:f>AM616*$E$3</x:f>
        <x:v>0</x:v>
      </x:c>
      <x:c r="AM616" s="523" t="n">
        <x:v>0</x:v>
      </x:c>
      <x:c r="AN616" s="585" t="n">
        <x:v>0</x:v>
      </x:c>
      <x:c r="AO616" s="588" t="n">
        <x:f>AP616*$E$3</x:f>
        <x:v>0</x:v>
      </x:c>
      <x:c r="AP616" s="523" t="n">
        <x:v>0</x:v>
      </x:c>
      <x:c r="AQ616" s="579" t="n">
        <x:v>0</x:v>
      </x:c>
      <x:c r="AR616" s="582" t="n">
        <x:f>AS616*$E$3</x:f>
        <x:v>0</x:v>
      </x:c>
      <x:c r="AS616" s="523" t="n">
        <x:v>0</x:v>
      </x:c>
      <x:c r="AT616" s="585" t="n">
        <x:v>0</x:v>
      </x:c>
      <x:c r="AU616" s="588" t="n">
        <x:f>AV616*$E$3</x:f>
        <x:v>0</x:v>
      </x:c>
      <x:c r="AV616" s="523" t="n">
        <x:v>0</x:v>
      </x:c>
      <x:c r="AW616" s="579" t="n">
        <x:f>SUM(M616,P616,S616,V616,Y616,AB616,AE616,AH616,AK616,AN616,AQ616,AT616)</x:f>
        <x:v>0</x:v>
      </x:c>
      <x:c r="AX616" s="582" t="n">
        <x:f>SUM(N616,Q616,T616,W616,Z616,AC616,AF616,AI616,AL616,AO616,AR616,AU616)</x:f>
        <x:v>0</x:v>
      </x:c>
      <x:c r="AY616" s="525"/>
      <x:c r="AZ616" s="579" t="n">
        <x:f>AW616/12</x:f>
        <x:v>0</x:v>
      </x:c>
      <x:c r="BA616" s="582" t="n">
        <x:f>AX616/12</x:f>
        <x:v>0</x:v>
      </x:c>
      <x:c r="BB616" s="525"/>
      <x:c r="BC616" s="579" t="n">
        <x:f>AW616-$G616</x:f>
        <x:v>-1470.46582123478</x:v>
      </x:c>
      <x:c r="BD616" s="582" t="n">
        <x:f>AX616-($K616*12)</x:f>
        <x:v>-122136.89111176082</x:v>
      </x:c>
      <x:c r="BE616" s="522" t="str">
        <x:v>SIM</x:v>
      </x:c>
      <x:c r="BF616" s="522" t="str">
        <x:v>PRODUÇÃO · COMPÕE O FATOR K</x:v>
      </x:c>
    </x:row>
    <x:row r="617" ht="31" customHeight="1">
      <x:c r="A617" s="531" t="str">
        <x:v>O&amp;M</x:v>
      </x:c>
      <x:c r="B617" s="531" t="str">
        <x:v>PODA</x:v>
      </x:c>
      <x:c r="C617" s="531" t="str">
        <x:v>5035000067</x:v>
      </x:c>
      <x:c r="D617" s="534" t="str">
        <x:v>PODA PALMEIRA&gt;6&lt;12M RED MT LAT 1ML PO LV</x:v>
      </x:c>
      <x:c r="E617" s="534" t="str">
        <x:v>PODA DE PALMEIRA DE MEDIO PORTE ENTRE 6 E 12 METROS EM CORTE LATERAL - CODIGO 1ML. INCLUI: CORTAR, APARA OU DESBASTAR ONDE OS CONDUTORES DA REDE DE MT ENCONTRAM-SE PASSANDO LATERALMENTE A  COPA DA ARVORE. PAGAMENTO POR UNIDADE. APROPRIACAO - CUSTEIO: QUANDO EM ATIVIDADE DE MANUTENCAO, APROPRIAR NO CENTRO E CLASSE DE CUSTO ESPECIFICA DA AREA. QUANTIDADE MINIMA DE PESSOAS NECESSARIAS: 3 PESSOAS. TIPO DE TURMA: PODA LINHA VIVA (PO LV).</x:v>
      </x:c>
      <x:c r="F617" s="531" t="str">
        <x:v>UNIDADE</x:v>
      </x:c>
      <x:c r="G617" s="573" t="n">
        <x:v>296.327378609487</x:v>
      </x:c>
      <x:c r="H617" s="573" t="n">
        <x:f>G617/12</x:f>
        <x:v>24.69394821745725</x:v>
      </x:c>
      <x:c r="I617" s="576" t="n">
        <x:v>97.7234383481664</x:v>
      </x:c>
      <x:c r="J617" s="576" t="n">
        <x:f>ROUND(I617*$E$3,2)</x:f>
        <x:v>97.72</x:v>
      </x:c>
      <x:c r="K617" s="576" t="n">
        <x:f>J617*H617</x:f>
        <x:v>2413.0926198099223</x:v>
      </x:c>
      <x:c r="L617" s="522"/>
      <x:c r="M617" s="579" t="n">
        <x:v>0</x:v>
      </x:c>
      <x:c r="N617" s="582" t="n">
        <x:f>O617*$E$3</x:f>
        <x:v>0</x:v>
      </x:c>
      <x:c r="O617" s="523" t="n">
        <x:v>0</x:v>
      </x:c>
      <x:c r="P617" s="585" t="n">
        <x:v>0</x:v>
      </x:c>
      <x:c r="Q617" s="588" t="n">
        <x:f>R617*$E$3</x:f>
        <x:v>0</x:v>
      </x:c>
      <x:c r="R617" s="523" t="n">
        <x:v>0</x:v>
      </x:c>
      <x:c r="S617" s="579" t="n">
        <x:v>0</x:v>
      </x:c>
      <x:c r="T617" s="582" t="n">
        <x:f>U617*$E$3</x:f>
        <x:v>0</x:v>
      </x:c>
      <x:c r="U617" s="523" t="n">
        <x:v>0</x:v>
      </x:c>
      <x:c r="V617" s="585" t="n">
        <x:v>0</x:v>
      </x:c>
      <x:c r="W617" s="588" t="n">
        <x:f>X617*$E$3</x:f>
        <x:v>0</x:v>
      </x:c>
      <x:c r="X617" s="523" t="n">
        <x:v>0</x:v>
      </x:c>
      <x:c r="Y617" s="579" t="n">
        <x:v>0</x:v>
      </x:c>
      <x:c r="Z617" s="582" t="n">
        <x:f>AA617*$E$3</x:f>
        <x:v>0</x:v>
      </x:c>
      <x:c r="AA617" s="523" t="n">
        <x:v>0</x:v>
      </x:c>
      <x:c r="AB617" s="585" t="n">
        <x:v>0</x:v>
      </x:c>
      <x:c r="AC617" s="588" t="n">
        <x:f>AD617*$E$3</x:f>
        <x:v>0</x:v>
      </x:c>
      <x:c r="AD617" s="523" t="n">
        <x:v>0</x:v>
      </x:c>
      <x:c r="AE617" s="579" t="n">
        <x:v>0</x:v>
      </x:c>
      <x:c r="AF617" s="582" t="n">
        <x:f>AG617*$E$3</x:f>
        <x:v>0</x:v>
      </x:c>
      <x:c r="AG617" s="523" t="n">
        <x:v>0</x:v>
      </x:c>
      <x:c r="AH617" s="585" t="n">
        <x:v>0</x:v>
      </x:c>
      <x:c r="AI617" s="588" t="n">
        <x:f>AJ617*$E$3</x:f>
        <x:v>0</x:v>
      </x:c>
      <x:c r="AJ617" s="523" t="n">
        <x:v>0</x:v>
      </x:c>
      <x:c r="AK617" s="579" t="n">
        <x:v>0</x:v>
      </x:c>
      <x:c r="AL617" s="582" t="n">
        <x:f>AM617*$E$3</x:f>
        <x:v>0</x:v>
      </x:c>
      <x:c r="AM617" s="523" t="n">
        <x:v>0</x:v>
      </x:c>
      <x:c r="AN617" s="585" t="n">
        <x:v>0</x:v>
      </x:c>
      <x:c r="AO617" s="588" t="n">
        <x:f>AP617*$E$3</x:f>
        <x:v>0</x:v>
      </x:c>
      <x:c r="AP617" s="523" t="n">
        <x:v>0</x:v>
      </x:c>
      <x:c r="AQ617" s="579" t="n">
        <x:v>0</x:v>
      </x:c>
      <x:c r="AR617" s="582" t="n">
        <x:f>AS617*$E$3</x:f>
        <x:v>0</x:v>
      </x:c>
      <x:c r="AS617" s="523" t="n">
        <x:v>0</x:v>
      </x:c>
      <x:c r="AT617" s="585" t="n">
        <x:v>0</x:v>
      </x:c>
      <x:c r="AU617" s="588" t="n">
        <x:f>AV617*$E$3</x:f>
        <x:v>0</x:v>
      </x:c>
      <x:c r="AV617" s="523" t="n">
        <x:v>0</x:v>
      </x:c>
      <x:c r="AW617" s="579" t="n">
        <x:f>SUM(M617,P617,S617,V617,Y617,AB617,AE617,AH617,AK617,AN617,AQ617,AT617)</x:f>
        <x:v>0</x:v>
      </x:c>
      <x:c r="AX617" s="582" t="n">
        <x:f>SUM(N617,Q617,T617,W617,Z617,AC617,AF617,AI617,AL617,AO617,AR617,AU617)</x:f>
        <x:v>0</x:v>
      </x:c>
      <x:c r="AY617" s="525"/>
      <x:c r="AZ617" s="579" t="n">
        <x:f>AW617/12</x:f>
        <x:v>0</x:v>
      </x:c>
      <x:c r="BA617" s="582" t="n">
        <x:f>AX617/12</x:f>
        <x:v>0</x:v>
      </x:c>
      <x:c r="BB617" s="525"/>
      <x:c r="BC617" s="579" t="n">
        <x:f>AW617-$G617</x:f>
        <x:v>-296.327378609487</x:v>
      </x:c>
      <x:c r="BD617" s="582" t="n">
        <x:f>AX617-($K617*12)</x:f>
        <x:v>-28957.111437719068</x:v>
      </x:c>
      <x:c r="BE617" s="522" t="str">
        <x:v>SIM</x:v>
      </x:c>
      <x:c r="BF617" s="522" t="str">
        <x:v>PRODUÇÃO · COMPÕE O FATOR K</x:v>
      </x:c>
    </x:row>
    <x:row r="618" ht="31" customHeight="1">
      <x:c r="A618" s="531" t="str">
        <x:v>O&amp;M</x:v>
      </x:c>
      <x:c r="B618" s="531" t="str">
        <x:v>PODA</x:v>
      </x:c>
      <x:c r="C618" s="531" t="str">
        <x:v>5035000068</x:v>
      </x:c>
      <x:c r="D618" s="534" t="str">
        <x:v>PODA PALMEIRA &gt;12M REDE MT LAT 1GL PO LV</x:v>
      </x:c>
      <x:c r="E618" s="534" t="str">
        <x:v>PODA DE PALMEIRA DE GRANDE PORTE MAIOR QUE 12 METROS EM CORTE LATERAL - CODIGO 1GL. INCLUI: CORTAR, APARA OU DESBASTAR ONDE OS CONDUTORES DA REDE DE MT ENCONTRAM-SE PASSANDO LATERALMENTE A  COPA DA ARVORE. PAGAMENTO POR UNIDADE. APROPRIACAO - CUSTEIO: QUANDO EM ATIVIDADE DE MANUTENCAO, APROPRIAR NO CENTRO E CLASSE DE CUSTO ESPECIFICA DA AREA. QUANTIDADE MINIMA DE PESSOAS NECESSARIAS: 3 PESSOAS. TIPO DE TURMA: PODA LINHA VIVA (PO LV).</x:v>
      </x:c>
      <x:c r="F618" s="531" t="str">
        <x:v>UNIDADE</x:v>
      </x:c>
      <x:c r="G618" s="573" t="n">
        <x:v>734.938935043371</x:v>
      </x:c>
      <x:c r="H618" s="573" t="n">
        <x:f>G618/12</x:f>
        <x:v>61.24491125361425</x:v>
      </x:c>
      <x:c r="I618" s="576" t="n">
        <x:v>107.495782182983</x:v>
      </x:c>
      <x:c r="J618" s="576" t="n">
        <x:f>ROUND(I618*$E$3,2)</x:f>
        <x:v>107.5</x:v>
      </x:c>
      <x:c r="K618" s="576" t="n">
        <x:f>J618*H618</x:f>
        <x:v>6583.827959763532</x:v>
      </x:c>
      <x:c r="L618" s="522"/>
      <x:c r="M618" s="579" t="n">
        <x:v>0</x:v>
      </x:c>
      <x:c r="N618" s="582" t="n">
        <x:f>O618*$E$3</x:f>
        <x:v>0</x:v>
      </x:c>
      <x:c r="O618" s="523" t="n">
        <x:v>0</x:v>
      </x:c>
      <x:c r="P618" s="585" t="n">
        <x:v>0</x:v>
      </x:c>
      <x:c r="Q618" s="588" t="n">
        <x:f>R618*$E$3</x:f>
        <x:v>0</x:v>
      </x:c>
      <x:c r="R618" s="523" t="n">
        <x:v>0</x:v>
      </x:c>
      <x:c r="S618" s="579" t="n">
        <x:v>0</x:v>
      </x:c>
      <x:c r="T618" s="582" t="n">
        <x:f>U618*$E$3</x:f>
        <x:v>0</x:v>
      </x:c>
      <x:c r="U618" s="523" t="n">
        <x:v>0</x:v>
      </x:c>
      <x:c r="V618" s="585" t="n">
        <x:v>0</x:v>
      </x:c>
      <x:c r="W618" s="588" t="n">
        <x:f>X618*$E$3</x:f>
        <x:v>0</x:v>
      </x:c>
      <x:c r="X618" s="523" t="n">
        <x:v>0</x:v>
      </x:c>
      <x:c r="Y618" s="579" t="n">
        <x:v>0</x:v>
      </x:c>
      <x:c r="Z618" s="582" t="n">
        <x:f>AA618*$E$3</x:f>
        <x:v>0</x:v>
      </x:c>
      <x:c r="AA618" s="523" t="n">
        <x:v>0</x:v>
      </x:c>
      <x:c r="AB618" s="585" t="n">
        <x:v>0</x:v>
      </x:c>
      <x:c r="AC618" s="588" t="n">
        <x:f>AD618*$E$3</x:f>
        <x:v>0</x:v>
      </x:c>
      <x:c r="AD618" s="523" t="n">
        <x:v>0</x:v>
      </x:c>
      <x:c r="AE618" s="579" t="n">
        <x:v>0</x:v>
      </x:c>
      <x:c r="AF618" s="582" t="n">
        <x:f>AG618*$E$3</x:f>
        <x:v>0</x:v>
      </x:c>
      <x:c r="AG618" s="523" t="n">
        <x:v>0</x:v>
      </x:c>
      <x:c r="AH618" s="585" t="n">
        <x:v>0</x:v>
      </x:c>
      <x:c r="AI618" s="588" t="n">
        <x:f>AJ618*$E$3</x:f>
        <x:v>0</x:v>
      </x:c>
      <x:c r="AJ618" s="523" t="n">
        <x:v>0</x:v>
      </x:c>
      <x:c r="AK618" s="579" t="n">
        <x:v>0</x:v>
      </x:c>
      <x:c r="AL618" s="582" t="n">
        <x:f>AM618*$E$3</x:f>
        <x:v>0</x:v>
      </x:c>
      <x:c r="AM618" s="523" t="n">
        <x:v>0</x:v>
      </x:c>
      <x:c r="AN618" s="585" t="n">
        <x:v>0</x:v>
      </x:c>
      <x:c r="AO618" s="588" t="n">
        <x:f>AP618*$E$3</x:f>
        <x:v>0</x:v>
      </x:c>
      <x:c r="AP618" s="523" t="n">
        <x:v>0</x:v>
      </x:c>
      <x:c r="AQ618" s="579" t="n">
        <x:v>0</x:v>
      </x:c>
      <x:c r="AR618" s="582" t="n">
        <x:f>AS618*$E$3</x:f>
        <x:v>0</x:v>
      </x:c>
      <x:c r="AS618" s="523" t="n">
        <x:v>0</x:v>
      </x:c>
      <x:c r="AT618" s="585" t="n">
        <x:v>0</x:v>
      </x:c>
      <x:c r="AU618" s="588" t="n">
        <x:f>AV618*$E$3</x:f>
        <x:v>0</x:v>
      </x:c>
      <x:c r="AV618" s="523" t="n">
        <x:v>0</x:v>
      </x:c>
      <x:c r="AW618" s="579" t="n">
        <x:f>SUM(M618,P618,S618,V618,Y618,AB618,AE618,AH618,AK618,AN618,AQ618,AT618)</x:f>
        <x:v>0</x:v>
      </x:c>
      <x:c r="AX618" s="582" t="n">
        <x:f>SUM(N618,Q618,T618,W618,Z618,AC618,AF618,AI618,AL618,AO618,AR618,AU618)</x:f>
        <x:v>0</x:v>
      </x:c>
      <x:c r="AY618" s="525"/>
      <x:c r="AZ618" s="579" t="n">
        <x:f>AW618/12</x:f>
        <x:v>0</x:v>
      </x:c>
      <x:c r="BA618" s="582" t="n">
        <x:f>AX618/12</x:f>
        <x:v>0</x:v>
      </x:c>
      <x:c r="BB618" s="525"/>
      <x:c r="BC618" s="579" t="n">
        <x:f>AW618-$G618</x:f>
        <x:v>-734.938935043371</x:v>
      </x:c>
      <x:c r="BD618" s="582" t="n">
        <x:f>AX618-($K618*12)</x:f>
        <x:v>-79005.93551716238</x:v>
      </x:c>
      <x:c r="BE618" s="522" t="str">
        <x:v>SIM</x:v>
      </x:c>
      <x:c r="BF618" s="522" t="str">
        <x:v>PRODUÇÃO · COMPÕE O FATOR K</x:v>
      </x:c>
    </x:row>
    <x:row r="619" ht="31" customHeight="1">
      <x:c r="A619" s="531" t="str">
        <x:v>O&amp;M</x:v>
      </x:c>
      <x:c r="B619" s="531" t="str">
        <x:v>PODA</x:v>
      </x:c>
      <x:c r="C619" s="531" t="str">
        <x:v>5035000069</x:v>
      </x:c>
      <x:c r="D619" s="534" t="str">
        <x:v>PODA GRAM&gt;6&lt;12M REDE MT REBAIX 3MR PO LV</x:v>
      </x:c>
      <x:c r="E619" s="534" t="str">
        <x:v>PODA DE GRAMINEA DE MEDIO PORTE ENTRE 6 E 12 METROS EM CORTE RABAIXAMENTO - CODIGO 3MR. INCLUI: CORTAR GRAMINEA, CERCA VIVA, SABIÁ, UNHAS DE GATO ETC... QUE ENCONTRA-SE EMBAIXO A REDE DE MT. PAGAMENTO POR METRO LINEAR. APROPRIACAO - CUSTEIO: QUANDO EM ATIVIDADE DE MANUTENCAO, APROPRIAR NO CENTRO E CLASSE DE CUSTO ESPECIFICA DA AREA. QUANTIDADE MINIMA DE PESSOAS NECESSARIAS: 3 PESSOAS. TIPO DE TURMA: PODA LINHA VIVA (PO LV).</x:v>
      </x:c>
      <x:c r="F619" s="531" t="str">
        <x:v>METRO</x:v>
      </x:c>
      <x:c r="G619" s="573" t="n">
        <x:v>3.52770688820818</x:v>
      </x:c>
      <x:c r="H619" s="573" t="n">
        <x:f>G619/12</x:f>
        <x:v>0.29397557401734836</x:v>
      </x:c>
      <x:c r="I619" s="576" t="n">
        <x:v>83.0649225959414</x:v>
      </x:c>
      <x:c r="J619" s="576" t="n">
        <x:f>ROUND(I619*$E$3,2)</x:f>
        <x:v>83.06</x:v>
      </x:c>
      <x:c r="K619" s="576" t="n">
        <x:f>J619*H619</x:f>
        <x:v>24.417611177880957</x:v>
      </x:c>
      <x:c r="L619" s="522"/>
      <x:c r="M619" s="579" t="n">
        <x:v>0</x:v>
      </x:c>
      <x:c r="N619" s="582" t="n">
        <x:f>O619*$E$3</x:f>
        <x:v>0</x:v>
      </x:c>
      <x:c r="O619" s="523" t="n">
        <x:v>0</x:v>
      </x:c>
      <x:c r="P619" s="585" t="n">
        <x:v>0</x:v>
      </x:c>
      <x:c r="Q619" s="588" t="n">
        <x:f>R619*$E$3</x:f>
        <x:v>0</x:v>
      </x:c>
      <x:c r="R619" s="523" t="n">
        <x:v>0</x:v>
      </x:c>
      <x:c r="S619" s="579" t="n">
        <x:v>0</x:v>
      </x:c>
      <x:c r="T619" s="582" t="n">
        <x:f>U619*$E$3</x:f>
        <x:v>0</x:v>
      </x:c>
      <x:c r="U619" s="523" t="n">
        <x:v>0</x:v>
      </x:c>
      <x:c r="V619" s="585" t="n">
        <x:v>0</x:v>
      </x:c>
      <x:c r="W619" s="588" t="n">
        <x:f>X619*$E$3</x:f>
        <x:v>0</x:v>
      </x:c>
      <x:c r="X619" s="523" t="n">
        <x:v>0</x:v>
      </x:c>
      <x:c r="Y619" s="579" t="n">
        <x:v>0</x:v>
      </x:c>
      <x:c r="Z619" s="582" t="n">
        <x:f>AA619*$E$3</x:f>
        <x:v>0</x:v>
      </x:c>
      <x:c r="AA619" s="523" t="n">
        <x:v>0</x:v>
      </x:c>
      <x:c r="AB619" s="585" t="n">
        <x:v>0</x:v>
      </x:c>
      <x:c r="AC619" s="588" t="n">
        <x:f>AD619*$E$3</x:f>
        <x:v>0</x:v>
      </x:c>
      <x:c r="AD619" s="523" t="n">
        <x:v>0</x:v>
      </x:c>
      <x:c r="AE619" s="579" t="n">
        <x:v>0</x:v>
      </x:c>
      <x:c r="AF619" s="582" t="n">
        <x:f>AG619*$E$3</x:f>
        <x:v>0</x:v>
      </x:c>
      <x:c r="AG619" s="523" t="n">
        <x:v>0</x:v>
      </x:c>
      <x:c r="AH619" s="585" t="n">
        <x:v>0</x:v>
      </x:c>
      <x:c r="AI619" s="588" t="n">
        <x:f>AJ619*$E$3</x:f>
        <x:v>0</x:v>
      </x:c>
      <x:c r="AJ619" s="523" t="n">
        <x:v>0</x:v>
      </x:c>
      <x:c r="AK619" s="579" t="n">
        <x:v>0</x:v>
      </x:c>
      <x:c r="AL619" s="582" t="n">
        <x:f>AM619*$E$3</x:f>
        <x:v>0</x:v>
      </x:c>
      <x:c r="AM619" s="523" t="n">
        <x:v>0</x:v>
      </x:c>
      <x:c r="AN619" s="585" t="n">
        <x:v>0</x:v>
      </x:c>
      <x:c r="AO619" s="588" t="n">
        <x:f>AP619*$E$3</x:f>
        <x:v>0</x:v>
      </x:c>
      <x:c r="AP619" s="523" t="n">
        <x:v>0</x:v>
      </x:c>
      <x:c r="AQ619" s="579" t="n">
        <x:v>0</x:v>
      </x:c>
      <x:c r="AR619" s="582" t="n">
        <x:f>AS619*$E$3</x:f>
        <x:v>0</x:v>
      </x:c>
      <x:c r="AS619" s="523" t="n">
        <x:v>0</x:v>
      </x:c>
      <x:c r="AT619" s="585" t="n">
        <x:v>0</x:v>
      </x:c>
      <x:c r="AU619" s="588" t="n">
        <x:f>AV619*$E$3</x:f>
        <x:v>0</x:v>
      </x:c>
      <x:c r="AV619" s="523" t="n">
        <x:v>0</x:v>
      </x:c>
      <x:c r="AW619" s="579" t="n">
        <x:f>SUM(M619,P619,S619,V619,Y619,AB619,AE619,AH619,AK619,AN619,AQ619,AT619)</x:f>
        <x:v>0</x:v>
      </x:c>
      <x:c r="AX619" s="582" t="n">
        <x:f>SUM(N619,Q619,T619,W619,Z619,AC619,AF619,AI619,AL619,AO619,AR619,AU619)</x:f>
        <x:v>0</x:v>
      </x:c>
      <x:c r="AY619" s="525"/>
      <x:c r="AZ619" s="579" t="n">
        <x:f>AW619/12</x:f>
        <x:v>0</x:v>
      </x:c>
      <x:c r="BA619" s="582" t="n">
        <x:f>AX619/12</x:f>
        <x:v>0</x:v>
      </x:c>
      <x:c r="BB619" s="525"/>
      <x:c r="BC619" s="579" t="n">
        <x:f>AW619-$G619</x:f>
        <x:v>-3.52770688820818</x:v>
      </x:c>
      <x:c r="BD619" s="582" t="n">
        <x:f>AX619-($K619*12)</x:f>
        <x:v>-293.0113341345715</x:v>
      </x:c>
      <x:c r="BE619" s="522" t="str">
        <x:v>SIM</x:v>
      </x:c>
      <x:c r="BF619" s="522" t="str">
        <x:v>PRODUÇÃO · COMPÕE O FATOR K</x:v>
      </x:c>
    </x:row>
    <x:row r="620" ht="31" customHeight="1">
      <x:c r="A620" s="531" t="str">
        <x:v>O&amp;M</x:v>
      </x:c>
      <x:c r="B620" s="531" t="str">
        <x:v>PODA</x:v>
      </x:c>
      <x:c r="C620" s="531" t="str">
        <x:v>5035000070</x:v>
      </x:c>
      <x:c r="D620" s="534" t="str">
        <x:v>PODA GRAMINEA &gt;12M REDE MT LAT 3GL PO LV</x:v>
      </x:c>
      <x:c r="E620" s="534" t="str">
        <x:v>PODA DE GRAMINEA DE GRANDE PORTE ACIMA DE 12 METROS - CODIGO 3GL. INCLUI: PODAR GRAMINEA QUE ENCONTRA-SE LATERALMENTE A REDE DE MT; PAGAMENTO POR METRO LINEAR. PAGAMENTO POR METRO LINEAR. APROPRIACAO - CUSTEIO: QUANDO EM ATIVIDADE DE MANUTENCAO, APROPRIAR NO CENTRO E CLASSE DE CUSTO ESPECIFICA DA AREA. QUANTIDADE MINIMA DE PESSOAS NECESSARIAS: 3 PESSOAS. TIPO DE TURMA: PODA LINHA VIVA (PO LV).</x:v>
      </x:c>
      <x:c r="F620" s="531" t="str">
        <x:v>METRO</x:v>
      </x:c>
      <x:c r="G620" s="573" t="n">
        <x:v>0</x:v>
      </x:c>
      <x:c r="H620" s="573" t="n">
        <x:f>G620/12</x:f>
        <x:v>0</x:v>
      </x:c>
      <x:c r="I620" s="576" t="n">
        <x:v>43.9755472566749</x:v>
      </x:c>
      <x:c r="J620" s="576" t="n">
        <x:f>ROUND(I620*$E$3,2)</x:f>
        <x:v>43.98</x:v>
      </x:c>
      <x:c r="K620" s="576" t="n">
        <x:f>J620*H620</x:f>
        <x:v>0</x:v>
      </x:c>
      <x:c r="L620" s="522"/>
      <x:c r="M620" s="579" t="n">
        <x:v>0</x:v>
      </x:c>
      <x:c r="N620" s="582" t="n">
        <x:f>O620*$E$3</x:f>
        <x:v>0</x:v>
      </x:c>
      <x:c r="O620" s="523" t="n">
        <x:v>0</x:v>
      </x:c>
      <x:c r="P620" s="585" t="n">
        <x:v>0</x:v>
      </x:c>
      <x:c r="Q620" s="588" t="n">
        <x:f>R620*$E$3</x:f>
        <x:v>0</x:v>
      </x:c>
      <x:c r="R620" s="523" t="n">
        <x:v>0</x:v>
      </x:c>
      <x:c r="S620" s="579" t="n">
        <x:v>0</x:v>
      </x:c>
      <x:c r="T620" s="582" t="n">
        <x:f>U620*$E$3</x:f>
        <x:v>0</x:v>
      </x:c>
      <x:c r="U620" s="523" t="n">
        <x:v>0</x:v>
      </x:c>
      <x:c r="V620" s="585" t="n">
        <x:v>0</x:v>
      </x:c>
      <x:c r="W620" s="588" t="n">
        <x:f>X620*$E$3</x:f>
        <x:v>0</x:v>
      </x:c>
      <x:c r="X620" s="523" t="n">
        <x:v>0</x:v>
      </x:c>
      <x:c r="Y620" s="579" t="n">
        <x:v>0</x:v>
      </x:c>
      <x:c r="Z620" s="582" t="n">
        <x:f>AA620*$E$3</x:f>
        <x:v>0</x:v>
      </x:c>
      <x:c r="AA620" s="523" t="n">
        <x:v>0</x:v>
      </x:c>
      <x:c r="AB620" s="585" t="n">
        <x:v>0</x:v>
      </x:c>
      <x:c r="AC620" s="588" t="n">
        <x:f>AD620*$E$3</x:f>
        <x:v>0</x:v>
      </x:c>
      <x:c r="AD620" s="523" t="n">
        <x:v>0</x:v>
      </x:c>
      <x:c r="AE620" s="579" t="n">
        <x:v>0</x:v>
      </x:c>
      <x:c r="AF620" s="582" t="n">
        <x:f>AG620*$E$3</x:f>
        <x:v>0</x:v>
      </x:c>
      <x:c r="AG620" s="523" t="n">
        <x:v>0</x:v>
      </x:c>
      <x:c r="AH620" s="585" t="n">
        <x:v>0</x:v>
      </x:c>
      <x:c r="AI620" s="588" t="n">
        <x:f>AJ620*$E$3</x:f>
        <x:v>0</x:v>
      </x:c>
      <x:c r="AJ620" s="523" t="n">
        <x:v>0</x:v>
      </x:c>
      <x:c r="AK620" s="579" t="n">
        <x:v>0</x:v>
      </x:c>
      <x:c r="AL620" s="582" t="n">
        <x:f>AM620*$E$3</x:f>
        <x:v>0</x:v>
      </x:c>
      <x:c r="AM620" s="523" t="n">
        <x:v>0</x:v>
      </x:c>
      <x:c r="AN620" s="585" t="n">
        <x:v>0</x:v>
      </x:c>
      <x:c r="AO620" s="588" t="n">
        <x:f>AP620*$E$3</x:f>
        <x:v>0</x:v>
      </x:c>
      <x:c r="AP620" s="523" t="n">
        <x:v>0</x:v>
      </x:c>
      <x:c r="AQ620" s="579" t="n">
        <x:v>0</x:v>
      </x:c>
      <x:c r="AR620" s="582" t="n">
        <x:f>AS620*$E$3</x:f>
        <x:v>0</x:v>
      </x:c>
      <x:c r="AS620" s="523" t="n">
        <x:v>0</x:v>
      </x:c>
      <x:c r="AT620" s="585" t="n">
        <x:v>0</x:v>
      </x:c>
      <x:c r="AU620" s="588" t="n">
        <x:f>AV620*$E$3</x:f>
        <x:v>0</x:v>
      </x:c>
      <x:c r="AV620" s="523" t="n">
        <x:v>0</x:v>
      </x:c>
      <x:c r="AW620" s="579" t="n">
        <x:f>SUM(M620,P620,S620,V620,Y620,AB620,AE620,AH620,AK620,AN620,AQ620,AT620)</x:f>
        <x:v>0</x:v>
      </x:c>
      <x:c r="AX620" s="582" t="n">
        <x:f>SUM(N620,Q620,T620,W620,Z620,AC620,AF620,AI620,AL620,AO620,AR620,AU620)</x:f>
        <x:v>0</x:v>
      </x:c>
      <x:c r="AY620" s="525"/>
      <x:c r="AZ620" s="579" t="n">
        <x:f>AW620/12</x:f>
        <x:v>0</x:v>
      </x:c>
      <x:c r="BA620" s="582" t="n">
        <x:f>AX620/12</x:f>
        <x:v>0</x:v>
      </x:c>
      <x:c r="BB620" s="525"/>
      <x:c r="BC620" s="579" t="n">
        <x:f>AW620-$G620</x:f>
        <x:v>0</x:v>
      </x:c>
      <x:c r="BD620" s="582" t="n">
        <x:f>AX620-($K620*12)</x:f>
        <x:v>0</x:v>
      </x:c>
      <x:c r="BE620" s="522" t="str">
        <x:v>SIM</x:v>
      </x:c>
      <x:c r="BF620" s="522" t="str">
        <x:v>PRODUÇÃO · COMPÕE O FATOR K</x:v>
      </x:c>
    </x:row>
    <x:row r="621" ht="31" customHeight="1">
      <x:c r="A621" s="531" t="str">
        <x:v>O&amp;M</x:v>
      </x:c>
      <x:c r="B621" s="531" t="str">
        <x:v>PODA</x:v>
      </x:c>
      <x:c r="C621" s="531" t="str">
        <x:v>5035000071</x:v>
      </x:c>
      <x:c r="D621" s="534" t="str">
        <x:v>PODA ARV BAMBU CORTE REBAIX BAM PO LV</x:v>
      </x:c>
      <x:c r="E621" s="534" t="str">
        <x:v>PODA DE ARVORE DO TIPO BAMBU EM CORTE REBAIXAMENTO - CODIGO BAM. INCLUI: CORTAR, APARAR OU DESBASTAR AS HASTES DO BAMBU.NA QUAL SUA UNIDADE DE MEDIDA NAO E POR HASTES (TALA-TABOCA-TOCEIRA-TRONCO) E SIM POR METROS LINEAR. DEIXANDO A REDE DE MT A UMA DISTANCIA DE 2 (DOIS) METROS DA ARVORE E A REDE DE BT A UMA DISTANCIA DE 1 (UM) METRO DA ARVORE, REALIZANDO O SERVICO CONFORME ABNT 16246-1. ESTA ATIVIDADE COMTEMPLA A LIMPEZA E DESCARTE ADEQUADO DOS RESIDUOS. APROPRIACAO - CUSTEIO: QUANDO EM ATIVIDADE DE MANUTENCAO, APROPRIAR NO CENTRO E CLASSE DE CUSTO ESPECIFICA DA AREA. QUANTIDADE MINIMA DE PESSOAS NECESSARIAS: 3 PESSOAS. TIPO DE TURMA: PODA LINHA VIVA (PO LV).</x:v>
      </x:c>
      <x:c r="F621" s="531" t="str">
        <x:v>METRO</x:v>
      </x:c>
      <x:c r="G621" s="573" t="n">
        <x:v>1270.56243090298</x:v>
      </x:c>
      <x:c r="H621" s="573" t="n">
        <x:f>G621/12</x:f>
        <x:v>105.88020257524833</x:v>
      </x:c>
      <x:c r="I621" s="576" t="n">
        <x:v>102.609610265575</x:v>
      </x:c>
      <x:c r="J621" s="576" t="n">
        <x:f>ROUND(I621*$E$3,2)</x:f>
        <x:v>102.61</x:v>
      </x:c>
      <x:c r="K621" s="576" t="n">
        <x:f>J621*H621</x:f>
        <x:v>10864.367586246231</x:v>
      </x:c>
      <x:c r="L621" s="522"/>
      <x:c r="M621" s="579" t="n">
        <x:v>0</x:v>
      </x:c>
      <x:c r="N621" s="582" t="n">
        <x:f>O621*$E$3</x:f>
        <x:v>0</x:v>
      </x:c>
      <x:c r="O621" s="523" t="n">
        <x:v>0</x:v>
      </x:c>
      <x:c r="P621" s="585" t="n">
        <x:v>0</x:v>
      </x:c>
      <x:c r="Q621" s="588" t="n">
        <x:f>R621*$E$3</x:f>
        <x:v>0</x:v>
      </x:c>
      <x:c r="R621" s="523" t="n">
        <x:v>0</x:v>
      </x:c>
      <x:c r="S621" s="579" t="n">
        <x:v>0</x:v>
      </x:c>
      <x:c r="T621" s="582" t="n">
        <x:f>U621*$E$3</x:f>
        <x:v>0</x:v>
      </x:c>
      <x:c r="U621" s="523" t="n">
        <x:v>0</x:v>
      </x:c>
      <x:c r="V621" s="585" t="n">
        <x:v>0</x:v>
      </x:c>
      <x:c r="W621" s="588" t="n">
        <x:f>X621*$E$3</x:f>
        <x:v>0</x:v>
      </x:c>
      <x:c r="X621" s="523" t="n">
        <x:v>0</x:v>
      </x:c>
      <x:c r="Y621" s="579" t="n">
        <x:v>0</x:v>
      </x:c>
      <x:c r="Z621" s="582" t="n">
        <x:f>AA621*$E$3</x:f>
        <x:v>0</x:v>
      </x:c>
      <x:c r="AA621" s="523" t="n">
        <x:v>0</x:v>
      </x:c>
      <x:c r="AB621" s="585" t="n">
        <x:v>0</x:v>
      </x:c>
      <x:c r="AC621" s="588" t="n">
        <x:f>AD621*$E$3</x:f>
        <x:v>0</x:v>
      </x:c>
      <x:c r="AD621" s="523" t="n">
        <x:v>0</x:v>
      </x:c>
      <x:c r="AE621" s="579" t="n">
        <x:v>0</x:v>
      </x:c>
      <x:c r="AF621" s="582" t="n">
        <x:f>AG621*$E$3</x:f>
        <x:v>0</x:v>
      </x:c>
      <x:c r="AG621" s="523" t="n">
        <x:v>0</x:v>
      </x:c>
      <x:c r="AH621" s="585" t="n">
        <x:v>0</x:v>
      </x:c>
      <x:c r="AI621" s="588" t="n">
        <x:f>AJ621*$E$3</x:f>
        <x:v>0</x:v>
      </x:c>
      <x:c r="AJ621" s="523" t="n">
        <x:v>0</x:v>
      </x:c>
      <x:c r="AK621" s="579" t="n">
        <x:v>0</x:v>
      </x:c>
      <x:c r="AL621" s="582" t="n">
        <x:f>AM621*$E$3</x:f>
        <x:v>0</x:v>
      </x:c>
      <x:c r="AM621" s="523" t="n">
        <x:v>0</x:v>
      </x:c>
      <x:c r="AN621" s="585" t="n">
        <x:v>0</x:v>
      </x:c>
      <x:c r="AO621" s="588" t="n">
        <x:f>AP621*$E$3</x:f>
        <x:v>0</x:v>
      </x:c>
      <x:c r="AP621" s="523" t="n">
        <x:v>0</x:v>
      </x:c>
      <x:c r="AQ621" s="579" t="n">
        <x:v>0</x:v>
      </x:c>
      <x:c r="AR621" s="582" t="n">
        <x:f>AS621*$E$3</x:f>
        <x:v>0</x:v>
      </x:c>
      <x:c r="AS621" s="523" t="n">
        <x:v>0</x:v>
      </x:c>
      <x:c r="AT621" s="585" t="n">
        <x:v>0</x:v>
      </x:c>
      <x:c r="AU621" s="588" t="n">
        <x:f>AV621*$E$3</x:f>
        <x:v>0</x:v>
      </x:c>
      <x:c r="AV621" s="523" t="n">
        <x:v>0</x:v>
      </x:c>
      <x:c r="AW621" s="579" t="n">
        <x:f>SUM(M621,P621,S621,V621,Y621,AB621,AE621,AH621,AK621,AN621,AQ621,AT621)</x:f>
        <x:v>0</x:v>
      </x:c>
      <x:c r="AX621" s="582" t="n">
        <x:f>SUM(N621,Q621,T621,W621,Z621,AC621,AF621,AI621,AL621,AO621,AR621,AU621)</x:f>
        <x:v>0</x:v>
      </x:c>
      <x:c r="AY621" s="525"/>
      <x:c r="AZ621" s="579" t="n">
        <x:f>AW621/12</x:f>
        <x:v>0</x:v>
      </x:c>
      <x:c r="BA621" s="582" t="n">
        <x:f>AX621/12</x:f>
        <x:v>0</x:v>
      </x:c>
      <x:c r="BB621" s="525"/>
      <x:c r="BC621" s="579" t="n">
        <x:f>AW621-$G621</x:f>
        <x:v>-1270.56243090298</x:v>
      </x:c>
      <x:c r="BD621" s="582" t="n">
        <x:f>AX621-($K621*12)</x:f>
        <x:v>-130372.41103495477</x:v>
      </x:c>
      <x:c r="BE621" s="522" t="str">
        <x:v>SIM</x:v>
      </x:c>
      <x:c r="BF621" s="522" t="str">
        <x:v>PRODUÇÃO · COMPÕE O FATOR K</x:v>
      </x:c>
    </x:row>
    <x:row r="622" ht="31" customHeight="1">
      <x:c r="A622" s="531" t="str">
        <x:v>O&amp;M</x:v>
      </x:c>
      <x:c r="B622" s="531" t="str">
        <x:v>PODA</x:v>
      </x:c>
      <x:c r="C622" s="531" t="str">
        <x:v>5035000072</x:v>
      </x:c>
      <x:c r="D622" s="534" t="str">
        <x:v>ROCO VEGET CONVENC &gt;6&lt;12M REDE MT PO LV</x:v>
      </x:c>
      <x:c r="E622" s="534" t="str">
        <x:v>PODA DE ARVORE DO TIPO VARIADAS ENTRE 6 E 12 METROS EM CORTE ROCO COM LARGURA DE 3 METROS DA REDE (1,5 METROS PARA CADA LADO) - CODIGO ROC. INCLUI: ROCAR ARVORE QUE ENCONTRA-SE EMBAIXO A REDE DE MT. PAGAMENTO POR METRO LINEAR, POIS A LARGURA É FIXA EM 3 METROS, RETIRANDO TODA A VEGETAÇÃO. APROPRIACAO - CUSTEIO: QUANDO EM ATIVIDADE DE MANUTENCAO, APROPRIAR NO CENTRO E CLASSE DE CUSTO ESPECIFICA DA AREA. QUANTIDADE MINIMA DE PESSOAS NECESSARIAS: 3 PESSOAS. TIPO DE TURMA: PODA LINHA VIVA (PO LV).</x:v>
      </x:c>
      <x:c r="F622" s="531" t="str">
        <x:v>METRO</x:v>
      </x:c>
      <x:c r="G622" s="573" t="n">
        <x:v>0</x:v>
      </x:c>
      <x:c r="H622" s="573" t="n">
        <x:f>G622/12</x:f>
        <x:v>0</x:v>
      </x:c>
      <x:c r="I622" s="576" t="n">
        <x:v>4.88617191740832</x:v>
      </x:c>
      <x:c r="J622" s="576" t="n">
        <x:f>ROUND(I622*$E$3,2)</x:f>
        <x:v>4.89</x:v>
      </x:c>
      <x:c r="K622" s="576" t="n">
        <x:f>J622*H622</x:f>
        <x:v>0</x:v>
      </x:c>
      <x:c r="L622" s="522"/>
      <x:c r="M622" s="579" t="n">
        <x:v>0</x:v>
      </x:c>
      <x:c r="N622" s="582" t="n">
        <x:f>O622*$E$3</x:f>
        <x:v>0</x:v>
      </x:c>
      <x:c r="O622" s="523" t="n">
        <x:v>0</x:v>
      </x:c>
      <x:c r="P622" s="585" t="n">
        <x:v>0</x:v>
      </x:c>
      <x:c r="Q622" s="588" t="n">
        <x:f>R622*$E$3</x:f>
        <x:v>0</x:v>
      </x:c>
      <x:c r="R622" s="523" t="n">
        <x:v>0</x:v>
      </x:c>
      <x:c r="S622" s="579" t="n">
        <x:v>0</x:v>
      </x:c>
      <x:c r="T622" s="582" t="n">
        <x:f>U622*$E$3</x:f>
        <x:v>0</x:v>
      </x:c>
      <x:c r="U622" s="523" t="n">
        <x:v>0</x:v>
      </x:c>
      <x:c r="V622" s="585" t="n">
        <x:v>0</x:v>
      </x:c>
      <x:c r="W622" s="588" t="n">
        <x:f>X622*$E$3</x:f>
        <x:v>0</x:v>
      </x:c>
      <x:c r="X622" s="523" t="n">
        <x:v>0</x:v>
      </x:c>
      <x:c r="Y622" s="579" t="n">
        <x:v>0</x:v>
      </x:c>
      <x:c r="Z622" s="582" t="n">
        <x:f>AA622*$E$3</x:f>
        <x:v>0</x:v>
      </x:c>
      <x:c r="AA622" s="523" t="n">
        <x:v>0</x:v>
      </x:c>
      <x:c r="AB622" s="585" t="n">
        <x:v>0</x:v>
      </x:c>
      <x:c r="AC622" s="588" t="n">
        <x:f>AD622*$E$3</x:f>
        <x:v>0</x:v>
      </x:c>
      <x:c r="AD622" s="523" t="n">
        <x:v>0</x:v>
      </x:c>
      <x:c r="AE622" s="579" t="n">
        <x:v>0</x:v>
      </x:c>
      <x:c r="AF622" s="582" t="n">
        <x:f>AG622*$E$3</x:f>
        <x:v>0</x:v>
      </x:c>
      <x:c r="AG622" s="523" t="n">
        <x:v>0</x:v>
      </x:c>
      <x:c r="AH622" s="585" t="n">
        <x:v>0</x:v>
      </x:c>
      <x:c r="AI622" s="588" t="n">
        <x:f>AJ622*$E$3</x:f>
        <x:v>0</x:v>
      </x:c>
      <x:c r="AJ622" s="523" t="n">
        <x:v>0</x:v>
      </x:c>
      <x:c r="AK622" s="579" t="n">
        <x:v>0</x:v>
      </x:c>
      <x:c r="AL622" s="582" t="n">
        <x:f>AM622*$E$3</x:f>
        <x:v>0</x:v>
      </x:c>
      <x:c r="AM622" s="523" t="n">
        <x:v>0</x:v>
      </x:c>
      <x:c r="AN622" s="585" t="n">
        <x:v>0</x:v>
      </x:c>
      <x:c r="AO622" s="588" t="n">
        <x:f>AP622*$E$3</x:f>
        <x:v>0</x:v>
      </x:c>
      <x:c r="AP622" s="523" t="n">
        <x:v>0</x:v>
      </x:c>
      <x:c r="AQ622" s="579" t="n">
        <x:v>0</x:v>
      </x:c>
      <x:c r="AR622" s="582" t="n">
        <x:f>AS622*$E$3</x:f>
        <x:v>0</x:v>
      </x:c>
      <x:c r="AS622" s="523" t="n">
        <x:v>0</x:v>
      </x:c>
      <x:c r="AT622" s="585" t="n">
        <x:v>0</x:v>
      </x:c>
      <x:c r="AU622" s="588" t="n">
        <x:f>AV622*$E$3</x:f>
        <x:v>0</x:v>
      </x:c>
      <x:c r="AV622" s="523" t="n">
        <x:v>0</x:v>
      </x:c>
      <x:c r="AW622" s="579" t="n">
        <x:f>SUM(M622,P622,S622,V622,Y622,AB622,AE622,AH622,AK622,AN622,AQ622,AT622)</x:f>
        <x:v>0</x:v>
      </x:c>
      <x:c r="AX622" s="582" t="n">
        <x:f>SUM(N622,Q622,T622,W622,Z622,AC622,AF622,AI622,AL622,AO622,AR622,AU622)</x:f>
        <x:v>0</x:v>
      </x:c>
      <x:c r="AY622" s="525"/>
      <x:c r="AZ622" s="579" t="n">
        <x:f>AW622/12</x:f>
        <x:v>0</x:v>
      </x:c>
      <x:c r="BA622" s="582" t="n">
        <x:f>AX622/12</x:f>
        <x:v>0</x:v>
      </x:c>
      <x:c r="BB622" s="525"/>
      <x:c r="BC622" s="579" t="n">
        <x:f>AW622-$G622</x:f>
        <x:v>0</x:v>
      </x:c>
      <x:c r="BD622" s="582" t="n">
        <x:f>AX622-($K622*12)</x:f>
        <x:v>0</x:v>
      </x:c>
      <x:c r="BE622" s="522" t="str">
        <x:v>SIM</x:v>
      </x:c>
      <x:c r="BF622" s="522" t="str">
        <x:v>PRODUÇÃO · COMPÕE O FATOR K</x:v>
      </x:c>
    </x:row>
    <x:row r="623" ht="31" customHeight="1">
      <x:c r="A623" s="531" t="str">
        <x:v>O&amp;M</x:v>
      </x:c>
      <x:c r="B623" s="531" t="str">
        <x:v>PODA</x:v>
      </x:c>
      <x:c r="C623" s="531" t="str">
        <x:v>5035000073</x:v>
      </x:c>
      <x:c r="D623" s="534" t="str">
        <x:v>TURMA PODA DISPONIBILIDADE PO LV</x:v>
      </x:c>
      <x:c r="E623" s="534" t="str">
        <x:v>TURMA PODA EM DISPONIBILIDADE. INCLUI: NECESSIDADES DA CONTRATANTE EM COLOCAR A TURMA DISPONIVEL, PARA ATENDER SITUACOES DE EMERGENCIA NO SISTEMA ELETRICO, OU EXECUTAR OUTRAS ATIVIDADES QUE NAO CONSTAM NO CADERNO. A REMUNERACAO SERA POR HORA DE DISPONIBILIDADE INDEPENDENTE DA ATIVIDADE EXECUTADA, QUE DEVE SER COMPATIVEL COM A TURMA. ESTA ATIVIDADE TAMBEM DEVE REMUNERAR O TEMPO PARADO DA TURMA SEM PRODUCAO NOS DESLOCAMENTOS PARA EXECUCAO DE SERVICOS POR PRODUTIVIDADE. DEVERA SER COMPUTADO O NUMERO DE HORAS QUE A TURMA FICA PARADA SEM PRODUZIR. COMPOSICAO DA TURMA: CAMINHAO 4 T, 2 ELETRICISTA PODADOR E 1 ENCARREGADO. APROPRIACAO - CUSTEIO: QUANDO EM ATIVIDADE DE MANUTENCAO, APROPRIAR NO CENTRO E CLASSE DE CUSTO ESPECIFICA DA AREA. QUANTIDADE MINIMA DE PESSOAS NECESSARIAS: 3 PESSOAS. TIPO DE TURMA: PODA LINHA VIVA (PO LV).</x:v>
      </x:c>
      <x:c r="F623" s="531" t="str">
        <x:v>HORA</x:v>
      </x:c>
      <x:c r="G623" s="573" t="n">
        <x:v>0</x:v>
      </x:c>
      <x:c r="H623" s="573" t="n">
        <x:f>G623/12</x:f>
        <x:v>0</x:v>
      </x:c>
      <x:c r="I623" s="576" t="n">
        <x:v>322.333854237407</x:v>
      </x:c>
      <x:c r="J623" s="576" t="n">
        <x:f>ROUND(I623*$E$3,2)</x:f>
        <x:v>322.33</x:v>
      </x:c>
      <x:c r="K623" s="576" t="n">
        <x:f>J623*H623</x:f>
        <x:v>0</x:v>
      </x:c>
      <x:c r="L623" s="522"/>
      <x:c r="M623" s="579" t="n">
        <x:v>0</x:v>
      </x:c>
      <x:c r="N623" s="582" t="n">
        <x:f>O623*$E$3</x:f>
        <x:v>0</x:v>
      </x:c>
      <x:c r="O623" s="523" t="n">
        <x:v>0</x:v>
      </x:c>
      <x:c r="P623" s="585" t="n">
        <x:v>0</x:v>
      </x:c>
      <x:c r="Q623" s="588" t="n">
        <x:f>R623*$E$3</x:f>
        <x:v>0</x:v>
      </x:c>
      <x:c r="R623" s="523" t="n">
        <x:v>0</x:v>
      </x:c>
      <x:c r="S623" s="579" t="n">
        <x:v>0</x:v>
      </x:c>
      <x:c r="T623" s="582" t="n">
        <x:f>U623*$E$3</x:f>
        <x:v>0</x:v>
      </x:c>
      <x:c r="U623" s="523" t="n">
        <x:v>0</x:v>
      </x:c>
      <x:c r="V623" s="585" t="n">
        <x:v>0</x:v>
      </x:c>
      <x:c r="W623" s="588" t="n">
        <x:f>X623*$E$3</x:f>
        <x:v>0</x:v>
      </x:c>
      <x:c r="X623" s="523" t="n">
        <x:v>0</x:v>
      </x:c>
      <x:c r="Y623" s="579" t="n">
        <x:v>0</x:v>
      </x:c>
      <x:c r="Z623" s="582" t="n">
        <x:f>AA623*$E$3</x:f>
        <x:v>0</x:v>
      </x:c>
      <x:c r="AA623" s="523" t="n">
        <x:v>0</x:v>
      </x:c>
      <x:c r="AB623" s="585" t="n">
        <x:v>0</x:v>
      </x:c>
      <x:c r="AC623" s="588" t="n">
        <x:f>AD623*$E$3</x:f>
        <x:v>0</x:v>
      </x:c>
      <x:c r="AD623" s="523" t="n">
        <x:v>0</x:v>
      </x:c>
      <x:c r="AE623" s="579" t="n">
        <x:v>0</x:v>
      </x:c>
      <x:c r="AF623" s="582" t="n">
        <x:f>AG623*$E$3</x:f>
        <x:v>0</x:v>
      </x:c>
      <x:c r="AG623" s="523" t="n">
        <x:v>0</x:v>
      </x:c>
      <x:c r="AH623" s="585" t="n">
        <x:v>0</x:v>
      </x:c>
      <x:c r="AI623" s="588" t="n">
        <x:f>AJ623*$E$3</x:f>
        <x:v>0</x:v>
      </x:c>
      <x:c r="AJ623" s="523" t="n">
        <x:v>0</x:v>
      </x:c>
      <x:c r="AK623" s="579" t="n">
        <x:v>0</x:v>
      </x:c>
      <x:c r="AL623" s="582" t="n">
        <x:f>AM623*$E$3</x:f>
        <x:v>0</x:v>
      </x:c>
      <x:c r="AM623" s="523" t="n">
        <x:v>0</x:v>
      </x:c>
      <x:c r="AN623" s="585" t="n">
        <x:v>0</x:v>
      </x:c>
      <x:c r="AO623" s="588" t="n">
        <x:f>AP623*$E$3</x:f>
        <x:v>0</x:v>
      </x:c>
      <x:c r="AP623" s="523" t="n">
        <x:v>0</x:v>
      </x:c>
      <x:c r="AQ623" s="579" t="n">
        <x:v>0</x:v>
      </x:c>
      <x:c r="AR623" s="582" t="n">
        <x:f>AS623*$E$3</x:f>
        <x:v>0</x:v>
      </x:c>
      <x:c r="AS623" s="523" t="n">
        <x:v>0</x:v>
      </x:c>
      <x:c r="AT623" s="585" t="n">
        <x:v>0</x:v>
      </x:c>
      <x:c r="AU623" s="588" t="n">
        <x:f>AV623*$E$3</x:f>
        <x:v>0</x:v>
      </x:c>
      <x:c r="AV623" s="523" t="n">
        <x:v>0</x:v>
      </x:c>
      <x:c r="AW623" s="579" t="n">
        <x:f>SUM(M623,P623,S623,V623,Y623,AB623,AE623,AH623,AK623,AN623,AQ623,AT623)</x:f>
        <x:v>0</x:v>
      </x:c>
      <x:c r="AX623" s="582" t="n">
        <x:f>SUM(N623,Q623,T623,W623,Z623,AC623,AF623,AI623,AL623,AO623,AR623,AU623)</x:f>
        <x:v>0</x:v>
      </x:c>
      <x:c r="AY623" s="525"/>
      <x:c r="AZ623" s="579" t="n">
        <x:f>AW623/12</x:f>
        <x:v>0</x:v>
      </x:c>
      <x:c r="BA623" s="582" t="n">
        <x:f>AX623/12</x:f>
        <x:v>0</x:v>
      </x:c>
      <x:c r="BB623" s="525"/>
      <x:c r="BC623" s="579" t="n">
        <x:f>AW623-$G623</x:f>
        <x:v>0</x:v>
      </x:c>
      <x:c r="BD623" s="582" t="n">
        <x:f>AX623-($K623*12)</x:f>
        <x:v>0</x:v>
      </x:c>
      <x:c r="BE623" s="522" t="str">
        <x:v>SIM</x:v>
      </x:c>
      <x:c r="BF623" s="522" t="str">
        <x:v>PRODUÇÃO · COMPÕE O FATOR K</x:v>
      </x:c>
    </x:row>
    <x:row r="624" ht="31" customHeight="1">
      <x:c r="A624" s="531" t="str">
        <x:v>PERDAS</x:v>
      </x:c>
      <x:c r="B624" s="531" t="str">
        <x:v>PERDAS</x:v>
      </x:c>
      <x:c r="C624" s="531" t="str">
        <x:v>5080000085</x:v>
      </x:c>
      <x:c r="D624" s="534" t="str">
        <x:v>RET MODEM TELEMED SMC LM</x:v>
      </x:c>
      <x:c r="E624" s="534" t="str">
        <x:v>RETIRAR MODEM EM TELEMEDICAO, EM REDE PADRAO RSB; INCLUI: RETIRAR COMPONENTE REMOTA DE COMUNICACAO EM CONCENTRADOR PRIMARIO E SECUNDARIO. APROPRIACAO - INVESTIMENTO: QUANDO ASSOCIADA A UC ESSA ATIVIDADE DEVE SER APROPRIADA NA ODM. CONFORME ET.205.EQTL.NORMAS E QUALIDADE - CADERNO DE SERVICOS. QUANTIDADE MINIMA DE PESSOAS RECOMENDADAS: 2 PESSOAS. TIPO DE TURMA: SMC LM.</x:v>
      </x:c>
      <x:c r="F624" s="531" t="str">
        <x:v>UNIDADE</x:v>
      </x:c>
      <x:c r="G624" s="573" t="n">
        <x:v>0</x:v>
      </x:c>
      <x:c r="H624" s="573" t="n">
        <x:f>G624/12</x:f>
        <x:v>0</x:v>
      </x:c>
      <x:c r="I624" s="576" t="n">
        <x:v>71.6970815503002</x:v>
      </x:c>
      <x:c r="J624" s="576" t="n">
        <x:f>ROUND(I624*$E$3,2)</x:f>
        <x:v>71.7</x:v>
      </x:c>
      <x:c r="K624" s="576" t="n">
        <x:f>J624*H624</x:f>
        <x:v>0</x:v>
      </x:c>
      <x:c r="L624" s="522"/>
      <x:c r="M624" s="579" t="n">
        <x:v>0</x:v>
      </x:c>
      <x:c r="N624" s="582" t="n">
        <x:f>O624*$E$3</x:f>
        <x:v>0</x:v>
      </x:c>
      <x:c r="O624" s="523" t="n">
        <x:v>0</x:v>
      </x:c>
      <x:c r="P624" s="585" t="n">
        <x:v>0</x:v>
      </x:c>
      <x:c r="Q624" s="588" t="n">
        <x:f>R624*$E$3</x:f>
        <x:v>0</x:v>
      </x:c>
      <x:c r="R624" s="523" t="n">
        <x:v>0</x:v>
      </x:c>
      <x:c r="S624" s="579" t="n">
        <x:v>0</x:v>
      </x:c>
      <x:c r="T624" s="582" t="n">
        <x:f>U624*$E$3</x:f>
        <x:v>0</x:v>
      </x:c>
      <x:c r="U624" s="523" t="n">
        <x:v>0</x:v>
      </x:c>
      <x:c r="V624" s="585" t="n">
        <x:v>0</x:v>
      </x:c>
      <x:c r="W624" s="588" t="n">
        <x:f>X624*$E$3</x:f>
        <x:v>0</x:v>
      </x:c>
      <x:c r="X624" s="523" t="n">
        <x:v>0</x:v>
      </x:c>
      <x:c r="Y624" s="579" t="n">
        <x:v>0</x:v>
      </x:c>
      <x:c r="Z624" s="582" t="n">
        <x:f>AA624*$E$3</x:f>
        <x:v>0</x:v>
      </x:c>
      <x:c r="AA624" s="523" t="n">
        <x:v>0</x:v>
      </x:c>
      <x:c r="AB624" s="585" t="n">
        <x:v>0</x:v>
      </x:c>
      <x:c r="AC624" s="588" t="n">
        <x:f>AD624*$E$3</x:f>
        <x:v>0</x:v>
      </x:c>
      <x:c r="AD624" s="523" t="n">
        <x:v>0</x:v>
      </x:c>
      <x:c r="AE624" s="579" t="n">
        <x:v>0</x:v>
      </x:c>
      <x:c r="AF624" s="582" t="n">
        <x:f>AG624*$E$3</x:f>
        <x:v>0</x:v>
      </x:c>
      <x:c r="AG624" s="523" t="n">
        <x:v>0</x:v>
      </x:c>
      <x:c r="AH624" s="585" t="n">
        <x:v>0</x:v>
      </x:c>
      <x:c r="AI624" s="588" t="n">
        <x:f>AJ624*$E$3</x:f>
        <x:v>0</x:v>
      </x:c>
      <x:c r="AJ624" s="523" t="n">
        <x:v>0</x:v>
      </x:c>
      <x:c r="AK624" s="579" t="n">
        <x:v>0</x:v>
      </x:c>
      <x:c r="AL624" s="582" t="n">
        <x:f>AM624*$E$3</x:f>
        <x:v>0</x:v>
      </x:c>
      <x:c r="AM624" s="523" t="n">
        <x:v>0</x:v>
      </x:c>
      <x:c r="AN624" s="585" t="n">
        <x:v>0</x:v>
      </x:c>
      <x:c r="AO624" s="588" t="n">
        <x:f>AP624*$E$3</x:f>
        <x:v>0</x:v>
      </x:c>
      <x:c r="AP624" s="523" t="n">
        <x:v>0</x:v>
      </x:c>
      <x:c r="AQ624" s="579" t="n">
        <x:v>0</x:v>
      </x:c>
      <x:c r="AR624" s="582" t="n">
        <x:f>AS624*$E$3</x:f>
        <x:v>0</x:v>
      </x:c>
      <x:c r="AS624" s="523" t="n">
        <x:v>0</x:v>
      </x:c>
      <x:c r="AT624" s="585" t="n">
        <x:v>0</x:v>
      </x:c>
      <x:c r="AU624" s="588" t="n">
        <x:f>AV624*$E$3</x:f>
        <x:v>0</x:v>
      </x:c>
      <x:c r="AV624" s="523" t="n">
        <x:v>0</x:v>
      </x:c>
      <x:c r="AW624" s="579" t="n">
        <x:f>SUM(M624,P624,S624,V624,Y624,AB624,AE624,AH624,AK624,AN624,AQ624,AT624)</x:f>
        <x:v>0</x:v>
      </x:c>
      <x:c r="AX624" s="582" t="n">
        <x:f>SUM(N624,Q624,T624,W624,Z624,AC624,AF624,AI624,AL624,AO624,AR624,AU624)</x:f>
        <x:v>0</x:v>
      </x:c>
      <x:c r="AY624" s="525"/>
      <x:c r="AZ624" s="579" t="n">
        <x:f>AW624/12</x:f>
        <x:v>0</x:v>
      </x:c>
      <x:c r="BA624" s="582" t="n">
        <x:f>AX624/12</x:f>
        <x:v>0</x:v>
      </x:c>
      <x:c r="BB624" s="525"/>
      <x:c r="BC624" s="579" t="n">
        <x:f>AW624-$G624</x:f>
        <x:v>0</x:v>
      </x:c>
      <x:c r="BD624" s="582" t="n">
        <x:f>AX624-($K624*12)</x:f>
        <x:v>0</x:v>
      </x:c>
      <x:c r="BE624" s="522" t="str">
        <x:v>NÃO</x:v>
      </x:c>
      <x:c r="BF624" s="522" t="str">
        <x:v>PERDAS · Disponibilidade de equipes de perdas</x:v>
      </x:c>
    </x:row>
    <x:row r="625" ht="31" customHeight="1">
      <x:c r="A625" s="531" t="str">
        <x:v>PERDAS</x:v>
      </x:c>
      <x:c r="B625" s="531" t="str">
        <x:v>PERDAS</x:v>
      </x:c>
      <x:c r="C625" s="531" t="str">
        <x:v>5080300158</x:v>
      </x:c>
      <x:c r="D625" s="534" t="str">
        <x:v>INST MODEM TELEMED SMC LM</x:v>
      </x:c>
      <x:c r="E625" s="534" t="str">
        <x:v>INSTALAR MODEM EM TELEMEDICAO, EM REDE PADRAO RSB; INCLUI: INSTALAR COMPONENTE REMOTA DE COMUNICACAO EM CONCENTRADOR PRIMARIO E SECUNDARIO. COMPREENDE COMISSIONAMENTO LOCAL E REMOTO, GARANTINDO A AFETIVIDADE DA INSTALACAO. APROPRIACAO - INVESTIMENTO: QUANDO ASSOCIADA A UC ESSA ATIVIDADE DEVE SER APROPRIADA NA ODM. CONFORME ET.205.EQTL.NORMAS E QUALIDADE - CADERNO DE SERVICOS. QUANTIDADE MINIMA DE PESSOAS RECOMENDADAS: 2 PESSOAS. TIPO DE TURMA: SMC LM.</x:v>
      </x:c>
      <x:c r="F625" s="531" t="str">
        <x:v>UNIDADE</x:v>
      </x:c>
      <x:c r="G625" s="573" t="n">
        <x:v>0</x:v>
      </x:c>
      <x:c r="H625" s="573" t="n">
        <x:f>G625/12</x:f>
        <x:v>0</x:v>
      </x:c>
      <x:c r="I625" s="576" t="n">
        <x:v>100.907003663385</x:v>
      </x:c>
      <x:c r="J625" s="576" t="n">
        <x:f>ROUND(I625*$E$3,2)</x:f>
        <x:v>100.91</x:v>
      </x:c>
      <x:c r="K625" s="576" t="n">
        <x:f>J625*H625</x:f>
        <x:v>0</x:v>
      </x:c>
      <x:c r="L625" s="522"/>
      <x:c r="M625" s="579" t="n">
        <x:v>0</x:v>
      </x:c>
      <x:c r="N625" s="582" t="n">
        <x:f>O625*$E$3</x:f>
        <x:v>0</x:v>
      </x:c>
      <x:c r="O625" s="523" t="n">
        <x:v>0</x:v>
      </x:c>
      <x:c r="P625" s="585" t="n">
        <x:v>0</x:v>
      </x:c>
      <x:c r="Q625" s="588" t="n">
        <x:f>R625*$E$3</x:f>
        <x:v>0</x:v>
      </x:c>
      <x:c r="R625" s="523" t="n">
        <x:v>0</x:v>
      </x:c>
      <x:c r="S625" s="579" t="n">
        <x:v>0</x:v>
      </x:c>
      <x:c r="T625" s="582" t="n">
        <x:f>U625*$E$3</x:f>
        <x:v>0</x:v>
      </x:c>
      <x:c r="U625" s="523" t="n">
        <x:v>0</x:v>
      </x:c>
      <x:c r="V625" s="585" t="n">
        <x:v>0</x:v>
      </x:c>
      <x:c r="W625" s="588" t="n">
        <x:f>X625*$E$3</x:f>
        <x:v>0</x:v>
      </x:c>
      <x:c r="X625" s="523" t="n">
        <x:v>0</x:v>
      </x:c>
      <x:c r="Y625" s="579" t="n">
        <x:v>0</x:v>
      </x:c>
      <x:c r="Z625" s="582" t="n">
        <x:f>AA625*$E$3</x:f>
        <x:v>0</x:v>
      </x:c>
      <x:c r="AA625" s="523" t="n">
        <x:v>0</x:v>
      </x:c>
      <x:c r="AB625" s="585" t="n">
        <x:v>0</x:v>
      </x:c>
      <x:c r="AC625" s="588" t="n">
        <x:f>AD625*$E$3</x:f>
        <x:v>0</x:v>
      </x:c>
      <x:c r="AD625" s="523" t="n">
        <x:v>0</x:v>
      </x:c>
      <x:c r="AE625" s="579" t="n">
        <x:v>0</x:v>
      </x:c>
      <x:c r="AF625" s="582" t="n">
        <x:f>AG625*$E$3</x:f>
        <x:v>0</x:v>
      </x:c>
      <x:c r="AG625" s="523" t="n">
        <x:v>0</x:v>
      </x:c>
      <x:c r="AH625" s="585" t="n">
        <x:v>0</x:v>
      </x:c>
      <x:c r="AI625" s="588" t="n">
        <x:f>AJ625*$E$3</x:f>
        <x:v>0</x:v>
      </x:c>
      <x:c r="AJ625" s="523" t="n">
        <x:v>0</x:v>
      </x:c>
      <x:c r="AK625" s="579" t="n">
        <x:v>0</x:v>
      </x:c>
      <x:c r="AL625" s="582" t="n">
        <x:f>AM625*$E$3</x:f>
        <x:v>0</x:v>
      </x:c>
      <x:c r="AM625" s="523" t="n">
        <x:v>0</x:v>
      </x:c>
      <x:c r="AN625" s="585" t="n">
        <x:v>0</x:v>
      </x:c>
      <x:c r="AO625" s="588" t="n">
        <x:f>AP625*$E$3</x:f>
        <x:v>0</x:v>
      </x:c>
      <x:c r="AP625" s="523" t="n">
        <x:v>0</x:v>
      </x:c>
      <x:c r="AQ625" s="579" t="n">
        <x:v>0</x:v>
      </x:c>
      <x:c r="AR625" s="582" t="n">
        <x:f>AS625*$E$3</x:f>
        <x:v>0</x:v>
      </x:c>
      <x:c r="AS625" s="523" t="n">
        <x:v>0</x:v>
      </x:c>
      <x:c r="AT625" s="585" t="n">
        <x:v>0</x:v>
      </x:c>
      <x:c r="AU625" s="588" t="n">
        <x:f>AV625*$E$3</x:f>
        <x:v>0</x:v>
      </x:c>
      <x:c r="AV625" s="523" t="n">
        <x:v>0</x:v>
      </x:c>
      <x:c r="AW625" s="579" t="n">
        <x:f>SUM(M625,P625,S625,V625,Y625,AB625,AE625,AH625,AK625,AN625,AQ625,AT625)</x:f>
        <x:v>0</x:v>
      </x:c>
      <x:c r="AX625" s="582" t="n">
        <x:f>SUM(N625,Q625,T625,W625,Z625,AC625,AF625,AI625,AL625,AO625,AR625,AU625)</x:f>
        <x:v>0</x:v>
      </x:c>
      <x:c r="AY625" s="525"/>
      <x:c r="AZ625" s="579" t="n">
        <x:f>AW625/12</x:f>
        <x:v>0</x:v>
      </x:c>
      <x:c r="BA625" s="582" t="n">
        <x:f>AX625/12</x:f>
        <x:v>0</x:v>
      </x:c>
      <x:c r="BB625" s="525"/>
      <x:c r="BC625" s="579" t="n">
        <x:f>AW625-$G625</x:f>
        <x:v>0</x:v>
      </x:c>
      <x:c r="BD625" s="582" t="n">
        <x:f>AX625-($K625*12)</x:f>
        <x:v>0</x:v>
      </x:c>
      <x:c r="BE625" s="522" t="str">
        <x:v>NÃO</x:v>
      </x:c>
      <x:c r="BF625" s="522" t="str">
        <x:v>PERDAS · Disponibilidade de equipes de perdas</x:v>
      </x:c>
    </x:row>
    <x:row r="626" ht="31" customHeight="1">
      <x:c r="A626" s="531" t="str">
        <x:v>PERDAS</x:v>
      </x:c>
      <x:c r="B626" s="531" t="str">
        <x:v>PERDAS</x:v>
      </x:c>
      <x:c r="C626" s="531" t="str">
        <x:v>5080300159</x:v>
      </x:c>
      <x:c r="D626" s="534" t="str">
        <x:v>INST RADIO TELEMED SMC LM</x:v>
      </x:c>
      <x:c r="E626" s="534" t="str">
        <x:v>INSTALAR RADIO EM TELEMEDICAO, EM REDE PADRAO RSB; INCLUI: INSTALAR COMPONENTE RADIO RF EM CONCENTRADOR PRIMARIO E SECUNDARIO. COMPREENDE COMISSIONAMENTO LOCAL E REMOTO, GARANTINDO A AFETIVIDADE DA INSTALACAO. APROPRIACAO - INVESTIMENTO: QUANDO ASSOCIADA A UC ESSA ATIVIDADE DEVE SER APROPRIADA NA ODM. CONFORME ET.205.EQTL.NORMAS E QUALIDADE - CADERNO DE SERVICOS. QUANTIDADE MINIMA DE PESSOAS RECOMENDADAS: 2 PESSOAS. TIPO DE TURMA: SMC LM.</x:v>
      </x:c>
      <x:c r="F626" s="531" t="str">
        <x:v>UNIDADE</x:v>
      </x:c>
      <x:c r="G626" s="573" t="n">
        <x:v>0</x:v>
      </x:c>
      <x:c r="H626" s="573" t="n">
        <x:f>G626/12</x:f>
        <x:v>0</x:v>
      </x:c>
      <x:c r="I626" s="576" t="n">
        <x:v>122.150583381993</x:v>
      </x:c>
      <x:c r="J626" s="576" t="n">
        <x:f>ROUND(I626*$E$3,2)</x:f>
        <x:v>122.15</x:v>
      </x:c>
      <x:c r="K626" s="576" t="n">
        <x:f>J626*H626</x:f>
        <x:v>0</x:v>
      </x:c>
      <x:c r="L626" s="522"/>
      <x:c r="M626" s="579" t="n">
        <x:v>0</x:v>
      </x:c>
      <x:c r="N626" s="582" t="n">
        <x:f>O626*$E$3</x:f>
        <x:v>0</x:v>
      </x:c>
      <x:c r="O626" s="523" t="n">
        <x:v>0</x:v>
      </x:c>
      <x:c r="P626" s="585" t="n">
        <x:v>0</x:v>
      </x:c>
      <x:c r="Q626" s="588" t="n">
        <x:f>R626*$E$3</x:f>
        <x:v>0</x:v>
      </x:c>
      <x:c r="R626" s="523" t="n">
        <x:v>0</x:v>
      </x:c>
      <x:c r="S626" s="579" t="n">
        <x:v>0</x:v>
      </x:c>
      <x:c r="T626" s="582" t="n">
        <x:f>U626*$E$3</x:f>
        <x:v>0</x:v>
      </x:c>
      <x:c r="U626" s="523" t="n">
        <x:v>0</x:v>
      </x:c>
      <x:c r="V626" s="585" t="n">
        <x:v>0</x:v>
      </x:c>
      <x:c r="W626" s="588" t="n">
        <x:f>X626*$E$3</x:f>
        <x:v>0</x:v>
      </x:c>
      <x:c r="X626" s="523" t="n">
        <x:v>0</x:v>
      </x:c>
      <x:c r="Y626" s="579" t="n">
        <x:v>0</x:v>
      </x:c>
      <x:c r="Z626" s="582" t="n">
        <x:f>AA626*$E$3</x:f>
        <x:v>0</x:v>
      </x:c>
      <x:c r="AA626" s="523" t="n">
        <x:v>0</x:v>
      </x:c>
      <x:c r="AB626" s="585" t="n">
        <x:v>0</x:v>
      </x:c>
      <x:c r="AC626" s="588" t="n">
        <x:f>AD626*$E$3</x:f>
        <x:v>0</x:v>
      </x:c>
      <x:c r="AD626" s="523" t="n">
        <x:v>0</x:v>
      </x:c>
      <x:c r="AE626" s="579" t="n">
        <x:v>0</x:v>
      </x:c>
      <x:c r="AF626" s="582" t="n">
        <x:f>AG626*$E$3</x:f>
        <x:v>0</x:v>
      </x:c>
      <x:c r="AG626" s="523" t="n">
        <x:v>0</x:v>
      </x:c>
      <x:c r="AH626" s="585" t="n">
        <x:v>0</x:v>
      </x:c>
      <x:c r="AI626" s="588" t="n">
        <x:f>AJ626*$E$3</x:f>
        <x:v>0</x:v>
      </x:c>
      <x:c r="AJ626" s="523" t="n">
        <x:v>0</x:v>
      </x:c>
      <x:c r="AK626" s="579" t="n">
        <x:v>0</x:v>
      </x:c>
      <x:c r="AL626" s="582" t="n">
        <x:f>AM626*$E$3</x:f>
        <x:v>0</x:v>
      </x:c>
      <x:c r="AM626" s="523" t="n">
        <x:v>0</x:v>
      </x:c>
      <x:c r="AN626" s="585" t="n">
        <x:v>0</x:v>
      </x:c>
      <x:c r="AO626" s="588" t="n">
        <x:f>AP626*$E$3</x:f>
        <x:v>0</x:v>
      </x:c>
      <x:c r="AP626" s="523" t="n">
        <x:v>0</x:v>
      </x:c>
      <x:c r="AQ626" s="579" t="n">
        <x:v>0</x:v>
      </x:c>
      <x:c r="AR626" s="582" t="n">
        <x:f>AS626*$E$3</x:f>
        <x:v>0</x:v>
      </x:c>
      <x:c r="AS626" s="523" t="n">
        <x:v>0</x:v>
      </x:c>
      <x:c r="AT626" s="585" t="n">
        <x:v>0</x:v>
      </x:c>
      <x:c r="AU626" s="588" t="n">
        <x:f>AV626*$E$3</x:f>
        <x:v>0</x:v>
      </x:c>
      <x:c r="AV626" s="523" t="n">
        <x:v>0</x:v>
      </x:c>
      <x:c r="AW626" s="579" t="n">
        <x:f>SUM(M626,P626,S626,V626,Y626,AB626,AE626,AH626,AK626,AN626,AQ626,AT626)</x:f>
        <x:v>0</x:v>
      </x:c>
      <x:c r="AX626" s="582" t="n">
        <x:f>SUM(N626,Q626,T626,W626,Z626,AC626,AF626,AI626,AL626,AO626,AR626,AU626)</x:f>
        <x:v>0</x:v>
      </x:c>
      <x:c r="AY626" s="525"/>
      <x:c r="AZ626" s="579" t="n">
        <x:f>AW626/12</x:f>
        <x:v>0</x:v>
      </x:c>
      <x:c r="BA626" s="582" t="n">
        <x:f>AX626/12</x:f>
        <x:v>0</x:v>
      </x:c>
      <x:c r="BB626" s="525"/>
      <x:c r="BC626" s="579" t="n">
        <x:f>AW626-$G626</x:f>
        <x:v>0</x:v>
      </x:c>
      <x:c r="BD626" s="582" t="n">
        <x:f>AX626-($K626*12)</x:f>
        <x:v>0</x:v>
      </x:c>
      <x:c r="BE626" s="522" t="str">
        <x:v>NÃO</x:v>
      </x:c>
      <x:c r="BF626" s="522" t="str">
        <x:v>PERDAS · Disponibilidade de equipes de perdas</x:v>
      </x:c>
    </x:row>
    <x:row r="627" ht="31" customHeight="1">
      <x:c r="A627" s="531" t="str">
        <x:v>PERDAS</x:v>
      </x:c>
      <x:c r="B627" s="531" t="str">
        <x:v>PERDAS</x:v>
      </x:c>
      <x:c r="C627" s="531" t="str">
        <x:v>5080300160</x:v>
      </x:c>
      <x:c r="D627" s="534" t="str">
        <x:v>RET RADIO TELEMED SMC LM</x:v>
      </x:c>
      <x:c r="E627" s="534" t="str">
        <x:v>RETIRAR RADIO EM TELEMEDICAO, EM REDE PADRAO RSB; INCLUI: RETIRAR COMPONENTE RADIO RF EM CONCENTRADOR PRIMARIO E SECUNDARIO. APROPRIACAO - INVESTIMENTO: QUANDO ASSOCIADA A UC ESSA ATIVIDADE DEVE SER APROPRIADA NA ODM. CONFORME ET.205.EQTL.NORMAS E QUALIDADE - CADERNO DE SERVICOS. QUANTIDADE MINIMA DE PESSOAS RECOMENDADAS: 2 PESSOAS. TIPO DE TURMA: SMC LM.</x:v>
      </x:c>
      <x:c r="F627" s="531" t="str">
        <x:v>UNIDADE</x:v>
      </x:c>
      <x:c r="G627" s="573" t="n">
        <x:v>0</x:v>
      </x:c>
      <x:c r="H627" s="573" t="n">
        <x:f>G627/12</x:f>
        <x:v>0</x:v>
      </x:c>
      <x:c r="I627" s="576" t="n">
        <x:v>82.3188714096039</x:v>
      </x:c>
      <x:c r="J627" s="576" t="n">
        <x:f>ROUND(I627*$E$3,2)</x:f>
        <x:v>82.32</x:v>
      </x:c>
      <x:c r="K627" s="576" t="n">
        <x:f>J627*H627</x:f>
        <x:v>0</x:v>
      </x:c>
      <x:c r="L627" s="522"/>
      <x:c r="M627" s="579" t="n">
        <x:v>0</x:v>
      </x:c>
      <x:c r="N627" s="582" t="n">
        <x:f>O627*$E$3</x:f>
        <x:v>0</x:v>
      </x:c>
      <x:c r="O627" s="523" t="n">
        <x:v>0</x:v>
      </x:c>
      <x:c r="P627" s="585" t="n">
        <x:v>0</x:v>
      </x:c>
      <x:c r="Q627" s="588" t="n">
        <x:f>R627*$E$3</x:f>
        <x:v>0</x:v>
      </x:c>
      <x:c r="R627" s="523" t="n">
        <x:v>0</x:v>
      </x:c>
      <x:c r="S627" s="579" t="n">
        <x:v>0</x:v>
      </x:c>
      <x:c r="T627" s="582" t="n">
        <x:f>U627*$E$3</x:f>
        <x:v>0</x:v>
      </x:c>
      <x:c r="U627" s="523" t="n">
        <x:v>0</x:v>
      </x:c>
      <x:c r="V627" s="585" t="n">
        <x:v>0</x:v>
      </x:c>
      <x:c r="W627" s="588" t="n">
        <x:f>X627*$E$3</x:f>
        <x:v>0</x:v>
      </x:c>
      <x:c r="X627" s="523" t="n">
        <x:v>0</x:v>
      </x:c>
      <x:c r="Y627" s="579" t="n">
        <x:v>0</x:v>
      </x:c>
      <x:c r="Z627" s="582" t="n">
        <x:f>AA627*$E$3</x:f>
        <x:v>0</x:v>
      </x:c>
      <x:c r="AA627" s="523" t="n">
        <x:v>0</x:v>
      </x:c>
      <x:c r="AB627" s="585" t="n">
        <x:v>0</x:v>
      </x:c>
      <x:c r="AC627" s="588" t="n">
        <x:f>AD627*$E$3</x:f>
        <x:v>0</x:v>
      </x:c>
      <x:c r="AD627" s="523" t="n">
        <x:v>0</x:v>
      </x:c>
      <x:c r="AE627" s="579" t="n">
        <x:v>0</x:v>
      </x:c>
      <x:c r="AF627" s="582" t="n">
        <x:f>AG627*$E$3</x:f>
        <x:v>0</x:v>
      </x:c>
      <x:c r="AG627" s="523" t="n">
        <x:v>0</x:v>
      </x:c>
      <x:c r="AH627" s="585" t="n">
        <x:v>0</x:v>
      </x:c>
      <x:c r="AI627" s="588" t="n">
        <x:f>AJ627*$E$3</x:f>
        <x:v>0</x:v>
      </x:c>
      <x:c r="AJ627" s="523" t="n">
        <x:v>0</x:v>
      </x:c>
      <x:c r="AK627" s="579" t="n">
        <x:v>0</x:v>
      </x:c>
      <x:c r="AL627" s="582" t="n">
        <x:f>AM627*$E$3</x:f>
        <x:v>0</x:v>
      </x:c>
      <x:c r="AM627" s="523" t="n">
        <x:v>0</x:v>
      </x:c>
      <x:c r="AN627" s="585" t="n">
        <x:v>0</x:v>
      </x:c>
      <x:c r="AO627" s="588" t="n">
        <x:f>AP627*$E$3</x:f>
        <x:v>0</x:v>
      </x:c>
      <x:c r="AP627" s="523" t="n">
        <x:v>0</x:v>
      </x:c>
      <x:c r="AQ627" s="579" t="n">
        <x:v>0</x:v>
      </x:c>
      <x:c r="AR627" s="582" t="n">
        <x:f>AS627*$E$3</x:f>
        <x:v>0</x:v>
      </x:c>
      <x:c r="AS627" s="523" t="n">
        <x:v>0</x:v>
      </x:c>
      <x:c r="AT627" s="585" t="n">
        <x:v>0</x:v>
      </x:c>
      <x:c r="AU627" s="588" t="n">
        <x:f>AV627*$E$3</x:f>
        <x:v>0</x:v>
      </x:c>
      <x:c r="AV627" s="523" t="n">
        <x:v>0</x:v>
      </x:c>
      <x:c r="AW627" s="579" t="n">
        <x:f>SUM(M627,P627,S627,V627,Y627,AB627,AE627,AH627,AK627,AN627,AQ627,AT627)</x:f>
        <x:v>0</x:v>
      </x:c>
      <x:c r="AX627" s="582" t="n">
        <x:f>SUM(N627,Q627,T627,W627,Z627,AC627,AF627,AI627,AL627,AO627,AR627,AU627)</x:f>
        <x:v>0</x:v>
      </x:c>
      <x:c r="AY627" s="525"/>
      <x:c r="AZ627" s="579" t="n">
        <x:f>AW627/12</x:f>
        <x:v>0</x:v>
      </x:c>
      <x:c r="BA627" s="582" t="n">
        <x:f>AX627/12</x:f>
        <x:v>0</x:v>
      </x:c>
      <x:c r="BB627" s="525"/>
      <x:c r="BC627" s="579" t="n">
        <x:f>AW627-$G627</x:f>
        <x:v>0</x:v>
      </x:c>
      <x:c r="BD627" s="582" t="n">
        <x:f>AX627-($K627*12)</x:f>
        <x:v>0</x:v>
      </x:c>
      <x:c r="BE627" s="522" t="str">
        <x:v>NÃO</x:v>
      </x:c>
      <x:c r="BF627" s="522" t="str">
        <x:v>PERDAS · Disponibilidade de equipes de perdas</x:v>
      </x:c>
    </x:row>
    <x:row r="628" ht="31" customHeight="1">
      <x:c r="A628" s="531" t="str">
        <x:v>PERDAS</x:v>
      </x:c>
      <x:c r="B628" s="531" t="str">
        <x:v>PERDAS</x:v>
      </x:c>
      <x:c r="C628" s="531" t="str">
        <x:v>5080300161</x:v>
      </x:c>
      <x:c r="D628" s="534" t="str">
        <x:v>INST CPU TELEMED SMC LM</x:v>
      </x:c>
      <x:c r="E628" s="534" t="str">
        <x:v>INSTALAR CPU EM TELEMEDICAO, EM REDE PADRAO RSB; INCLUI: INSTALAR COMPONENTE CPU EM CONCENTRADOR PRIMARIO E SECUNDARIO. COMPREENDE COMISSIONAMENTO LOCAL E REMOTO, GARANTINDO A AFETIVIDADE DA INSTALACAO. APROPRIACAO - INVESTIMENTO: QUANDO ASSOCIADA A UC ESSA ATIVIDADE DEVE SER APROPRIADA NA ODM. CONFORME ET.205.EQTL.NORMAS E QUALIDADE - CADERNO DE SERVICOS. QUANTIDADE MINIMA DE PESSOAS RECOMENDADAS: 2 PESSOAS. TIPO DE TURMA: SMC LM.</x:v>
      </x:c>
      <x:c r="F628" s="531" t="str">
        <x:v>UNIDADE</x:v>
      </x:c>
      <x:c r="G628" s="573" t="n">
        <x:v>0</x:v>
      </x:c>
      <x:c r="H628" s="573" t="n">
        <x:f>G628/12</x:f>
        <x:v>0</x:v>
      </x:c>
      <x:c r="I628" s="576" t="n">
        <x:v>148.705058030252</x:v>
      </x:c>
      <x:c r="J628" s="576" t="n">
        <x:f>ROUND(I628*$E$3,2)</x:f>
        <x:v>148.71</x:v>
      </x:c>
      <x:c r="K628" s="576" t="n">
        <x:f>J628*H628</x:f>
        <x:v>0</x:v>
      </x:c>
      <x:c r="L628" s="522"/>
      <x:c r="M628" s="579" t="n">
        <x:v>0</x:v>
      </x:c>
      <x:c r="N628" s="582" t="n">
        <x:f>O628*$E$3</x:f>
        <x:v>0</x:v>
      </x:c>
      <x:c r="O628" s="523" t="n">
        <x:v>0</x:v>
      </x:c>
      <x:c r="P628" s="585" t="n">
        <x:v>0</x:v>
      </x:c>
      <x:c r="Q628" s="588" t="n">
        <x:f>R628*$E$3</x:f>
        <x:v>0</x:v>
      </x:c>
      <x:c r="R628" s="523" t="n">
        <x:v>0</x:v>
      </x:c>
      <x:c r="S628" s="579" t="n">
        <x:v>0</x:v>
      </x:c>
      <x:c r="T628" s="582" t="n">
        <x:f>U628*$E$3</x:f>
        <x:v>0</x:v>
      </x:c>
      <x:c r="U628" s="523" t="n">
        <x:v>0</x:v>
      </x:c>
      <x:c r="V628" s="585" t="n">
        <x:v>0</x:v>
      </x:c>
      <x:c r="W628" s="588" t="n">
        <x:f>X628*$E$3</x:f>
        <x:v>0</x:v>
      </x:c>
      <x:c r="X628" s="523" t="n">
        <x:v>0</x:v>
      </x:c>
      <x:c r="Y628" s="579" t="n">
        <x:v>0</x:v>
      </x:c>
      <x:c r="Z628" s="582" t="n">
        <x:f>AA628*$E$3</x:f>
        <x:v>0</x:v>
      </x:c>
      <x:c r="AA628" s="523" t="n">
        <x:v>0</x:v>
      </x:c>
      <x:c r="AB628" s="585" t="n">
        <x:v>0</x:v>
      </x:c>
      <x:c r="AC628" s="588" t="n">
        <x:f>AD628*$E$3</x:f>
        <x:v>0</x:v>
      </x:c>
      <x:c r="AD628" s="523" t="n">
        <x:v>0</x:v>
      </x:c>
      <x:c r="AE628" s="579" t="n">
        <x:v>0</x:v>
      </x:c>
      <x:c r="AF628" s="582" t="n">
        <x:f>AG628*$E$3</x:f>
        <x:v>0</x:v>
      </x:c>
      <x:c r="AG628" s="523" t="n">
        <x:v>0</x:v>
      </x:c>
      <x:c r="AH628" s="585" t="n">
        <x:v>0</x:v>
      </x:c>
      <x:c r="AI628" s="588" t="n">
        <x:f>AJ628*$E$3</x:f>
        <x:v>0</x:v>
      </x:c>
      <x:c r="AJ628" s="523" t="n">
        <x:v>0</x:v>
      </x:c>
      <x:c r="AK628" s="579" t="n">
        <x:v>0</x:v>
      </x:c>
      <x:c r="AL628" s="582" t="n">
        <x:f>AM628*$E$3</x:f>
        <x:v>0</x:v>
      </x:c>
      <x:c r="AM628" s="523" t="n">
        <x:v>0</x:v>
      </x:c>
      <x:c r="AN628" s="585" t="n">
        <x:v>0</x:v>
      </x:c>
      <x:c r="AO628" s="588" t="n">
        <x:f>AP628*$E$3</x:f>
        <x:v>0</x:v>
      </x:c>
      <x:c r="AP628" s="523" t="n">
        <x:v>0</x:v>
      </x:c>
      <x:c r="AQ628" s="579" t="n">
        <x:v>0</x:v>
      </x:c>
      <x:c r="AR628" s="582" t="n">
        <x:f>AS628*$E$3</x:f>
        <x:v>0</x:v>
      </x:c>
      <x:c r="AS628" s="523" t="n">
        <x:v>0</x:v>
      </x:c>
      <x:c r="AT628" s="585" t="n">
        <x:v>0</x:v>
      </x:c>
      <x:c r="AU628" s="588" t="n">
        <x:f>AV628*$E$3</x:f>
        <x:v>0</x:v>
      </x:c>
      <x:c r="AV628" s="523" t="n">
        <x:v>0</x:v>
      </x:c>
      <x:c r="AW628" s="579" t="n">
        <x:f>SUM(M628,P628,S628,V628,Y628,AB628,AE628,AH628,AK628,AN628,AQ628,AT628)</x:f>
        <x:v>0</x:v>
      </x:c>
      <x:c r="AX628" s="582" t="n">
        <x:f>SUM(N628,Q628,T628,W628,Z628,AC628,AF628,AI628,AL628,AO628,AR628,AU628)</x:f>
        <x:v>0</x:v>
      </x:c>
      <x:c r="AY628" s="525"/>
      <x:c r="AZ628" s="579" t="n">
        <x:f>AW628/12</x:f>
        <x:v>0</x:v>
      </x:c>
      <x:c r="BA628" s="582" t="n">
        <x:f>AX628/12</x:f>
        <x:v>0</x:v>
      </x:c>
      <x:c r="BB628" s="525"/>
      <x:c r="BC628" s="579" t="n">
        <x:f>AW628-$G628</x:f>
        <x:v>0</x:v>
      </x:c>
      <x:c r="BD628" s="582" t="n">
        <x:f>AX628-($K628*12)</x:f>
        <x:v>0</x:v>
      </x:c>
      <x:c r="BE628" s="522" t="str">
        <x:v>NÃO</x:v>
      </x:c>
      <x:c r="BF628" s="522" t="str">
        <x:v>PERDAS · Disponibilidade de equipes de perdas</x:v>
      </x:c>
    </x:row>
    <x:row r="629" ht="31" customHeight="1">
      <x:c r="A629" s="531" t="str">
        <x:v>PERDAS</x:v>
      </x:c>
      <x:c r="B629" s="531" t="str">
        <x:v>PERDAS</x:v>
      </x:c>
      <x:c r="C629" s="531" t="str">
        <x:v>5080300162</x:v>
      </x:c>
      <x:c r="D629" s="534" t="str">
        <x:v>RET CPU TELEMED SMC LM</x:v>
      </x:c>
      <x:c r="E629" s="534" t="str">
        <x:v>RETIRAR CPU EM TELEMEDICAO, EM REDE PADRAO RSB; INCLUI: RETIRAR COMPONENTE CPU EM CONCENTRADOR PRIMARIO E SECUNDARIO. APROPRIACAO - INVESTIMENTO: QUANDO ASSOCIADA A UC ESSA ATIVIDADE DEVE SER APROPRIADA NA ODM. CONFORME ET.205.EQTL.NORMAS E QUALIDADE - CADERNO DE SERVICOS. QUANTIDADE MINIMA DE PESSOAS RECOMENDADAS: 2 PESSOAS. TIPO DE TURMA: SMC LM.</x:v>
      </x:c>
      <x:c r="F629" s="531" t="str">
        <x:v>UNIDADE</x:v>
      </x:c>
      <x:c r="G629" s="573" t="n">
        <x:v>0</x:v>
      </x:c>
      <x:c r="H629" s="573" t="n">
        <x:f>G629/12</x:f>
        <x:v>0</x:v>
      </x:c>
      <x:c r="I629" s="576" t="n">
        <x:v>87.6297663392558</x:v>
      </x:c>
      <x:c r="J629" s="576" t="n">
        <x:f>ROUND(I629*$E$3,2)</x:f>
        <x:v>87.63</x:v>
      </x:c>
      <x:c r="K629" s="576" t="n">
        <x:f>J629*H629</x:f>
        <x:v>0</x:v>
      </x:c>
      <x:c r="L629" s="522"/>
      <x:c r="M629" s="579" t="n">
        <x:v>0</x:v>
      </x:c>
      <x:c r="N629" s="582" t="n">
        <x:f>O629*$E$3</x:f>
        <x:v>0</x:v>
      </x:c>
      <x:c r="O629" s="523" t="n">
        <x:v>0</x:v>
      </x:c>
      <x:c r="P629" s="585" t="n">
        <x:v>0</x:v>
      </x:c>
      <x:c r="Q629" s="588" t="n">
        <x:f>R629*$E$3</x:f>
        <x:v>0</x:v>
      </x:c>
      <x:c r="R629" s="523" t="n">
        <x:v>0</x:v>
      </x:c>
      <x:c r="S629" s="579" t="n">
        <x:v>0</x:v>
      </x:c>
      <x:c r="T629" s="582" t="n">
        <x:f>U629*$E$3</x:f>
        <x:v>0</x:v>
      </x:c>
      <x:c r="U629" s="523" t="n">
        <x:v>0</x:v>
      </x:c>
      <x:c r="V629" s="585" t="n">
        <x:v>0</x:v>
      </x:c>
      <x:c r="W629" s="588" t="n">
        <x:f>X629*$E$3</x:f>
        <x:v>0</x:v>
      </x:c>
      <x:c r="X629" s="523" t="n">
        <x:v>0</x:v>
      </x:c>
      <x:c r="Y629" s="579" t="n">
        <x:v>0</x:v>
      </x:c>
      <x:c r="Z629" s="582" t="n">
        <x:f>AA629*$E$3</x:f>
        <x:v>0</x:v>
      </x:c>
      <x:c r="AA629" s="523" t="n">
        <x:v>0</x:v>
      </x:c>
      <x:c r="AB629" s="585" t="n">
        <x:v>0</x:v>
      </x:c>
      <x:c r="AC629" s="588" t="n">
        <x:f>AD629*$E$3</x:f>
        <x:v>0</x:v>
      </x:c>
      <x:c r="AD629" s="523" t="n">
        <x:v>0</x:v>
      </x:c>
      <x:c r="AE629" s="579" t="n">
        <x:v>0</x:v>
      </x:c>
      <x:c r="AF629" s="582" t="n">
        <x:f>AG629*$E$3</x:f>
        <x:v>0</x:v>
      </x:c>
      <x:c r="AG629" s="523" t="n">
        <x:v>0</x:v>
      </x:c>
      <x:c r="AH629" s="585" t="n">
        <x:v>0</x:v>
      </x:c>
      <x:c r="AI629" s="588" t="n">
        <x:f>AJ629*$E$3</x:f>
        <x:v>0</x:v>
      </x:c>
      <x:c r="AJ629" s="523" t="n">
        <x:v>0</x:v>
      </x:c>
      <x:c r="AK629" s="579" t="n">
        <x:v>0</x:v>
      </x:c>
      <x:c r="AL629" s="582" t="n">
        <x:f>AM629*$E$3</x:f>
        <x:v>0</x:v>
      </x:c>
      <x:c r="AM629" s="523" t="n">
        <x:v>0</x:v>
      </x:c>
      <x:c r="AN629" s="585" t="n">
        <x:v>0</x:v>
      </x:c>
      <x:c r="AO629" s="588" t="n">
        <x:f>AP629*$E$3</x:f>
        <x:v>0</x:v>
      </x:c>
      <x:c r="AP629" s="523" t="n">
        <x:v>0</x:v>
      </x:c>
      <x:c r="AQ629" s="579" t="n">
        <x:v>0</x:v>
      </x:c>
      <x:c r="AR629" s="582" t="n">
        <x:f>AS629*$E$3</x:f>
        <x:v>0</x:v>
      </x:c>
      <x:c r="AS629" s="523" t="n">
        <x:v>0</x:v>
      </x:c>
      <x:c r="AT629" s="585" t="n">
        <x:v>0</x:v>
      </x:c>
      <x:c r="AU629" s="588" t="n">
        <x:f>AV629*$E$3</x:f>
        <x:v>0</x:v>
      </x:c>
      <x:c r="AV629" s="523" t="n">
        <x:v>0</x:v>
      </x:c>
      <x:c r="AW629" s="579" t="n">
        <x:f>SUM(M629,P629,S629,V629,Y629,AB629,AE629,AH629,AK629,AN629,AQ629,AT629)</x:f>
        <x:v>0</x:v>
      </x:c>
      <x:c r="AX629" s="582" t="n">
        <x:f>SUM(N629,Q629,T629,W629,Z629,AC629,AF629,AI629,AL629,AO629,AR629,AU629)</x:f>
        <x:v>0</x:v>
      </x:c>
      <x:c r="AY629" s="525"/>
      <x:c r="AZ629" s="579" t="n">
        <x:f>AW629/12</x:f>
        <x:v>0</x:v>
      </x:c>
      <x:c r="BA629" s="582" t="n">
        <x:f>AX629/12</x:f>
        <x:v>0</x:v>
      </x:c>
      <x:c r="BB629" s="525"/>
      <x:c r="BC629" s="579" t="n">
        <x:f>AW629-$G629</x:f>
        <x:v>0</x:v>
      </x:c>
      <x:c r="BD629" s="582" t="n">
        <x:f>AX629-($K629*12)</x:f>
        <x:v>0</x:v>
      </x:c>
      <x:c r="BE629" s="522" t="str">
        <x:v>NÃO</x:v>
      </x:c>
      <x:c r="BF629" s="522" t="str">
        <x:v>PERDAS · Disponibilidade de equipes de perdas</x:v>
      </x:c>
    </x:row>
    <x:row r="630" ht="31" customHeight="1">
      <x:c r="A630" s="531" t="str">
        <x:v>PERDAS</x:v>
      </x:c>
      <x:c r="B630" s="531" t="str">
        <x:v>PERDAS</x:v>
      </x:c>
      <x:c r="C630" s="531" t="str">
        <x:v>5080300163</x:v>
      </x:c>
      <x:c r="D630" s="534" t="str">
        <x:v>INST ANTENA TELEMED SMC LM</x:v>
      </x:c>
      <x:c r="E630" s="534" t="str">
        <x:v>INSTALAR ANTENA EM TELEMEDICAO, EM REDE PADRAO RSB; INCLUI: INSTALAR COMPONENTE ANTENA DE COMUNICACAO EM CONCENTRADOR PRIMARIO E SECUNDARIO. COMPREENDE COMISSIONAMENTO LOCAL E REMOTO, GARANTINDO A AFETIVIDADE DA INSTALACAO. APROPRIACAO - INVESTIMENTO: QUANDO ASSOCIADA A UC ESSA ATIVIDADE DEVE SER APROPRIADA NA ODM. CONFORME ET.205.EQTL.NORMAS E QUALIDADE - CADERNO DE SERVICOS. QUANTIDADE MINIMA DE PESSOAS RECOMENDADAS: 2 PESSOAS. TIPO DE TURMA: SMC LM.</x:v>
      </x:c>
      <x:c r="F630" s="531" t="str">
        <x:v>UNIDADE</x:v>
      </x:c>
      <x:c r="G630" s="573" t="n">
        <x:v>0</x:v>
      </x:c>
      <x:c r="H630" s="573" t="n">
        <x:f>G630/12</x:f>
        <x:v>0</x:v>
      </x:c>
      <x:c r="I630" s="576" t="n">
        <x:v>111.528793522689</x:v>
      </x:c>
      <x:c r="J630" s="576" t="n">
        <x:f>ROUND(I630*$E$3,2)</x:f>
        <x:v>111.53</x:v>
      </x:c>
      <x:c r="K630" s="576" t="n">
        <x:f>J630*H630</x:f>
        <x:v>0</x:v>
      </x:c>
      <x:c r="L630" s="522"/>
      <x:c r="M630" s="579" t="n">
        <x:v>0</x:v>
      </x:c>
      <x:c r="N630" s="582" t="n">
        <x:f>O630*$E$3</x:f>
        <x:v>0</x:v>
      </x:c>
      <x:c r="O630" s="523" t="n">
        <x:v>0</x:v>
      </x:c>
      <x:c r="P630" s="585" t="n">
        <x:v>0</x:v>
      </x:c>
      <x:c r="Q630" s="588" t="n">
        <x:f>R630*$E$3</x:f>
        <x:v>0</x:v>
      </x:c>
      <x:c r="R630" s="523" t="n">
        <x:v>0</x:v>
      </x:c>
      <x:c r="S630" s="579" t="n">
        <x:v>0</x:v>
      </x:c>
      <x:c r="T630" s="582" t="n">
        <x:f>U630*$E$3</x:f>
        <x:v>0</x:v>
      </x:c>
      <x:c r="U630" s="523" t="n">
        <x:v>0</x:v>
      </x:c>
      <x:c r="V630" s="585" t="n">
        <x:v>0</x:v>
      </x:c>
      <x:c r="W630" s="588" t="n">
        <x:f>X630*$E$3</x:f>
        <x:v>0</x:v>
      </x:c>
      <x:c r="X630" s="523" t="n">
        <x:v>0</x:v>
      </x:c>
      <x:c r="Y630" s="579" t="n">
        <x:v>0</x:v>
      </x:c>
      <x:c r="Z630" s="582" t="n">
        <x:f>AA630*$E$3</x:f>
        <x:v>0</x:v>
      </x:c>
      <x:c r="AA630" s="523" t="n">
        <x:v>0</x:v>
      </x:c>
      <x:c r="AB630" s="585" t="n">
        <x:v>0</x:v>
      </x:c>
      <x:c r="AC630" s="588" t="n">
        <x:f>AD630*$E$3</x:f>
        <x:v>0</x:v>
      </x:c>
      <x:c r="AD630" s="523" t="n">
        <x:v>0</x:v>
      </x:c>
      <x:c r="AE630" s="579" t="n">
        <x:v>0</x:v>
      </x:c>
      <x:c r="AF630" s="582" t="n">
        <x:f>AG630*$E$3</x:f>
        <x:v>0</x:v>
      </x:c>
      <x:c r="AG630" s="523" t="n">
        <x:v>0</x:v>
      </x:c>
      <x:c r="AH630" s="585" t="n">
        <x:v>0</x:v>
      </x:c>
      <x:c r="AI630" s="588" t="n">
        <x:f>AJ630*$E$3</x:f>
        <x:v>0</x:v>
      </x:c>
      <x:c r="AJ630" s="523" t="n">
        <x:v>0</x:v>
      </x:c>
      <x:c r="AK630" s="579" t="n">
        <x:v>0</x:v>
      </x:c>
      <x:c r="AL630" s="582" t="n">
        <x:f>AM630*$E$3</x:f>
        <x:v>0</x:v>
      </x:c>
      <x:c r="AM630" s="523" t="n">
        <x:v>0</x:v>
      </x:c>
      <x:c r="AN630" s="585" t="n">
        <x:v>0</x:v>
      </x:c>
      <x:c r="AO630" s="588" t="n">
        <x:f>AP630*$E$3</x:f>
        <x:v>0</x:v>
      </x:c>
      <x:c r="AP630" s="523" t="n">
        <x:v>0</x:v>
      </x:c>
      <x:c r="AQ630" s="579" t="n">
        <x:v>0</x:v>
      </x:c>
      <x:c r="AR630" s="582" t="n">
        <x:f>AS630*$E$3</x:f>
        <x:v>0</x:v>
      </x:c>
      <x:c r="AS630" s="523" t="n">
        <x:v>0</x:v>
      </x:c>
      <x:c r="AT630" s="585" t="n">
        <x:v>0</x:v>
      </x:c>
      <x:c r="AU630" s="588" t="n">
        <x:f>AV630*$E$3</x:f>
        <x:v>0</x:v>
      </x:c>
      <x:c r="AV630" s="523" t="n">
        <x:v>0</x:v>
      </x:c>
      <x:c r="AW630" s="579" t="n">
        <x:f>SUM(M630,P630,S630,V630,Y630,AB630,AE630,AH630,AK630,AN630,AQ630,AT630)</x:f>
        <x:v>0</x:v>
      </x:c>
      <x:c r="AX630" s="582" t="n">
        <x:f>SUM(N630,Q630,T630,W630,Z630,AC630,AF630,AI630,AL630,AO630,AR630,AU630)</x:f>
        <x:v>0</x:v>
      </x:c>
      <x:c r="AY630" s="525"/>
      <x:c r="AZ630" s="579" t="n">
        <x:f>AW630/12</x:f>
        <x:v>0</x:v>
      </x:c>
      <x:c r="BA630" s="582" t="n">
        <x:f>AX630/12</x:f>
        <x:v>0</x:v>
      </x:c>
      <x:c r="BB630" s="525"/>
      <x:c r="BC630" s="579" t="n">
        <x:f>AW630-$G630</x:f>
        <x:v>0</x:v>
      </x:c>
      <x:c r="BD630" s="582" t="n">
        <x:f>AX630-($K630*12)</x:f>
        <x:v>0</x:v>
      </x:c>
      <x:c r="BE630" s="522" t="str">
        <x:v>NÃO</x:v>
      </x:c>
      <x:c r="BF630" s="522" t="str">
        <x:v>PERDAS · Disponibilidade de equipes de perdas</x:v>
      </x:c>
    </x:row>
    <x:row r="631" ht="31" customHeight="1">
      <x:c r="A631" s="531" t="str">
        <x:v>PERDAS</x:v>
      </x:c>
      <x:c r="B631" s="531" t="str">
        <x:v>PERDAS</x:v>
      </x:c>
      <x:c r="C631" s="531" t="str">
        <x:v>5080300164</x:v>
      </x:c>
      <x:c r="D631" s="534" t="str">
        <x:v>RET ANTENA TELEMED SMC LM</x:v>
      </x:c>
      <x:c r="E631" s="534" t="str">
        <x:v>RETIRAR ANTENA EM TELEMEDICAO, EM REDE PADRAO RSB; INCLUI: RETIRAR COMPONENTE ANTENA DE COMUNICACAO EM CONCENTRADOR PRIMARIO E SECUNDARIO. APROPRIACAO - INVESTIMENTO: QUANDO ASSOCIADA A UC ESSA ATIVIDADE DEVE SER APROPRIADA NA ODM. CONFORME ET.205.EQTL.NORMAS E QUALIDADE - CADERNO DE SERVICOS. QUANTIDADE MINIMA DE PESSOAS RECOMENDADAS: 2 PESSOAS. TIPO DE TURMA: SMC LM.</x:v>
      </x:c>
      <x:c r="F631" s="531" t="str">
        <x:v>UNIDADE</x:v>
      </x:c>
      <x:c r="G631" s="573" t="n">
        <x:v>0</x:v>
      </x:c>
      <x:c r="H631" s="573" t="n">
        <x:f>G631/12</x:f>
        <x:v>0</x:v>
      </x:c>
      <x:c r="I631" s="576" t="n">
        <x:v>82.3188714096039</x:v>
      </x:c>
      <x:c r="J631" s="576" t="n">
        <x:f>ROUND(I631*$E$3,2)</x:f>
        <x:v>82.32</x:v>
      </x:c>
      <x:c r="K631" s="576" t="n">
        <x:f>J631*H631</x:f>
        <x:v>0</x:v>
      </x:c>
      <x:c r="L631" s="522"/>
      <x:c r="M631" s="579" t="n">
        <x:v>0</x:v>
      </x:c>
      <x:c r="N631" s="582" t="n">
        <x:f>O631*$E$3</x:f>
        <x:v>0</x:v>
      </x:c>
      <x:c r="O631" s="523" t="n">
        <x:v>0</x:v>
      </x:c>
      <x:c r="P631" s="585" t="n">
        <x:v>0</x:v>
      </x:c>
      <x:c r="Q631" s="588" t="n">
        <x:f>R631*$E$3</x:f>
        <x:v>0</x:v>
      </x:c>
      <x:c r="R631" s="523" t="n">
        <x:v>0</x:v>
      </x:c>
      <x:c r="S631" s="579" t="n">
        <x:v>0</x:v>
      </x:c>
      <x:c r="T631" s="582" t="n">
        <x:f>U631*$E$3</x:f>
        <x:v>0</x:v>
      </x:c>
      <x:c r="U631" s="523" t="n">
        <x:v>0</x:v>
      </x:c>
      <x:c r="V631" s="585" t="n">
        <x:v>0</x:v>
      </x:c>
      <x:c r="W631" s="588" t="n">
        <x:f>X631*$E$3</x:f>
        <x:v>0</x:v>
      </x:c>
      <x:c r="X631" s="523" t="n">
        <x:v>0</x:v>
      </x:c>
      <x:c r="Y631" s="579" t="n">
        <x:v>0</x:v>
      </x:c>
      <x:c r="Z631" s="582" t="n">
        <x:f>AA631*$E$3</x:f>
        <x:v>0</x:v>
      </x:c>
      <x:c r="AA631" s="523" t="n">
        <x:v>0</x:v>
      </x:c>
      <x:c r="AB631" s="585" t="n">
        <x:v>0</x:v>
      </x:c>
      <x:c r="AC631" s="588" t="n">
        <x:f>AD631*$E$3</x:f>
        <x:v>0</x:v>
      </x:c>
      <x:c r="AD631" s="523" t="n">
        <x:v>0</x:v>
      </x:c>
      <x:c r="AE631" s="579" t="n">
        <x:v>0</x:v>
      </x:c>
      <x:c r="AF631" s="582" t="n">
        <x:f>AG631*$E$3</x:f>
        <x:v>0</x:v>
      </x:c>
      <x:c r="AG631" s="523" t="n">
        <x:v>0</x:v>
      </x:c>
      <x:c r="AH631" s="585" t="n">
        <x:v>0</x:v>
      </x:c>
      <x:c r="AI631" s="588" t="n">
        <x:f>AJ631*$E$3</x:f>
        <x:v>0</x:v>
      </x:c>
      <x:c r="AJ631" s="523" t="n">
        <x:v>0</x:v>
      </x:c>
      <x:c r="AK631" s="579" t="n">
        <x:v>0</x:v>
      </x:c>
      <x:c r="AL631" s="582" t="n">
        <x:f>AM631*$E$3</x:f>
        <x:v>0</x:v>
      </x:c>
      <x:c r="AM631" s="523" t="n">
        <x:v>0</x:v>
      </x:c>
      <x:c r="AN631" s="585" t="n">
        <x:v>0</x:v>
      </x:c>
      <x:c r="AO631" s="588" t="n">
        <x:f>AP631*$E$3</x:f>
        <x:v>0</x:v>
      </x:c>
      <x:c r="AP631" s="523" t="n">
        <x:v>0</x:v>
      </x:c>
      <x:c r="AQ631" s="579" t="n">
        <x:v>0</x:v>
      </x:c>
      <x:c r="AR631" s="582" t="n">
        <x:f>AS631*$E$3</x:f>
        <x:v>0</x:v>
      </x:c>
      <x:c r="AS631" s="523" t="n">
        <x:v>0</x:v>
      </x:c>
      <x:c r="AT631" s="585" t="n">
        <x:v>0</x:v>
      </x:c>
      <x:c r="AU631" s="588" t="n">
        <x:f>AV631*$E$3</x:f>
        <x:v>0</x:v>
      </x:c>
      <x:c r="AV631" s="523" t="n">
        <x:v>0</x:v>
      </x:c>
      <x:c r="AW631" s="579" t="n">
        <x:f>SUM(M631,P631,S631,V631,Y631,AB631,AE631,AH631,AK631,AN631,AQ631,AT631)</x:f>
        <x:v>0</x:v>
      </x:c>
      <x:c r="AX631" s="582" t="n">
        <x:f>SUM(N631,Q631,T631,W631,Z631,AC631,AF631,AI631,AL631,AO631,AR631,AU631)</x:f>
        <x:v>0</x:v>
      </x:c>
      <x:c r="AY631" s="525"/>
      <x:c r="AZ631" s="579" t="n">
        <x:f>AW631/12</x:f>
        <x:v>0</x:v>
      </x:c>
      <x:c r="BA631" s="582" t="n">
        <x:f>AX631/12</x:f>
        <x:v>0</x:v>
      </x:c>
      <x:c r="BB631" s="525"/>
      <x:c r="BC631" s="579" t="n">
        <x:f>AW631-$G631</x:f>
        <x:v>0</x:v>
      </x:c>
      <x:c r="BD631" s="582" t="n">
        <x:f>AX631-($K631*12)</x:f>
        <x:v>0</x:v>
      </x:c>
      <x:c r="BE631" s="522" t="str">
        <x:v>NÃO</x:v>
      </x:c>
      <x:c r="BF631" s="522" t="str">
        <x:v>PERDAS · Disponibilidade de equipes de perdas</x:v>
      </x:c>
    </x:row>
    <x:row r="632" ht="31" customHeight="1">
      <x:c r="A632" s="531" t="str">
        <x:v>PERDAS</x:v>
      </x:c>
      <x:c r="B632" s="531" t="str">
        <x:v>PERDAS</x:v>
      </x:c>
      <x:c r="C632" s="531" t="str">
        <x:v>5080300165</x:v>
      </x:c>
      <x:c r="D632" s="534" t="str">
        <x:v>SERV NORMALIZACAO ESTRUTURACAO EQ BASIC</x:v>
      </x:c>
      <x:c r="E632" s="534" t="str">
        <x:v>SERVICOS DE NORMALIZACAO E ESTRUTURACAO EM UNIDADES CONSUMIDORAS DE  CLIENTES BT. TROCA DE RAMAL, MEDIDOR E INSTALACAO  DE PADRAO DE ENTRADA. ELIMINAR CLANDESTINOS, REGULARIZAR DESLIGADOS, NORMALIZAR CLIENTES EM  MINIMO DA FASE. APROPRIACAO: INVESTIMENTO. TIPO DE EQUIPE: LEVE /  VEICULO AUTOMOTOR BASICO.</x:v>
      </x:c>
      <x:c r="F632" s="531" t="str">
        <x:v>HORA</x:v>
      </x:c>
      <x:c r="G632" s="573" t="n">
        <x:v>0</x:v>
      </x:c>
      <x:c r="H632" s="573" t="n">
        <x:f>G632/12</x:f>
        <x:v>0</x:v>
      </x:c>
      <x:c r="I632" s="576" t="n">
        <x:v>194.508545275788</x:v>
      </x:c>
      <x:c r="J632" s="576" t="n">
        <x:f>ROUND(I632*$E$3,2)</x:f>
        <x:v>194.51</x:v>
      </x:c>
      <x:c r="K632" s="576" t="n">
        <x:f>J632*H632</x:f>
        <x:v>0</x:v>
      </x:c>
      <x:c r="L632" s="522"/>
      <x:c r="M632" s="579" t="n">
        <x:v>0</x:v>
      </x:c>
      <x:c r="N632" s="582" t="n">
        <x:f>O632*$E$3</x:f>
        <x:v>0</x:v>
      </x:c>
      <x:c r="O632" s="523" t="n">
        <x:v>0</x:v>
      </x:c>
      <x:c r="P632" s="585" t="n">
        <x:v>0</x:v>
      </x:c>
      <x:c r="Q632" s="588" t="n">
        <x:f>R632*$E$3</x:f>
        <x:v>0</x:v>
      </x:c>
      <x:c r="R632" s="523" t="n">
        <x:v>0</x:v>
      </x:c>
      <x:c r="S632" s="579" t="n">
        <x:v>0</x:v>
      </x:c>
      <x:c r="T632" s="582" t="n">
        <x:f>U632*$E$3</x:f>
        <x:v>0</x:v>
      </x:c>
      <x:c r="U632" s="523" t="n">
        <x:v>0</x:v>
      </x:c>
      <x:c r="V632" s="585" t="n">
        <x:v>0</x:v>
      </x:c>
      <x:c r="W632" s="588" t="n">
        <x:f>X632*$E$3</x:f>
        <x:v>0</x:v>
      </x:c>
      <x:c r="X632" s="523" t="n">
        <x:v>0</x:v>
      </x:c>
      <x:c r="Y632" s="579" t="n">
        <x:v>0</x:v>
      </x:c>
      <x:c r="Z632" s="582" t="n">
        <x:f>AA632*$E$3</x:f>
        <x:v>0</x:v>
      </x:c>
      <x:c r="AA632" s="523" t="n">
        <x:v>0</x:v>
      </x:c>
      <x:c r="AB632" s="585" t="n">
        <x:v>0</x:v>
      </x:c>
      <x:c r="AC632" s="588" t="n">
        <x:f>AD632*$E$3</x:f>
        <x:v>0</x:v>
      </x:c>
      <x:c r="AD632" s="523" t="n">
        <x:v>0</x:v>
      </x:c>
      <x:c r="AE632" s="579" t="n">
        <x:v>0</x:v>
      </x:c>
      <x:c r="AF632" s="582" t="n">
        <x:f>AG632*$E$3</x:f>
        <x:v>0</x:v>
      </x:c>
      <x:c r="AG632" s="523" t="n">
        <x:v>0</x:v>
      </x:c>
      <x:c r="AH632" s="585" t="n">
        <x:v>0</x:v>
      </x:c>
      <x:c r="AI632" s="588" t="n">
        <x:f>AJ632*$E$3</x:f>
        <x:v>0</x:v>
      </x:c>
      <x:c r="AJ632" s="523" t="n">
        <x:v>0</x:v>
      </x:c>
      <x:c r="AK632" s="579" t="n">
        <x:v>0</x:v>
      </x:c>
      <x:c r="AL632" s="582" t="n">
        <x:f>AM632*$E$3</x:f>
        <x:v>0</x:v>
      </x:c>
      <x:c r="AM632" s="523" t="n">
        <x:v>0</x:v>
      </x:c>
      <x:c r="AN632" s="585" t="n">
        <x:v>0</x:v>
      </x:c>
      <x:c r="AO632" s="588" t="n">
        <x:f>AP632*$E$3</x:f>
        <x:v>0</x:v>
      </x:c>
      <x:c r="AP632" s="523" t="n">
        <x:v>0</x:v>
      </x:c>
      <x:c r="AQ632" s="579" t="n">
        <x:v>0</x:v>
      </x:c>
      <x:c r="AR632" s="582" t="n">
        <x:f>AS632*$E$3</x:f>
        <x:v>0</x:v>
      </x:c>
      <x:c r="AS632" s="523" t="n">
        <x:v>0</x:v>
      </x:c>
      <x:c r="AT632" s="585" t="n">
        <x:v>0</x:v>
      </x:c>
      <x:c r="AU632" s="588" t="n">
        <x:f>AV632*$E$3</x:f>
        <x:v>0</x:v>
      </x:c>
      <x:c r="AV632" s="523" t="n">
        <x:v>0</x:v>
      </x:c>
      <x:c r="AW632" s="579" t="n">
        <x:f>SUM(M632,P632,S632,V632,Y632,AB632,AE632,AH632,AK632,AN632,AQ632,AT632)</x:f>
        <x:v>0</x:v>
      </x:c>
      <x:c r="AX632" s="582" t="n">
        <x:f>SUM(N632,Q632,T632,W632,Z632,AC632,AF632,AI632,AL632,AO632,AR632,AU632)</x:f>
        <x:v>0</x:v>
      </x:c>
      <x:c r="AY632" s="525"/>
      <x:c r="AZ632" s="579" t="n">
        <x:f>AW632/12</x:f>
        <x:v>0</x:v>
      </x:c>
      <x:c r="BA632" s="582" t="n">
        <x:f>AX632/12</x:f>
        <x:v>0</x:v>
      </x:c>
      <x:c r="BB632" s="525"/>
      <x:c r="BC632" s="579" t="n">
        <x:f>AW632-$G632</x:f>
        <x:v>0</x:v>
      </x:c>
      <x:c r="BD632" s="582" t="n">
        <x:f>AX632-($K632*12)</x:f>
        <x:v>0</x:v>
      </x:c>
      <x:c r="BE632" s="522" t="str">
        <x:v>NÃO</x:v>
      </x:c>
      <x:c r="BF632" s="522" t="str">
        <x:v>PERDAS · Disponibilidade de equipes de perdas</x:v>
      </x:c>
    </x:row>
    <x:row r="633" ht="31" customHeight="1">
      <x:c r="A633" s="531" t="str">
        <x:v>STC</x:v>
      </x:c>
      <x:c r="B633" s="531" t="str">
        <x:v>PLANTÃO</x:v>
      </x:c>
      <x:c r="C633" s="531" t="str">
        <x:v>5080300166</x:v>
      </x:c>
      <x:c r="D633" s="534" t="str">
        <x:v>OPERAR/MANOB CHAVE/GRAMPO LV STC</x:v>
      </x:c>
      <x:c r="E633" s="534" t="str">
        <x:v>OPERAR E/ OU MANOBRAR(ABRIR E FECHAR) CHAVES (FUSIVEL/FACA/TRIPOLARES) OU GRAMPOS DE LINHA VIVA. INCLUI: ABRIR E FECHAR CHAVES, EQUIPAMENTOS OU GRAMPOS DE LINHA VIVA, EM UMA MESMA ESTRUTURA, COM OBJETIVO DE MANOBRAS PARA SERVICOS DE CONSTRUCAO E MANUTENCAO. INCLUI A SUBSTITUICAO DE ELOS FUSIVEIS E/OU CARTUCHOS CASO NECESSARIO. APROPRIACAO - INVESTIMENTO: QUANDO ASSOCIADA A UC ESSA ATIVIDADE DEVE SER APROPRIADA NA ODI. CUSTEIO: QUANDO EM ATIVIDADE DE MANUTENCAO, APROPRIAR NO CENTRO E CLASSE DE CUSTO ESPECIFICA DA AREA. CONFORME ET.206.EQTL.NORMAS E QUALIDADE - CADERNO DE SERVICOS. QUANTIDADE MINIMA DE PESSOAS RECOMENDAS: 2 PESSOAS. TIPO DE TURMA: STC.</x:v>
      </x:c>
      <x:c r="F633" s="531" t="str">
        <x:v>CONJUNTO</x:v>
      </x:c>
      <x:c r="G633" s="573" t="n">
        <x:v>0</x:v>
      </x:c>
      <x:c r="H633" s="573" t="n">
        <x:f>G633/12</x:f>
        <x:v>0</x:v>
      </x:c>
      <x:c r="I633" s="576" t="n">
        <x:v>101.223484630617</x:v>
      </x:c>
      <x:c r="J633" s="576" t="n">
        <x:f>ROUND(I633*$E$3,2)</x:f>
        <x:v>101.22</x:v>
      </x:c>
      <x:c r="K633" s="576" t="n">
        <x:f>J633*H633</x:f>
        <x:v>0</x:v>
      </x:c>
      <x:c r="L633" s="522"/>
      <x:c r="M633" s="579" t="n">
        <x:v>0</x:v>
      </x:c>
      <x:c r="N633" s="582" t="n">
        <x:f>O633*$E$3</x:f>
        <x:v>0</x:v>
      </x:c>
      <x:c r="O633" s="523" t="n">
        <x:v>0</x:v>
      </x:c>
      <x:c r="P633" s="585" t="n">
        <x:v>0</x:v>
      </x:c>
      <x:c r="Q633" s="588" t="n">
        <x:f>R633*$E$3</x:f>
        <x:v>0</x:v>
      </x:c>
      <x:c r="R633" s="523" t="n">
        <x:v>0</x:v>
      </x:c>
      <x:c r="S633" s="579" t="n">
        <x:v>0</x:v>
      </x:c>
      <x:c r="T633" s="582" t="n">
        <x:f>U633*$E$3</x:f>
        <x:v>0</x:v>
      </x:c>
      <x:c r="U633" s="523" t="n">
        <x:v>0</x:v>
      </x:c>
      <x:c r="V633" s="585" t="n">
        <x:v>0</x:v>
      </x:c>
      <x:c r="W633" s="588" t="n">
        <x:f>X633*$E$3</x:f>
        <x:v>0</x:v>
      </x:c>
      <x:c r="X633" s="523" t="n">
        <x:v>0</x:v>
      </x:c>
      <x:c r="Y633" s="579" t="n">
        <x:v>0</x:v>
      </x:c>
      <x:c r="Z633" s="582" t="n">
        <x:f>AA633*$E$3</x:f>
        <x:v>0</x:v>
      </x:c>
      <x:c r="AA633" s="523" t="n">
        <x:v>0</x:v>
      </x:c>
      <x:c r="AB633" s="585" t="n">
        <x:v>0</x:v>
      </x:c>
      <x:c r="AC633" s="588" t="n">
        <x:f>AD633*$E$3</x:f>
        <x:v>0</x:v>
      </x:c>
      <x:c r="AD633" s="523" t="n">
        <x:v>0</x:v>
      </x:c>
      <x:c r="AE633" s="579" t="n">
        <x:v>0</x:v>
      </x:c>
      <x:c r="AF633" s="582" t="n">
        <x:f>AG633*$E$3</x:f>
        <x:v>0</x:v>
      </x:c>
      <x:c r="AG633" s="523" t="n">
        <x:v>0</x:v>
      </x:c>
      <x:c r="AH633" s="585" t="n">
        <x:v>0</x:v>
      </x:c>
      <x:c r="AI633" s="588" t="n">
        <x:f>AJ633*$E$3</x:f>
        <x:v>0</x:v>
      </x:c>
      <x:c r="AJ633" s="523" t="n">
        <x:v>0</x:v>
      </x:c>
      <x:c r="AK633" s="579" t="n">
        <x:v>0</x:v>
      </x:c>
      <x:c r="AL633" s="582" t="n">
        <x:f>AM633*$E$3</x:f>
        <x:v>0</x:v>
      </x:c>
      <x:c r="AM633" s="523" t="n">
        <x:v>0</x:v>
      </x:c>
      <x:c r="AN633" s="585" t="n">
        <x:v>0</x:v>
      </x:c>
      <x:c r="AO633" s="588" t="n">
        <x:f>AP633*$E$3</x:f>
        <x:v>0</x:v>
      </x:c>
      <x:c r="AP633" s="523" t="n">
        <x:v>0</x:v>
      </x:c>
      <x:c r="AQ633" s="579" t="n">
        <x:v>0</x:v>
      </x:c>
      <x:c r="AR633" s="582" t="n">
        <x:f>AS633*$E$3</x:f>
        <x:v>0</x:v>
      </x:c>
      <x:c r="AS633" s="523" t="n">
        <x:v>0</x:v>
      </x:c>
      <x:c r="AT633" s="585" t="n">
        <x:v>0</x:v>
      </x:c>
      <x:c r="AU633" s="588" t="n">
        <x:f>AV633*$E$3</x:f>
        <x:v>0</x:v>
      </x:c>
      <x:c r="AV633" s="523" t="n">
        <x:v>0</x:v>
      </x:c>
      <x:c r="AW633" s="579" t="n">
        <x:f>SUM(M633,P633,S633,V633,Y633,AB633,AE633,AH633,AK633,AN633,AQ633,AT633)</x:f>
        <x:v>0</x:v>
      </x:c>
      <x:c r="AX633" s="582" t="n">
        <x:f>SUM(N633,Q633,T633,W633,Z633,AC633,AF633,AI633,AL633,AO633,AR633,AU633)</x:f>
        <x:v>0</x:v>
      </x:c>
      <x:c r="AY633" s="525"/>
      <x:c r="AZ633" s="579" t="n">
        <x:f>AW633/12</x:f>
        <x:v>0</x:v>
      </x:c>
      <x:c r="BA633" s="582" t="n">
        <x:f>AX633/12</x:f>
        <x:v>0</x:v>
      </x:c>
      <x:c r="BB633" s="525"/>
      <x:c r="BC633" s="579" t="n">
        <x:f>AW633-$G633</x:f>
        <x:v>0</x:v>
      </x:c>
      <x:c r="BD633" s="582" t="n">
        <x:f>AX633-($K633*12)</x:f>
        <x:v>0</x:v>
      </x:c>
      <x:c r="BE633" s="522" t="str">
        <x:v>SIM</x:v>
      </x:c>
      <x:c r="BF633" s="522" t="str">
        <x:v>PRODUÇÃO · COMPÕE O FATOR K</x:v>
      </x:c>
    </x:row>
    <x:row r="634" ht="31" customHeight="1">
      <x:c r="A634" s="531" t="str">
        <x:v>PERDAS</x:v>
      </x:c>
      <x:c r="B634" s="531" t="str">
        <x:v>PERDAS</x:v>
      </x:c>
      <x:c r="C634" s="531" t="str">
        <x:v>5080300167</x:v>
      </x:c>
      <x:c r="D634" s="534" t="str">
        <x:v>INST PADRAO ENTR PARC CAIXA MED NORM STC</x:v>
      </x:c>
      <x:c r="E634" s="534" t="str">
        <x:v>INSTALAR PADRAO DE ENTRADA PARCIAL, TIPO: CAIXA DE MEDICAO E PROTECAO, EM POSTE, PAREDE, MURO OU SIMILAR, INDEPENDENTE DO NUMERO DE FASES. INCLUI: FIXAR CAIXA DE MEDICAO E PROTECAO E NIPLE. APROPRIACAO - INVESTIMENTO: QUANDO ASSOCIADA A UC ESSA ATIVIDADE DEVE SER APROPRIADA NA ODI. CONFORME ET.206.EQTL.NORMAS E QUALIDADE - CADERNO DE SERVICOS. QUANTIDADE MINIMA DE PESSOAS RECOMENDAS: 2 PESSOAS. TIPO DE TURMA: NORMALIZACAO STC LEVE.</x:v>
      </x:c>
      <x:c r="F634" s="531" t="str">
        <x:v>UNIDADE</x:v>
      </x:c>
      <x:c r="G634" s="573" t="n">
        <x:v>0</x:v>
      </x:c>
      <x:c r="H634" s="573" t="n">
        <x:f>G634/12</x:f>
        <x:v>0</x:v>
      </x:c>
      <x:c r="I634" s="576" t="n">
        <x:v>66.8720378658161</x:v>
      </x:c>
      <x:c r="J634" s="576" t="n">
        <x:f>ROUND(I634*$E$3,2)</x:f>
        <x:v>66.87</x:v>
      </x:c>
      <x:c r="K634" s="576" t="n">
        <x:f>J634*H634</x:f>
        <x:v>0</x:v>
      </x:c>
      <x:c r="L634" s="522"/>
      <x:c r="M634" s="579" t="n">
        <x:v>0</x:v>
      </x:c>
      <x:c r="N634" s="582" t="n">
        <x:f>O634*$E$3</x:f>
        <x:v>0</x:v>
      </x:c>
      <x:c r="O634" s="523" t="n">
        <x:v>0</x:v>
      </x:c>
      <x:c r="P634" s="585" t="n">
        <x:v>0</x:v>
      </x:c>
      <x:c r="Q634" s="588" t="n">
        <x:f>R634*$E$3</x:f>
        <x:v>0</x:v>
      </x:c>
      <x:c r="R634" s="523" t="n">
        <x:v>0</x:v>
      </x:c>
      <x:c r="S634" s="579" t="n">
        <x:v>0</x:v>
      </x:c>
      <x:c r="T634" s="582" t="n">
        <x:f>U634*$E$3</x:f>
        <x:v>0</x:v>
      </x:c>
      <x:c r="U634" s="523" t="n">
        <x:v>0</x:v>
      </x:c>
      <x:c r="V634" s="585" t="n">
        <x:v>0</x:v>
      </x:c>
      <x:c r="W634" s="588" t="n">
        <x:f>X634*$E$3</x:f>
        <x:v>0</x:v>
      </x:c>
      <x:c r="X634" s="523" t="n">
        <x:v>0</x:v>
      </x:c>
      <x:c r="Y634" s="579" t="n">
        <x:v>0</x:v>
      </x:c>
      <x:c r="Z634" s="582" t="n">
        <x:f>AA634*$E$3</x:f>
        <x:v>0</x:v>
      </x:c>
      <x:c r="AA634" s="523" t="n">
        <x:v>0</x:v>
      </x:c>
      <x:c r="AB634" s="585" t="n">
        <x:v>0</x:v>
      </x:c>
      <x:c r="AC634" s="588" t="n">
        <x:f>AD634*$E$3</x:f>
        <x:v>0</x:v>
      </x:c>
      <x:c r="AD634" s="523" t="n">
        <x:v>0</x:v>
      </x:c>
      <x:c r="AE634" s="579" t="n">
        <x:v>0</x:v>
      </x:c>
      <x:c r="AF634" s="582" t="n">
        <x:f>AG634*$E$3</x:f>
        <x:v>0</x:v>
      </x:c>
      <x:c r="AG634" s="523" t="n">
        <x:v>0</x:v>
      </x:c>
      <x:c r="AH634" s="585" t="n">
        <x:v>0</x:v>
      </x:c>
      <x:c r="AI634" s="588" t="n">
        <x:f>AJ634*$E$3</x:f>
        <x:v>0</x:v>
      </x:c>
      <x:c r="AJ634" s="523" t="n">
        <x:v>0</x:v>
      </x:c>
      <x:c r="AK634" s="579" t="n">
        <x:v>0</x:v>
      </x:c>
      <x:c r="AL634" s="582" t="n">
        <x:f>AM634*$E$3</x:f>
        <x:v>0</x:v>
      </x:c>
      <x:c r="AM634" s="523" t="n">
        <x:v>0</x:v>
      </x:c>
      <x:c r="AN634" s="585" t="n">
        <x:v>0</x:v>
      </x:c>
      <x:c r="AO634" s="588" t="n">
        <x:f>AP634*$E$3</x:f>
        <x:v>0</x:v>
      </x:c>
      <x:c r="AP634" s="523" t="n">
        <x:v>0</x:v>
      </x:c>
      <x:c r="AQ634" s="579" t="n">
        <x:v>0</x:v>
      </x:c>
      <x:c r="AR634" s="582" t="n">
        <x:f>AS634*$E$3</x:f>
        <x:v>0</x:v>
      </x:c>
      <x:c r="AS634" s="523" t="n">
        <x:v>0</x:v>
      </x:c>
      <x:c r="AT634" s="585" t="n">
        <x:v>0</x:v>
      </x:c>
      <x:c r="AU634" s="588" t="n">
        <x:f>AV634*$E$3</x:f>
        <x:v>0</x:v>
      </x:c>
      <x:c r="AV634" s="523" t="n">
        <x:v>0</x:v>
      </x:c>
      <x:c r="AW634" s="579" t="n">
        <x:f>SUM(M634,P634,S634,V634,Y634,AB634,AE634,AH634,AK634,AN634,AQ634,AT634)</x:f>
        <x:v>0</x:v>
      </x:c>
      <x:c r="AX634" s="582" t="n">
        <x:f>SUM(N634,Q634,T634,W634,Z634,AC634,AF634,AI634,AL634,AO634,AR634,AU634)</x:f>
        <x:v>0</x:v>
      </x:c>
      <x:c r="AY634" s="525"/>
      <x:c r="AZ634" s="579" t="n">
        <x:f>AW634/12</x:f>
        <x:v>0</x:v>
      </x:c>
      <x:c r="BA634" s="582" t="n">
        <x:f>AX634/12</x:f>
        <x:v>0</x:v>
      </x:c>
      <x:c r="BB634" s="525"/>
      <x:c r="BC634" s="579" t="n">
        <x:f>AW634-$G634</x:f>
        <x:v>0</x:v>
      </x:c>
      <x:c r="BD634" s="582" t="n">
        <x:f>AX634-($K634*12)</x:f>
        <x:v>0</x:v>
      </x:c>
      <x:c r="BE634" s="522" t="str">
        <x:v>NÃO</x:v>
      </x:c>
      <x:c r="BF634" s="522" t="str">
        <x:v>PERDAS · Disponibilidade de equipes de perdas</x:v>
      </x:c>
    </x:row>
    <x:row r="635" ht="31" customHeight="1">
      <x:c r="A635" s="531" t="str">
        <x:v>PERDAS</x:v>
      </x:c>
      <x:c r="B635" s="531" t="str">
        <x:v>PERDAS</x:v>
      </x:c>
      <x:c r="C635" s="531" t="str">
        <x:v>5080300168</x:v>
      </x:c>
      <x:c r="D635" s="534" t="str">
        <x:v>INST PADRAO ENTR PARC DISJUNTOR NORM STC</x:v>
      </x:c>
      <x:c r="E635" s="534" t="str">
        <x:v>INSTALAR PADRAO DE ENTRADA PARCIAL, TIPO: DISJUNTOR, INDEPENDENTE DO NUMERO DE FASES. INCLUI: FIXAR DISJUNTOR DENTRO DA CAIXA DE PROTECAO. APROPRIACAO - INVESTIMENTO: QUANDO ASSOCIADA A UC ESSA ATIVIDADE DEVE SER APROPRIADA NA ODI. CONFORME ET.206.EQTL.NORMAS E QUALIDADE - CADERNO DE SERVICOS. QUANTIDADE MINIMA DE PESSOAS RECOMENDAS: 2 PESSOAS. TIPO DE TURMA: NORMALIZACAO STC LEVE.</x:v>
      </x:c>
      <x:c r="F635" s="531" t="str">
        <x:v>UNIDADE</x:v>
      </x:c>
      <x:c r="G635" s="573" t="n">
        <x:v>0</x:v>
      </x:c>
      <x:c r="H635" s="573" t="n">
        <x:f>G635/12</x:f>
        <x:v>0</x:v>
      </x:c>
      <x:c r="I635" s="576" t="n">
        <x:v>66.8720378658161</x:v>
      </x:c>
      <x:c r="J635" s="576" t="n">
        <x:f>ROUND(I635*$E$3,2)</x:f>
        <x:v>66.87</x:v>
      </x:c>
      <x:c r="K635" s="576" t="n">
        <x:f>J635*H635</x:f>
        <x:v>0</x:v>
      </x:c>
      <x:c r="L635" s="522"/>
      <x:c r="M635" s="579" t="n">
        <x:v>0</x:v>
      </x:c>
      <x:c r="N635" s="582" t="n">
        <x:f>O635*$E$3</x:f>
        <x:v>0</x:v>
      </x:c>
      <x:c r="O635" s="523" t="n">
        <x:v>0</x:v>
      </x:c>
      <x:c r="P635" s="585" t="n">
        <x:v>0</x:v>
      </x:c>
      <x:c r="Q635" s="588" t="n">
        <x:f>R635*$E$3</x:f>
        <x:v>0</x:v>
      </x:c>
      <x:c r="R635" s="523" t="n">
        <x:v>0</x:v>
      </x:c>
      <x:c r="S635" s="579" t="n">
        <x:v>0</x:v>
      </x:c>
      <x:c r="T635" s="582" t="n">
        <x:f>U635*$E$3</x:f>
        <x:v>0</x:v>
      </x:c>
      <x:c r="U635" s="523" t="n">
        <x:v>0</x:v>
      </x:c>
      <x:c r="V635" s="585" t="n">
        <x:v>0</x:v>
      </x:c>
      <x:c r="W635" s="588" t="n">
        <x:f>X635*$E$3</x:f>
        <x:v>0</x:v>
      </x:c>
      <x:c r="X635" s="523" t="n">
        <x:v>0</x:v>
      </x:c>
      <x:c r="Y635" s="579" t="n">
        <x:v>0</x:v>
      </x:c>
      <x:c r="Z635" s="582" t="n">
        <x:f>AA635*$E$3</x:f>
        <x:v>0</x:v>
      </x:c>
      <x:c r="AA635" s="523" t="n">
        <x:v>0</x:v>
      </x:c>
      <x:c r="AB635" s="585" t="n">
        <x:v>0</x:v>
      </x:c>
      <x:c r="AC635" s="588" t="n">
        <x:f>AD635*$E$3</x:f>
        <x:v>0</x:v>
      </x:c>
      <x:c r="AD635" s="523" t="n">
        <x:v>0</x:v>
      </x:c>
      <x:c r="AE635" s="579" t="n">
        <x:v>0</x:v>
      </x:c>
      <x:c r="AF635" s="582" t="n">
        <x:f>AG635*$E$3</x:f>
        <x:v>0</x:v>
      </x:c>
      <x:c r="AG635" s="523" t="n">
        <x:v>0</x:v>
      </x:c>
      <x:c r="AH635" s="585" t="n">
        <x:v>0</x:v>
      </x:c>
      <x:c r="AI635" s="588" t="n">
        <x:f>AJ635*$E$3</x:f>
        <x:v>0</x:v>
      </x:c>
      <x:c r="AJ635" s="523" t="n">
        <x:v>0</x:v>
      </x:c>
      <x:c r="AK635" s="579" t="n">
        <x:v>0</x:v>
      </x:c>
      <x:c r="AL635" s="582" t="n">
        <x:f>AM635*$E$3</x:f>
        <x:v>0</x:v>
      </x:c>
      <x:c r="AM635" s="523" t="n">
        <x:v>0</x:v>
      </x:c>
      <x:c r="AN635" s="585" t="n">
        <x:v>0</x:v>
      </x:c>
      <x:c r="AO635" s="588" t="n">
        <x:f>AP635*$E$3</x:f>
        <x:v>0</x:v>
      </x:c>
      <x:c r="AP635" s="523" t="n">
        <x:v>0</x:v>
      </x:c>
      <x:c r="AQ635" s="579" t="n">
        <x:v>0</x:v>
      </x:c>
      <x:c r="AR635" s="582" t="n">
        <x:f>AS635*$E$3</x:f>
        <x:v>0</x:v>
      </x:c>
      <x:c r="AS635" s="523" t="n">
        <x:v>0</x:v>
      </x:c>
      <x:c r="AT635" s="585" t="n">
        <x:v>0</x:v>
      </x:c>
      <x:c r="AU635" s="588" t="n">
        <x:f>AV635*$E$3</x:f>
        <x:v>0</x:v>
      </x:c>
      <x:c r="AV635" s="523" t="n">
        <x:v>0</x:v>
      </x:c>
      <x:c r="AW635" s="579" t="n">
        <x:f>SUM(M635,P635,S635,V635,Y635,AB635,AE635,AH635,AK635,AN635,AQ635,AT635)</x:f>
        <x:v>0</x:v>
      </x:c>
      <x:c r="AX635" s="582" t="n">
        <x:f>SUM(N635,Q635,T635,W635,Z635,AC635,AF635,AI635,AL635,AO635,AR635,AU635)</x:f>
        <x:v>0</x:v>
      </x:c>
      <x:c r="AY635" s="525"/>
      <x:c r="AZ635" s="579" t="n">
        <x:f>AW635/12</x:f>
        <x:v>0</x:v>
      </x:c>
      <x:c r="BA635" s="582" t="n">
        <x:f>AX635/12</x:f>
        <x:v>0</x:v>
      </x:c>
      <x:c r="BB635" s="525"/>
      <x:c r="BC635" s="579" t="n">
        <x:f>AW635-$G635</x:f>
        <x:v>0</x:v>
      </x:c>
      <x:c r="BD635" s="582" t="n">
        <x:f>AX635-($K635*12)</x:f>
        <x:v>0</x:v>
      </x:c>
      <x:c r="BE635" s="522" t="str">
        <x:v>NÃO</x:v>
      </x:c>
      <x:c r="BF635" s="522" t="str">
        <x:v>PERDAS · Disponibilidade de equipes de perdas</x:v>
      </x:c>
    </x:row>
    <x:row r="636" ht="31" customHeight="1">
      <x:c r="A636" s="531" t="str">
        <x:v>PERDAS</x:v>
      </x:c>
      <x:c r="B636" s="531" t="str">
        <x:v>PERDAS</x:v>
      </x:c>
      <x:c r="C636" s="531" t="str">
        <x:v>5080300170</x:v>
      </x:c>
      <x:c r="D636" s="534" t="str">
        <x:v>INST PADRAO ENTR PARC ATERRAM NORM STC</x:v>
      </x:c>
      <x:c r="E636" s="534" t="str">
        <x:v>INSTALAR PADRAO DE ENTRADA PARCIAL, TIPO: ATERRAMENTO, INDEPENDENTE DO NUMERO DE FASES. INCLUI: INSTALAR FIO DESCIDA DO ATERRAMENTO E HASTE DE ATERRAMENTO. APLICADO EM LOCAIS SEM O POSTE METALICO OU QUANTO O POSTE METALICO FOR INTALADO EM SOLO DE ALTA RESISTIVIDADE. APROPRIACAO - INVESTIMENTO: QUANDO ASSOCIADA A UC ESSA ATIVIDADE DEVE SER APROPRIADA NA ODI. CONFORME ET.206.EQTL.NORMAS E QUALIDADE - CADERNO DE SERVICOS. QUANTIDADE MINIMA DE PESSOAS RECOMENDAS: 2 PESSOAS. TIPO DE TURMA: NORMALIZACAO STC LEVE.</x:v>
      </x:c>
      <x:c r="F636" s="531" t="str">
        <x:v>UNIDADE</x:v>
      </x:c>
      <x:c r="G636" s="573" t="n">
        <x:v>0</x:v>
      </x:c>
      <x:c r="H636" s="573" t="n">
        <x:f>G636/12</x:f>
        <x:v>0</x:v>
      </x:c>
      <x:c r="I636" s="576" t="n">
        <x:v>66.8720378658161</x:v>
      </x:c>
      <x:c r="J636" s="576" t="n">
        <x:f>ROUND(I636*$E$3,2)</x:f>
        <x:v>66.87</x:v>
      </x:c>
      <x:c r="K636" s="576" t="n">
        <x:f>J636*H636</x:f>
        <x:v>0</x:v>
      </x:c>
      <x:c r="L636" s="522"/>
      <x:c r="M636" s="579" t="n">
        <x:v>0</x:v>
      </x:c>
      <x:c r="N636" s="582" t="n">
        <x:f>O636*$E$3</x:f>
        <x:v>0</x:v>
      </x:c>
      <x:c r="O636" s="523" t="n">
        <x:v>0</x:v>
      </x:c>
      <x:c r="P636" s="585" t="n">
        <x:v>0</x:v>
      </x:c>
      <x:c r="Q636" s="588" t="n">
        <x:f>R636*$E$3</x:f>
        <x:v>0</x:v>
      </x:c>
      <x:c r="R636" s="523" t="n">
        <x:v>0</x:v>
      </x:c>
      <x:c r="S636" s="579" t="n">
        <x:v>0</x:v>
      </x:c>
      <x:c r="T636" s="582" t="n">
        <x:f>U636*$E$3</x:f>
        <x:v>0</x:v>
      </x:c>
      <x:c r="U636" s="523" t="n">
        <x:v>0</x:v>
      </x:c>
      <x:c r="V636" s="585" t="n">
        <x:v>0</x:v>
      </x:c>
      <x:c r="W636" s="588" t="n">
        <x:f>X636*$E$3</x:f>
        <x:v>0</x:v>
      </x:c>
      <x:c r="X636" s="523" t="n">
        <x:v>0</x:v>
      </x:c>
      <x:c r="Y636" s="579" t="n">
        <x:v>0</x:v>
      </x:c>
      <x:c r="Z636" s="582" t="n">
        <x:f>AA636*$E$3</x:f>
        <x:v>0</x:v>
      </x:c>
      <x:c r="AA636" s="523" t="n">
        <x:v>0</x:v>
      </x:c>
      <x:c r="AB636" s="585" t="n">
        <x:v>0</x:v>
      </x:c>
      <x:c r="AC636" s="588" t="n">
        <x:f>AD636*$E$3</x:f>
        <x:v>0</x:v>
      </x:c>
      <x:c r="AD636" s="523" t="n">
        <x:v>0</x:v>
      </x:c>
      <x:c r="AE636" s="579" t="n">
        <x:v>0</x:v>
      </x:c>
      <x:c r="AF636" s="582" t="n">
        <x:f>AG636*$E$3</x:f>
        <x:v>0</x:v>
      </x:c>
      <x:c r="AG636" s="523" t="n">
        <x:v>0</x:v>
      </x:c>
      <x:c r="AH636" s="585" t="n">
        <x:v>0</x:v>
      </x:c>
      <x:c r="AI636" s="588" t="n">
        <x:f>AJ636*$E$3</x:f>
        <x:v>0</x:v>
      </x:c>
      <x:c r="AJ636" s="523" t="n">
        <x:v>0</x:v>
      </x:c>
      <x:c r="AK636" s="579" t="n">
        <x:v>0</x:v>
      </x:c>
      <x:c r="AL636" s="582" t="n">
        <x:f>AM636*$E$3</x:f>
        <x:v>0</x:v>
      </x:c>
      <x:c r="AM636" s="523" t="n">
        <x:v>0</x:v>
      </x:c>
      <x:c r="AN636" s="585" t="n">
        <x:v>0</x:v>
      </x:c>
      <x:c r="AO636" s="588" t="n">
        <x:f>AP636*$E$3</x:f>
        <x:v>0</x:v>
      </x:c>
      <x:c r="AP636" s="523" t="n">
        <x:v>0</x:v>
      </x:c>
      <x:c r="AQ636" s="579" t="n">
        <x:v>0</x:v>
      </x:c>
      <x:c r="AR636" s="582" t="n">
        <x:f>AS636*$E$3</x:f>
        <x:v>0</x:v>
      </x:c>
      <x:c r="AS636" s="523" t="n">
        <x:v>0</x:v>
      </x:c>
      <x:c r="AT636" s="585" t="n">
        <x:v>0</x:v>
      </x:c>
      <x:c r="AU636" s="588" t="n">
        <x:f>AV636*$E$3</x:f>
        <x:v>0</x:v>
      </x:c>
      <x:c r="AV636" s="523" t="n">
        <x:v>0</x:v>
      </x:c>
      <x:c r="AW636" s="579" t="n">
        <x:f>SUM(M636,P636,S636,V636,Y636,AB636,AE636,AH636,AK636,AN636,AQ636,AT636)</x:f>
        <x:v>0</x:v>
      </x:c>
      <x:c r="AX636" s="582" t="n">
        <x:f>SUM(N636,Q636,T636,W636,Z636,AC636,AF636,AI636,AL636,AO636,AR636,AU636)</x:f>
        <x:v>0</x:v>
      </x:c>
      <x:c r="AY636" s="525"/>
      <x:c r="AZ636" s="579" t="n">
        <x:f>AW636/12</x:f>
        <x:v>0</x:v>
      </x:c>
      <x:c r="BA636" s="582" t="n">
        <x:f>AX636/12</x:f>
        <x:v>0</x:v>
      </x:c>
      <x:c r="BB636" s="525"/>
      <x:c r="BC636" s="579" t="n">
        <x:f>AW636-$G636</x:f>
        <x:v>0</x:v>
      </x:c>
      <x:c r="BD636" s="582" t="n">
        <x:f>AX636-($K636*12)</x:f>
        <x:v>0</x:v>
      </x:c>
      <x:c r="BE636" s="522" t="str">
        <x:v>NÃO</x:v>
      </x:c>
      <x:c r="BF636" s="522" t="str">
        <x:v>PERDAS · Disponibilidade de equipes de perdas</x:v>
      </x:c>
    </x:row>
    <x:row r="637" ht="31" customHeight="1">
      <x:c r="A637" s="531" t="str">
        <x:v>PERDAS</x:v>
      </x:c>
      <x:c r="B637" s="531" t="str">
        <x:v>PERDAS</x:v>
      </x:c>
      <x:c r="C637" s="531" t="str">
        <x:v>5080400007</x:v>
      </x:c>
      <x:c r="D637" s="534" t="str">
        <x:v>SERV FISCALIZACAO INSPECAO EQ MF STC</x:v>
      </x:c>
      <x:c r="E637" s="534" t="str">
        <x:v>SERVICO DE FISCALIZACAO E INSPECAO COM EQUIPE DE MEDICAO FISCAL. INCLUI: FISCALIZAR E INSPECIONAR. APROPRIACAO - CUSTEIO: APROPRIAR NO CENTRO E CLASSE DE CUSTO ESPECIFICA DA AREA. CONFORME ET.206.EQTL.NORMAS E QUALIDADE - CADERNO DE SERVICOS. QUANTIDADE MINIMA DE PESSOAS RECOMENDAS: 2 PESSOAS. TIPO DE TURMA: STC.</x:v>
      </x:c>
      <x:c r="F637" s="531" t="str">
        <x:v>HORA</x:v>
      </x:c>
      <x:c r="G637" s="573" t="n">
        <x:v>0</x:v>
      </x:c>
      <x:c r="H637" s="573" t="n">
        <x:f>G637/12</x:f>
        <x:v>0</x:v>
      </x:c>
      <x:c r="I637" s="576" t="n">
        <x:v>194.508545275788</x:v>
      </x:c>
      <x:c r="J637" s="576" t="n">
        <x:f>ROUND(I637*$E$3,2)</x:f>
        <x:v>194.51</x:v>
      </x:c>
      <x:c r="K637" s="576" t="n">
        <x:f>J637*H637</x:f>
        <x:v>0</x:v>
      </x:c>
      <x:c r="L637" s="522"/>
      <x:c r="M637" s="579" t="n">
        <x:v>44.25</x:v>
      </x:c>
      <x:c r="N637" s="582" t="n">
        <x:f>O637*$E$3</x:f>
        <x:v>8552.39</x:v>
      </x:c>
      <x:c r="O637" s="523" t="n">
        <x:v>8552.39</x:v>
      </x:c>
      <x:c r="P637" s="585" t="n">
        <x:v>56.064</x:v>
      </x:c>
      <x:c r="Q637" s="588" t="n">
        <x:f>R637*$E$3</x:f>
        <x:v>10835.73</x:v>
      </x:c>
      <x:c r="R637" s="523" t="n">
        <x:v>10835.73</x:v>
      </x:c>
      <x:c r="S637" s="579" t="n">
        <x:v>46.376</x:v>
      </x:c>
      <x:c r="T637" s="582" t="n">
        <x:f>U637*$E$3</x:f>
        <x:v>8963.29</x:v>
      </x:c>
      <x:c r="U637" s="523" t="n">
        <x:v>8963.29</x:v>
      </x:c>
      <x:c r="V637" s="585" t="n">
        <x:v>48.071</x:v>
      </x:c>
      <x:c r="W637" s="588" t="n">
        <x:f>X637*$E$3</x:f>
        <x:v>9290.89</x:v>
      </x:c>
      <x:c r="X637" s="523" t="n">
        <x:v>9290.89</x:v>
      </x:c>
      <x:c r="Y637" s="579" t="n">
        <x:v>54.617</x:v>
      </x:c>
      <x:c r="Z637" s="582" t="n">
        <x:f>AA637*$E$3</x:f>
        <x:v>10556.07</x:v>
      </x:c>
      <x:c r="AA637" s="523" t="n">
        <x:v>10556.07</x:v>
      </x:c>
      <x:c r="AB637" s="585" t="n">
        <x:v>44.798</x:v>
      </x:c>
      <x:c r="AC637" s="588" t="n">
        <x:f>AD637*$E$3</x:f>
        <x:v>8658.31</x:v>
      </x:c>
      <x:c r="AD637" s="523" t="n">
        <x:v>8658.31</x:v>
      </x:c>
      <x:c r="AE637" s="579" t="n">
        <x:v>39.465</x:v>
      </x:c>
      <x:c r="AF637" s="582" t="n">
        <x:f>AG637*$E$3</x:f>
        <x:v>7627.57</x:v>
      </x:c>
      <x:c r="AG637" s="523" t="n">
        <x:v>7627.57</x:v>
      </x:c>
      <x:c r="AH637" s="585" t="n">
        <x:v>40.902</x:v>
      </x:c>
      <x:c r="AI637" s="588" t="n">
        <x:f>AJ637*$E$3</x:f>
        <x:v>7905.31</x:v>
      </x:c>
      <x:c r="AJ637" s="523" t="n">
        <x:v>7905.31</x:v>
      </x:c>
      <x:c r="AK637" s="579" t="n">
        <x:v>39.131</x:v>
      </x:c>
      <x:c r="AL637" s="582" t="n">
        <x:f>AM637*$E$3</x:f>
        <x:v>7563.02</x:v>
      </x:c>
      <x:c r="AM637" s="523" t="n">
        <x:v>7563.02</x:v>
      </x:c>
      <x:c r="AN637" s="585" t="n">
        <x:v>37.761</x:v>
      </x:c>
      <x:c r="AO637" s="588" t="n">
        <x:f>AP637*$E$3</x:f>
        <x:v>7298.23</x:v>
      </x:c>
      <x:c r="AP637" s="523" t="n">
        <x:v>7298.23</x:v>
      </x:c>
      <x:c r="AQ637" s="579" t="n">
        <x:v>49.946</x:v>
      </x:c>
      <x:c r="AR637" s="582" t="n">
        <x:f>AS637*$E$3</x:f>
        <x:v>9653.28</x:v>
      </x:c>
      <x:c r="AS637" s="523" t="n">
        <x:v>9653.28</x:v>
      </x:c>
      <x:c r="AT637" s="585" t="n">
        <x:v>39.143</x:v>
      </x:c>
      <x:c r="AU637" s="588" t="n">
        <x:f>AV637*$E$3</x:f>
        <x:v>7565.34</x:v>
      </x:c>
      <x:c r="AV637" s="523" t="n">
        <x:v>7565.34</x:v>
      </x:c>
      <x:c r="AW637" s="579" t="n">
        <x:f>SUM(M637,P637,S637,V637,Y637,AB637,AE637,AH637,AK637,AN637,AQ637,AT637)</x:f>
        <x:v>540.524</x:v>
      </x:c>
      <x:c r="AX637" s="582" t="n">
        <x:f>SUM(N637,Q637,T637,W637,Z637,AC637,AF637,AI637,AL637,AO637,AR637,AU637)</x:f>
        <x:v>104469.43</x:v>
      </x:c>
      <x:c r="AY637" s="525"/>
      <x:c r="AZ637" s="579" t="n">
        <x:f>AW637/12</x:f>
        <x:v>45.04366666666667</x:v>
      </x:c>
      <x:c r="BA637" s="582" t="n">
        <x:f>AX637/12</x:f>
        <x:v>8705.785833333333</x:v>
      </x:c>
      <x:c r="BB637" s="525"/>
      <x:c r="BC637" s="579" t="n">
        <x:f>AW637-$G637</x:f>
        <x:v>540.524</x:v>
      </x:c>
      <x:c r="BD637" s="582" t="n">
        <x:f>AX637-($K637*12)</x:f>
        <x:v>104469.43</x:v>
      </x:c>
      <x:c r="BE637" s="522" t="str">
        <x:v>NÃO</x:v>
      </x:c>
      <x:c r="BF637" s="522" t="str">
        <x:v>PERDAS · Disponibilidade de equipes de perdas</x:v>
      </x:c>
    </x:row>
    <x:row r="638" ht="31" customHeight="1">
      <x:c r="A638" s="531" t="str">
        <x:v>PERDAS</x:v>
      </x:c>
      <x:c r="B638" s="531" t="str">
        <x:v>PERDAS</x:v>
      </x:c>
      <x:c r="C638" s="531" t="str">
        <x:v>5080400008</x:v>
      </x:c>
      <x:c r="D638" s="534" t="str">
        <x:v>SERV FISCALIZACAO EQ SUSTENTACAO SMC</x:v>
      </x:c>
      <x:c r="E638" s="534" t="str">
        <x:v>SERVICO DE FISCALIZACAO EM UNIDADES CONSUMIDORAS DE CLIENTES DE MEDICAO CENTRALIZADA (SMC). INCLUI: FISCALIZAR E INSPECIONAR. APROPRIACAO - CUSTEIO: APROPRIAR NO CENTRO E CLASSE DE CUSTO ESPECIFICA DA AREA. CONFORME ET.205.EQTL.NORMAS E QUALIDADE - CADERNO DE SERVICOS. QUANTIDADE MINIMA DE PESSOAS RECOMENDAS: 2 PESSOAS. TIPO DE TURMA: SMC.</x:v>
      </x:c>
      <x:c r="F638" s="531" t="str">
        <x:v>HORA</x:v>
      </x:c>
      <x:c r="G638" s="573" t="n">
        <x:v>11460</x:v>
      </x:c>
      <x:c r="H638" s="573" t="n">
        <x:f>G638/12</x:f>
        <x:v>955</x:v>
      </x:c>
      <x:c r="I638" s="576" t="n">
        <x:v>265.544746482593</x:v>
      </x:c>
      <x:c r="J638" s="576" t="n">
        <x:f>ROUND(I638*$E$3,2)</x:f>
        <x:v>265.54</x:v>
      </x:c>
      <x:c r="K638" s="576" t="n">
        <x:f>J638*H638</x:f>
        <x:v>253590.7</x:v>
      </x:c>
      <x:c r="L638" s="522"/>
      <x:c r="M638" s="579" t="n">
        <x:v>0</x:v>
      </x:c>
      <x:c r="N638" s="582" t="n">
        <x:f>O638*$E$3</x:f>
        <x:v>0</x:v>
      </x:c>
      <x:c r="O638" s="523" t="n">
        <x:v>0</x:v>
      </x:c>
      <x:c r="P638" s="585" t="n">
        <x:v>0</x:v>
      </x:c>
      <x:c r="Q638" s="588" t="n">
        <x:f>R638*$E$3</x:f>
        <x:v>0</x:v>
      </x:c>
      <x:c r="R638" s="523" t="n">
        <x:v>0</x:v>
      </x:c>
      <x:c r="S638" s="579" t="n">
        <x:v>0</x:v>
      </x:c>
      <x:c r="T638" s="582" t="n">
        <x:f>U638*$E$3</x:f>
        <x:v>0</x:v>
      </x:c>
      <x:c r="U638" s="523" t="n">
        <x:v>0</x:v>
      </x:c>
      <x:c r="V638" s="585" t="n">
        <x:v>0</x:v>
      </x:c>
      <x:c r="W638" s="588" t="n">
        <x:f>X638*$E$3</x:f>
        <x:v>0</x:v>
      </x:c>
      <x:c r="X638" s="523" t="n">
        <x:v>0</x:v>
      </x:c>
      <x:c r="Y638" s="579" t="n">
        <x:v>0</x:v>
      </x:c>
      <x:c r="Z638" s="582" t="n">
        <x:f>AA638*$E$3</x:f>
        <x:v>0</x:v>
      </x:c>
      <x:c r="AA638" s="523" t="n">
        <x:v>0</x:v>
      </x:c>
      <x:c r="AB638" s="585" t="n">
        <x:v>0</x:v>
      </x:c>
      <x:c r="AC638" s="588" t="n">
        <x:f>AD638*$E$3</x:f>
        <x:v>0</x:v>
      </x:c>
      <x:c r="AD638" s="523" t="n">
        <x:v>0</x:v>
      </x:c>
      <x:c r="AE638" s="579" t="n">
        <x:v>0</x:v>
      </x:c>
      <x:c r="AF638" s="582" t="n">
        <x:f>AG638*$E$3</x:f>
        <x:v>0</x:v>
      </x:c>
      <x:c r="AG638" s="523" t="n">
        <x:v>0</x:v>
      </x:c>
      <x:c r="AH638" s="585" t="n">
        <x:v>0</x:v>
      </x:c>
      <x:c r="AI638" s="588" t="n">
        <x:f>AJ638*$E$3</x:f>
        <x:v>0</x:v>
      </x:c>
      <x:c r="AJ638" s="523" t="n">
        <x:v>0</x:v>
      </x:c>
      <x:c r="AK638" s="579" t="n">
        <x:v>0</x:v>
      </x:c>
      <x:c r="AL638" s="582" t="n">
        <x:f>AM638*$E$3</x:f>
        <x:v>0</x:v>
      </x:c>
      <x:c r="AM638" s="523" t="n">
        <x:v>0</x:v>
      </x:c>
      <x:c r="AN638" s="585" t="n">
        <x:v>0</x:v>
      </x:c>
      <x:c r="AO638" s="588" t="n">
        <x:f>AP638*$E$3</x:f>
        <x:v>0</x:v>
      </x:c>
      <x:c r="AP638" s="523" t="n">
        <x:v>0</x:v>
      </x:c>
      <x:c r="AQ638" s="579" t="n">
        <x:v>0</x:v>
      </x:c>
      <x:c r="AR638" s="582" t="n">
        <x:f>AS638*$E$3</x:f>
        <x:v>0</x:v>
      </x:c>
      <x:c r="AS638" s="523" t="n">
        <x:v>0</x:v>
      </x:c>
      <x:c r="AT638" s="585" t="n">
        <x:v>0</x:v>
      </x:c>
      <x:c r="AU638" s="588" t="n">
        <x:f>AV638*$E$3</x:f>
        <x:v>0</x:v>
      </x:c>
      <x:c r="AV638" s="523" t="n">
        <x:v>0</x:v>
      </x:c>
      <x:c r="AW638" s="579" t="n">
        <x:f>SUM(M638,P638,S638,V638,Y638,AB638,AE638,AH638,AK638,AN638,AQ638,AT638)</x:f>
        <x:v>0</x:v>
      </x:c>
      <x:c r="AX638" s="582" t="n">
        <x:f>SUM(N638,Q638,T638,W638,Z638,AC638,AF638,AI638,AL638,AO638,AR638,AU638)</x:f>
        <x:v>0</x:v>
      </x:c>
      <x:c r="AY638" s="525"/>
      <x:c r="AZ638" s="579" t="n">
        <x:f>AW638/12</x:f>
        <x:v>0</x:v>
      </x:c>
      <x:c r="BA638" s="582" t="n">
        <x:f>AX638/12</x:f>
        <x:v>0</x:v>
      </x:c>
      <x:c r="BB638" s="525"/>
      <x:c r="BC638" s="579" t="n">
        <x:f>AW638-$G638</x:f>
        <x:v>-11460</x:v>
      </x:c>
      <x:c r="BD638" s="582" t="n">
        <x:f>AX638-($K638*12)</x:f>
        <x:v>-3043088.4000000004</x:v>
      </x:c>
      <x:c r="BE638" s="522" t="str">
        <x:v>NÃO</x:v>
      </x:c>
      <x:c r="BF638" s="522" t="str">
        <x:v>PERDAS · Disponibilidade de equipes de perdas</x:v>
      </x:c>
    </x:row>
    <x:row r="639" ht="31" customHeight="1">
      <x:c r="A639" s="531" t="str">
        <x:v>STC</x:v>
      </x:c>
      <x:c r="B639" s="531" t="str">
        <x:v>CORTE</x:v>
      </x:c>
      <x:c r="C639" s="531" t="str">
        <x:v>5082000191</x:v>
      </x:c>
      <x:c r="D639" s="534" t="str">
        <x:v>ACAO PRODUTIVA CONFIRMAC PAG DEBITO STC</x:v>
      </x:c>
      <x:c r="E639" s="534" t="str">
        <x:v>ACAO DE CONFIRMACAO DE PAGAMENTO DE DEBITO, NO MOMENTO DO CORTE. INCLUI: REALIZAR A CONFIRMACAO DO PAGAMENTO DE DEBITO DE UMA UNIDADE CONSUMIDORA DO GRUPO B, CUJA SUSPENSAO DE FORNECIMENTO FOI GERADA PELO SISTEMA DE ARRECADACAO DA EMPRESA, SENDO O PAGAMENTO PROCEDENTE, RESSARCIR DESLOCAMENTO. APROPRIACAO - CUSTEIO: APROPRIAR NO CENTRO E CLASSE DE CUSTO ESPECIFICA DA AREA. CONFORME ET.206.EQTL.NORMAS E QUALIDADE - CADERNO DE SERVICOS. QUANTIDADE MINIMA DE PESSOAS RECOMENDAS: 2 PESSOAS. TIPO DE TURMA: STC.</x:v>
      </x:c>
      <x:c r="F639" s="531" t="str">
        <x:v>UNIDADE</x:v>
      </x:c>
      <x:c r="G639" s="573" t="n">
        <x:v>14427.3915</x:v>
      </x:c>
      <x:c r="H639" s="573" t="n">
        <x:f>G639/12</x:f>
        <x:v>1202.282625</x:v>
      </x:c>
      <x:c r="I639" s="576" t="n">
        <x:v>52.3466760393942</x:v>
      </x:c>
      <x:c r="J639" s="576" t="n">
        <x:f>ROUND(I639*$E$3,2)</x:f>
        <x:v>52.35</x:v>
      </x:c>
      <x:c r="K639" s="576" t="n">
        <x:f>J639*H639</x:f>
        <x:v>62939.495418750004</x:v>
      </x:c>
      <x:c r="L639" s="522"/>
      <x:c r="M639" s="579" t="n">
        <x:v>19</x:v>
      </x:c>
      <x:c r="N639" s="582" t="n">
        <x:f>O639*$E$3</x:f>
        <x:v>994.65</x:v>
      </x:c>
      <x:c r="O639" s="523" t="n">
        <x:v>994.65</x:v>
      </x:c>
      <x:c r="P639" s="585" t="n">
        <x:v>1089</x:v>
      </x:c>
      <x:c r="Q639" s="588" t="n">
        <x:f>R639*$E$3</x:f>
        <x:v>57009.15</x:v>
      </x:c>
      <x:c r="R639" s="523" t="n">
        <x:v>57009.15</x:v>
      </x:c>
      <x:c r="S639" s="579" t="n">
        <x:v>461</x:v>
      </x:c>
      <x:c r="T639" s="582" t="n">
        <x:f>U639*$E$3</x:f>
        <x:v>24133.35</x:v>
      </x:c>
      <x:c r="U639" s="523" t="n">
        <x:v>24133.35</x:v>
      </x:c>
      <x:c r="V639" s="585" t="n">
        <x:v>995</x:v>
      </x:c>
      <x:c r="W639" s="588" t="n">
        <x:f>X639*$E$3</x:f>
        <x:v>52088.25</x:v>
      </x:c>
      <x:c r="X639" s="523" t="n">
        <x:v>52088.25</x:v>
      </x:c>
      <x:c r="Y639" s="579" t="n">
        <x:v>1738</x:v>
      </x:c>
      <x:c r="Z639" s="582" t="n">
        <x:f>AA639*$E$3</x:f>
        <x:v>90984.3</x:v>
      </x:c>
      <x:c r="AA639" s="523" t="n">
        <x:v>90984.3</x:v>
      </x:c>
      <x:c r="AB639" s="585" t="n">
        <x:v>2189</x:v>
      </x:c>
      <x:c r="AC639" s="588" t="n">
        <x:f>AD639*$E$3</x:f>
        <x:v>114594.15</x:v>
      </x:c>
      <x:c r="AD639" s="523" t="n">
        <x:v>114594.15</x:v>
      </x:c>
      <x:c r="AE639" s="579" t="n">
        <x:v>1754</x:v>
      </x:c>
      <x:c r="AF639" s="582" t="n">
        <x:f>AG639*$E$3</x:f>
        <x:v>91821.9</x:v>
      </x:c>
      <x:c r="AG639" s="523" t="n">
        <x:v>91821.9</x:v>
      </x:c>
      <x:c r="AH639" s="585" t="n">
        <x:v>2508</x:v>
      </x:c>
      <x:c r="AI639" s="588" t="n">
        <x:f>AJ639*$E$3</x:f>
        <x:v>131293.8</x:v>
      </x:c>
      <x:c r="AJ639" s="523" t="n">
        <x:v>131293.8</x:v>
      </x:c>
      <x:c r="AK639" s="579" t="n">
        <x:v>1566</x:v>
      </x:c>
      <x:c r="AL639" s="582" t="n">
        <x:f>AM639*$E$3</x:f>
        <x:v>81980.1</x:v>
      </x:c>
      <x:c r="AM639" s="523" t="n">
        <x:v>81980.1</x:v>
      </x:c>
      <x:c r="AN639" s="585" t="n">
        <x:v>2824</x:v>
      </x:c>
      <x:c r="AO639" s="588" t="n">
        <x:f>AP639*$E$3</x:f>
        <x:v>147836.4</x:v>
      </x:c>
      <x:c r="AP639" s="523" t="n">
        <x:v>147836.4</x:v>
      </x:c>
      <x:c r="AQ639" s="579" t="n">
        <x:v>3633</x:v>
      </x:c>
      <x:c r="AR639" s="582" t="n">
        <x:f>AS639*$E$3</x:f>
        <x:v>190187.55</x:v>
      </x:c>
      <x:c r="AS639" s="523" t="n">
        <x:v>190187.55</x:v>
      </x:c>
      <x:c r="AT639" s="585" t="n">
        <x:v>2437</x:v>
      </x:c>
      <x:c r="AU639" s="588" t="n">
        <x:f>AV639*$E$3</x:f>
        <x:v>127576.95</x:v>
      </x:c>
      <x:c r="AV639" s="523" t="n">
        <x:v>127576.95</x:v>
      </x:c>
      <x:c r="AW639" s="579" t="n">
        <x:f>SUM(M639,P639,S639,V639,Y639,AB639,AE639,AH639,AK639,AN639,AQ639,AT639)</x:f>
        <x:v>21213</x:v>
      </x:c>
      <x:c r="AX639" s="582" t="n">
        <x:f>SUM(N639,Q639,T639,W639,Z639,AC639,AF639,AI639,AL639,AO639,AR639,AU639)</x:f>
        <x:v>1110500.55</x:v>
      </x:c>
      <x:c r="AY639" s="525"/>
      <x:c r="AZ639" s="579" t="n">
        <x:f>AW639/12</x:f>
        <x:v>1767.75</x:v>
      </x:c>
      <x:c r="BA639" s="582" t="n">
        <x:f>AX639/12</x:f>
        <x:v>92541.71250000001</x:v>
      </x:c>
      <x:c r="BB639" s="525"/>
      <x:c r="BC639" s="579" t="n">
        <x:f>AW639-$G639</x:f>
        <x:v>6785.6085</x:v>
      </x:c>
      <x:c r="BD639" s="582" t="n">
        <x:f>AX639-($K639*12)</x:f>
        <x:v>355226.604975</x:v>
      </x:c>
      <x:c r="BE639" s="522" t="str">
        <x:v>SIM</x:v>
      </x:c>
      <x:c r="BF639" s="522" t="str">
        <x:v>PRODUÇÃO · COMPÕE O FATOR K</x:v>
      </x:c>
    </x:row>
    <x:row r="640" ht="31" customHeight="1">
      <x:c r="A640" s="531" t="str">
        <x:v>STC</x:v>
      </x:c>
      <x:c r="B640" s="531" t="str">
        <x:v>CORTE</x:v>
      </x:c>
      <x:c r="C640" s="531" t="str">
        <x:v>5082000180</x:v>
      </x:c>
      <x:c r="D640" s="534" t="str">
        <x:v>ACAO PRODUTIVA CORTE BORNE MEDIDOR STC</x:v>
      </x:c>
      <x:c r="E640" s="534" t="str">
        <x:v>SUSPENDER O FORNECIMENTO DE UMA UNIDADE CONSUMIDORA DO GRUPO B. TIPO: DESCONECTANDO RAMAL NO BORNE DO MEDIDOR E/OU DISJUNTOR, SEM A RETIRADA DO MEDIDOR, INDEPENDENTE DO NUMERO DE FASES. INCLUI: DESCONECTAR CONDUTOR NO BORNE DO MEDIDOR E/OU DISJUNTOR, LACRAR CAIXA DE MEDICAO, COM O APONTAMENTO DA REALIZACAO DOS SERVICOS ATRAVES DE APLICATIVO. APROPRIACAO - CUSTEIO: APROPRIAR NO CENTRO E CLASSE DE CUSTO ESPECIFICA DA AREA. CONFORME ET.206.EQTL.NORMAS E QUALIDADE - CADERNO DE SERVICOS. QUANTIDADE MINIMA DE PESSOAS RECOMENDAS: 2 PESSOAS. TIPO DE TURMA: STC.</x:v>
      </x:c>
      <x:c r="F640" s="531" t="str">
        <x:v>UNIDADE</x:v>
      </x:c>
      <x:c r="G640" s="573" t="n">
        <x:v>0</x:v>
      </x:c>
      <x:c r="H640" s="573" t="n">
        <x:f>G640/12</x:f>
        <x:v>0</x:v>
      </x:c>
      <x:c r="I640" s="576" t="n">
        <x:v>39.2600070295456</x:v>
      </x:c>
      <x:c r="J640" s="576" t="n">
        <x:f>ROUND(I640*$E$3,2)</x:f>
        <x:v>39.26</x:v>
      </x:c>
      <x:c r="K640" s="576" t="n">
        <x:f>J640*H640</x:f>
        <x:v>0</x:v>
      </x:c>
      <x:c r="L640" s="522"/>
      <x:c r="M640" s="579" t="n">
        <x:v>0</x:v>
      </x:c>
      <x:c r="N640" s="582" t="n">
        <x:f>O640*$E$3</x:f>
        <x:v>0</x:v>
      </x:c>
      <x:c r="O640" s="523" t="n">
        <x:v>0</x:v>
      </x:c>
      <x:c r="P640" s="585" t="n">
        <x:v>0</x:v>
      </x:c>
      <x:c r="Q640" s="588" t="n">
        <x:f>R640*$E$3</x:f>
        <x:v>0</x:v>
      </x:c>
      <x:c r="R640" s="523" t="n">
        <x:v>0</x:v>
      </x:c>
      <x:c r="S640" s="579" t="n">
        <x:v>0</x:v>
      </x:c>
      <x:c r="T640" s="582" t="n">
        <x:f>U640*$E$3</x:f>
        <x:v>0</x:v>
      </x:c>
      <x:c r="U640" s="523" t="n">
        <x:v>0</x:v>
      </x:c>
      <x:c r="V640" s="585" t="n">
        <x:v>0</x:v>
      </x:c>
      <x:c r="W640" s="588" t="n">
        <x:f>X640*$E$3</x:f>
        <x:v>0</x:v>
      </x:c>
      <x:c r="X640" s="523" t="n">
        <x:v>0</x:v>
      </x:c>
      <x:c r="Y640" s="579" t="n">
        <x:v>0</x:v>
      </x:c>
      <x:c r="Z640" s="582" t="n">
        <x:f>AA640*$E$3</x:f>
        <x:v>0</x:v>
      </x:c>
      <x:c r="AA640" s="523" t="n">
        <x:v>0</x:v>
      </x:c>
      <x:c r="AB640" s="585" t="n">
        <x:v>0</x:v>
      </x:c>
      <x:c r="AC640" s="588" t="n">
        <x:f>AD640*$E$3</x:f>
        <x:v>0</x:v>
      </x:c>
      <x:c r="AD640" s="523" t="n">
        <x:v>0</x:v>
      </x:c>
      <x:c r="AE640" s="579" t="n">
        <x:v>0</x:v>
      </x:c>
      <x:c r="AF640" s="582" t="n">
        <x:f>AG640*$E$3</x:f>
        <x:v>0</x:v>
      </x:c>
      <x:c r="AG640" s="523" t="n">
        <x:v>0</x:v>
      </x:c>
      <x:c r="AH640" s="585" t="n">
        <x:v>0</x:v>
      </x:c>
      <x:c r="AI640" s="588" t="n">
        <x:f>AJ640*$E$3</x:f>
        <x:v>0</x:v>
      </x:c>
      <x:c r="AJ640" s="523" t="n">
        <x:v>0</x:v>
      </x:c>
      <x:c r="AK640" s="579" t="n">
        <x:v>0</x:v>
      </x:c>
      <x:c r="AL640" s="582" t="n">
        <x:f>AM640*$E$3</x:f>
        <x:v>0</x:v>
      </x:c>
      <x:c r="AM640" s="523" t="n">
        <x:v>0</x:v>
      </x:c>
      <x:c r="AN640" s="585" t="n">
        <x:v>0</x:v>
      </x:c>
      <x:c r="AO640" s="588" t="n">
        <x:f>AP640*$E$3</x:f>
        <x:v>0</x:v>
      </x:c>
      <x:c r="AP640" s="523" t="n">
        <x:v>0</x:v>
      </x:c>
      <x:c r="AQ640" s="579" t="n">
        <x:v>0</x:v>
      </x:c>
      <x:c r="AR640" s="582" t="n">
        <x:f>AS640*$E$3</x:f>
        <x:v>0</x:v>
      </x:c>
      <x:c r="AS640" s="523" t="n">
        <x:v>0</x:v>
      </x:c>
      <x:c r="AT640" s="585" t="n">
        <x:v>0</x:v>
      </x:c>
      <x:c r="AU640" s="588" t="n">
        <x:f>AV640*$E$3</x:f>
        <x:v>0</x:v>
      </x:c>
      <x:c r="AV640" s="523" t="n">
        <x:v>0</x:v>
      </x:c>
      <x:c r="AW640" s="579" t="n">
        <x:f>SUM(M640,P640,S640,V640,Y640,AB640,AE640,AH640,AK640,AN640,AQ640,AT640)</x:f>
        <x:v>0</x:v>
      </x:c>
      <x:c r="AX640" s="582" t="n">
        <x:f>SUM(N640,Q640,T640,W640,Z640,AC640,AF640,AI640,AL640,AO640,AR640,AU640)</x:f>
        <x:v>0</x:v>
      </x:c>
      <x:c r="AY640" s="525"/>
      <x:c r="AZ640" s="579" t="n">
        <x:f>AW640/12</x:f>
        <x:v>0</x:v>
      </x:c>
      <x:c r="BA640" s="582" t="n">
        <x:f>AX640/12</x:f>
        <x:v>0</x:v>
      </x:c>
      <x:c r="BB640" s="525"/>
      <x:c r="BC640" s="579" t="n">
        <x:f>AW640-$G640</x:f>
        <x:v>0</x:v>
      </x:c>
      <x:c r="BD640" s="582" t="n">
        <x:f>AX640-($K640*12)</x:f>
        <x:v>0</x:v>
      </x:c>
      <x:c r="BE640" s="522" t="str">
        <x:v>SIM</x:v>
      </x:c>
      <x:c r="BF640" s="522" t="str">
        <x:v>PRODUÇÃO · COMPÕE O FATOR K</x:v>
      </x:c>
    </x:row>
    <x:row r="641" ht="31" customHeight="1">
      <x:c r="A641" s="531" t="str">
        <x:v>STC</x:v>
      </x:c>
      <x:c r="B641" s="531" t="str">
        <x:v>CORTE</x:v>
      </x:c>
      <x:c r="C641" s="531" t="str">
        <x:v>5011400001</x:v>
      </x:c>
      <x:c r="D641" s="534" t="str">
        <x:v>ACAO PRODUTIVA CORTE CHAVE GRUPO A STC</x:v>
      </x:c>
      <x:c r="E641" s="534" t="str">
        <x:v>SUSPENDER O FORNECIMENTO DE UMA UNIDADE CONSUMIDORA DO GRUPO A, TIPO: ABERTURA DE CHAVE MT, INDEPENDENTE DO NUMERO DE FASES. INCLUI: EFETUAR ABERTURA DA CAHVE MT DO CLIENTE. APROPRIACAO - CUSTEIO: APROPRIAR NO CENTRO E CLASSE DE CUSTO ESPECIFICA DA AREA. CONFORME ET.206.EQTL.NORMAS E QUALIDADE - CADERNO DE SERVICOS. QUANTIDADE MINIMA DE PESSOAS RECOMENDAS: 2 PESSOAS. TIPO DE TURMA: STC.</x:v>
      </x:c>
      <x:c r="F641" s="531" t="str">
        <x:v>UNIDADE</x:v>
      </x:c>
      <x:c r="G641" s="573" t="n">
        <x:v>0</x:v>
      </x:c>
      <x:c r="H641" s="573" t="n">
        <x:f>G641/12</x:f>
        <x:v>0</x:v>
      </x:c>
      <x:c r="I641" s="576" t="n">
        <x:v>31.4080056236365</x:v>
      </x:c>
      <x:c r="J641" s="576" t="n">
        <x:f>ROUND(I641*$E$3,2)</x:f>
        <x:v>31.41</x:v>
      </x:c>
      <x:c r="K641" s="576" t="n">
        <x:f>J641*H641</x:f>
        <x:v>0</x:v>
      </x:c>
      <x:c r="L641" s="522"/>
      <x:c r="M641" s="579" t="n">
        <x:v>0</x:v>
      </x:c>
      <x:c r="N641" s="582" t="n">
        <x:f>O641*$E$3</x:f>
        <x:v>0</x:v>
      </x:c>
      <x:c r="O641" s="523" t="n">
        <x:v>0</x:v>
      </x:c>
      <x:c r="P641" s="585" t="n">
        <x:v>0</x:v>
      </x:c>
      <x:c r="Q641" s="588" t="n">
        <x:f>R641*$E$3</x:f>
        <x:v>0</x:v>
      </x:c>
      <x:c r="R641" s="523" t="n">
        <x:v>0</x:v>
      </x:c>
      <x:c r="S641" s="579" t="n">
        <x:v>0</x:v>
      </x:c>
      <x:c r="T641" s="582" t="n">
        <x:f>U641*$E$3</x:f>
        <x:v>0</x:v>
      </x:c>
      <x:c r="U641" s="523" t="n">
        <x:v>0</x:v>
      </x:c>
      <x:c r="V641" s="585" t="n">
        <x:v>0</x:v>
      </x:c>
      <x:c r="W641" s="588" t="n">
        <x:f>X641*$E$3</x:f>
        <x:v>0</x:v>
      </x:c>
      <x:c r="X641" s="523" t="n">
        <x:v>0</x:v>
      </x:c>
      <x:c r="Y641" s="579" t="n">
        <x:v>0</x:v>
      </x:c>
      <x:c r="Z641" s="582" t="n">
        <x:f>AA641*$E$3</x:f>
        <x:v>0</x:v>
      </x:c>
      <x:c r="AA641" s="523" t="n">
        <x:v>0</x:v>
      </x:c>
      <x:c r="AB641" s="585" t="n">
        <x:v>0</x:v>
      </x:c>
      <x:c r="AC641" s="588" t="n">
        <x:f>AD641*$E$3</x:f>
        <x:v>0</x:v>
      </x:c>
      <x:c r="AD641" s="523" t="n">
        <x:v>0</x:v>
      </x:c>
      <x:c r="AE641" s="579" t="n">
        <x:v>0</x:v>
      </x:c>
      <x:c r="AF641" s="582" t="n">
        <x:f>AG641*$E$3</x:f>
        <x:v>0</x:v>
      </x:c>
      <x:c r="AG641" s="523" t="n">
        <x:v>0</x:v>
      </x:c>
      <x:c r="AH641" s="585" t="n">
        <x:v>0</x:v>
      </x:c>
      <x:c r="AI641" s="588" t="n">
        <x:f>AJ641*$E$3</x:f>
        <x:v>0</x:v>
      </x:c>
      <x:c r="AJ641" s="523" t="n">
        <x:v>0</x:v>
      </x:c>
      <x:c r="AK641" s="579" t="n">
        <x:v>0</x:v>
      </x:c>
      <x:c r="AL641" s="582" t="n">
        <x:f>AM641*$E$3</x:f>
        <x:v>0</x:v>
      </x:c>
      <x:c r="AM641" s="523" t="n">
        <x:v>0</x:v>
      </x:c>
      <x:c r="AN641" s="585" t="n">
        <x:v>0</x:v>
      </x:c>
      <x:c r="AO641" s="588" t="n">
        <x:f>AP641*$E$3</x:f>
        <x:v>0</x:v>
      </x:c>
      <x:c r="AP641" s="523" t="n">
        <x:v>0</x:v>
      </x:c>
      <x:c r="AQ641" s="579" t="n">
        <x:v>0</x:v>
      </x:c>
      <x:c r="AR641" s="582" t="n">
        <x:f>AS641*$E$3</x:f>
        <x:v>0</x:v>
      </x:c>
      <x:c r="AS641" s="523" t="n">
        <x:v>0</x:v>
      </x:c>
      <x:c r="AT641" s="585" t="n">
        <x:v>0</x:v>
      </x:c>
      <x:c r="AU641" s="588" t="n">
        <x:f>AV641*$E$3</x:f>
        <x:v>0</x:v>
      </x:c>
      <x:c r="AV641" s="523" t="n">
        <x:v>0</x:v>
      </x:c>
      <x:c r="AW641" s="579" t="n">
        <x:f>SUM(M641,P641,S641,V641,Y641,AB641,AE641,AH641,AK641,AN641,AQ641,AT641)</x:f>
        <x:v>0</x:v>
      </x:c>
      <x:c r="AX641" s="582" t="n">
        <x:f>SUM(N641,Q641,T641,W641,Z641,AC641,AF641,AI641,AL641,AO641,AR641,AU641)</x:f>
        <x:v>0</x:v>
      </x:c>
      <x:c r="AY641" s="525"/>
      <x:c r="AZ641" s="579" t="n">
        <x:f>AW641/12</x:f>
        <x:v>0</x:v>
      </x:c>
      <x:c r="BA641" s="582" t="n">
        <x:f>AX641/12</x:f>
        <x:v>0</x:v>
      </x:c>
      <x:c r="BB641" s="525"/>
      <x:c r="BC641" s="579" t="n">
        <x:f>AW641-$G641</x:f>
        <x:v>0</x:v>
      </x:c>
      <x:c r="BD641" s="582" t="n">
        <x:f>AX641-($K641*12)</x:f>
        <x:v>0</x:v>
      </x:c>
      <x:c r="BE641" s="522" t="str">
        <x:v>SIM</x:v>
      </x:c>
      <x:c r="BF641" s="522" t="str">
        <x:v>PRODUÇÃO · COMPÕE O FATOR K</x:v>
      </x:c>
    </x:row>
    <x:row r="642" ht="31" customHeight="1">
      <x:c r="A642" s="531" t="str">
        <x:v>STC</x:v>
      </x:c>
      <x:c r="B642" s="531" t="str">
        <x:v>CORTE</x:v>
      </x:c>
      <x:c r="C642" s="531" t="str">
        <x:v>5082000184</x:v>
      </x:c>
      <x:c r="D642" s="534" t="str">
        <x:v>ACAO PRODUTIVA CORTE DISJ STC</x:v>
      </x:c>
      <x:c r="E642" s="534" t="str">
        <x:v>SUSPENDER O FORNECIMENTO DE UMA UNIDADE CONSUMIDORA DO GRUPO B, TIPO: DESLIGAMENTO DO DISJUNTOR DO CONSUMIDOR, INDEPENDENTE DO NUMERO DE FASES. INCLUI: EFETUAR DESLIGAMENTO DO DISJUNTOR, COLOCAR SELO DE CORTE NO DISJUNTOR. CORTE SOMBOLICO. APROPRIACAO - CUSTEIO: APROPRIAR NO CENTRO E CLASSE DE CUSTO ESPECIFICA DA AREA. CONFORME ET.206.EQTL.NORMAS E QUALIDADE - CADERNO DE SERVICOS. QUANTIDADE MINIMA DE PESSOAS RECOMENDAS: 2 PESSOAS. TIPO DE TURMA: STC.</x:v>
      </x:c>
      <x:c r="F642" s="531" t="str">
        <x:v>UNIDADE</x:v>
      </x:c>
      <x:c r="G642" s="573" t="n">
        <x:v>17083.40435</x:v>
      </x:c>
      <x:c r="H642" s="573" t="n">
        <x:f>G642/12</x:f>
        <x:v>1423.6170291666667</x:v>
      </x:c>
      <x:c r="I642" s="576" t="n">
        <x:v>31.4080056236365</x:v>
      </x:c>
      <x:c r="J642" s="576" t="n">
        <x:f>ROUND(I642*$E$3,2)</x:f>
        <x:v>31.41</x:v>
      </x:c>
      <x:c r="K642" s="576" t="n">
        <x:f>J642*H642</x:f>
        <x:v>44715.810886125</x:v>
      </x:c>
      <x:c r="L642" s="522"/>
      <x:c r="M642" s="579" t="n">
        <x:v>108</x:v>
      </x:c>
      <x:c r="N642" s="582" t="n">
        <x:f>O642*$E$3</x:f>
        <x:v>3392.28</x:v>
      </x:c>
      <x:c r="O642" s="523" t="n">
        <x:v>3392.28</x:v>
      </x:c>
      <x:c r="P642" s="585" t="n">
        <x:v>18587</x:v>
      </x:c>
      <x:c r="Q642" s="588" t="n">
        <x:f>R642*$E$3</x:f>
        <x:v>583817.67</x:v>
      </x:c>
      <x:c r="R642" s="523" t="n">
        <x:v>583817.67</x:v>
      </x:c>
      <x:c r="S642" s="579" t="n">
        <x:v>8532</x:v>
      </x:c>
      <x:c r="T642" s="582" t="n">
        <x:f>U642*$E$3</x:f>
        <x:v>267990.12</x:v>
      </x:c>
      <x:c r="U642" s="523" t="n">
        <x:v>267990.12</x:v>
      </x:c>
      <x:c r="V642" s="585" t="n">
        <x:v>14609</x:v>
      </x:c>
      <x:c r="W642" s="588" t="n">
        <x:f>X642*$E$3</x:f>
        <x:v>458868.69</x:v>
      </x:c>
      <x:c r="X642" s="523" t="n">
        <x:v>458868.69</x:v>
      </x:c>
      <x:c r="Y642" s="579" t="n">
        <x:v>16839</x:v>
      </x:c>
      <x:c r="Z642" s="582" t="n">
        <x:f>AA642*$E$3</x:f>
        <x:v>528912.99</x:v>
      </x:c>
      <x:c r="AA642" s="523" t="n">
        <x:v>528912.99</x:v>
      </x:c>
      <x:c r="AB642" s="585" t="n">
        <x:v>17901</x:v>
      </x:c>
      <x:c r="AC642" s="588" t="n">
        <x:f>AD642*$E$3</x:f>
        <x:v>562270.41</x:v>
      </x:c>
      <x:c r="AD642" s="523" t="n">
        <x:v>562270.41</x:v>
      </x:c>
      <x:c r="AE642" s="579" t="n">
        <x:v>14381</x:v>
      </x:c>
      <x:c r="AF642" s="582" t="n">
        <x:f>AG642*$E$3</x:f>
        <x:v>451707.21</x:v>
      </x:c>
      <x:c r="AG642" s="523" t="n">
        <x:v>451707.21</x:v>
      </x:c>
      <x:c r="AH642" s="585" t="n">
        <x:v>18930</x:v>
      </x:c>
      <x:c r="AI642" s="588" t="n">
        <x:f>AJ642*$E$3</x:f>
        <x:v>594591.3</x:v>
      </x:c>
      <x:c r="AJ642" s="523" t="n">
        <x:v>594591.3</x:v>
      </x:c>
      <x:c r="AK642" s="579" t="n">
        <x:v>10717</x:v>
      </x:c>
      <x:c r="AL642" s="582" t="n">
        <x:f>AM642*$E$3</x:f>
        <x:v>336620.97</x:v>
      </x:c>
      <x:c r="AM642" s="523" t="n">
        <x:v>336620.97</x:v>
      </x:c>
      <x:c r="AN642" s="585" t="n">
        <x:v>14159</x:v>
      </x:c>
      <x:c r="AO642" s="588" t="n">
        <x:f>AP642*$E$3</x:f>
        <x:v>444734.19</x:v>
      </x:c>
      <x:c r="AP642" s="523" t="n">
        <x:v>444734.19</x:v>
      </x:c>
      <x:c r="AQ642" s="579" t="n">
        <x:v>20207</x:v>
      </x:c>
      <x:c r="AR642" s="582" t="n">
        <x:f>AS642*$E$3</x:f>
        <x:v>634701.87</x:v>
      </x:c>
      <x:c r="AS642" s="523" t="n">
        <x:v>634701.87</x:v>
      </x:c>
      <x:c r="AT642" s="585" t="n">
        <x:v>10615</x:v>
      </x:c>
      <x:c r="AU642" s="588" t="n">
        <x:f>AV642*$E$3</x:f>
        <x:v>333417.15</x:v>
      </x:c>
      <x:c r="AV642" s="523" t="n">
        <x:v>333417.15</x:v>
      </x:c>
      <x:c r="AW642" s="579" t="n">
        <x:f>SUM(M642,P642,S642,V642,Y642,AB642,AE642,AH642,AK642,AN642,AQ642,AT642)</x:f>
        <x:v>165585</x:v>
      </x:c>
      <x:c r="AX642" s="582" t="n">
        <x:f>SUM(N642,Q642,T642,W642,Z642,AC642,AF642,AI642,AL642,AO642,AR642,AU642)</x:f>
        <x:v>5201024.850000001</x:v>
      </x:c>
      <x:c r="AY642" s="525"/>
      <x:c r="AZ642" s="579" t="n">
        <x:f>AW642/12</x:f>
        <x:v>13798.75</x:v>
      </x:c>
      <x:c r="BA642" s="582" t="n">
        <x:f>AX642/12</x:f>
        <x:v>433418.73750000005</x:v>
      </x:c>
      <x:c r="BB642" s="525"/>
      <x:c r="BC642" s="579" t="n">
        <x:f>AW642-$G642</x:f>
        <x:v>148501.59565</x:v>
      </x:c>
      <x:c r="BD642" s="582" t="n">
        <x:f>AX642-($K642*12)</x:f>
        <x:v>4664435.1193665005</x:v>
      </x:c>
      <x:c r="BE642" s="522" t="str">
        <x:v>SIM</x:v>
      </x:c>
      <x:c r="BF642" s="522" t="str">
        <x:v>PRODUÇÃO · COMPÕE O FATOR K</x:v>
      </x:c>
    </x:row>
    <x:row r="643" ht="31" customHeight="1">
      <x:c r="A643" s="531" t="str">
        <x:v>STC</x:v>
      </x:c>
      <x:c r="B643" s="531" t="str">
        <x:v>CORTE</x:v>
      </x:c>
      <x:c r="C643" s="531" t="str">
        <x:v>5082000181</x:v>
      </x:c>
      <x:c r="D643" s="534" t="str">
        <x:v>ACAO PRODUTIVA CORTE POSTE STC</x:v>
      </x:c>
      <x:c r="E643" s="534" t="str">
        <x:v>SUSPENDER O FORNECIMENTO DE UMA UNIDADE CONSUMIDORA DO GRUPO B. TIPO: DESCONECTANDO RAMAL NA REDE BT (POSTE), SEM A RETIRADA DO RAMAL, INDEPENDENTE DO NUMERO DE FASES. INCLUI: DESCONECTAR RAMAL NA REDE BT (POSTE), COM O APONTAMENTO DA REALIZACAO DOS SERVICOS ATRAVES DE APLICATIVO. APROPRIACAO - CUSTEIO: APROPRIAR NO CENTRO E CLASSE DE CUSTO ESPECIFICA DA AREA. CONFORME ET.206.EQTL.NORMAS E QUALIDADE - CADERNO DE SERVICOS. QUANTIDADE MINIMA DE PESSOAS RECOMENDAS: 2 PESSOAS. TIPO DE TURMA: STC.</x:v>
      </x:c>
      <x:c r="F643" s="531" t="str">
        <x:v>UNIDADE</x:v>
      </x:c>
      <x:c r="G643" s="573" t="n">
        <x:v>119583.83045</x:v>
      </x:c>
      <x:c r="H643" s="573" t="n">
        <x:f>G643/12</x:f>
        <x:v>9965.319204166666</x:v>
      </x:c>
      <x:c r="I643" s="576" t="n">
        <x:v>60.1986774453033</x:v>
      </x:c>
      <x:c r="J643" s="576" t="n">
        <x:f>ROUND(I643*$E$3,2)</x:f>
        <x:v>60.2</x:v>
      </x:c>
      <x:c r="K643" s="576" t="n">
        <x:f>J643*H643</x:f>
        <x:v>599912.2160908333</x:v>
      </x:c>
      <x:c r="L643" s="522"/>
      <x:c r="M643" s="579" t="n">
        <x:v>0</x:v>
      </x:c>
      <x:c r="N643" s="582" t="n">
        <x:f>O643*$E$3</x:f>
        <x:v>0</x:v>
      </x:c>
      <x:c r="O643" s="523" t="n">
        <x:v>0</x:v>
      </x:c>
      <x:c r="P643" s="585" t="n">
        <x:v>0</x:v>
      </x:c>
      <x:c r="Q643" s="588" t="n">
        <x:f>R643*$E$3</x:f>
        <x:v>0</x:v>
      </x:c>
      <x:c r="R643" s="523" t="n">
        <x:v>0</x:v>
      </x:c>
      <x:c r="S643" s="579" t="n">
        <x:v>0</x:v>
      </x:c>
      <x:c r="T643" s="582" t="n">
        <x:f>U643*$E$3</x:f>
        <x:v>0</x:v>
      </x:c>
      <x:c r="U643" s="523" t="n">
        <x:v>0</x:v>
      </x:c>
      <x:c r="V643" s="585" t="n">
        <x:v>0</x:v>
      </x:c>
      <x:c r="W643" s="588" t="n">
        <x:f>X643*$E$3</x:f>
        <x:v>0</x:v>
      </x:c>
      <x:c r="X643" s="523" t="n">
        <x:v>0</x:v>
      </x:c>
      <x:c r="Y643" s="579" t="n">
        <x:v>0</x:v>
      </x:c>
      <x:c r="Z643" s="582" t="n">
        <x:f>AA643*$E$3</x:f>
        <x:v>0</x:v>
      </x:c>
      <x:c r="AA643" s="523" t="n">
        <x:v>0</x:v>
      </x:c>
      <x:c r="AB643" s="585" t="n">
        <x:v>0</x:v>
      </x:c>
      <x:c r="AC643" s="588" t="n">
        <x:f>AD643*$E$3</x:f>
        <x:v>0</x:v>
      </x:c>
      <x:c r="AD643" s="523" t="n">
        <x:v>0</x:v>
      </x:c>
      <x:c r="AE643" s="579" t="n">
        <x:v>0</x:v>
      </x:c>
      <x:c r="AF643" s="582" t="n">
        <x:f>AG643*$E$3</x:f>
        <x:v>0</x:v>
      </x:c>
      <x:c r="AG643" s="523" t="n">
        <x:v>0</x:v>
      </x:c>
      <x:c r="AH643" s="585" t="n">
        <x:v>0</x:v>
      </x:c>
      <x:c r="AI643" s="588" t="n">
        <x:f>AJ643*$E$3</x:f>
        <x:v>0</x:v>
      </x:c>
      <x:c r="AJ643" s="523" t="n">
        <x:v>0</x:v>
      </x:c>
      <x:c r="AK643" s="579" t="n">
        <x:v>0</x:v>
      </x:c>
      <x:c r="AL643" s="582" t="n">
        <x:f>AM643*$E$3</x:f>
        <x:v>0</x:v>
      </x:c>
      <x:c r="AM643" s="523" t="n">
        <x:v>0</x:v>
      </x:c>
      <x:c r="AN643" s="585" t="n">
        <x:v>0</x:v>
      </x:c>
      <x:c r="AO643" s="588" t="n">
        <x:f>AP643*$E$3</x:f>
        <x:v>0</x:v>
      </x:c>
      <x:c r="AP643" s="523" t="n">
        <x:v>0</x:v>
      </x:c>
      <x:c r="AQ643" s="579" t="n">
        <x:v>0</x:v>
      </x:c>
      <x:c r="AR643" s="582" t="n">
        <x:f>AS643*$E$3</x:f>
        <x:v>0</x:v>
      </x:c>
      <x:c r="AS643" s="523" t="n">
        <x:v>0</x:v>
      </x:c>
      <x:c r="AT643" s="585" t="n">
        <x:v>0</x:v>
      </x:c>
      <x:c r="AU643" s="588" t="n">
        <x:f>AV643*$E$3</x:f>
        <x:v>0</x:v>
      </x:c>
      <x:c r="AV643" s="523" t="n">
        <x:v>0</x:v>
      </x:c>
      <x:c r="AW643" s="579" t="n">
        <x:f>SUM(M643,P643,S643,V643,Y643,AB643,AE643,AH643,AK643,AN643,AQ643,AT643)</x:f>
        <x:v>0</x:v>
      </x:c>
      <x:c r="AX643" s="582" t="n">
        <x:f>SUM(N643,Q643,T643,W643,Z643,AC643,AF643,AI643,AL643,AO643,AR643,AU643)</x:f>
        <x:v>0</x:v>
      </x:c>
      <x:c r="AY643" s="525"/>
      <x:c r="AZ643" s="579" t="n">
        <x:f>AW643/12</x:f>
        <x:v>0</x:v>
      </x:c>
      <x:c r="BA643" s="582" t="n">
        <x:f>AX643/12</x:f>
        <x:v>0</x:v>
      </x:c>
      <x:c r="BB643" s="525"/>
      <x:c r="BC643" s="579" t="n">
        <x:f>AW643-$G643</x:f>
        <x:v>-119583.83045</x:v>
      </x:c>
      <x:c r="BD643" s="582" t="n">
        <x:f>AX643-($K643*12)</x:f>
        <x:v>-7198946.59309</x:v>
      </x:c>
      <x:c r="BE643" s="522" t="str">
        <x:v>SIM</x:v>
      </x:c>
      <x:c r="BF643" s="522" t="str">
        <x:v>PRODUÇÃO · COMPÕE O FATOR K</x:v>
      </x:c>
    </x:row>
    <x:row r="644" ht="31" customHeight="1">
      <x:c r="A644" s="531" t="str">
        <x:v>STC</x:v>
      </x:c>
      <x:c r="B644" s="531" t="str">
        <x:v>CORTE</x:v>
      </x:c>
      <x:c r="C644" s="531" t="str">
        <x:v>5082000268</x:v>
      </x:c>
      <x:c r="D644" s="534" t="str">
        <x:v>ACAO PRODUTIVA CORTE SOLO/POSTE STC</x:v>
      </x:c>
      <x:c r="E644" s="534" t="str">
        <x:v>SUSPENDER O FORNECIMENTO DE UMA UNIDADE CONSUMIDORA DO GRUPO BB, COM USO DE PODAO DE RAMAL. TIPO: DESCONECTANDO RAMAL NA REDE BT (POSTE), SEM A RETIRADA DO RAMAL, INDEPENDENTE DO NUMERO DE FASES. INCLUI: DESCONECTAR RAMAL NA REDE BT (POSTE), COM O APONTAMENTO DA REALIZACAO DOS SERVICOS ATRAVES DE APLICATIVO. APROPRIACAO - CUSTEIO: APROPRIAR NO CENTRO E CLASSE DE CUSTO ESPECIFICA DA AREA. CONFORME ET.206.EQTL.NORMAS E QUALIDADE - CADERNO DE SERVICOS. QUANTIDADE MINIMA DE PESSOAS RECOMENDAS: 2 PESSOAS. TIPO DE TURMA: STC.</x:v>
      </x:c>
      <x:c r="F644" s="531" t="str">
        <x:v>UNIDADE</x:v>
      </x:c>
      <x:c r="G644" s="573" t="n">
        <x:v>0</x:v>
      </x:c>
      <x:c r="H644" s="573" t="n">
        <x:f>G644/12</x:f>
        <x:v>0</x:v>
      </x:c>
      <x:c r="I644" s="576" t="n">
        <x:v>20.0749502611077</x:v>
      </x:c>
      <x:c r="J644" s="576" t="n">
        <x:f>ROUND(I644*$E$3,2)</x:f>
        <x:v>20.07</x:v>
      </x:c>
      <x:c r="K644" s="576" t="n">
        <x:f>J644*H644</x:f>
        <x:v>0</x:v>
      </x:c>
      <x:c r="L644" s="522"/>
      <x:c r="M644" s="579" t="n">
        <x:v>0</x:v>
      </x:c>
      <x:c r="N644" s="582" t="n">
        <x:f>O644*$E$3</x:f>
        <x:v>0</x:v>
      </x:c>
      <x:c r="O644" s="523" t="n">
        <x:v>0</x:v>
      </x:c>
      <x:c r="P644" s="585" t="n">
        <x:v>0</x:v>
      </x:c>
      <x:c r="Q644" s="588" t="n">
        <x:f>R644*$E$3</x:f>
        <x:v>0</x:v>
      </x:c>
      <x:c r="R644" s="523" t="n">
        <x:v>0</x:v>
      </x:c>
      <x:c r="S644" s="579" t="n">
        <x:v>0</x:v>
      </x:c>
      <x:c r="T644" s="582" t="n">
        <x:f>U644*$E$3</x:f>
        <x:v>0</x:v>
      </x:c>
      <x:c r="U644" s="523" t="n">
        <x:v>0</x:v>
      </x:c>
      <x:c r="V644" s="585" t="n">
        <x:v>0</x:v>
      </x:c>
      <x:c r="W644" s="588" t="n">
        <x:f>X644*$E$3</x:f>
        <x:v>0</x:v>
      </x:c>
      <x:c r="X644" s="523" t="n">
        <x:v>0</x:v>
      </x:c>
      <x:c r="Y644" s="579" t="n">
        <x:v>0</x:v>
      </x:c>
      <x:c r="Z644" s="582" t="n">
        <x:f>AA644*$E$3</x:f>
        <x:v>0</x:v>
      </x:c>
      <x:c r="AA644" s="523" t="n">
        <x:v>0</x:v>
      </x:c>
      <x:c r="AB644" s="585" t="n">
        <x:v>0</x:v>
      </x:c>
      <x:c r="AC644" s="588" t="n">
        <x:f>AD644*$E$3</x:f>
        <x:v>0</x:v>
      </x:c>
      <x:c r="AD644" s="523" t="n">
        <x:v>0</x:v>
      </x:c>
      <x:c r="AE644" s="579" t="n">
        <x:v>0</x:v>
      </x:c>
      <x:c r="AF644" s="582" t="n">
        <x:f>AG644*$E$3</x:f>
        <x:v>0</x:v>
      </x:c>
      <x:c r="AG644" s="523" t="n">
        <x:v>0</x:v>
      </x:c>
      <x:c r="AH644" s="585" t="n">
        <x:v>0</x:v>
      </x:c>
      <x:c r="AI644" s="588" t="n">
        <x:f>AJ644*$E$3</x:f>
        <x:v>0</x:v>
      </x:c>
      <x:c r="AJ644" s="523" t="n">
        <x:v>0</x:v>
      </x:c>
      <x:c r="AK644" s="579" t="n">
        <x:v>0</x:v>
      </x:c>
      <x:c r="AL644" s="582" t="n">
        <x:f>AM644*$E$3</x:f>
        <x:v>0</x:v>
      </x:c>
      <x:c r="AM644" s="523" t="n">
        <x:v>0</x:v>
      </x:c>
      <x:c r="AN644" s="585" t="n">
        <x:v>0</x:v>
      </x:c>
      <x:c r="AO644" s="588" t="n">
        <x:f>AP644*$E$3</x:f>
        <x:v>0</x:v>
      </x:c>
      <x:c r="AP644" s="523" t="n">
        <x:v>0</x:v>
      </x:c>
      <x:c r="AQ644" s="579" t="n">
        <x:v>0</x:v>
      </x:c>
      <x:c r="AR644" s="582" t="n">
        <x:f>AS644*$E$3</x:f>
        <x:v>0</x:v>
      </x:c>
      <x:c r="AS644" s="523" t="n">
        <x:v>0</x:v>
      </x:c>
      <x:c r="AT644" s="585" t="n">
        <x:v>0</x:v>
      </x:c>
      <x:c r="AU644" s="588" t="n">
        <x:f>AV644*$E$3</x:f>
        <x:v>0</x:v>
      </x:c>
      <x:c r="AV644" s="523" t="n">
        <x:v>0</x:v>
      </x:c>
      <x:c r="AW644" s="579" t="n">
        <x:f>SUM(M644,P644,S644,V644,Y644,AB644,AE644,AH644,AK644,AN644,AQ644,AT644)</x:f>
        <x:v>0</x:v>
      </x:c>
      <x:c r="AX644" s="582" t="n">
        <x:f>SUM(N644,Q644,T644,W644,Z644,AC644,AF644,AI644,AL644,AO644,AR644,AU644)</x:f>
        <x:v>0</x:v>
      </x:c>
      <x:c r="AY644" s="525"/>
      <x:c r="AZ644" s="579" t="n">
        <x:f>AW644/12</x:f>
        <x:v>0</x:v>
      </x:c>
      <x:c r="BA644" s="582" t="n">
        <x:f>AX644/12</x:f>
        <x:v>0</x:v>
      </x:c>
      <x:c r="BB644" s="525"/>
      <x:c r="BC644" s="579" t="n">
        <x:f>AW644-$G644</x:f>
        <x:v>0</x:v>
      </x:c>
      <x:c r="BD644" s="582" t="n">
        <x:f>AX644-($K644*12)</x:f>
        <x:v>0</x:v>
      </x:c>
      <x:c r="BE644" s="522" t="str">
        <x:v>SIM</x:v>
      </x:c>
      <x:c r="BF644" s="522" t="str">
        <x:v>PRODUÇÃO · COMPÕE O FATOR K</x:v>
      </x:c>
    </x:row>
    <x:row r="645" ht="31" customHeight="1">
      <x:c r="A645" s="531" t="str">
        <x:v>STC</x:v>
      </x:c>
      <x:c r="B645" s="531" t="str">
        <x:v>CORTE</x:v>
      </x:c>
      <x:c r="C645" s="531" t="str">
        <x:v>5012400001</x:v>
      </x:c>
      <x:c r="D645" s="534" t="str">
        <x:v>ACAO PRODUTIVA RELIGA CHAVE GRUPO A STC</x:v>
      </x:c>
      <x:c r="E645" s="534" t="str">
        <x:v>RESTABELECER O FORNECIMENTO DE UMA UNIDADE CONSUMIDORA DO GRUPO A. TIPO: FECHAMENTO DE CHAVE MT, INDEPENDENTE DO NUMERO DE FASES. INCLUI: EFETUAR FECHAMENTO DAS CHAVES MT DO CLIENTE. APROPRIACAO - CUSTEIO: APROPRIAR NO CENTRO E CLASSE DE CUSTO ESPECIFICA DA AREA. CONFORME ET.206.EQTL.NORMAS E QUALIDADE - CADERNO DE SERVICOS. QUANTIDADE MINIMA DE PESSOAS RECOMENDAS: 2 PESSOAS. TIPO DE TURMA: STC.</x:v>
      </x:c>
      <x:c r="F645" s="531" t="str">
        <x:v>UNIDADE</x:v>
      </x:c>
      <x:c r="G645" s="573" t="n">
        <x:v>0</x:v>
      </x:c>
      <x:c r="H645" s="573" t="n">
        <x:f>G645/12</x:f>
        <x:v>0</x:v>
      </x:c>
      <x:c r="I645" s="576" t="n">
        <x:v>31.4080056236365</x:v>
      </x:c>
      <x:c r="J645" s="576" t="n">
        <x:f>ROUND(I645*$E$3,2)</x:f>
        <x:v>31.41</x:v>
      </x:c>
      <x:c r="K645" s="576" t="n">
        <x:f>J645*H645</x:f>
        <x:v>0</x:v>
      </x:c>
      <x:c r="L645" s="522"/>
      <x:c r="M645" s="579" t="n">
        <x:v>0</x:v>
      </x:c>
      <x:c r="N645" s="582" t="n">
        <x:f>O645*$E$3</x:f>
        <x:v>0</x:v>
      </x:c>
      <x:c r="O645" s="523" t="n">
        <x:v>0</x:v>
      </x:c>
      <x:c r="P645" s="585" t="n">
        <x:v>0</x:v>
      </x:c>
      <x:c r="Q645" s="588" t="n">
        <x:f>R645*$E$3</x:f>
        <x:v>0</x:v>
      </x:c>
      <x:c r="R645" s="523" t="n">
        <x:v>0</x:v>
      </x:c>
      <x:c r="S645" s="579" t="n">
        <x:v>0</x:v>
      </x:c>
      <x:c r="T645" s="582" t="n">
        <x:f>U645*$E$3</x:f>
        <x:v>0</x:v>
      </x:c>
      <x:c r="U645" s="523" t="n">
        <x:v>0</x:v>
      </x:c>
      <x:c r="V645" s="585" t="n">
        <x:v>0</x:v>
      </x:c>
      <x:c r="W645" s="588" t="n">
        <x:f>X645*$E$3</x:f>
        <x:v>0</x:v>
      </x:c>
      <x:c r="X645" s="523" t="n">
        <x:v>0</x:v>
      </x:c>
      <x:c r="Y645" s="579" t="n">
        <x:v>0</x:v>
      </x:c>
      <x:c r="Z645" s="582" t="n">
        <x:f>AA645*$E$3</x:f>
        <x:v>0</x:v>
      </x:c>
      <x:c r="AA645" s="523" t="n">
        <x:v>0</x:v>
      </x:c>
      <x:c r="AB645" s="585" t="n">
        <x:v>0</x:v>
      </x:c>
      <x:c r="AC645" s="588" t="n">
        <x:f>AD645*$E$3</x:f>
        <x:v>0</x:v>
      </x:c>
      <x:c r="AD645" s="523" t="n">
        <x:v>0</x:v>
      </x:c>
      <x:c r="AE645" s="579" t="n">
        <x:v>0</x:v>
      </x:c>
      <x:c r="AF645" s="582" t="n">
        <x:f>AG645*$E$3</x:f>
        <x:v>0</x:v>
      </x:c>
      <x:c r="AG645" s="523" t="n">
        <x:v>0</x:v>
      </x:c>
      <x:c r="AH645" s="585" t="n">
        <x:v>0</x:v>
      </x:c>
      <x:c r="AI645" s="588" t="n">
        <x:f>AJ645*$E$3</x:f>
        <x:v>0</x:v>
      </x:c>
      <x:c r="AJ645" s="523" t="n">
        <x:v>0</x:v>
      </x:c>
      <x:c r="AK645" s="579" t="n">
        <x:v>0</x:v>
      </x:c>
      <x:c r="AL645" s="582" t="n">
        <x:f>AM645*$E$3</x:f>
        <x:v>0</x:v>
      </x:c>
      <x:c r="AM645" s="523" t="n">
        <x:v>0</x:v>
      </x:c>
      <x:c r="AN645" s="585" t="n">
        <x:v>0</x:v>
      </x:c>
      <x:c r="AO645" s="588" t="n">
        <x:f>AP645*$E$3</x:f>
        <x:v>0</x:v>
      </x:c>
      <x:c r="AP645" s="523" t="n">
        <x:v>0</x:v>
      </x:c>
      <x:c r="AQ645" s="579" t="n">
        <x:v>0</x:v>
      </x:c>
      <x:c r="AR645" s="582" t="n">
        <x:f>AS645*$E$3</x:f>
        <x:v>0</x:v>
      </x:c>
      <x:c r="AS645" s="523" t="n">
        <x:v>0</x:v>
      </x:c>
      <x:c r="AT645" s="585" t="n">
        <x:v>0</x:v>
      </x:c>
      <x:c r="AU645" s="588" t="n">
        <x:f>AV645*$E$3</x:f>
        <x:v>0</x:v>
      </x:c>
      <x:c r="AV645" s="523" t="n">
        <x:v>0</x:v>
      </x:c>
      <x:c r="AW645" s="579" t="n">
        <x:f>SUM(M645,P645,S645,V645,Y645,AB645,AE645,AH645,AK645,AN645,AQ645,AT645)</x:f>
        <x:v>0</x:v>
      </x:c>
      <x:c r="AX645" s="582" t="n">
        <x:f>SUM(N645,Q645,T645,W645,Z645,AC645,AF645,AI645,AL645,AO645,AR645,AU645)</x:f>
        <x:v>0</x:v>
      </x:c>
      <x:c r="AY645" s="525"/>
      <x:c r="AZ645" s="579" t="n">
        <x:f>AW645/12</x:f>
        <x:v>0</x:v>
      </x:c>
      <x:c r="BA645" s="582" t="n">
        <x:f>AX645/12</x:f>
        <x:v>0</x:v>
      </x:c>
      <x:c r="BB645" s="525"/>
      <x:c r="BC645" s="579" t="n">
        <x:f>AW645-$G645</x:f>
        <x:v>0</x:v>
      </x:c>
      <x:c r="BD645" s="582" t="n">
        <x:f>AX645-($K645*12)</x:f>
        <x:v>0</x:v>
      </x:c>
      <x:c r="BE645" s="522" t="str">
        <x:v>SIM</x:v>
      </x:c>
      <x:c r="BF645" s="522" t="str">
        <x:v>PRODUÇÃO · COMPÕE O FATOR K</x:v>
      </x:c>
    </x:row>
    <x:row r="646" ht="31" customHeight="1">
      <x:c r="A646" s="531" t="str">
        <x:v>STC</x:v>
      </x:c>
      <x:c r="B646" s="531" t="str">
        <x:v>CORTE</x:v>
      </x:c>
      <x:c r="C646" s="531" t="str">
        <x:v>5081000021</x:v>
      </x:c>
      <x:c r="D646" s="534" t="str">
        <x:v>ACAO PRODUTIVA RELIGACAO DISJ STC</x:v>
      </x:c>
      <x:c r="E646" s="534" t="str">
        <x:v>RESTABELECER O FORNECIMENTO DE UMA UNIDADE CONSUMIDORA DO GRUPO B. TIPO: RELIGANDO O DISJUNTOR DO CONSUMIDOR, INDEPENDENTE DO NUMERO DE FASES. INCLUI: EFETUAR RELIGAMENTO DO DISJUNTOR, RETIRAR O SELO DE CORTE DO DISJUNTOR. CORTE SOMBOLICO. APROPRIACAO - CUSTEIO: APROPRIAR NO CENTRO E CLASSE DE CUSTO ESPECIFICA DA AREA. CONFORME ET.206.EQTL.NORMAS E QUALIDADE - CADERNO DE SERVICOS. QUANTIDADE MINIMA DE PESSOAS RECOMENDAS: 2 PESSOAS. TIPO DE TURMA: STC.</x:v>
      </x:c>
      <x:c r="F646" s="531" t="str">
        <x:v>UNIDADE</x:v>
      </x:c>
      <x:c r="G646" s="573" t="n">
        <x:v>0</x:v>
      </x:c>
      <x:c r="H646" s="573" t="n">
        <x:f>G646/12</x:f>
        <x:v>0</x:v>
      </x:c>
      <x:c r="I646" s="576" t="n">
        <x:v>31.4080056236365</x:v>
      </x:c>
      <x:c r="J646" s="576" t="n">
        <x:f>ROUND(I646*$E$3,2)</x:f>
        <x:v>31.41</x:v>
      </x:c>
      <x:c r="K646" s="576" t="n">
        <x:f>J646*H646</x:f>
        <x:v>0</x:v>
      </x:c>
      <x:c r="L646" s="522"/>
      <x:c r="M646" s="579" t="n">
        <x:v>0</x:v>
      </x:c>
      <x:c r="N646" s="582" t="n">
        <x:f>O646*$E$3</x:f>
        <x:v>0</x:v>
      </x:c>
      <x:c r="O646" s="523" t="n">
        <x:v>0</x:v>
      </x:c>
      <x:c r="P646" s="585" t="n">
        <x:v>1585</x:v>
      </x:c>
      <x:c r="Q646" s="588" t="n">
        <x:f>R646*$E$3</x:f>
        <x:v>49784.85</x:v>
      </x:c>
      <x:c r="R646" s="523" t="n">
        <x:v>49784.85</x:v>
      </x:c>
      <x:c r="S646" s="579" t="n">
        <x:v>568</x:v>
      </x:c>
      <x:c r="T646" s="582" t="n">
        <x:f>U646*$E$3</x:f>
        <x:v>17840.88</x:v>
      </x:c>
      <x:c r="U646" s="523" t="n">
        <x:v>17840.88</x:v>
      </x:c>
      <x:c r="V646" s="585" t="n">
        <x:v>406</x:v>
      </x:c>
      <x:c r="W646" s="588" t="n">
        <x:f>X646*$E$3</x:f>
        <x:v>12752.46</x:v>
      </x:c>
      <x:c r="X646" s="523" t="n">
        <x:v>12752.46</x:v>
      </x:c>
      <x:c r="Y646" s="579" t="n">
        <x:v>162</x:v>
      </x:c>
      <x:c r="Z646" s="582" t="n">
        <x:f>AA646*$E$3</x:f>
        <x:v>5088.42</x:v>
      </x:c>
      <x:c r="AA646" s="523" t="n">
        <x:v>5088.42</x:v>
      </x:c>
      <x:c r="AB646" s="585" t="n">
        <x:v>121</x:v>
      </x:c>
      <x:c r="AC646" s="588" t="n">
        <x:f>AD646*$E$3</x:f>
        <x:v>3800.61</x:v>
      </x:c>
      <x:c r="AD646" s="523" t="n">
        <x:v>3800.61</x:v>
      </x:c>
      <x:c r="AE646" s="579" t="n">
        <x:v>68</x:v>
      </x:c>
      <x:c r="AF646" s="582" t="n">
        <x:f>AG646*$E$3</x:f>
        <x:v>2135.88</x:v>
      </x:c>
      <x:c r="AG646" s="523" t="n">
        <x:v>2135.88</x:v>
      </x:c>
      <x:c r="AH646" s="585" t="n">
        <x:v>53</x:v>
      </x:c>
      <x:c r="AI646" s="588" t="n">
        <x:f>AJ646*$E$3</x:f>
        <x:v>1664.73</x:v>
      </x:c>
      <x:c r="AJ646" s="523" t="n">
        <x:v>1664.73</x:v>
      </x:c>
      <x:c r="AK646" s="579" t="n">
        <x:v>34</x:v>
      </x:c>
      <x:c r="AL646" s="582" t="n">
        <x:f>AM646*$E$3</x:f>
        <x:v>1067.94</x:v>
      </x:c>
      <x:c r="AM646" s="523" t="n">
        <x:v>1067.94</x:v>
      </x:c>
      <x:c r="AN646" s="585" t="n">
        <x:v>92</x:v>
      </x:c>
      <x:c r="AO646" s="588" t="n">
        <x:f>AP646*$E$3</x:f>
        <x:v>2889.72</x:v>
      </x:c>
      <x:c r="AP646" s="523" t="n">
        <x:v>2889.72</x:v>
      </x:c>
      <x:c r="AQ646" s="579" t="n">
        <x:v>113</x:v>
      </x:c>
      <x:c r="AR646" s="582" t="n">
        <x:f>AS646*$E$3</x:f>
        <x:v>3549.33</x:v>
      </x:c>
      <x:c r="AS646" s="523" t="n">
        <x:v>3549.33</x:v>
      </x:c>
      <x:c r="AT646" s="585" t="n">
        <x:v>14</x:v>
      </x:c>
      <x:c r="AU646" s="588" t="n">
        <x:f>AV646*$E$3</x:f>
        <x:v>439.74</x:v>
      </x:c>
      <x:c r="AV646" s="523" t="n">
        <x:v>439.74</x:v>
      </x:c>
      <x:c r="AW646" s="579" t="n">
        <x:f>SUM(M646,P646,S646,V646,Y646,AB646,AE646,AH646,AK646,AN646,AQ646,AT646)</x:f>
        <x:v>3216</x:v>
      </x:c>
      <x:c r="AX646" s="582" t="n">
        <x:f>SUM(N646,Q646,T646,W646,Z646,AC646,AF646,AI646,AL646,AO646,AR646,AU646)</x:f>
        <x:v>101014.56000000001</x:v>
      </x:c>
      <x:c r="AY646" s="525"/>
      <x:c r="AZ646" s="579" t="n">
        <x:f>AW646/12</x:f>
        <x:v>268</x:v>
      </x:c>
      <x:c r="BA646" s="582" t="n">
        <x:f>AX646/12</x:f>
        <x:v>8417.880000000001</x:v>
      </x:c>
      <x:c r="BB646" s="525"/>
      <x:c r="BC646" s="579" t="n">
        <x:f>AW646-$G646</x:f>
        <x:v>3216</x:v>
      </x:c>
      <x:c r="BD646" s="582" t="n">
        <x:f>AX646-($K646*12)</x:f>
        <x:v>101014.56000000001</x:v>
      </x:c>
      <x:c r="BE646" s="522" t="str">
        <x:v>SIM</x:v>
      </x:c>
      <x:c r="BF646" s="522" t="str">
        <x:v>PRODUÇÃO · COMPÕE O FATOR K</x:v>
      </x:c>
    </x:row>
    <x:row r="647" ht="31" customHeight="1">
      <x:c r="A647" s="531" t="str">
        <x:v>STC</x:v>
      </x:c>
      <x:c r="B647" s="531" t="str">
        <x:v>CORTE</x:v>
      </x:c>
      <x:c r="C647" s="531" t="str">
        <x:v>5082000188</x:v>
      </x:c>
      <x:c r="D647" s="534" t="str">
        <x:v>ACAO PRODUTIVA RELIGACAO POSTE STC</x:v>
      </x:c>
      <x:c r="E647" s="534" t="str">
        <x:v>RESTABELECER O FORNECIMENTO DE UMA UNIDADE CONSUMIDORA DO GRUPO B. TIPO: CONECTANDO RAMAL NA REDE BT (POSTE), SEM A INSTALACAO DO RAMAL, INDEPENDENTE DO NUMERO DE FASES. INCLUI: CONECTAR RAMAL NA REDE BT (POSTE), COM O APONTAMENTO DA REALIZACAO DOS SERVICOS ATRAVES DE APLICATIVO. APROPRIACAO - CUSTEIO: APROPRIAR NO CENTRO E CLASSE DE CUSTO ESPECIFICA DA AREA. CONFORME ET.206.EQTL.NORMAS E QUALIDADE - CADERNO DE SERVICOS. QUANTIDADE MINIMA DE PESSOAS RECOMENDAS: 2 PESSOAS. TIPO DE TURMA: STC.</x:v>
      </x:c>
      <x:c r="F647" s="531" t="str">
        <x:v>UNIDADE</x:v>
      </x:c>
      <x:c r="G647" s="573" t="n">
        <x:v>79776.9595</x:v>
      </x:c>
      <x:c r="H647" s="573" t="n">
        <x:f>G647/12</x:f>
        <x:v>6648.079958333333</x:v>
      </x:c>
      <x:c r="I647" s="576" t="n">
        <x:v>60.1986774453033</x:v>
      </x:c>
      <x:c r="J647" s="576" t="n">
        <x:f>ROUND(I647*$E$3,2)</x:f>
        <x:v>60.2</x:v>
      </x:c>
      <x:c r="K647" s="576" t="n">
        <x:f>J647*H647</x:f>
        <x:v>400214.41349166667</x:v>
      </x:c>
      <x:c r="L647" s="522"/>
      <x:c r="M647" s="579" t="n">
        <x:v>0</x:v>
      </x:c>
      <x:c r="N647" s="582" t="n">
        <x:f>O647*$E$3</x:f>
        <x:v>0</x:v>
      </x:c>
      <x:c r="O647" s="523" t="n">
        <x:v>0</x:v>
      </x:c>
      <x:c r="P647" s="585" t="n">
        <x:v>0</x:v>
      </x:c>
      <x:c r="Q647" s="588" t="n">
        <x:f>R647*$E$3</x:f>
        <x:v>0</x:v>
      </x:c>
      <x:c r="R647" s="523" t="n">
        <x:v>0</x:v>
      </x:c>
      <x:c r="S647" s="579" t="n">
        <x:v>0</x:v>
      </x:c>
      <x:c r="T647" s="582" t="n">
        <x:f>U647*$E$3</x:f>
        <x:v>0</x:v>
      </x:c>
      <x:c r="U647" s="523" t="n">
        <x:v>0</x:v>
      </x:c>
      <x:c r="V647" s="585" t="n">
        <x:v>0</x:v>
      </x:c>
      <x:c r="W647" s="588" t="n">
        <x:f>X647*$E$3</x:f>
        <x:v>0</x:v>
      </x:c>
      <x:c r="X647" s="523" t="n">
        <x:v>0</x:v>
      </x:c>
      <x:c r="Y647" s="579" t="n">
        <x:v>0</x:v>
      </x:c>
      <x:c r="Z647" s="582" t="n">
        <x:f>AA647*$E$3</x:f>
        <x:v>0</x:v>
      </x:c>
      <x:c r="AA647" s="523" t="n">
        <x:v>0</x:v>
      </x:c>
      <x:c r="AB647" s="585" t="n">
        <x:v>0</x:v>
      </x:c>
      <x:c r="AC647" s="588" t="n">
        <x:f>AD647*$E$3</x:f>
        <x:v>0</x:v>
      </x:c>
      <x:c r="AD647" s="523" t="n">
        <x:v>0</x:v>
      </x:c>
      <x:c r="AE647" s="579" t="n">
        <x:v>0</x:v>
      </x:c>
      <x:c r="AF647" s="582" t="n">
        <x:f>AG647*$E$3</x:f>
        <x:v>0</x:v>
      </x:c>
      <x:c r="AG647" s="523" t="n">
        <x:v>0</x:v>
      </x:c>
      <x:c r="AH647" s="585" t="n">
        <x:v>0</x:v>
      </x:c>
      <x:c r="AI647" s="588" t="n">
        <x:f>AJ647*$E$3</x:f>
        <x:v>0</x:v>
      </x:c>
      <x:c r="AJ647" s="523" t="n">
        <x:v>0</x:v>
      </x:c>
      <x:c r="AK647" s="579" t="n">
        <x:v>0</x:v>
      </x:c>
      <x:c r="AL647" s="582" t="n">
        <x:f>AM647*$E$3</x:f>
        <x:v>0</x:v>
      </x:c>
      <x:c r="AM647" s="523" t="n">
        <x:v>0</x:v>
      </x:c>
      <x:c r="AN647" s="585" t="n">
        <x:v>0</x:v>
      </x:c>
      <x:c r="AO647" s="588" t="n">
        <x:f>AP647*$E$3</x:f>
        <x:v>0</x:v>
      </x:c>
      <x:c r="AP647" s="523" t="n">
        <x:v>0</x:v>
      </x:c>
      <x:c r="AQ647" s="579" t="n">
        <x:v>0</x:v>
      </x:c>
      <x:c r="AR647" s="582" t="n">
        <x:f>AS647*$E$3</x:f>
        <x:v>0</x:v>
      </x:c>
      <x:c r="AS647" s="523" t="n">
        <x:v>0</x:v>
      </x:c>
      <x:c r="AT647" s="585" t="n">
        <x:v>0</x:v>
      </x:c>
      <x:c r="AU647" s="588" t="n">
        <x:f>AV647*$E$3</x:f>
        <x:v>0</x:v>
      </x:c>
      <x:c r="AV647" s="523" t="n">
        <x:v>0</x:v>
      </x:c>
      <x:c r="AW647" s="579" t="n">
        <x:f>SUM(M647,P647,S647,V647,Y647,AB647,AE647,AH647,AK647,AN647,AQ647,AT647)</x:f>
        <x:v>0</x:v>
      </x:c>
      <x:c r="AX647" s="582" t="n">
        <x:f>SUM(N647,Q647,T647,W647,Z647,AC647,AF647,AI647,AL647,AO647,AR647,AU647)</x:f>
        <x:v>0</x:v>
      </x:c>
      <x:c r="AY647" s="525"/>
      <x:c r="AZ647" s="579" t="n">
        <x:f>AW647/12</x:f>
        <x:v>0</x:v>
      </x:c>
      <x:c r="BA647" s="582" t="n">
        <x:f>AX647/12</x:f>
        <x:v>0</x:v>
      </x:c>
      <x:c r="BB647" s="525"/>
      <x:c r="BC647" s="579" t="n">
        <x:f>AW647-$G647</x:f>
        <x:v>-79776.9595</x:v>
      </x:c>
      <x:c r="BD647" s="582" t="n">
        <x:f>AX647-($K647*12)</x:f>
        <x:v>-4802572.9618999995</x:v>
      </x:c>
      <x:c r="BE647" s="522" t="str">
        <x:v>SIM</x:v>
      </x:c>
      <x:c r="BF647" s="522" t="str">
        <x:v>PRODUÇÃO · COMPÕE O FATOR K</x:v>
      </x:c>
    </x:row>
    <x:row r="648" ht="31" customHeight="1">
      <x:c r="A648" s="531" t="str">
        <x:v>STC</x:v>
      </x:c>
      <x:c r="B648" s="531" t="str">
        <x:v>CORTE</x:v>
      </x:c>
      <x:c r="C648" s="531" t="str">
        <x:v>5082000269</x:v>
      </x:c>
      <x:c r="D648" s="534" t="str">
        <x:v>ACAO PRODUTIVA RELIGACAO SOLO/POSTE STC</x:v>
      </x:c>
      <x:c r="E648" s="534" t="str">
        <x:v>RESTABELECER O FORNECIMENTO DE UMA UNIDADE CONSUMIDORA DO GRUPO B, APOS USO DE PODAO DE RAMAL PARA CORTE. TIPO: CONECTANDO RAMAL NA REDE BT (POSTE), SEM A INSTALACAO DO RAMAL, INDEPENDENTE DO NUMERO DE FASES. INCLUI: CONECTAR RAMAL NA REDE BT (POSTE), COM O APONTAMENTO DA REALIZACAO DOS SERVICOS ATRAVES DE APLICATIVO E RETIRAR OS CONECTORES PRESENTES DA REDE BT, INDEPENDENTE DA QUANTIDADE. APROPRIACAO - CUSTEIO: APROPRIAR NO CENTRO E CLASSE DE CUSTO ESPECIFICA DA AREA. CONFORME ET.206.EQTL.NORMAS E QUALIDADE - CADERNO DE SERVICOS. QUANTIDADE MINIMA DE PESSOAS RECOMENDAS: 2 PESSOAS. TIPO DE TURMA: STC.</x:v>
      </x:c>
      <x:c r="F648" s="531" t="str">
        <x:v>UNIDADE</x:v>
      </x:c>
      <x:c r="G648" s="573" t="n">
        <x:v>0</x:v>
      </x:c>
      <x:c r="H648" s="573" t="n">
        <x:f>G648/12</x:f>
        <x:v>0</x:v>
      </x:c>
      <x:c r="I648" s="576" t="n">
        <x:v>68.9667456819018</x:v>
      </x:c>
      <x:c r="J648" s="576" t="n">
        <x:f>ROUND(I648*$E$3,2)</x:f>
        <x:v>68.97</x:v>
      </x:c>
      <x:c r="K648" s="576" t="n">
        <x:f>J648*H648</x:f>
        <x:v>0</x:v>
      </x:c>
      <x:c r="L648" s="522"/>
      <x:c r="M648" s="579" t="n">
        <x:v>0</x:v>
      </x:c>
      <x:c r="N648" s="582" t="n">
        <x:f>O648*$E$3</x:f>
        <x:v>0</x:v>
      </x:c>
      <x:c r="O648" s="523" t="n">
        <x:v>0</x:v>
      </x:c>
      <x:c r="P648" s="585" t="n">
        <x:v>0</x:v>
      </x:c>
      <x:c r="Q648" s="588" t="n">
        <x:f>R648*$E$3</x:f>
        <x:v>0</x:v>
      </x:c>
      <x:c r="R648" s="523" t="n">
        <x:v>0</x:v>
      </x:c>
      <x:c r="S648" s="579" t="n">
        <x:v>0</x:v>
      </x:c>
      <x:c r="T648" s="582" t="n">
        <x:f>U648*$E$3</x:f>
        <x:v>0</x:v>
      </x:c>
      <x:c r="U648" s="523" t="n">
        <x:v>0</x:v>
      </x:c>
      <x:c r="V648" s="585" t="n">
        <x:v>0</x:v>
      </x:c>
      <x:c r="W648" s="588" t="n">
        <x:f>X648*$E$3</x:f>
        <x:v>0</x:v>
      </x:c>
      <x:c r="X648" s="523" t="n">
        <x:v>0</x:v>
      </x:c>
      <x:c r="Y648" s="579" t="n">
        <x:v>0</x:v>
      </x:c>
      <x:c r="Z648" s="582" t="n">
        <x:f>AA648*$E$3</x:f>
        <x:v>0</x:v>
      </x:c>
      <x:c r="AA648" s="523" t="n">
        <x:v>0</x:v>
      </x:c>
      <x:c r="AB648" s="585" t="n">
        <x:v>0</x:v>
      </x:c>
      <x:c r="AC648" s="588" t="n">
        <x:f>AD648*$E$3</x:f>
        <x:v>0</x:v>
      </x:c>
      <x:c r="AD648" s="523" t="n">
        <x:v>0</x:v>
      </x:c>
      <x:c r="AE648" s="579" t="n">
        <x:v>0</x:v>
      </x:c>
      <x:c r="AF648" s="582" t="n">
        <x:f>AG648*$E$3</x:f>
        <x:v>0</x:v>
      </x:c>
      <x:c r="AG648" s="523" t="n">
        <x:v>0</x:v>
      </x:c>
      <x:c r="AH648" s="585" t="n">
        <x:v>0</x:v>
      </x:c>
      <x:c r="AI648" s="588" t="n">
        <x:f>AJ648*$E$3</x:f>
        <x:v>0</x:v>
      </x:c>
      <x:c r="AJ648" s="523" t="n">
        <x:v>0</x:v>
      </x:c>
      <x:c r="AK648" s="579" t="n">
        <x:v>0</x:v>
      </x:c>
      <x:c r="AL648" s="582" t="n">
        <x:f>AM648*$E$3</x:f>
        <x:v>0</x:v>
      </x:c>
      <x:c r="AM648" s="523" t="n">
        <x:v>0</x:v>
      </x:c>
      <x:c r="AN648" s="585" t="n">
        <x:v>0</x:v>
      </x:c>
      <x:c r="AO648" s="588" t="n">
        <x:f>AP648*$E$3</x:f>
        <x:v>0</x:v>
      </x:c>
      <x:c r="AP648" s="523" t="n">
        <x:v>0</x:v>
      </x:c>
      <x:c r="AQ648" s="579" t="n">
        <x:v>0</x:v>
      </x:c>
      <x:c r="AR648" s="582" t="n">
        <x:f>AS648*$E$3</x:f>
        <x:v>0</x:v>
      </x:c>
      <x:c r="AS648" s="523" t="n">
        <x:v>0</x:v>
      </x:c>
      <x:c r="AT648" s="585" t="n">
        <x:v>0</x:v>
      </x:c>
      <x:c r="AU648" s="588" t="n">
        <x:f>AV648*$E$3</x:f>
        <x:v>0</x:v>
      </x:c>
      <x:c r="AV648" s="523" t="n">
        <x:v>0</x:v>
      </x:c>
      <x:c r="AW648" s="579" t="n">
        <x:f>SUM(M648,P648,S648,V648,Y648,AB648,AE648,AH648,AK648,AN648,AQ648,AT648)</x:f>
        <x:v>0</x:v>
      </x:c>
      <x:c r="AX648" s="582" t="n">
        <x:f>SUM(N648,Q648,T648,W648,Z648,AC648,AF648,AI648,AL648,AO648,AR648,AU648)</x:f>
        <x:v>0</x:v>
      </x:c>
      <x:c r="AY648" s="525"/>
      <x:c r="AZ648" s="579" t="n">
        <x:f>AW648/12</x:f>
        <x:v>0</x:v>
      </x:c>
      <x:c r="BA648" s="582" t="n">
        <x:f>AX648/12</x:f>
        <x:v>0</x:v>
      </x:c>
      <x:c r="BB648" s="525"/>
      <x:c r="BC648" s="579" t="n">
        <x:f>AW648-$G648</x:f>
        <x:v>0</x:v>
      </x:c>
      <x:c r="BD648" s="582" t="n">
        <x:f>AX648-($K648*12)</x:f>
        <x:v>0</x:v>
      </x:c>
      <x:c r="BE648" s="522" t="str">
        <x:v>SIM</x:v>
      </x:c>
      <x:c r="BF648" s="522" t="str">
        <x:v>PRODUÇÃO · COMPÕE O FATOR K</x:v>
      </x:c>
    </x:row>
    <x:row r="649" ht="31" customHeight="1">
      <x:c r="A649" s="531" t="str">
        <x:v>STC</x:v>
      </x:c>
      <x:c r="B649" s="531" t="str">
        <x:v>CORTE</x:v>
      </x:c>
      <x:c r="C649" s="531" t="str">
        <x:v>5082000186</x:v>
      </x:c>
      <x:c r="D649" s="534" t="str">
        <x:v>DESLIGAMENTO A PEDIDO DO CLIENTE STC</x:v>
      </x:c>
      <x:c r="E649" s="534" t="str">
        <x:v>DESLIGAMENTO A PEDIDO DO CLIENTE. TIPO: DESLIGAMENTO, SEM RETIRADA DE RAMAL E/OU MEDIDOR. INCLUI: DESCONECTAR O RAMAL DE CONEXAO NA REDE BT E/OU NO BORNE DO MEDIDOR E/OU DISJUNTOR. APROPRIACAO - CUSTEIO: APROPRIAR NO CENTRO E CLASSE DE CUSTO ESPECIFICA DA AREA. CONFORME ET.206.EQTL.NORMAS E QUALIDADE - CADERNO DE SERVICOS. QUANTIDADE MINIMA DE PESSOAS RECOMENDAS: 2 PESSOAS. TIPO DE TURMA: STC.</x:v>
      </x:c>
      <x:c r="F649" s="531" t="str">
        <x:v>UNIDADE</x:v>
      </x:c>
      <x:c r="G649" s="573" t="n">
        <x:v>1479.58309210844</x:v>
      </x:c>
      <x:c r="H649" s="573" t="n">
        <x:f>G649/12</x:f>
        <x:v>123.29859100903667</x:v>
      </x:c>
      <x:c r="I649" s="576" t="n">
        <x:v>39.2600070295456</x:v>
      </x:c>
      <x:c r="J649" s="576" t="n">
        <x:f>ROUND(I649*$E$3,2)</x:f>
        <x:v>39.26</x:v>
      </x:c>
      <x:c r="K649" s="576" t="n">
        <x:f>J649*H649</x:f>
        <x:v>4840.70268301478</x:v>
      </x:c>
      <x:c r="L649" s="522"/>
      <x:c r="M649" s="579" t="n">
        <x:v>3126</x:v>
      </x:c>
      <x:c r="N649" s="582" t="n">
        <x:f>O649*$E$3</x:f>
        <x:v>122726.76</x:v>
      </x:c>
      <x:c r="O649" s="523" t="n">
        <x:v>122726.76</x:v>
      </x:c>
      <x:c r="P649" s="585" t="n">
        <x:v>2080</x:v>
      </x:c>
      <x:c r="Q649" s="588" t="n">
        <x:f>R649*$E$3</x:f>
        <x:v>81660.8</x:v>
      </x:c>
      <x:c r="R649" s="523" t="n">
        <x:v>81660.8</x:v>
      </x:c>
      <x:c r="S649" s="579" t="n">
        <x:v>4918</x:v>
      </x:c>
      <x:c r="T649" s="582" t="n">
        <x:f>U649*$E$3</x:f>
        <x:v>193080.68</x:v>
      </x:c>
      <x:c r="U649" s="523" t="n">
        <x:v>193080.68</x:v>
      </x:c>
      <x:c r="V649" s="585" t="n">
        <x:v>4829</x:v>
      </x:c>
      <x:c r="W649" s="588" t="n">
        <x:f>X649*$E$3</x:f>
        <x:v>189586.54</x:v>
      </x:c>
      <x:c r="X649" s="523" t="n">
        <x:v>189586.54</x:v>
      </x:c>
      <x:c r="Y649" s="579" t="n">
        <x:v>1952</x:v>
      </x:c>
      <x:c r="Z649" s="582" t="n">
        <x:f>AA649*$E$3</x:f>
        <x:v>76635.52</x:v>
      </x:c>
      <x:c r="AA649" s="523" t="n">
        <x:v>76635.52</x:v>
      </x:c>
      <x:c r="AB649" s="585" t="n">
        <x:v>532</x:v>
      </x:c>
      <x:c r="AC649" s="588" t="n">
        <x:f>AD649*$E$3</x:f>
        <x:v>20886.32</x:v>
      </x:c>
      <x:c r="AD649" s="523" t="n">
        <x:v>20886.32</x:v>
      </x:c>
      <x:c r="AE649" s="579" t="n">
        <x:v>485</x:v>
      </x:c>
      <x:c r="AF649" s="582" t="n">
        <x:f>AG649*$E$3</x:f>
        <x:v>19041.1</x:v>
      </x:c>
      <x:c r="AG649" s="523" t="n">
        <x:v>19041.1</x:v>
      </x:c>
      <x:c r="AH649" s="585" t="n">
        <x:v>503</x:v>
      </x:c>
      <x:c r="AI649" s="588" t="n">
        <x:f>AJ649*$E$3</x:f>
        <x:v>19747.78</x:v>
      </x:c>
      <x:c r="AJ649" s="523" t="n">
        <x:v>19747.78</x:v>
      </x:c>
      <x:c r="AK649" s="579" t="n">
        <x:v>410</x:v>
      </x:c>
      <x:c r="AL649" s="582" t="n">
        <x:f>AM649*$E$3</x:f>
        <x:v>16096.6</x:v>
      </x:c>
      <x:c r="AM649" s="523" t="n">
        <x:v>16096.6</x:v>
      </x:c>
      <x:c r="AN649" s="585" t="n">
        <x:v>427</x:v>
      </x:c>
      <x:c r="AO649" s="588" t="n">
        <x:f>AP649*$E$3</x:f>
        <x:v>16764.02</x:v>
      </x:c>
      <x:c r="AP649" s="523" t="n">
        <x:v>16764.02</x:v>
      </x:c>
      <x:c r="AQ649" s="579" t="n">
        <x:v>382</x:v>
      </x:c>
      <x:c r="AR649" s="582" t="n">
        <x:f>AS649*$E$3</x:f>
        <x:v>14997.32</x:v>
      </x:c>
      <x:c r="AS649" s="523" t="n">
        <x:v>14997.32</x:v>
      </x:c>
      <x:c r="AT649" s="585" t="n">
        <x:v>342</x:v>
      </x:c>
      <x:c r="AU649" s="588" t="n">
        <x:f>AV649*$E$3</x:f>
        <x:v>13426.92</x:v>
      </x:c>
      <x:c r="AV649" s="523" t="n">
        <x:v>13426.92</x:v>
      </x:c>
      <x:c r="AW649" s="579" t="n">
        <x:f>SUM(M649,P649,S649,V649,Y649,AB649,AE649,AH649,AK649,AN649,AQ649,AT649)</x:f>
        <x:v>19986</x:v>
      </x:c>
      <x:c r="AX649" s="582" t="n">
        <x:f>SUM(N649,Q649,T649,W649,Z649,AC649,AF649,AI649,AL649,AO649,AR649,AU649)</x:f>
        <x:v>784650.36</x:v>
      </x:c>
      <x:c r="AY649" s="525"/>
      <x:c r="AZ649" s="579" t="n">
        <x:f>AW649/12</x:f>
        <x:v>1665.5</x:v>
      </x:c>
      <x:c r="BA649" s="582" t="n">
        <x:f>AX649/12</x:f>
        <x:v>65387.53</x:v>
      </x:c>
      <x:c r="BB649" s="525"/>
      <x:c r="BC649" s="579" t="n">
        <x:f>AW649-$G649</x:f>
        <x:v>18506.41690789156</x:v>
      </x:c>
      <x:c r="BD649" s="582" t="n">
        <x:f>AX649-($K649*12)</x:f>
        <x:v>726561.9278038227</x:v>
      </x:c>
      <x:c r="BE649" s="522" t="str">
        <x:v>SIM</x:v>
      </x:c>
      <x:c r="BF649" s="522" t="str">
        <x:v>PRODUÇÃO · COMPÕE O FATOR K</x:v>
      </x:c>
    </x:row>
    <x:row r="650" ht="31" customHeight="1">
      <x:c r="A650" s="531" t="str">
        <x:v>STC</x:v>
      </x:c>
      <x:c r="B650" s="531" t="str">
        <x:v>CORTE</x:v>
      </x:c>
      <x:c r="C650" s="531" t="str">
        <x:v>5082000209</x:v>
      </x:c>
      <x:c r="D650" s="534" t="str">
        <x:v>HORA EM DISPONIBILIDADE COBRANCA</x:v>
      </x:c>
      <x:c r="E650" s="534" t="str">
        <x:v>HORA EM DISPONIBILIDADE COBRANÇA</x:v>
      </x:c>
      <x:c r="F650" s="531" t="str">
        <x:v>HORA</x:v>
      </x:c>
      <x:c r="G650" s="573" t="n">
        <x:v>0</x:v>
      </x:c>
      <x:c r="H650" s="573" t="n">
        <x:f>G650/12</x:f>
        <x:v>0</x:v>
      </x:c>
      <x:c r="I650" s="576" t="n">
        <x:v>124.136019963942</x:v>
      </x:c>
      <x:c r="J650" s="576" t="n">
        <x:f>ROUND(I650*$E$3,2)</x:f>
        <x:v>124.14</x:v>
      </x:c>
      <x:c r="K650" s="576" t="n">
        <x:f>J650*H650</x:f>
        <x:v>0</x:v>
      </x:c>
      <x:c r="L650" s="522"/>
      <x:c r="M650" s="579" t="n">
        <x:v>0</x:v>
      </x:c>
      <x:c r="N650" s="582" t="n">
        <x:f>O650*$E$3</x:f>
        <x:v>0</x:v>
      </x:c>
      <x:c r="O650" s="523" t="n">
        <x:v>0</x:v>
      </x:c>
      <x:c r="P650" s="585" t="n">
        <x:v>0</x:v>
      </x:c>
      <x:c r="Q650" s="588" t="n">
        <x:f>R650*$E$3</x:f>
        <x:v>0</x:v>
      </x:c>
      <x:c r="R650" s="523" t="n">
        <x:v>0</x:v>
      </x:c>
      <x:c r="S650" s="579" t="n">
        <x:v>0</x:v>
      </x:c>
      <x:c r="T650" s="582" t="n">
        <x:f>U650*$E$3</x:f>
        <x:v>0</x:v>
      </x:c>
      <x:c r="U650" s="523" t="n">
        <x:v>0</x:v>
      </x:c>
      <x:c r="V650" s="585" t="n">
        <x:v>0</x:v>
      </x:c>
      <x:c r="W650" s="588" t="n">
        <x:f>X650*$E$3</x:f>
        <x:v>0</x:v>
      </x:c>
      <x:c r="X650" s="523" t="n">
        <x:v>0</x:v>
      </x:c>
      <x:c r="Y650" s="579" t="n">
        <x:v>0</x:v>
      </x:c>
      <x:c r="Z650" s="582" t="n">
        <x:f>AA650*$E$3</x:f>
        <x:v>0</x:v>
      </x:c>
      <x:c r="AA650" s="523" t="n">
        <x:v>0</x:v>
      </x:c>
      <x:c r="AB650" s="585" t="n">
        <x:v>0</x:v>
      </x:c>
      <x:c r="AC650" s="588" t="n">
        <x:f>AD650*$E$3</x:f>
        <x:v>0</x:v>
      </x:c>
      <x:c r="AD650" s="523" t="n">
        <x:v>0</x:v>
      </x:c>
      <x:c r="AE650" s="579" t="n">
        <x:v>0</x:v>
      </x:c>
      <x:c r="AF650" s="582" t="n">
        <x:f>AG650*$E$3</x:f>
        <x:v>0</x:v>
      </x:c>
      <x:c r="AG650" s="523" t="n">
        <x:v>0</x:v>
      </x:c>
      <x:c r="AH650" s="585" t="n">
        <x:v>0</x:v>
      </x:c>
      <x:c r="AI650" s="588" t="n">
        <x:f>AJ650*$E$3</x:f>
        <x:v>0</x:v>
      </x:c>
      <x:c r="AJ650" s="523" t="n">
        <x:v>0</x:v>
      </x:c>
      <x:c r="AK650" s="579" t="n">
        <x:v>0</x:v>
      </x:c>
      <x:c r="AL650" s="582" t="n">
        <x:f>AM650*$E$3</x:f>
        <x:v>0</x:v>
      </x:c>
      <x:c r="AM650" s="523" t="n">
        <x:v>0</x:v>
      </x:c>
      <x:c r="AN650" s="585" t="n">
        <x:v>0</x:v>
      </x:c>
      <x:c r="AO650" s="588" t="n">
        <x:f>AP650*$E$3</x:f>
        <x:v>0</x:v>
      </x:c>
      <x:c r="AP650" s="523" t="n">
        <x:v>0</x:v>
      </x:c>
      <x:c r="AQ650" s="579" t="n">
        <x:v>0</x:v>
      </x:c>
      <x:c r="AR650" s="582" t="n">
        <x:f>AS650*$E$3</x:f>
        <x:v>0</x:v>
      </x:c>
      <x:c r="AS650" s="523" t="n">
        <x:v>0</x:v>
      </x:c>
      <x:c r="AT650" s="585" t="n">
        <x:v>0</x:v>
      </x:c>
      <x:c r="AU650" s="588" t="n">
        <x:f>AV650*$E$3</x:f>
        <x:v>0</x:v>
      </x:c>
      <x:c r="AV650" s="523" t="n">
        <x:v>0</x:v>
      </x:c>
      <x:c r="AW650" s="579" t="n">
        <x:f>SUM(M650,P650,S650,V650,Y650,AB650,AE650,AH650,AK650,AN650,AQ650,AT650)</x:f>
        <x:v>0</x:v>
      </x:c>
      <x:c r="AX650" s="582" t="n">
        <x:f>SUM(N650,Q650,T650,W650,Z650,AC650,AF650,AI650,AL650,AO650,AR650,AU650)</x:f>
        <x:v>0</x:v>
      </x:c>
      <x:c r="AY650" s="525"/>
      <x:c r="AZ650" s="579" t="n">
        <x:f>AW650/12</x:f>
        <x:v>0</x:v>
      </x:c>
      <x:c r="BA650" s="582" t="n">
        <x:f>AX650/12</x:f>
        <x:v>0</x:v>
      </x:c>
      <x:c r="BB650" s="525"/>
      <x:c r="BC650" s="579" t="n">
        <x:f>AW650-$G650</x:f>
        <x:v>0</x:v>
      </x:c>
      <x:c r="BD650" s="582" t="n">
        <x:f>AX650-($K650*12)</x:f>
        <x:v>0</x:v>
      </x:c>
      <x:c r="BE650" s="522" t="str">
        <x:v>NÃO</x:v>
      </x:c>
      <x:c r="BF650" s="522" t="str">
        <x:v>HORAS EXTRAS STC · Pagamento de horas realizado à parte da produção</x:v>
      </x:c>
    </x:row>
    <x:row r="651" ht="31" customHeight="1">
      <x:c r="A651" s="531" t="str">
        <x:v>STC</x:v>
      </x:c>
      <x:c r="B651" s="531" t="str">
        <x:v>CORTE</x:v>
      </x:c>
      <x:c r="C651" s="531" t="str">
        <x:v>5082000190</x:v>
      </x:c>
      <x:c r="D651" s="534" t="str">
        <x:v>INST MEDIDOR ELETRONICO COMERCIAL STC</x:v>
      </x:c>
      <x:c r="E651" s="534" t="str">
        <x:v>RESTABELECER O FORNECIMENTO DE UMA UNIDADE CONSUMIDORA DO GRUPO B. TIPO: INSTALANDO MEDIDOR, INDEPENDENTE DO NUMERO DE FASES. INCLUI: CONECTAR E INSTALAR MEDIDOR EXISTENTE E LACRAR CAIXA DE MEDICAO, COM O APONTAMENTO DA REALIZACAO DOS SERVICOS ATRAVES DE APLICATIVO APROPRIACAO - INVESTIMENTO: QUANDO ASSOCIADA A UC ESSA ATIVIDADE DEVE SER APROPRIADA NA ODI. CONFORME ET.206.EQTL.NORMAS E QUALIDADE - CADERNO DE SERVICOS. QUANTIDADE MINIMA DE PESSOAS RECOMENDAS: 2 PESSOAS. TIPO DE TURMA: STC.</x:v>
      </x:c>
      <x:c r="F651" s="531" t="str">
        <x:v>UNIDADE</x:v>
      </x:c>
      <x:c r="G651" s="573" t="n">
        <x:v>54139.2</x:v>
      </x:c>
      <x:c r="H651" s="573" t="n">
        <x:f>G651/12</x:f>
        <x:v>4511.599999999999</x:v>
      </x:c>
      <x:c r="I651" s="576" t="n">
        <x:v>68.0506788512124</x:v>
      </x:c>
      <x:c r="J651" s="576" t="n">
        <x:f>ROUND(I651*$E$3,2)</x:f>
        <x:v>68.05</x:v>
      </x:c>
      <x:c r="K651" s="576" t="n">
        <x:f>J651*H651</x:f>
        <x:v>307014.37999999995</x:v>
      </x:c>
      <x:c r="L651" s="522"/>
      <x:c r="M651" s="579" t="n">
        <x:v>0</x:v>
      </x:c>
      <x:c r="N651" s="582" t="n">
        <x:f>O651*$E$3</x:f>
        <x:v>0</x:v>
      </x:c>
      <x:c r="O651" s="523" t="n">
        <x:v>0</x:v>
      </x:c>
      <x:c r="P651" s="585" t="n">
        <x:v>0</x:v>
      </x:c>
      <x:c r="Q651" s="588" t="n">
        <x:f>R651*$E$3</x:f>
        <x:v>0</x:v>
      </x:c>
      <x:c r="R651" s="523" t="n">
        <x:v>0</x:v>
      </x:c>
      <x:c r="S651" s="579" t="n">
        <x:v>0</x:v>
      </x:c>
      <x:c r="T651" s="582" t="n">
        <x:f>U651*$E$3</x:f>
        <x:v>0</x:v>
      </x:c>
      <x:c r="U651" s="523" t="n">
        <x:v>0</x:v>
      </x:c>
      <x:c r="V651" s="585" t="n">
        <x:v>0</x:v>
      </x:c>
      <x:c r="W651" s="588" t="n">
        <x:f>X651*$E$3</x:f>
        <x:v>0</x:v>
      </x:c>
      <x:c r="X651" s="523" t="n">
        <x:v>0</x:v>
      </x:c>
      <x:c r="Y651" s="579" t="n">
        <x:v>0</x:v>
      </x:c>
      <x:c r="Z651" s="582" t="n">
        <x:f>AA651*$E$3</x:f>
        <x:v>0</x:v>
      </x:c>
      <x:c r="AA651" s="523" t="n">
        <x:v>0</x:v>
      </x:c>
      <x:c r="AB651" s="585" t="n">
        <x:v>0</x:v>
      </x:c>
      <x:c r="AC651" s="588" t="n">
        <x:f>AD651*$E$3</x:f>
        <x:v>0</x:v>
      </x:c>
      <x:c r="AD651" s="523" t="n">
        <x:v>0</x:v>
      </x:c>
      <x:c r="AE651" s="579" t="n">
        <x:v>0</x:v>
      </x:c>
      <x:c r="AF651" s="582" t="n">
        <x:f>AG651*$E$3</x:f>
        <x:v>0</x:v>
      </x:c>
      <x:c r="AG651" s="523" t="n">
        <x:v>0</x:v>
      </x:c>
      <x:c r="AH651" s="585" t="n">
        <x:v>0</x:v>
      </x:c>
      <x:c r="AI651" s="588" t="n">
        <x:f>AJ651*$E$3</x:f>
        <x:v>0</x:v>
      </x:c>
      <x:c r="AJ651" s="523" t="n">
        <x:v>0</x:v>
      </x:c>
      <x:c r="AK651" s="579" t="n">
        <x:v>0</x:v>
      </x:c>
      <x:c r="AL651" s="582" t="n">
        <x:f>AM651*$E$3</x:f>
        <x:v>0</x:v>
      </x:c>
      <x:c r="AM651" s="523" t="n">
        <x:v>0</x:v>
      </x:c>
      <x:c r="AN651" s="585" t="n">
        <x:v>0</x:v>
      </x:c>
      <x:c r="AO651" s="588" t="n">
        <x:f>AP651*$E$3</x:f>
        <x:v>0</x:v>
      </x:c>
      <x:c r="AP651" s="523" t="n">
        <x:v>0</x:v>
      </x:c>
      <x:c r="AQ651" s="579" t="n">
        <x:v>0</x:v>
      </x:c>
      <x:c r="AR651" s="582" t="n">
        <x:f>AS651*$E$3</x:f>
        <x:v>0</x:v>
      </x:c>
      <x:c r="AS651" s="523" t="n">
        <x:v>0</x:v>
      </x:c>
      <x:c r="AT651" s="585" t="n">
        <x:v>0</x:v>
      </x:c>
      <x:c r="AU651" s="588" t="n">
        <x:f>AV651*$E$3</x:f>
        <x:v>0</x:v>
      </x:c>
      <x:c r="AV651" s="523" t="n">
        <x:v>0</x:v>
      </x:c>
      <x:c r="AW651" s="579" t="n">
        <x:f>SUM(M651,P651,S651,V651,Y651,AB651,AE651,AH651,AK651,AN651,AQ651,AT651)</x:f>
        <x:v>0</x:v>
      </x:c>
      <x:c r="AX651" s="582" t="n">
        <x:f>SUM(N651,Q651,T651,W651,Z651,AC651,AF651,AI651,AL651,AO651,AR651,AU651)</x:f>
        <x:v>0</x:v>
      </x:c>
      <x:c r="AY651" s="525"/>
      <x:c r="AZ651" s="579" t="n">
        <x:f>AW651/12</x:f>
        <x:v>0</x:v>
      </x:c>
      <x:c r="BA651" s="582" t="n">
        <x:f>AX651/12</x:f>
        <x:v>0</x:v>
      </x:c>
      <x:c r="BB651" s="525"/>
      <x:c r="BC651" s="579" t="n">
        <x:f>AW651-$G651</x:f>
        <x:v>-54139.2</x:v>
      </x:c>
      <x:c r="BD651" s="582" t="n">
        <x:f>AX651-($K651*12)</x:f>
        <x:v>-3684172.5599999996</x:v>
      </x:c>
      <x:c r="BE651" s="522" t="str">
        <x:v>SIM</x:v>
      </x:c>
      <x:c r="BF651" s="522" t="str">
        <x:v>PRODUÇÃO · COMPÕE O FATOR K</x:v>
      </x:c>
    </x:row>
    <x:row r="652" ht="31" customHeight="1">
      <x:c r="A652" s="531" t="str">
        <x:v>STC</x:v>
      </x:c>
      <x:c r="B652" s="531" t="str">
        <x:v>LIGAÇÃO NOVA</x:v>
      </x:c>
      <x:c r="C652" s="531" t="str">
        <x:v>5082000192</x:v>
      </x:c>
      <x:c r="D652" s="534" t="str">
        <x:v>INST PADRAO ENTRADA COMPLETO STC</x:v>
      </x:c>
      <x:c r="E652" s="534" t="str">
        <x:v>INSTALAR PADRAO DE ENTRADA COMPLETO, EM POSTE METALICO (5M OU 7M) OU PONTALETE (PAREDE), INDEPENDENTE DO NUMERO DE FASES. INCLUI: ABRIR CAVA E INSTALAR POSTE METALICO (5M TANGENTE / 7M TRAVESSIA) OU FIXACAO DO PONTALETE, CURVAS, CAIXA DE MEDICAO E PROTECAO, CONJUNTO DE ATERRAMENTO E DISJUNTOR. QUANDO EM PONTALETE A FIXACAO DEVE SER NA ESTRUTURA DA PAREDE. APROPRIACAO - INVESTIMENTO: QUANDO ASSOCIADA A UC ESSA ATIVIDADE DEVE SER APROPRIADA NA ODS. CONFORME ET.206.EQTL.NORMAS E QUALIDADE - CADERNO DE SERVICOS. QUANTIDADE MINIMA DE PESSOAS RECOMENDAS: 2 PESSOAS. TIPO DE TURMA: STC.</x:v>
      </x:c>
      <x:c r="F652" s="531" t="str">
        <x:v>UNIDADE</x:v>
      </x:c>
      <x:c r="G652" s="573" t="n">
        <x:v>0</x:v>
      </x:c>
      <x:c r="H652" s="573" t="n">
        <x:f>G652/12</x:f>
        <x:v>0</x:v>
      </x:c>
      <x:c r="I652" s="576" t="n">
        <x:v>375.664980340952</x:v>
      </x:c>
      <x:c r="J652" s="576" t="n">
        <x:f>ROUND(I652*$E$3,2)</x:f>
        <x:v>375.66</x:v>
      </x:c>
      <x:c r="K652" s="576" t="n">
        <x:f>J652*H652</x:f>
        <x:v>0</x:v>
      </x:c>
      <x:c r="L652" s="522"/>
      <x:c r="M652" s="579" t="n">
        <x:v>0</x:v>
      </x:c>
      <x:c r="N652" s="582" t="n">
        <x:f>O652*$E$3</x:f>
        <x:v>0</x:v>
      </x:c>
      <x:c r="O652" s="523" t="n">
        <x:v>0</x:v>
      </x:c>
      <x:c r="P652" s="585" t="n">
        <x:v>0</x:v>
      </x:c>
      <x:c r="Q652" s="588" t="n">
        <x:f>R652*$E$3</x:f>
        <x:v>0</x:v>
      </x:c>
      <x:c r="R652" s="523" t="n">
        <x:v>0</x:v>
      </x:c>
      <x:c r="S652" s="579" t="n">
        <x:v>0</x:v>
      </x:c>
      <x:c r="T652" s="582" t="n">
        <x:f>U652*$E$3</x:f>
        <x:v>0</x:v>
      </x:c>
      <x:c r="U652" s="523" t="n">
        <x:v>0</x:v>
      </x:c>
      <x:c r="V652" s="585" t="n">
        <x:v>0</x:v>
      </x:c>
      <x:c r="W652" s="588" t="n">
        <x:f>X652*$E$3</x:f>
        <x:v>0</x:v>
      </x:c>
      <x:c r="X652" s="523" t="n">
        <x:v>0</x:v>
      </x:c>
      <x:c r="Y652" s="579" t="n">
        <x:v>0</x:v>
      </x:c>
      <x:c r="Z652" s="582" t="n">
        <x:f>AA652*$E$3</x:f>
        <x:v>0</x:v>
      </x:c>
      <x:c r="AA652" s="523" t="n">
        <x:v>0</x:v>
      </x:c>
      <x:c r="AB652" s="585" t="n">
        <x:v>0</x:v>
      </x:c>
      <x:c r="AC652" s="588" t="n">
        <x:f>AD652*$E$3</x:f>
        <x:v>0</x:v>
      </x:c>
      <x:c r="AD652" s="523" t="n">
        <x:v>0</x:v>
      </x:c>
      <x:c r="AE652" s="579" t="n">
        <x:v>0</x:v>
      </x:c>
      <x:c r="AF652" s="582" t="n">
        <x:f>AG652*$E$3</x:f>
        <x:v>0</x:v>
      </x:c>
      <x:c r="AG652" s="523" t="n">
        <x:v>0</x:v>
      </x:c>
      <x:c r="AH652" s="585" t="n">
        <x:v>0</x:v>
      </x:c>
      <x:c r="AI652" s="588" t="n">
        <x:f>AJ652*$E$3</x:f>
        <x:v>0</x:v>
      </x:c>
      <x:c r="AJ652" s="523" t="n">
        <x:v>0</x:v>
      </x:c>
      <x:c r="AK652" s="579" t="n">
        <x:v>0</x:v>
      </x:c>
      <x:c r="AL652" s="582" t="n">
        <x:f>AM652*$E$3</x:f>
        <x:v>0</x:v>
      </x:c>
      <x:c r="AM652" s="523" t="n">
        <x:v>0</x:v>
      </x:c>
      <x:c r="AN652" s="585" t="n">
        <x:v>0</x:v>
      </x:c>
      <x:c r="AO652" s="588" t="n">
        <x:f>AP652*$E$3</x:f>
        <x:v>0</x:v>
      </x:c>
      <x:c r="AP652" s="523" t="n">
        <x:v>0</x:v>
      </x:c>
      <x:c r="AQ652" s="579" t="n">
        <x:v>0</x:v>
      </x:c>
      <x:c r="AR652" s="582" t="n">
        <x:f>AS652*$E$3</x:f>
        <x:v>0</x:v>
      </x:c>
      <x:c r="AS652" s="523" t="n">
        <x:v>0</x:v>
      </x:c>
      <x:c r="AT652" s="585" t="n">
        <x:v>0</x:v>
      </x:c>
      <x:c r="AU652" s="588" t="n">
        <x:f>AV652*$E$3</x:f>
        <x:v>0</x:v>
      </x:c>
      <x:c r="AV652" s="523" t="n">
        <x:v>0</x:v>
      </x:c>
      <x:c r="AW652" s="579" t="n">
        <x:f>SUM(M652,P652,S652,V652,Y652,AB652,AE652,AH652,AK652,AN652,AQ652,AT652)</x:f>
        <x:v>0</x:v>
      </x:c>
      <x:c r="AX652" s="582" t="n">
        <x:f>SUM(N652,Q652,T652,W652,Z652,AC652,AF652,AI652,AL652,AO652,AR652,AU652)</x:f>
        <x:v>0</x:v>
      </x:c>
      <x:c r="AY652" s="525"/>
      <x:c r="AZ652" s="579" t="n">
        <x:f>AW652/12</x:f>
        <x:v>0</x:v>
      </x:c>
      <x:c r="BA652" s="582" t="n">
        <x:f>AX652/12</x:f>
        <x:v>0</x:v>
      </x:c>
      <x:c r="BB652" s="525"/>
      <x:c r="BC652" s="579" t="n">
        <x:f>AW652-$G652</x:f>
        <x:v>0</x:v>
      </x:c>
      <x:c r="BD652" s="582" t="n">
        <x:f>AX652-($K652*12)</x:f>
        <x:v>0</x:v>
      </x:c>
      <x:c r="BE652" s="522" t="str">
        <x:v>SIM</x:v>
      </x:c>
      <x:c r="BF652" s="522" t="str">
        <x:v>PRODUÇÃO · COMPÕE O FATOR K</x:v>
      </x:c>
    </x:row>
    <x:row r="653" ht="31" customHeight="1">
      <x:c r="A653" s="531" t="str">
        <x:v>STC</x:v>
      </x:c>
      <x:c r="B653" s="531" t="str">
        <x:v>LIGAÇÃO NOVA</x:v>
      </x:c>
      <x:c r="C653" s="531" t="str">
        <x:v>5082000193</x:v>
      </x:c>
      <x:c r="D653" s="534" t="str">
        <x:v>RET PADRAO ENTRADA COMPLETO STC</x:v>
      </x:c>
      <x:c r="E653" s="534" t="str">
        <x:v>RETIRAR PADRAO DE ENTRADA COMPLETO, EM POSTE METALICO (5M OU 7M) OU PONTALETE (PAREDE), INDEPENDENTE DO NUMERO DE FASES. INCLUI: RETIRAR POSTE METALICO (5M TANGENTE / 7M TRAVESSIA) OU RETIRADA DO PONTALETE, CURVAS, CAIXA DE MEDICAO E PROTECAO, CONJUNTO DE ATERRAMENTO E DISJUNTOR. APROPRIACAO - INVESTIMENTO: QUANDO ASSOCIADA A UC ESSA ATIVIDADE DEVE SER APROPRIADA NA ODD. CONFORME ET.206.EQTL.NORMAS E QUALIDADE - CADERNO DE SERVICOS. QUANTIDADE MINIMA DE PESSOAS RECOMENDAS: 2 PESSOAS. TIPO DE TURMA: STC.</x:v>
      </x:c>
      <x:c r="F653" s="531" t="str">
        <x:v>UNIDADE</x:v>
      </x:c>
      <x:c r="G653" s="573" t="n">
        <x:v>0</x:v>
      </x:c>
      <x:c r="H653" s="573" t="n">
        <x:f>G653/12</x:f>
        <x:v>0</x:v>
      </x:c>
      <x:c r="I653" s="576" t="n">
        <x:v>281.748735255714</x:v>
      </x:c>
      <x:c r="J653" s="576" t="n">
        <x:f>ROUND(I653*$E$3,2)</x:f>
        <x:v>281.75</x:v>
      </x:c>
      <x:c r="K653" s="576" t="n">
        <x:f>J653*H653</x:f>
        <x:v>0</x:v>
      </x:c>
      <x:c r="L653" s="522"/>
      <x:c r="M653" s="579" t="n">
        <x:v>0</x:v>
      </x:c>
      <x:c r="N653" s="582" t="n">
        <x:f>O653*$E$3</x:f>
        <x:v>0</x:v>
      </x:c>
      <x:c r="O653" s="523" t="n">
        <x:v>0</x:v>
      </x:c>
      <x:c r="P653" s="585" t="n">
        <x:v>0</x:v>
      </x:c>
      <x:c r="Q653" s="588" t="n">
        <x:f>R653*$E$3</x:f>
        <x:v>0</x:v>
      </x:c>
      <x:c r="R653" s="523" t="n">
        <x:v>0</x:v>
      </x:c>
      <x:c r="S653" s="579" t="n">
        <x:v>0</x:v>
      </x:c>
      <x:c r="T653" s="582" t="n">
        <x:f>U653*$E$3</x:f>
        <x:v>0</x:v>
      </x:c>
      <x:c r="U653" s="523" t="n">
        <x:v>0</x:v>
      </x:c>
      <x:c r="V653" s="585" t="n">
        <x:v>0</x:v>
      </x:c>
      <x:c r="W653" s="588" t="n">
        <x:f>X653*$E$3</x:f>
        <x:v>0</x:v>
      </x:c>
      <x:c r="X653" s="523" t="n">
        <x:v>0</x:v>
      </x:c>
      <x:c r="Y653" s="579" t="n">
        <x:v>0</x:v>
      </x:c>
      <x:c r="Z653" s="582" t="n">
        <x:f>AA653*$E$3</x:f>
        <x:v>0</x:v>
      </x:c>
      <x:c r="AA653" s="523" t="n">
        <x:v>0</x:v>
      </x:c>
      <x:c r="AB653" s="585" t="n">
        <x:v>0</x:v>
      </x:c>
      <x:c r="AC653" s="588" t="n">
        <x:f>AD653*$E$3</x:f>
        <x:v>0</x:v>
      </x:c>
      <x:c r="AD653" s="523" t="n">
        <x:v>0</x:v>
      </x:c>
      <x:c r="AE653" s="579" t="n">
        <x:v>0</x:v>
      </x:c>
      <x:c r="AF653" s="582" t="n">
        <x:f>AG653*$E$3</x:f>
        <x:v>0</x:v>
      </x:c>
      <x:c r="AG653" s="523" t="n">
        <x:v>0</x:v>
      </x:c>
      <x:c r="AH653" s="585" t="n">
        <x:v>0</x:v>
      </x:c>
      <x:c r="AI653" s="588" t="n">
        <x:f>AJ653*$E$3</x:f>
        <x:v>0</x:v>
      </x:c>
      <x:c r="AJ653" s="523" t="n">
        <x:v>0</x:v>
      </x:c>
      <x:c r="AK653" s="579" t="n">
        <x:v>0</x:v>
      </x:c>
      <x:c r="AL653" s="582" t="n">
        <x:f>AM653*$E$3</x:f>
        <x:v>0</x:v>
      </x:c>
      <x:c r="AM653" s="523" t="n">
        <x:v>0</x:v>
      </x:c>
      <x:c r="AN653" s="585" t="n">
        <x:v>0</x:v>
      </x:c>
      <x:c r="AO653" s="588" t="n">
        <x:f>AP653*$E$3</x:f>
        <x:v>0</x:v>
      </x:c>
      <x:c r="AP653" s="523" t="n">
        <x:v>0</x:v>
      </x:c>
      <x:c r="AQ653" s="579" t="n">
        <x:v>0</x:v>
      </x:c>
      <x:c r="AR653" s="582" t="n">
        <x:f>AS653*$E$3</x:f>
        <x:v>0</x:v>
      </x:c>
      <x:c r="AS653" s="523" t="n">
        <x:v>0</x:v>
      </x:c>
      <x:c r="AT653" s="585" t="n">
        <x:v>0</x:v>
      </x:c>
      <x:c r="AU653" s="588" t="n">
        <x:f>AV653*$E$3</x:f>
        <x:v>0</x:v>
      </x:c>
      <x:c r="AV653" s="523" t="n">
        <x:v>0</x:v>
      </x:c>
      <x:c r="AW653" s="579" t="n">
        <x:f>SUM(M653,P653,S653,V653,Y653,AB653,AE653,AH653,AK653,AN653,AQ653,AT653)</x:f>
        <x:v>0</x:v>
      </x:c>
      <x:c r="AX653" s="582" t="n">
        <x:f>SUM(N653,Q653,T653,W653,Z653,AC653,AF653,AI653,AL653,AO653,AR653,AU653)</x:f>
        <x:v>0</x:v>
      </x:c>
      <x:c r="AY653" s="525"/>
      <x:c r="AZ653" s="579" t="n">
        <x:f>AW653/12</x:f>
        <x:v>0</x:v>
      </x:c>
      <x:c r="BA653" s="582" t="n">
        <x:f>AX653/12</x:f>
        <x:v>0</x:v>
      </x:c>
      <x:c r="BB653" s="525"/>
      <x:c r="BC653" s="579" t="n">
        <x:f>AW653-$G653</x:f>
        <x:v>0</x:v>
      </x:c>
      <x:c r="BD653" s="582" t="n">
        <x:f>AX653-($K653*12)</x:f>
        <x:v>0</x:v>
      </x:c>
      <x:c r="BE653" s="522" t="str">
        <x:v>SIM</x:v>
      </x:c>
      <x:c r="BF653" s="522" t="str">
        <x:v>PRODUÇÃO · COMPÕE O FATOR K</x:v>
      </x:c>
    </x:row>
    <x:row r="654" ht="31" customHeight="1">
      <x:c r="A654" s="531" t="str">
        <x:v>STC</x:v>
      </x:c>
      <x:c r="B654" s="531" t="str">
        <x:v>LIGAÇÃO NOVA</x:v>
      </x:c>
      <x:c r="C654" s="531" t="str">
        <x:v>5082000194</x:v>
      </x:c>
      <x:c r="D654" s="534" t="str">
        <x:v>INST PADRAO ENTRADA PARCIAL STC</x:v>
      </x:c>
      <x:c r="E654" s="534" t="str">
        <x:v>INSTALAR PADRAO DE ENTRADA PARCIAL, TIPO: PONTALETE (PAREDE) OU CAIXA DE MEDICAO E PROTECAO OU CONJUNTO DE ATERRAMENTO, INDEPENDENTE DO NUMERO DE FASES. INCLUI: ABRIR CAVA E INSTALAR POSTE METALICO (5M TANGENTE / 7M TRAVESSIA) E/OU FIXACAO DO PONTALETE E CURVAS E/OU CAIXA DE MEDICAO E PROTECAO E/OU CONJUNTO DE ATERRAMENTO. APROPRIACAO - INVESTIMENTO: QUANDO ASSOCIADA A UC ESSA ATIVIDADE DEVE SER APROPRIADA NA ODS. CONFORME ET.206.EQTL.NORMAS E QUALIDADE - CADERNO DE SERVICOS. QUANTIDADE MINIMA DE PESSOAS RECOMENDAS: 2 PESSOAS. TIPO DE TURMA: STC.</x:v>
      </x:c>
      <x:c r="F654" s="531" t="str">
        <x:v>UNIDADE</x:v>
      </x:c>
      <x:c r="G654" s="573" t="n">
        <x:v>0</x:v>
      </x:c>
      <x:c r="H654" s="573" t="n">
        <x:f>G654/12</x:f>
        <x:v>0</x:v>
      </x:c>
      <x:c r="I654" s="576" t="n">
        <x:v>217.357152879871</x:v>
      </x:c>
      <x:c r="J654" s="576" t="n">
        <x:f>ROUND(I654*$E$3,2)</x:f>
        <x:v>217.36</x:v>
      </x:c>
      <x:c r="K654" s="576" t="n">
        <x:f>J654*H654</x:f>
        <x:v>0</x:v>
      </x:c>
      <x:c r="L654" s="522"/>
      <x:c r="M654" s="579" t="n">
        <x:v>0</x:v>
      </x:c>
      <x:c r="N654" s="582" t="n">
        <x:f>O654*$E$3</x:f>
        <x:v>0</x:v>
      </x:c>
      <x:c r="O654" s="523" t="n">
        <x:v>0</x:v>
      </x:c>
      <x:c r="P654" s="585" t="n">
        <x:v>0</x:v>
      </x:c>
      <x:c r="Q654" s="588" t="n">
        <x:f>R654*$E$3</x:f>
        <x:v>0</x:v>
      </x:c>
      <x:c r="R654" s="523" t="n">
        <x:v>0</x:v>
      </x:c>
      <x:c r="S654" s="579" t="n">
        <x:v>0</x:v>
      </x:c>
      <x:c r="T654" s="582" t="n">
        <x:f>U654*$E$3</x:f>
        <x:v>0</x:v>
      </x:c>
      <x:c r="U654" s="523" t="n">
        <x:v>0</x:v>
      </x:c>
      <x:c r="V654" s="585" t="n">
        <x:v>0</x:v>
      </x:c>
      <x:c r="W654" s="588" t="n">
        <x:f>X654*$E$3</x:f>
        <x:v>0</x:v>
      </x:c>
      <x:c r="X654" s="523" t="n">
        <x:v>0</x:v>
      </x:c>
      <x:c r="Y654" s="579" t="n">
        <x:v>287</x:v>
      </x:c>
      <x:c r="Z654" s="582" t="n">
        <x:f>AA654*$E$3</x:f>
        <x:v>62382.32</x:v>
      </x:c>
      <x:c r="AA654" s="523" t="n">
        <x:v>62382.32</x:v>
      </x:c>
      <x:c r="AB654" s="585" t="n">
        <x:v>0</x:v>
      </x:c>
      <x:c r="AC654" s="588" t="n">
        <x:f>AD654*$E$3</x:f>
        <x:v>0</x:v>
      </x:c>
      <x:c r="AD654" s="523" t="n">
        <x:v>0</x:v>
      </x:c>
      <x:c r="AE654" s="579" t="n">
        <x:v>476</x:v>
      </x:c>
      <x:c r="AF654" s="582" t="n">
        <x:f>AG654*$E$3</x:f>
        <x:v>103463.36</x:v>
      </x:c>
      <x:c r="AG654" s="523" t="n">
        <x:v>103463.36</x:v>
      </x:c>
      <x:c r="AH654" s="585" t="n">
        <x:v>350</x:v>
      </x:c>
      <x:c r="AI654" s="588" t="n">
        <x:f>AJ654*$E$3</x:f>
        <x:v>76076</x:v>
      </x:c>
      <x:c r="AJ654" s="523" t="n">
        <x:v>76076</x:v>
      </x:c>
      <x:c r="AK654" s="579" t="n">
        <x:v>28</x:v>
      </x:c>
      <x:c r="AL654" s="582" t="n">
        <x:f>AM654*$E$3</x:f>
        <x:v>6086.08</x:v>
      </x:c>
      <x:c r="AM654" s="523" t="n">
        <x:v>6086.08</x:v>
      </x:c>
      <x:c r="AN654" s="585" t="n">
        <x:v>325</x:v>
      </x:c>
      <x:c r="AO654" s="588" t="n">
        <x:f>AP654*$E$3</x:f>
        <x:v>70642</x:v>
      </x:c>
      <x:c r="AP654" s="523" t="n">
        <x:v>70642</x:v>
      </x:c>
      <x:c r="AQ654" s="579" t="n">
        <x:v>119</x:v>
      </x:c>
      <x:c r="AR654" s="582" t="n">
        <x:f>AS654*$E$3</x:f>
        <x:v>25865.84</x:v>
      </x:c>
      <x:c r="AS654" s="523" t="n">
        <x:v>25865.84</x:v>
      </x:c>
      <x:c r="AT654" s="585" t="n">
        <x:v>444</x:v>
      </x:c>
      <x:c r="AU654" s="588" t="n">
        <x:f>AV654*$E$3</x:f>
        <x:v>96507.84</x:v>
      </x:c>
      <x:c r="AV654" s="523" t="n">
        <x:v>96507.84</x:v>
      </x:c>
      <x:c r="AW654" s="579" t="n">
        <x:f>SUM(M654,P654,S654,V654,Y654,AB654,AE654,AH654,AK654,AN654,AQ654,AT654)</x:f>
        <x:v>2029</x:v>
      </x:c>
      <x:c r="AX654" s="582" t="n">
        <x:f>SUM(N654,Q654,T654,W654,Z654,AC654,AF654,AI654,AL654,AO654,AR654,AU654)</x:f>
        <x:v>441023.44000000006</x:v>
      </x:c>
      <x:c r="AY654" s="525"/>
      <x:c r="AZ654" s="579" t="n">
        <x:f>AW654/12</x:f>
        <x:v>169.08333333333334</x:v>
      </x:c>
      <x:c r="BA654" s="582" t="n">
        <x:f>AX654/12</x:f>
        <x:v>36751.95333333334</x:v>
      </x:c>
      <x:c r="BB654" s="525"/>
      <x:c r="BC654" s="579" t="n">
        <x:f>AW654-$G654</x:f>
        <x:v>2029</x:v>
      </x:c>
      <x:c r="BD654" s="582" t="n">
        <x:f>AX654-($K654*12)</x:f>
        <x:v>441023.44000000006</x:v>
      </x:c>
      <x:c r="BE654" s="522" t="str">
        <x:v>SIM</x:v>
      </x:c>
      <x:c r="BF654" s="522" t="str">
        <x:v>PRODUÇÃO · COMPÕE O FATOR K</x:v>
      </x:c>
    </x:row>
    <x:row r="655" ht="31" customHeight="1">
      <x:c r="A655" s="531" t="str">
        <x:v>STC</x:v>
      </x:c>
      <x:c r="B655" s="531" t="str">
        <x:v>LIGAÇÃO NOVA</x:v>
      </x:c>
      <x:c r="C655" s="531" t="str">
        <x:v>5082000195</x:v>
      </x:c>
      <x:c r="D655" s="534" t="str">
        <x:v>RET PADRAO ENTRADA PARCIAL STC</x:v>
      </x:c>
      <x:c r="E655" s="534" t="str">
        <x:v>RETIRAR PADRAO DE ENTRADA PARCIAL, TIPO: PONTALETE (PAREDE) OU CAIXA DE MEDICAO E PROTECAO OU CONJUNTO DE ATERRAMENTO, INDEPENDENTE DO NUMERO DE FASES. INCLUI: RETIRAR PONTALETE E CURVAS E/OU RETIRAR CAIXA DE MEDICAO E PROTECAO E/OU RETIRAR CONJUNTO DE ATERRAMENTO. APROPRIACAO - INVESTIMENTO: QUANDO ASSOCIADA A UC ESSA ATIVIDADE DEVE SER APROPRIADA NA ODD. CONFORME ET.206.EQTL.NORMAS E QUALIDADE - CADERNO DE SERVICOS. QUANTIDADE MINIMA DE PESSOAS RECOMENDAS: 2 PESSOAS. TIPO DE TURMA: STC.</x:v>
      </x:c>
      <x:c r="F655" s="531" t="str">
        <x:v>UNIDADE</x:v>
      </x:c>
      <x:c r="G655" s="573" t="n">
        <x:v>0</x:v>
      </x:c>
      <x:c r="H655" s="573" t="n">
        <x:f>G655/12</x:f>
        <x:v>0</x:v>
      </x:c>
      <x:c r="I655" s="576" t="n">
        <x:v>152.15000701591</x:v>
      </x:c>
      <x:c r="J655" s="576" t="n">
        <x:f>ROUND(I655*$E$3,2)</x:f>
        <x:v>152.15</x:v>
      </x:c>
      <x:c r="K655" s="576" t="n">
        <x:f>J655*H655</x:f>
        <x:v>0</x:v>
      </x:c>
      <x:c r="L655" s="522"/>
      <x:c r="M655" s="579" t="n">
        <x:v>0</x:v>
      </x:c>
      <x:c r="N655" s="582" t="n">
        <x:f>O655*$E$3</x:f>
        <x:v>0</x:v>
      </x:c>
      <x:c r="O655" s="523" t="n">
        <x:v>0</x:v>
      </x:c>
      <x:c r="P655" s="585" t="n">
        <x:v>0</x:v>
      </x:c>
      <x:c r="Q655" s="588" t="n">
        <x:f>R655*$E$3</x:f>
        <x:v>0</x:v>
      </x:c>
      <x:c r="R655" s="523" t="n">
        <x:v>0</x:v>
      </x:c>
      <x:c r="S655" s="579" t="n">
        <x:v>0</x:v>
      </x:c>
      <x:c r="T655" s="582" t="n">
        <x:f>U655*$E$3</x:f>
        <x:v>0</x:v>
      </x:c>
      <x:c r="U655" s="523" t="n">
        <x:v>0</x:v>
      </x:c>
      <x:c r="V655" s="585" t="n">
        <x:v>0</x:v>
      </x:c>
      <x:c r="W655" s="588" t="n">
        <x:f>X655*$E$3</x:f>
        <x:v>0</x:v>
      </x:c>
      <x:c r="X655" s="523" t="n">
        <x:v>0</x:v>
      </x:c>
      <x:c r="Y655" s="579" t="n">
        <x:v>0</x:v>
      </x:c>
      <x:c r="Z655" s="582" t="n">
        <x:f>AA655*$E$3</x:f>
        <x:v>0</x:v>
      </x:c>
      <x:c r="AA655" s="523" t="n">
        <x:v>0</x:v>
      </x:c>
      <x:c r="AB655" s="585" t="n">
        <x:v>0</x:v>
      </x:c>
      <x:c r="AC655" s="588" t="n">
        <x:f>AD655*$E$3</x:f>
        <x:v>0</x:v>
      </x:c>
      <x:c r="AD655" s="523" t="n">
        <x:v>0</x:v>
      </x:c>
      <x:c r="AE655" s="579" t="n">
        <x:v>0</x:v>
      </x:c>
      <x:c r="AF655" s="582" t="n">
        <x:f>AG655*$E$3</x:f>
        <x:v>0</x:v>
      </x:c>
      <x:c r="AG655" s="523" t="n">
        <x:v>0</x:v>
      </x:c>
      <x:c r="AH655" s="585" t="n">
        <x:v>0</x:v>
      </x:c>
      <x:c r="AI655" s="588" t="n">
        <x:f>AJ655*$E$3</x:f>
        <x:v>0</x:v>
      </x:c>
      <x:c r="AJ655" s="523" t="n">
        <x:v>0</x:v>
      </x:c>
      <x:c r="AK655" s="579" t="n">
        <x:v>0</x:v>
      </x:c>
      <x:c r="AL655" s="582" t="n">
        <x:f>AM655*$E$3</x:f>
        <x:v>0</x:v>
      </x:c>
      <x:c r="AM655" s="523" t="n">
        <x:v>0</x:v>
      </x:c>
      <x:c r="AN655" s="585" t="n">
        <x:v>0</x:v>
      </x:c>
      <x:c r="AO655" s="588" t="n">
        <x:f>AP655*$E$3</x:f>
        <x:v>0</x:v>
      </x:c>
      <x:c r="AP655" s="523" t="n">
        <x:v>0</x:v>
      </x:c>
      <x:c r="AQ655" s="579" t="n">
        <x:v>0</x:v>
      </x:c>
      <x:c r="AR655" s="582" t="n">
        <x:f>AS655*$E$3</x:f>
        <x:v>0</x:v>
      </x:c>
      <x:c r="AS655" s="523" t="n">
        <x:v>0</x:v>
      </x:c>
      <x:c r="AT655" s="585" t="n">
        <x:v>0</x:v>
      </x:c>
      <x:c r="AU655" s="588" t="n">
        <x:f>AV655*$E$3</x:f>
        <x:v>0</x:v>
      </x:c>
      <x:c r="AV655" s="523" t="n">
        <x:v>0</x:v>
      </x:c>
      <x:c r="AW655" s="579" t="n">
        <x:f>SUM(M655,P655,S655,V655,Y655,AB655,AE655,AH655,AK655,AN655,AQ655,AT655)</x:f>
        <x:v>0</x:v>
      </x:c>
      <x:c r="AX655" s="582" t="n">
        <x:f>SUM(N655,Q655,T655,W655,Z655,AC655,AF655,AI655,AL655,AO655,AR655,AU655)</x:f>
        <x:v>0</x:v>
      </x:c>
      <x:c r="AY655" s="525"/>
      <x:c r="AZ655" s="579" t="n">
        <x:f>AW655/12</x:f>
        <x:v>0</x:v>
      </x:c>
      <x:c r="BA655" s="582" t="n">
        <x:f>AX655/12</x:f>
        <x:v>0</x:v>
      </x:c>
      <x:c r="BB655" s="525"/>
      <x:c r="BC655" s="579" t="n">
        <x:f>AW655-$G655</x:f>
        <x:v>0</x:v>
      </x:c>
      <x:c r="BD655" s="582" t="n">
        <x:f>AX655-($K655*12)</x:f>
        <x:v>0</x:v>
      </x:c>
      <x:c r="BE655" s="522" t="str">
        <x:v>SIM</x:v>
      </x:c>
      <x:c r="BF655" s="522" t="str">
        <x:v>PRODUÇÃO · COMPÕE O FATOR K</x:v>
      </x:c>
    </x:row>
    <x:row r="656" ht="31" customHeight="1">
      <x:c r="A656" s="531" t="str">
        <x:v>STC</x:v>
      </x:c>
      <x:c r="B656" s="531" t="str">
        <x:v>LIGAÇÃO NOVA</x:v>
      </x:c>
      <x:c r="C656" s="531" t="str">
        <x:v>5082000196</x:v>
      </x:c>
      <x:c r="D656" s="534" t="str">
        <x:v>REATIVACAO UC S/ INST MEDIDOR E RAMAL</x:v>
      </x:c>
      <x:c r="E656" s="534" t="str">
        <x:v>REATIVACAO DE UMA UNIDADE CONSUMIDORA DO GRUPO B, A PEDIDO DO CLIENTE, SEM INSTALACAO DE MEDIDOR ELETRONICO OU RAMAL DE LIGAÇÃO. APROPRIACAO - CUSTEIO: APROPRIAR NO CENTRO E CLASSE DE CUSTO ESPECIFICA DA AREA. CONFORME ET.206.EQTL.NORMAS E QUALIDADE - CADERNO DE SERVICOS. QUANTIDADE MINIMA DE PESSOAS RECOMENDAS: 2 PESSOAS. TIPO DE TURMA: STC.</x:v>
      </x:c>
      <x:c r="F656" s="531" t="str">
        <x:v>UNIDADE</x:v>
      </x:c>
      <x:c r="G656" s="573" t="n">
        <x:v>0</x:v>
      </x:c>
      <x:c r="H656" s="573" t="n">
        <x:f>G656/12</x:f>
        <x:v>0</x:v>
      </x:c>
      <x:c r="I656" s="576" t="n">
        <x:v>126.443951646231</x:v>
      </x:c>
      <x:c r="J656" s="576" t="n">
        <x:f>ROUND(I656*$E$3,2)</x:f>
        <x:v>126.44</x:v>
      </x:c>
      <x:c r="K656" s="576" t="n">
        <x:f>J656*H656</x:f>
        <x:v>0</x:v>
      </x:c>
      <x:c r="L656" s="522"/>
      <x:c r="M656" s="579" t="n">
        <x:v>3204</x:v>
      </x:c>
      <x:c r="N656" s="582" t="n">
        <x:f>O656*$E$3</x:f>
        <x:v>405113.76</x:v>
      </x:c>
      <x:c r="O656" s="523" t="n">
        <x:v>405113.76</x:v>
      </x:c>
      <x:c r="P656" s="585" t="n">
        <x:v>3846</x:v>
      </x:c>
      <x:c r="Q656" s="588" t="n">
        <x:f>R656*$E$3</x:f>
        <x:v>486288.24</x:v>
      </x:c>
      <x:c r="R656" s="523" t="n">
        <x:v>486288.24</x:v>
      </x:c>
      <x:c r="S656" s="579" t="n">
        <x:v>3441</x:v>
      </x:c>
      <x:c r="T656" s="582" t="n">
        <x:f>U656*$E$3</x:f>
        <x:v>435080.04</x:v>
      </x:c>
      <x:c r="U656" s="523" t="n">
        <x:v>435080.04</x:v>
      </x:c>
      <x:c r="V656" s="585" t="n">
        <x:v>4425</x:v>
      </x:c>
      <x:c r="W656" s="588" t="n">
        <x:f>X656*$E$3</x:f>
        <x:v>559497</x:v>
      </x:c>
      <x:c r="X656" s="523" t="n">
        <x:v>559497</x:v>
      </x:c>
      <x:c r="Y656" s="579" t="n">
        <x:v>3656</x:v>
      </x:c>
      <x:c r="Z656" s="582" t="n">
        <x:f>AA656*$E$3</x:f>
        <x:v>462264.64</x:v>
      </x:c>
      <x:c r="AA656" s="523" t="n">
        <x:v>462264.64</x:v>
      </x:c>
      <x:c r="AB656" s="585" t="n">
        <x:v>4196</x:v>
      </x:c>
      <x:c r="AC656" s="588" t="n">
        <x:f>AD656*$E$3</x:f>
        <x:v>530542.24</x:v>
      </x:c>
      <x:c r="AD656" s="523" t="n">
        <x:v>530542.24</x:v>
      </x:c>
      <x:c r="AE656" s="579" t="n">
        <x:v>3497</x:v>
      </x:c>
      <x:c r="AF656" s="582" t="n">
        <x:f>AG656*$E$3</x:f>
        <x:v>442160.68</x:v>
      </x:c>
      <x:c r="AG656" s="523" t="n">
        <x:v>442160.68</x:v>
      </x:c>
      <x:c r="AH656" s="585" t="n">
        <x:v>3733</x:v>
      </x:c>
      <x:c r="AI656" s="588" t="n">
        <x:f>AJ656*$E$3</x:f>
        <x:v>472000.52</x:v>
      </x:c>
      <x:c r="AJ656" s="523" t="n">
        <x:v>472000.52</x:v>
      </x:c>
      <x:c r="AK656" s="579" t="n">
        <x:v>4069</x:v>
      </x:c>
      <x:c r="AL656" s="582" t="n">
        <x:f>AM656*$E$3</x:f>
        <x:v>514484.36</x:v>
      </x:c>
      <x:c r="AM656" s="523" t="n">
        <x:v>514484.36</x:v>
      </x:c>
      <x:c r="AN656" s="585" t="n">
        <x:v>4152</x:v>
      </x:c>
      <x:c r="AO656" s="588" t="n">
        <x:f>AP656*$E$3</x:f>
        <x:v>524978.88</x:v>
      </x:c>
      <x:c r="AP656" s="523" t="n">
        <x:v>524978.88</x:v>
      </x:c>
      <x:c r="AQ656" s="579" t="n">
        <x:v>3960</x:v>
      </x:c>
      <x:c r="AR656" s="582" t="n">
        <x:f>AS656*$E$3</x:f>
        <x:v>500702.4</x:v>
      </x:c>
      <x:c r="AS656" s="523" t="n">
        <x:v>500702.4</x:v>
      </x:c>
      <x:c r="AT656" s="585" t="n">
        <x:v>3370</x:v>
      </x:c>
      <x:c r="AU656" s="588" t="n">
        <x:f>AV656*$E$3</x:f>
        <x:v>426102.8</x:v>
      </x:c>
      <x:c r="AV656" s="523" t="n">
        <x:v>426102.8</x:v>
      </x:c>
      <x:c r="AW656" s="579" t="n">
        <x:f>SUM(M656,P656,S656,V656,Y656,AB656,AE656,AH656,AK656,AN656,AQ656,AT656)</x:f>
        <x:v>45549</x:v>
      </x:c>
      <x:c r="AX656" s="582" t="n">
        <x:f>SUM(N656,Q656,T656,W656,Z656,AC656,AF656,AI656,AL656,AO656,AR656,AU656)</x:f>
        <x:v>5759215.5600000005</x:v>
      </x:c>
      <x:c r="AY656" s="525"/>
      <x:c r="AZ656" s="579" t="n">
        <x:f>AW656/12</x:f>
        <x:v>3795.75</x:v>
      </x:c>
      <x:c r="BA656" s="582" t="n">
        <x:f>AX656/12</x:f>
        <x:v>479934.63000000006</x:v>
      </x:c>
      <x:c r="BB656" s="525"/>
      <x:c r="BC656" s="579" t="n">
        <x:f>AW656-$G656</x:f>
        <x:v>45549</x:v>
      </x:c>
      <x:c r="BD656" s="582" t="n">
        <x:f>AX656-($K656*12)</x:f>
        <x:v>5759215.5600000005</x:v>
      </x:c>
      <x:c r="BE656" s="522" t="str">
        <x:v>SIM</x:v>
      </x:c>
      <x:c r="BF656" s="522" t="str">
        <x:v>PRODUÇÃO · COMPÕE O FATOR K</x:v>
      </x:c>
    </x:row>
    <x:row r="657" ht="31" customHeight="1">
      <x:c r="A657" s="531" t="str">
        <x:v>STC</x:v>
      </x:c>
      <x:c r="B657" s="531" t="str">
        <x:v>LIGAÇÃO NOVA</x:v>
      </x:c>
      <x:c r="C657" s="531" t="str">
        <x:v>5082000198</x:v>
      </x:c>
      <x:c r="D657" s="534" t="str">
        <x:v>INST MEDIDOR ELETRONICO STC</x:v>
      </x:c>
      <x:c r="E657" s="534" t="str">
        <x:v>INSTALAR MEDIDOR ELETRONICO, EM UNIDADE CONSUMIDORA GRUPO B. INCLUI: INSPECIONAR O PADRAO DE ENTRADA DO CLIENTE, INSTALAR MEDIDOR, CONECTAR TODOS OS CONDUTORES DE ENTRADA E SAIDA NOS BORNES DO MEDIDOR, CONECTAR CONDUTORES NA ENTRADA DO DISJUNTOR DO CLIENTE (UTILIZAR CONECTOR PINO EM TODAS AS CONEXOES), TESTAR MEDIDOR, MEDIR TENSAO DE FORNECIMENTO, LACRAR CAIXA DE MEDICAO. APROPRIACAO - INVESTIMENTO: QUANDO ASSOCIADA A UC ESSA ATIVIDADE DEVE SER APROPRIADA NA ODI. CONFORME ET.206.EQTL.NORMAS E QUALIDADE - CADERNO DE SERVICOS. QUANTIDADE MINIMA DE PESSOAS RECOMENDAS: 2 PESSOAS. TIPO DE TURMA: STC.</x:v>
      </x:c>
      <x:c r="F657" s="531" t="str">
        <x:v>UNIDADE</x:v>
      </x:c>
      <x:c r="G657" s="573" t="n">
        <x:v>75381.7139569914</x:v>
      </x:c>
      <x:c r="H657" s="573" t="n">
        <x:f>G657/12</x:f>
        <x:v>6281.80949641595</x:v>
      </x:c>
      <x:c r="I657" s="576" t="n">
        <x:v>164.3771371401</x:v>
      </x:c>
      <x:c r="J657" s="576" t="n">
        <x:f>ROUND(I657*$E$3,2)</x:f>
        <x:v>164.38</x:v>
      </x:c>
      <x:c r="K657" s="576" t="n">
        <x:f>J657*H657</x:f>
        <x:v>1032603.8450208538</x:v>
      </x:c>
      <x:c r="L657" s="522"/>
      <x:c r="M657" s="579" t="n">
        <x:v>5702</x:v>
      </x:c>
      <x:c r="N657" s="582" t="n">
        <x:f>O657*$E$3</x:f>
        <x:v>937294.76</x:v>
      </x:c>
      <x:c r="O657" s="523" t="n">
        <x:v>937294.76</x:v>
      </x:c>
      <x:c r="P657" s="585" t="n">
        <x:v>5427</x:v>
      </x:c>
      <x:c r="Q657" s="588" t="n">
        <x:f>R657*$E$3</x:f>
        <x:v>892090.26</x:v>
      </x:c>
      <x:c r="R657" s="523" t="n">
        <x:v>892090.26</x:v>
      </x:c>
      <x:c r="S657" s="579" t="n">
        <x:v>4472</x:v>
      </x:c>
      <x:c r="T657" s="582" t="n">
        <x:f>U657*$E$3</x:f>
        <x:v>735107.36</x:v>
      </x:c>
      <x:c r="U657" s="523" t="n">
        <x:v>735107.36</x:v>
      </x:c>
      <x:c r="V657" s="585" t="n">
        <x:v>5144</x:v>
      </x:c>
      <x:c r="W657" s="588" t="n">
        <x:f>X657*$E$3</x:f>
        <x:v>845570.72</x:v>
      </x:c>
      <x:c r="X657" s="523" t="n">
        <x:v>845570.72</x:v>
      </x:c>
      <x:c r="Y657" s="579" t="n">
        <x:v>4182</x:v>
      </x:c>
      <x:c r="Z657" s="582" t="n">
        <x:f>AA657*$E$3</x:f>
        <x:v>687437.1599999999</x:v>
      </x:c>
      <x:c r="AA657" s="523" t="n">
        <x:v>687437.1599999999</x:v>
      </x:c>
      <x:c r="AB657" s="585" t="n">
        <x:v>5274</x:v>
      </x:c>
      <x:c r="AC657" s="588" t="n">
        <x:f>AD657*$E$3</x:f>
        <x:v>866940.12</x:v>
      </x:c>
      <x:c r="AD657" s="523" t="n">
        <x:v>866940.12</x:v>
      </x:c>
      <x:c r="AE657" s="579" t="n">
        <x:v>5462</x:v>
      </x:c>
      <x:c r="AF657" s="582" t="n">
        <x:f>AG657*$E$3</x:f>
        <x:v>897843.56</x:v>
      </x:c>
      <x:c r="AG657" s="523" t="n">
        <x:v>897843.56</x:v>
      </x:c>
      <x:c r="AH657" s="585" t="n">
        <x:v>5995</x:v>
      </x:c>
      <x:c r="AI657" s="588" t="n">
        <x:f>AJ657*$E$3</x:f>
        <x:v>985458.1</x:v>
      </x:c>
      <x:c r="AJ657" s="523" t="n">
        <x:v>985458.1</x:v>
      </x:c>
      <x:c r="AK657" s="579" t="n">
        <x:v>5031</x:v>
      </x:c>
      <x:c r="AL657" s="582" t="n">
        <x:f>AM657*$E$3</x:f>
        <x:v>826995.78</x:v>
      </x:c>
      <x:c r="AM657" s="523" t="n">
        <x:v>826995.78</x:v>
      </x:c>
      <x:c r="AN657" s="585" t="n">
        <x:v>5450</x:v>
      </x:c>
      <x:c r="AO657" s="588" t="n">
        <x:f>AP657*$E$3</x:f>
        <x:v>895871</x:v>
      </x:c>
      <x:c r="AP657" s="523" t="n">
        <x:v>895871</x:v>
      </x:c>
      <x:c r="AQ657" s="579" t="n">
        <x:v>6102</x:v>
      </x:c>
      <x:c r="AR657" s="582" t="n">
        <x:f>AS657*$E$3</x:f>
        <x:v>1003046.76</x:v>
      </x:c>
      <x:c r="AS657" s="523" t="n">
        <x:v>1003046.76</x:v>
      </x:c>
      <x:c r="AT657" s="585" t="n">
        <x:v>5603</x:v>
      </x:c>
      <x:c r="AU657" s="588" t="n">
        <x:f>AV657*$E$3</x:f>
        <x:v>921021.14</x:v>
      </x:c>
      <x:c r="AV657" s="523" t="n">
        <x:v>921021.14</x:v>
      </x:c>
      <x:c r="AW657" s="579" t="n">
        <x:f>SUM(M657,P657,S657,V657,Y657,AB657,AE657,AH657,AK657,AN657,AQ657,AT657)</x:f>
        <x:v>63844</x:v>
      </x:c>
      <x:c r="AX657" s="582" t="n">
        <x:f>SUM(N657,Q657,T657,W657,Z657,AC657,AF657,AI657,AL657,AO657,AR657,AU657)</x:f>
        <x:v>10494676.72</x:v>
      </x:c>
      <x:c r="AY657" s="525"/>
      <x:c r="AZ657" s="579" t="n">
        <x:f>AW657/12</x:f>
        <x:v>5320.333333333333</x:v>
      </x:c>
      <x:c r="BA657" s="582" t="n">
        <x:f>AX657/12</x:f>
        <x:v>874556.3933333334</x:v>
      </x:c>
      <x:c r="BB657" s="525"/>
      <x:c r="BC657" s="579" t="n">
        <x:f>AW657-$G657</x:f>
        <x:v>-11537.7139569914</x:v>
      </x:c>
      <x:c r="BD657" s="582" t="n">
        <x:f>AX657-($K657*12)</x:f>
        <x:v>-1896569.4202502444</x:v>
      </x:c>
      <x:c r="BE657" s="522" t="str">
        <x:v>SIM</x:v>
      </x:c>
      <x:c r="BF657" s="522" t="str">
        <x:v>PRODUÇÃO · COMPÕE O FATOR K</x:v>
      </x:c>
    </x:row>
    <x:row r="658" ht="31" customHeight="1">
      <x:c r="A658" s="531" t="str">
        <x:v>STC</x:v>
      </x:c>
      <x:c r="B658" s="531" t="str">
        <x:v>LIGAÇÃO NOVA</x:v>
      </x:c>
      <x:c r="C658" s="531" t="str">
        <x:v>5082000199</x:v>
      </x:c>
      <x:c r="D658" s="534" t="str">
        <x:v>RET MEDIDOR ELETRONICO STC</x:v>
      </x:c>
      <x:c r="E658" s="534" t="str">
        <x:v>RETIRAR MEDIDOR ELETRONICO, EM UNIDADE CONSUMIDORA GRUPO B. INCLUI: INSPECIONAR O PADRAO DE ENTRADA DO CLIENTE, TESTAR MEDIDOR, RETIRAR MEDIDOR, DESCONECTAR TODOS OS CONDUTORES DE ENTRADA E SAIDA NOS BORNES DO MEDIDOR, DESCONECTAR CONDUTORES NA ENTRADA DO DISJUNTOR DO CLIENTE, RETIRAR LACRE DA CAIXA DE BORNES E PADRAO. APROPRIACAO - INVESTIMENTO: QUANDO ASSOCIADA A UC ESSA ATIVIDADE DEVE SER APROPRIADA NA ODD.  CONFORME ET.206.EQTL.NORMAS E QUALIDADE - CADERNO DE SERVICOS. QUANTIDADE MINIMA DE PESSOAS RECOMENDAS: 2 PESSOAS. TIPO DE TURMA: STC.</x:v>
      </x:c>
      <x:c r="F658" s="531" t="str">
        <x:v>UNIDADE</x:v>
      </x:c>
      <x:c r="G658" s="573" t="n">
        <x:v>68134.8389569914</x:v>
      </x:c>
      <x:c r="H658" s="573" t="n">
        <x:f>G658/12</x:f>
        <x:v>5677.90324641595</x:v>
      </x:c>
      <x:c r="I658" s="576" t="n">
        <x:v>115.06399599807</x:v>
      </x:c>
      <x:c r="J658" s="576" t="n">
        <x:f>ROUND(I658*$E$3,2)</x:f>
        <x:v>115.06</x:v>
      </x:c>
      <x:c r="K658" s="576" t="n">
        <x:f>J658*H658</x:f>
        <x:v>653299.5475326192</x:v>
      </x:c>
      <x:c r="L658" s="522"/>
      <x:c r="M658" s="579" t="n">
        <x:v>1285</x:v>
      </x:c>
      <x:c r="N658" s="582" t="n">
        <x:f>O658*$E$3</x:f>
        <x:v>147852.1</x:v>
      </x:c>
      <x:c r="O658" s="523" t="n">
        <x:v>147852.1</x:v>
      </x:c>
      <x:c r="P658" s="585" t="n">
        <x:v>1413</x:v>
      </x:c>
      <x:c r="Q658" s="588" t="n">
        <x:f>R658*$E$3</x:f>
        <x:v>162579.78</x:v>
      </x:c>
      <x:c r="R658" s="523" t="n">
        <x:v>162579.78</x:v>
      </x:c>
      <x:c r="S658" s="579" t="n">
        <x:v>1087</x:v>
      </x:c>
      <x:c r="T658" s="582" t="n">
        <x:f>U658*$E$3</x:f>
        <x:v>125070.22</x:v>
      </x:c>
      <x:c r="U658" s="523" t="n">
        <x:v>125070.22</x:v>
      </x:c>
      <x:c r="V658" s="585" t="n">
        <x:v>1121</x:v>
      </x:c>
      <x:c r="W658" s="588" t="n">
        <x:f>X658*$E$3</x:f>
        <x:v>128982.26</x:v>
      </x:c>
      <x:c r="X658" s="523" t="n">
        <x:v>128982.26</x:v>
      </x:c>
      <x:c r="Y658" s="579" t="n">
        <x:v>0</x:v>
      </x:c>
      <x:c r="Z658" s="582" t="n">
        <x:f>AA658*$E$3</x:f>
        <x:v>0</x:v>
      </x:c>
      <x:c r="AA658" s="523" t="n">
        <x:v>0</x:v>
      </x:c>
      <x:c r="AB658" s="585" t="n">
        <x:v>2537</x:v>
      </x:c>
      <x:c r="AC658" s="588" t="n">
        <x:f>AD658*$E$3</x:f>
        <x:v>291907.22</x:v>
      </x:c>
      <x:c r="AD658" s="523" t="n">
        <x:v>291907.22</x:v>
      </x:c>
      <x:c r="AE658" s="579" t="n">
        <x:v>1013</x:v>
      </x:c>
      <x:c r="AF658" s="582" t="n">
        <x:f>AG658*$E$3</x:f>
        <x:v>116555.78</x:v>
      </x:c>
      <x:c r="AG658" s="523" t="n">
        <x:v>116555.78</x:v>
      </x:c>
      <x:c r="AH658" s="585" t="n">
        <x:v>1074</x:v>
      </x:c>
      <x:c r="AI658" s="588" t="n">
        <x:f>AJ658*$E$3</x:f>
        <x:v>123574.44</x:v>
      </x:c>
      <x:c r="AJ658" s="523" t="n">
        <x:v>123574.44</x:v>
      </x:c>
      <x:c r="AK658" s="579" t="n">
        <x:v>1242</x:v>
      </x:c>
      <x:c r="AL658" s="582" t="n">
        <x:f>AM658*$E$3</x:f>
        <x:v>142904.52</x:v>
      </x:c>
      <x:c r="AM658" s="523" t="n">
        <x:v>142904.52</x:v>
      </x:c>
      <x:c r="AN658" s="585" t="n">
        <x:v>1149</x:v>
      </x:c>
      <x:c r="AO658" s="588" t="n">
        <x:f>AP658*$E$3</x:f>
        <x:v>132203.94</x:v>
      </x:c>
      <x:c r="AP658" s="523" t="n">
        <x:v>132203.94</x:v>
      </x:c>
      <x:c r="AQ658" s="579" t="n">
        <x:v>1322</x:v>
      </x:c>
      <x:c r="AR658" s="582" t="n">
        <x:f>AS658*$E$3</x:f>
        <x:v>152109.32</x:v>
      </x:c>
      <x:c r="AS658" s="523" t="n">
        <x:v>152109.32</x:v>
      </x:c>
      <x:c r="AT658" s="585" t="n">
        <x:v>1233</x:v>
      </x:c>
      <x:c r="AU658" s="588" t="n">
        <x:f>AV658*$E$3</x:f>
        <x:v>141868.98</x:v>
      </x:c>
      <x:c r="AV658" s="523" t="n">
        <x:v>141868.98</x:v>
      </x:c>
      <x:c r="AW658" s="579" t="n">
        <x:f>SUM(M658,P658,S658,V658,Y658,AB658,AE658,AH658,AK658,AN658,AQ658,AT658)</x:f>
        <x:v>14476</x:v>
      </x:c>
      <x:c r="AX658" s="582" t="n">
        <x:f>SUM(N658,Q658,T658,W658,Z658,AC658,AF658,AI658,AL658,AO658,AR658,AU658)</x:f>
        <x:v>1665608.56</x:v>
      </x:c>
      <x:c r="AY658" s="525"/>
      <x:c r="AZ658" s="579" t="n">
        <x:f>AW658/12</x:f>
        <x:v>1206.3333333333333</x:v>
      </x:c>
      <x:c r="BA658" s="582" t="n">
        <x:f>AX658/12</x:f>
        <x:v>138800.71333333335</x:v>
      </x:c>
      <x:c r="BB658" s="525"/>
      <x:c r="BC658" s="579" t="n">
        <x:f>AW658-$G658</x:f>
        <x:v>-53658.8389569914</x:v>
      </x:c>
      <x:c r="BD658" s="582" t="n">
        <x:f>AX658-($K658*12)</x:f>
        <x:v>-6173986.010391431</x:v>
      </x:c>
      <x:c r="BE658" s="522" t="str">
        <x:v>SIM</x:v>
      </x:c>
      <x:c r="BF658" s="522" t="str">
        <x:v>PRODUÇÃO · COMPÕE O FATOR K</x:v>
      </x:c>
    </x:row>
    <x:row r="659" ht="31" customHeight="1">
      <x:c r="A659" s="531" t="str">
        <x:v>STC</x:v>
      </x:c>
      <x:c r="B659" s="531" t="str">
        <x:v>LIGAÇÃO NOVA</x:v>
      </x:c>
      <x:c r="C659" s="531" t="str">
        <x:v>5082000200</x:v>
      </x:c>
      <x:c r="D659" s="534" t="str">
        <x:v>INST MEDIDOR ELETRONICO C/ FISCALIZ STC</x:v>
      </x:c>
      <x:c r="E659" s="534" t="str">
        <x:v>INSTALAR MEDIDOR ELETRONICO, COM FICALIZACAO DA UNIDADE CONSUMIDORA, EM UNIDADE CONSUMIDORA GRUPO B. INCLUI: INSPECIONAR O PADRAO DE ENTRADA DO CLIENTE, INSTALAR MEDIDOR, CONECTAR TODOS OS CONDUTORES DE ENTRADA E SAIDA NOS BORNES DO MEDIDOR, CONECTAR CONDUTORES NA ENTRADA DO DISJUNTOR DO CLIENTE (UTILIZAR CONECTOR PINO EM TODAS AS CONEXOES), TESTAR MEDIDOR, MEDIR TENSAO DE FORNECIMENTO, LACRAR CAIXA DE MEDICAO. APROPRIACAO - INVESTIMENTO: QUANDO ASSOCIADA A UC ESSA ATIVIDADE DEVE SER APROPRIADA NA ODI. CONFORME ET.206.EQTL.NORMAS E QUALIDADE - CADERNO DE SERVICOS. QUANTIDADE MINIMA DE PESSOAS RECOMENDAS: 2 PESSOAS. TIPO DE TURMA: STC.</x:v>
      </x:c>
      <x:c r="F659" s="531" t="str">
        <x:v>UNIDADE</x:v>
      </x:c>
      <x:c r="G659" s="573" t="n">
        <x:v>0</x:v>
      </x:c>
      <x:c r="H659" s="573" t="n">
        <x:f>G659/12</x:f>
        <x:v>0</x:v>
      </x:c>
      <x:c r="I659" s="576" t="n">
        <x:v>189.665927469346</x:v>
      </x:c>
      <x:c r="J659" s="576" t="n">
        <x:f>ROUND(I659*$E$3,2)</x:f>
        <x:v>189.67</x:v>
      </x:c>
      <x:c r="K659" s="576" t="n">
        <x:f>J659*H659</x:f>
        <x:v>0</x:v>
      </x:c>
      <x:c r="L659" s="522"/>
      <x:c r="M659" s="579" t="n">
        <x:v>0</x:v>
      </x:c>
      <x:c r="N659" s="582" t="n">
        <x:f>O659*$E$3</x:f>
        <x:v>0</x:v>
      </x:c>
      <x:c r="O659" s="523" t="n">
        <x:v>0</x:v>
      </x:c>
      <x:c r="P659" s="585" t="n">
        <x:v>0</x:v>
      </x:c>
      <x:c r="Q659" s="588" t="n">
        <x:f>R659*$E$3</x:f>
        <x:v>0</x:v>
      </x:c>
      <x:c r="R659" s="523" t="n">
        <x:v>0</x:v>
      </x:c>
      <x:c r="S659" s="579" t="n">
        <x:v>0</x:v>
      </x:c>
      <x:c r="T659" s="582" t="n">
        <x:f>U659*$E$3</x:f>
        <x:v>0</x:v>
      </x:c>
      <x:c r="U659" s="523" t="n">
        <x:v>0</x:v>
      </x:c>
      <x:c r="V659" s="585" t="n">
        <x:v>0</x:v>
      </x:c>
      <x:c r="W659" s="588" t="n">
        <x:f>X659*$E$3</x:f>
        <x:v>0</x:v>
      </x:c>
      <x:c r="X659" s="523" t="n">
        <x:v>0</x:v>
      </x:c>
      <x:c r="Y659" s="579" t="n">
        <x:v>0</x:v>
      </x:c>
      <x:c r="Z659" s="582" t="n">
        <x:f>AA659*$E$3</x:f>
        <x:v>0</x:v>
      </x:c>
      <x:c r="AA659" s="523" t="n">
        <x:v>0</x:v>
      </x:c>
      <x:c r="AB659" s="585" t="n">
        <x:v>0</x:v>
      </x:c>
      <x:c r="AC659" s="588" t="n">
        <x:f>AD659*$E$3</x:f>
        <x:v>0</x:v>
      </x:c>
      <x:c r="AD659" s="523" t="n">
        <x:v>0</x:v>
      </x:c>
      <x:c r="AE659" s="579" t="n">
        <x:v>0</x:v>
      </x:c>
      <x:c r="AF659" s="582" t="n">
        <x:f>AG659*$E$3</x:f>
        <x:v>0</x:v>
      </x:c>
      <x:c r="AG659" s="523" t="n">
        <x:v>0</x:v>
      </x:c>
      <x:c r="AH659" s="585" t="n">
        <x:v>2</x:v>
      </x:c>
      <x:c r="AI659" s="588" t="n">
        <x:f>AJ659*$E$3</x:f>
        <x:v>379.34</x:v>
      </x:c>
      <x:c r="AJ659" s="523" t="n">
        <x:v>379.34</x:v>
      </x:c>
      <x:c r="AK659" s="579" t="n">
        <x:v>0</x:v>
      </x:c>
      <x:c r="AL659" s="582" t="n">
        <x:f>AM659*$E$3</x:f>
        <x:v>0</x:v>
      </x:c>
      <x:c r="AM659" s="523" t="n">
        <x:v>0</x:v>
      </x:c>
      <x:c r="AN659" s="585" t="n">
        <x:v>0</x:v>
      </x:c>
      <x:c r="AO659" s="588" t="n">
        <x:f>AP659*$E$3</x:f>
        <x:v>0</x:v>
      </x:c>
      <x:c r="AP659" s="523" t="n">
        <x:v>0</x:v>
      </x:c>
      <x:c r="AQ659" s="579" t="n">
        <x:v>0</x:v>
      </x:c>
      <x:c r="AR659" s="582" t="n">
        <x:f>AS659*$E$3</x:f>
        <x:v>0</x:v>
      </x:c>
      <x:c r="AS659" s="523" t="n">
        <x:v>0</x:v>
      </x:c>
      <x:c r="AT659" s="585" t="n">
        <x:v>0</x:v>
      </x:c>
      <x:c r="AU659" s="588" t="n">
        <x:f>AV659*$E$3</x:f>
        <x:v>0</x:v>
      </x:c>
      <x:c r="AV659" s="523" t="n">
        <x:v>0</x:v>
      </x:c>
      <x:c r="AW659" s="579" t="n">
        <x:f>SUM(M659,P659,S659,V659,Y659,AB659,AE659,AH659,AK659,AN659,AQ659,AT659)</x:f>
        <x:v>2</x:v>
      </x:c>
      <x:c r="AX659" s="582" t="n">
        <x:f>SUM(N659,Q659,T659,W659,Z659,AC659,AF659,AI659,AL659,AO659,AR659,AU659)</x:f>
        <x:v>379.34</x:v>
      </x:c>
      <x:c r="AY659" s="525"/>
      <x:c r="AZ659" s="579" t="n">
        <x:f>AW659/12</x:f>
        <x:v>0.16666666666666666</x:v>
      </x:c>
      <x:c r="BA659" s="582" t="n">
        <x:f>AX659/12</x:f>
        <x:v>31.611666666666665</x:v>
      </x:c>
      <x:c r="BB659" s="525"/>
      <x:c r="BC659" s="579" t="n">
        <x:f>AW659-$G659</x:f>
        <x:v>2</x:v>
      </x:c>
      <x:c r="BD659" s="582" t="n">
        <x:f>AX659-($K659*12)</x:f>
        <x:v>379.34</x:v>
      </x:c>
      <x:c r="BE659" s="522" t="str">
        <x:v>SIM</x:v>
      </x:c>
      <x:c r="BF659" s="522" t="str">
        <x:v>PRODUÇÃO · COMPÕE O FATOR K</x:v>
      </x:c>
    </x:row>
    <x:row r="660" ht="31" customHeight="1">
      <x:c r="A660" s="531" t="str">
        <x:v>STC</x:v>
      </x:c>
      <x:c r="B660" s="531" t="str">
        <x:v>LIGAÇÃO NOVA</x:v>
      </x:c>
      <x:c r="C660" s="531" t="str">
        <x:v>5082000201</x:v>
      </x:c>
      <x:c r="D660" s="534" t="str">
        <x:v>RET MEDIDOR ELETRONICO C/ FISCALIZ STC</x:v>
      </x:c>
      <x:c r="E660" s="534" t="str">
        <x:v>RETIRAR MEDIDOR ELETRONICO, COM FICALIZACAO DA UNIDADE CONSUMIDORA, EM UNIDADE CONSUMIDORA GRUPO B. INCLUI: INSPECIONAR O PADRAO DE ENTRADA DO CLIENTE, TESTAR MEDIDOR, RETIRAR MEDIDOR, DESCONECTAR TODOS OS CONDUTORES DE ENTRADA E SAIDA NOS BORNES DO MEDIDOR, DESCONECTAR CONDUTORES NA ENTRADA DO DISJUNTOR DO CLIENTE, RETIRAR LACRE DA CAIXA DE BORNES E PADRAO. APROPRIACAO - INVESTIMENTO: QUANDO ASSOCIADA A UC ESSA ATIVIDADE DEVE SER APROPRIADA NA ODD. CONFORME ET.206.EQTL.NORMAS E QUALIDADE - CADERNO DE SERVICOS. QUANTIDADE MINIMA DE PESSOAS RECOMENDAS: 2 PESSOAS. TIPO DE TURMA: STC.</x:v>
      </x:c>
      <x:c r="F660" s="531" t="str">
        <x:v>UNIDADE</x:v>
      </x:c>
      <x:c r="G660" s="573" t="n">
        <x:v>0</x:v>
      </x:c>
      <x:c r="H660" s="573" t="n">
        <x:f>G660/12</x:f>
        <x:v>0</x:v>
      </x:c>
      <x:c r="I660" s="576" t="n">
        <x:v>127.708391162693</x:v>
      </x:c>
      <x:c r="J660" s="576" t="n">
        <x:f>ROUND(I660*$E$3,2)</x:f>
        <x:v>127.71</x:v>
      </x:c>
      <x:c r="K660" s="576" t="n">
        <x:f>J660*H660</x:f>
        <x:v>0</x:v>
      </x:c>
      <x:c r="L660" s="522"/>
      <x:c r="M660" s="579" t="n">
        <x:v>0</x:v>
      </x:c>
      <x:c r="N660" s="582" t="n">
        <x:f>O660*$E$3</x:f>
        <x:v>0</x:v>
      </x:c>
      <x:c r="O660" s="523" t="n">
        <x:v>0</x:v>
      </x:c>
      <x:c r="P660" s="585" t="n">
        <x:v>0</x:v>
      </x:c>
      <x:c r="Q660" s="588" t="n">
        <x:f>R660*$E$3</x:f>
        <x:v>0</x:v>
      </x:c>
      <x:c r="R660" s="523" t="n">
        <x:v>0</x:v>
      </x:c>
      <x:c r="S660" s="579" t="n">
        <x:v>0</x:v>
      </x:c>
      <x:c r="T660" s="582" t="n">
        <x:f>U660*$E$3</x:f>
        <x:v>0</x:v>
      </x:c>
      <x:c r="U660" s="523" t="n">
        <x:v>0</x:v>
      </x:c>
      <x:c r="V660" s="585" t="n">
        <x:v>0</x:v>
      </x:c>
      <x:c r="W660" s="588" t="n">
        <x:f>X660*$E$3</x:f>
        <x:v>0</x:v>
      </x:c>
      <x:c r="X660" s="523" t="n">
        <x:v>0</x:v>
      </x:c>
      <x:c r="Y660" s="579" t="n">
        <x:v>0</x:v>
      </x:c>
      <x:c r="Z660" s="582" t="n">
        <x:f>AA660*$E$3</x:f>
        <x:v>0</x:v>
      </x:c>
      <x:c r="AA660" s="523" t="n">
        <x:v>0</x:v>
      </x:c>
      <x:c r="AB660" s="585" t="n">
        <x:v>0</x:v>
      </x:c>
      <x:c r="AC660" s="588" t="n">
        <x:f>AD660*$E$3</x:f>
        <x:v>0</x:v>
      </x:c>
      <x:c r="AD660" s="523" t="n">
        <x:v>0</x:v>
      </x:c>
      <x:c r="AE660" s="579" t="n">
        <x:v>0</x:v>
      </x:c>
      <x:c r="AF660" s="582" t="n">
        <x:f>AG660*$E$3</x:f>
        <x:v>0</x:v>
      </x:c>
      <x:c r="AG660" s="523" t="n">
        <x:v>0</x:v>
      </x:c>
      <x:c r="AH660" s="585" t="n">
        <x:v>0</x:v>
      </x:c>
      <x:c r="AI660" s="588" t="n">
        <x:f>AJ660*$E$3</x:f>
        <x:v>0</x:v>
      </x:c>
      <x:c r="AJ660" s="523" t="n">
        <x:v>0</x:v>
      </x:c>
      <x:c r="AK660" s="579" t="n">
        <x:v>0</x:v>
      </x:c>
      <x:c r="AL660" s="582" t="n">
        <x:f>AM660*$E$3</x:f>
        <x:v>0</x:v>
      </x:c>
      <x:c r="AM660" s="523" t="n">
        <x:v>0</x:v>
      </x:c>
      <x:c r="AN660" s="585" t="n">
        <x:v>0</x:v>
      </x:c>
      <x:c r="AO660" s="588" t="n">
        <x:f>AP660*$E$3</x:f>
        <x:v>0</x:v>
      </x:c>
      <x:c r="AP660" s="523" t="n">
        <x:v>0</x:v>
      </x:c>
      <x:c r="AQ660" s="579" t="n">
        <x:v>0</x:v>
      </x:c>
      <x:c r="AR660" s="582" t="n">
        <x:f>AS660*$E$3</x:f>
        <x:v>0</x:v>
      </x:c>
      <x:c r="AS660" s="523" t="n">
        <x:v>0</x:v>
      </x:c>
      <x:c r="AT660" s="585" t="n">
        <x:v>0</x:v>
      </x:c>
      <x:c r="AU660" s="588" t="n">
        <x:f>AV660*$E$3</x:f>
        <x:v>0</x:v>
      </x:c>
      <x:c r="AV660" s="523" t="n">
        <x:v>0</x:v>
      </x:c>
      <x:c r="AW660" s="579" t="n">
        <x:f>SUM(M660,P660,S660,V660,Y660,AB660,AE660,AH660,AK660,AN660,AQ660,AT660)</x:f>
        <x:v>0</x:v>
      </x:c>
      <x:c r="AX660" s="582" t="n">
        <x:f>SUM(N660,Q660,T660,W660,Z660,AC660,AF660,AI660,AL660,AO660,AR660,AU660)</x:f>
        <x:v>0</x:v>
      </x:c>
      <x:c r="AY660" s="525"/>
      <x:c r="AZ660" s="579" t="n">
        <x:f>AW660/12</x:f>
        <x:v>0</x:v>
      </x:c>
      <x:c r="BA660" s="582" t="n">
        <x:f>AX660/12</x:f>
        <x:v>0</x:v>
      </x:c>
      <x:c r="BB660" s="525"/>
      <x:c r="BC660" s="579" t="n">
        <x:f>AW660-$G660</x:f>
        <x:v>0</x:v>
      </x:c>
      <x:c r="BD660" s="582" t="n">
        <x:f>AX660-($K660*12)</x:f>
        <x:v>0</x:v>
      </x:c>
      <x:c r="BE660" s="522" t="str">
        <x:v>SIM</x:v>
      </x:c>
      <x:c r="BF660" s="522" t="str">
        <x:v>PRODUÇÃO · COMPÕE O FATOR K</x:v>
      </x:c>
    </x:row>
    <x:row r="661" ht="31" customHeight="1">
      <x:c r="A661" s="531" t="str">
        <x:v>STC</x:v>
      </x:c>
      <x:c r="B661" s="531" t="str">
        <x:v>LIGAÇÃO NOVA</x:v>
      </x:c>
      <x:c r="C661" s="531" t="str">
        <x:v>5082000202</x:v>
      </x:c>
      <x:c r="D661" s="534" t="str">
        <x:v>INST MEDIDOR COM TESTE INVERSOR STC</x:v>
      </x:c>
      <x:c r="E661" s="534" t="str">
        <x:v>INSTALAR MEDIDOR ELETRONICO COM TESTE NO INVERSOR, EM UNIDADE CONSUMIDORA GRUPO B. INCLUI: INSPECIONAR O PADRAO DE ENTRADA DO CLIENTE, INSTALAR MEDIDOR, CONECTAR TODOS OS CONDUTORES DE ENTRADA E SAIDA NOS BORNES DO MEDIDOR, CONECTAR CONDUTORES NA ENTRADA DO DISJUNTOR DO CLIENTE (UTILIZAR CONECTOR PINO EM TODAS AS CONEXOES), TESTAR MEDIDOR, MEDIR TENSAO DE FORNECIMENTO, LACRAR CAIXA DE MEDICAO. REALIZAR TESTE DE CONEXAO COM O INVERSOR INSTALADO PELO CONSUMIDOR. APROPRIACAO - INVESTIMENTO: QUANDO ASSOCIADA A UC ESSA ATIVIDADE DEVE SER APROPRIADA NA ODI. CONFORME ET.206.EQTL.NORMAS E QUALIDADE - CADERNO DE SERVICOS. QUANTIDADE MINIMA DE PESSOAS RECOMENDAS: 2 PESSOAS. TIPO DE TURMA: STC.</x:v>
      </x:c>
      <x:c r="F661" s="531" t="str">
        <x:v>UNIDADE</x:v>
      </x:c>
      <x:c r="G661" s="573" t="n">
        <x:v>0</x:v>
      </x:c>
      <x:c r="H661" s="573" t="n">
        <x:f>G661/12</x:f>
        <x:v>0</x:v>
      </x:c>
      <x:c r="I661" s="576" t="n">
        <x:v>183.343729887035</x:v>
      </x:c>
      <x:c r="J661" s="576" t="n">
        <x:f>ROUND(I661*$E$3,2)</x:f>
        <x:v>183.34</x:v>
      </x:c>
      <x:c r="K661" s="576" t="n">
        <x:f>J661*H661</x:f>
        <x:v>0</x:v>
      </x:c>
      <x:c r="L661" s="522"/>
      <x:c r="M661" s="579" t="n">
        <x:v>953</x:v>
      </x:c>
      <x:c r="N661" s="582" t="n">
        <x:f>O661*$E$3</x:f>
        <x:v>174723.02</x:v>
      </x:c>
      <x:c r="O661" s="523" t="n">
        <x:v>174723.02</x:v>
      </x:c>
      <x:c r="P661" s="585" t="n">
        <x:v>1040</x:v>
      </x:c>
      <x:c r="Q661" s="588" t="n">
        <x:f>R661*$E$3</x:f>
        <x:v>190673.6</x:v>
      </x:c>
      <x:c r="R661" s="523" t="n">
        <x:v>190673.6</x:v>
      </x:c>
      <x:c r="S661" s="579" t="n">
        <x:v>771</x:v>
      </x:c>
      <x:c r="T661" s="582" t="n">
        <x:f>U661*$E$3</x:f>
        <x:v>141355.14</x:v>
      </x:c>
      <x:c r="U661" s="523" t="n">
        <x:v>141355.14</x:v>
      </x:c>
      <x:c r="V661" s="585" t="n">
        <x:v>844</x:v>
      </x:c>
      <x:c r="W661" s="588" t="n">
        <x:f>X661*$E$3</x:f>
        <x:v>154738.96</x:v>
      </x:c>
      <x:c r="X661" s="523" t="n">
        <x:v>154738.96</x:v>
      </x:c>
      <x:c r="Y661" s="579" t="n">
        <x:v>0</x:v>
      </x:c>
      <x:c r="Z661" s="582" t="n">
        <x:f>AA661*$E$3</x:f>
        <x:v>0</x:v>
      </x:c>
      <x:c r="AA661" s="523" t="n">
        <x:v>0</x:v>
      </x:c>
      <x:c r="AB661" s="585" t="n">
        <x:v>1881</x:v>
      </x:c>
      <x:c r="AC661" s="588" t="n">
        <x:f>AD661*$E$3</x:f>
        <x:v>344862.54</x:v>
      </x:c>
      <x:c r="AD661" s="523" t="n">
        <x:v>344862.54</x:v>
      </x:c>
      <x:c r="AE661" s="579" t="n">
        <x:v>619</x:v>
      </x:c>
      <x:c r="AF661" s="582" t="n">
        <x:f>AG661*$E$3</x:f>
        <x:v>113487.46</x:v>
      </x:c>
      <x:c r="AG661" s="523" t="n">
        <x:v>113487.46</x:v>
      </x:c>
      <x:c r="AH661" s="585" t="n">
        <x:v>749</x:v>
      </x:c>
      <x:c r="AI661" s="588" t="n">
        <x:f>AJ661*$E$3</x:f>
        <x:v>137321.66</x:v>
      </x:c>
      <x:c r="AJ661" s="523" t="n">
        <x:v>137321.66</x:v>
      </x:c>
      <x:c r="AK661" s="579" t="n">
        <x:v>865</x:v>
      </x:c>
      <x:c r="AL661" s="582" t="n">
        <x:f>AM661*$E$3</x:f>
        <x:v>158589.1</x:v>
      </x:c>
      <x:c r="AM661" s="523" t="n">
        <x:v>158589.1</x:v>
      </x:c>
      <x:c r="AN661" s="585" t="n">
        <x:v>852</x:v>
      </x:c>
      <x:c r="AO661" s="588" t="n">
        <x:f>AP661*$E$3</x:f>
        <x:v>156205.68</x:v>
      </x:c>
      <x:c r="AP661" s="523" t="n">
        <x:v>156205.68</x:v>
      </x:c>
      <x:c r="AQ661" s="579" t="n">
        <x:v>1008</x:v>
      </x:c>
      <x:c r="AR661" s="582" t="n">
        <x:f>AS661*$E$3</x:f>
        <x:v>184806.72</x:v>
      </x:c>
      <x:c r="AS661" s="523" t="n">
        <x:v>184806.72</x:v>
      </x:c>
      <x:c r="AT661" s="585" t="n">
        <x:v>844</x:v>
      </x:c>
      <x:c r="AU661" s="588" t="n">
        <x:f>AV661*$E$3</x:f>
        <x:v>154738.96</x:v>
      </x:c>
      <x:c r="AV661" s="523" t="n">
        <x:v>154738.96</x:v>
      </x:c>
      <x:c r="AW661" s="579" t="n">
        <x:f>SUM(M661,P661,S661,V661,Y661,AB661,AE661,AH661,AK661,AN661,AQ661,AT661)</x:f>
        <x:v>10426</x:v>
      </x:c>
      <x:c r="AX661" s="582" t="n">
        <x:f>SUM(N661,Q661,T661,W661,Z661,AC661,AF661,AI661,AL661,AO661,AR661,AU661)</x:f>
        <x:v>1911502.8399999999</x:v>
      </x:c>
      <x:c r="AY661" s="525"/>
      <x:c r="AZ661" s="579" t="n">
        <x:f>AW661/12</x:f>
        <x:v>868.8333333333334</x:v>
      </x:c>
      <x:c r="BA661" s="582" t="n">
        <x:f>AX661/12</x:f>
        <x:v>159291.90333333332</x:v>
      </x:c>
      <x:c r="BB661" s="525"/>
      <x:c r="BC661" s="579" t="n">
        <x:f>AW661-$G661</x:f>
        <x:v>10426</x:v>
      </x:c>
      <x:c r="BD661" s="582" t="n">
        <x:f>AX661-($K661*12)</x:f>
        <x:v>1911502.8399999999</x:v>
      </x:c>
      <x:c r="BE661" s="522" t="str">
        <x:v>SIM</x:v>
      </x:c>
      <x:c r="BF661" s="522" t="str">
        <x:v>PRODUÇÃO · COMPÕE O FATOR K</x:v>
      </x:c>
    </x:row>
    <x:row r="662" ht="31" customHeight="1">
      <x:c r="A662" s="531" t="str">
        <x:v>STC</x:v>
      </x:c>
      <x:c r="B662" s="531" t="str">
        <x:v>LIGAÇÃO NOVA</x:v>
      </x:c>
      <x:c r="C662" s="531" t="str">
        <x:v>5082000203</x:v>
      </x:c>
      <x:c r="D662" s="534" t="str">
        <x:v>INST RAMAL DE CONEXAO CONC/MULTIPLEX STC</x:v>
      </x:c>
      <x:c r="E662" s="534" t="str">
        <x:v>INSTALAR RAMAL DE CONEXAO DO CLIENTE, EM CABO CONCENTRICO OU MULTIPLEXADO, INDEPENDENTE DO NUMERO DE FASES E BITOLA DO CONDUTOR,  EM UNIDADE CONSUMIDORA GRUPO B. INCLUI: INSPECIONAR PONTO DE DERIVACAO DA RDBT E PADRAO DE ENTRADA DO CLIENTE, INSTALAR, CONECTAR, ANCORAR E TENSIONAR CONDUTOR DO RAMAL DE ENTRADA. CONDUTOR MAIOR A 35MM DEVE SER CONECTADO DIRETAMENTE A RDBT. LIMITE DE 4 RAMAIS POR RABICHO. APROPRIACAO - INVESTIMENTO: QUANDO ASSOCIADA A UC ESSA ATIVIDADE DEVE SER APROPRIADA NA ODI. CONFORME ET.206.EQTL.NORMAS E QUALIDADE - CADERNO DE SERVICOS. QUANTIDADE MINIMA DE PESSOAS RECOMENDAS: 2 PESSOAS. TIPO DE TURMA: STC.</x:v>
      </x:c>
      <x:c r="F662" s="531" t="str">
        <x:v>UNIDADE</x:v>
      </x:c>
      <x:c r="G662" s="573" t="n">
        <x:v>104799.2</x:v>
      </x:c>
      <x:c r="H662" s="573" t="n">
        <x:f>G662/12</x:f>
        <x:v>8733.266666666666</x:v>
      </x:c>
      <x:c r="I662" s="576" t="n">
        <x:v>240.243508127839</x:v>
      </x:c>
      <x:c r="J662" s="576" t="n">
        <x:f>ROUND(I662*$E$3,2)</x:f>
        <x:v>240.24</x:v>
      </x:c>
      <x:c r="K662" s="576" t="n">
        <x:f>J662*H662</x:f>
        <x:v>2098079.984</x:v>
      </x:c>
      <x:c r="L662" s="522"/>
      <x:c r="M662" s="579" t="n">
        <x:v>8549</x:v>
      </x:c>
      <x:c r="N662" s="582" t="n">
        <x:f>O662*$E$3</x:f>
        <x:v>2053811.76</x:v>
      </x:c>
      <x:c r="O662" s="523" t="n">
        <x:v>2053811.76</x:v>
      </x:c>
      <x:c r="P662" s="585" t="n">
        <x:v>8029</x:v>
      </x:c>
      <x:c r="Q662" s="588" t="n">
        <x:f>R662*$E$3</x:f>
        <x:v>1928886.96</x:v>
      </x:c>
      <x:c r="R662" s="523" t="n">
        <x:v>1928886.96</x:v>
      </x:c>
      <x:c r="S662" s="579" t="n">
        <x:v>7050</x:v>
      </x:c>
      <x:c r="T662" s="582" t="n">
        <x:f>U662*$E$3</x:f>
        <x:v>1693692</x:v>
      </x:c>
      <x:c r="U662" s="523" t="n">
        <x:v>1693692</x:v>
      </x:c>
      <x:c r="V662" s="585" t="n">
        <x:v>7796</x:v>
      </x:c>
      <x:c r="W662" s="588" t="n">
        <x:f>X662*$E$3</x:f>
        <x:v>1872911.04</x:v>
      </x:c>
      <x:c r="X662" s="523" t="n">
        <x:v>1872911.04</x:v>
      </x:c>
      <x:c r="Y662" s="579" t="n">
        <x:v>5656</x:v>
      </x:c>
      <x:c r="Z662" s="582" t="n">
        <x:f>AA662*$E$3</x:f>
        <x:v>1358797.44</x:v>
      </x:c>
      <x:c r="AA662" s="523" t="n">
        <x:v>1358797.44</x:v>
      </x:c>
      <x:c r="AB662" s="585" t="n">
        <x:v>8018</x:v>
      </x:c>
      <x:c r="AC662" s="588" t="n">
        <x:f>AD662*$E$3</x:f>
        <x:v>1926244.32</x:v>
      </x:c>
      <x:c r="AD662" s="523" t="n">
        <x:v>1926244.32</x:v>
      </x:c>
      <x:c r="AE662" s="579" t="n">
        <x:v>7237</x:v>
      </x:c>
      <x:c r="AF662" s="582" t="n">
        <x:f>AG662*$E$3</x:f>
        <x:v>1738616.88</x:v>
      </x:c>
      <x:c r="AG662" s="523" t="n">
        <x:v>1738616.88</x:v>
      </x:c>
      <x:c r="AH662" s="585" t="n">
        <x:v>8281</x:v>
      </x:c>
      <x:c r="AI662" s="588" t="n">
        <x:f>AJ662*$E$3</x:f>
        <x:v>1989427.44</x:v>
      </x:c>
      <x:c r="AJ662" s="523" t="n">
        <x:v>1989427.44</x:v>
      </x:c>
      <x:c r="AK662" s="579" t="n">
        <x:v>9331</x:v>
      </x:c>
      <x:c r="AL662" s="582" t="n">
        <x:f>AM662*$E$3</x:f>
        <x:v>2241679.44</x:v>
      </x:c>
      <x:c r="AM662" s="523" t="n">
        <x:v>2241679.44</x:v>
      </x:c>
      <x:c r="AN662" s="585" t="n">
        <x:v>8733</x:v>
      </x:c>
      <x:c r="AO662" s="588" t="n">
        <x:f>AP662*$E$3</x:f>
        <x:v>2098015.92</x:v>
      </x:c>
      <x:c r="AP662" s="523" t="n">
        <x:v>2098015.92</x:v>
      </x:c>
      <x:c r="AQ662" s="579" t="n">
        <x:v>9661</x:v>
      </x:c>
      <x:c r="AR662" s="582" t="n">
        <x:f>AS662*$E$3</x:f>
        <x:v>2320958.64</x:v>
      </x:c>
      <x:c r="AS662" s="523" t="n">
        <x:v>2320958.64</x:v>
      </x:c>
      <x:c r="AT662" s="585" t="n">
        <x:v>8946</x:v>
      </x:c>
      <x:c r="AU662" s="588" t="n">
        <x:f>AV662*$E$3</x:f>
        <x:v>2149187.04</x:v>
      </x:c>
      <x:c r="AV662" s="523" t="n">
        <x:v>2149187.04</x:v>
      </x:c>
      <x:c r="AW662" s="579" t="n">
        <x:f>SUM(M662,P662,S662,V662,Y662,AB662,AE662,AH662,AK662,AN662,AQ662,AT662)</x:f>
        <x:v>97287</x:v>
      </x:c>
      <x:c r="AX662" s="582" t="n">
        <x:f>SUM(N662,Q662,T662,W662,Z662,AC662,AF662,AI662,AL662,AO662,AR662,AU662)</x:f>
        <x:v>23372228.879999995</x:v>
      </x:c>
      <x:c r="AY662" s="525"/>
      <x:c r="AZ662" s="579" t="n">
        <x:f>AW662/12</x:f>
        <x:v>8107.25</x:v>
      </x:c>
      <x:c r="BA662" s="582" t="n">
        <x:f>AX662/12</x:f>
        <x:v>1947685.7399999995</x:v>
      </x:c>
      <x:c r="BB662" s="525"/>
      <x:c r="BC662" s="579" t="n">
        <x:f>AW662-$G662</x:f>
        <x:v>-7512.199999999997</x:v>
      </x:c>
      <x:c r="BD662" s="582" t="n">
        <x:f>AX662-($K662*12)</x:f>
        <x:v>-1804730.9280000068</x:v>
      </x:c>
      <x:c r="BE662" s="522" t="str">
        <x:v>SIM</x:v>
      </x:c>
      <x:c r="BF662" s="522" t="str">
        <x:v>PRODUÇÃO · COMPÕE O FATOR K</x:v>
      </x:c>
    </x:row>
    <x:row r="663" ht="31" customHeight="1">
      <x:c r="A663" s="531" t="str">
        <x:v>STC</x:v>
      </x:c>
      <x:c r="B663" s="531" t="str">
        <x:v>LIGAÇÃO NOVA</x:v>
      </x:c>
      <x:c r="C663" s="531" t="str">
        <x:v>5082000204</x:v>
      </x:c>
      <x:c r="D663" s="534" t="str">
        <x:v>RET RAMAL DE CONEXAO CONC/MULTIPLEX STC</x:v>
      </x:c>
      <x:c r="E663" s="534" t="str">
        <x:v>RETIRAR RAMAL DE CONEXAO DO CLIENTE, EM CABO CONCENTRICO OU MULTIPLEXADO, INDEPENDENTE DO NUMERO DE FASES E BITOLA DO CONDUTOR, EM UNIDADE CONSUMIDORA GRUPO B. INCLUI: INSPECIONAR PONTO DE DERIVACAO DA RDBT E PADRAO DE ENTRADA DO CLIENTE, DESCONECTAR (LADO FONTE E CARGA) E RETIRAR CONDUTOR. APROPRIACAO - INVESTIMENTO: QUANDO ASSOCIADA A UC ESSA ATIVIDADE DEVE SER APROPRIADA NA ODD.  CONFORME ET.206.EQTL.NORMAS E QUALIDADE - CADERNO DE SERVICOS. QUANTIDADE MINIMA DE PESSOAS RECOMENDAS: 2 PESSOAS. TIPO DE TURMA: STC.</x:v>
      </x:c>
      <x:c r="F663" s="531" t="str">
        <x:v>UNIDADE</x:v>
      </x:c>
      <x:c r="G663" s="573" t="n">
        <x:v>50660</x:v>
      </x:c>
      <x:c r="H663" s="573" t="n">
        <x:f>G663/12</x:f>
        <x:v>4221.666666666667</x:v>
      </x:c>
      <x:c r="I663" s="576" t="n">
        <x:v>168.170455689487</x:v>
      </x:c>
      <x:c r="J663" s="576" t="n">
        <x:f>ROUND(I663*$E$3,2)</x:f>
        <x:v>168.17</x:v>
      </x:c>
      <x:c r="K663" s="576" t="n">
        <x:f>J663*H663</x:f>
        <x:v>709957.6833333333</x:v>
      </x:c>
      <x:c r="L663" s="522"/>
      <x:c r="M663" s="579" t="n">
        <x:v>2109</x:v>
      </x:c>
      <x:c r="N663" s="582" t="n">
        <x:f>O663*$E$3</x:f>
        <x:v>354670.53</x:v>
      </x:c>
      <x:c r="O663" s="523" t="n">
        <x:v>354670.53</x:v>
      </x:c>
      <x:c r="P663" s="585" t="n">
        <x:v>2258</x:v>
      </x:c>
      <x:c r="Q663" s="588" t="n">
        <x:f>R663*$E$3</x:f>
        <x:v>379727.86</x:v>
      </x:c>
      <x:c r="R663" s="523" t="n">
        <x:v>379727.86</x:v>
      </x:c>
      <x:c r="S663" s="579" t="n">
        <x:v>2053</x:v>
      </x:c>
      <x:c r="T663" s="582" t="n">
        <x:f>U663*$E$3</x:f>
        <x:v>345253.01</x:v>
      </x:c>
      <x:c r="U663" s="523" t="n">
        <x:v>345253.01</x:v>
      </x:c>
      <x:c r="V663" s="585" t="n">
        <x:v>2242</x:v>
      </x:c>
      <x:c r="W663" s="588" t="n">
        <x:f>X663*$E$3</x:f>
        <x:v>377037.14</x:v>
      </x:c>
      <x:c r="X663" s="523" t="n">
        <x:v>377037.14</x:v>
      </x:c>
      <x:c r="Y663" s="579" t="n">
        <x:v>1761</x:v>
      </x:c>
      <x:c r="Z663" s="582" t="n">
        <x:f>AA663*$E$3</x:f>
        <x:v>296147.37</x:v>
      </x:c>
      <x:c r="AA663" s="523" t="n">
        <x:v>296147.37</x:v>
      </x:c>
      <x:c r="AB663" s="585" t="n">
        <x:v>1764</x:v>
      </x:c>
      <x:c r="AC663" s="588" t="n">
        <x:f>AD663*$E$3</x:f>
        <x:v>296651.88</x:v>
      </x:c>
      <x:c r="AD663" s="523" t="n">
        <x:v>296651.88</x:v>
      </x:c>
      <x:c r="AE663" s="579" t="n">
        <x:v>1611</x:v>
      </x:c>
      <x:c r="AF663" s="582" t="n">
        <x:f>AG663*$E$3</x:f>
        <x:v>270921.87</x:v>
      </x:c>
      <x:c r="AG663" s="523" t="n">
        <x:v>270921.87</x:v>
      </x:c>
      <x:c r="AH663" s="585" t="n">
        <x:v>2109</x:v>
      </x:c>
      <x:c r="AI663" s="588" t="n">
        <x:f>AJ663*$E$3</x:f>
        <x:v>354670.53</x:v>
      </x:c>
      <x:c r="AJ663" s="523" t="n">
        <x:v>354670.53</x:v>
      </x:c>
      <x:c r="AK663" s="579" t="n">
        <x:v>1938</x:v>
      </x:c>
      <x:c r="AL663" s="582" t="n">
        <x:f>AM663*$E$3</x:f>
        <x:v>325913.46</x:v>
      </x:c>
      <x:c r="AM663" s="523" t="n">
        <x:v>325913.46</x:v>
      </x:c>
      <x:c r="AN663" s="585" t="n">
        <x:v>1881</x:v>
      </x:c>
      <x:c r="AO663" s="588" t="n">
        <x:f>AP663*$E$3</x:f>
        <x:v>316327.77</x:v>
      </x:c>
      <x:c r="AP663" s="523" t="n">
        <x:v>316327.77</x:v>
      </x:c>
      <x:c r="AQ663" s="579" t="n">
        <x:v>2097</x:v>
      </x:c>
      <x:c r="AR663" s="582" t="n">
        <x:f>AS663*$E$3</x:f>
        <x:v>352652.49</x:v>
      </x:c>
      <x:c r="AS663" s="523" t="n">
        <x:v>352652.49</x:v>
      </x:c>
      <x:c r="AT663" s="585" t="n">
        <x:v>1859</x:v>
      </x:c>
      <x:c r="AU663" s="588" t="n">
        <x:f>AV663*$E$3</x:f>
        <x:v>312628.03</x:v>
      </x:c>
      <x:c r="AV663" s="523" t="n">
        <x:v>312628.03</x:v>
      </x:c>
      <x:c r="AW663" s="579" t="n">
        <x:f>SUM(M663,P663,S663,V663,Y663,AB663,AE663,AH663,AK663,AN663,AQ663,AT663)</x:f>
        <x:v>23682</x:v>
      </x:c>
      <x:c r="AX663" s="582" t="n">
        <x:f>SUM(N663,Q663,T663,W663,Z663,AC663,AF663,AI663,AL663,AO663,AR663,AU663)</x:f>
        <x:v>3982601.9400000004</x:v>
      </x:c>
      <x:c r="AY663" s="525"/>
      <x:c r="AZ663" s="579" t="n">
        <x:f>AW663/12</x:f>
        <x:v>1973.5</x:v>
      </x:c>
      <x:c r="BA663" s="582" t="n">
        <x:f>AX663/12</x:f>
        <x:v>331883.49500000005</x:v>
      </x:c>
      <x:c r="BB663" s="525"/>
      <x:c r="BC663" s="579" t="n">
        <x:f>AW663-$G663</x:f>
        <x:v>-26978</x:v>
      </x:c>
      <x:c r="BD663" s="582" t="n">
        <x:f>AX663-($K663*12)</x:f>
        <x:v>-4536890.259999999</x:v>
      </x:c>
      <x:c r="BE663" s="522" t="str">
        <x:v>SIM</x:v>
      </x:c>
      <x:c r="BF663" s="522" t="str">
        <x:v>PRODUÇÃO · COMPÕE O FATOR K</x:v>
      </x:c>
    </x:row>
    <x:row r="664" ht="31" customHeight="1">
      <x:c r="A664" s="531" t="str">
        <x:v>STC</x:v>
      </x:c>
      <x:c r="B664" s="531" t="str">
        <x:v>LIGAÇÃO NOVA</x:v>
      </x:c>
      <x:c r="C664" s="531" t="str">
        <x:v>5082000205</x:v>
      </x:c>
      <x:c r="D664" s="534" t="str">
        <x:v>INST RAMAL DE CONEXAO C/ FICALIZ STC</x:v>
      </x:c>
      <x:c r="E664" s="534" t="str">
        <x:v>INSTALAR RAMAL DE CONEXAO DO CLIENTE, EM CABO CONCENTRICO OU MULTIPLEXADO, COM FICALIZACAO DA UNIDADE CONSUMIDORA, INDEPENDENTE DO NUMERO DE FASES E BITOLA DO CONDUTOR,  EM UNIDADE CONSUMIDORA GRUPO B. INCLUI: INSPECIONAR PONTO DE DERIVACAO DA RDBT E PADRAO DE ENTRADA DO CLIENTE, INSTALAR, CONECTAR, ANCORAR E TENSIONAR CONDUTOR DO RAMAL DE ENTRADA. CONDUTOR MAIOR A 35MM DEVE SER CONECTADO DIRETAMENTE A RDBT. LIMITE DE 4 RAMAIS POR RABICHO. APROPRIACAO - INVESTIMENTO: QUANDO ASSOCIADA A UC ESSA ATIVIDADE DEVE SER APROPRIADA NA ODI. CONFORME ET.206.EQTL.NORMAS E QUALIDADE - CADERNO DE SERVICOS. QUANTIDADE MINIMA DE PESSOAS RECOMENDAS: 2 PESSOAS. TIPO DE TURMA: STC.</x:v>
      </x:c>
      <x:c r="F664" s="531" t="str">
        <x:v>UNIDADE</x:v>
      </x:c>
      <x:c r="G664" s="573" t="n">
        <x:v>0</x:v>
      </x:c>
      <x:c r="H664" s="573" t="n">
        <x:f>G664/12</x:f>
        <x:v>0</x:v>
      </x:c>
      <x:c r="I664" s="576" t="n">
        <x:v>265.532298457085</x:v>
      </x:c>
      <x:c r="J664" s="576" t="n">
        <x:f>ROUND(I664*$E$3,2)</x:f>
        <x:v>265.53</x:v>
      </x:c>
      <x:c r="K664" s="576" t="n">
        <x:f>J664*H664</x:f>
        <x:v>0</x:v>
      </x:c>
      <x:c r="L664" s="522"/>
      <x:c r="M664" s="579" t="n">
        <x:v>0</x:v>
      </x:c>
      <x:c r="N664" s="582" t="n">
        <x:f>O664*$E$3</x:f>
        <x:v>0</x:v>
      </x:c>
      <x:c r="O664" s="523" t="n">
        <x:v>0</x:v>
      </x:c>
      <x:c r="P664" s="585" t="n">
        <x:v>0</x:v>
      </x:c>
      <x:c r="Q664" s="588" t="n">
        <x:f>R664*$E$3</x:f>
        <x:v>0</x:v>
      </x:c>
      <x:c r="R664" s="523" t="n">
        <x:v>0</x:v>
      </x:c>
      <x:c r="S664" s="579" t="n">
        <x:v>0</x:v>
      </x:c>
      <x:c r="T664" s="582" t="n">
        <x:f>U664*$E$3</x:f>
        <x:v>0</x:v>
      </x:c>
      <x:c r="U664" s="523" t="n">
        <x:v>0</x:v>
      </x:c>
      <x:c r="V664" s="585" t="n">
        <x:v>0</x:v>
      </x:c>
      <x:c r="W664" s="588" t="n">
        <x:f>X664*$E$3</x:f>
        <x:v>0</x:v>
      </x:c>
      <x:c r="X664" s="523" t="n">
        <x:v>0</x:v>
      </x:c>
      <x:c r="Y664" s="579" t="n">
        <x:v>0</x:v>
      </x:c>
      <x:c r="Z664" s="582" t="n">
        <x:f>AA664*$E$3</x:f>
        <x:v>0</x:v>
      </x:c>
      <x:c r="AA664" s="523" t="n">
        <x:v>0</x:v>
      </x:c>
      <x:c r="AB664" s="585" t="n">
        <x:v>0</x:v>
      </x:c>
      <x:c r="AC664" s="588" t="n">
        <x:f>AD664*$E$3</x:f>
        <x:v>0</x:v>
      </x:c>
      <x:c r="AD664" s="523" t="n">
        <x:v>0</x:v>
      </x:c>
      <x:c r="AE664" s="579" t="n">
        <x:v>0</x:v>
      </x:c>
      <x:c r="AF664" s="582" t="n">
        <x:f>AG664*$E$3</x:f>
        <x:v>0</x:v>
      </x:c>
      <x:c r="AG664" s="523" t="n">
        <x:v>0</x:v>
      </x:c>
      <x:c r="AH664" s="585" t="n">
        <x:v>0</x:v>
      </x:c>
      <x:c r="AI664" s="588" t="n">
        <x:f>AJ664*$E$3</x:f>
        <x:v>0</x:v>
      </x:c>
      <x:c r="AJ664" s="523" t="n">
        <x:v>0</x:v>
      </x:c>
      <x:c r="AK664" s="579" t="n">
        <x:v>0</x:v>
      </x:c>
      <x:c r="AL664" s="582" t="n">
        <x:f>AM664*$E$3</x:f>
        <x:v>0</x:v>
      </x:c>
      <x:c r="AM664" s="523" t="n">
        <x:v>0</x:v>
      </x:c>
      <x:c r="AN664" s="585" t="n">
        <x:v>0</x:v>
      </x:c>
      <x:c r="AO664" s="588" t="n">
        <x:f>AP664*$E$3</x:f>
        <x:v>0</x:v>
      </x:c>
      <x:c r="AP664" s="523" t="n">
        <x:v>0</x:v>
      </x:c>
      <x:c r="AQ664" s="579" t="n">
        <x:v>0</x:v>
      </x:c>
      <x:c r="AR664" s="582" t="n">
        <x:f>AS664*$E$3</x:f>
        <x:v>0</x:v>
      </x:c>
      <x:c r="AS664" s="523" t="n">
        <x:v>0</x:v>
      </x:c>
      <x:c r="AT664" s="585" t="n">
        <x:v>0</x:v>
      </x:c>
      <x:c r="AU664" s="588" t="n">
        <x:f>AV664*$E$3</x:f>
        <x:v>0</x:v>
      </x:c>
      <x:c r="AV664" s="523" t="n">
        <x:v>0</x:v>
      </x:c>
      <x:c r="AW664" s="579" t="n">
        <x:f>SUM(M664,P664,S664,V664,Y664,AB664,AE664,AH664,AK664,AN664,AQ664,AT664)</x:f>
        <x:v>0</x:v>
      </x:c>
      <x:c r="AX664" s="582" t="n">
        <x:f>SUM(N664,Q664,T664,W664,Z664,AC664,AF664,AI664,AL664,AO664,AR664,AU664)</x:f>
        <x:v>0</x:v>
      </x:c>
      <x:c r="AY664" s="525"/>
      <x:c r="AZ664" s="579" t="n">
        <x:f>AW664/12</x:f>
        <x:v>0</x:v>
      </x:c>
      <x:c r="BA664" s="582" t="n">
        <x:f>AX664/12</x:f>
        <x:v>0</x:v>
      </x:c>
      <x:c r="BB664" s="525"/>
      <x:c r="BC664" s="579" t="n">
        <x:f>AW664-$G664</x:f>
        <x:v>0</x:v>
      </x:c>
      <x:c r="BD664" s="582" t="n">
        <x:f>AX664-($K664*12)</x:f>
        <x:v>0</x:v>
      </x:c>
      <x:c r="BE664" s="522" t="str">
        <x:v>SIM</x:v>
      </x:c>
      <x:c r="BF664" s="522" t="str">
        <x:v>PRODUÇÃO · COMPÕE O FATOR K</x:v>
      </x:c>
    </x:row>
    <x:row r="665" ht="31" customHeight="1">
      <x:c r="A665" s="531" t="str">
        <x:v>STC</x:v>
      </x:c>
      <x:c r="B665" s="531" t="str">
        <x:v>LIGAÇÃO NOVA</x:v>
      </x:c>
      <x:c r="C665" s="531" t="str">
        <x:v>5082000206</x:v>
      </x:c>
      <x:c r="D665" s="534" t="str">
        <x:v>RET RAMAL DE CONEXAO C/ FICALIZ STC</x:v>
      </x:c>
      <x:c r="E665" s="534" t="str">
        <x:v>RETIRAR RAMAL DE CONEXAO DO CLIENTE, EM CABO CONCENTRICO OU MULTIPLEXADO, COM FICALIZACAO DA UNIDADE CONSUMIDORA, INDEPENDENTE DO NUMERO DE FASES E BITOLA DO CONDUTOR, EM UNIDADE CONSUMIDORA GRUPO B. INCLUI: INSPECIONAR PONTO DE DERIVACAO DA RDBT E PADRAO DE ENTRADA DO CLIENTE, DESCONECTAR (LADO FONTE E CARGA) E RETIRAR CONDUTOR. APROPRIACAO - INVESTIMENTO: QUANDO ASSOCIADA A UC ESSA ATIVIDADE DEVE SER APROPRIADA NA ODD. CONFORME ET.206.EQTL.NORMAS E QUALIDADE - CADERNO DE SERVICOS. QUANTIDADE MINIMA DE PESSOAS RECOMENDAS: 2 PESSOAS. TIPO DE TURMA: STC.</x:v>
      </x:c>
      <x:c r="F665" s="531" t="str">
        <x:v>UNIDADE</x:v>
      </x:c>
      <x:c r="G665" s="573" t="n">
        <x:v>0</x:v>
      </x:c>
      <x:c r="H665" s="573" t="n">
        <x:f>G665/12</x:f>
        <x:v>0</x:v>
      </x:c>
      <x:c r="I665" s="576" t="n">
        <x:v>180.81485085411</x:v>
      </x:c>
      <x:c r="J665" s="576" t="n">
        <x:f>ROUND(I665*$E$3,2)</x:f>
        <x:v>180.81</x:v>
      </x:c>
      <x:c r="K665" s="576" t="n">
        <x:f>J665*H665</x:f>
        <x:v>0</x:v>
      </x:c>
      <x:c r="L665" s="522"/>
      <x:c r="M665" s="579" t="n">
        <x:v>953</x:v>
      </x:c>
      <x:c r="N665" s="582" t="n">
        <x:f>O665*$E$3</x:f>
        <x:v>172311.93</x:v>
      </x:c>
      <x:c r="O665" s="523" t="n">
        <x:v>172311.93</x:v>
      </x:c>
      <x:c r="P665" s="585" t="n">
        <x:v>1040</x:v>
      </x:c>
      <x:c r="Q665" s="588" t="n">
        <x:f>R665*$E$3</x:f>
        <x:v>188042.4</x:v>
      </x:c>
      <x:c r="R665" s="523" t="n">
        <x:v>188042.4</x:v>
      </x:c>
      <x:c r="S665" s="579" t="n">
        <x:v>771</x:v>
      </x:c>
      <x:c r="T665" s="582" t="n">
        <x:f>U665*$E$3</x:f>
        <x:v>139404.51</x:v>
      </x:c>
      <x:c r="U665" s="523" t="n">
        <x:v>139404.51</x:v>
      </x:c>
      <x:c r="V665" s="585" t="n">
        <x:v>844</x:v>
      </x:c>
      <x:c r="W665" s="588" t="n">
        <x:f>X665*$E$3</x:f>
        <x:v>152603.64</x:v>
      </x:c>
      <x:c r="X665" s="523" t="n">
        <x:v>152603.64</x:v>
      </x:c>
      <x:c r="Y665" s="579" t="n">
        <x:v>0</x:v>
      </x:c>
      <x:c r="Z665" s="582" t="n">
        <x:f>AA665*$E$3</x:f>
        <x:v>0</x:v>
      </x:c>
      <x:c r="AA665" s="523" t="n">
        <x:v>0</x:v>
      </x:c>
      <x:c r="AB665" s="585" t="n">
        <x:v>1881</x:v>
      </x:c>
      <x:c r="AC665" s="588" t="n">
        <x:f>AD665*$E$3</x:f>
        <x:v>340103.61</x:v>
      </x:c>
      <x:c r="AD665" s="523" t="n">
        <x:v>340103.61</x:v>
      </x:c>
      <x:c r="AE665" s="579" t="n">
        <x:v>619</x:v>
      </x:c>
      <x:c r="AF665" s="582" t="n">
        <x:f>AG665*$E$3</x:f>
        <x:v>111921.39</x:v>
      </x:c>
      <x:c r="AG665" s="523" t="n">
        <x:v>111921.39</x:v>
      </x:c>
      <x:c r="AH665" s="585" t="n">
        <x:v>749</x:v>
      </x:c>
      <x:c r="AI665" s="588" t="n">
        <x:f>AJ665*$E$3</x:f>
        <x:v>135426.69</x:v>
      </x:c>
      <x:c r="AJ665" s="523" t="n">
        <x:v>135426.69</x:v>
      </x:c>
      <x:c r="AK665" s="579" t="n">
        <x:v>865</x:v>
      </x:c>
      <x:c r="AL665" s="582" t="n">
        <x:f>AM665*$E$3</x:f>
        <x:v>156400.65</x:v>
      </x:c>
      <x:c r="AM665" s="523" t="n">
        <x:v>156400.65</x:v>
      </x:c>
      <x:c r="AN665" s="585" t="n">
        <x:v>852</x:v>
      </x:c>
      <x:c r="AO665" s="588" t="n">
        <x:f>AP665*$E$3</x:f>
        <x:v>154050.12</x:v>
      </x:c>
      <x:c r="AP665" s="523" t="n">
        <x:v>154050.12</x:v>
      </x:c>
      <x:c r="AQ665" s="579" t="n">
        <x:v>1008</x:v>
      </x:c>
      <x:c r="AR665" s="582" t="n">
        <x:f>AS665*$E$3</x:f>
        <x:v>182256.48</x:v>
      </x:c>
      <x:c r="AS665" s="523" t="n">
        <x:v>182256.48</x:v>
      </x:c>
      <x:c r="AT665" s="585" t="n">
        <x:v>844</x:v>
      </x:c>
      <x:c r="AU665" s="588" t="n">
        <x:f>AV665*$E$3</x:f>
        <x:v>152603.64</x:v>
      </x:c>
      <x:c r="AV665" s="523" t="n">
        <x:v>152603.64</x:v>
      </x:c>
      <x:c r="AW665" s="579" t="n">
        <x:f>SUM(M665,P665,S665,V665,Y665,AB665,AE665,AH665,AK665,AN665,AQ665,AT665)</x:f>
        <x:v>10426</x:v>
      </x:c>
      <x:c r="AX665" s="582" t="n">
        <x:f>SUM(N665,Q665,T665,W665,Z665,AC665,AF665,AI665,AL665,AO665,AR665,AU665)</x:f>
        <x:v>1885125.06</x:v>
      </x:c>
      <x:c r="AY665" s="525"/>
      <x:c r="AZ665" s="579" t="n">
        <x:f>AW665/12</x:f>
        <x:v>868.8333333333334</x:v>
      </x:c>
      <x:c r="BA665" s="582" t="n">
        <x:f>AX665/12</x:f>
        <x:v>157093.755</x:v>
      </x:c>
      <x:c r="BB665" s="525"/>
      <x:c r="BC665" s="579" t="n">
        <x:f>AW665-$G665</x:f>
        <x:v>10426</x:v>
      </x:c>
      <x:c r="BD665" s="582" t="n">
        <x:f>AX665-($K665*12)</x:f>
        <x:v>1885125.06</x:v>
      </x:c>
      <x:c r="BE665" s="522" t="str">
        <x:v>SIM</x:v>
      </x:c>
      <x:c r="BF665" s="522" t="str">
        <x:v>PRODUÇÃO · COMPÕE O FATOR K</x:v>
      </x:c>
    </x:row>
    <x:row r="666" ht="31" customHeight="1">
      <x:c r="A666" s="531" t="str">
        <x:v>STC</x:v>
      </x:c>
      <x:c r="B666" s="531" t="str">
        <x:v>LIGAÇÃO NOVA</x:v>
      </x:c>
      <x:c r="C666" s="531" t="str">
        <x:v>5082000207</x:v>
      </x:c>
      <x:c r="D666" s="534" t="str">
        <x:v>SERV FISCALIZACAO INSPECAO UC STC</x:v>
      </x:c>
      <x:c r="E666" s="534" t="str">
        <x:v>SERVICO DE FISCALIZACAO E INSPECAO EM UNIDADE CONSUMIDORA DO GRUPO B. INCLUI: INSPECIONAR, INSTALAR/TROCAR RAMAL, MEDIDOR E INSTALACAO DE PADRAO DE ENTRADA, CASO NECESSARIO. ELIMINAR  CLANDESTINOS, REGULARIZAR DESLIGADOS, NORMALIZAR CLIENTES EM MINIMO DA FASE. APROPRIACAO - CUSTEIO: APROPRIAR NO CENTRO E CLASSE DE CUSTO ESPECIFICA DA AREA. CONFORME ET.206.EQTL.NORMAS E QUALIDADE - CADERNO DE SERVICOS. QUANTIDADE MINIMA DE PESSOAS RECOMENDAS: 2 PESSOAS. TIPO DE TURMA: STC.</x:v>
      </x:c>
      <x:c r="F666" s="531" t="str">
        <x:v>UNIDADE</x:v>
      </x:c>
      <x:c r="G666" s="573" t="n">
        <x:v>0</x:v>
      </x:c>
      <x:c r="H666" s="573" t="n">
        <x:f>G666/12</x:f>
        <x:v>0</x:v>
      </x:c>
      <x:c r="I666" s="576" t="n">
        <x:v>375.664980340952</x:v>
      </x:c>
      <x:c r="J666" s="576" t="n">
        <x:f>ROUND(I666*$E$3,2)</x:f>
        <x:v>375.66</x:v>
      </x:c>
      <x:c r="K666" s="576" t="n">
        <x:f>J666*H666</x:f>
        <x:v>0</x:v>
      </x:c>
      <x:c r="L666" s="522"/>
      <x:c r="M666" s="579" t="n">
        <x:v>0</x:v>
      </x:c>
      <x:c r="N666" s="582" t="n">
        <x:f>O666*$E$3</x:f>
        <x:v>0</x:v>
      </x:c>
      <x:c r="O666" s="523" t="n">
        <x:v>0</x:v>
      </x:c>
      <x:c r="P666" s="585" t="n">
        <x:v>0</x:v>
      </x:c>
      <x:c r="Q666" s="588" t="n">
        <x:f>R666*$E$3</x:f>
        <x:v>0</x:v>
      </x:c>
      <x:c r="R666" s="523" t="n">
        <x:v>0</x:v>
      </x:c>
      <x:c r="S666" s="579" t="n">
        <x:v>0</x:v>
      </x:c>
      <x:c r="T666" s="582" t="n">
        <x:f>U666*$E$3</x:f>
        <x:v>0</x:v>
      </x:c>
      <x:c r="U666" s="523" t="n">
        <x:v>0</x:v>
      </x:c>
      <x:c r="V666" s="585" t="n">
        <x:v>0</x:v>
      </x:c>
      <x:c r="W666" s="588" t="n">
        <x:f>X666*$E$3</x:f>
        <x:v>0</x:v>
      </x:c>
      <x:c r="X666" s="523" t="n">
        <x:v>0</x:v>
      </x:c>
      <x:c r="Y666" s="579" t="n">
        <x:v>0</x:v>
      </x:c>
      <x:c r="Z666" s="582" t="n">
        <x:f>AA666*$E$3</x:f>
        <x:v>0</x:v>
      </x:c>
      <x:c r="AA666" s="523" t="n">
        <x:v>0</x:v>
      </x:c>
      <x:c r="AB666" s="585" t="n">
        <x:v>0</x:v>
      </x:c>
      <x:c r="AC666" s="588" t="n">
        <x:f>AD666*$E$3</x:f>
        <x:v>0</x:v>
      </x:c>
      <x:c r="AD666" s="523" t="n">
        <x:v>0</x:v>
      </x:c>
      <x:c r="AE666" s="579" t="n">
        <x:v>0</x:v>
      </x:c>
      <x:c r="AF666" s="582" t="n">
        <x:f>AG666*$E$3</x:f>
        <x:v>0</x:v>
      </x:c>
      <x:c r="AG666" s="523" t="n">
        <x:v>0</x:v>
      </x:c>
      <x:c r="AH666" s="585" t="n">
        <x:v>0</x:v>
      </x:c>
      <x:c r="AI666" s="588" t="n">
        <x:f>AJ666*$E$3</x:f>
        <x:v>0</x:v>
      </x:c>
      <x:c r="AJ666" s="523" t="n">
        <x:v>0</x:v>
      </x:c>
      <x:c r="AK666" s="579" t="n">
        <x:v>0</x:v>
      </x:c>
      <x:c r="AL666" s="582" t="n">
        <x:f>AM666*$E$3</x:f>
        <x:v>0</x:v>
      </x:c>
      <x:c r="AM666" s="523" t="n">
        <x:v>0</x:v>
      </x:c>
      <x:c r="AN666" s="585" t="n">
        <x:v>0</x:v>
      </x:c>
      <x:c r="AO666" s="588" t="n">
        <x:f>AP666*$E$3</x:f>
        <x:v>0</x:v>
      </x:c>
      <x:c r="AP666" s="523" t="n">
        <x:v>0</x:v>
      </x:c>
      <x:c r="AQ666" s="579" t="n">
        <x:v>0</x:v>
      </x:c>
      <x:c r="AR666" s="582" t="n">
        <x:f>AS666*$E$3</x:f>
        <x:v>0</x:v>
      </x:c>
      <x:c r="AS666" s="523" t="n">
        <x:v>0</x:v>
      </x:c>
      <x:c r="AT666" s="585" t="n">
        <x:v>0</x:v>
      </x:c>
      <x:c r="AU666" s="588" t="n">
        <x:f>AV666*$E$3</x:f>
        <x:v>0</x:v>
      </x:c>
      <x:c r="AV666" s="523" t="n">
        <x:v>0</x:v>
      </x:c>
      <x:c r="AW666" s="579" t="n">
        <x:f>SUM(M666,P666,S666,V666,Y666,AB666,AE666,AH666,AK666,AN666,AQ666,AT666)</x:f>
        <x:v>0</x:v>
      </x:c>
      <x:c r="AX666" s="582" t="n">
        <x:f>SUM(N666,Q666,T666,W666,Z666,AC666,AF666,AI666,AL666,AO666,AR666,AU666)</x:f>
        <x:v>0</x:v>
      </x:c>
      <x:c r="AY666" s="525"/>
      <x:c r="AZ666" s="579" t="n">
        <x:f>AW666/12</x:f>
        <x:v>0</x:v>
      </x:c>
      <x:c r="BA666" s="582" t="n">
        <x:f>AX666/12</x:f>
        <x:v>0</x:v>
      </x:c>
      <x:c r="BB666" s="525"/>
      <x:c r="BC666" s="579" t="n">
        <x:f>AW666-$G666</x:f>
        <x:v>0</x:v>
      </x:c>
      <x:c r="BD666" s="582" t="n">
        <x:f>AX666-($K666*12)</x:f>
        <x:v>0</x:v>
      </x:c>
      <x:c r="BE666" s="522" t="str">
        <x:v>SIM</x:v>
      </x:c>
      <x:c r="BF666" s="522" t="str">
        <x:v>PRODUÇÃO · COMPÕE O FATOR K</x:v>
      </x:c>
    </x:row>
    <x:row r="667" ht="31" customHeight="1">
      <x:c r="A667" s="531" t="str">
        <x:v>STC</x:v>
      </x:c>
      <x:c r="B667" s="531" t="str">
        <x:v>CORTE</x:v>
      </x:c>
      <x:c r="C667" s="531" t="str">
        <x:v>5082000189</x:v>
      </x:c>
      <x:c r="D667" s="534" t="str">
        <x:v>INST RAMAL CONC/MULTIPLEX COMERCIAL STC</x:v>
      </x:c>
      <x:c r="E667" s="534" t="str">
        <x:v>RESTABELECER O FORNECIMENTO DE UMA UNIDADE CONSUMIDORA DO GRUPO B. TIPO: CONECTANDO E INSTALANDO RAMAL CONCENTRICO OU MULTIPLEXADO, INDEPENDENTE DO NUMERO DE FASES. INCLUI: CONECTAR (REDE BT E BORNE DO MEDIDOR), INSTALAR RAMAL E LACRAR CAIXA DE MEDICAO, COM O APONTAMENTO DA REALIZACAO DOS SERVICOS ATRAVES DE APLICATIVO. APROPRIACAO - INVESTIMENTO: QUANDO ASSOCIADA A UC ESSA ATIVIDADE DEVE SER APROPRIADA NA ODI. CONFORME ET.206.EQTL.NORMAS E QUALIDADE - CADERNO DE SERVICOS. QUANTIDADE MINIMA DE PESSOAS RECOMENDAS: 2 PESSOAS. TIPO DE TURMA: STC.</x:v>
      </x:c>
      <x:c r="F667" s="531" t="str">
        <x:v>UNIDADE</x:v>
      </x:c>
      <x:c r="G667" s="573" t="n">
        <x:v>22793.417</x:v>
      </x:c>
      <x:c r="H667" s="573" t="n">
        <x:f>G667/12</x:f>
        <x:v>1899.4514166666668</x:v>
      </x:c>
      <x:c r="I667" s="576" t="n">
        <x:v>99.4586844748489</x:v>
      </x:c>
      <x:c r="J667" s="576" t="n">
        <x:f>ROUND(I667*$E$3,2)</x:f>
        <x:v>99.46</x:v>
      </x:c>
      <x:c r="K667" s="576" t="n">
        <x:f>J667*H667</x:f>
        <x:v>188919.43790166668</x:v>
      </x:c>
      <x:c r="L667" s="522"/>
      <x:c r="M667" s="579" t="n">
        <x:v>0</x:v>
      </x:c>
      <x:c r="N667" s="582" t="n">
        <x:f>O667*$E$3</x:f>
        <x:v>0</x:v>
      </x:c>
      <x:c r="O667" s="523" t="n">
        <x:v>0</x:v>
      </x:c>
      <x:c r="P667" s="585" t="n">
        <x:v>0</x:v>
      </x:c>
      <x:c r="Q667" s="588" t="n">
        <x:f>R667*$E$3</x:f>
        <x:v>0</x:v>
      </x:c>
      <x:c r="R667" s="523" t="n">
        <x:v>0</x:v>
      </x:c>
      <x:c r="S667" s="579" t="n">
        <x:v>0</x:v>
      </x:c>
      <x:c r="T667" s="582" t="n">
        <x:f>U667*$E$3</x:f>
        <x:v>0</x:v>
      </x:c>
      <x:c r="U667" s="523" t="n">
        <x:v>0</x:v>
      </x:c>
      <x:c r="V667" s="585" t="n">
        <x:v>0</x:v>
      </x:c>
      <x:c r="W667" s="588" t="n">
        <x:f>X667*$E$3</x:f>
        <x:v>0</x:v>
      </x:c>
      <x:c r="X667" s="523" t="n">
        <x:v>0</x:v>
      </x:c>
      <x:c r="Y667" s="579" t="n">
        <x:v>0</x:v>
      </x:c>
      <x:c r="Z667" s="582" t="n">
        <x:f>AA667*$E$3</x:f>
        <x:v>0</x:v>
      </x:c>
      <x:c r="AA667" s="523" t="n">
        <x:v>0</x:v>
      </x:c>
      <x:c r="AB667" s="585" t="n">
        <x:v>0</x:v>
      </x:c>
      <x:c r="AC667" s="588" t="n">
        <x:f>AD667*$E$3</x:f>
        <x:v>0</x:v>
      </x:c>
      <x:c r="AD667" s="523" t="n">
        <x:v>0</x:v>
      </x:c>
      <x:c r="AE667" s="579" t="n">
        <x:v>0</x:v>
      </x:c>
      <x:c r="AF667" s="582" t="n">
        <x:f>AG667*$E$3</x:f>
        <x:v>0</x:v>
      </x:c>
      <x:c r="AG667" s="523" t="n">
        <x:v>0</x:v>
      </x:c>
      <x:c r="AH667" s="585" t="n">
        <x:v>0</x:v>
      </x:c>
      <x:c r="AI667" s="588" t="n">
        <x:f>AJ667*$E$3</x:f>
        <x:v>0</x:v>
      </x:c>
      <x:c r="AJ667" s="523" t="n">
        <x:v>0</x:v>
      </x:c>
      <x:c r="AK667" s="579" t="n">
        <x:v>0</x:v>
      </x:c>
      <x:c r="AL667" s="582" t="n">
        <x:f>AM667*$E$3</x:f>
        <x:v>0</x:v>
      </x:c>
      <x:c r="AM667" s="523" t="n">
        <x:v>0</x:v>
      </x:c>
      <x:c r="AN667" s="585" t="n">
        <x:v>0</x:v>
      </x:c>
      <x:c r="AO667" s="588" t="n">
        <x:f>AP667*$E$3</x:f>
        <x:v>0</x:v>
      </x:c>
      <x:c r="AP667" s="523" t="n">
        <x:v>0</x:v>
      </x:c>
      <x:c r="AQ667" s="579" t="n">
        <x:v>0</x:v>
      </x:c>
      <x:c r="AR667" s="582" t="n">
        <x:f>AS667*$E$3</x:f>
        <x:v>0</x:v>
      </x:c>
      <x:c r="AS667" s="523" t="n">
        <x:v>0</x:v>
      </x:c>
      <x:c r="AT667" s="585" t="n">
        <x:v>0</x:v>
      </x:c>
      <x:c r="AU667" s="588" t="n">
        <x:f>AV667*$E$3</x:f>
        <x:v>0</x:v>
      </x:c>
      <x:c r="AV667" s="523" t="n">
        <x:v>0</x:v>
      </x:c>
      <x:c r="AW667" s="579" t="n">
        <x:f>SUM(M667,P667,S667,V667,Y667,AB667,AE667,AH667,AK667,AN667,AQ667,AT667)</x:f>
        <x:v>0</x:v>
      </x:c>
      <x:c r="AX667" s="582" t="n">
        <x:f>SUM(N667,Q667,T667,W667,Z667,AC667,AF667,AI667,AL667,AO667,AR667,AU667)</x:f>
        <x:v>0</x:v>
      </x:c>
      <x:c r="AY667" s="525"/>
      <x:c r="AZ667" s="579" t="n">
        <x:f>AW667/12</x:f>
        <x:v>0</x:v>
      </x:c>
      <x:c r="BA667" s="582" t="n">
        <x:f>AX667/12</x:f>
        <x:v>0</x:v>
      </x:c>
      <x:c r="BB667" s="525"/>
      <x:c r="BC667" s="579" t="n">
        <x:f>AW667-$G667</x:f>
        <x:v>-22793.417</x:v>
      </x:c>
      <x:c r="BD667" s="582" t="n">
        <x:f>AX667-($K667*12)</x:f>
        <x:v>-2267033.2548200004</x:v>
      </x:c>
      <x:c r="BE667" s="522" t="str">
        <x:v>SIM</x:v>
      </x:c>
      <x:c r="BF667" s="522" t="str">
        <x:v>PRODUÇÃO · COMPÕE O FATOR K</x:v>
      </x:c>
    </x:row>
    <x:row r="668" ht="31" customHeight="1">
      <x:c r="A668" s="531" t="str">
        <x:v>STC</x:v>
      </x:c>
      <x:c r="B668" s="531" t="str">
        <x:v>CORTE</x:v>
      </x:c>
      <x:c r="C668" s="531" t="str">
        <x:v>5082000208</x:v>
      </x:c>
      <x:c r="D668" s="534" t="str">
        <x:v>NEGOCIACAO DEBITO UC INADIMPLENTE STC</x:v>
      </x:c>
      <x:c r="E668" s="534" t="str">
        <x:v>NEGOCIACAO DE DEBITO COM CLIENTE INADIMPLENTE DO GRUPO B, VISANDO RECEBIMENTO DA DIVIDA OU PARCELAMENTO DO PAGAMENTO, ANTES DA SUSPENSAO DO FORNECIMENTO. APROPRIACAO - CUSTEIO: APROPRIAR NO CENTRO E CLASSE DE CUSTO ESPECIFICA DA AREA. CONFORME ET.206.EQTL.NORMAS E QUALIDADE - CADERNO DE SERVICOS. QUANTIDADE MINIMA DE PESSOAS RECOMENDAS: 2 PESSOAS. TIPO DE TURMA: STC.</x:v>
      </x:c>
      <x:c r="F668" s="531" t="str">
        <x:v>UNIDADE</x:v>
      </x:c>
      <x:c r="G668" s="573" t="n">
        <x:v>0</x:v>
      </x:c>
      <x:c r="H668" s="573" t="n">
        <x:f>G668/12</x:f>
        <x:v>0</x:v>
      </x:c>
      <x:c r="I668" s="576" t="n">
        <x:v>81.9748946776913</x:v>
      </x:c>
      <x:c r="J668" s="576" t="n">
        <x:f>ROUND(I668*$E$3,2)</x:f>
        <x:v>81.97</x:v>
      </x:c>
      <x:c r="K668" s="576" t="n">
        <x:f>J668*H668</x:f>
        <x:v>0</x:v>
      </x:c>
      <x:c r="L668" s="522"/>
      <x:c r="M668" s="579" t="n">
        <x:v>0</x:v>
      </x:c>
      <x:c r="N668" s="582" t="n">
        <x:f>O668*$E$3</x:f>
        <x:v>0</x:v>
      </x:c>
      <x:c r="O668" s="523" t="n">
        <x:v>0</x:v>
      </x:c>
      <x:c r="P668" s="585" t="n">
        <x:v>0</x:v>
      </x:c>
      <x:c r="Q668" s="588" t="n">
        <x:f>R668*$E$3</x:f>
        <x:v>0</x:v>
      </x:c>
      <x:c r="R668" s="523" t="n">
        <x:v>0</x:v>
      </x:c>
      <x:c r="S668" s="579" t="n">
        <x:v>0</x:v>
      </x:c>
      <x:c r="T668" s="582" t="n">
        <x:f>U668*$E$3</x:f>
        <x:v>0</x:v>
      </x:c>
      <x:c r="U668" s="523" t="n">
        <x:v>0</x:v>
      </x:c>
      <x:c r="V668" s="585" t="n">
        <x:v>0</x:v>
      </x:c>
      <x:c r="W668" s="588" t="n">
        <x:f>X668*$E$3</x:f>
        <x:v>0</x:v>
      </x:c>
      <x:c r="X668" s="523" t="n">
        <x:v>0</x:v>
      </x:c>
      <x:c r="Y668" s="579" t="n">
        <x:v>0</x:v>
      </x:c>
      <x:c r="Z668" s="582" t="n">
        <x:f>AA668*$E$3</x:f>
        <x:v>0</x:v>
      </x:c>
      <x:c r="AA668" s="523" t="n">
        <x:v>0</x:v>
      </x:c>
      <x:c r="AB668" s="585" t="n">
        <x:v>0</x:v>
      </x:c>
      <x:c r="AC668" s="588" t="n">
        <x:f>AD668*$E$3</x:f>
        <x:v>0</x:v>
      </x:c>
      <x:c r="AD668" s="523" t="n">
        <x:v>0</x:v>
      </x:c>
      <x:c r="AE668" s="579" t="n">
        <x:v>0</x:v>
      </x:c>
      <x:c r="AF668" s="582" t="n">
        <x:f>AG668*$E$3</x:f>
        <x:v>0</x:v>
      </x:c>
      <x:c r="AG668" s="523" t="n">
        <x:v>0</x:v>
      </x:c>
      <x:c r="AH668" s="585" t="n">
        <x:v>0</x:v>
      </x:c>
      <x:c r="AI668" s="588" t="n">
        <x:f>AJ668*$E$3</x:f>
        <x:v>0</x:v>
      </x:c>
      <x:c r="AJ668" s="523" t="n">
        <x:v>0</x:v>
      </x:c>
      <x:c r="AK668" s="579" t="n">
        <x:v>0</x:v>
      </x:c>
      <x:c r="AL668" s="582" t="n">
        <x:f>AM668*$E$3</x:f>
        <x:v>0</x:v>
      </x:c>
      <x:c r="AM668" s="523" t="n">
        <x:v>0</x:v>
      </x:c>
      <x:c r="AN668" s="585" t="n">
        <x:v>0</x:v>
      </x:c>
      <x:c r="AO668" s="588" t="n">
        <x:f>AP668*$E$3</x:f>
        <x:v>0</x:v>
      </x:c>
      <x:c r="AP668" s="523" t="n">
        <x:v>0</x:v>
      </x:c>
      <x:c r="AQ668" s="579" t="n">
        <x:v>0</x:v>
      </x:c>
      <x:c r="AR668" s="582" t="n">
        <x:f>AS668*$E$3</x:f>
        <x:v>0</x:v>
      </x:c>
      <x:c r="AS668" s="523" t="n">
        <x:v>0</x:v>
      </x:c>
      <x:c r="AT668" s="585" t="n">
        <x:v>0</x:v>
      </x:c>
      <x:c r="AU668" s="588" t="n">
        <x:f>AV668*$E$3</x:f>
        <x:v>0</x:v>
      </x:c>
      <x:c r="AV668" s="523" t="n">
        <x:v>0</x:v>
      </x:c>
      <x:c r="AW668" s="579" t="n">
        <x:f>SUM(M668,P668,S668,V668,Y668,AB668,AE668,AH668,AK668,AN668,AQ668,AT668)</x:f>
        <x:v>0</x:v>
      </x:c>
      <x:c r="AX668" s="582" t="n">
        <x:f>SUM(N668,Q668,T668,W668,Z668,AC668,AF668,AI668,AL668,AO668,AR668,AU668)</x:f>
        <x:v>0</x:v>
      </x:c>
      <x:c r="AY668" s="525"/>
      <x:c r="AZ668" s="579" t="n">
        <x:f>AW668/12</x:f>
        <x:v>0</x:v>
      </x:c>
      <x:c r="BA668" s="582" t="n">
        <x:f>AX668/12</x:f>
        <x:v>0</x:v>
      </x:c>
      <x:c r="BB668" s="525"/>
      <x:c r="BC668" s="579" t="n">
        <x:f>AW668-$G668</x:f>
        <x:v>0</x:v>
      </x:c>
      <x:c r="BD668" s="582" t="n">
        <x:f>AX668-($K668*12)</x:f>
        <x:v>0</x:v>
      </x:c>
      <x:c r="BE668" s="522" t="str">
        <x:v>SIM</x:v>
      </x:c>
      <x:c r="BF668" s="522" t="str">
        <x:v>PRODUÇÃO · COMPÕE O FATOR K</x:v>
      </x:c>
    </x:row>
    <x:row r="669" ht="31" customHeight="1">
      <x:c r="A669" s="531" t="str">
        <x:v>STC</x:v>
      </x:c>
      <x:c r="B669" s="531" t="str">
        <x:v>LIGAÇÃO NOVA</x:v>
      </x:c>
      <x:c r="C669" s="531" t="str">
        <x:v>5082000210</x:v>
      </x:c>
      <x:c r="D669" s="534" t="str">
        <x:v>HORA EM DISPONIBILIDADE LIGACAO NOVA</x:v>
      </x:c>
      <x:c r="E669" s="534" t="str">
        <x:v>HORA EM DISPONIBILIDADE LIGAÇÃO NOVA</x:v>
      </x:c>
      <x:c r="F669" s="531" t="str">
        <x:v>HORA</x:v>
      </x:c>
      <x:c r="G669" s="573" t="n">
        <x:v>0</x:v>
      </x:c>
      <x:c r="H669" s="573" t="n">
        <x:f>G669/12</x:f>
        <x:v>0</x:v>
      </x:c>
      <x:c r="I669" s="576" t="n">
        <x:v>305.285714942764</x:v>
      </x:c>
      <x:c r="J669" s="576" t="n">
        <x:f>ROUND(I669*$E$3,2)</x:f>
        <x:v>305.29</x:v>
      </x:c>
      <x:c r="K669" s="576" t="n">
        <x:f>J669*H669</x:f>
        <x:v>0</x:v>
      </x:c>
      <x:c r="L669" s="522"/>
      <x:c r="M669" s="579" t="n">
        <x:v>0</x:v>
      </x:c>
      <x:c r="N669" s="582" t="n">
        <x:f>O669*$E$3</x:f>
        <x:v>0</x:v>
      </x:c>
      <x:c r="O669" s="523" t="n">
        <x:v>0</x:v>
      </x:c>
      <x:c r="P669" s="585" t="n">
        <x:v>0</x:v>
      </x:c>
      <x:c r="Q669" s="588" t="n">
        <x:f>R669*$E$3</x:f>
        <x:v>0</x:v>
      </x:c>
      <x:c r="R669" s="523" t="n">
        <x:v>0</x:v>
      </x:c>
      <x:c r="S669" s="579" t="n">
        <x:v>0</x:v>
      </x:c>
      <x:c r="T669" s="582" t="n">
        <x:f>U669*$E$3</x:f>
        <x:v>0</x:v>
      </x:c>
      <x:c r="U669" s="523" t="n">
        <x:v>0</x:v>
      </x:c>
      <x:c r="V669" s="585" t="n">
        <x:v>0</x:v>
      </x:c>
      <x:c r="W669" s="588" t="n">
        <x:f>X669*$E$3</x:f>
        <x:v>0</x:v>
      </x:c>
      <x:c r="X669" s="523" t="n">
        <x:v>0</x:v>
      </x:c>
      <x:c r="Y669" s="579" t="n">
        <x:v>0</x:v>
      </x:c>
      <x:c r="Z669" s="582" t="n">
        <x:f>AA669*$E$3</x:f>
        <x:v>0</x:v>
      </x:c>
      <x:c r="AA669" s="523" t="n">
        <x:v>0</x:v>
      </x:c>
      <x:c r="AB669" s="585" t="n">
        <x:v>0</x:v>
      </x:c>
      <x:c r="AC669" s="588" t="n">
        <x:f>AD669*$E$3</x:f>
        <x:v>0</x:v>
      </x:c>
      <x:c r="AD669" s="523" t="n">
        <x:v>0</x:v>
      </x:c>
      <x:c r="AE669" s="579" t="n">
        <x:v>0</x:v>
      </x:c>
      <x:c r="AF669" s="582" t="n">
        <x:f>AG669*$E$3</x:f>
        <x:v>0</x:v>
      </x:c>
      <x:c r="AG669" s="523" t="n">
        <x:v>0</x:v>
      </x:c>
      <x:c r="AH669" s="585" t="n">
        <x:v>0</x:v>
      </x:c>
      <x:c r="AI669" s="588" t="n">
        <x:f>AJ669*$E$3</x:f>
        <x:v>0</x:v>
      </x:c>
      <x:c r="AJ669" s="523" t="n">
        <x:v>0</x:v>
      </x:c>
      <x:c r="AK669" s="579" t="n">
        <x:v>0</x:v>
      </x:c>
      <x:c r="AL669" s="582" t="n">
        <x:f>AM669*$E$3</x:f>
        <x:v>0</x:v>
      </x:c>
      <x:c r="AM669" s="523" t="n">
        <x:v>0</x:v>
      </x:c>
      <x:c r="AN669" s="585" t="n">
        <x:v>0</x:v>
      </x:c>
      <x:c r="AO669" s="588" t="n">
        <x:f>AP669*$E$3</x:f>
        <x:v>0</x:v>
      </x:c>
      <x:c r="AP669" s="523" t="n">
        <x:v>0</x:v>
      </x:c>
      <x:c r="AQ669" s="579" t="n">
        <x:v>0</x:v>
      </x:c>
      <x:c r="AR669" s="582" t="n">
        <x:f>AS669*$E$3</x:f>
        <x:v>0</x:v>
      </x:c>
      <x:c r="AS669" s="523" t="n">
        <x:v>0</x:v>
      </x:c>
      <x:c r="AT669" s="585" t="n">
        <x:v>0</x:v>
      </x:c>
      <x:c r="AU669" s="588" t="n">
        <x:f>AV669*$E$3</x:f>
        <x:v>0</x:v>
      </x:c>
      <x:c r="AV669" s="523" t="n">
        <x:v>0</x:v>
      </x:c>
      <x:c r="AW669" s="579" t="n">
        <x:f>SUM(M669,P669,S669,V669,Y669,AB669,AE669,AH669,AK669,AN669,AQ669,AT669)</x:f>
        <x:v>0</x:v>
      </x:c>
      <x:c r="AX669" s="582" t="n">
        <x:f>SUM(N669,Q669,T669,W669,Z669,AC669,AF669,AI669,AL669,AO669,AR669,AU669)</x:f>
        <x:v>0</x:v>
      </x:c>
      <x:c r="AY669" s="525"/>
      <x:c r="AZ669" s="579" t="n">
        <x:f>AW669/12</x:f>
        <x:v>0</x:v>
      </x:c>
      <x:c r="BA669" s="582" t="n">
        <x:f>AX669/12</x:f>
        <x:v>0</x:v>
      </x:c>
      <x:c r="BB669" s="525"/>
      <x:c r="BC669" s="579" t="n">
        <x:f>AW669-$G669</x:f>
        <x:v>0</x:v>
      </x:c>
      <x:c r="BD669" s="582" t="n">
        <x:f>AX669-($K669*12)</x:f>
        <x:v>0</x:v>
      </x:c>
      <x:c r="BE669" s="522" t="str">
        <x:v>NÃO</x:v>
      </x:c>
      <x:c r="BF669" s="522" t="str">
        <x:v>HORAS EXTRAS STC · Pagamento de horas realizado à parte da produção</x:v>
      </x:c>
    </x:row>
    <x:row r="670" ht="31" customHeight="1">
      <x:c r="A670" s="531" t="str">
        <x:v>PERDAS</x:v>
      </x:c>
      <x:c r="B670" s="531" t="str">
        <x:v>PERDAS</x:v>
      </x:c>
      <x:c r="C670" s="531" t="str">
        <x:v>5082000216</x:v>
      </x:c>
      <x:c r="D670" s="534" t="str">
        <x:v>INST MED FISCAL TOTALIZ TD C/ LEV MF STC</x:v>
      </x:c>
      <x:c r="E670" s="534" t="str">
        <x:v>INSTALAR MEDICAO FISCAL TOTALIZADORA NO POSTE, NA SAIDA DO SECUNDARIO DO TRANSFORMADOR DE DISTRIBUICAO (TD) COM LEVANTAMENTO DAS UC'S E IP'S DO CIRCUITO. INCLUI: INSTALAR MEDICAO TOTALIZADORA (TC E MEDICAO FISCAL), NA SAIDA DO SECUNDARIO DO TRAFO COM TODAS AS CONEXOES NECESSARIAS. NECESSARIO REALIZAR LEVANTAMENTO DE TODAS AS UC'S E IP ALIMENTADO PELO CIRCUITO DO TRAFO, CONSIDERADO PARA O CALCULO UMA MEDIA DE 140 UNIDADES. APROPRIACAO - INVESTIMENTO: QUANDO ASSOCIADA A UC ESSA ATIVIDADE DEVE SER APROPRIADA NA ODI. CONFORME ET.206.EQTL.NORMAS E QUALIDADE - CADERNO DE SERVICOS. QUANTIDADE MINIMA DE PESSOAS RECOMENDAS: 2 PESSOAS. TIPO DE TURMA: MEDICAO FISCAL STC.</x:v>
      </x:c>
      <x:c r="F670" s="531" t="str">
        <x:v>CONJUNTO</x:v>
      </x:c>
      <x:c r="G670" s="573" t="n">
        <x:v>0</x:v>
      </x:c>
      <x:c r="H670" s="573" t="n">
        <x:f>G670/12</x:f>
        <x:v>0</x:v>
      </x:c>
      <x:c r="I670" s="576" t="n">
        <x:v>1462.70426047393</x:v>
      </x:c>
      <x:c r="J670" s="576" t="n">
        <x:f>ROUND(I670*$E$3,2)</x:f>
        <x:v>1462.7</x:v>
      </x:c>
      <x:c r="K670" s="576" t="n">
        <x:f>J670*H670</x:f>
        <x:v>0</x:v>
      </x:c>
      <x:c r="L670" s="522"/>
      <x:c r="M670" s="579" t="n">
        <x:v>0</x:v>
      </x:c>
      <x:c r="N670" s="582" t="n">
        <x:f>O670*$E$3</x:f>
        <x:v>0</x:v>
      </x:c>
      <x:c r="O670" s="523" t="n">
        <x:v>0</x:v>
      </x:c>
      <x:c r="P670" s="585" t="n">
        <x:v>0</x:v>
      </x:c>
      <x:c r="Q670" s="588" t="n">
        <x:f>R670*$E$3</x:f>
        <x:v>0</x:v>
      </x:c>
      <x:c r="R670" s="523" t="n">
        <x:v>0</x:v>
      </x:c>
      <x:c r="S670" s="579" t="n">
        <x:v>0</x:v>
      </x:c>
      <x:c r="T670" s="582" t="n">
        <x:f>U670*$E$3</x:f>
        <x:v>0</x:v>
      </x:c>
      <x:c r="U670" s="523" t="n">
        <x:v>0</x:v>
      </x:c>
      <x:c r="V670" s="585" t="n">
        <x:v>0</x:v>
      </x:c>
      <x:c r="W670" s="588" t="n">
        <x:f>X670*$E$3</x:f>
        <x:v>0</x:v>
      </x:c>
      <x:c r="X670" s="523" t="n">
        <x:v>0</x:v>
      </x:c>
      <x:c r="Y670" s="579" t="n">
        <x:v>0</x:v>
      </x:c>
      <x:c r="Z670" s="582" t="n">
        <x:f>AA670*$E$3</x:f>
        <x:v>0</x:v>
      </x:c>
      <x:c r="AA670" s="523" t="n">
        <x:v>0</x:v>
      </x:c>
      <x:c r="AB670" s="585" t="n">
        <x:v>0</x:v>
      </x:c>
      <x:c r="AC670" s="588" t="n">
        <x:f>AD670*$E$3</x:f>
        <x:v>0</x:v>
      </x:c>
      <x:c r="AD670" s="523" t="n">
        <x:v>0</x:v>
      </x:c>
      <x:c r="AE670" s="579" t="n">
        <x:v>0</x:v>
      </x:c>
      <x:c r="AF670" s="582" t="n">
        <x:f>AG670*$E$3</x:f>
        <x:v>0</x:v>
      </x:c>
      <x:c r="AG670" s="523" t="n">
        <x:v>0</x:v>
      </x:c>
      <x:c r="AH670" s="585" t="n">
        <x:v>0</x:v>
      </x:c>
      <x:c r="AI670" s="588" t="n">
        <x:f>AJ670*$E$3</x:f>
        <x:v>0</x:v>
      </x:c>
      <x:c r="AJ670" s="523" t="n">
        <x:v>0</x:v>
      </x:c>
      <x:c r="AK670" s="579" t="n">
        <x:v>0</x:v>
      </x:c>
      <x:c r="AL670" s="582" t="n">
        <x:f>AM670*$E$3</x:f>
        <x:v>0</x:v>
      </x:c>
      <x:c r="AM670" s="523" t="n">
        <x:v>0</x:v>
      </x:c>
      <x:c r="AN670" s="585" t="n">
        <x:v>0</x:v>
      </x:c>
      <x:c r="AO670" s="588" t="n">
        <x:f>AP670*$E$3</x:f>
        <x:v>0</x:v>
      </x:c>
      <x:c r="AP670" s="523" t="n">
        <x:v>0</x:v>
      </x:c>
      <x:c r="AQ670" s="579" t="n">
        <x:v>0</x:v>
      </x:c>
      <x:c r="AR670" s="582" t="n">
        <x:f>AS670*$E$3</x:f>
        <x:v>0</x:v>
      </x:c>
      <x:c r="AS670" s="523" t="n">
        <x:v>0</x:v>
      </x:c>
      <x:c r="AT670" s="585" t="n">
        <x:v>0</x:v>
      </x:c>
      <x:c r="AU670" s="588" t="n">
        <x:f>AV670*$E$3</x:f>
        <x:v>0</x:v>
      </x:c>
      <x:c r="AV670" s="523" t="n">
        <x:v>0</x:v>
      </x:c>
      <x:c r="AW670" s="579" t="n">
        <x:f>SUM(M670,P670,S670,V670,Y670,AB670,AE670,AH670,AK670,AN670,AQ670,AT670)</x:f>
        <x:v>0</x:v>
      </x:c>
      <x:c r="AX670" s="582" t="n">
        <x:f>SUM(N670,Q670,T670,W670,Z670,AC670,AF670,AI670,AL670,AO670,AR670,AU670)</x:f>
        <x:v>0</x:v>
      </x:c>
      <x:c r="AY670" s="525"/>
      <x:c r="AZ670" s="579" t="n">
        <x:f>AW670/12</x:f>
        <x:v>0</x:v>
      </x:c>
      <x:c r="BA670" s="582" t="n">
        <x:f>AX670/12</x:f>
        <x:v>0</x:v>
      </x:c>
      <x:c r="BB670" s="525"/>
      <x:c r="BC670" s="579" t="n">
        <x:f>AW670-$G670</x:f>
        <x:v>0</x:v>
      </x:c>
      <x:c r="BD670" s="582" t="n">
        <x:f>AX670-($K670*12)</x:f>
        <x:v>0</x:v>
      </x:c>
      <x:c r="BE670" s="522" t="str">
        <x:v>NÃO</x:v>
      </x:c>
      <x:c r="BF670" s="522" t="str">
        <x:v>PERDAS · Disponibilidade de equipes de perdas</x:v>
      </x:c>
    </x:row>
    <x:row r="671" ht="31" customHeight="1">
      <x:c r="A671" s="531" t="str">
        <x:v>PERDAS</x:v>
      </x:c>
      <x:c r="B671" s="531" t="str">
        <x:v>PERDAS</x:v>
      </x:c>
      <x:c r="C671" s="531" t="str">
        <x:v>5082000217</x:v>
      </x:c>
      <x:c r="D671" s="534" t="str">
        <x:v>RET MED FISCAL CONVENC TD S/ LEV MF STC</x:v>
      </x:c>
      <x:c r="E671" s="534" t="str">
        <x:v>RETIRAR MEDICAO FISCAL CONVENCIONAL DO POSTE, NA SAIDA DO SECUNDARIO DO TRANSFORMADOR DE DISTRIBUICAO (TD) SEM LEVANTAMENTO DAS UC'S E IP'S DO CIRCUITO. INCLUI: RETIRAR CAIXA TC E MEDICAO, 3 TC'S, ELETRODUTO, CONDUTORES, CONEXOES REDE BT, TRAFO E MEDIDOR, CONEXOES GERAIS, ATERRAMENTO, MEDIDOR E CHAVE DE AFERICAO NA SAIDA DO SECUNDARIO DO TRAFO. APROPRIACAO - INVESTIMENTO: QUANDO ASSOCIADA A UC ESSA ATIVIDADE DEVE SER APROPRIADA NA ODI. CONFORME ET.205.EQTL.NORMAS E QUALIDADE - CADERNO DE SERVICOS. QUANTIDADE MINIMA DE PESSOAS RECOMENDAS: 2 PESSOAS. TIPO DE TURMA: MEDICAO FISCAL STC.</x:v>
      </x:c>
      <x:c r="F671" s="531" t="str">
        <x:v>UNIDADE</x:v>
      </x:c>
      <x:c r="G671" s="573" t="n">
        <x:v>0</x:v>
      </x:c>
      <x:c r="H671" s="573" t="n">
        <x:f>G671/12</x:f>
        <x:v>0</x:v>
      </x:c>
      <x:c r="I671" s="576" t="n">
        <x:v>134.210896240294</x:v>
      </x:c>
      <x:c r="J671" s="576" t="n">
        <x:f>ROUND(I671*$E$3,2)</x:f>
        <x:v>134.21</x:v>
      </x:c>
      <x:c r="K671" s="576" t="n">
        <x:f>J671*H671</x:f>
        <x:v>0</x:v>
      </x:c>
      <x:c r="L671" s="522"/>
      <x:c r="M671" s="579" t="n">
        <x:v>0</x:v>
      </x:c>
      <x:c r="N671" s="582" t="n">
        <x:f>O671*$E$3</x:f>
        <x:v>0</x:v>
      </x:c>
      <x:c r="O671" s="523" t="n">
        <x:v>0</x:v>
      </x:c>
      <x:c r="P671" s="585" t="n">
        <x:v>0</x:v>
      </x:c>
      <x:c r="Q671" s="588" t="n">
        <x:f>R671*$E$3</x:f>
        <x:v>0</x:v>
      </x:c>
      <x:c r="R671" s="523" t="n">
        <x:v>0</x:v>
      </x:c>
      <x:c r="S671" s="579" t="n">
        <x:v>0</x:v>
      </x:c>
      <x:c r="T671" s="582" t="n">
        <x:f>U671*$E$3</x:f>
        <x:v>0</x:v>
      </x:c>
      <x:c r="U671" s="523" t="n">
        <x:v>0</x:v>
      </x:c>
      <x:c r="V671" s="585" t="n">
        <x:v>0</x:v>
      </x:c>
      <x:c r="W671" s="588" t="n">
        <x:f>X671*$E$3</x:f>
        <x:v>0</x:v>
      </x:c>
      <x:c r="X671" s="523" t="n">
        <x:v>0</x:v>
      </x:c>
      <x:c r="Y671" s="579" t="n">
        <x:v>0</x:v>
      </x:c>
      <x:c r="Z671" s="582" t="n">
        <x:f>AA671*$E$3</x:f>
        <x:v>0</x:v>
      </x:c>
      <x:c r="AA671" s="523" t="n">
        <x:v>0</x:v>
      </x:c>
      <x:c r="AB671" s="585" t="n">
        <x:v>0</x:v>
      </x:c>
      <x:c r="AC671" s="588" t="n">
        <x:f>AD671*$E$3</x:f>
        <x:v>0</x:v>
      </x:c>
      <x:c r="AD671" s="523" t="n">
        <x:v>0</x:v>
      </x:c>
      <x:c r="AE671" s="579" t="n">
        <x:v>0</x:v>
      </x:c>
      <x:c r="AF671" s="582" t="n">
        <x:f>AG671*$E$3</x:f>
        <x:v>0</x:v>
      </x:c>
      <x:c r="AG671" s="523" t="n">
        <x:v>0</x:v>
      </x:c>
      <x:c r="AH671" s="585" t="n">
        <x:v>0</x:v>
      </x:c>
      <x:c r="AI671" s="588" t="n">
        <x:f>AJ671*$E$3</x:f>
        <x:v>0</x:v>
      </x:c>
      <x:c r="AJ671" s="523" t="n">
        <x:v>0</x:v>
      </x:c>
      <x:c r="AK671" s="579" t="n">
        <x:v>0</x:v>
      </x:c>
      <x:c r="AL671" s="582" t="n">
        <x:f>AM671*$E$3</x:f>
        <x:v>0</x:v>
      </x:c>
      <x:c r="AM671" s="523" t="n">
        <x:v>0</x:v>
      </x:c>
      <x:c r="AN671" s="585" t="n">
        <x:v>0</x:v>
      </x:c>
      <x:c r="AO671" s="588" t="n">
        <x:f>AP671*$E$3</x:f>
        <x:v>0</x:v>
      </x:c>
      <x:c r="AP671" s="523" t="n">
        <x:v>0</x:v>
      </x:c>
      <x:c r="AQ671" s="579" t="n">
        <x:v>0</x:v>
      </x:c>
      <x:c r="AR671" s="582" t="n">
        <x:f>AS671*$E$3</x:f>
        <x:v>0</x:v>
      </x:c>
      <x:c r="AS671" s="523" t="n">
        <x:v>0</x:v>
      </x:c>
      <x:c r="AT671" s="585" t="n">
        <x:v>0</x:v>
      </x:c>
      <x:c r="AU671" s="588" t="n">
        <x:f>AV671*$E$3</x:f>
        <x:v>0</x:v>
      </x:c>
      <x:c r="AV671" s="523" t="n">
        <x:v>0</x:v>
      </x:c>
      <x:c r="AW671" s="579" t="n">
        <x:f>SUM(M671,P671,S671,V671,Y671,AB671,AE671,AH671,AK671,AN671,AQ671,AT671)</x:f>
        <x:v>0</x:v>
      </x:c>
      <x:c r="AX671" s="582" t="n">
        <x:f>SUM(N671,Q671,T671,W671,Z671,AC671,AF671,AI671,AL671,AO671,AR671,AU671)</x:f>
        <x:v>0</x:v>
      </x:c>
      <x:c r="AY671" s="525"/>
      <x:c r="AZ671" s="579" t="n">
        <x:f>AW671/12</x:f>
        <x:v>0</x:v>
      </x:c>
      <x:c r="BA671" s="582" t="n">
        <x:f>AX671/12</x:f>
        <x:v>0</x:v>
      </x:c>
      <x:c r="BB671" s="525"/>
      <x:c r="BC671" s="579" t="n">
        <x:f>AW671-$G671</x:f>
        <x:v>0</x:v>
      </x:c>
      <x:c r="BD671" s="582" t="n">
        <x:f>AX671-($K671*12)</x:f>
        <x:v>0</x:v>
      </x:c>
      <x:c r="BE671" s="522" t="str">
        <x:v>NÃO</x:v>
      </x:c>
      <x:c r="BF671" s="522" t="str">
        <x:v>PERDAS · Disponibilidade de equipes de perdas</x:v>
      </x:c>
    </x:row>
    <x:row r="672" ht="31" customHeight="1">
      <x:c r="A672" s="531" t="str">
        <x:v>PERDAS</x:v>
      </x:c>
      <x:c r="B672" s="531" t="str">
        <x:v>PERDAS</x:v>
      </x:c>
      <x:c r="C672" s="531" t="str">
        <x:v>5082000223</x:v>
      </x:c>
      <x:c r="D672" s="534" t="str">
        <x:v>INST CAIXA MEDICAO BLINDAGEM NORM STC</x:v>
      </x:c>
      <x:c r="E672" s="534" t="str">
        <x:v>INSTALAR CAIXA DE MEDICAO COM BLINDAGEM, EM PAREDE, MURO, POSTE OU SIMILAR. INCLUI: FIXAR CAIXA DE MEDICAO E INTERLIGAR AO CONJUNTO DE ATERRAMENTO. APROPRIACAO - INVESTIMENTO: QUANDO ASSOCIADA A UC ESSA ATIVIDADE DEVE SER APROPRIADA NA ODM. APROPRIACAO - INVESTIMENTO: QUANDO ASSOCIADA A UC ESSA ATIVIDADE DEVE SER APROPRIADA NA ODI. CONFORME ET.206.EQTL.NORMAS E QUALIDADE - CADERNO DE SERVICOS. QUANTIDADE MINIMA DE PESSOAS RECOMENDAS: 2 PESSOAS. TIPO DE TURMA: NORMALIZACAO STC LEVE.</x:v>
      </x:c>
      <x:c r="F672" s="531" t="str">
        <x:v>UNIDADE</x:v>
      </x:c>
      <x:c r="G672" s="573" t="n">
        <x:v>0</x:v>
      </x:c>
      <x:c r="H672" s="573" t="n">
        <x:f>G672/12</x:f>
        <x:v>0</x:v>
      </x:c>
      <x:c r="I672" s="576" t="n">
        <x:v>66.8720378658161</x:v>
      </x:c>
      <x:c r="J672" s="576" t="n">
        <x:f>ROUND(I672*$E$3,2)</x:f>
        <x:v>66.87</x:v>
      </x:c>
      <x:c r="K672" s="576" t="n">
        <x:f>J672*H672</x:f>
        <x:v>0</x:v>
      </x:c>
      <x:c r="L672" s="522"/>
      <x:c r="M672" s="579" t="n">
        <x:v>0</x:v>
      </x:c>
      <x:c r="N672" s="582" t="n">
        <x:f>O672*$E$3</x:f>
        <x:v>0</x:v>
      </x:c>
      <x:c r="O672" s="523" t="n">
        <x:v>0</x:v>
      </x:c>
      <x:c r="P672" s="585" t="n">
        <x:v>0</x:v>
      </x:c>
      <x:c r="Q672" s="588" t="n">
        <x:f>R672*$E$3</x:f>
        <x:v>0</x:v>
      </x:c>
      <x:c r="R672" s="523" t="n">
        <x:v>0</x:v>
      </x:c>
      <x:c r="S672" s="579" t="n">
        <x:v>0</x:v>
      </x:c>
      <x:c r="T672" s="582" t="n">
        <x:f>U672*$E$3</x:f>
        <x:v>0</x:v>
      </x:c>
      <x:c r="U672" s="523" t="n">
        <x:v>0</x:v>
      </x:c>
      <x:c r="V672" s="585" t="n">
        <x:v>0</x:v>
      </x:c>
      <x:c r="W672" s="588" t="n">
        <x:f>X672*$E$3</x:f>
        <x:v>0</x:v>
      </x:c>
      <x:c r="X672" s="523" t="n">
        <x:v>0</x:v>
      </x:c>
      <x:c r="Y672" s="579" t="n">
        <x:v>0</x:v>
      </x:c>
      <x:c r="Z672" s="582" t="n">
        <x:f>AA672*$E$3</x:f>
        <x:v>0</x:v>
      </x:c>
      <x:c r="AA672" s="523" t="n">
        <x:v>0</x:v>
      </x:c>
      <x:c r="AB672" s="585" t="n">
        <x:v>0</x:v>
      </x:c>
      <x:c r="AC672" s="588" t="n">
        <x:f>AD672*$E$3</x:f>
        <x:v>0</x:v>
      </x:c>
      <x:c r="AD672" s="523" t="n">
        <x:v>0</x:v>
      </x:c>
      <x:c r="AE672" s="579" t="n">
        <x:v>0</x:v>
      </x:c>
      <x:c r="AF672" s="582" t="n">
        <x:f>AG672*$E$3</x:f>
        <x:v>0</x:v>
      </x:c>
      <x:c r="AG672" s="523" t="n">
        <x:v>0</x:v>
      </x:c>
      <x:c r="AH672" s="585" t="n">
        <x:v>0</x:v>
      </x:c>
      <x:c r="AI672" s="588" t="n">
        <x:f>AJ672*$E$3</x:f>
        <x:v>0</x:v>
      </x:c>
      <x:c r="AJ672" s="523" t="n">
        <x:v>0</x:v>
      </x:c>
      <x:c r="AK672" s="579" t="n">
        <x:v>0</x:v>
      </x:c>
      <x:c r="AL672" s="582" t="n">
        <x:f>AM672*$E$3</x:f>
        <x:v>0</x:v>
      </x:c>
      <x:c r="AM672" s="523" t="n">
        <x:v>0</x:v>
      </x:c>
      <x:c r="AN672" s="585" t="n">
        <x:v>0</x:v>
      </x:c>
      <x:c r="AO672" s="588" t="n">
        <x:f>AP672*$E$3</x:f>
        <x:v>0</x:v>
      </x:c>
      <x:c r="AP672" s="523" t="n">
        <x:v>0</x:v>
      </x:c>
      <x:c r="AQ672" s="579" t="n">
        <x:v>0</x:v>
      </x:c>
      <x:c r="AR672" s="582" t="n">
        <x:f>AS672*$E$3</x:f>
        <x:v>0</x:v>
      </x:c>
      <x:c r="AS672" s="523" t="n">
        <x:v>0</x:v>
      </x:c>
      <x:c r="AT672" s="585" t="n">
        <x:v>0</x:v>
      </x:c>
      <x:c r="AU672" s="588" t="n">
        <x:f>AV672*$E$3</x:f>
        <x:v>0</x:v>
      </x:c>
      <x:c r="AV672" s="523" t="n">
        <x:v>0</x:v>
      </x:c>
      <x:c r="AW672" s="579" t="n">
        <x:f>SUM(M672,P672,S672,V672,Y672,AB672,AE672,AH672,AK672,AN672,AQ672,AT672)</x:f>
        <x:v>0</x:v>
      </x:c>
      <x:c r="AX672" s="582" t="n">
        <x:f>SUM(N672,Q672,T672,W672,Z672,AC672,AF672,AI672,AL672,AO672,AR672,AU672)</x:f>
        <x:v>0</x:v>
      </x:c>
      <x:c r="AY672" s="525"/>
      <x:c r="AZ672" s="579" t="n">
        <x:f>AW672/12</x:f>
        <x:v>0</x:v>
      </x:c>
      <x:c r="BA672" s="582" t="n">
        <x:f>AX672/12</x:f>
        <x:v>0</x:v>
      </x:c>
      <x:c r="BB672" s="525"/>
      <x:c r="BC672" s="579" t="n">
        <x:f>AW672-$G672</x:f>
        <x:v>0</x:v>
      </x:c>
      <x:c r="BD672" s="582" t="n">
        <x:f>AX672-($K672*12)</x:f>
        <x:v>0</x:v>
      </x:c>
      <x:c r="BE672" s="522" t="str">
        <x:v>NÃO</x:v>
      </x:c>
      <x:c r="BF672" s="522" t="str">
        <x:v>PERDAS · Disponibilidade de equipes de perdas</x:v>
      </x:c>
    </x:row>
    <x:row r="673" ht="31" customHeight="1">
      <x:c r="A673" s="531" t="str">
        <x:v>STC</x:v>
      </x:c>
      <x:c r="B673" s="531" t="str">
        <x:v>LIGAÇÃO NOVA</x:v>
      </x:c>
      <x:c r="C673" s="531" t="str">
        <x:v>5082000224</x:v>
      </x:c>
      <x:c r="D673" s="534" t="str">
        <x:v>INST CAIXA MEDICAO/PROTECAO NO POSTE STC</x:v>
      </x:c>
      <x:c r="E673" s="534" t="str">
        <x:v>INSTALAR CAIXA DE MEDICAO E PROTECAO, EM POSTE METALICO (5M OU 7M), INDEPENDENTE DO NUMERO DE FASES. INCLUI: FIXAR CAIXA DE MEDICAO E PROTECAO, NIPLE, INSTALAR/CONECTAR FIO DE ATERRAMENTO E INSTALAR DISJUNTOR. APROPRIACAO - INVESTIMENTO: QUANDO ASSOCIADA A UC ESSA ATIVIDADE DEVE SER APROPRIADA NA ODI. CONFORME ET.206.EQTL.NORMAS E QUALIDADE - CADERNO DE SERVICOS. QUANTIDADE MINIMA DE PESSOAS RECOMENDAS: 2 PESSOAS. TIPO DE TURMA: STC.</x:v>
      </x:c>
      <x:c r="F673" s="531" t="str">
        <x:v>UNIDADE</x:v>
      </x:c>
      <x:c r="G673" s="573" t="n">
        <x:v>0</x:v>
      </x:c>
      <x:c r="H673" s="573" t="n">
        <x:f>G673/12</x:f>
        <x:v>0</x:v>
      </x:c>
      <x:c r="I673" s="576" t="n">
        <x:v>217.357152879871</x:v>
      </x:c>
      <x:c r="J673" s="576" t="n">
        <x:f>ROUND(I673*$E$3,2)</x:f>
        <x:v>217.36</x:v>
      </x:c>
      <x:c r="K673" s="576" t="n">
        <x:f>J673*H673</x:f>
        <x:v>0</x:v>
      </x:c>
      <x:c r="L673" s="522"/>
      <x:c r="M673" s="579" t="n">
        <x:v>0</x:v>
      </x:c>
      <x:c r="N673" s="582" t="n">
        <x:f>O673*$E$3</x:f>
        <x:v>0</x:v>
      </x:c>
      <x:c r="O673" s="523" t="n">
        <x:v>0</x:v>
      </x:c>
      <x:c r="P673" s="585" t="n">
        <x:v>0</x:v>
      </x:c>
      <x:c r="Q673" s="588" t="n">
        <x:f>R673*$E$3</x:f>
        <x:v>0</x:v>
      </x:c>
      <x:c r="R673" s="523" t="n">
        <x:v>0</x:v>
      </x:c>
      <x:c r="S673" s="579" t="n">
        <x:v>0</x:v>
      </x:c>
      <x:c r="T673" s="582" t="n">
        <x:f>U673*$E$3</x:f>
        <x:v>0</x:v>
      </x:c>
      <x:c r="U673" s="523" t="n">
        <x:v>0</x:v>
      </x:c>
      <x:c r="V673" s="585" t="n">
        <x:v>0</x:v>
      </x:c>
      <x:c r="W673" s="588" t="n">
        <x:f>X673*$E$3</x:f>
        <x:v>0</x:v>
      </x:c>
      <x:c r="X673" s="523" t="n">
        <x:v>0</x:v>
      </x:c>
      <x:c r="Y673" s="579" t="n">
        <x:v>0</x:v>
      </x:c>
      <x:c r="Z673" s="582" t="n">
        <x:f>AA673*$E$3</x:f>
        <x:v>0</x:v>
      </x:c>
      <x:c r="AA673" s="523" t="n">
        <x:v>0</x:v>
      </x:c>
      <x:c r="AB673" s="585" t="n">
        <x:v>0</x:v>
      </x:c>
      <x:c r="AC673" s="588" t="n">
        <x:f>AD673*$E$3</x:f>
        <x:v>0</x:v>
      </x:c>
      <x:c r="AD673" s="523" t="n">
        <x:v>0</x:v>
      </x:c>
      <x:c r="AE673" s="579" t="n">
        <x:v>0</x:v>
      </x:c>
      <x:c r="AF673" s="582" t="n">
        <x:f>AG673*$E$3</x:f>
        <x:v>0</x:v>
      </x:c>
      <x:c r="AG673" s="523" t="n">
        <x:v>0</x:v>
      </x:c>
      <x:c r="AH673" s="585" t="n">
        <x:v>0</x:v>
      </x:c>
      <x:c r="AI673" s="588" t="n">
        <x:f>AJ673*$E$3</x:f>
        <x:v>0</x:v>
      </x:c>
      <x:c r="AJ673" s="523" t="n">
        <x:v>0</x:v>
      </x:c>
      <x:c r="AK673" s="579" t="n">
        <x:v>0</x:v>
      </x:c>
      <x:c r="AL673" s="582" t="n">
        <x:f>AM673*$E$3</x:f>
        <x:v>0</x:v>
      </x:c>
      <x:c r="AM673" s="523" t="n">
        <x:v>0</x:v>
      </x:c>
      <x:c r="AN673" s="585" t="n">
        <x:v>0</x:v>
      </x:c>
      <x:c r="AO673" s="588" t="n">
        <x:f>AP673*$E$3</x:f>
        <x:v>0</x:v>
      </x:c>
      <x:c r="AP673" s="523" t="n">
        <x:v>0</x:v>
      </x:c>
      <x:c r="AQ673" s="579" t="n">
        <x:v>0</x:v>
      </x:c>
      <x:c r="AR673" s="582" t="n">
        <x:f>AS673*$E$3</x:f>
        <x:v>0</x:v>
      </x:c>
      <x:c r="AS673" s="523" t="n">
        <x:v>0</x:v>
      </x:c>
      <x:c r="AT673" s="585" t="n">
        <x:v>0</x:v>
      </x:c>
      <x:c r="AU673" s="588" t="n">
        <x:f>AV673*$E$3</x:f>
        <x:v>0</x:v>
      </x:c>
      <x:c r="AV673" s="523" t="n">
        <x:v>0</x:v>
      </x:c>
      <x:c r="AW673" s="579" t="n">
        <x:f>SUM(M673,P673,S673,V673,Y673,AB673,AE673,AH673,AK673,AN673,AQ673,AT673)</x:f>
        <x:v>0</x:v>
      </x:c>
      <x:c r="AX673" s="582" t="n">
        <x:f>SUM(N673,Q673,T673,W673,Z673,AC673,AF673,AI673,AL673,AO673,AR673,AU673)</x:f>
        <x:v>0</x:v>
      </x:c>
      <x:c r="AY673" s="525"/>
      <x:c r="AZ673" s="579" t="n">
        <x:f>AW673/12</x:f>
        <x:v>0</x:v>
      </x:c>
      <x:c r="BA673" s="582" t="n">
        <x:f>AX673/12</x:f>
        <x:v>0</x:v>
      </x:c>
      <x:c r="BB673" s="525"/>
      <x:c r="BC673" s="579" t="n">
        <x:f>AW673-$G673</x:f>
        <x:v>0</x:v>
      </x:c>
      <x:c r="BD673" s="582" t="n">
        <x:f>AX673-($K673*12)</x:f>
        <x:v>0</x:v>
      </x:c>
      <x:c r="BE673" s="522" t="str">
        <x:v>SIM</x:v>
      </x:c>
      <x:c r="BF673" s="522" t="str">
        <x:v>PRODUÇÃO · COMPÕE O FATOR K</x:v>
      </x:c>
    </x:row>
    <x:row r="674" ht="31" customHeight="1">
      <x:c r="A674" s="531" t="str">
        <x:v>STC</x:v>
      </x:c>
      <x:c r="B674" s="531" t="str">
        <x:v>LIGAÇÃO NOVA</x:v>
      </x:c>
      <x:c r="C674" s="531" t="str">
        <x:v>5082000225</x:v>
      </x:c>
      <x:c r="D674" s="534" t="str">
        <x:v>RET CAIXA MEDICAO/PROTECAO NO POSTE STC</x:v>
      </x:c>
      <x:c r="E674" s="534" t="str">
        <x:v>RETIRAR CAIXA DE MEDICAO E PROTECAO, EM POSTE METALICO (5M OU 7M), INDEPENDENTE DO NUMERO DE FASES. INCLUI: RETIRAR CAIXA DE MEDICAO E PROTECAO, NIPLE, RETIRAR FIO DE ATERRAMENTO E RETIRAR DISJUNTOR. APROPRIACAO - INVESTIMENTO: QUANDO ASSOCIADA A UC ESSA ATIVIDADE DEVE SER APROPRIADA NA ODI. CONFORME ET.206.EQTL.NORMAS E QUALIDADE - CADERNO DE SERVICOS. QUANTIDADE MINIMA DE PESSOAS RECOMENDAS: 2 PESSOAS. TIPO DE TURMA: STC.</x:v>
      </x:c>
      <x:c r="F674" s="531" t="str">
        <x:v>UNIDADE</x:v>
      </x:c>
      <x:c r="G674" s="573" t="n">
        <x:v>0</x:v>
      </x:c>
      <x:c r="H674" s="573" t="n">
        <x:f>G674/12</x:f>
        <x:v>0</x:v>
      </x:c>
      <x:c r="I674" s="576" t="n">
        <x:v>152.15000701591</x:v>
      </x:c>
      <x:c r="J674" s="576" t="n">
        <x:f>ROUND(I674*$E$3,2)</x:f>
        <x:v>152.15</x:v>
      </x:c>
      <x:c r="K674" s="576" t="n">
        <x:f>J674*H674</x:f>
        <x:v>0</x:v>
      </x:c>
      <x:c r="L674" s="522"/>
      <x:c r="M674" s="579" t="n">
        <x:v>0</x:v>
      </x:c>
      <x:c r="N674" s="582" t="n">
        <x:f>O674*$E$3</x:f>
        <x:v>0</x:v>
      </x:c>
      <x:c r="O674" s="523" t="n">
        <x:v>0</x:v>
      </x:c>
      <x:c r="P674" s="585" t="n">
        <x:v>0</x:v>
      </x:c>
      <x:c r="Q674" s="588" t="n">
        <x:f>R674*$E$3</x:f>
        <x:v>0</x:v>
      </x:c>
      <x:c r="R674" s="523" t="n">
        <x:v>0</x:v>
      </x:c>
      <x:c r="S674" s="579" t="n">
        <x:v>0</x:v>
      </x:c>
      <x:c r="T674" s="582" t="n">
        <x:f>U674*$E$3</x:f>
        <x:v>0</x:v>
      </x:c>
      <x:c r="U674" s="523" t="n">
        <x:v>0</x:v>
      </x:c>
      <x:c r="V674" s="585" t="n">
        <x:v>0</x:v>
      </x:c>
      <x:c r="W674" s="588" t="n">
        <x:f>X674*$E$3</x:f>
        <x:v>0</x:v>
      </x:c>
      <x:c r="X674" s="523" t="n">
        <x:v>0</x:v>
      </x:c>
      <x:c r="Y674" s="579" t="n">
        <x:v>0</x:v>
      </x:c>
      <x:c r="Z674" s="582" t="n">
        <x:f>AA674*$E$3</x:f>
        <x:v>0</x:v>
      </x:c>
      <x:c r="AA674" s="523" t="n">
        <x:v>0</x:v>
      </x:c>
      <x:c r="AB674" s="585" t="n">
        <x:v>0</x:v>
      </x:c>
      <x:c r="AC674" s="588" t="n">
        <x:f>AD674*$E$3</x:f>
        <x:v>0</x:v>
      </x:c>
      <x:c r="AD674" s="523" t="n">
        <x:v>0</x:v>
      </x:c>
      <x:c r="AE674" s="579" t="n">
        <x:v>0</x:v>
      </x:c>
      <x:c r="AF674" s="582" t="n">
        <x:f>AG674*$E$3</x:f>
        <x:v>0</x:v>
      </x:c>
      <x:c r="AG674" s="523" t="n">
        <x:v>0</x:v>
      </x:c>
      <x:c r="AH674" s="585" t="n">
        <x:v>0</x:v>
      </x:c>
      <x:c r="AI674" s="588" t="n">
        <x:f>AJ674*$E$3</x:f>
        <x:v>0</x:v>
      </x:c>
      <x:c r="AJ674" s="523" t="n">
        <x:v>0</x:v>
      </x:c>
      <x:c r="AK674" s="579" t="n">
        <x:v>0</x:v>
      </x:c>
      <x:c r="AL674" s="582" t="n">
        <x:f>AM674*$E$3</x:f>
        <x:v>0</x:v>
      </x:c>
      <x:c r="AM674" s="523" t="n">
        <x:v>0</x:v>
      </x:c>
      <x:c r="AN674" s="585" t="n">
        <x:v>0</x:v>
      </x:c>
      <x:c r="AO674" s="588" t="n">
        <x:f>AP674*$E$3</x:f>
        <x:v>0</x:v>
      </x:c>
      <x:c r="AP674" s="523" t="n">
        <x:v>0</x:v>
      </x:c>
      <x:c r="AQ674" s="579" t="n">
        <x:v>0</x:v>
      </x:c>
      <x:c r="AR674" s="582" t="n">
        <x:f>AS674*$E$3</x:f>
        <x:v>0</x:v>
      </x:c>
      <x:c r="AS674" s="523" t="n">
        <x:v>0</x:v>
      </x:c>
      <x:c r="AT674" s="585" t="n">
        <x:v>0</x:v>
      </x:c>
      <x:c r="AU674" s="588" t="n">
        <x:f>AV674*$E$3</x:f>
        <x:v>0</x:v>
      </x:c>
      <x:c r="AV674" s="523" t="n">
        <x:v>0</x:v>
      </x:c>
      <x:c r="AW674" s="579" t="n">
        <x:f>SUM(M674,P674,S674,V674,Y674,AB674,AE674,AH674,AK674,AN674,AQ674,AT674)</x:f>
        <x:v>0</x:v>
      </x:c>
      <x:c r="AX674" s="582" t="n">
        <x:f>SUM(N674,Q674,T674,W674,Z674,AC674,AF674,AI674,AL674,AO674,AR674,AU674)</x:f>
        <x:v>0</x:v>
      </x:c>
      <x:c r="AY674" s="525"/>
      <x:c r="AZ674" s="579" t="n">
        <x:f>AW674/12</x:f>
        <x:v>0</x:v>
      </x:c>
      <x:c r="BA674" s="582" t="n">
        <x:f>AX674/12</x:f>
        <x:v>0</x:v>
      </x:c>
      <x:c r="BB674" s="525"/>
      <x:c r="BC674" s="579" t="n">
        <x:f>AW674-$G674</x:f>
        <x:v>0</x:v>
      </x:c>
      <x:c r="BD674" s="582" t="n">
        <x:f>AX674-($K674*12)</x:f>
        <x:v>0</x:v>
      </x:c>
      <x:c r="BE674" s="522" t="str">
        <x:v>SIM</x:v>
      </x:c>
      <x:c r="BF674" s="522" t="str">
        <x:v>PRODUÇÃO · COMPÕE O FATOR K</x:v>
      </x:c>
    </x:row>
    <x:row r="675" ht="31" customHeight="1">
      <x:c r="A675" s="531" t="str">
        <x:v>STC</x:v>
      </x:c>
      <x:c r="B675" s="531" t="str">
        <x:v>LIGAÇÃO NOVA</x:v>
      </x:c>
      <x:c r="C675" s="531" t="str">
        <x:v>5082000226</x:v>
      </x:c>
      <x:c r="D675" s="534" t="str">
        <x:v>INST CAIXA MEDICAO C/ SIST CP PAREDE STC</x:v>
      </x:c>
      <x:c r="E675" s="534" t="str">
        <x:v>INSTALAR CAIXA DE MEDICAO E PROTECAO, EM PAREDE, MURO OU SIMILAR, COM OS ITENS ASSOCIADOS AO SISTEMA DA MEDICAO COMPLETO, INDEPENDENTE DO NUMERO DE FASES. INCLUI: FIXAR CAIXA DE MEDICAO E PROTECAO, FIXAR PONTALETE E CURVAS, NIPLE, CONJUNTO DE ATERRAMENTO E DISJUNTOR. APROPRIACAO - INVESTIMENTO: QUANDO ASSOCIADA A UC ESSA ATIVIDADE DEVE SER APROPRIADA NA ODI. CONFORME ET.206.EQTL.NORMAS E QUALIDADE - CADERNO DE SERVICOS. QUANTIDADE MINIMA DE PESSOAS RECOMENDAS: 2 PESSOAS. TIPO DE TURMA: STC.</x:v>
      </x:c>
      <x:c r="F675" s="531" t="str">
        <x:v>UNIDADE</x:v>
      </x:c>
      <x:c r="G675" s="573" t="n">
        <x:v>0</x:v>
      </x:c>
      <x:c r="H675" s="573" t="n">
        <x:f>G675/12</x:f>
        <x:v>0</x:v>
      </x:c>
      <x:c r="I675" s="576" t="n">
        <x:v>375.664980340952</x:v>
      </x:c>
      <x:c r="J675" s="576" t="n">
        <x:f>ROUND(I675*$E$3,2)</x:f>
        <x:v>375.66</x:v>
      </x:c>
      <x:c r="K675" s="576" t="n">
        <x:f>J675*H675</x:f>
        <x:v>0</x:v>
      </x:c>
      <x:c r="L675" s="522"/>
      <x:c r="M675" s="579" t="n">
        <x:v>0</x:v>
      </x:c>
      <x:c r="N675" s="582" t="n">
        <x:f>O675*$E$3</x:f>
        <x:v>0</x:v>
      </x:c>
      <x:c r="O675" s="523" t="n">
        <x:v>0</x:v>
      </x:c>
      <x:c r="P675" s="585" t="n">
        <x:v>0</x:v>
      </x:c>
      <x:c r="Q675" s="588" t="n">
        <x:f>R675*$E$3</x:f>
        <x:v>0</x:v>
      </x:c>
      <x:c r="R675" s="523" t="n">
        <x:v>0</x:v>
      </x:c>
      <x:c r="S675" s="579" t="n">
        <x:v>0</x:v>
      </x:c>
      <x:c r="T675" s="582" t="n">
        <x:f>U675*$E$3</x:f>
        <x:v>0</x:v>
      </x:c>
      <x:c r="U675" s="523" t="n">
        <x:v>0</x:v>
      </x:c>
      <x:c r="V675" s="585" t="n">
        <x:v>0</x:v>
      </x:c>
      <x:c r="W675" s="588" t="n">
        <x:f>X675*$E$3</x:f>
        <x:v>0</x:v>
      </x:c>
      <x:c r="X675" s="523" t="n">
        <x:v>0</x:v>
      </x:c>
      <x:c r="Y675" s="579" t="n">
        <x:v>0</x:v>
      </x:c>
      <x:c r="Z675" s="582" t="n">
        <x:f>AA675*$E$3</x:f>
        <x:v>0</x:v>
      </x:c>
      <x:c r="AA675" s="523" t="n">
        <x:v>0</x:v>
      </x:c>
      <x:c r="AB675" s="585" t="n">
        <x:v>0</x:v>
      </x:c>
      <x:c r="AC675" s="588" t="n">
        <x:f>AD675*$E$3</x:f>
        <x:v>0</x:v>
      </x:c>
      <x:c r="AD675" s="523" t="n">
        <x:v>0</x:v>
      </x:c>
      <x:c r="AE675" s="579" t="n">
        <x:v>0</x:v>
      </x:c>
      <x:c r="AF675" s="582" t="n">
        <x:f>AG675*$E$3</x:f>
        <x:v>0</x:v>
      </x:c>
      <x:c r="AG675" s="523" t="n">
        <x:v>0</x:v>
      </x:c>
      <x:c r="AH675" s="585" t="n">
        <x:v>0</x:v>
      </x:c>
      <x:c r="AI675" s="588" t="n">
        <x:f>AJ675*$E$3</x:f>
        <x:v>0</x:v>
      </x:c>
      <x:c r="AJ675" s="523" t="n">
        <x:v>0</x:v>
      </x:c>
      <x:c r="AK675" s="579" t="n">
        <x:v>0</x:v>
      </x:c>
      <x:c r="AL675" s="582" t="n">
        <x:f>AM675*$E$3</x:f>
        <x:v>0</x:v>
      </x:c>
      <x:c r="AM675" s="523" t="n">
        <x:v>0</x:v>
      </x:c>
      <x:c r="AN675" s="585" t="n">
        <x:v>0</x:v>
      </x:c>
      <x:c r="AO675" s="588" t="n">
        <x:f>AP675*$E$3</x:f>
        <x:v>0</x:v>
      </x:c>
      <x:c r="AP675" s="523" t="n">
        <x:v>0</x:v>
      </x:c>
      <x:c r="AQ675" s="579" t="n">
        <x:v>0</x:v>
      </x:c>
      <x:c r="AR675" s="582" t="n">
        <x:f>AS675*$E$3</x:f>
        <x:v>0</x:v>
      </x:c>
      <x:c r="AS675" s="523" t="n">
        <x:v>0</x:v>
      </x:c>
      <x:c r="AT675" s="585" t="n">
        <x:v>0</x:v>
      </x:c>
      <x:c r="AU675" s="588" t="n">
        <x:f>AV675*$E$3</x:f>
        <x:v>0</x:v>
      </x:c>
      <x:c r="AV675" s="523" t="n">
        <x:v>0</x:v>
      </x:c>
      <x:c r="AW675" s="579" t="n">
        <x:f>SUM(M675,P675,S675,V675,Y675,AB675,AE675,AH675,AK675,AN675,AQ675,AT675)</x:f>
        <x:v>0</x:v>
      </x:c>
      <x:c r="AX675" s="582" t="n">
        <x:f>SUM(N675,Q675,T675,W675,Z675,AC675,AF675,AI675,AL675,AO675,AR675,AU675)</x:f>
        <x:v>0</x:v>
      </x:c>
      <x:c r="AY675" s="525"/>
      <x:c r="AZ675" s="579" t="n">
        <x:f>AW675/12</x:f>
        <x:v>0</x:v>
      </x:c>
      <x:c r="BA675" s="582" t="n">
        <x:f>AX675/12</x:f>
        <x:v>0</x:v>
      </x:c>
      <x:c r="BB675" s="525"/>
      <x:c r="BC675" s="579" t="n">
        <x:f>AW675-$G675</x:f>
        <x:v>0</x:v>
      </x:c>
      <x:c r="BD675" s="582" t="n">
        <x:f>AX675-($K675*12)</x:f>
        <x:v>0</x:v>
      </x:c>
      <x:c r="BE675" s="522" t="str">
        <x:v>SIM</x:v>
      </x:c>
      <x:c r="BF675" s="522" t="str">
        <x:v>PRODUÇÃO · COMPÕE O FATOR K</x:v>
      </x:c>
    </x:row>
    <x:row r="676" ht="31" customHeight="1">
      <x:c r="A676" s="531" t="str">
        <x:v>STC</x:v>
      </x:c>
      <x:c r="B676" s="531" t="str">
        <x:v>LIGAÇÃO NOVA</x:v>
      </x:c>
      <x:c r="C676" s="531" t="str">
        <x:v>5082000227</x:v>
      </x:c>
      <x:c r="D676" s="534" t="str">
        <x:v>RET CAIXA MEDICAO C/ ACESSOR PAREDE STC</x:v>
      </x:c>
      <x:c r="E676" s="534" t="str">
        <x:v>RETIRAR CAIXA DE MEDICAO E PROTECAO, EM PAREDE, MURO OU SIMILAR, COM OS ITENS ASSOCIADOS AO SISTEMA DA MEDICAO COMPLETO. INCLUI: RETIRAR CAIXA DE MEDICAO E PROTECAO, RETIRAR PONTALETE E CURVAS, NIPLE, CONJUNTO DE ATERRAMENTO E DISJUNTOR. APROPRIACAO - INVESTIMENTO: QUANDO ASSOCIADA A UC ESSA ATIVIDADE DEVE SER APROPRIADA NA ODI. CONFORME ET.206.EQTL.NORMAS E QUALIDADE - CADERNO DE SERVICOS. QUANTIDADE MINIMA DE PESSOAS RECOMENDAS: 2 PESSOAS. TIPO DE TURMA: STC.</x:v>
      </x:c>
      <x:c r="F676" s="531" t="str">
        <x:v>UNIDADE</x:v>
      </x:c>
      <x:c r="G676" s="573" t="n">
        <x:v>0</x:v>
      </x:c>
      <x:c r="H676" s="573" t="n">
        <x:f>G676/12</x:f>
        <x:v>0</x:v>
      </x:c>
      <x:c r="I676" s="576" t="n">
        <x:v>262.965486238666</x:v>
      </x:c>
      <x:c r="J676" s="576" t="n">
        <x:f>ROUND(I676*$E$3,2)</x:f>
        <x:v>262.97</x:v>
      </x:c>
      <x:c r="K676" s="576" t="n">
        <x:f>J676*H676</x:f>
        <x:v>0</x:v>
      </x:c>
      <x:c r="L676" s="522"/>
      <x:c r="M676" s="579" t="n">
        <x:v>0</x:v>
      </x:c>
      <x:c r="N676" s="582" t="n">
        <x:f>O676*$E$3</x:f>
        <x:v>0</x:v>
      </x:c>
      <x:c r="O676" s="523" t="n">
        <x:v>0</x:v>
      </x:c>
      <x:c r="P676" s="585" t="n">
        <x:v>0</x:v>
      </x:c>
      <x:c r="Q676" s="588" t="n">
        <x:f>R676*$E$3</x:f>
        <x:v>0</x:v>
      </x:c>
      <x:c r="R676" s="523" t="n">
        <x:v>0</x:v>
      </x:c>
      <x:c r="S676" s="579" t="n">
        <x:v>0</x:v>
      </x:c>
      <x:c r="T676" s="582" t="n">
        <x:f>U676*$E$3</x:f>
        <x:v>0</x:v>
      </x:c>
      <x:c r="U676" s="523" t="n">
        <x:v>0</x:v>
      </x:c>
      <x:c r="V676" s="585" t="n">
        <x:v>0</x:v>
      </x:c>
      <x:c r="W676" s="588" t="n">
        <x:f>X676*$E$3</x:f>
        <x:v>0</x:v>
      </x:c>
      <x:c r="X676" s="523" t="n">
        <x:v>0</x:v>
      </x:c>
      <x:c r="Y676" s="579" t="n">
        <x:v>0</x:v>
      </x:c>
      <x:c r="Z676" s="582" t="n">
        <x:f>AA676*$E$3</x:f>
        <x:v>0</x:v>
      </x:c>
      <x:c r="AA676" s="523" t="n">
        <x:v>0</x:v>
      </x:c>
      <x:c r="AB676" s="585" t="n">
        <x:v>0</x:v>
      </x:c>
      <x:c r="AC676" s="588" t="n">
        <x:f>AD676*$E$3</x:f>
        <x:v>0</x:v>
      </x:c>
      <x:c r="AD676" s="523" t="n">
        <x:v>0</x:v>
      </x:c>
      <x:c r="AE676" s="579" t="n">
        <x:v>0</x:v>
      </x:c>
      <x:c r="AF676" s="582" t="n">
        <x:f>AG676*$E$3</x:f>
        <x:v>0</x:v>
      </x:c>
      <x:c r="AG676" s="523" t="n">
        <x:v>0</x:v>
      </x:c>
      <x:c r="AH676" s="585" t="n">
        <x:v>0</x:v>
      </x:c>
      <x:c r="AI676" s="588" t="n">
        <x:f>AJ676*$E$3</x:f>
        <x:v>0</x:v>
      </x:c>
      <x:c r="AJ676" s="523" t="n">
        <x:v>0</x:v>
      </x:c>
      <x:c r="AK676" s="579" t="n">
        <x:v>0</x:v>
      </x:c>
      <x:c r="AL676" s="582" t="n">
        <x:f>AM676*$E$3</x:f>
        <x:v>0</x:v>
      </x:c>
      <x:c r="AM676" s="523" t="n">
        <x:v>0</x:v>
      </x:c>
      <x:c r="AN676" s="585" t="n">
        <x:v>0</x:v>
      </x:c>
      <x:c r="AO676" s="588" t="n">
        <x:f>AP676*$E$3</x:f>
        <x:v>0</x:v>
      </x:c>
      <x:c r="AP676" s="523" t="n">
        <x:v>0</x:v>
      </x:c>
      <x:c r="AQ676" s="579" t="n">
        <x:v>0</x:v>
      </x:c>
      <x:c r="AR676" s="582" t="n">
        <x:f>AS676*$E$3</x:f>
        <x:v>0</x:v>
      </x:c>
      <x:c r="AS676" s="523" t="n">
        <x:v>0</x:v>
      </x:c>
      <x:c r="AT676" s="585" t="n">
        <x:v>0</x:v>
      </x:c>
      <x:c r="AU676" s="588" t="n">
        <x:f>AV676*$E$3</x:f>
        <x:v>0</x:v>
      </x:c>
      <x:c r="AV676" s="523" t="n">
        <x:v>0</x:v>
      </x:c>
      <x:c r="AW676" s="579" t="n">
        <x:f>SUM(M676,P676,S676,V676,Y676,AB676,AE676,AH676,AK676,AN676,AQ676,AT676)</x:f>
        <x:v>0</x:v>
      </x:c>
      <x:c r="AX676" s="582" t="n">
        <x:f>SUM(N676,Q676,T676,W676,Z676,AC676,AF676,AI676,AL676,AO676,AR676,AU676)</x:f>
        <x:v>0</x:v>
      </x:c>
      <x:c r="AY676" s="525"/>
      <x:c r="AZ676" s="579" t="n">
        <x:f>AW676/12</x:f>
        <x:v>0</x:v>
      </x:c>
      <x:c r="BA676" s="582" t="n">
        <x:f>AX676/12</x:f>
        <x:v>0</x:v>
      </x:c>
      <x:c r="BB676" s="525"/>
      <x:c r="BC676" s="579" t="n">
        <x:f>AW676-$G676</x:f>
        <x:v>0</x:v>
      </x:c>
      <x:c r="BD676" s="582" t="n">
        <x:f>AX676-($K676*12)</x:f>
        <x:v>0</x:v>
      </x:c>
      <x:c r="BE676" s="522" t="str">
        <x:v>SIM</x:v>
      </x:c>
      <x:c r="BF676" s="522" t="str">
        <x:v>PRODUÇÃO · COMPÕE O FATOR K</x:v>
      </x:c>
    </x:row>
    <x:row r="677" ht="31" customHeight="1">
      <x:c r="A677" s="531" t="str">
        <x:v>PERDAS</x:v>
      </x:c>
      <x:c r="B677" s="531" t="str">
        <x:v>PERDAS</x:v>
      </x:c>
      <x:c r="C677" s="531" t="str">
        <x:v>5082000245</x:v>
      </x:c>
      <x:c r="D677" s="534" t="str">
        <x:v>INST PADRAO ENTRADA COMPLETO NORM STC</x:v>
      </x:c>
      <x:c r="E677" s="534" t="str">
        <x:v>INSTALAR PADRAO DE ENTRADA COMPLETO, EM POSTE METALICO (5M OU 7M) OU PONTALETE (PAREDE), INDEPENDENTE DO NUMERO DE FASES. INCLUI: ABRIR CAVA E INSTALAR POSTE METALICO (5M TANGENTE / 7M TRAVESSIA) OU FIXACAO DO PONTALETE, CURVAS, CAIXA DE MEDICAO E PROTECAO, CONJUNTO DE ATERRAMENTO E DISJUNTOR. QUANDO EM PONTALETE A FIXACAO DEVE SER NA ESTRUTURA DA PAREDE. APROPRIACAO - INVESTIMENTO: QUANDO ASSOCIADA A UC ESSA ATIVIDADE DEVE SER APROPRIADA NA ODS. CONFORME ET.206.EQTL.NORMAS E QUALIDADE - CADERNO DE SERVICOS. QUANTIDADE MINIMA DE PESSOAS RECOMENDAS: 2 PESSOAS. TIPO DE TURMA: NORMALIZACAO STC.</x:v>
      </x:c>
      <x:c r="F677" s="531" t="str">
        <x:v>UNIDADE</x:v>
      </x:c>
      <x:c r="G677" s="573" t="n">
        <x:v>0</x:v>
      </x:c>
      <x:c r="H677" s="573" t="n">
        <x:f>G677/12</x:f>
        <x:v>0</x:v>
      </x:c>
      <x:c r="I677" s="576" t="n">
        <x:v>115.576977602874</x:v>
      </x:c>
      <x:c r="J677" s="576" t="n">
        <x:f>ROUND(I677*$E$3,2)</x:f>
        <x:v>115.58</x:v>
      </x:c>
      <x:c r="K677" s="576" t="n">
        <x:f>J677*H677</x:f>
        <x:v>0</x:v>
      </x:c>
      <x:c r="L677" s="522"/>
      <x:c r="M677" s="579" t="n">
        <x:v>0</x:v>
      </x:c>
      <x:c r="N677" s="582" t="n">
        <x:f>O677*$E$3</x:f>
        <x:v>0</x:v>
      </x:c>
      <x:c r="O677" s="523" t="n">
        <x:v>0</x:v>
      </x:c>
      <x:c r="P677" s="585" t="n">
        <x:v>0</x:v>
      </x:c>
      <x:c r="Q677" s="588" t="n">
        <x:f>R677*$E$3</x:f>
        <x:v>0</x:v>
      </x:c>
      <x:c r="R677" s="523" t="n">
        <x:v>0</x:v>
      </x:c>
      <x:c r="S677" s="579" t="n">
        <x:v>0</x:v>
      </x:c>
      <x:c r="T677" s="582" t="n">
        <x:f>U677*$E$3</x:f>
        <x:v>0</x:v>
      </x:c>
      <x:c r="U677" s="523" t="n">
        <x:v>0</x:v>
      </x:c>
      <x:c r="V677" s="585" t="n">
        <x:v>0</x:v>
      </x:c>
      <x:c r="W677" s="588" t="n">
        <x:f>X677*$E$3</x:f>
        <x:v>0</x:v>
      </x:c>
      <x:c r="X677" s="523" t="n">
        <x:v>0</x:v>
      </x:c>
      <x:c r="Y677" s="579" t="n">
        <x:v>0</x:v>
      </x:c>
      <x:c r="Z677" s="582" t="n">
        <x:f>AA677*$E$3</x:f>
        <x:v>0</x:v>
      </x:c>
      <x:c r="AA677" s="523" t="n">
        <x:v>0</x:v>
      </x:c>
      <x:c r="AB677" s="585" t="n">
        <x:v>0</x:v>
      </x:c>
      <x:c r="AC677" s="588" t="n">
        <x:f>AD677*$E$3</x:f>
        <x:v>0</x:v>
      </x:c>
      <x:c r="AD677" s="523" t="n">
        <x:v>0</x:v>
      </x:c>
      <x:c r="AE677" s="579" t="n">
        <x:v>0</x:v>
      </x:c>
      <x:c r="AF677" s="582" t="n">
        <x:f>AG677*$E$3</x:f>
        <x:v>0</x:v>
      </x:c>
      <x:c r="AG677" s="523" t="n">
        <x:v>0</x:v>
      </x:c>
      <x:c r="AH677" s="585" t="n">
        <x:v>0</x:v>
      </x:c>
      <x:c r="AI677" s="588" t="n">
        <x:f>AJ677*$E$3</x:f>
        <x:v>0</x:v>
      </x:c>
      <x:c r="AJ677" s="523" t="n">
        <x:v>0</x:v>
      </x:c>
      <x:c r="AK677" s="579" t="n">
        <x:v>0</x:v>
      </x:c>
      <x:c r="AL677" s="582" t="n">
        <x:f>AM677*$E$3</x:f>
        <x:v>0</x:v>
      </x:c>
      <x:c r="AM677" s="523" t="n">
        <x:v>0</x:v>
      </x:c>
      <x:c r="AN677" s="585" t="n">
        <x:v>0</x:v>
      </x:c>
      <x:c r="AO677" s="588" t="n">
        <x:f>AP677*$E$3</x:f>
        <x:v>0</x:v>
      </x:c>
      <x:c r="AP677" s="523" t="n">
        <x:v>0</x:v>
      </x:c>
      <x:c r="AQ677" s="579" t="n">
        <x:v>0</x:v>
      </x:c>
      <x:c r="AR677" s="582" t="n">
        <x:f>AS677*$E$3</x:f>
        <x:v>0</x:v>
      </x:c>
      <x:c r="AS677" s="523" t="n">
        <x:v>0</x:v>
      </x:c>
      <x:c r="AT677" s="585" t="n">
        <x:v>0</x:v>
      </x:c>
      <x:c r="AU677" s="588" t="n">
        <x:f>AV677*$E$3</x:f>
        <x:v>0</x:v>
      </x:c>
      <x:c r="AV677" s="523" t="n">
        <x:v>0</x:v>
      </x:c>
      <x:c r="AW677" s="579" t="n">
        <x:f>SUM(M677,P677,S677,V677,Y677,AB677,AE677,AH677,AK677,AN677,AQ677,AT677)</x:f>
        <x:v>0</x:v>
      </x:c>
      <x:c r="AX677" s="582" t="n">
        <x:f>SUM(N677,Q677,T677,W677,Z677,AC677,AF677,AI677,AL677,AO677,AR677,AU677)</x:f>
        <x:v>0</x:v>
      </x:c>
      <x:c r="AY677" s="525"/>
      <x:c r="AZ677" s="579" t="n">
        <x:f>AW677/12</x:f>
        <x:v>0</x:v>
      </x:c>
      <x:c r="BA677" s="582" t="n">
        <x:f>AX677/12</x:f>
        <x:v>0</x:v>
      </x:c>
      <x:c r="BB677" s="525"/>
      <x:c r="BC677" s="579" t="n">
        <x:f>AW677-$G677</x:f>
        <x:v>0</x:v>
      </x:c>
      <x:c r="BD677" s="582" t="n">
        <x:f>AX677-($K677*12)</x:f>
        <x:v>0</x:v>
      </x:c>
      <x:c r="BE677" s="522" t="str">
        <x:v>NÃO</x:v>
      </x:c>
      <x:c r="BF677" s="522" t="str">
        <x:v>PERDAS · Disponibilidade de equipes de perdas</x:v>
      </x:c>
    </x:row>
    <x:row r="678" ht="31" customHeight="1">
      <x:c r="A678" s="531" t="str">
        <x:v>PERDAS</x:v>
      </x:c>
      <x:c r="B678" s="531" t="str">
        <x:v>PERDAS</x:v>
      </x:c>
      <x:c r="C678" s="531" t="str">
        <x:v>5082000246</x:v>
      </x:c>
      <x:c r="D678" s="534" t="str">
        <x:v>INST PADRAO ENTRADA PARCIAL NORM STC</x:v>
      </x:c>
      <x:c r="E678" s="534" t="str">
        <x:v>INSTALAR PADRAO DE ENTRADA PARCIAL, TIPO: PONTALETE (PAREDE) OU CAIXA DE MEDICAO E PROTECAO OU CONJUNTO DE ATERRAMENTO, INDEPENDENTE DO NUMERO DE FASES. INCLUI: FIXACAO DO PONTALETE E CURVAS E/OU CAIXA DE MEDICAO E PROTECAO E/OU CONJUNTO DE ATERRAMENTO. APROPRIACAO - INVESTIMENTO: QUANDO ASSOCIADA A UC ESSA ATIVIDADE DEVE SER APROPRIADA NA ODS. CONFORME ET.206.EQTL.NORMAS E QUALIDADE - CADERNO DE SERVICOS. QUANTIDADE MINIMA DE PESSOAS RECOMENDAS: 2 PESSOAS. TIPO DE TURMA: NORMALIZACAO STC.</x:v>
      </x:c>
      <x:c r="F678" s="531" t="str">
        <x:v>UNIDADE</x:v>
      </x:c>
      <x:c r="G678" s="573" t="n">
        <x:v>0</x:v>
      </x:c>
      <x:c r="H678" s="573" t="n">
        <x:f>G678/12</x:f>
        <x:v>0</x:v>
      </x:c>
      <x:c r="I678" s="576" t="n">
        <x:v>66.8720378658161</x:v>
      </x:c>
      <x:c r="J678" s="576" t="n">
        <x:f>ROUND(I678*$E$3,2)</x:f>
        <x:v>66.87</x:v>
      </x:c>
      <x:c r="K678" s="576" t="n">
        <x:f>J678*H678</x:f>
        <x:v>0</x:v>
      </x:c>
      <x:c r="L678" s="522"/>
      <x:c r="M678" s="579" t="n">
        <x:v>0</x:v>
      </x:c>
      <x:c r="N678" s="582" t="n">
        <x:f>O678*$E$3</x:f>
        <x:v>0</x:v>
      </x:c>
      <x:c r="O678" s="523" t="n">
        <x:v>0</x:v>
      </x:c>
      <x:c r="P678" s="585" t="n">
        <x:v>0</x:v>
      </x:c>
      <x:c r="Q678" s="588" t="n">
        <x:f>R678*$E$3</x:f>
        <x:v>0</x:v>
      </x:c>
      <x:c r="R678" s="523" t="n">
        <x:v>0</x:v>
      </x:c>
      <x:c r="S678" s="579" t="n">
        <x:v>0</x:v>
      </x:c>
      <x:c r="T678" s="582" t="n">
        <x:f>U678*$E$3</x:f>
        <x:v>0</x:v>
      </x:c>
      <x:c r="U678" s="523" t="n">
        <x:v>0</x:v>
      </x:c>
      <x:c r="V678" s="585" t="n">
        <x:v>0</x:v>
      </x:c>
      <x:c r="W678" s="588" t="n">
        <x:f>X678*$E$3</x:f>
        <x:v>0</x:v>
      </x:c>
      <x:c r="X678" s="523" t="n">
        <x:v>0</x:v>
      </x:c>
      <x:c r="Y678" s="579" t="n">
        <x:v>0</x:v>
      </x:c>
      <x:c r="Z678" s="582" t="n">
        <x:f>AA678*$E$3</x:f>
        <x:v>0</x:v>
      </x:c>
      <x:c r="AA678" s="523" t="n">
        <x:v>0</x:v>
      </x:c>
      <x:c r="AB678" s="585" t="n">
        <x:v>0</x:v>
      </x:c>
      <x:c r="AC678" s="588" t="n">
        <x:f>AD678*$E$3</x:f>
        <x:v>0</x:v>
      </x:c>
      <x:c r="AD678" s="523" t="n">
        <x:v>0</x:v>
      </x:c>
      <x:c r="AE678" s="579" t="n">
        <x:v>0</x:v>
      </x:c>
      <x:c r="AF678" s="582" t="n">
        <x:f>AG678*$E$3</x:f>
        <x:v>0</x:v>
      </x:c>
      <x:c r="AG678" s="523" t="n">
        <x:v>0</x:v>
      </x:c>
      <x:c r="AH678" s="585" t="n">
        <x:v>0</x:v>
      </x:c>
      <x:c r="AI678" s="588" t="n">
        <x:f>AJ678*$E$3</x:f>
        <x:v>0</x:v>
      </x:c>
      <x:c r="AJ678" s="523" t="n">
        <x:v>0</x:v>
      </x:c>
      <x:c r="AK678" s="579" t="n">
        <x:v>0</x:v>
      </x:c>
      <x:c r="AL678" s="582" t="n">
        <x:f>AM678*$E$3</x:f>
        <x:v>0</x:v>
      </x:c>
      <x:c r="AM678" s="523" t="n">
        <x:v>0</x:v>
      </x:c>
      <x:c r="AN678" s="585" t="n">
        <x:v>0</x:v>
      </x:c>
      <x:c r="AO678" s="588" t="n">
        <x:f>AP678*$E$3</x:f>
        <x:v>0</x:v>
      </x:c>
      <x:c r="AP678" s="523" t="n">
        <x:v>0</x:v>
      </x:c>
      <x:c r="AQ678" s="579" t="n">
        <x:v>0</x:v>
      </x:c>
      <x:c r="AR678" s="582" t="n">
        <x:f>AS678*$E$3</x:f>
        <x:v>0</x:v>
      </x:c>
      <x:c r="AS678" s="523" t="n">
        <x:v>0</x:v>
      </x:c>
      <x:c r="AT678" s="585" t="n">
        <x:v>0</x:v>
      </x:c>
      <x:c r="AU678" s="588" t="n">
        <x:f>AV678*$E$3</x:f>
        <x:v>0</x:v>
      </x:c>
      <x:c r="AV678" s="523" t="n">
        <x:v>0</x:v>
      </x:c>
      <x:c r="AW678" s="579" t="n">
        <x:f>SUM(M678,P678,S678,V678,Y678,AB678,AE678,AH678,AK678,AN678,AQ678,AT678)</x:f>
        <x:v>0</x:v>
      </x:c>
      <x:c r="AX678" s="582" t="n">
        <x:f>SUM(N678,Q678,T678,W678,Z678,AC678,AF678,AI678,AL678,AO678,AR678,AU678)</x:f>
        <x:v>0</x:v>
      </x:c>
      <x:c r="AY678" s="525"/>
      <x:c r="AZ678" s="579" t="n">
        <x:f>AW678/12</x:f>
        <x:v>0</x:v>
      </x:c>
      <x:c r="BA678" s="582" t="n">
        <x:f>AX678/12</x:f>
        <x:v>0</x:v>
      </x:c>
      <x:c r="BB678" s="525"/>
      <x:c r="BC678" s="579" t="n">
        <x:f>AW678-$G678</x:f>
        <x:v>0</x:v>
      </x:c>
      <x:c r="BD678" s="582" t="n">
        <x:f>AX678-($K678*12)</x:f>
        <x:v>0</x:v>
      </x:c>
      <x:c r="BE678" s="522" t="str">
        <x:v>NÃO</x:v>
      </x:c>
      <x:c r="BF678" s="522" t="str">
        <x:v>PERDAS · Disponibilidade de equipes de perdas</x:v>
      </x:c>
    </x:row>
    <x:row r="679" ht="31" customHeight="1">
      <x:c r="A679" s="531" t="str">
        <x:v>PERDAS</x:v>
      </x:c>
      <x:c r="B679" s="531" t="str">
        <x:v>PERDAS</x:v>
      </x:c>
      <x:c r="C679" s="531" t="str">
        <x:v>5082000247</x:v>
      </x:c>
      <x:c r="D679" s="534" t="str">
        <x:v>INST MEDIDOR ELETRONICO NORM STC</x:v>
      </x:c>
      <x:c r="E679" s="534" t="str">
        <x:v>INSTALAR MEDIDOR ELETRONICO, EM SERVIÇO DE NORMALIZAÇÃO, EM UNIDADE CONSUMIDORA GRUPO B. INCLUI: REALIZAR TESTE NO MEDIDOR, REALIZAR LEVANTAMENTO DE CARGA DA UC, INSTALAR MEDIDOR, CONECTAR TODOS OS CONDUTORES DE ENTRADA E SAIDA NOS BORNES DO MEDIDOR, CONECTAR CONDUTORES NA ENTRADA DO DISJUNTOR DO CLIENTE (UTILIZAR CONECTOR PINO EM TODAS AS CONEXOES), TESTAR MEDIDOR, MEDIR TENSAO DE FORNECIMENTO, LACRAR CAIXA DE MEDICAO E REALIZAR AVALIAÇÃO TÉCNICA E REGISTRO. APROPRIACAO - INVESTIMENTO: QUANDO ASSOCIADA A UC ESSA ATIVIDADE DEVE SER APROPRIADA NA ODI. CONFORME ET.206.EQTL.NORMAS E QUALIDADE - CADERNO DE SERVICOS. QUANTIDADE MINIMA DE PESSOAS RECOMENDAS: 2 PESSOAS. TIPO DE TURMA: NORMALIZACAO STC.</x:v>
      </x:c>
      <x:c r="F679" s="531" t="str">
        <x:v>UNIDADE</x:v>
      </x:c>
      <x:c r="G679" s="573" t="n">
        <x:v>0</x:v>
      </x:c>
      <x:c r="H679" s="573" t="n">
        <x:f>G679/12</x:f>
        <x:v>0</x:v>
      </x:c>
      <x:c r="I679" s="576" t="n">
        <x:v>204.233972539578</x:v>
      </x:c>
      <x:c r="J679" s="576" t="n">
        <x:f>ROUND(I679*$E$3,2)</x:f>
        <x:v>204.23</x:v>
      </x:c>
      <x:c r="K679" s="576" t="n">
        <x:f>J679*H679</x:f>
        <x:v>0</x:v>
      </x:c>
      <x:c r="L679" s="522"/>
      <x:c r="M679" s="579" t="n">
        <x:v>0</x:v>
      </x:c>
      <x:c r="N679" s="582" t="n">
        <x:f>O679*$E$3</x:f>
        <x:v>0</x:v>
      </x:c>
      <x:c r="O679" s="523" t="n">
        <x:v>0</x:v>
      </x:c>
      <x:c r="P679" s="585" t="n">
        <x:v>0</x:v>
      </x:c>
      <x:c r="Q679" s="588" t="n">
        <x:f>R679*$E$3</x:f>
        <x:v>0</x:v>
      </x:c>
      <x:c r="R679" s="523" t="n">
        <x:v>0</x:v>
      </x:c>
      <x:c r="S679" s="579" t="n">
        <x:v>0</x:v>
      </x:c>
      <x:c r="T679" s="582" t="n">
        <x:f>U679*$E$3</x:f>
        <x:v>0</x:v>
      </x:c>
      <x:c r="U679" s="523" t="n">
        <x:v>0</x:v>
      </x:c>
      <x:c r="V679" s="585" t="n">
        <x:v>0</x:v>
      </x:c>
      <x:c r="W679" s="588" t="n">
        <x:f>X679*$E$3</x:f>
        <x:v>0</x:v>
      </x:c>
      <x:c r="X679" s="523" t="n">
        <x:v>0</x:v>
      </x:c>
      <x:c r="Y679" s="579" t="n">
        <x:v>0</x:v>
      </x:c>
      <x:c r="Z679" s="582" t="n">
        <x:f>AA679*$E$3</x:f>
        <x:v>0</x:v>
      </x:c>
      <x:c r="AA679" s="523" t="n">
        <x:v>0</x:v>
      </x:c>
      <x:c r="AB679" s="585" t="n">
        <x:v>0</x:v>
      </x:c>
      <x:c r="AC679" s="588" t="n">
        <x:f>AD679*$E$3</x:f>
        <x:v>0</x:v>
      </x:c>
      <x:c r="AD679" s="523" t="n">
        <x:v>0</x:v>
      </x:c>
      <x:c r="AE679" s="579" t="n">
        <x:v>0</x:v>
      </x:c>
      <x:c r="AF679" s="582" t="n">
        <x:f>AG679*$E$3</x:f>
        <x:v>0</x:v>
      </x:c>
      <x:c r="AG679" s="523" t="n">
        <x:v>0</x:v>
      </x:c>
      <x:c r="AH679" s="585" t="n">
        <x:v>0</x:v>
      </x:c>
      <x:c r="AI679" s="588" t="n">
        <x:f>AJ679*$E$3</x:f>
        <x:v>0</x:v>
      </x:c>
      <x:c r="AJ679" s="523" t="n">
        <x:v>0</x:v>
      </x:c>
      <x:c r="AK679" s="579" t="n">
        <x:v>0</x:v>
      </x:c>
      <x:c r="AL679" s="582" t="n">
        <x:f>AM679*$E$3</x:f>
        <x:v>0</x:v>
      </x:c>
      <x:c r="AM679" s="523" t="n">
        <x:v>0</x:v>
      </x:c>
      <x:c r="AN679" s="585" t="n">
        <x:v>0</x:v>
      </x:c>
      <x:c r="AO679" s="588" t="n">
        <x:f>AP679*$E$3</x:f>
        <x:v>0</x:v>
      </x:c>
      <x:c r="AP679" s="523" t="n">
        <x:v>0</x:v>
      </x:c>
      <x:c r="AQ679" s="579" t="n">
        <x:v>0</x:v>
      </x:c>
      <x:c r="AR679" s="582" t="n">
        <x:f>AS679*$E$3</x:f>
        <x:v>0</x:v>
      </x:c>
      <x:c r="AS679" s="523" t="n">
        <x:v>0</x:v>
      </x:c>
      <x:c r="AT679" s="585" t="n">
        <x:v>0</x:v>
      </x:c>
      <x:c r="AU679" s="588" t="n">
        <x:f>AV679*$E$3</x:f>
        <x:v>0</x:v>
      </x:c>
      <x:c r="AV679" s="523" t="n">
        <x:v>0</x:v>
      </x:c>
      <x:c r="AW679" s="579" t="n">
        <x:f>SUM(M679,P679,S679,V679,Y679,AB679,AE679,AH679,AK679,AN679,AQ679,AT679)</x:f>
        <x:v>0</x:v>
      </x:c>
      <x:c r="AX679" s="582" t="n">
        <x:f>SUM(N679,Q679,T679,W679,Z679,AC679,AF679,AI679,AL679,AO679,AR679,AU679)</x:f>
        <x:v>0</x:v>
      </x:c>
      <x:c r="AY679" s="525"/>
      <x:c r="AZ679" s="579" t="n">
        <x:f>AW679/12</x:f>
        <x:v>0</x:v>
      </x:c>
      <x:c r="BA679" s="582" t="n">
        <x:f>AX679/12</x:f>
        <x:v>0</x:v>
      </x:c>
      <x:c r="BB679" s="525"/>
      <x:c r="BC679" s="579" t="n">
        <x:f>AW679-$G679</x:f>
        <x:v>0</x:v>
      </x:c>
      <x:c r="BD679" s="582" t="n">
        <x:f>AX679-($K679*12)</x:f>
        <x:v>0</x:v>
      </x:c>
      <x:c r="BE679" s="522" t="str">
        <x:v>NÃO</x:v>
      </x:c>
      <x:c r="BF679" s="522" t="str">
        <x:v>PERDAS · Disponibilidade de equipes de perdas</x:v>
      </x:c>
    </x:row>
    <x:row r="680" ht="31" customHeight="1">
      <x:c r="A680" s="531" t="str">
        <x:v>PERDAS</x:v>
      </x:c>
      <x:c r="B680" s="531" t="str">
        <x:v>PERDAS</x:v>
      </x:c>
      <x:c r="C680" s="531" t="str">
        <x:v>5082000248</x:v>
      </x:c>
      <x:c r="D680" s="534" t="str">
        <x:v>SERV EXTERNALIZACAO PADRAO NORM STC</x:v>
      </x:c>
      <x:c r="E680" s="534" t="str">
        <x:v>SERVIÇO DE EXTERNALIZAÇÃO DE PADRÃO. INCLUI: EXTERNALIZAR O PADRÃO DE ENTRADA DOS CLIENTES EM CONTAS CONTRATOS EM QUE O LEITURISTA NÃO TEM ACESSO A LEITURA. APROPRIACAO - INVESTIMENTO: QUANDO ASSOCIADA A UC ESSA ATIVIDADE DEVE SER APROPRIADA NA ODI. CONFORME ET.206.EQTL.NORMAS E QUALIDADE - CADERNO DE SERVICOS. QUANTIDADE MINIMA DE PESSOAS RECOMENDAS: 2 PESSOAS. TIPO DE TURMA: NORMALIZACAO STC LEVE.</x:v>
      </x:c>
      <x:c r="F680" s="531" t="str">
        <x:v>UNIDADE</x:v>
      </x:c>
      <x:c r="G680" s="573" t="n">
        <x:v>0</x:v>
      </x:c>
      <x:c r="H680" s="573" t="n">
        <x:f>G680/12</x:f>
        <x:v>0</x:v>
      </x:c>
      <x:c r="I680" s="576" t="n">
        <x:v>115.576977602874</x:v>
      </x:c>
      <x:c r="J680" s="576" t="n">
        <x:f>ROUND(I680*$E$3,2)</x:f>
        <x:v>115.58</x:v>
      </x:c>
      <x:c r="K680" s="576" t="n">
        <x:f>J680*H680</x:f>
        <x:v>0</x:v>
      </x:c>
      <x:c r="L680" s="522"/>
      <x:c r="M680" s="579" t="n">
        <x:v>0</x:v>
      </x:c>
      <x:c r="N680" s="582" t="n">
        <x:f>O680*$E$3</x:f>
        <x:v>0</x:v>
      </x:c>
      <x:c r="O680" s="523" t="n">
        <x:v>0</x:v>
      </x:c>
      <x:c r="P680" s="585" t="n">
        <x:v>0</x:v>
      </x:c>
      <x:c r="Q680" s="588" t="n">
        <x:f>R680*$E$3</x:f>
        <x:v>0</x:v>
      </x:c>
      <x:c r="R680" s="523" t="n">
        <x:v>0</x:v>
      </x:c>
      <x:c r="S680" s="579" t="n">
        <x:v>0</x:v>
      </x:c>
      <x:c r="T680" s="582" t="n">
        <x:f>U680*$E$3</x:f>
        <x:v>0</x:v>
      </x:c>
      <x:c r="U680" s="523" t="n">
        <x:v>0</x:v>
      </x:c>
      <x:c r="V680" s="585" t="n">
        <x:v>0</x:v>
      </x:c>
      <x:c r="W680" s="588" t="n">
        <x:f>X680*$E$3</x:f>
        <x:v>0</x:v>
      </x:c>
      <x:c r="X680" s="523" t="n">
        <x:v>0</x:v>
      </x:c>
      <x:c r="Y680" s="579" t="n">
        <x:v>0</x:v>
      </x:c>
      <x:c r="Z680" s="582" t="n">
        <x:f>AA680*$E$3</x:f>
        <x:v>0</x:v>
      </x:c>
      <x:c r="AA680" s="523" t="n">
        <x:v>0</x:v>
      </x:c>
      <x:c r="AB680" s="585" t="n">
        <x:v>0</x:v>
      </x:c>
      <x:c r="AC680" s="588" t="n">
        <x:f>AD680*$E$3</x:f>
        <x:v>0</x:v>
      </x:c>
      <x:c r="AD680" s="523" t="n">
        <x:v>0</x:v>
      </x:c>
      <x:c r="AE680" s="579" t="n">
        <x:v>0</x:v>
      </x:c>
      <x:c r="AF680" s="582" t="n">
        <x:f>AG680*$E$3</x:f>
        <x:v>0</x:v>
      </x:c>
      <x:c r="AG680" s="523" t="n">
        <x:v>0</x:v>
      </x:c>
      <x:c r="AH680" s="585" t="n">
        <x:v>0</x:v>
      </x:c>
      <x:c r="AI680" s="588" t="n">
        <x:f>AJ680*$E$3</x:f>
        <x:v>0</x:v>
      </x:c>
      <x:c r="AJ680" s="523" t="n">
        <x:v>0</x:v>
      </x:c>
      <x:c r="AK680" s="579" t="n">
        <x:v>0</x:v>
      </x:c>
      <x:c r="AL680" s="582" t="n">
        <x:f>AM680*$E$3</x:f>
        <x:v>0</x:v>
      </x:c>
      <x:c r="AM680" s="523" t="n">
        <x:v>0</x:v>
      </x:c>
      <x:c r="AN680" s="585" t="n">
        <x:v>0</x:v>
      </x:c>
      <x:c r="AO680" s="588" t="n">
        <x:f>AP680*$E$3</x:f>
        <x:v>0</x:v>
      </x:c>
      <x:c r="AP680" s="523" t="n">
        <x:v>0</x:v>
      </x:c>
      <x:c r="AQ680" s="579" t="n">
        <x:v>0</x:v>
      </x:c>
      <x:c r="AR680" s="582" t="n">
        <x:f>AS680*$E$3</x:f>
        <x:v>0</x:v>
      </x:c>
      <x:c r="AS680" s="523" t="n">
        <x:v>0</x:v>
      </x:c>
      <x:c r="AT680" s="585" t="n">
        <x:v>0</x:v>
      </x:c>
      <x:c r="AU680" s="588" t="n">
        <x:f>AV680*$E$3</x:f>
        <x:v>0</x:v>
      </x:c>
      <x:c r="AV680" s="523" t="n">
        <x:v>0</x:v>
      </x:c>
      <x:c r="AW680" s="579" t="n">
        <x:f>SUM(M680,P680,S680,V680,Y680,AB680,AE680,AH680,AK680,AN680,AQ680,AT680)</x:f>
        <x:v>0</x:v>
      </x:c>
      <x:c r="AX680" s="582" t="n">
        <x:f>SUM(N680,Q680,T680,W680,Z680,AC680,AF680,AI680,AL680,AO680,AR680,AU680)</x:f>
        <x:v>0</x:v>
      </x:c>
      <x:c r="AY680" s="525"/>
      <x:c r="AZ680" s="579" t="n">
        <x:f>AW680/12</x:f>
        <x:v>0</x:v>
      </x:c>
      <x:c r="BA680" s="582" t="n">
        <x:f>AX680/12</x:f>
        <x:v>0</x:v>
      </x:c>
      <x:c r="BB680" s="525"/>
      <x:c r="BC680" s="579" t="n">
        <x:f>AW680-$G680</x:f>
        <x:v>0</x:v>
      </x:c>
      <x:c r="BD680" s="582" t="n">
        <x:f>AX680-($K680*12)</x:f>
        <x:v>0</x:v>
      </x:c>
      <x:c r="BE680" s="522" t="str">
        <x:v>NÃO</x:v>
      </x:c>
      <x:c r="BF680" s="522" t="str">
        <x:v>PERDAS · Disponibilidade de equipes de perdas</x:v>
      </x:c>
    </x:row>
    <x:row r="681" ht="31" customHeight="1">
      <x:c r="A681" s="531" t="str">
        <x:v>PERDAS</x:v>
      </x:c>
      <x:c r="B681" s="531" t="str">
        <x:v>PERDAS</x:v>
      </x:c>
      <x:c r="C681" s="531" t="str">
        <x:v>5082000249</x:v>
      </x:c>
      <x:c r="D681" s="534" t="str">
        <x:v>RET RAMAL CONEX CONC/MULT NORM STC</x:v>
      </x:c>
      <x:c r="E681" s="534" t="str">
        <x:v>RETIRAR RAMAL DE CONEXAO DO CLIENTE, EM CABO CONCENTRICO OU MULTIPLEXADO, INDEPENDENTE DO NUMERO DE FASES E BITOLA DO CONDUTOR, EM SERVIÇO DE NORMALIZAÇÃO, EM UNIDADE CONSUMIDORA GRUPO B. INCLUI: DESCONECTAR (LADO FONTE E CARGA) E RETIRAR CONDUTOR. APROPRIACAO - INVESTIMENTO: QUANDO ASSOCIADA A UC ESSA ATIVIDADE DEVE SER APROPRIADA NA ODD. CONFORME ET.206.EQTL.NORMAS E QUALIDADE - CADERNO DE SERVICOS. QUANTIDADE MINIMA DE PESSOAS RECOMENDAS: 2 PESSOAS. TIPO DE TURMA: NORMALIZACAO STC.</x:v>
      </x:c>
      <x:c r="F681" s="531" t="str">
        <x:v>UNIDADE</x:v>
      </x:c>
      <x:c r="G681" s="573" t="n">
        <x:v>0</x:v>
      </x:c>
      <x:c r="H681" s="573" t="n">
        <x:f>G681/12</x:f>
        <x:v>0</x:v>
      </x:c>
      <x:c r="I681" s="576" t="n">
        <x:v>61.6008562888422</x:v>
      </x:c>
      <x:c r="J681" s="576" t="n">
        <x:f>ROUND(I681*$E$3,2)</x:f>
        <x:v>61.6</x:v>
      </x:c>
      <x:c r="K681" s="576" t="n">
        <x:f>J681*H681</x:f>
        <x:v>0</x:v>
      </x:c>
      <x:c r="L681" s="522"/>
      <x:c r="M681" s="579" t="n">
        <x:v>272</x:v>
      </x:c>
      <x:c r="N681" s="582" t="n">
        <x:f>O681*$E$3</x:f>
        <x:v>16649.12</x:v>
      </x:c>
      <x:c r="O681" s="523" t="n">
        <x:v>16649.12</x:v>
      </x:c>
      <x:c r="P681" s="585" t="n">
        <x:v>1089</x:v>
      </x:c>
      <x:c r="Q681" s="588" t="n">
        <x:f>R681*$E$3</x:f>
        <x:v>66657.68</x:v>
      </x:c>
      <x:c r="R681" s="523" t="n">
        <x:v>66657.68</x:v>
      </x:c>
      <x:c r="S681" s="579" t="n">
        <x:v>813</x:v>
      </x:c>
      <x:c r="T681" s="582" t="n">
        <x:f>U681*$E$3</x:f>
        <x:v>49763.73</x:v>
      </x:c>
      <x:c r="U681" s="523" t="n">
        <x:v>49763.73</x:v>
      </x:c>
      <x:c r="V681" s="585" t="n">
        <x:v>1412</x:v>
      </x:c>
      <x:c r="W681" s="588" t="n">
        <x:f>X681*$E$3</x:f>
        <x:v>86428.51</x:v>
      </x:c>
      <x:c r="X681" s="523" t="n">
        <x:v>86428.51</x:v>
      </x:c>
      <x:c r="Y681" s="579" t="n">
        <x:v>779</x:v>
      </x:c>
      <x:c r="Z681" s="582" t="n">
        <x:f>AA681*$E$3</x:f>
        <x:v>47682.59</x:v>
      </x:c>
      <x:c r="AA681" s="523" t="n">
        <x:v>47682.59</x:v>
      </x:c>
      <x:c r="AB681" s="585" t="n">
        <x:v>1220</x:v>
      </x:c>
      <x:c r="AC681" s="588" t="n">
        <x:f>AD681*$E$3</x:f>
        <x:v>74676.19</x:v>
      </x:c>
      <x:c r="AD681" s="523" t="n">
        <x:v>74676.19</x:v>
      </x:c>
      <x:c r="AE681" s="579" t="n">
        <x:v>625</x:v>
      </x:c>
      <x:c r="AF681" s="582" t="n">
        <x:f>AG681*$E$3</x:f>
        <x:v>38256.25</x:v>
      </x:c>
      <x:c r="AG681" s="523" t="n">
        <x:v>38256.25</x:v>
      </x:c>
      <x:c r="AH681" s="585" t="n">
        <x:v>1422</x:v>
      </x:c>
      <x:c r="AI681" s="588" t="n">
        <x:f>AJ681*$E$3</x:f>
        <x:v>87040.61</x:v>
      </x:c>
      <x:c r="AJ681" s="523" t="n">
        <x:v>87040.61</x:v>
      </x:c>
      <x:c r="AK681" s="579" t="n">
        <x:v>380</x:v>
      </x:c>
      <x:c r="AL681" s="582" t="n">
        <x:f>AM681*$E$3</x:f>
        <x:v>23259.8</x:v>
      </x:c>
      <x:c r="AM681" s="523" t="n">
        <x:v>23259.8</x:v>
      </x:c>
      <x:c r="AN681" s="585" t="n">
        <x:v>370</x:v>
      </x:c>
      <x:c r="AO681" s="588" t="n">
        <x:f>AP681*$E$3</x:f>
        <x:v>22647.7</x:v>
      </x:c>
      <x:c r="AP681" s="523" t="n">
        <x:v>22647.7</x:v>
      </x:c>
      <x:c r="AQ681" s="579" t="n">
        <x:v>714</x:v>
      </x:c>
      <x:c r="AR681" s="582" t="n">
        <x:f>AS681*$E$3</x:f>
        <x:v>43703.94</x:v>
      </x:c>
      <x:c r="AS681" s="523" t="n">
        <x:v>43703.94</x:v>
      </x:c>
      <x:c r="AT681" s="585" t="n">
        <x:v>572</x:v>
      </x:c>
      <x:c r="AU681" s="588" t="n">
        <x:f>AV681*$E$3</x:f>
        <x:v>35012.12</x:v>
      </x:c>
      <x:c r="AV681" s="523" t="n">
        <x:v>35012.12</x:v>
      </x:c>
      <x:c r="AW681" s="579" t="n">
        <x:f>SUM(M681,P681,S681,V681,Y681,AB681,AE681,AH681,AK681,AN681,AQ681,AT681)</x:f>
        <x:v>9668</x:v>
      </x:c>
      <x:c r="AX681" s="582" t="n">
        <x:f>SUM(N681,Q681,T681,W681,Z681,AC681,AF681,AI681,AL681,AO681,AR681,AU681)</x:f>
        <x:v>591778.24</x:v>
      </x:c>
      <x:c r="AY681" s="525"/>
      <x:c r="AZ681" s="579" t="n">
        <x:f>AW681/12</x:f>
        <x:v>805.6666666666666</x:v>
      </x:c>
      <x:c r="BA681" s="582" t="n">
        <x:f>AX681/12</x:f>
        <x:v>49314.85333333333</x:v>
      </x:c>
      <x:c r="BB681" s="525"/>
      <x:c r="BC681" s="579" t="n">
        <x:f>AW681-$G681</x:f>
        <x:v>9668</x:v>
      </x:c>
      <x:c r="BD681" s="582" t="n">
        <x:f>AX681-($K681*12)</x:f>
        <x:v>591778.24</x:v>
      </x:c>
      <x:c r="BE681" s="522" t="str">
        <x:v>NÃO</x:v>
      </x:c>
      <x:c r="BF681" s="522" t="str">
        <x:v>PERDAS · Disponibilidade de equipes de perdas</x:v>
      </x:c>
    </x:row>
    <x:row r="682" ht="31" customHeight="1">
      <x:c r="A682" s="531" t="str">
        <x:v>PERDAS</x:v>
      </x:c>
      <x:c r="B682" s="531" t="str">
        <x:v>PERDAS</x:v>
      </x:c>
      <x:c r="C682" s="531" t="str">
        <x:v>5082000250</x:v>
      </x:c>
      <x:c r="D682" s="534" t="str">
        <x:v>INST RAMAL CONEX CONC/MULT NORM STC</x:v>
      </x:c>
      <x:c r="E682" s="534" t="str">
        <x:v>INSTALAR RAMAL DE CONEXAO DO CLIENTE, EM CABO CONCENTRICO OU MULTIPLEXADO, INDEPENDENTE DO NUMERO DE FASES E BITOLA DO CONDUTOR, EM SERVIÇO DE NORMALIZAÇÃO, EM UNIDADE CONSUMIDORA GRUPO B. INCLUI: REALIZAR, LEVANTAMENTO DE CARGA, REALIZAR TESTE NO MEDIDOR, REALIZAR AVALIAÇÃO TÉCNICA E REGISTRO, INSTALAR, CONECTAR, ANCORAR E TENSIONAR CONDUTOR DO RAMAL DE ENTRADA. CONDUTOR MAIOR A 35MM DEVE SER CONECTADO DIRETAMENTE A RDBT. LIMITE DE 4 RAMAIS POR RABICHO. APROPRIACAO - INVESTIMENTO: QUANDO ASSOCIADA A UC ESSA ATIVIDADE DEVE SER APROPRIADA NA ODI. CONFORME ET.206.EQTL.NORMAS E QUALIDADE - CADERNO DE SERVICOS. QUANTIDADE MINIMA DE PESSOAS RECOMENDAS: 2 PESSOAS. TIPO DE TURMA: NORMALIZACAO STC.</x:v>
      </x:c>
      <x:c r="F682" s="531" t="str">
        <x:v>UNIDADE</x:v>
      </x:c>
      <x:c r="G682" s="573" t="n">
        <x:v>0</x:v>
      </x:c>
      <x:c r="H682" s="573" t="n">
        <x:f>G682/12</x:f>
        <x:v>0</x:v>
      </x:c>
      <x:c r="I682" s="576" t="n">
        <x:v>204.233972539578</x:v>
      </x:c>
      <x:c r="J682" s="576" t="n">
        <x:f>ROUND(I682*$E$3,2)</x:f>
        <x:v>204.23</x:v>
      </x:c>
      <x:c r="K682" s="576" t="n">
        <x:f>J682*H682</x:f>
        <x:v>0</x:v>
      </x:c>
      <x:c r="L682" s="522"/>
      <x:c r="M682" s="579" t="n">
        <x:v>0</x:v>
      </x:c>
      <x:c r="N682" s="582" t="n">
        <x:f>O682*$E$3</x:f>
        <x:v>0</x:v>
      </x:c>
      <x:c r="O682" s="523" t="n">
        <x:v>0</x:v>
      </x:c>
      <x:c r="P682" s="585" t="n">
        <x:v>0</x:v>
      </x:c>
      <x:c r="Q682" s="588" t="n">
        <x:f>R682*$E$3</x:f>
        <x:v>0</x:v>
      </x:c>
      <x:c r="R682" s="523" t="n">
        <x:v>0</x:v>
      </x:c>
      <x:c r="S682" s="579" t="n">
        <x:v>0</x:v>
      </x:c>
      <x:c r="T682" s="582" t="n">
        <x:f>U682*$E$3</x:f>
        <x:v>0</x:v>
      </x:c>
      <x:c r="U682" s="523" t="n">
        <x:v>0</x:v>
      </x:c>
      <x:c r="V682" s="585" t="n">
        <x:v>0</x:v>
      </x:c>
      <x:c r="W682" s="588" t="n">
        <x:f>X682*$E$3</x:f>
        <x:v>0</x:v>
      </x:c>
      <x:c r="X682" s="523" t="n">
        <x:v>0</x:v>
      </x:c>
      <x:c r="Y682" s="579" t="n">
        <x:v>0</x:v>
      </x:c>
      <x:c r="Z682" s="582" t="n">
        <x:f>AA682*$E$3</x:f>
        <x:v>0</x:v>
      </x:c>
      <x:c r="AA682" s="523" t="n">
        <x:v>0</x:v>
      </x:c>
      <x:c r="AB682" s="585" t="n">
        <x:v>0</x:v>
      </x:c>
      <x:c r="AC682" s="588" t="n">
        <x:f>AD682*$E$3</x:f>
        <x:v>0</x:v>
      </x:c>
      <x:c r="AD682" s="523" t="n">
        <x:v>0</x:v>
      </x:c>
      <x:c r="AE682" s="579" t="n">
        <x:v>0</x:v>
      </x:c>
      <x:c r="AF682" s="582" t="n">
        <x:f>AG682*$E$3</x:f>
        <x:v>0</x:v>
      </x:c>
      <x:c r="AG682" s="523" t="n">
        <x:v>0</x:v>
      </x:c>
      <x:c r="AH682" s="585" t="n">
        <x:v>0</x:v>
      </x:c>
      <x:c r="AI682" s="588" t="n">
        <x:f>AJ682*$E$3</x:f>
        <x:v>0</x:v>
      </x:c>
      <x:c r="AJ682" s="523" t="n">
        <x:v>0</x:v>
      </x:c>
      <x:c r="AK682" s="579" t="n">
        <x:v>0</x:v>
      </x:c>
      <x:c r="AL682" s="582" t="n">
        <x:f>AM682*$E$3</x:f>
        <x:v>0</x:v>
      </x:c>
      <x:c r="AM682" s="523" t="n">
        <x:v>0</x:v>
      </x:c>
      <x:c r="AN682" s="585" t="n">
        <x:v>0</x:v>
      </x:c>
      <x:c r="AO682" s="588" t="n">
        <x:f>AP682*$E$3</x:f>
        <x:v>0</x:v>
      </x:c>
      <x:c r="AP682" s="523" t="n">
        <x:v>0</x:v>
      </x:c>
      <x:c r="AQ682" s="579" t="n">
        <x:v>0</x:v>
      </x:c>
      <x:c r="AR682" s="582" t="n">
        <x:f>AS682*$E$3</x:f>
        <x:v>0</x:v>
      </x:c>
      <x:c r="AS682" s="523" t="n">
        <x:v>0</x:v>
      </x:c>
      <x:c r="AT682" s="585" t="n">
        <x:v>0</x:v>
      </x:c>
      <x:c r="AU682" s="588" t="n">
        <x:f>AV682*$E$3</x:f>
        <x:v>0</x:v>
      </x:c>
      <x:c r="AV682" s="523" t="n">
        <x:v>0</x:v>
      </x:c>
      <x:c r="AW682" s="579" t="n">
        <x:f>SUM(M682,P682,S682,V682,Y682,AB682,AE682,AH682,AK682,AN682,AQ682,AT682)</x:f>
        <x:v>0</x:v>
      </x:c>
      <x:c r="AX682" s="582" t="n">
        <x:f>SUM(N682,Q682,T682,W682,Z682,AC682,AF682,AI682,AL682,AO682,AR682,AU682)</x:f>
        <x:v>0</x:v>
      </x:c>
      <x:c r="AY682" s="525"/>
      <x:c r="AZ682" s="579" t="n">
        <x:f>AW682/12</x:f>
        <x:v>0</x:v>
      </x:c>
      <x:c r="BA682" s="582" t="n">
        <x:f>AX682/12</x:f>
        <x:v>0</x:v>
      </x:c>
      <x:c r="BB682" s="525"/>
      <x:c r="BC682" s="579" t="n">
        <x:f>AW682-$G682</x:f>
        <x:v>0</x:v>
      </x:c>
      <x:c r="BD682" s="582" t="n">
        <x:f>AX682-($K682*12)</x:f>
        <x:v>0</x:v>
      </x:c>
      <x:c r="BE682" s="522" t="str">
        <x:v>NÃO</x:v>
      </x:c>
      <x:c r="BF682" s="522" t="str">
        <x:v>PERDAS · Disponibilidade de equipes de perdas</x:v>
      </x:c>
    </x:row>
    <x:row r="683" ht="31" customHeight="1">
      <x:c r="A683" s="531" t="str">
        <x:v>PERDAS</x:v>
      </x:c>
      <x:c r="B683" s="531" t="str">
        <x:v>PERDAS</x:v>
      </x:c>
      <x:c r="C683" s="531" t="str">
        <x:v>5082000251</x:v>
      </x:c>
      <x:c r="D683" s="534" t="str">
        <x:v>RET MEDIDOR ELETRONICO NORM STC</x:v>
      </x:c>
      <x:c r="E683" s="534" t="str">
        <x:v>RETIRAR MEDIDOR ELETRONICO, EM SERVIÇO DE NORMALIZAÇÃO, EM UNIDADE CONSUMIDORA GRUPO B. INCLUI: TESTAR MEDIDOR, RETIRAR MEDIDOR, DESCONECTAR TODOS OS CONDUTORES DE ENTRADA E SAIDA NOS BORNES DO MEDIDOR, DESCONECTAR CONDUTORES NA ENTRADA DO DISJUNTOR DO CLIENTE, RETIRAR LACRE DA CAIXA DE BORNES E PADRAO. APROPRIACAO - INVESTIMENTO: QUANDO ASSOCIADA A UC ESSA ATIVIDADE DEVE SER APROPRIADA NA ODD. CONFORME ET.206.EQTL.NORMAS E QUALIDADE - CADERNO DE SERVICOS. QUANTIDADE MINIMA DE PESSOAS RECOMENDAS: 2 PESSOAS. TIPO DE TURMA: NORMALIZACAO STC.</x:v>
      </x:c>
      <x:c r="F683" s="531" t="str">
        <x:v>UNIDADE</x:v>
      </x:c>
      <x:c r="G683" s="573" t="n">
        <x:v>0</x:v>
      </x:c>
      <x:c r="H683" s="573" t="n">
        <x:f>G683/12</x:f>
        <x:v>0</x:v>
      </x:c>
      <x:c r="I683" s="576" t="n">
        <x:v>61.6008562888422</x:v>
      </x:c>
      <x:c r="J683" s="576" t="n">
        <x:f>ROUND(I683*$E$3,2)</x:f>
        <x:v>61.6</x:v>
      </x:c>
      <x:c r="K683" s="576" t="n">
        <x:f>J683*H683</x:f>
        <x:v>0</x:v>
      </x:c>
      <x:c r="L683" s="522"/>
      <x:c r="M683" s="579" t="n">
        <x:v>0</x:v>
      </x:c>
      <x:c r="N683" s="582" t="n">
        <x:f>O683*$E$3</x:f>
        <x:v>0</x:v>
      </x:c>
      <x:c r="O683" s="523" t="n">
        <x:v>0</x:v>
      </x:c>
      <x:c r="P683" s="585" t="n">
        <x:v>0</x:v>
      </x:c>
      <x:c r="Q683" s="588" t="n">
        <x:f>R683*$E$3</x:f>
        <x:v>0</x:v>
      </x:c>
      <x:c r="R683" s="523" t="n">
        <x:v>0</x:v>
      </x:c>
      <x:c r="S683" s="579" t="n">
        <x:v>0</x:v>
      </x:c>
      <x:c r="T683" s="582" t="n">
        <x:f>U683*$E$3</x:f>
        <x:v>0</x:v>
      </x:c>
      <x:c r="U683" s="523" t="n">
        <x:v>0</x:v>
      </x:c>
      <x:c r="V683" s="585" t="n">
        <x:v>0</x:v>
      </x:c>
      <x:c r="W683" s="588" t="n">
        <x:f>X683*$E$3</x:f>
        <x:v>0</x:v>
      </x:c>
      <x:c r="X683" s="523" t="n">
        <x:v>0</x:v>
      </x:c>
      <x:c r="Y683" s="579" t="n">
        <x:v>0</x:v>
      </x:c>
      <x:c r="Z683" s="582" t="n">
        <x:f>AA683*$E$3</x:f>
        <x:v>0</x:v>
      </x:c>
      <x:c r="AA683" s="523" t="n">
        <x:v>0</x:v>
      </x:c>
      <x:c r="AB683" s="585" t="n">
        <x:v>0</x:v>
      </x:c>
      <x:c r="AC683" s="588" t="n">
        <x:f>AD683*$E$3</x:f>
        <x:v>0</x:v>
      </x:c>
      <x:c r="AD683" s="523" t="n">
        <x:v>0</x:v>
      </x:c>
      <x:c r="AE683" s="579" t="n">
        <x:v>0</x:v>
      </x:c>
      <x:c r="AF683" s="582" t="n">
        <x:f>AG683*$E$3</x:f>
        <x:v>0</x:v>
      </x:c>
      <x:c r="AG683" s="523" t="n">
        <x:v>0</x:v>
      </x:c>
      <x:c r="AH683" s="585" t="n">
        <x:v>0</x:v>
      </x:c>
      <x:c r="AI683" s="588" t="n">
        <x:f>AJ683*$E$3</x:f>
        <x:v>0</x:v>
      </x:c>
      <x:c r="AJ683" s="523" t="n">
        <x:v>0</x:v>
      </x:c>
      <x:c r="AK683" s="579" t="n">
        <x:v>0</x:v>
      </x:c>
      <x:c r="AL683" s="582" t="n">
        <x:f>AM683*$E$3</x:f>
        <x:v>0</x:v>
      </x:c>
      <x:c r="AM683" s="523" t="n">
        <x:v>0</x:v>
      </x:c>
      <x:c r="AN683" s="585" t="n">
        <x:v>0</x:v>
      </x:c>
      <x:c r="AO683" s="588" t="n">
        <x:f>AP683*$E$3</x:f>
        <x:v>0</x:v>
      </x:c>
      <x:c r="AP683" s="523" t="n">
        <x:v>0</x:v>
      </x:c>
      <x:c r="AQ683" s="579" t="n">
        <x:v>0</x:v>
      </x:c>
      <x:c r="AR683" s="582" t="n">
        <x:f>AS683*$E$3</x:f>
        <x:v>0</x:v>
      </x:c>
      <x:c r="AS683" s="523" t="n">
        <x:v>0</x:v>
      </x:c>
      <x:c r="AT683" s="585" t="n">
        <x:v>0</x:v>
      </x:c>
      <x:c r="AU683" s="588" t="n">
        <x:f>AV683*$E$3</x:f>
        <x:v>0</x:v>
      </x:c>
      <x:c r="AV683" s="523" t="n">
        <x:v>0</x:v>
      </x:c>
      <x:c r="AW683" s="579" t="n">
        <x:f>SUM(M683,P683,S683,V683,Y683,AB683,AE683,AH683,AK683,AN683,AQ683,AT683)</x:f>
        <x:v>0</x:v>
      </x:c>
      <x:c r="AX683" s="582" t="n">
        <x:f>SUM(N683,Q683,T683,W683,Z683,AC683,AF683,AI683,AL683,AO683,AR683,AU683)</x:f>
        <x:v>0</x:v>
      </x:c>
      <x:c r="AY683" s="525"/>
      <x:c r="AZ683" s="579" t="n">
        <x:f>AW683/12</x:f>
        <x:v>0</x:v>
      </x:c>
      <x:c r="BA683" s="582" t="n">
        <x:f>AX683/12</x:f>
        <x:v>0</x:v>
      </x:c>
      <x:c r="BB683" s="525"/>
      <x:c r="BC683" s="579" t="n">
        <x:f>AW683-$G683</x:f>
        <x:v>0</x:v>
      </x:c>
      <x:c r="BD683" s="582" t="n">
        <x:f>AX683-($K683*12)</x:f>
        <x:v>0</x:v>
      </x:c>
      <x:c r="BE683" s="522" t="str">
        <x:v>NÃO</x:v>
      </x:c>
      <x:c r="BF683" s="522" t="str">
        <x:v>PERDAS · Disponibilidade de equipes de perdas</x:v>
      </x:c>
    </x:row>
    <x:row r="684" ht="31" customHeight="1">
      <x:c r="A684" s="531" t="str">
        <x:v>PERDAS</x:v>
      </x:c>
      <x:c r="B684" s="531" t="str">
        <x:v>PERDAS</x:v>
      </x:c>
      <x:c r="C684" s="531" t="str">
        <x:v>5082000252</x:v>
      </x:c>
      <x:c r="D684" s="534" t="str">
        <x:v>RET MEDIDOR TRAFO ENERGIZ MF STC</x:v>
      </x:c>
      <x:c r="E684" s="534" t="str">
        <x:v>RETIRAR MEDIDOR EM TRAFO ENERGIZADO. CONSISTE EM RETIRAR APENAS O MEDIDOR, JA INSTALADO ANTERIORMENTE, EM TRAFO ENERGIZADO. APROPRIACAO - INVESTIMENTO: QUANDO ASSOCIADA A UC ESSA ATIVIDADE DEVE SER APROPRIADA NA ODI. CONFORME ET.206.EQTL.NORMAS E QUALIDADE - CADERNO DE SERVICOS. QUANTIDADE MINIMA DE PESSOAS RECOMENDAS: 2 PESSOAS. TIPO DE TURMA: MEDICAO FISCAL STC.</x:v>
      </x:c>
      <x:c r="F684" s="531" t="str">
        <x:v>UNIDADE</x:v>
      </x:c>
      <x:c r="G684" s="573" t="n">
        <x:v>0</x:v>
      </x:c>
      <x:c r="H684" s="573" t="n">
        <x:f>G684/12</x:f>
        <x:v>0</x:v>
      </x:c>
      <x:c r="I684" s="576" t="n">
        <x:v>38.9017090551577</x:v>
      </x:c>
      <x:c r="J684" s="576" t="n">
        <x:f>ROUND(I684*$E$3,2)</x:f>
        <x:v>38.9</x:v>
      </x:c>
      <x:c r="K684" s="576" t="n">
        <x:f>J684*H684</x:f>
        <x:v>0</x:v>
      </x:c>
      <x:c r="L684" s="522"/>
      <x:c r="M684" s="579" t="n">
        <x:v>0</x:v>
      </x:c>
      <x:c r="N684" s="582" t="n">
        <x:f>O684*$E$3</x:f>
        <x:v>0</x:v>
      </x:c>
      <x:c r="O684" s="523" t="n">
        <x:v>0</x:v>
      </x:c>
      <x:c r="P684" s="585" t="n">
        <x:v>0</x:v>
      </x:c>
      <x:c r="Q684" s="588" t="n">
        <x:f>R684*$E$3</x:f>
        <x:v>0</x:v>
      </x:c>
      <x:c r="R684" s="523" t="n">
        <x:v>0</x:v>
      </x:c>
      <x:c r="S684" s="579" t="n">
        <x:v>0</x:v>
      </x:c>
      <x:c r="T684" s="582" t="n">
        <x:f>U684*$E$3</x:f>
        <x:v>0</x:v>
      </x:c>
      <x:c r="U684" s="523" t="n">
        <x:v>0</x:v>
      </x:c>
      <x:c r="V684" s="585" t="n">
        <x:v>0</x:v>
      </x:c>
      <x:c r="W684" s="588" t="n">
        <x:f>X684*$E$3</x:f>
        <x:v>0</x:v>
      </x:c>
      <x:c r="X684" s="523" t="n">
        <x:v>0</x:v>
      </x:c>
      <x:c r="Y684" s="579" t="n">
        <x:v>0</x:v>
      </x:c>
      <x:c r="Z684" s="582" t="n">
        <x:f>AA684*$E$3</x:f>
        <x:v>0</x:v>
      </x:c>
      <x:c r="AA684" s="523" t="n">
        <x:v>0</x:v>
      </x:c>
      <x:c r="AB684" s="585" t="n">
        <x:v>0</x:v>
      </x:c>
      <x:c r="AC684" s="588" t="n">
        <x:f>AD684*$E$3</x:f>
        <x:v>0</x:v>
      </x:c>
      <x:c r="AD684" s="523" t="n">
        <x:v>0</x:v>
      </x:c>
      <x:c r="AE684" s="579" t="n">
        <x:v>0</x:v>
      </x:c>
      <x:c r="AF684" s="582" t="n">
        <x:f>AG684*$E$3</x:f>
        <x:v>0</x:v>
      </x:c>
      <x:c r="AG684" s="523" t="n">
        <x:v>0</x:v>
      </x:c>
      <x:c r="AH684" s="585" t="n">
        <x:v>0</x:v>
      </x:c>
      <x:c r="AI684" s="588" t="n">
        <x:f>AJ684*$E$3</x:f>
        <x:v>0</x:v>
      </x:c>
      <x:c r="AJ684" s="523" t="n">
        <x:v>0</x:v>
      </x:c>
      <x:c r="AK684" s="579" t="n">
        <x:v>0</x:v>
      </x:c>
      <x:c r="AL684" s="582" t="n">
        <x:f>AM684*$E$3</x:f>
        <x:v>0</x:v>
      </x:c>
      <x:c r="AM684" s="523" t="n">
        <x:v>0</x:v>
      </x:c>
      <x:c r="AN684" s="585" t="n">
        <x:v>0</x:v>
      </x:c>
      <x:c r="AO684" s="588" t="n">
        <x:f>AP684*$E$3</x:f>
        <x:v>0</x:v>
      </x:c>
      <x:c r="AP684" s="523" t="n">
        <x:v>0</x:v>
      </x:c>
      <x:c r="AQ684" s="579" t="n">
        <x:v>0</x:v>
      </x:c>
      <x:c r="AR684" s="582" t="n">
        <x:f>AS684*$E$3</x:f>
        <x:v>0</x:v>
      </x:c>
      <x:c r="AS684" s="523" t="n">
        <x:v>0</x:v>
      </x:c>
      <x:c r="AT684" s="585" t="n">
        <x:v>0</x:v>
      </x:c>
      <x:c r="AU684" s="588" t="n">
        <x:f>AV684*$E$3</x:f>
        <x:v>0</x:v>
      </x:c>
      <x:c r="AV684" s="523" t="n">
        <x:v>0</x:v>
      </x:c>
      <x:c r="AW684" s="579" t="n">
        <x:f>SUM(M684,P684,S684,V684,Y684,AB684,AE684,AH684,AK684,AN684,AQ684,AT684)</x:f>
        <x:v>0</x:v>
      </x:c>
      <x:c r="AX684" s="582" t="n">
        <x:f>SUM(N684,Q684,T684,W684,Z684,AC684,AF684,AI684,AL684,AO684,AR684,AU684)</x:f>
        <x:v>0</x:v>
      </x:c>
      <x:c r="AY684" s="525"/>
      <x:c r="AZ684" s="579" t="n">
        <x:f>AW684/12</x:f>
        <x:v>0</x:v>
      </x:c>
      <x:c r="BA684" s="582" t="n">
        <x:f>AX684/12</x:f>
        <x:v>0</x:v>
      </x:c>
      <x:c r="BB684" s="525"/>
      <x:c r="BC684" s="579" t="n">
        <x:f>AW684-$G684</x:f>
        <x:v>0</x:v>
      </x:c>
      <x:c r="BD684" s="582" t="n">
        <x:f>AX684-($K684*12)</x:f>
        <x:v>0</x:v>
      </x:c>
      <x:c r="BE684" s="522" t="str">
        <x:v>NÃO</x:v>
      </x:c>
      <x:c r="BF684" s="522" t="str">
        <x:v>PERDAS · Disponibilidade de equipes de perdas</x:v>
      </x:c>
    </x:row>
    <x:row r="685" ht="31" customHeight="1">
      <x:c r="A685" s="531" t="str">
        <x:v>PERDAS</x:v>
      </x:c>
      <x:c r="B685" s="531" t="str">
        <x:v>PERDAS</x:v>
      </x:c>
      <x:c r="C685" s="531" t="str">
        <x:v>5082000253</x:v>
      </x:c>
      <x:c r="D685" s="534" t="str">
        <x:v>RET MED FISCAL TOTALIZ TD S/ LEV MF STC</x:v>
      </x:c>
      <x:c r="E685" s="534" t="str">
        <x:v>RETIRAR MEDICAO FISCAL TOTALIZADORA DO POSTE, NA SAIDA DO SECUNDARIO DO TRANSFORMADOR DE DISTRIBUICAO (TD) SEM LEVANTAMENTO DAS UC'S E IP'S DO CIRCUITO.. CONSISTE EM RETIRAR O CONJUNTO DE MEDICAO INDIRETA (TC E MEDICAO FISCAL), INSTALADO ANTERIORMENTE. APROPRIACAO - INVESTIMENTO: QUANDO ASSOCIADA A UC ESSA ATIVIDADE DEVE SER APROPRIADA NA ODI. CONFORME ET.206.EQTL.NORMAS E QUALIDADE - CADERNO DE SERVICOS. QUANTIDADE MINIMA DE PESSOAS RECOMENDAS: 2 PESSOAS. TIPO DE TURMA: MEDICAO FISCAL STC.</x:v>
      </x:c>
      <x:c r="F685" s="531" t="str">
        <x:v>UNIDADE</x:v>
      </x:c>
      <x:c r="G685" s="573" t="n">
        <x:v>0</x:v>
      </x:c>
      <x:c r="H685" s="573" t="n">
        <x:f>G685/12</x:f>
        <x:v>0</x:v>
      </x:c>
      <x:c r="I685" s="576" t="n">
        <x:v>99.1993580906521</x:v>
      </x:c>
      <x:c r="J685" s="576" t="n">
        <x:f>ROUND(I685*$E$3,2)</x:f>
        <x:v>99.2</x:v>
      </x:c>
      <x:c r="K685" s="576" t="n">
        <x:f>J685*H685</x:f>
        <x:v>0</x:v>
      </x:c>
      <x:c r="L685" s="522"/>
      <x:c r="M685" s="579" t="n">
        <x:v>0</x:v>
      </x:c>
      <x:c r="N685" s="582" t="n">
        <x:f>O685*$E$3</x:f>
        <x:v>0</x:v>
      </x:c>
      <x:c r="O685" s="523" t="n">
        <x:v>0</x:v>
      </x:c>
      <x:c r="P685" s="585" t="n">
        <x:v>0</x:v>
      </x:c>
      <x:c r="Q685" s="588" t="n">
        <x:f>R685*$E$3</x:f>
        <x:v>0</x:v>
      </x:c>
      <x:c r="R685" s="523" t="n">
        <x:v>0</x:v>
      </x:c>
      <x:c r="S685" s="579" t="n">
        <x:v>0</x:v>
      </x:c>
      <x:c r="T685" s="582" t="n">
        <x:f>U685*$E$3</x:f>
        <x:v>0</x:v>
      </x:c>
      <x:c r="U685" s="523" t="n">
        <x:v>0</x:v>
      </x:c>
      <x:c r="V685" s="585" t="n">
        <x:v>0</x:v>
      </x:c>
      <x:c r="W685" s="588" t="n">
        <x:f>X685*$E$3</x:f>
        <x:v>0</x:v>
      </x:c>
      <x:c r="X685" s="523" t="n">
        <x:v>0</x:v>
      </x:c>
      <x:c r="Y685" s="579" t="n">
        <x:v>0</x:v>
      </x:c>
      <x:c r="Z685" s="582" t="n">
        <x:f>AA685*$E$3</x:f>
        <x:v>0</x:v>
      </x:c>
      <x:c r="AA685" s="523" t="n">
        <x:v>0</x:v>
      </x:c>
      <x:c r="AB685" s="585" t="n">
        <x:v>0</x:v>
      </x:c>
      <x:c r="AC685" s="588" t="n">
        <x:f>AD685*$E$3</x:f>
        <x:v>0</x:v>
      </x:c>
      <x:c r="AD685" s="523" t="n">
        <x:v>0</x:v>
      </x:c>
      <x:c r="AE685" s="579" t="n">
        <x:v>0</x:v>
      </x:c>
      <x:c r="AF685" s="582" t="n">
        <x:f>AG685*$E$3</x:f>
        <x:v>0</x:v>
      </x:c>
      <x:c r="AG685" s="523" t="n">
        <x:v>0</x:v>
      </x:c>
      <x:c r="AH685" s="585" t="n">
        <x:v>0</x:v>
      </x:c>
      <x:c r="AI685" s="588" t="n">
        <x:f>AJ685*$E$3</x:f>
        <x:v>0</x:v>
      </x:c>
      <x:c r="AJ685" s="523" t="n">
        <x:v>0</x:v>
      </x:c>
      <x:c r="AK685" s="579" t="n">
        <x:v>0</x:v>
      </x:c>
      <x:c r="AL685" s="582" t="n">
        <x:f>AM685*$E$3</x:f>
        <x:v>0</x:v>
      </x:c>
      <x:c r="AM685" s="523" t="n">
        <x:v>0</x:v>
      </x:c>
      <x:c r="AN685" s="585" t="n">
        <x:v>0</x:v>
      </x:c>
      <x:c r="AO685" s="588" t="n">
        <x:f>AP685*$E$3</x:f>
        <x:v>0</x:v>
      </x:c>
      <x:c r="AP685" s="523" t="n">
        <x:v>0</x:v>
      </x:c>
      <x:c r="AQ685" s="579" t="n">
        <x:v>0</x:v>
      </x:c>
      <x:c r="AR685" s="582" t="n">
        <x:f>AS685*$E$3</x:f>
        <x:v>0</x:v>
      </x:c>
      <x:c r="AS685" s="523" t="n">
        <x:v>0</x:v>
      </x:c>
      <x:c r="AT685" s="585" t="n">
        <x:v>0</x:v>
      </x:c>
      <x:c r="AU685" s="588" t="n">
        <x:f>AV685*$E$3</x:f>
        <x:v>0</x:v>
      </x:c>
      <x:c r="AV685" s="523" t="n">
        <x:v>0</x:v>
      </x:c>
      <x:c r="AW685" s="579" t="n">
        <x:f>SUM(M685,P685,S685,V685,Y685,AB685,AE685,AH685,AK685,AN685,AQ685,AT685)</x:f>
        <x:v>0</x:v>
      </x:c>
      <x:c r="AX685" s="582" t="n">
        <x:f>SUM(N685,Q685,T685,W685,Z685,AC685,AF685,AI685,AL685,AO685,AR685,AU685)</x:f>
        <x:v>0</x:v>
      </x:c>
      <x:c r="AY685" s="525"/>
      <x:c r="AZ685" s="579" t="n">
        <x:f>AW685/12</x:f>
        <x:v>0</x:v>
      </x:c>
      <x:c r="BA685" s="582" t="n">
        <x:f>AX685/12</x:f>
        <x:v>0</x:v>
      </x:c>
      <x:c r="BB685" s="525"/>
      <x:c r="BC685" s="579" t="n">
        <x:f>AW685-$G685</x:f>
        <x:v>0</x:v>
      </x:c>
      <x:c r="BD685" s="582" t="n">
        <x:f>AX685-($K685*12)</x:f>
        <x:v>0</x:v>
      </x:c>
      <x:c r="BE685" s="522" t="str">
        <x:v>NÃO</x:v>
      </x:c>
      <x:c r="BF685" s="522" t="str">
        <x:v>PERDAS · Disponibilidade de equipes de perdas</x:v>
      </x:c>
    </x:row>
    <x:row r="686" ht="31" customHeight="1">
      <x:c r="A686" s="531" t="str">
        <x:v>PERDAS</x:v>
      </x:c>
      <x:c r="B686" s="531" t="str">
        <x:v>PERDAS</x:v>
      </x:c>
      <x:c r="C686" s="531" t="str">
        <x:v>5082000254</x:v>
      </x:c>
      <x:c r="D686" s="534" t="str">
        <x:v>INST RAMAL SECUNDARIO DA MEDICAO MF STC</x:v>
      </x:c>
      <x:c r="E686" s="534" t="str">
        <x:v>INSTALAR RAMAL SECUNDARIO DA MEDICAO. CONSISTE EM INTERLIGAR A ENERGIA TRANSFORMADA NO TC AO MEDIDOR. APROPRIACAO - INVESTIMENTO: QUANDO ASSOCIADA A UC ESSA ATIVIDADE DEVE SER APROPRIADA NA ODI. CONFORME ET.206.EQTL.NORMAS E QUALIDADE - CADERNO DE SERVICOS. QUANTIDADE MINIMA DE PESSOAS RECOMENDAS: 2 PESSOAS. TIPO DE TURMA: MEDICAO FISCAL STC.</x:v>
      </x:c>
      <x:c r="F686" s="531" t="str">
        <x:v>UNIDADE</x:v>
      </x:c>
      <x:c r="G686" s="573" t="n">
        <x:v>0</x:v>
      </x:c>
      <x:c r="H686" s="573" t="n">
        <x:f>G686/12</x:f>
        <x:v>0</x:v>
      </x:c>
      <x:c r="I686" s="576" t="n">
        <x:v>70.0230762992838</x:v>
      </x:c>
      <x:c r="J686" s="576" t="n">
        <x:f>ROUND(I686*$E$3,2)</x:f>
        <x:v>70.02</x:v>
      </x:c>
      <x:c r="K686" s="576" t="n">
        <x:f>J686*H686</x:f>
        <x:v>0</x:v>
      </x:c>
      <x:c r="L686" s="522"/>
      <x:c r="M686" s="579" t="n">
        <x:v>0</x:v>
      </x:c>
      <x:c r="N686" s="582" t="n">
        <x:f>O686*$E$3</x:f>
        <x:v>0</x:v>
      </x:c>
      <x:c r="O686" s="523" t="n">
        <x:v>0</x:v>
      </x:c>
      <x:c r="P686" s="585" t="n">
        <x:v>0</x:v>
      </x:c>
      <x:c r="Q686" s="588" t="n">
        <x:f>R686*$E$3</x:f>
        <x:v>0</x:v>
      </x:c>
      <x:c r="R686" s="523" t="n">
        <x:v>0</x:v>
      </x:c>
      <x:c r="S686" s="579" t="n">
        <x:v>0</x:v>
      </x:c>
      <x:c r="T686" s="582" t="n">
        <x:f>U686*$E$3</x:f>
        <x:v>0</x:v>
      </x:c>
      <x:c r="U686" s="523" t="n">
        <x:v>0</x:v>
      </x:c>
      <x:c r="V686" s="585" t="n">
        <x:v>0</x:v>
      </x:c>
      <x:c r="W686" s="588" t="n">
        <x:f>X686*$E$3</x:f>
        <x:v>0</x:v>
      </x:c>
      <x:c r="X686" s="523" t="n">
        <x:v>0</x:v>
      </x:c>
      <x:c r="Y686" s="579" t="n">
        <x:v>0</x:v>
      </x:c>
      <x:c r="Z686" s="582" t="n">
        <x:f>AA686*$E$3</x:f>
        <x:v>0</x:v>
      </x:c>
      <x:c r="AA686" s="523" t="n">
        <x:v>0</x:v>
      </x:c>
      <x:c r="AB686" s="585" t="n">
        <x:v>0</x:v>
      </x:c>
      <x:c r="AC686" s="588" t="n">
        <x:f>AD686*$E$3</x:f>
        <x:v>0</x:v>
      </x:c>
      <x:c r="AD686" s="523" t="n">
        <x:v>0</x:v>
      </x:c>
      <x:c r="AE686" s="579" t="n">
        <x:v>0</x:v>
      </x:c>
      <x:c r="AF686" s="582" t="n">
        <x:f>AG686*$E$3</x:f>
        <x:v>0</x:v>
      </x:c>
      <x:c r="AG686" s="523" t="n">
        <x:v>0</x:v>
      </x:c>
      <x:c r="AH686" s="585" t="n">
        <x:v>0</x:v>
      </x:c>
      <x:c r="AI686" s="588" t="n">
        <x:f>AJ686*$E$3</x:f>
        <x:v>0</x:v>
      </x:c>
      <x:c r="AJ686" s="523" t="n">
        <x:v>0</x:v>
      </x:c>
      <x:c r="AK686" s="579" t="n">
        <x:v>0</x:v>
      </x:c>
      <x:c r="AL686" s="582" t="n">
        <x:f>AM686*$E$3</x:f>
        <x:v>0</x:v>
      </x:c>
      <x:c r="AM686" s="523" t="n">
        <x:v>0</x:v>
      </x:c>
      <x:c r="AN686" s="585" t="n">
        <x:v>0</x:v>
      </x:c>
      <x:c r="AO686" s="588" t="n">
        <x:f>AP686*$E$3</x:f>
        <x:v>0</x:v>
      </x:c>
      <x:c r="AP686" s="523" t="n">
        <x:v>0</x:v>
      </x:c>
      <x:c r="AQ686" s="579" t="n">
        <x:v>0</x:v>
      </x:c>
      <x:c r="AR686" s="582" t="n">
        <x:f>AS686*$E$3</x:f>
        <x:v>0</x:v>
      </x:c>
      <x:c r="AS686" s="523" t="n">
        <x:v>0</x:v>
      </x:c>
      <x:c r="AT686" s="585" t="n">
        <x:v>0</x:v>
      </x:c>
      <x:c r="AU686" s="588" t="n">
        <x:f>AV686*$E$3</x:f>
        <x:v>0</x:v>
      </x:c>
      <x:c r="AV686" s="523" t="n">
        <x:v>0</x:v>
      </x:c>
      <x:c r="AW686" s="579" t="n">
        <x:f>SUM(M686,P686,S686,V686,Y686,AB686,AE686,AH686,AK686,AN686,AQ686,AT686)</x:f>
        <x:v>0</x:v>
      </x:c>
      <x:c r="AX686" s="582" t="n">
        <x:f>SUM(N686,Q686,T686,W686,Z686,AC686,AF686,AI686,AL686,AO686,AR686,AU686)</x:f>
        <x:v>0</x:v>
      </x:c>
      <x:c r="AY686" s="525"/>
      <x:c r="AZ686" s="579" t="n">
        <x:f>AW686/12</x:f>
        <x:v>0</x:v>
      </x:c>
      <x:c r="BA686" s="582" t="n">
        <x:f>AX686/12</x:f>
        <x:v>0</x:v>
      </x:c>
      <x:c r="BB686" s="525"/>
      <x:c r="BC686" s="579" t="n">
        <x:f>AW686-$G686</x:f>
        <x:v>0</x:v>
      </x:c>
      <x:c r="BD686" s="582" t="n">
        <x:f>AX686-($K686*12)</x:f>
        <x:v>0</x:v>
      </x:c>
      <x:c r="BE686" s="522" t="str">
        <x:v>NÃO</x:v>
      </x:c>
      <x:c r="BF686" s="522" t="str">
        <x:v>PERDAS · Disponibilidade de equipes de perdas</x:v>
      </x:c>
    </x:row>
    <x:row r="687" ht="31" customHeight="1">
      <x:c r="A687" s="531" t="str">
        <x:v>PERDAS</x:v>
      </x:c>
      <x:c r="B687" s="531" t="str">
        <x:v>PERDAS</x:v>
      </x:c>
      <x:c r="C687" s="531" t="str">
        <x:v>5082000255</x:v>
      </x:c>
      <x:c r="D687" s="534" t="str">
        <x:v>INST RAMAL PRIMARIO DA MEDICAO MF STC</x:v>
      </x:c>
      <x:c r="E687" s="534" t="str">
        <x:v>INSTALAR RAMAL PRIMARIO DA MEDICAO. CONSISTE EM INTERLIGAR O SECUNDARIO AO CIRCUITO (REDE) DO TRAFO, SENDO INTERMEDIADO PELO TC. APROPRIACAO - INVESTIMENTO: QUANDO ASSOCIADA A UC ESSA ATIVIDADE DEVE SER APROPRIADA NA ODI. CONFORME ET.206.EQTL.NORMAS E QUALIDADE - CADERNO DE SERVICOS. QUANTIDADE MINIMA DE PESSOAS RECOMENDAS: 2 PESSOAS. TIPO DE TURMA: MEDICAO FISCAL STC.</x:v>
      </x:c>
      <x:c r="F687" s="531" t="str">
        <x:v>UNIDADE</x:v>
      </x:c>
      <x:c r="G687" s="573" t="n">
        <x:v>0</x:v>
      </x:c>
      <x:c r="H687" s="573" t="n">
        <x:f>G687/12</x:f>
        <x:v>0</x:v>
      </x:c>
      <x:c r="I687" s="576" t="n">
        <x:v>46.6820508661892</x:v>
      </x:c>
      <x:c r="J687" s="576" t="n">
        <x:f>ROUND(I687*$E$3,2)</x:f>
        <x:v>46.68</x:v>
      </x:c>
      <x:c r="K687" s="576" t="n">
        <x:f>J687*H687</x:f>
        <x:v>0</x:v>
      </x:c>
      <x:c r="L687" s="522"/>
      <x:c r="M687" s="579" t="n">
        <x:v>0</x:v>
      </x:c>
      <x:c r="N687" s="582" t="n">
        <x:f>O687*$E$3</x:f>
        <x:v>0</x:v>
      </x:c>
      <x:c r="O687" s="523" t="n">
        <x:v>0</x:v>
      </x:c>
      <x:c r="P687" s="585" t="n">
        <x:v>0</x:v>
      </x:c>
      <x:c r="Q687" s="588" t="n">
        <x:f>R687*$E$3</x:f>
        <x:v>0</x:v>
      </x:c>
      <x:c r="R687" s="523" t="n">
        <x:v>0</x:v>
      </x:c>
      <x:c r="S687" s="579" t="n">
        <x:v>0</x:v>
      </x:c>
      <x:c r="T687" s="582" t="n">
        <x:f>U687*$E$3</x:f>
        <x:v>0</x:v>
      </x:c>
      <x:c r="U687" s="523" t="n">
        <x:v>0</x:v>
      </x:c>
      <x:c r="V687" s="585" t="n">
        <x:v>0</x:v>
      </x:c>
      <x:c r="W687" s="588" t="n">
        <x:f>X687*$E$3</x:f>
        <x:v>0</x:v>
      </x:c>
      <x:c r="X687" s="523" t="n">
        <x:v>0</x:v>
      </x:c>
      <x:c r="Y687" s="579" t="n">
        <x:v>0</x:v>
      </x:c>
      <x:c r="Z687" s="582" t="n">
        <x:f>AA687*$E$3</x:f>
        <x:v>0</x:v>
      </x:c>
      <x:c r="AA687" s="523" t="n">
        <x:v>0</x:v>
      </x:c>
      <x:c r="AB687" s="585" t="n">
        <x:v>0</x:v>
      </x:c>
      <x:c r="AC687" s="588" t="n">
        <x:f>AD687*$E$3</x:f>
        <x:v>0</x:v>
      </x:c>
      <x:c r="AD687" s="523" t="n">
        <x:v>0</x:v>
      </x:c>
      <x:c r="AE687" s="579" t="n">
        <x:v>0</x:v>
      </x:c>
      <x:c r="AF687" s="582" t="n">
        <x:f>AG687*$E$3</x:f>
        <x:v>0</x:v>
      </x:c>
      <x:c r="AG687" s="523" t="n">
        <x:v>0</x:v>
      </x:c>
      <x:c r="AH687" s="585" t="n">
        <x:v>0</x:v>
      </x:c>
      <x:c r="AI687" s="588" t="n">
        <x:f>AJ687*$E$3</x:f>
        <x:v>0</x:v>
      </x:c>
      <x:c r="AJ687" s="523" t="n">
        <x:v>0</x:v>
      </x:c>
      <x:c r="AK687" s="579" t="n">
        <x:v>0</x:v>
      </x:c>
      <x:c r="AL687" s="582" t="n">
        <x:f>AM687*$E$3</x:f>
        <x:v>0</x:v>
      </x:c>
      <x:c r="AM687" s="523" t="n">
        <x:v>0</x:v>
      </x:c>
      <x:c r="AN687" s="585" t="n">
        <x:v>0</x:v>
      </x:c>
      <x:c r="AO687" s="588" t="n">
        <x:f>AP687*$E$3</x:f>
        <x:v>0</x:v>
      </x:c>
      <x:c r="AP687" s="523" t="n">
        <x:v>0</x:v>
      </x:c>
      <x:c r="AQ687" s="579" t="n">
        <x:v>0</x:v>
      </x:c>
      <x:c r="AR687" s="582" t="n">
        <x:f>AS687*$E$3</x:f>
        <x:v>0</x:v>
      </x:c>
      <x:c r="AS687" s="523" t="n">
        <x:v>0</x:v>
      </x:c>
      <x:c r="AT687" s="585" t="n">
        <x:v>0</x:v>
      </x:c>
      <x:c r="AU687" s="588" t="n">
        <x:f>AV687*$E$3</x:f>
        <x:v>0</x:v>
      </x:c>
      <x:c r="AV687" s="523" t="n">
        <x:v>0</x:v>
      </x:c>
      <x:c r="AW687" s="579" t="n">
        <x:f>SUM(M687,P687,S687,V687,Y687,AB687,AE687,AH687,AK687,AN687,AQ687,AT687)</x:f>
        <x:v>0</x:v>
      </x:c>
      <x:c r="AX687" s="582" t="n">
        <x:f>SUM(N687,Q687,T687,W687,Z687,AC687,AF687,AI687,AL687,AO687,AR687,AU687)</x:f>
        <x:v>0</x:v>
      </x:c>
      <x:c r="AY687" s="525"/>
      <x:c r="AZ687" s="579" t="n">
        <x:f>AW687/12</x:f>
        <x:v>0</x:v>
      </x:c>
      <x:c r="BA687" s="582" t="n">
        <x:f>AX687/12</x:f>
        <x:v>0</x:v>
      </x:c>
      <x:c r="BB687" s="525"/>
      <x:c r="BC687" s="579" t="n">
        <x:f>AW687-$G687</x:f>
        <x:v>0</x:v>
      </x:c>
      <x:c r="BD687" s="582" t="n">
        <x:f>AX687-($K687*12)</x:f>
        <x:v>0</x:v>
      </x:c>
      <x:c r="BE687" s="522" t="str">
        <x:v>NÃO</x:v>
      </x:c>
      <x:c r="BF687" s="522" t="str">
        <x:v>PERDAS · Disponibilidade de equipes de perdas</x:v>
      </x:c>
    </x:row>
    <x:row r="688" ht="31" customHeight="1">
      <x:c r="A688" s="531" t="str">
        <x:v>PERDAS</x:v>
      </x:c>
      <x:c r="B688" s="531" t="str">
        <x:v>PERDAS</x:v>
      </x:c>
      <x:c r="C688" s="531" t="str">
        <x:v>5082000256</x:v>
      </x:c>
      <x:c r="D688" s="534" t="str">
        <x:v>INST CAIXA MEDICAO TRAFO ENERGIZ MF STC</x:v>
      </x:c>
      <x:c r="E688" s="534" t="str">
        <x:v>INSTALAR CAIXA DE MEDICAO EM TRAFO ENERGIZADO. CONSISTE EM SUBSTITUIR APENAS A CAIXA TRIFASICA PARA CHAVE DE AFERICAO, JA INSTALADO ANTERIORMENTE, EM TRAFO ENERGIZADO. APROPRIACAO - INVESTIMENTO: QUANDO ASSOCIADA A UC ESSA ATIVIDADE DEVE SER APROPRIADA NA ODI. CONFORME ET.206.EQTL.NORMAS E QUALIDADE - CADERNO DE SERVICOS. QUANTIDADE MINIMA DE PESSOAS RECOMENDAS: 2 PESSOAS. TIPO DE TURMA: MEDICAO FISCAL STC.</x:v>
      </x:c>
      <x:c r="F688" s="531" t="str">
        <x:v>UNIDADE</x:v>
      </x:c>
      <x:c r="G688" s="573" t="n">
        <x:v>0</x:v>
      </x:c>
      <x:c r="H688" s="573" t="n">
        <x:f>G688/12</x:f>
        <x:v>0</x:v>
      </x:c>
      <x:c r="I688" s="576" t="n">
        <x:v>64.1878199410102</x:v>
      </x:c>
      <x:c r="J688" s="576" t="n">
        <x:f>ROUND(I688*$E$3,2)</x:f>
        <x:v>64.19</x:v>
      </x:c>
      <x:c r="K688" s="576" t="n">
        <x:f>J688*H688</x:f>
        <x:v>0</x:v>
      </x:c>
      <x:c r="L688" s="522"/>
      <x:c r="M688" s="579" t="n">
        <x:v>0</x:v>
      </x:c>
      <x:c r="N688" s="582" t="n">
        <x:f>O688*$E$3</x:f>
        <x:v>0</x:v>
      </x:c>
      <x:c r="O688" s="523" t="n">
        <x:v>0</x:v>
      </x:c>
      <x:c r="P688" s="585" t="n">
        <x:v>0</x:v>
      </x:c>
      <x:c r="Q688" s="588" t="n">
        <x:f>R688*$E$3</x:f>
        <x:v>0</x:v>
      </x:c>
      <x:c r="R688" s="523" t="n">
        <x:v>0</x:v>
      </x:c>
      <x:c r="S688" s="579" t="n">
        <x:v>0</x:v>
      </x:c>
      <x:c r="T688" s="582" t="n">
        <x:f>U688*$E$3</x:f>
        <x:v>0</x:v>
      </x:c>
      <x:c r="U688" s="523" t="n">
        <x:v>0</x:v>
      </x:c>
      <x:c r="V688" s="585" t="n">
        <x:v>0</x:v>
      </x:c>
      <x:c r="W688" s="588" t="n">
        <x:f>X688*$E$3</x:f>
        <x:v>0</x:v>
      </x:c>
      <x:c r="X688" s="523" t="n">
        <x:v>0</x:v>
      </x:c>
      <x:c r="Y688" s="579" t="n">
        <x:v>0</x:v>
      </x:c>
      <x:c r="Z688" s="582" t="n">
        <x:f>AA688*$E$3</x:f>
        <x:v>0</x:v>
      </x:c>
      <x:c r="AA688" s="523" t="n">
        <x:v>0</x:v>
      </x:c>
      <x:c r="AB688" s="585" t="n">
        <x:v>0</x:v>
      </x:c>
      <x:c r="AC688" s="588" t="n">
        <x:f>AD688*$E$3</x:f>
        <x:v>0</x:v>
      </x:c>
      <x:c r="AD688" s="523" t="n">
        <x:v>0</x:v>
      </x:c>
      <x:c r="AE688" s="579" t="n">
        <x:v>0</x:v>
      </x:c>
      <x:c r="AF688" s="582" t="n">
        <x:f>AG688*$E$3</x:f>
        <x:v>0</x:v>
      </x:c>
      <x:c r="AG688" s="523" t="n">
        <x:v>0</x:v>
      </x:c>
      <x:c r="AH688" s="585" t="n">
        <x:v>0</x:v>
      </x:c>
      <x:c r="AI688" s="588" t="n">
        <x:f>AJ688*$E$3</x:f>
        <x:v>0</x:v>
      </x:c>
      <x:c r="AJ688" s="523" t="n">
        <x:v>0</x:v>
      </x:c>
      <x:c r="AK688" s="579" t="n">
        <x:v>0</x:v>
      </x:c>
      <x:c r="AL688" s="582" t="n">
        <x:f>AM688*$E$3</x:f>
        <x:v>0</x:v>
      </x:c>
      <x:c r="AM688" s="523" t="n">
        <x:v>0</x:v>
      </x:c>
      <x:c r="AN688" s="585" t="n">
        <x:v>0</x:v>
      </x:c>
      <x:c r="AO688" s="588" t="n">
        <x:f>AP688*$E$3</x:f>
        <x:v>0</x:v>
      </x:c>
      <x:c r="AP688" s="523" t="n">
        <x:v>0</x:v>
      </x:c>
      <x:c r="AQ688" s="579" t="n">
        <x:v>0</x:v>
      </x:c>
      <x:c r="AR688" s="582" t="n">
        <x:f>AS688*$E$3</x:f>
        <x:v>0</x:v>
      </x:c>
      <x:c r="AS688" s="523" t="n">
        <x:v>0</x:v>
      </x:c>
      <x:c r="AT688" s="585" t="n">
        <x:v>0</x:v>
      </x:c>
      <x:c r="AU688" s="588" t="n">
        <x:f>AV688*$E$3</x:f>
        <x:v>0</x:v>
      </x:c>
      <x:c r="AV688" s="523" t="n">
        <x:v>0</x:v>
      </x:c>
      <x:c r="AW688" s="579" t="n">
        <x:f>SUM(M688,P688,S688,V688,Y688,AB688,AE688,AH688,AK688,AN688,AQ688,AT688)</x:f>
        <x:v>0</x:v>
      </x:c>
      <x:c r="AX688" s="582" t="n">
        <x:f>SUM(N688,Q688,T688,W688,Z688,AC688,AF688,AI688,AL688,AO688,AR688,AU688)</x:f>
        <x:v>0</x:v>
      </x:c>
      <x:c r="AY688" s="525"/>
      <x:c r="AZ688" s="579" t="n">
        <x:f>AW688/12</x:f>
        <x:v>0</x:v>
      </x:c>
      <x:c r="BA688" s="582" t="n">
        <x:f>AX688/12</x:f>
        <x:v>0</x:v>
      </x:c>
      <x:c r="BB688" s="525"/>
      <x:c r="BC688" s="579" t="n">
        <x:f>AW688-$G688</x:f>
        <x:v>0</x:v>
      </x:c>
      <x:c r="BD688" s="582" t="n">
        <x:f>AX688-($K688*12)</x:f>
        <x:v>0</x:v>
      </x:c>
      <x:c r="BE688" s="522" t="str">
        <x:v>NÃO</x:v>
      </x:c>
      <x:c r="BF688" s="522" t="str">
        <x:v>PERDAS · Disponibilidade de equipes de perdas</x:v>
      </x:c>
    </x:row>
    <x:row r="689" ht="31" customHeight="1">
      <x:c r="A689" s="531" t="str">
        <x:v>PERDAS</x:v>
      </x:c>
      <x:c r="B689" s="531" t="str">
        <x:v>PERDAS</x:v>
      </x:c>
      <x:c r="C689" s="531" t="str">
        <x:v>5082000257</x:v>
      </x:c>
      <x:c r="D689" s="534" t="str">
        <x:v>INST MEDIDOR TRAFO ENERGIZ MF STC</x:v>
      </x:c>
      <x:c r="E689" s="534" t="str">
        <x:v>INSTALAR MEDIDOR EM TRAFO ENERGIZADO. CONSISTE EM INSTALAR APENAS O MEDIDOR, JA INSTALADO ANTERIORMENTE, EM TRAFO ENERGIZADO. APROPRIACAO - INVESTIMENTO: QUANDO ASSOCIADA A UC ESSA ATIVIDADE DEVE SER APROPRIADA NA ODI. CONFORME ET.206.EQTL.NORMAS E QUALIDADE - CADERNO DE SERVICOS. QUANTIDADE MINIMA DE PESSOAS RECOMENDAS: 2 PESSOAS. TIPO DE TURMA: MEDICAO FISCAL STC.</x:v>
      </x:c>
      <x:c r="F689" s="531" t="str">
        <x:v>UNIDADE</x:v>
      </x:c>
      <x:c r="G689" s="573" t="n">
        <x:v>0</x:v>
      </x:c>
      <x:c r="H689" s="573" t="n">
        <x:f>G689/12</x:f>
        <x:v>0</x:v>
      </x:c>
      <x:c r="I689" s="576" t="n">
        <x:v>50.572221771705</x:v>
      </x:c>
      <x:c r="J689" s="576" t="n">
        <x:f>ROUND(I689*$E$3,2)</x:f>
        <x:v>50.57</x:v>
      </x:c>
      <x:c r="K689" s="576" t="n">
        <x:f>J689*H689</x:f>
        <x:v>0</x:v>
      </x:c>
      <x:c r="L689" s="522"/>
      <x:c r="M689" s="579" t="n">
        <x:v>0</x:v>
      </x:c>
      <x:c r="N689" s="582" t="n">
        <x:f>O689*$E$3</x:f>
        <x:v>0</x:v>
      </x:c>
      <x:c r="O689" s="523" t="n">
        <x:v>0</x:v>
      </x:c>
      <x:c r="P689" s="585" t="n">
        <x:v>0</x:v>
      </x:c>
      <x:c r="Q689" s="588" t="n">
        <x:f>R689*$E$3</x:f>
        <x:v>0</x:v>
      </x:c>
      <x:c r="R689" s="523" t="n">
        <x:v>0</x:v>
      </x:c>
      <x:c r="S689" s="579" t="n">
        <x:v>0</x:v>
      </x:c>
      <x:c r="T689" s="582" t="n">
        <x:f>U689*$E$3</x:f>
        <x:v>0</x:v>
      </x:c>
      <x:c r="U689" s="523" t="n">
        <x:v>0</x:v>
      </x:c>
      <x:c r="V689" s="585" t="n">
        <x:v>0</x:v>
      </x:c>
      <x:c r="W689" s="588" t="n">
        <x:f>X689*$E$3</x:f>
        <x:v>0</x:v>
      </x:c>
      <x:c r="X689" s="523" t="n">
        <x:v>0</x:v>
      </x:c>
      <x:c r="Y689" s="579" t="n">
        <x:v>0</x:v>
      </x:c>
      <x:c r="Z689" s="582" t="n">
        <x:f>AA689*$E$3</x:f>
        <x:v>0</x:v>
      </x:c>
      <x:c r="AA689" s="523" t="n">
        <x:v>0</x:v>
      </x:c>
      <x:c r="AB689" s="585" t="n">
        <x:v>0</x:v>
      </x:c>
      <x:c r="AC689" s="588" t="n">
        <x:f>AD689*$E$3</x:f>
        <x:v>0</x:v>
      </x:c>
      <x:c r="AD689" s="523" t="n">
        <x:v>0</x:v>
      </x:c>
      <x:c r="AE689" s="579" t="n">
        <x:v>0</x:v>
      </x:c>
      <x:c r="AF689" s="582" t="n">
        <x:f>AG689*$E$3</x:f>
        <x:v>0</x:v>
      </x:c>
      <x:c r="AG689" s="523" t="n">
        <x:v>0</x:v>
      </x:c>
      <x:c r="AH689" s="585" t="n">
        <x:v>0</x:v>
      </x:c>
      <x:c r="AI689" s="588" t="n">
        <x:f>AJ689*$E$3</x:f>
        <x:v>0</x:v>
      </x:c>
      <x:c r="AJ689" s="523" t="n">
        <x:v>0</x:v>
      </x:c>
      <x:c r="AK689" s="579" t="n">
        <x:v>0</x:v>
      </x:c>
      <x:c r="AL689" s="582" t="n">
        <x:f>AM689*$E$3</x:f>
        <x:v>0</x:v>
      </x:c>
      <x:c r="AM689" s="523" t="n">
        <x:v>0</x:v>
      </x:c>
      <x:c r="AN689" s="585" t="n">
        <x:v>0</x:v>
      </x:c>
      <x:c r="AO689" s="588" t="n">
        <x:f>AP689*$E$3</x:f>
        <x:v>0</x:v>
      </x:c>
      <x:c r="AP689" s="523" t="n">
        <x:v>0</x:v>
      </x:c>
      <x:c r="AQ689" s="579" t="n">
        <x:v>0</x:v>
      </x:c>
      <x:c r="AR689" s="582" t="n">
        <x:f>AS689*$E$3</x:f>
        <x:v>0</x:v>
      </x:c>
      <x:c r="AS689" s="523" t="n">
        <x:v>0</x:v>
      </x:c>
      <x:c r="AT689" s="585" t="n">
        <x:v>0</x:v>
      </x:c>
      <x:c r="AU689" s="588" t="n">
        <x:f>AV689*$E$3</x:f>
        <x:v>0</x:v>
      </x:c>
      <x:c r="AV689" s="523" t="n">
        <x:v>0</x:v>
      </x:c>
      <x:c r="AW689" s="579" t="n">
        <x:f>SUM(M689,P689,S689,V689,Y689,AB689,AE689,AH689,AK689,AN689,AQ689,AT689)</x:f>
        <x:v>0</x:v>
      </x:c>
      <x:c r="AX689" s="582" t="n">
        <x:f>SUM(N689,Q689,T689,W689,Z689,AC689,AF689,AI689,AL689,AO689,AR689,AU689)</x:f>
        <x:v>0</x:v>
      </x:c>
      <x:c r="AY689" s="525"/>
      <x:c r="AZ689" s="579" t="n">
        <x:f>AW689/12</x:f>
        <x:v>0</x:v>
      </x:c>
      <x:c r="BA689" s="582" t="n">
        <x:f>AX689/12</x:f>
        <x:v>0</x:v>
      </x:c>
      <x:c r="BB689" s="525"/>
      <x:c r="BC689" s="579" t="n">
        <x:f>AW689-$G689</x:f>
        <x:v>0</x:v>
      </x:c>
      <x:c r="BD689" s="582" t="n">
        <x:f>AX689-($K689*12)</x:f>
        <x:v>0</x:v>
      </x:c>
      <x:c r="BE689" s="522" t="str">
        <x:v>NÃO</x:v>
      </x:c>
      <x:c r="BF689" s="522" t="str">
        <x:v>PERDAS · Disponibilidade de equipes de perdas</x:v>
      </x:c>
    </x:row>
    <x:row r="690" ht="31" customHeight="1">
      <x:c r="A690" s="531" t="str">
        <x:v>PERDAS</x:v>
      </x:c>
      <x:c r="B690" s="531" t="str">
        <x:v>PERDAS</x:v>
      </x:c>
      <x:c r="C690" s="531" t="str">
        <x:v>5082000258</x:v>
      </x:c>
      <x:c r="D690" s="534" t="str">
        <x:v>INST CHAVE AFERICAO TRAFO ENERGIZ MF STC</x:v>
      </x:c>
      <x:c r="E690" s="534" t="str">
        <x:v>INSTALAR CHAVE DE AFERICAO EM TRAFO ENERGIZADO. CONSISTE EM SUBSTITUIR APENAS A CHAVE DE AFERICAO, JA INSTALADO ANTERIORMENTE, EM TRAFO ENERGIZADO. APROPRIACAO - INVESTIMENTO: QUANDO ASSOCIADA A UC ESSA ATIVIDADE DEVE SER APROPRIADA NA ODI. CONFORME ET.206.EQTL.NORMAS E QUALIDADE - CADERNO DE SERVICOS. QUANTIDADE MINIMA DE PESSOAS RECOMENDAS: 2 PESSOAS. TIPO DE TURMA: MEDICAO FISCAL STC.</x:v>
      </x:c>
      <x:c r="F690" s="531" t="str">
        <x:v>UNIDADE</x:v>
      </x:c>
      <x:c r="G690" s="573" t="n">
        <x:v>0</x:v>
      </x:c>
      <x:c r="H690" s="573" t="n">
        <x:f>G690/12</x:f>
        <x:v>0</x:v>
      </x:c>
      <x:c r="I690" s="576" t="n">
        <x:v>62.2427344882523</x:v>
      </x:c>
      <x:c r="J690" s="576" t="n">
        <x:f>ROUND(I690*$E$3,2)</x:f>
        <x:v>62.24</x:v>
      </x:c>
      <x:c r="K690" s="576" t="n">
        <x:f>J690*H690</x:f>
        <x:v>0</x:v>
      </x:c>
      <x:c r="L690" s="522"/>
      <x:c r="M690" s="579" t="n">
        <x:v>0</x:v>
      </x:c>
      <x:c r="N690" s="582" t="n">
        <x:f>O690*$E$3</x:f>
        <x:v>0</x:v>
      </x:c>
      <x:c r="O690" s="523" t="n">
        <x:v>0</x:v>
      </x:c>
      <x:c r="P690" s="585" t="n">
        <x:v>0</x:v>
      </x:c>
      <x:c r="Q690" s="588" t="n">
        <x:f>R690*$E$3</x:f>
        <x:v>0</x:v>
      </x:c>
      <x:c r="R690" s="523" t="n">
        <x:v>0</x:v>
      </x:c>
      <x:c r="S690" s="579" t="n">
        <x:v>0</x:v>
      </x:c>
      <x:c r="T690" s="582" t="n">
        <x:f>U690*$E$3</x:f>
        <x:v>0</x:v>
      </x:c>
      <x:c r="U690" s="523" t="n">
        <x:v>0</x:v>
      </x:c>
      <x:c r="V690" s="585" t="n">
        <x:v>0</x:v>
      </x:c>
      <x:c r="W690" s="588" t="n">
        <x:f>X690*$E$3</x:f>
        <x:v>0</x:v>
      </x:c>
      <x:c r="X690" s="523" t="n">
        <x:v>0</x:v>
      </x:c>
      <x:c r="Y690" s="579" t="n">
        <x:v>0</x:v>
      </x:c>
      <x:c r="Z690" s="582" t="n">
        <x:f>AA690*$E$3</x:f>
        <x:v>0</x:v>
      </x:c>
      <x:c r="AA690" s="523" t="n">
        <x:v>0</x:v>
      </x:c>
      <x:c r="AB690" s="585" t="n">
        <x:v>0</x:v>
      </x:c>
      <x:c r="AC690" s="588" t="n">
        <x:f>AD690*$E$3</x:f>
        <x:v>0</x:v>
      </x:c>
      <x:c r="AD690" s="523" t="n">
        <x:v>0</x:v>
      </x:c>
      <x:c r="AE690" s="579" t="n">
        <x:v>0</x:v>
      </x:c>
      <x:c r="AF690" s="582" t="n">
        <x:f>AG690*$E$3</x:f>
        <x:v>0</x:v>
      </x:c>
      <x:c r="AG690" s="523" t="n">
        <x:v>0</x:v>
      </x:c>
      <x:c r="AH690" s="585" t="n">
        <x:v>0</x:v>
      </x:c>
      <x:c r="AI690" s="588" t="n">
        <x:f>AJ690*$E$3</x:f>
        <x:v>0</x:v>
      </x:c>
      <x:c r="AJ690" s="523" t="n">
        <x:v>0</x:v>
      </x:c>
      <x:c r="AK690" s="579" t="n">
        <x:v>0</x:v>
      </x:c>
      <x:c r="AL690" s="582" t="n">
        <x:f>AM690*$E$3</x:f>
        <x:v>0</x:v>
      </x:c>
      <x:c r="AM690" s="523" t="n">
        <x:v>0</x:v>
      </x:c>
      <x:c r="AN690" s="585" t="n">
        <x:v>0</x:v>
      </x:c>
      <x:c r="AO690" s="588" t="n">
        <x:f>AP690*$E$3</x:f>
        <x:v>0</x:v>
      </x:c>
      <x:c r="AP690" s="523" t="n">
        <x:v>0</x:v>
      </x:c>
      <x:c r="AQ690" s="579" t="n">
        <x:v>0</x:v>
      </x:c>
      <x:c r="AR690" s="582" t="n">
        <x:f>AS690*$E$3</x:f>
        <x:v>0</x:v>
      </x:c>
      <x:c r="AS690" s="523" t="n">
        <x:v>0</x:v>
      </x:c>
      <x:c r="AT690" s="585" t="n">
        <x:v>0</x:v>
      </x:c>
      <x:c r="AU690" s="588" t="n">
        <x:f>AV690*$E$3</x:f>
        <x:v>0</x:v>
      </x:c>
      <x:c r="AV690" s="523" t="n">
        <x:v>0</x:v>
      </x:c>
      <x:c r="AW690" s="579" t="n">
        <x:f>SUM(M690,P690,S690,V690,Y690,AB690,AE690,AH690,AK690,AN690,AQ690,AT690)</x:f>
        <x:v>0</x:v>
      </x:c>
      <x:c r="AX690" s="582" t="n">
        <x:f>SUM(N690,Q690,T690,W690,Z690,AC690,AF690,AI690,AL690,AO690,AR690,AU690)</x:f>
        <x:v>0</x:v>
      </x:c>
      <x:c r="AY690" s="525"/>
      <x:c r="AZ690" s="579" t="n">
        <x:f>AW690/12</x:f>
        <x:v>0</x:v>
      </x:c>
      <x:c r="BA690" s="582" t="n">
        <x:f>AX690/12</x:f>
        <x:v>0</x:v>
      </x:c>
      <x:c r="BB690" s="525"/>
      <x:c r="BC690" s="579" t="n">
        <x:f>AW690-$G690</x:f>
        <x:v>0</x:v>
      </x:c>
      <x:c r="BD690" s="582" t="n">
        <x:f>AX690-($K690*12)</x:f>
        <x:v>0</x:v>
      </x:c>
      <x:c r="BE690" s="522" t="str">
        <x:v>NÃO</x:v>
      </x:c>
      <x:c r="BF690" s="522" t="str">
        <x:v>PERDAS · Disponibilidade de equipes de perdas</x:v>
      </x:c>
    </x:row>
    <x:row r="691" ht="31" customHeight="1">
      <x:c r="A691" s="531" t="str">
        <x:v>PERDAS</x:v>
      </x:c>
      <x:c r="B691" s="531" t="str">
        <x:v>PERDAS</x:v>
      </x:c>
      <x:c r="C691" s="531" t="str">
        <x:v>5082000259</x:v>
      </x:c>
      <x:c r="D691" s="534" t="str">
        <x:v>INST MED FISCAL TOTALIZ TD S/ LEV MF STC</x:v>
      </x:c>
      <x:c r="E691" s="534" t="str">
        <x:v>INSTALAR MEDICAO FISCAL TOTALIZADORA NO POSTE, NA SAIDA DO SECUNDARIO DO TRANSFORMADOR DE DISTRIBUICAO (TD) SEM LEVANTAMENTO DAS UC'S E IP'S DO CIRCUITO. INCLUI: INSTALAR MEDICAO TOTALIZADORA (TC E MEDICAO FISCAL), NA SAIDA DO SECUNDARIO DO TRAFO COM TODAS AS CONEXOES NECESSARIAS. APROPRIACAO - INVESTIMENTO: QUANDO ASSOCIADA A UC ESSA ATIVIDADE DEVE SER APROPRIADA NA ODI. CONFORME ET.206.EQTL.NORMAS E QUALIDADE - CADERNO DE SERVICOS. QUANTIDADE MINIMA DE PESSOAS RECOMENDAS: 2 PESSOAS. TIPO DE TURMA: MEDICAO FISCAL STC.</x:v>
      </x:c>
      <x:c r="F691" s="531" t="str">
        <x:v>UNIDADE</x:v>
      </x:c>
      <x:c r="G691" s="573" t="n">
        <x:v>0</x:v>
      </x:c>
      <x:c r="H691" s="573" t="n">
        <x:f>G691/12</x:f>
        <x:v>0</x:v>
      </x:c>
      <x:c r="I691" s="576" t="n">
        <x:v>186.728203464757</x:v>
      </x:c>
      <x:c r="J691" s="576" t="n">
        <x:f>ROUND(I691*$E$3,2)</x:f>
        <x:v>186.73</x:v>
      </x:c>
      <x:c r="K691" s="576" t="n">
        <x:f>J691*H691</x:f>
        <x:v>0</x:v>
      </x:c>
      <x:c r="L691" s="522"/>
      <x:c r="M691" s="579" t="n">
        <x:v>0</x:v>
      </x:c>
      <x:c r="N691" s="582" t="n">
        <x:f>O691*$E$3</x:f>
        <x:v>0</x:v>
      </x:c>
      <x:c r="O691" s="523" t="n">
        <x:v>0</x:v>
      </x:c>
      <x:c r="P691" s="585" t="n">
        <x:v>0</x:v>
      </x:c>
      <x:c r="Q691" s="588" t="n">
        <x:f>R691*$E$3</x:f>
        <x:v>0</x:v>
      </x:c>
      <x:c r="R691" s="523" t="n">
        <x:v>0</x:v>
      </x:c>
      <x:c r="S691" s="579" t="n">
        <x:v>0</x:v>
      </x:c>
      <x:c r="T691" s="582" t="n">
        <x:f>U691*$E$3</x:f>
        <x:v>0</x:v>
      </x:c>
      <x:c r="U691" s="523" t="n">
        <x:v>0</x:v>
      </x:c>
      <x:c r="V691" s="585" t="n">
        <x:v>0</x:v>
      </x:c>
      <x:c r="W691" s="588" t="n">
        <x:f>X691*$E$3</x:f>
        <x:v>0</x:v>
      </x:c>
      <x:c r="X691" s="523" t="n">
        <x:v>0</x:v>
      </x:c>
      <x:c r="Y691" s="579" t="n">
        <x:v>0</x:v>
      </x:c>
      <x:c r="Z691" s="582" t="n">
        <x:f>AA691*$E$3</x:f>
        <x:v>0</x:v>
      </x:c>
      <x:c r="AA691" s="523" t="n">
        <x:v>0</x:v>
      </x:c>
      <x:c r="AB691" s="585" t="n">
        <x:v>0</x:v>
      </x:c>
      <x:c r="AC691" s="588" t="n">
        <x:f>AD691*$E$3</x:f>
        <x:v>0</x:v>
      </x:c>
      <x:c r="AD691" s="523" t="n">
        <x:v>0</x:v>
      </x:c>
      <x:c r="AE691" s="579" t="n">
        <x:v>0</x:v>
      </x:c>
      <x:c r="AF691" s="582" t="n">
        <x:f>AG691*$E$3</x:f>
        <x:v>0</x:v>
      </x:c>
      <x:c r="AG691" s="523" t="n">
        <x:v>0</x:v>
      </x:c>
      <x:c r="AH691" s="585" t="n">
        <x:v>0</x:v>
      </x:c>
      <x:c r="AI691" s="588" t="n">
        <x:f>AJ691*$E$3</x:f>
        <x:v>0</x:v>
      </x:c>
      <x:c r="AJ691" s="523" t="n">
        <x:v>0</x:v>
      </x:c>
      <x:c r="AK691" s="579" t="n">
        <x:v>0</x:v>
      </x:c>
      <x:c r="AL691" s="582" t="n">
        <x:f>AM691*$E$3</x:f>
        <x:v>0</x:v>
      </x:c>
      <x:c r="AM691" s="523" t="n">
        <x:v>0</x:v>
      </x:c>
      <x:c r="AN691" s="585" t="n">
        <x:v>0</x:v>
      </x:c>
      <x:c r="AO691" s="588" t="n">
        <x:f>AP691*$E$3</x:f>
        <x:v>0</x:v>
      </x:c>
      <x:c r="AP691" s="523" t="n">
        <x:v>0</x:v>
      </x:c>
      <x:c r="AQ691" s="579" t="n">
        <x:v>0</x:v>
      </x:c>
      <x:c r="AR691" s="582" t="n">
        <x:f>AS691*$E$3</x:f>
        <x:v>0</x:v>
      </x:c>
      <x:c r="AS691" s="523" t="n">
        <x:v>0</x:v>
      </x:c>
      <x:c r="AT691" s="585" t="n">
        <x:v>0</x:v>
      </x:c>
      <x:c r="AU691" s="588" t="n">
        <x:f>AV691*$E$3</x:f>
        <x:v>0</x:v>
      </x:c>
      <x:c r="AV691" s="523" t="n">
        <x:v>0</x:v>
      </x:c>
      <x:c r="AW691" s="579" t="n">
        <x:f>SUM(M691,P691,S691,V691,Y691,AB691,AE691,AH691,AK691,AN691,AQ691,AT691)</x:f>
        <x:v>0</x:v>
      </x:c>
      <x:c r="AX691" s="582" t="n">
        <x:f>SUM(N691,Q691,T691,W691,Z691,AC691,AF691,AI691,AL691,AO691,AR691,AU691)</x:f>
        <x:v>0</x:v>
      </x:c>
      <x:c r="AY691" s="525"/>
      <x:c r="AZ691" s="579" t="n">
        <x:f>AW691/12</x:f>
        <x:v>0</x:v>
      </x:c>
      <x:c r="BA691" s="582" t="n">
        <x:f>AX691/12</x:f>
        <x:v>0</x:v>
      </x:c>
      <x:c r="BB691" s="525"/>
      <x:c r="BC691" s="579" t="n">
        <x:f>AW691-$G691</x:f>
        <x:v>0</x:v>
      </x:c>
      <x:c r="BD691" s="582" t="n">
        <x:f>AX691-($K691*12)</x:f>
        <x:v>0</x:v>
      </x:c>
      <x:c r="BE691" s="522" t="str">
        <x:v>NÃO</x:v>
      </x:c>
      <x:c r="BF691" s="522" t="str">
        <x:v>PERDAS · Disponibilidade de equipes de perdas</x:v>
      </x:c>
    </x:row>
    <x:row r="692" ht="31" customHeight="1">
      <x:c r="A692" s="531" t="str">
        <x:v>PERDAS</x:v>
      </x:c>
      <x:c r="B692" s="531" t="str">
        <x:v>PERDAS</x:v>
      </x:c>
      <x:c r="C692" s="531" t="str">
        <x:v>5082000260</x:v>
      </x:c>
      <x:c r="D692" s="534" t="str">
        <x:v>INST MODULO NIC UC TELEMED</x:v>
      </x:c>
      <x:c r="E692" s="534" t="str">
        <x:v>INSTALAR MODULO NIC (NETWORK INTERFACE CARD) EM MEDIDORES INTELIGENTES. INCLUI: HABILITAR A TELEMETRIA PARA COLETA REMOTA DA INFORMACAO. APROPRIACAO - INVESTIMENTO: QUANDO ASSOCIADA A UC ESSA ATIVIDADE DEVE SER APROPRIADA NA ODI. CONFORME ET.206.EQTL.NORMAS E QUALIDADE - CADERNO DE SERVICOS. QUANTIDADE MINIMA DE PESSOAS RECOMENDAS: 2 PESSOAS. TIPO DE TURMA: NORMALIZACAO STC LEVE.</x:v>
      </x:c>
      <x:c r="F692" s="531" t="str">
        <x:v>UNIDADE</x:v>
      </x:c>
      <x:c r="G692" s="573" t="n">
        <x:v>0</x:v>
      </x:c>
      <x:c r="H692" s="573" t="n">
        <x:f>G692/12</x:f>
        <x:v>0</x:v>
      </x:c>
      <x:c r="I692" s="576" t="n">
        <x:v>31.1213672441262</x:v>
      </x:c>
      <x:c r="J692" s="576" t="n">
        <x:f>ROUND(I692*$E$3,2)</x:f>
        <x:v>31.12</x:v>
      </x:c>
      <x:c r="K692" s="576" t="n">
        <x:f>J692*H692</x:f>
        <x:v>0</x:v>
      </x:c>
      <x:c r="L692" s="522"/>
      <x:c r="M692" s="579" t="n">
        <x:v>0</x:v>
      </x:c>
      <x:c r="N692" s="582" t="n">
        <x:f>O692*$E$3</x:f>
        <x:v>0</x:v>
      </x:c>
      <x:c r="O692" s="523" t="n">
        <x:v>0</x:v>
      </x:c>
      <x:c r="P692" s="585" t="n">
        <x:v>0</x:v>
      </x:c>
      <x:c r="Q692" s="588" t="n">
        <x:f>R692*$E$3</x:f>
        <x:v>0</x:v>
      </x:c>
      <x:c r="R692" s="523" t="n">
        <x:v>0</x:v>
      </x:c>
      <x:c r="S692" s="579" t="n">
        <x:v>0</x:v>
      </x:c>
      <x:c r="T692" s="582" t="n">
        <x:f>U692*$E$3</x:f>
        <x:v>0</x:v>
      </x:c>
      <x:c r="U692" s="523" t="n">
        <x:v>0</x:v>
      </x:c>
      <x:c r="V692" s="585" t="n">
        <x:v>0</x:v>
      </x:c>
      <x:c r="W692" s="588" t="n">
        <x:f>X692*$E$3</x:f>
        <x:v>0</x:v>
      </x:c>
      <x:c r="X692" s="523" t="n">
        <x:v>0</x:v>
      </x:c>
      <x:c r="Y692" s="579" t="n">
        <x:v>0</x:v>
      </x:c>
      <x:c r="Z692" s="582" t="n">
        <x:f>AA692*$E$3</x:f>
        <x:v>0</x:v>
      </x:c>
      <x:c r="AA692" s="523" t="n">
        <x:v>0</x:v>
      </x:c>
      <x:c r="AB692" s="585" t="n">
        <x:v>0</x:v>
      </x:c>
      <x:c r="AC692" s="588" t="n">
        <x:f>AD692*$E$3</x:f>
        <x:v>0</x:v>
      </x:c>
      <x:c r="AD692" s="523" t="n">
        <x:v>0</x:v>
      </x:c>
      <x:c r="AE692" s="579" t="n">
        <x:v>0</x:v>
      </x:c>
      <x:c r="AF692" s="582" t="n">
        <x:f>AG692*$E$3</x:f>
        <x:v>0</x:v>
      </x:c>
      <x:c r="AG692" s="523" t="n">
        <x:v>0</x:v>
      </x:c>
      <x:c r="AH692" s="585" t="n">
        <x:v>0</x:v>
      </x:c>
      <x:c r="AI692" s="588" t="n">
        <x:f>AJ692*$E$3</x:f>
        <x:v>0</x:v>
      </x:c>
      <x:c r="AJ692" s="523" t="n">
        <x:v>0</x:v>
      </x:c>
      <x:c r="AK692" s="579" t="n">
        <x:v>0</x:v>
      </x:c>
      <x:c r="AL692" s="582" t="n">
        <x:f>AM692*$E$3</x:f>
        <x:v>0</x:v>
      </x:c>
      <x:c r="AM692" s="523" t="n">
        <x:v>0</x:v>
      </x:c>
      <x:c r="AN692" s="585" t="n">
        <x:v>0</x:v>
      </x:c>
      <x:c r="AO692" s="588" t="n">
        <x:f>AP692*$E$3</x:f>
        <x:v>0</x:v>
      </x:c>
      <x:c r="AP692" s="523" t="n">
        <x:v>0</x:v>
      </x:c>
      <x:c r="AQ692" s="579" t="n">
        <x:v>0</x:v>
      </x:c>
      <x:c r="AR692" s="582" t="n">
        <x:f>AS692*$E$3</x:f>
        <x:v>0</x:v>
      </x:c>
      <x:c r="AS692" s="523" t="n">
        <x:v>0</x:v>
      </x:c>
      <x:c r="AT692" s="585" t="n">
        <x:v>0</x:v>
      </x:c>
      <x:c r="AU692" s="588" t="n">
        <x:f>AV692*$E$3</x:f>
        <x:v>0</x:v>
      </x:c>
      <x:c r="AV692" s="523" t="n">
        <x:v>0</x:v>
      </x:c>
      <x:c r="AW692" s="579" t="n">
        <x:f>SUM(M692,P692,S692,V692,Y692,AB692,AE692,AH692,AK692,AN692,AQ692,AT692)</x:f>
        <x:v>0</x:v>
      </x:c>
      <x:c r="AX692" s="582" t="n">
        <x:f>SUM(N692,Q692,T692,W692,Z692,AC692,AF692,AI692,AL692,AO692,AR692,AU692)</x:f>
        <x:v>0</x:v>
      </x:c>
      <x:c r="AY692" s="525"/>
      <x:c r="AZ692" s="579" t="n">
        <x:f>AW692/12</x:f>
        <x:v>0</x:v>
      </x:c>
      <x:c r="BA692" s="582" t="n">
        <x:f>AX692/12</x:f>
        <x:v>0</x:v>
      </x:c>
      <x:c r="BB692" s="525"/>
      <x:c r="BC692" s="579" t="n">
        <x:f>AW692-$G692</x:f>
        <x:v>0</x:v>
      </x:c>
      <x:c r="BD692" s="582" t="n">
        <x:f>AX692-($K692*12)</x:f>
        <x:v>0</x:v>
      </x:c>
      <x:c r="BE692" s="522" t="str">
        <x:v>NÃO</x:v>
      </x:c>
      <x:c r="BF692" s="522" t="str">
        <x:v>PERDAS · Disponibilidade de equipes de perdas</x:v>
      </x:c>
    </x:row>
    <x:row r="693" ht="31" customHeight="1">
      <x:c r="A693" s="531" t="str">
        <x:v>PERDAS</x:v>
      </x:c>
      <x:c r="B693" s="531" t="str">
        <x:v>PERDAS</x:v>
      </x:c>
      <x:c r="C693" s="531" t="str">
        <x:v>5082000261</x:v>
      </x:c>
      <x:c r="D693" s="534" t="str">
        <x:v>RET MODULO NIC UC TELEMED</x:v>
      </x:c>
      <x:c r="E693" s="534" t="str">
        <x:v>RETIRAR MODULO NIC (NETWORK INTERFACE CARD) EM MEDIDORES INTELIGENTES. INCLUI: REALIZADO EM CASOS EM QUE O NIC PERDE A COMUNICACAO REMOTA E NAO É POSSIVEL RESTABELECE-LA POR FALHA DO EQUIPAMENTO. APROPRIACAO - INVESTIMENTO: QUANDO ASSOCIADA A UC ESSA ATIVIDADE DEVE SER APROPRIADA NA ODI. CONFORME ET.206.EQTL.NORMAS E QUALIDADE - CADERNO DE SERVICOS. QUANTIDADE MINIMA DE PESSOAS RECOMENDAS: 2 PESSOAS. TIPO DE TURMA: NORMALIZACAO STC LEVE.</x:v>
      </x:c>
      <x:c r="F693" s="531" t="str">
        <x:v>UNIDADE</x:v>
      </x:c>
      <x:c r="G693" s="573" t="n">
        <x:v>0</x:v>
      </x:c>
      <x:c r="H693" s="573" t="n">
        <x:f>G693/12</x:f>
        <x:v>0</x:v>
      </x:c>
      <x:c r="I693" s="576" t="n">
        <x:v>27.2311963386104</x:v>
      </x:c>
      <x:c r="J693" s="576" t="n">
        <x:f>ROUND(I693*$E$3,2)</x:f>
        <x:v>27.23</x:v>
      </x:c>
      <x:c r="K693" s="576" t="n">
        <x:f>J693*H693</x:f>
        <x:v>0</x:v>
      </x:c>
      <x:c r="L693" s="522"/>
      <x:c r="M693" s="579" t="n">
        <x:v>0</x:v>
      </x:c>
      <x:c r="N693" s="582" t="n">
        <x:f>O693*$E$3</x:f>
        <x:v>0</x:v>
      </x:c>
      <x:c r="O693" s="523" t="n">
        <x:v>0</x:v>
      </x:c>
      <x:c r="P693" s="585" t="n">
        <x:v>0</x:v>
      </x:c>
      <x:c r="Q693" s="588" t="n">
        <x:f>R693*$E$3</x:f>
        <x:v>0</x:v>
      </x:c>
      <x:c r="R693" s="523" t="n">
        <x:v>0</x:v>
      </x:c>
      <x:c r="S693" s="579" t="n">
        <x:v>0</x:v>
      </x:c>
      <x:c r="T693" s="582" t="n">
        <x:f>U693*$E$3</x:f>
        <x:v>0</x:v>
      </x:c>
      <x:c r="U693" s="523" t="n">
        <x:v>0</x:v>
      </x:c>
      <x:c r="V693" s="585" t="n">
        <x:v>0</x:v>
      </x:c>
      <x:c r="W693" s="588" t="n">
        <x:f>X693*$E$3</x:f>
        <x:v>0</x:v>
      </x:c>
      <x:c r="X693" s="523" t="n">
        <x:v>0</x:v>
      </x:c>
      <x:c r="Y693" s="579" t="n">
        <x:v>0</x:v>
      </x:c>
      <x:c r="Z693" s="582" t="n">
        <x:f>AA693*$E$3</x:f>
        <x:v>0</x:v>
      </x:c>
      <x:c r="AA693" s="523" t="n">
        <x:v>0</x:v>
      </x:c>
      <x:c r="AB693" s="585" t="n">
        <x:v>0</x:v>
      </x:c>
      <x:c r="AC693" s="588" t="n">
        <x:f>AD693*$E$3</x:f>
        <x:v>0</x:v>
      </x:c>
      <x:c r="AD693" s="523" t="n">
        <x:v>0</x:v>
      </x:c>
      <x:c r="AE693" s="579" t="n">
        <x:v>0</x:v>
      </x:c>
      <x:c r="AF693" s="582" t="n">
        <x:f>AG693*$E$3</x:f>
        <x:v>0</x:v>
      </x:c>
      <x:c r="AG693" s="523" t="n">
        <x:v>0</x:v>
      </x:c>
      <x:c r="AH693" s="585" t="n">
        <x:v>0</x:v>
      </x:c>
      <x:c r="AI693" s="588" t="n">
        <x:f>AJ693*$E$3</x:f>
        <x:v>0</x:v>
      </x:c>
      <x:c r="AJ693" s="523" t="n">
        <x:v>0</x:v>
      </x:c>
      <x:c r="AK693" s="579" t="n">
        <x:v>0</x:v>
      </x:c>
      <x:c r="AL693" s="582" t="n">
        <x:f>AM693*$E$3</x:f>
        <x:v>0</x:v>
      </x:c>
      <x:c r="AM693" s="523" t="n">
        <x:v>0</x:v>
      </x:c>
      <x:c r="AN693" s="585" t="n">
        <x:v>0</x:v>
      </x:c>
      <x:c r="AO693" s="588" t="n">
        <x:f>AP693*$E$3</x:f>
        <x:v>0</x:v>
      </x:c>
      <x:c r="AP693" s="523" t="n">
        <x:v>0</x:v>
      </x:c>
      <x:c r="AQ693" s="579" t="n">
        <x:v>0</x:v>
      </x:c>
      <x:c r="AR693" s="582" t="n">
        <x:f>AS693*$E$3</x:f>
        <x:v>0</x:v>
      </x:c>
      <x:c r="AS693" s="523" t="n">
        <x:v>0</x:v>
      </x:c>
      <x:c r="AT693" s="585" t="n">
        <x:v>0</x:v>
      </x:c>
      <x:c r="AU693" s="588" t="n">
        <x:f>AV693*$E$3</x:f>
        <x:v>0</x:v>
      </x:c>
      <x:c r="AV693" s="523" t="n">
        <x:v>0</x:v>
      </x:c>
      <x:c r="AW693" s="579" t="n">
        <x:f>SUM(M693,P693,S693,V693,Y693,AB693,AE693,AH693,AK693,AN693,AQ693,AT693)</x:f>
        <x:v>0</x:v>
      </x:c>
      <x:c r="AX693" s="582" t="n">
        <x:f>SUM(N693,Q693,T693,W693,Z693,AC693,AF693,AI693,AL693,AO693,AR693,AU693)</x:f>
        <x:v>0</x:v>
      </x:c>
      <x:c r="AY693" s="525"/>
      <x:c r="AZ693" s="579" t="n">
        <x:f>AW693/12</x:f>
        <x:v>0</x:v>
      </x:c>
      <x:c r="BA693" s="582" t="n">
        <x:f>AX693/12</x:f>
        <x:v>0</x:v>
      </x:c>
      <x:c r="BB693" s="525"/>
      <x:c r="BC693" s="579" t="n">
        <x:f>AW693-$G693</x:f>
        <x:v>0</x:v>
      </x:c>
      <x:c r="BD693" s="582" t="n">
        <x:f>AX693-($K693*12)</x:f>
        <x:v>0</x:v>
      </x:c>
      <x:c r="BE693" s="522" t="str">
        <x:v>NÃO</x:v>
      </x:c>
      <x:c r="BF693" s="522" t="str">
        <x:v>PERDAS · Disponibilidade de equipes de perdas</x:v>
      </x:c>
    </x:row>
    <x:row r="694" ht="31" customHeight="1">
      <x:c r="A694" s="531" t="str">
        <x:v>PERDAS</x:v>
      </x:c>
      <x:c r="B694" s="531" t="str">
        <x:v>PERDAS</x:v>
      </x:c>
      <x:c r="C694" s="531" t="str">
        <x:v>5082000262</x:v>
      </x:c>
      <x:c r="D694" s="534" t="str">
        <x:v>SERV ATUALIZACAO FIRMWARE MF STC</x:v>
      </x:c>
      <x:c r="E694" s="534" t="str">
        <x:v>SERVICO DE ATUALIZACAO DE FIRMWARE, EMBARCADO NO NIC. INCLUI: CORRIGIR PROBLEMAS IDENTIFICADOS EM VERSOES ANTERIORES E/OU INCORPORAR NOVAS FUNCIONALIDADES. APROPRIACAO - CUSTEIO: QUANDO EM ATIVIDADE DE MANUTENCAO, APROPRIAR NO CENTRO E CLASSE DE CUSTO ESPECIFICA DA AREA. CONFORME ET.206.EQTL.NORMAS E QUALIDADE - CADERNO DE SERVICOS. QUANTIDADE MINIMA DE PESSOAS RECOMENDAS: 2 PESSOAS. TIPO DE TURMA: MEDICAO FISCAL STC.</x:v>
      </x:c>
      <x:c r="F694" s="531" t="str">
        <x:v>UNIDADE</x:v>
      </x:c>
      <x:c r="G694" s="573" t="n">
        <x:v>0</x:v>
      </x:c>
      <x:c r="H694" s="573" t="n">
        <x:f>G694/12</x:f>
        <x:v>0</x:v>
      </x:c>
      <x:c r="I694" s="576" t="n">
        <x:v>9.72542726378942</x:v>
      </x:c>
      <x:c r="J694" s="576" t="n">
        <x:f>ROUND(I694*$E$3,2)</x:f>
        <x:v>9.73</x:v>
      </x:c>
      <x:c r="K694" s="576" t="n">
        <x:f>J694*H694</x:f>
        <x:v>0</x:v>
      </x:c>
      <x:c r="L694" s="522"/>
      <x:c r="M694" s="579" t="n">
        <x:v>0</x:v>
      </x:c>
      <x:c r="N694" s="582" t="n">
        <x:f>O694*$E$3</x:f>
        <x:v>0</x:v>
      </x:c>
      <x:c r="O694" s="523" t="n">
        <x:v>0</x:v>
      </x:c>
      <x:c r="P694" s="585" t="n">
        <x:v>0</x:v>
      </x:c>
      <x:c r="Q694" s="588" t="n">
        <x:f>R694*$E$3</x:f>
        <x:v>0</x:v>
      </x:c>
      <x:c r="R694" s="523" t="n">
        <x:v>0</x:v>
      </x:c>
      <x:c r="S694" s="579" t="n">
        <x:v>0</x:v>
      </x:c>
      <x:c r="T694" s="582" t="n">
        <x:f>U694*$E$3</x:f>
        <x:v>0</x:v>
      </x:c>
      <x:c r="U694" s="523" t="n">
        <x:v>0</x:v>
      </x:c>
      <x:c r="V694" s="585" t="n">
        <x:v>0</x:v>
      </x:c>
      <x:c r="W694" s="588" t="n">
        <x:f>X694*$E$3</x:f>
        <x:v>0</x:v>
      </x:c>
      <x:c r="X694" s="523" t="n">
        <x:v>0</x:v>
      </x:c>
      <x:c r="Y694" s="579" t="n">
        <x:v>0</x:v>
      </x:c>
      <x:c r="Z694" s="582" t="n">
        <x:f>AA694*$E$3</x:f>
        <x:v>0</x:v>
      </x:c>
      <x:c r="AA694" s="523" t="n">
        <x:v>0</x:v>
      </x:c>
      <x:c r="AB694" s="585" t="n">
        <x:v>0</x:v>
      </x:c>
      <x:c r="AC694" s="588" t="n">
        <x:f>AD694*$E$3</x:f>
        <x:v>0</x:v>
      </x:c>
      <x:c r="AD694" s="523" t="n">
        <x:v>0</x:v>
      </x:c>
      <x:c r="AE694" s="579" t="n">
        <x:v>0</x:v>
      </x:c>
      <x:c r="AF694" s="582" t="n">
        <x:f>AG694*$E$3</x:f>
        <x:v>0</x:v>
      </x:c>
      <x:c r="AG694" s="523" t="n">
        <x:v>0</x:v>
      </x:c>
      <x:c r="AH694" s="585" t="n">
        <x:v>0</x:v>
      </x:c>
      <x:c r="AI694" s="588" t="n">
        <x:f>AJ694*$E$3</x:f>
        <x:v>0</x:v>
      </x:c>
      <x:c r="AJ694" s="523" t="n">
        <x:v>0</x:v>
      </x:c>
      <x:c r="AK694" s="579" t="n">
        <x:v>0</x:v>
      </x:c>
      <x:c r="AL694" s="582" t="n">
        <x:f>AM694*$E$3</x:f>
        <x:v>0</x:v>
      </x:c>
      <x:c r="AM694" s="523" t="n">
        <x:v>0</x:v>
      </x:c>
      <x:c r="AN694" s="585" t="n">
        <x:v>0</x:v>
      </x:c>
      <x:c r="AO694" s="588" t="n">
        <x:f>AP694*$E$3</x:f>
        <x:v>0</x:v>
      </x:c>
      <x:c r="AP694" s="523" t="n">
        <x:v>0</x:v>
      </x:c>
      <x:c r="AQ694" s="579" t="n">
        <x:v>0</x:v>
      </x:c>
      <x:c r="AR694" s="582" t="n">
        <x:f>AS694*$E$3</x:f>
        <x:v>0</x:v>
      </x:c>
      <x:c r="AS694" s="523" t="n">
        <x:v>0</x:v>
      </x:c>
      <x:c r="AT694" s="585" t="n">
        <x:v>0</x:v>
      </x:c>
      <x:c r="AU694" s="588" t="n">
        <x:f>AV694*$E$3</x:f>
        <x:v>0</x:v>
      </x:c>
      <x:c r="AV694" s="523" t="n">
        <x:v>0</x:v>
      </x:c>
      <x:c r="AW694" s="579" t="n">
        <x:f>SUM(M694,P694,S694,V694,Y694,AB694,AE694,AH694,AK694,AN694,AQ694,AT694)</x:f>
        <x:v>0</x:v>
      </x:c>
      <x:c r="AX694" s="582" t="n">
        <x:f>SUM(N694,Q694,T694,W694,Z694,AC694,AF694,AI694,AL694,AO694,AR694,AU694)</x:f>
        <x:v>0</x:v>
      </x:c>
      <x:c r="AY694" s="525"/>
      <x:c r="AZ694" s="579" t="n">
        <x:f>AW694/12</x:f>
        <x:v>0</x:v>
      </x:c>
      <x:c r="BA694" s="582" t="n">
        <x:f>AX694/12</x:f>
        <x:v>0</x:v>
      </x:c>
      <x:c r="BB694" s="525"/>
      <x:c r="BC694" s="579" t="n">
        <x:f>AW694-$G694</x:f>
        <x:v>0</x:v>
      </x:c>
      <x:c r="BD694" s="582" t="n">
        <x:f>AX694-($K694*12)</x:f>
        <x:v>0</x:v>
      </x:c>
      <x:c r="BE694" s="522" t="str">
        <x:v>NÃO</x:v>
      </x:c>
      <x:c r="BF694" s="522" t="str">
        <x:v>PERDAS · Disponibilidade de equipes de perdas</x:v>
      </x:c>
    </x:row>
    <x:row r="695" ht="31" customHeight="1">
      <x:c r="A695" s="531" t="str">
        <x:v>STC</x:v>
      </x:c>
      <x:c r="B695" s="531" t="str">
        <x:v>CORTE</x:v>
      </x:c>
      <x:c r="C695" s="531" t="str">
        <x:v>5082000183</x:v>
      </x:c>
      <x:c r="D695" s="534" t="str">
        <x:v>RET MEDIDOR ELETRONICO COMERCIAL STC</x:v>
      </x:c>
      <x:c r="E695" s="534" t="str">
        <x:v>SUSPENDER O FORNECIMENTO DE UMA UNIDADE CONSUMIDORA DO GRUPO B, INCLUI A ATIVIDADE DE DESLIGAMENTO A PEDIDO DO CLIENTE. TIPO: RETIRANDO MEDIDOR ELETRONICO, INDEPENDENTE DO NUMERO DE FASES. INCLUI: DESCONECTAR E RETIRAR MEDIDOR EXISTENTE E LACRAR CAIXA DE MEDICAO, COM O APONTAMENTO DA REALIZACAO DOS SERVICOS ATRAVES DE APLICATIVO. APROPRIACAO - INVESTIMENTO: QUANDO ASSOCIADA A UC ESSA ATIVIDADE DEVE SER APROPRIADA NA ODD. CONFORME ET.206.EQTL.NORMAS E QUALIDADE - CADERNO DE SERVICOS. QUANTIDADE MINIMA DE PESSOAS RECOMENDAS: 2 PESSOAS. TIPO DE TURMA: STC.</x:v>
      </x:c>
      <x:c r="F695" s="531" t="str">
        <x:v>UNIDADE</x:v>
      </x:c>
      <x:c r="G695" s="573" t="n">
        <x:v>0</x:v>
      </x:c>
      <x:c r="H695" s="573" t="n">
        <x:f>G695/12</x:f>
        <x:v>0</x:v>
      </x:c>
      <x:c r="I695" s="576" t="n">
        <x:v>47.6354751958487</x:v>
      </x:c>
      <x:c r="J695" s="576" t="n">
        <x:f>ROUND(I695*$E$3,2)</x:f>
        <x:v>47.64</x:v>
      </x:c>
      <x:c r="K695" s="576" t="n">
        <x:f>J695*H695</x:f>
        <x:v>0</x:v>
      </x:c>
      <x:c r="L695" s="522"/>
      <x:c r="M695" s="579" t="n">
        <x:v>0</x:v>
      </x:c>
      <x:c r="N695" s="582" t="n">
        <x:f>O695*$E$3</x:f>
        <x:v>0</x:v>
      </x:c>
      <x:c r="O695" s="523" t="n">
        <x:v>0</x:v>
      </x:c>
      <x:c r="P695" s="585" t="n">
        <x:v>0</x:v>
      </x:c>
      <x:c r="Q695" s="588" t="n">
        <x:f>R695*$E$3</x:f>
        <x:v>0</x:v>
      </x:c>
      <x:c r="R695" s="523" t="n">
        <x:v>0</x:v>
      </x:c>
      <x:c r="S695" s="579" t="n">
        <x:v>0</x:v>
      </x:c>
      <x:c r="T695" s="582" t="n">
        <x:f>U695*$E$3</x:f>
        <x:v>0</x:v>
      </x:c>
      <x:c r="U695" s="523" t="n">
        <x:v>0</x:v>
      </x:c>
      <x:c r="V695" s="585" t="n">
        <x:v>0</x:v>
      </x:c>
      <x:c r="W695" s="588" t="n">
        <x:f>X695*$E$3</x:f>
        <x:v>0</x:v>
      </x:c>
      <x:c r="X695" s="523" t="n">
        <x:v>0</x:v>
      </x:c>
      <x:c r="Y695" s="579" t="n">
        <x:v>0</x:v>
      </x:c>
      <x:c r="Z695" s="582" t="n">
        <x:f>AA695*$E$3</x:f>
        <x:v>0</x:v>
      </x:c>
      <x:c r="AA695" s="523" t="n">
        <x:v>0</x:v>
      </x:c>
      <x:c r="AB695" s="585" t="n">
        <x:v>0</x:v>
      </x:c>
      <x:c r="AC695" s="588" t="n">
        <x:f>AD695*$E$3</x:f>
        <x:v>0</x:v>
      </x:c>
      <x:c r="AD695" s="523" t="n">
        <x:v>0</x:v>
      </x:c>
      <x:c r="AE695" s="579" t="n">
        <x:v>0</x:v>
      </x:c>
      <x:c r="AF695" s="582" t="n">
        <x:f>AG695*$E$3</x:f>
        <x:v>0</x:v>
      </x:c>
      <x:c r="AG695" s="523" t="n">
        <x:v>0</x:v>
      </x:c>
      <x:c r="AH695" s="585" t="n">
        <x:v>0</x:v>
      </x:c>
      <x:c r="AI695" s="588" t="n">
        <x:f>AJ695*$E$3</x:f>
        <x:v>0</x:v>
      </x:c>
      <x:c r="AJ695" s="523" t="n">
        <x:v>0</x:v>
      </x:c>
      <x:c r="AK695" s="579" t="n">
        <x:v>0</x:v>
      </x:c>
      <x:c r="AL695" s="582" t="n">
        <x:f>AM695*$E$3</x:f>
        <x:v>0</x:v>
      </x:c>
      <x:c r="AM695" s="523" t="n">
        <x:v>0</x:v>
      </x:c>
      <x:c r="AN695" s="585" t="n">
        <x:v>0</x:v>
      </x:c>
      <x:c r="AO695" s="588" t="n">
        <x:f>AP695*$E$3</x:f>
        <x:v>0</x:v>
      </x:c>
      <x:c r="AP695" s="523" t="n">
        <x:v>0</x:v>
      </x:c>
      <x:c r="AQ695" s="579" t="n">
        <x:v>0</x:v>
      </x:c>
      <x:c r="AR695" s="582" t="n">
        <x:f>AS695*$E$3</x:f>
        <x:v>0</x:v>
      </x:c>
      <x:c r="AS695" s="523" t="n">
        <x:v>0</x:v>
      </x:c>
      <x:c r="AT695" s="585" t="n">
        <x:v>0</x:v>
      </x:c>
      <x:c r="AU695" s="588" t="n">
        <x:f>AV695*$E$3</x:f>
        <x:v>0</x:v>
      </x:c>
      <x:c r="AV695" s="523" t="n">
        <x:v>0</x:v>
      </x:c>
      <x:c r="AW695" s="579" t="n">
        <x:f>SUM(M695,P695,S695,V695,Y695,AB695,AE695,AH695,AK695,AN695,AQ695,AT695)</x:f>
        <x:v>0</x:v>
      </x:c>
      <x:c r="AX695" s="582" t="n">
        <x:f>SUM(N695,Q695,T695,W695,Z695,AC695,AF695,AI695,AL695,AO695,AR695,AU695)</x:f>
        <x:v>0</x:v>
      </x:c>
      <x:c r="AY695" s="525"/>
      <x:c r="AZ695" s="579" t="n">
        <x:f>AW695/12</x:f>
        <x:v>0</x:v>
      </x:c>
      <x:c r="BA695" s="582" t="n">
        <x:f>AX695/12</x:f>
        <x:v>0</x:v>
      </x:c>
      <x:c r="BB695" s="525"/>
      <x:c r="BC695" s="579" t="n">
        <x:f>AW695-$G695</x:f>
        <x:v>0</x:v>
      </x:c>
      <x:c r="BD695" s="582" t="n">
        <x:f>AX695-($K695*12)</x:f>
        <x:v>0</x:v>
      </x:c>
      <x:c r="BE695" s="522" t="str">
        <x:v>SIM</x:v>
      </x:c>
      <x:c r="BF695" s="522" t="str">
        <x:v>PRODUÇÃO · COMPÕE O FATOR K</x:v>
      </x:c>
    </x:row>
    <x:row r="696" ht="31" customHeight="1">
      <x:c r="A696" s="531" t="str">
        <x:v>STC</x:v>
      </x:c>
      <x:c r="B696" s="531" t="str">
        <x:v>CORTE</x:v>
      </x:c>
      <x:c r="C696" s="531" t="str">
        <x:v>5082000182</x:v>
      </x:c>
      <x:c r="D696" s="534" t="str">
        <x:v>RET RAMAL CONC/MULTIPLEX COMERCIAL STC</x:v>
      </x:c>
      <x:c r="E696" s="534" t="str">
        <x:v>SUSPENDER O FORNECIMENTO DE UMA UNIDADE CONSUMIDORA DO GRUPO B. TIPO: DESCONECTANDO E RETIRANDO RAMAL CONCENTRICO OU MULTIPLEXADO EXISTENTE, INDEPENDENTE DO NUMERO DE FASES. INCLUI: DESCONECTAR (REDE BT E BORNE DO MEDIDOR), RETIRAR RAMAL EXISTENTE E LACRAR CAIXA DE MEDICAO, COM O APONTAMENTO DA REALIZACAO DOS SERVICOS ATRAVES DE APLICATIVO. APROPRIACAO - INVESTIMENTO: QUANDO ASSOCIADA A UC ESSA ATIVIDADE DEVE SER APROPRIADA NA ODD. CONFORME ET.206.EQTL.NORMAS E QUALIDADE - CADERNO DE SERVICOS. QUANTIDADE MINIMA DE PESSOAS RECOMENDAS: 2 PESSOAS. TIPO DE TURMA: STC.</x:v>
      </x:c>
      <x:c r="F696" s="531" t="str">
        <x:v>UNIDADE</x:v>
      </x:c>
      <x:c r="G696" s="573" t="n">
        <x:v>34166.8087</x:v>
      </x:c>
      <x:c r="H696" s="573" t="n">
        <x:f>G696/12</x:f>
        <x:v>2847.2340583333335</x:v>
      </x:c>
      <x:c r="I696" s="576" t="n">
        <x:v>69.6210791323943</x:v>
      </x:c>
      <x:c r="J696" s="576" t="n">
        <x:f>ROUND(I696*$E$3,2)</x:f>
        <x:v>69.62</x:v>
      </x:c>
      <x:c r="K696" s="576" t="n">
        <x:f>J696*H696</x:f>
        <x:v>198224.4351411667</x:v>
      </x:c>
      <x:c r="L696" s="522"/>
      <x:c r="M696" s="579" t="n">
        <x:v>0</x:v>
      </x:c>
      <x:c r="N696" s="582" t="n">
        <x:f>O696*$E$3</x:f>
        <x:v>0</x:v>
      </x:c>
      <x:c r="O696" s="523" t="n">
        <x:v>0</x:v>
      </x:c>
      <x:c r="P696" s="585" t="n">
        <x:v>0</x:v>
      </x:c>
      <x:c r="Q696" s="588" t="n">
        <x:f>R696*$E$3</x:f>
        <x:v>0</x:v>
      </x:c>
      <x:c r="R696" s="523" t="n">
        <x:v>0</x:v>
      </x:c>
      <x:c r="S696" s="579" t="n">
        <x:v>0</x:v>
      </x:c>
      <x:c r="T696" s="582" t="n">
        <x:f>U696*$E$3</x:f>
        <x:v>0</x:v>
      </x:c>
      <x:c r="U696" s="523" t="n">
        <x:v>0</x:v>
      </x:c>
      <x:c r="V696" s="585" t="n">
        <x:v>0</x:v>
      </x:c>
      <x:c r="W696" s="588" t="n">
        <x:f>X696*$E$3</x:f>
        <x:v>0</x:v>
      </x:c>
      <x:c r="X696" s="523" t="n">
        <x:v>0</x:v>
      </x:c>
      <x:c r="Y696" s="579" t="n">
        <x:v>0</x:v>
      </x:c>
      <x:c r="Z696" s="582" t="n">
        <x:f>AA696*$E$3</x:f>
        <x:v>0</x:v>
      </x:c>
      <x:c r="AA696" s="523" t="n">
        <x:v>0</x:v>
      </x:c>
      <x:c r="AB696" s="585" t="n">
        <x:v>0</x:v>
      </x:c>
      <x:c r="AC696" s="588" t="n">
        <x:f>AD696*$E$3</x:f>
        <x:v>0</x:v>
      </x:c>
      <x:c r="AD696" s="523" t="n">
        <x:v>0</x:v>
      </x:c>
      <x:c r="AE696" s="579" t="n">
        <x:v>0</x:v>
      </x:c>
      <x:c r="AF696" s="582" t="n">
        <x:f>AG696*$E$3</x:f>
        <x:v>0</x:v>
      </x:c>
      <x:c r="AG696" s="523" t="n">
        <x:v>0</x:v>
      </x:c>
      <x:c r="AH696" s="585" t="n">
        <x:v>0</x:v>
      </x:c>
      <x:c r="AI696" s="588" t="n">
        <x:f>AJ696*$E$3</x:f>
        <x:v>0</x:v>
      </x:c>
      <x:c r="AJ696" s="523" t="n">
        <x:v>0</x:v>
      </x:c>
      <x:c r="AK696" s="579" t="n">
        <x:v>0</x:v>
      </x:c>
      <x:c r="AL696" s="582" t="n">
        <x:f>AM696*$E$3</x:f>
        <x:v>0</x:v>
      </x:c>
      <x:c r="AM696" s="523" t="n">
        <x:v>0</x:v>
      </x:c>
      <x:c r="AN696" s="585" t="n">
        <x:v>0</x:v>
      </x:c>
      <x:c r="AO696" s="588" t="n">
        <x:f>AP696*$E$3</x:f>
        <x:v>0</x:v>
      </x:c>
      <x:c r="AP696" s="523" t="n">
        <x:v>0</x:v>
      </x:c>
      <x:c r="AQ696" s="579" t="n">
        <x:v>0</x:v>
      </x:c>
      <x:c r="AR696" s="582" t="n">
        <x:f>AS696*$E$3</x:f>
        <x:v>0</x:v>
      </x:c>
      <x:c r="AS696" s="523" t="n">
        <x:v>0</x:v>
      </x:c>
      <x:c r="AT696" s="585" t="n">
        <x:v>0</x:v>
      </x:c>
      <x:c r="AU696" s="588" t="n">
        <x:f>AV696*$E$3</x:f>
        <x:v>0</x:v>
      </x:c>
      <x:c r="AV696" s="523" t="n">
        <x:v>0</x:v>
      </x:c>
      <x:c r="AW696" s="579" t="n">
        <x:f>SUM(M696,P696,S696,V696,Y696,AB696,AE696,AH696,AK696,AN696,AQ696,AT696)</x:f>
        <x:v>0</x:v>
      </x:c>
      <x:c r="AX696" s="582" t="n">
        <x:f>SUM(N696,Q696,T696,W696,Z696,AC696,AF696,AI696,AL696,AO696,AR696,AU696)</x:f>
        <x:v>0</x:v>
      </x:c>
      <x:c r="AY696" s="525"/>
      <x:c r="AZ696" s="579" t="n">
        <x:f>AW696/12</x:f>
        <x:v>0</x:v>
      </x:c>
      <x:c r="BA696" s="582" t="n">
        <x:f>AX696/12</x:f>
        <x:v>0</x:v>
      </x:c>
      <x:c r="BB696" s="525"/>
      <x:c r="BC696" s="579" t="n">
        <x:f>AW696-$G696</x:f>
        <x:v>-34166.8087</x:v>
      </x:c>
      <x:c r="BD696" s="582" t="n">
        <x:f>AX696-($K696*12)</x:f>
        <x:v>-2378693.2216940005</x:v>
      </x:c>
      <x:c r="BE696" s="522" t="str">
        <x:v>SIM</x:v>
      </x:c>
      <x:c r="BF696" s="522" t="str">
        <x:v>PRODUÇÃO · COMPÕE O FATOR K</x:v>
      </x:c>
    </x:row>
    <x:row r="697" ht="31" customHeight="1">
      <x:c r="A697" s="531" t="str">
        <x:v>O&amp;M</x:v>
      </x:c>
      <x:c r="B697" s="531" t="str">
        <x:v>LINHA MORTA</x:v>
      </x:c>
      <x:c r="C697" s="531" t="str">
        <x:v>5082000271</x:v>
      </x:c>
      <x:c r="D697" s="534" t="str">
        <x:v>INST MED FISCAL TOTALIZ TD S/ LEV LM</x:v>
      </x:c>
      <x:c r="E697" s="534" t="str">
        <x:v>INSTALAR MEDICAO FISCAL TOTALIZADORA NO POSTE, NA SAIDA DO SECUNDARIO DO TRANSFORMADOR DE DISTRIBUICAO (TD) SEM LEVANTAMENTO DAS UC'S E IP'S DO CIRCUITO. CONFORME NORMA TECNICA VIGENTE. INCLUI: INSTALAR MEDICAO TOTALIZADORA (TC E MEDICAO FISCAL), NA SAIDA DO SECUNDARIO DO TRAFO COM TODAS AS CONEXOES NECESSARIAS. APROPRIACAO - INVESTIMENTO: QUANDO ASSOCIADA A UC ESSA ATIVIDADE DEVE SER APROPRIADA NA ODI. CONFORME ET.206.EQTL.NORMAS E QUALIDADE - CADERNO DE SERVICOS. QUANT MINIMA RECOMENDA: 2 PESSOAS. TIPO DE TURMA: LINHA MORTA (LM).</x:v>
      </x:c>
      <x:c r="F697" s="531" t="str">
        <x:v>CONJUNTO</x:v>
      </x:c>
      <x:c r="G697" s="573" t="n">
        <x:v>0</x:v>
      </x:c>
      <x:c r="H697" s="573" t="n">
        <x:f>G697/12</x:f>
        <x:v>0</x:v>
      </x:c>
      <x:c r="I697" s="576" t="n">
        <x:v>499.505688614426</x:v>
      </x:c>
      <x:c r="J697" s="576" t="n">
        <x:f>ROUND(I697*$E$3,2)</x:f>
        <x:v>499.51</x:v>
      </x:c>
      <x:c r="K697" s="576" t="n">
        <x:f>J697*H697</x:f>
        <x:v>0</x:v>
      </x:c>
      <x:c r="L697" s="522"/>
      <x:c r="M697" s="579" t="n">
        <x:v>0</x:v>
      </x:c>
      <x:c r="N697" s="582" t="n">
        <x:f>O697*$E$3</x:f>
        <x:v>0</x:v>
      </x:c>
      <x:c r="O697" s="523" t="n">
        <x:v>0</x:v>
      </x:c>
      <x:c r="P697" s="585" t="n">
        <x:v>0</x:v>
      </x:c>
      <x:c r="Q697" s="588" t="n">
        <x:f>R697*$E$3</x:f>
        <x:v>0</x:v>
      </x:c>
      <x:c r="R697" s="523" t="n">
        <x:v>0</x:v>
      </x:c>
      <x:c r="S697" s="579" t="n">
        <x:v>0</x:v>
      </x:c>
      <x:c r="T697" s="582" t="n">
        <x:f>U697*$E$3</x:f>
        <x:v>0</x:v>
      </x:c>
      <x:c r="U697" s="523" t="n">
        <x:v>0</x:v>
      </x:c>
      <x:c r="V697" s="585" t="n">
        <x:v>0</x:v>
      </x:c>
      <x:c r="W697" s="588" t="n">
        <x:f>X697*$E$3</x:f>
        <x:v>0</x:v>
      </x:c>
      <x:c r="X697" s="523" t="n">
        <x:v>0</x:v>
      </x:c>
      <x:c r="Y697" s="579" t="n">
        <x:v>0</x:v>
      </x:c>
      <x:c r="Z697" s="582" t="n">
        <x:f>AA697*$E$3</x:f>
        <x:v>0</x:v>
      </x:c>
      <x:c r="AA697" s="523" t="n">
        <x:v>0</x:v>
      </x:c>
      <x:c r="AB697" s="585" t="n">
        <x:v>0</x:v>
      </x:c>
      <x:c r="AC697" s="588" t="n">
        <x:f>AD697*$E$3</x:f>
        <x:v>0</x:v>
      </x:c>
      <x:c r="AD697" s="523" t="n">
        <x:v>0</x:v>
      </x:c>
      <x:c r="AE697" s="579" t="n">
        <x:v>0</x:v>
      </x:c>
      <x:c r="AF697" s="582" t="n">
        <x:f>AG697*$E$3</x:f>
        <x:v>0</x:v>
      </x:c>
      <x:c r="AG697" s="523" t="n">
        <x:v>0</x:v>
      </x:c>
      <x:c r="AH697" s="585" t="n">
        <x:v>0</x:v>
      </x:c>
      <x:c r="AI697" s="588" t="n">
        <x:f>AJ697*$E$3</x:f>
        <x:v>0</x:v>
      </x:c>
      <x:c r="AJ697" s="523" t="n">
        <x:v>0</x:v>
      </x:c>
      <x:c r="AK697" s="579" t="n">
        <x:v>0</x:v>
      </x:c>
      <x:c r="AL697" s="582" t="n">
        <x:f>AM697*$E$3</x:f>
        <x:v>0</x:v>
      </x:c>
      <x:c r="AM697" s="523" t="n">
        <x:v>0</x:v>
      </x:c>
      <x:c r="AN697" s="585" t="n">
        <x:v>0</x:v>
      </x:c>
      <x:c r="AO697" s="588" t="n">
        <x:f>AP697*$E$3</x:f>
        <x:v>0</x:v>
      </x:c>
      <x:c r="AP697" s="523" t="n">
        <x:v>0</x:v>
      </x:c>
      <x:c r="AQ697" s="579" t="n">
        <x:v>0</x:v>
      </x:c>
      <x:c r="AR697" s="582" t="n">
        <x:f>AS697*$E$3</x:f>
        <x:v>0</x:v>
      </x:c>
      <x:c r="AS697" s="523" t="n">
        <x:v>0</x:v>
      </x:c>
      <x:c r="AT697" s="585" t="n">
        <x:v>0</x:v>
      </x:c>
      <x:c r="AU697" s="588" t="n">
        <x:f>AV697*$E$3</x:f>
        <x:v>0</x:v>
      </x:c>
      <x:c r="AV697" s="523" t="n">
        <x:v>0</x:v>
      </x:c>
      <x:c r="AW697" s="579" t="n">
        <x:f>SUM(M697,P697,S697,V697,Y697,AB697,AE697,AH697,AK697,AN697,AQ697,AT697)</x:f>
        <x:v>0</x:v>
      </x:c>
      <x:c r="AX697" s="582" t="n">
        <x:f>SUM(N697,Q697,T697,W697,Z697,AC697,AF697,AI697,AL697,AO697,AR697,AU697)</x:f>
        <x:v>0</x:v>
      </x:c>
      <x:c r="AY697" s="525"/>
      <x:c r="AZ697" s="579" t="n">
        <x:f>AW697/12</x:f>
        <x:v>0</x:v>
      </x:c>
      <x:c r="BA697" s="582" t="n">
        <x:f>AX697/12</x:f>
        <x:v>0</x:v>
      </x:c>
      <x:c r="BB697" s="525"/>
      <x:c r="BC697" s="579" t="n">
        <x:f>AW697-$G697</x:f>
        <x:v>0</x:v>
      </x:c>
      <x:c r="BD697" s="582" t="n">
        <x:f>AX697-($K697*12)</x:f>
        <x:v>0</x:v>
      </x:c>
      <x:c r="BE697" s="522" t="str">
        <x:v>SIM</x:v>
      </x:c>
      <x:c r="BF697" s="522" t="str">
        <x:v>PRODUÇÃO · COMPÕE O FATOR K</x:v>
      </x:c>
    </x:row>
    <x:row r="698" ht="31" customHeight="1">
      <x:c r="A698" s="531" t="str">
        <x:v>O&amp;M</x:v>
      </x:c>
      <x:c r="B698" s="531" t="str">
        <x:v>LINHA MORTA</x:v>
      </x:c>
      <x:c r="C698" s="531" t="str">
        <x:v>5082000272</x:v>
      </x:c>
      <x:c r="D698" s="534" t="str">
        <x:v>RET MED FISCAL TOTALIZ TD S/ LEV LM</x:v>
      </x:c>
      <x:c r="E698" s="534" t="str">
        <x:v>RETIRAR MEDICAO FISCAL TOTALIZADORA DO POSTE, NA SAIDA DO SECUNDARIO DO TRANSFORMADOR DE DISTRIBUICAO (TD) SEM LEVANTAMENTO DAS UC'S E IP'S DO CIRCUITO.. CONSISTE EM RETIRAR O CONJUNTO DE MEDICAO INDIRETA (TC E MEDICAO FISCAL), INSTALADO ANTERIORMENTE.  APROPRIACAO - CUSTEIO: QUANDO EM ATIVIDADE DE MANUTENCAO, APROPRIAR NO CENTRO E CLASSE DE CUSTO ESPECIFICA DA AREA. CONFORME ET.206.EQTL.NORMAS E QUALIDADE - CADERNO DE SERVICOS. QUANT MINIMA RECOMENDA: 2 PESSOAS. TIPO DE TURMA: LINHA MORTA (LM).</x:v>
      </x:c>
      <x:c r="F698" s="531" t="str">
        <x:v>CONJUNTO</x:v>
      </x:c>
      <x:c r="G698" s="573" t="n">
        <x:v>0</x:v>
      </x:c>
      <x:c r="H698" s="573" t="n">
        <x:f>G698/12</x:f>
        <x:v>0</x:v>
      </x:c>
      <x:c r="I698" s="576" t="n">
        <x:v>374.629266460819</x:v>
      </x:c>
      <x:c r="J698" s="576" t="n">
        <x:f>ROUND(I698*$E$3,2)</x:f>
        <x:v>374.63</x:v>
      </x:c>
      <x:c r="K698" s="576" t="n">
        <x:f>J698*H698</x:f>
        <x:v>0</x:v>
      </x:c>
      <x:c r="L698" s="522"/>
      <x:c r="M698" s="579" t="n">
        <x:v>0</x:v>
      </x:c>
      <x:c r="N698" s="582" t="n">
        <x:f>O698*$E$3</x:f>
        <x:v>0</x:v>
      </x:c>
      <x:c r="O698" s="523" t="n">
        <x:v>0</x:v>
      </x:c>
      <x:c r="P698" s="585" t="n">
        <x:v>0</x:v>
      </x:c>
      <x:c r="Q698" s="588" t="n">
        <x:f>R698*$E$3</x:f>
        <x:v>0</x:v>
      </x:c>
      <x:c r="R698" s="523" t="n">
        <x:v>0</x:v>
      </x:c>
      <x:c r="S698" s="579" t="n">
        <x:v>0</x:v>
      </x:c>
      <x:c r="T698" s="582" t="n">
        <x:f>U698*$E$3</x:f>
        <x:v>0</x:v>
      </x:c>
      <x:c r="U698" s="523" t="n">
        <x:v>0</x:v>
      </x:c>
      <x:c r="V698" s="585" t="n">
        <x:v>0</x:v>
      </x:c>
      <x:c r="W698" s="588" t="n">
        <x:f>X698*$E$3</x:f>
        <x:v>0</x:v>
      </x:c>
      <x:c r="X698" s="523" t="n">
        <x:v>0</x:v>
      </x:c>
      <x:c r="Y698" s="579" t="n">
        <x:v>0</x:v>
      </x:c>
      <x:c r="Z698" s="582" t="n">
        <x:f>AA698*$E$3</x:f>
        <x:v>0</x:v>
      </x:c>
      <x:c r="AA698" s="523" t="n">
        <x:v>0</x:v>
      </x:c>
      <x:c r="AB698" s="585" t="n">
        <x:v>0</x:v>
      </x:c>
      <x:c r="AC698" s="588" t="n">
        <x:f>AD698*$E$3</x:f>
        <x:v>0</x:v>
      </x:c>
      <x:c r="AD698" s="523" t="n">
        <x:v>0</x:v>
      </x:c>
      <x:c r="AE698" s="579" t="n">
        <x:v>0</x:v>
      </x:c>
      <x:c r="AF698" s="582" t="n">
        <x:f>AG698*$E$3</x:f>
        <x:v>0</x:v>
      </x:c>
      <x:c r="AG698" s="523" t="n">
        <x:v>0</x:v>
      </x:c>
      <x:c r="AH698" s="585" t="n">
        <x:v>0</x:v>
      </x:c>
      <x:c r="AI698" s="588" t="n">
        <x:f>AJ698*$E$3</x:f>
        <x:v>0</x:v>
      </x:c>
      <x:c r="AJ698" s="523" t="n">
        <x:v>0</x:v>
      </x:c>
      <x:c r="AK698" s="579" t="n">
        <x:v>0</x:v>
      </x:c>
      <x:c r="AL698" s="582" t="n">
        <x:f>AM698*$E$3</x:f>
        <x:v>0</x:v>
      </x:c>
      <x:c r="AM698" s="523" t="n">
        <x:v>0</x:v>
      </x:c>
      <x:c r="AN698" s="585" t="n">
        <x:v>0</x:v>
      </x:c>
      <x:c r="AO698" s="588" t="n">
        <x:f>AP698*$E$3</x:f>
        <x:v>0</x:v>
      </x:c>
      <x:c r="AP698" s="523" t="n">
        <x:v>0</x:v>
      </x:c>
      <x:c r="AQ698" s="579" t="n">
        <x:v>0</x:v>
      </x:c>
      <x:c r="AR698" s="582" t="n">
        <x:f>AS698*$E$3</x:f>
        <x:v>0</x:v>
      </x:c>
      <x:c r="AS698" s="523" t="n">
        <x:v>0</x:v>
      </x:c>
      <x:c r="AT698" s="585" t="n">
        <x:v>0</x:v>
      </x:c>
      <x:c r="AU698" s="588" t="n">
        <x:f>AV698*$E$3</x:f>
        <x:v>0</x:v>
      </x:c>
      <x:c r="AV698" s="523" t="n">
        <x:v>0</x:v>
      </x:c>
      <x:c r="AW698" s="579" t="n">
        <x:f>SUM(M698,P698,S698,V698,Y698,AB698,AE698,AH698,AK698,AN698,AQ698,AT698)</x:f>
        <x:v>0</x:v>
      </x:c>
      <x:c r="AX698" s="582" t="n">
        <x:f>SUM(N698,Q698,T698,W698,Z698,AC698,AF698,AI698,AL698,AO698,AR698,AU698)</x:f>
        <x:v>0</x:v>
      </x:c>
      <x:c r="AY698" s="525"/>
      <x:c r="AZ698" s="579" t="n">
        <x:f>AW698/12</x:f>
        <x:v>0</x:v>
      </x:c>
      <x:c r="BA698" s="582" t="n">
        <x:f>AX698/12</x:f>
        <x:v>0</x:v>
      </x:c>
      <x:c r="BB698" s="525"/>
      <x:c r="BC698" s="579" t="n">
        <x:f>AW698-$G698</x:f>
        <x:v>0</x:v>
      </x:c>
      <x:c r="BD698" s="582" t="n">
        <x:f>AX698-($K698*12)</x:f>
        <x:v>0</x:v>
      </x:c>
      <x:c r="BE698" s="522" t="str">
        <x:v>SIM</x:v>
      </x:c>
      <x:c r="BF698" s="522" t="str">
        <x:v>PRODUÇÃO · COMPÕE O FATOR K</x:v>
      </x:c>
    </x:row>
    <x:row r="699" ht="31" customHeight="1">
      <x:c r="A699" s="531" t="str">
        <x:v>PERDAS</x:v>
      </x:c>
      <x:c r="B699" s="531" t="str">
        <x:v>PERDAS</x:v>
      </x:c>
      <x:c r="C699" s="531" t="str">
        <x:v>5082000273</x:v>
      </x:c>
      <x:c r="D699" s="534" t="str">
        <x:v>INST MED FISCAL CONVENC TD C/ LEV MF STC</x:v>
      </x:c>
      <x:c r="E699" s="534" t="str">
        <x:v>INSTALAR MEDICAO FISCAL CONVENCIONAL NO POSTE, NA SAIDA DO SECUNDARIO DO TRANSFORMADOR DE DISTRIBUICAO (TD) COM LEVANTAMENTO DAS UC'S E IP'S DO CIRCUITO. INCLUI: INSTALAR CAIXA TC E MEDICAO, 3 TC'S, ELETRODUTO, CONDUTORES, CONEXOES REDE BT, TRAFO E MEDIDOR, CONEXOES GERAIS, ATERRAMENTO, MEDIDOR E CHAVE DE AFERICAO NA SAIDA DO SECUNDARIO DO TRAFO. NECESSARIO REALIZAR LEVANTAMENTO DE TODAS AS UC'SS E IP ALIMENTADO PELO CIRCUITO DO TRAFO, CONSIDERADO PARA O CALCULO UMA MEDIA DE 140 UNIDADES. APROPRIACAO - INVESTIMENTO: QUANDO ASSOCIADA A UC ESSA ATIVIDADE DEVE SER APROPRIADA NA ODI. CONFORME ET.205.EQTL.NORMAS E QUALIDADE - CADERNO DE SERVICOS. QUANTIDADE MINIMA DE PESSOAS RECOMENDAS: 2 PESSOAS. TIPO DE TURMA: MEDICAO FISCAL STC.</x:v>
      </x:c>
      <x:c r="F699" s="531" t="str">
        <x:v>CONJUNTO</x:v>
      </x:c>
      <x:c r="G699" s="573" t="n">
        <x:v>0</x:v>
      </x:c>
      <x:c r="H699" s="573" t="n">
        <x:f>G699/12</x:f>
        <x:v>0</x:v>
      </x:c>
      <x:c r="I699" s="576" t="n">
        <x:v>1628.03652395835</x:v>
      </x:c>
      <x:c r="J699" s="576" t="n">
        <x:f>ROUND(I699*$E$3,2)</x:f>
        <x:v>1628.04</x:v>
      </x:c>
      <x:c r="K699" s="576" t="n">
        <x:f>J699*H699</x:f>
        <x:v>0</x:v>
      </x:c>
      <x:c r="L699" s="522"/>
      <x:c r="M699" s="579" t="n">
        <x:v>0</x:v>
      </x:c>
      <x:c r="N699" s="582" t="n">
        <x:f>O699*$E$3</x:f>
        <x:v>0</x:v>
      </x:c>
      <x:c r="O699" s="523" t="n">
        <x:v>0</x:v>
      </x:c>
      <x:c r="P699" s="585" t="n">
        <x:v>0</x:v>
      </x:c>
      <x:c r="Q699" s="588" t="n">
        <x:f>R699*$E$3</x:f>
        <x:v>0</x:v>
      </x:c>
      <x:c r="R699" s="523" t="n">
        <x:v>0</x:v>
      </x:c>
      <x:c r="S699" s="579" t="n">
        <x:v>0</x:v>
      </x:c>
      <x:c r="T699" s="582" t="n">
        <x:f>U699*$E$3</x:f>
        <x:v>0</x:v>
      </x:c>
      <x:c r="U699" s="523" t="n">
        <x:v>0</x:v>
      </x:c>
      <x:c r="V699" s="585" t="n">
        <x:v>0</x:v>
      </x:c>
      <x:c r="W699" s="588" t="n">
        <x:f>X699*$E$3</x:f>
        <x:v>0</x:v>
      </x:c>
      <x:c r="X699" s="523" t="n">
        <x:v>0</x:v>
      </x:c>
      <x:c r="Y699" s="579" t="n">
        <x:v>0</x:v>
      </x:c>
      <x:c r="Z699" s="582" t="n">
        <x:f>AA699*$E$3</x:f>
        <x:v>0</x:v>
      </x:c>
      <x:c r="AA699" s="523" t="n">
        <x:v>0</x:v>
      </x:c>
      <x:c r="AB699" s="585" t="n">
        <x:v>0</x:v>
      </x:c>
      <x:c r="AC699" s="588" t="n">
        <x:f>AD699*$E$3</x:f>
        <x:v>0</x:v>
      </x:c>
      <x:c r="AD699" s="523" t="n">
        <x:v>0</x:v>
      </x:c>
      <x:c r="AE699" s="579" t="n">
        <x:v>0</x:v>
      </x:c>
      <x:c r="AF699" s="582" t="n">
        <x:f>AG699*$E$3</x:f>
        <x:v>0</x:v>
      </x:c>
      <x:c r="AG699" s="523" t="n">
        <x:v>0</x:v>
      </x:c>
      <x:c r="AH699" s="585" t="n">
        <x:v>0</x:v>
      </x:c>
      <x:c r="AI699" s="588" t="n">
        <x:f>AJ699*$E$3</x:f>
        <x:v>0</x:v>
      </x:c>
      <x:c r="AJ699" s="523" t="n">
        <x:v>0</x:v>
      </x:c>
      <x:c r="AK699" s="579" t="n">
        <x:v>0</x:v>
      </x:c>
      <x:c r="AL699" s="582" t="n">
        <x:f>AM699*$E$3</x:f>
        <x:v>0</x:v>
      </x:c>
      <x:c r="AM699" s="523" t="n">
        <x:v>0</x:v>
      </x:c>
      <x:c r="AN699" s="585" t="n">
        <x:v>0</x:v>
      </x:c>
      <x:c r="AO699" s="588" t="n">
        <x:f>AP699*$E$3</x:f>
        <x:v>0</x:v>
      </x:c>
      <x:c r="AP699" s="523" t="n">
        <x:v>0</x:v>
      </x:c>
      <x:c r="AQ699" s="579" t="n">
        <x:v>0</x:v>
      </x:c>
      <x:c r="AR699" s="582" t="n">
        <x:f>AS699*$E$3</x:f>
        <x:v>0</x:v>
      </x:c>
      <x:c r="AS699" s="523" t="n">
        <x:v>0</x:v>
      </x:c>
      <x:c r="AT699" s="585" t="n">
        <x:v>0</x:v>
      </x:c>
      <x:c r="AU699" s="588" t="n">
        <x:f>AV699*$E$3</x:f>
        <x:v>0</x:v>
      </x:c>
      <x:c r="AV699" s="523" t="n">
        <x:v>0</x:v>
      </x:c>
      <x:c r="AW699" s="579" t="n">
        <x:f>SUM(M699,P699,S699,V699,Y699,AB699,AE699,AH699,AK699,AN699,AQ699,AT699)</x:f>
        <x:v>0</x:v>
      </x:c>
      <x:c r="AX699" s="582" t="n">
        <x:f>SUM(N699,Q699,T699,W699,Z699,AC699,AF699,AI699,AL699,AO699,AR699,AU699)</x:f>
        <x:v>0</x:v>
      </x:c>
      <x:c r="AY699" s="525"/>
      <x:c r="AZ699" s="579" t="n">
        <x:f>AW699/12</x:f>
        <x:v>0</x:v>
      </x:c>
      <x:c r="BA699" s="582" t="n">
        <x:f>AX699/12</x:f>
        <x:v>0</x:v>
      </x:c>
      <x:c r="BB699" s="525"/>
      <x:c r="BC699" s="579" t="n">
        <x:f>AW699-$G699</x:f>
        <x:v>0</x:v>
      </x:c>
      <x:c r="BD699" s="582" t="n">
        <x:f>AX699-($K699*12)</x:f>
        <x:v>0</x:v>
      </x:c>
      <x:c r="BE699" s="522" t="str">
        <x:v>NÃO</x:v>
      </x:c>
      <x:c r="BF699" s="522" t="str">
        <x:v>PERDAS · Disponibilidade de equipes de perdas</x:v>
      </x:c>
    </x:row>
    <x:row r="700" ht="31" customHeight="1">
      <x:c r="A700" s="531" t="str">
        <x:v>PERDAS</x:v>
      </x:c>
      <x:c r="B700" s="531" t="str">
        <x:v>PERDAS</x:v>
      </x:c>
      <x:c r="C700" s="531" t="str">
        <x:v>5082000274</x:v>
      </x:c>
      <x:c r="D700" s="534" t="str">
        <x:v>INST MED FISCAL CONVENC TD S/ LEV MF STC</x:v>
      </x:c>
      <x:c r="E700" s="534" t="str">
        <x:v>INSTALAR MEDICAO FISCAL CONVENCIONAL DO POSTE, NA SAIDA DO SECUNDARIO DO TRANSFORMADOR DE DISTRIBUICAO (TD) SEM LEVANTAMENTO DAS UC'S E IP'S DO CIRCUITO. INCLUI: RETIRAR CAIXA TC E MEDICAO, 3 TC'S, ELETRODUTO, CONDUTORES, CONEXOES REDE BT, TRAFO E MEDIDOR, CONEXOES GERAIS, ATERRAMENTO, MEDIDOR E CHAVE DE AFERICAO NA SAIDA DO SECUNDARIO DO TRAFO. APROPRIACAO - INVESTIMENTO: QUANDO ASSOCIADA A UC ESSA ATIVIDADE DEVE SER APROPRIADA NA ODI. CONFORME ET.205.EQTL.NORMAS E QUALIDADE - CADERNO DE SERVICOS. QUANTIDADE MINIMA DE PESSOAS RECOMENDAS: 2 PESSOAS. TIPO DE TURMA: MEDICAO FISCAL STC.</x:v>
      </x:c>
      <x:c r="F700" s="531" t="str">
        <x:v>UNIDADE</x:v>
      </x:c>
      <x:c r="G700" s="573" t="n">
        <x:v>0</x:v>
      </x:c>
      <x:c r="H700" s="573" t="n">
        <x:f>G700/12</x:f>
        <x:v>0</x:v>
      </x:c>
      <x:c r="I700" s="576" t="n">
        <x:v>258.696365216799</x:v>
      </x:c>
      <x:c r="J700" s="576" t="n">
        <x:f>ROUND(I700*$E$3,2)</x:f>
        <x:v>258.7</x:v>
      </x:c>
      <x:c r="K700" s="576" t="n">
        <x:f>J700*H700</x:f>
        <x:v>0</x:v>
      </x:c>
      <x:c r="L700" s="522"/>
      <x:c r="M700" s="579" t="n">
        <x:v>0</x:v>
      </x:c>
      <x:c r="N700" s="582" t="n">
        <x:f>O700*$E$3</x:f>
        <x:v>0</x:v>
      </x:c>
      <x:c r="O700" s="523" t="n">
        <x:v>0</x:v>
      </x:c>
      <x:c r="P700" s="585" t="n">
        <x:v>0</x:v>
      </x:c>
      <x:c r="Q700" s="588" t="n">
        <x:f>R700*$E$3</x:f>
        <x:v>0</x:v>
      </x:c>
      <x:c r="R700" s="523" t="n">
        <x:v>0</x:v>
      </x:c>
      <x:c r="S700" s="579" t="n">
        <x:v>0</x:v>
      </x:c>
      <x:c r="T700" s="582" t="n">
        <x:f>U700*$E$3</x:f>
        <x:v>0</x:v>
      </x:c>
      <x:c r="U700" s="523" t="n">
        <x:v>0</x:v>
      </x:c>
      <x:c r="V700" s="585" t="n">
        <x:v>0</x:v>
      </x:c>
      <x:c r="W700" s="588" t="n">
        <x:f>X700*$E$3</x:f>
        <x:v>0</x:v>
      </x:c>
      <x:c r="X700" s="523" t="n">
        <x:v>0</x:v>
      </x:c>
      <x:c r="Y700" s="579" t="n">
        <x:v>0</x:v>
      </x:c>
      <x:c r="Z700" s="582" t="n">
        <x:f>AA700*$E$3</x:f>
        <x:v>0</x:v>
      </x:c>
      <x:c r="AA700" s="523" t="n">
        <x:v>0</x:v>
      </x:c>
      <x:c r="AB700" s="585" t="n">
        <x:v>0</x:v>
      </x:c>
      <x:c r="AC700" s="588" t="n">
        <x:f>AD700*$E$3</x:f>
        <x:v>0</x:v>
      </x:c>
      <x:c r="AD700" s="523" t="n">
        <x:v>0</x:v>
      </x:c>
      <x:c r="AE700" s="579" t="n">
        <x:v>0</x:v>
      </x:c>
      <x:c r="AF700" s="582" t="n">
        <x:f>AG700*$E$3</x:f>
        <x:v>0</x:v>
      </x:c>
      <x:c r="AG700" s="523" t="n">
        <x:v>0</x:v>
      </x:c>
      <x:c r="AH700" s="585" t="n">
        <x:v>0</x:v>
      </x:c>
      <x:c r="AI700" s="588" t="n">
        <x:f>AJ700*$E$3</x:f>
        <x:v>0</x:v>
      </x:c>
      <x:c r="AJ700" s="523" t="n">
        <x:v>0</x:v>
      </x:c>
      <x:c r="AK700" s="579" t="n">
        <x:v>0</x:v>
      </x:c>
      <x:c r="AL700" s="582" t="n">
        <x:f>AM700*$E$3</x:f>
        <x:v>0</x:v>
      </x:c>
      <x:c r="AM700" s="523" t="n">
        <x:v>0</x:v>
      </x:c>
      <x:c r="AN700" s="585" t="n">
        <x:v>0</x:v>
      </x:c>
      <x:c r="AO700" s="588" t="n">
        <x:f>AP700*$E$3</x:f>
        <x:v>0</x:v>
      </x:c>
      <x:c r="AP700" s="523" t="n">
        <x:v>0</x:v>
      </x:c>
      <x:c r="AQ700" s="579" t="n">
        <x:v>0</x:v>
      </x:c>
      <x:c r="AR700" s="582" t="n">
        <x:f>AS700*$E$3</x:f>
        <x:v>0</x:v>
      </x:c>
      <x:c r="AS700" s="523" t="n">
        <x:v>0</x:v>
      </x:c>
      <x:c r="AT700" s="585" t="n">
        <x:v>0</x:v>
      </x:c>
      <x:c r="AU700" s="588" t="n">
        <x:f>AV700*$E$3</x:f>
        <x:v>0</x:v>
      </x:c>
      <x:c r="AV700" s="523" t="n">
        <x:v>0</x:v>
      </x:c>
      <x:c r="AW700" s="579" t="n">
        <x:f>SUM(M700,P700,S700,V700,Y700,AB700,AE700,AH700,AK700,AN700,AQ700,AT700)</x:f>
        <x:v>0</x:v>
      </x:c>
      <x:c r="AX700" s="582" t="n">
        <x:f>SUM(N700,Q700,T700,W700,Z700,AC700,AF700,AI700,AL700,AO700,AR700,AU700)</x:f>
        <x:v>0</x:v>
      </x:c>
      <x:c r="AY700" s="525"/>
      <x:c r="AZ700" s="579" t="n">
        <x:f>AW700/12</x:f>
        <x:v>0</x:v>
      </x:c>
      <x:c r="BA700" s="582" t="n">
        <x:f>AX700/12</x:f>
        <x:v>0</x:v>
      </x:c>
      <x:c r="BB700" s="525"/>
      <x:c r="BC700" s="579" t="n">
        <x:f>AW700-$G700</x:f>
        <x:v>0</x:v>
      </x:c>
      <x:c r="BD700" s="582" t="n">
        <x:f>AX700-($K700*12)</x:f>
        <x:v>0</x:v>
      </x:c>
      <x:c r="BE700" s="522" t="str">
        <x:v>NÃO</x:v>
      </x:c>
      <x:c r="BF700" s="522" t="str">
        <x:v>PERDAS · Disponibilidade de equipes de perdas</x:v>
      </x:c>
    </x:row>
    <x:row r="701" ht="31" customHeight="1">
      <x:c r="A701" s="531" t="str">
        <x:v>PERDAS</x:v>
      </x:c>
      <x:c r="B701" s="531" t="str">
        <x:v>PERDAS</x:v>
      </x:c>
      <x:c r="C701" s="531" t="str">
        <x:v>5082000275</x:v>
      </x:c>
      <x:c r="D701" s="534" t="str">
        <x:v>INST TC MED FISCAL TRAFO ENERGIZ MF STC</x:v>
      </x:c>
      <x:c r="E701" s="534" t="str">
        <x:v>INSTALAR TRANSFORMADOR DE CORRENTE (TC) EM MEDICAO FISCAL, TRAFO ENERGIZADO. CONSISTE EM SUBSTITUIR APENAS OS TCS, JA INSTALADO ANTERIORMENTE, EM TRAFO ENERGIZADO. APROPRIACAO - INVESTIMENTO: QUANDO ASSOCIADA A UC ESSA ATIVIDADE DEVE SER APROPRIADA NA ODI. CONFORME ET.206.EQTL.NORMAS E QUALIDADE - CADERNO DE SERVICOS. QUANTIDADE MINIMA DE PESSOAS RECOMENDAS: 2 PESSOAS. TIPO DE TURMA: MEDICAO FISCAL STC.</x:v>
      </x:c>
      <x:c r="F701" s="531" t="str">
        <x:v>UNIDADE</x:v>
      </x:c>
      <x:c r="G701" s="573" t="n">
        <x:v>0</x:v>
      </x:c>
      <x:c r="H701" s="573" t="n">
        <x:f>G701/12</x:f>
        <x:v>0</x:v>
      </x:c>
      <x:c r="I701" s="576" t="n">
        <x:v>103.089528996168</x:v>
      </x:c>
      <x:c r="J701" s="576" t="n">
        <x:f>ROUND(I701*$E$3,2)</x:f>
        <x:v>103.09</x:v>
      </x:c>
      <x:c r="K701" s="576" t="n">
        <x:f>J701*H701</x:f>
        <x:v>0</x:v>
      </x:c>
      <x:c r="L701" s="522"/>
      <x:c r="M701" s="579" t="n">
        <x:v>0</x:v>
      </x:c>
      <x:c r="N701" s="582" t="n">
        <x:f>O701*$E$3</x:f>
        <x:v>0</x:v>
      </x:c>
      <x:c r="O701" s="523" t="n">
        <x:v>0</x:v>
      </x:c>
      <x:c r="P701" s="585" t="n">
        <x:v>0</x:v>
      </x:c>
      <x:c r="Q701" s="588" t="n">
        <x:f>R701*$E$3</x:f>
        <x:v>0</x:v>
      </x:c>
      <x:c r="R701" s="523" t="n">
        <x:v>0</x:v>
      </x:c>
      <x:c r="S701" s="579" t="n">
        <x:v>0</x:v>
      </x:c>
      <x:c r="T701" s="582" t="n">
        <x:f>U701*$E$3</x:f>
        <x:v>0</x:v>
      </x:c>
      <x:c r="U701" s="523" t="n">
        <x:v>0</x:v>
      </x:c>
      <x:c r="V701" s="585" t="n">
        <x:v>0</x:v>
      </x:c>
      <x:c r="W701" s="588" t="n">
        <x:f>X701*$E$3</x:f>
        <x:v>0</x:v>
      </x:c>
      <x:c r="X701" s="523" t="n">
        <x:v>0</x:v>
      </x:c>
      <x:c r="Y701" s="579" t="n">
        <x:v>0</x:v>
      </x:c>
      <x:c r="Z701" s="582" t="n">
        <x:f>AA701*$E$3</x:f>
        <x:v>0</x:v>
      </x:c>
      <x:c r="AA701" s="523" t="n">
        <x:v>0</x:v>
      </x:c>
      <x:c r="AB701" s="585" t="n">
        <x:v>0</x:v>
      </x:c>
      <x:c r="AC701" s="588" t="n">
        <x:f>AD701*$E$3</x:f>
        <x:v>0</x:v>
      </x:c>
      <x:c r="AD701" s="523" t="n">
        <x:v>0</x:v>
      </x:c>
      <x:c r="AE701" s="579" t="n">
        <x:v>0</x:v>
      </x:c>
      <x:c r="AF701" s="582" t="n">
        <x:f>AG701*$E$3</x:f>
        <x:v>0</x:v>
      </x:c>
      <x:c r="AG701" s="523" t="n">
        <x:v>0</x:v>
      </x:c>
      <x:c r="AH701" s="585" t="n">
        <x:v>0</x:v>
      </x:c>
      <x:c r="AI701" s="588" t="n">
        <x:f>AJ701*$E$3</x:f>
        <x:v>0</x:v>
      </x:c>
      <x:c r="AJ701" s="523" t="n">
        <x:v>0</x:v>
      </x:c>
      <x:c r="AK701" s="579" t="n">
        <x:v>0</x:v>
      </x:c>
      <x:c r="AL701" s="582" t="n">
        <x:f>AM701*$E$3</x:f>
        <x:v>0</x:v>
      </x:c>
      <x:c r="AM701" s="523" t="n">
        <x:v>0</x:v>
      </x:c>
      <x:c r="AN701" s="585" t="n">
        <x:v>0</x:v>
      </x:c>
      <x:c r="AO701" s="588" t="n">
        <x:f>AP701*$E$3</x:f>
        <x:v>0</x:v>
      </x:c>
      <x:c r="AP701" s="523" t="n">
        <x:v>0</x:v>
      </x:c>
      <x:c r="AQ701" s="579" t="n">
        <x:v>0</x:v>
      </x:c>
      <x:c r="AR701" s="582" t="n">
        <x:f>AS701*$E$3</x:f>
        <x:v>0</x:v>
      </x:c>
      <x:c r="AS701" s="523" t="n">
        <x:v>0</x:v>
      </x:c>
      <x:c r="AT701" s="585" t="n">
        <x:v>0</x:v>
      </x:c>
      <x:c r="AU701" s="588" t="n">
        <x:f>AV701*$E$3</x:f>
        <x:v>0</x:v>
      </x:c>
      <x:c r="AV701" s="523" t="n">
        <x:v>0</x:v>
      </x:c>
      <x:c r="AW701" s="579" t="n">
        <x:f>SUM(M701,P701,S701,V701,Y701,AB701,AE701,AH701,AK701,AN701,AQ701,AT701)</x:f>
        <x:v>0</x:v>
      </x:c>
      <x:c r="AX701" s="582" t="n">
        <x:f>SUM(N701,Q701,T701,W701,Z701,AC701,AF701,AI701,AL701,AO701,AR701,AU701)</x:f>
        <x:v>0</x:v>
      </x:c>
      <x:c r="AY701" s="525"/>
      <x:c r="AZ701" s="579" t="n">
        <x:f>AW701/12</x:f>
        <x:v>0</x:v>
      </x:c>
      <x:c r="BA701" s="582" t="n">
        <x:f>AX701/12</x:f>
        <x:v>0</x:v>
      </x:c>
      <x:c r="BB701" s="525"/>
      <x:c r="BC701" s="579" t="n">
        <x:f>AW701-$G701</x:f>
        <x:v>0</x:v>
      </x:c>
      <x:c r="BD701" s="582" t="n">
        <x:f>AX701-($K701*12)</x:f>
        <x:v>0</x:v>
      </x:c>
      <x:c r="BE701" s="522" t="str">
        <x:v>NÃO</x:v>
      </x:c>
      <x:c r="BF701" s="522" t="str">
        <x:v>PERDAS · Disponibilidade de equipes de perdas</x:v>
      </x:c>
    </x:row>
    <x:row r="702" ht="31" customHeight="1">
      <x:c r="A702" s="531" t="str">
        <x:v>PERDAS</x:v>
      </x:c>
      <x:c r="B702" s="531" t="str">
        <x:v>PERDAS</x:v>
      </x:c>
      <x:c r="C702" s="531" t="str">
        <x:v>5082000276</x:v>
      </x:c>
      <x:c r="D702" s="534" t="str">
        <x:v>RET TC MED FISCAL TRAFO ENERGIZ MF STC</x:v>
      </x:c>
      <x:c r="E702" s="534" t="str">
        <x:v>RETIRAR TRANSFORMADOR DE CORRENTE (TC) EM MEDICAO FISCAL, TRAFO ENERGIZADO. CONSISTE EM RETIRAR APENAS OS TCS, JA INSTALADO ANTERIORMENTE, EM TRAFO ENERGIZADO. APROPRIACAO - INVESTIMENTO: QUANDO ASSOCIADA A UC ESSA ATIVIDADE DEVE SER APROPRIADA NA ODI. CONFORME ET.206.EQTL.NORMAS E QUALIDADE - CADERNO DE SERVICOS. QUANTIDADE MINIMA DE PESSOAS RECOMENDAS: 2 PESSOAS. TIPO DE TURMA: MEDICAO FISCAL STC.</x:v>
      </x:c>
      <x:c r="F702" s="531" t="str">
        <x:v>UNIDADE</x:v>
      </x:c>
      <x:c r="G702" s="573" t="n">
        <x:v>0</x:v>
      </x:c>
      <x:c r="H702" s="573" t="n">
        <x:f>G702/12</x:f>
        <x:v>0</x:v>
      </x:c>
      <x:c r="I702" s="576" t="n">
        <x:v>93.3641017323785</x:v>
      </x:c>
      <x:c r="J702" s="576" t="n">
        <x:f>ROUND(I702*$E$3,2)</x:f>
        <x:v>93.36</x:v>
      </x:c>
      <x:c r="K702" s="576" t="n">
        <x:f>J702*H702</x:f>
        <x:v>0</x:v>
      </x:c>
      <x:c r="L702" s="522"/>
      <x:c r="M702" s="579" t="n">
        <x:v>0</x:v>
      </x:c>
      <x:c r="N702" s="582" t="n">
        <x:f>O702*$E$3</x:f>
        <x:v>0</x:v>
      </x:c>
      <x:c r="O702" s="523" t="n">
        <x:v>0</x:v>
      </x:c>
      <x:c r="P702" s="585" t="n">
        <x:v>0</x:v>
      </x:c>
      <x:c r="Q702" s="588" t="n">
        <x:f>R702*$E$3</x:f>
        <x:v>0</x:v>
      </x:c>
      <x:c r="R702" s="523" t="n">
        <x:v>0</x:v>
      </x:c>
      <x:c r="S702" s="579" t="n">
        <x:v>0</x:v>
      </x:c>
      <x:c r="T702" s="582" t="n">
        <x:f>U702*$E$3</x:f>
        <x:v>0</x:v>
      </x:c>
      <x:c r="U702" s="523" t="n">
        <x:v>0</x:v>
      </x:c>
      <x:c r="V702" s="585" t="n">
        <x:v>0</x:v>
      </x:c>
      <x:c r="W702" s="588" t="n">
        <x:f>X702*$E$3</x:f>
        <x:v>0</x:v>
      </x:c>
      <x:c r="X702" s="523" t="n">
        <x:v>0</x:v>
      </x:c>
      <x:c r="Y702" s="579" t="n">
        <x:v>0</x:v>
      </x:c>
      <x:c r="Z702" s="582" t="n">
        <x:f>AA702*$E$3</x:f>
        <x:v>0</x:v>
      </x:c>
      <x:c r="AA702" s="523" t="n">
        <x:v>0</x:v>
      </x:c>
      <x:c r="AB702" s="585" t="n">
        <x:v>0</x:v>
      </x:c>
      <x:c r="AC702" s="588" t="n">
        <x:f>AD702*$E$3</x:f>
        <x:v>0</x:v>
      </x:c>
      <x:c r="AD702" s="523" t="n">
        <x:v>0</x:v>
      </x:c>
      <x:c r="AE702" s="579" t="n">
        <x:v>0</x:v>
      </x:c>
      <x:c r="AF702" s="582" t="n">
        <x:f>AG702*$E$3</x:f>
        <x:v>0</x:v>
      </x:c>
      <x:c r="AG702" s="523" t="n">
        <x:v>0</x:v>
      </x:c>
      <x:c r="AH702" s="585" t="n">
        <x:v>0</x:v>
      </x:c>
      <x:c r="AI702" s="588" t="n">
        <x:f>AJ702*$E$3</x:f>
        <x:v>0</x:v>
      </x:c>
      <x:c r="AJ702" s="523" t="n">
        <x:v>0</x:v>
      </x:c>
      <x:c r="AK702" s="579" t="n">
        <x:v>0</x:v>
      </x:c>
      <x:c r="AL702" s="582" t="n">
        <x:f>AM702*$E$3</x:f>
        <x:v>0</x:v>
      </x:c>
      <x:c r="AM702" s="523" t="n">
        <x:v>0</x:v>
      </x:c>
      <x:c r="AN702" s="585" t="n">
        <x:v>0</x:v>
      </x:c>
      <x:c r="AO702" s="588" t="n">
        <x:f>AP702*$E$3</x:f>
        <x:v>0</x:v>
      </x:c>
      <x:c r="AP702" s="523" t="n">
        <x:v>0</x:v>
      </x:c>
      <x:c r="AQ702" s="579" t="n">
        <x:v>0</x:v>
      </x:c>
      <x:c r="AR702" s="582" t="n">
        <x:f>AS702*$E$3</x:f>
        <x:v>0</x:v>
      </x:c>
      <x:c r="AS702" s="523" t="n">
        <x:v>0</x:v>
      </x:c>
      <x:c r="AT702" s="585" t="n">
        <x:v>0</x:v>
      </x:c>
      <x:c r="AU702" s="588" t="n">
        <x:f>AV702*$E$3</x:f>
        <x:v>0</x:v>
      </x:c>
      <x:c r="AV702" s="523" t="n">
        <x:v>0</x:v>
      </x:c>
      <x:c r="AW702" s="579" t="n">
        <x:f>SUM(M702,P702,S702,V702,Y702,AB702,AE702,AH702,AK702,AN702,AQ702,AT702)</x:f>
        <x:v>0</x:v>
      </x:c>
      <x:c r="AX702" s="582" t="n">
        <x:f>SUM(N702,Q702,T702,W702,Z702,AC702,AF702,AI702,AL702,AO702,AR702,AU702)</x:f>
        <x:v>0</x:v>
      </x:c>
      <x:c r="AY702" s="525"/>
      <x:c r="AZ702" s="579" t="n">
        <x:f>AW702/12</x:f>
        <x:v>0</x:v>
      </x:c>
      <x:c r="BA702" s="582" t="n">
        <x:f>AX702/12</x:f>
        <x:v>0</x:v>
      </x:c>
      <x:c r="BB702" s="525"/>
      <x:c r="BC702" s="579" t="n">
        <x:f>AW702-$G702</x:f>
        <x:v>0</x:v>
      </x:c>
      <x:c r="BD702" s="582" t="n">
        <x:f>AX702-($K702*12)</x:f>
        <x:v>0</x:v>
      </x:c>
      <x:c r="BE702" s="522" t="str">
        <x:v>NÃO</x:v>
      </x:c>
      <x:c r="BF702" s="522" t="str">
        <x:v>PERDAS · Disponibilidade de equipes de perdas</x:v>
      </x:c>
    </x:row>
    <x:row r="703" ht="31" customHeight="1">
      <x:c r="A703" s="531" t="str">
        <x:v>PERDAS</x:v>
      </x:c>
      <x:c r="B703" s="531" t="str">
        <x:v>PERDAS</x:v>
      </x:c>
      <x:c r="C703" s="531" t="str">
        <x:v>5082000277</x:v>
      </x:c>
      <x:c r="D703" s="534" t="str">
        <x:v>INST RAM CONC/PLEX C VEIC SUST SMC</x:v>
      </x:c>
      <x:c r="E703" s="534" t="str">
        <x:v>INSTALAR RAMAL DE CONEXAO DO CLIENTE, EM CABO CONCENTRICO OU MULTIPLEXADO, INDEPENDENTE DO NUMERO DE FASES E BITOLA DO CONDUTOR, EM UNIDADE CONSUMIDORA GRUPO B. ESSA ATIVIDADE SERA APLICADA PARA RAMAL, INDEPENDENTE DO COMPRIMENTO, COM PAGAMENTO POR UNIDADE. INCLUI: INSTALAR, CONECTAR, ANCORAR E TENSIONAR CONDUTOR DO RAMAL DE CONEXAO, DESDE O MEDIDOR DO CONCENTRADOR ATE O TLI, COM O USO DE SEAL TUBE, CASO NECESSARIO. PARA AREAS COM ACESSO VEICULAR. APROPRIACAO - INVESTIMENTO: QUANDO ASSOCIADA A UC ESSA ATIVIDADE DEVE SER APROPRIADA NA ODM. CONFORME ET.205.EQTL.NORMAS E QUALIDADE - CADERNO DE SERVICOS. QUANTIDADE MINIMA DE PESSOAS RECOMENDAS: 2 PESSOAS. TIPO DE TURMA: SUSTENTACAO SMC LM.</x:v>
      </x:c>
      <x:c r="F703" s="531" t="str">
        <x:v>UNIDADE</x:v>
      </x:c>
      <x:c r="G703" s="573" t="n">
        <x:v>0</x:v>
      </x:c>
      <x:c r="H703" s="573" t="n">
        <x:f>G703/12</x:f>
        <x:v>0</x:v>
      </x:c>
      <x:c r="I703" s="576" t="n">
        <x:v>114.184240987515</x:v>
      </x:c>
      <x:c r="J703" s="576" t="n">
        <x:f>ROUND(I703*$E$3,2)</x:f>
        <x:v>114.18</x:v>
      </x:c>
      <x:c r="K703" s="576" t="n">
        <x:f>J703*H703</x:f>
        <x:v>0</x:v>
      </x:c>
      <x:c r="L703" s="522"/>
      <x:c r="M703" s="579" t="n">
        <x:v>0</x:v>
      </x:c>
      <x:c r="N703" s="582" t="n">
        <x:f>O703*$E$3</x:f>
        <x:v>0</x:v>
      </x:c>
      <x:c r="O703" s="523" t="n">
        <x:v>0</x:v>
      </x:c>
      <x:c r="P703" s="585" t="n">
        <x:v>0</x:v>
      </x:c>
      <x:c r="Q703" s="588" t="n">
        <x:f>R703*$E$3</x:f>
        <x:v>0</x:v>
      </x:c>
      <x:c r="R703" s="523" t="n">
        <x:v>0</x:v>
      </x:c>
      <x:c r="S703" s="579" t="n">
        <x:v>0</x:v>
      </x:c>
      <x:c r="T703" s="582" t="n">
        <x:f>U703*$E$3</x:f>
        <x:v>0</x:v>
      </x:c>
      <x:c r="U703" s="523" t="n">
        <x:v>0</x:v>
      </x:c>
      <x:c r="V703" s="585" t="n">
        <x:v>0</x:v>
      </x:c>
      <x:c r="W703" s="588" t="n">
        <x:f>X703*$E$3</x:f>
        <x:v>0</x:v>
      </x:c>
      <x:c r="X703" s="523" t="n">
        <x:v>0</x:v>
      </x:c>
      <x:c r="Y703" s="579" t="n">
        <x:v>0</x:v>
      </x:c>
      <x:c r="Z703" s="582" t="n">
        <x:f>AA703*$E$3</x:f>
        <x:v>0</x:v>
      </x:c>
      <x:c r="AA703" s="523" t="n">
        <x:v>0</x:v>
      </x:c>
      <x:c r="AB703" s="585" t="n">
        <x:v>0</x:v>
      </x:c>
      <x:c r="AC703" s="588" t="n">
        <x:f>AD703*$E$3</x:f>
        <x:v>0</x:v>
      </x:c>
      <x:c r="AD703" s="523" t="n">
        <x:v>0</x:v>
      </x:c>
      <x:c r="AE703" s="579" t="n">
        <x:v>0</x:v>
      </x:c>
      <x:c r="AF703" s="582" t="n">
        <x:f>AG703*$E$3</x:f>
        <x:v>0</x:v>
      </x:c>
      <x:c r="AG703" s="523" t="n">
        <x:v>0</x:v>
      </x:c>
      <x:c r="AH703" s="585" t="n">
        <x:v>0</x:v>
      </x:c>
      <x:c r="AI703" s="588" t="n">
        <x:f>AJ703*$E$3</x:f>
        <x:v>0</x:v>
      </x:c>
      <x:c r="AJ703" s="523" t="n">
        <x:v>0</x:v>
      </x:c>
      <x:c r="AK703" s="579" t="n">
        <x:v>0</x:v>
      </x:c>
      <x:c r="AL703" s="582" t="n">
        <x:f>AM703*$E$3</x:f>
        <x:v>0</x:v>
      </x:c>
      <x:c r="AM703" s="523" t="n">
        <x:v>0</x:v>
      </x:c>
      <x:c r="AN703" s="585" t="n">
        <x:v>0</x:v>
      </x:c>
      <x:c r="AO703" s="588" t="n">
        <x:f>AP703*$E$3</x:f>
        <x:v>0</x:v>
      </x:c>
      <x:c r="AP703" s="523" t="n">
        <x:v>0</x:v>
      </x:c>
      <x:c r="AQ703" s="579" t="n">
        <x:v>0</x:v>
      </x:c>
      <x:c r="AR703" s="582" t="n">
        <x:f>AS703*$E$3</x:f>
        <x:v>0</x:v>
      </x:c>
      <x:c r="AS703" s="523" t="n">
        <x:v>0</x:v>
      </x:c>
      <x:c r="AT703" s="585" t="n">
        <x:v>0</x:v>
      </x:c>
      <x:c r="AU703" s="588" t="n">
        <x:f>AV703*$E$3</x:f>
        <x:v>0</x:v>
      </x:c>
      <x:c r="AV703" s="523" t="n">
        <x:v>0</x:v>
      </x:c>
      <x:c r="AW703" s="579" t="n">
        <x:f>SUM(M703,P703,S703,V703,Y703,AB703,AE703,AH703,AK703,AN703,AQ703,AT703)</x:f>
        <x:v>0</x:v>
      </x:c>
      <x:c r="AX703" s="582" t="n">
        <x:f>SUM(N703,Q703,T703,W703,Z703,AC703,AF703,AI703,AL703,AO703,AR703,AU703)</x:f>
        <x:v>0</x:v>
      </x:c>
      <x:c r="AY703" s="525"/>
      <x:c r="AZ703" s="579" t="n">
        <x:f>AW703/12</x:f>
        <x:v>0</x:v>
      </x:c>
      <x:c r="BA703" s="582" t="n">
        <x:f>AX703/12</x:f>
        <x:v>0</x:v>
      </x:c>
      <x:c r="BB703" s="525"/>
      <x:c r="BC703" s="579" t="n">
        <x:f>AW703-$G703</x:f>
        <x:v>0</x:v>
      </x:c>
      <x:c r="BD703" s="582" t="n">
        <x:f>AX703-($K703*12)</x:f>
        <x:v>0</x:v>
      </x:c>
      <x:c r="BE703" s="522" t="str">
        <x:v>NÃO</x:v>
      </x:c>
      <x:c r="BF703" s="522" t="str">
        <x:v>PERDAS · Disponibilidade de equipes de perdas</x:v>
      </x:c>
    </x:row>
    <x:row r="704" ht="31" customHeight="1">
      <x:c r="A704" s="531" t="str">
        <x:v>PERDAS</x:v>
      </x:c>
      <x:c r="B704" s="531" t="str">
        <x:v>PERDAS</x:v>
      </x:c>
      <x:c r="C704" s="531" t="str">
        <x:v>5082000278</x:v>
      </x:c>
      <x:c r="D704" s="534" t="str">
        <x:v>RET RAM CONC/PLEX C VEIC SUST SMC</x:v>
      </x:c>
      <x:c r="E704" s="534" t="str">
        <x:v>RETIRAR RAMAL DE CONEXAO DO CLIENTE, EM CABO CONCENTRICO OU MULTIPLEXADO, INDEPENDENTE DO NUMERO DE FASES E BITOLA DO CONDUTOR, EM UNIDADE CONSUMIDORA GRUPO B. ESSA ATIVIDADE SERA APLICADA PARA RAMAL, INDEPENDENTE DO COMPRIMENTO, COM PAGAMENTO POR UNIDADE. INCLUI: RETIRAR CONDUTOR. PARA AREAS COM ACESSO VEICULAR. APROPRIACAO - INVESTIMENTO: QUANDO ASSOCIADA A UC ESSA ATIVIDADE DEVE SER APROPRIADA NA ODD. CONFORME ET.205.EQTL.NORMAS E QUALIDADE - CADERNO DE SERVICOS. QUANTIDADE MINIMA DE PESSOAS RECOMENDADAS: 2 PESSOAS. TIPO DE TURMA: SUSTENTACAO SMC LM.</x:v>
      </x:c>
      <x:c r="F704" s="531" t="str">
        <x:v>UNIDADE</x:v>
      </x:c>
      <x:c r="G704" s="573" t="n">
        <x:v>0</x:v>
      </x:c>
      <x:c r="H704" s="573" t="n">
        <x:f>G704/12</x:f>
        <x:v>0</x:v>
      </x:c>
      <x:c r="I704" s="576" t="n">
        <x:v>90.2852138040817</x:v>
      </x:c>
      <x:c r="J704" s="576" t="n">
        <x:f>ROUND(I704*$E$3,2)</x:f>
        <x:v>90.29</x:v>
      </x:c>
      <x:c r="K704" s="576" t="n">
        <x:f>J704*H704</x:f>
        <x:v>0</x:v>
      </x:c>
      <x:c r="L704" s="522"/>
      <x:c r="M704" s="579" t="n">
        <x:v>0</x:v>
      </x:c>
      <x:c r="N704" s="582" t="n">
        <x:f>O704*$E$3</x:f>
        <x:v>0</x:v>
      </x:c>
      <x:c r="O704" s="523" t="n">
        <x:v>0</x:v>
      </x:c>
      <x:c r="P704" s="585" t="n">
        <x:v>0</x:v>
      </x:c>
      <x:c r="Q704" s="588" t="n">
        <x:f>R704*$E$3</x:f>
        <x:v>0</x:v>
      </x:c>
      <x:c r="R704" s="523" t="n">
        <x:v>0</x:v>
      </x:c>
      <x:c r="S704" s="579" t="n">
        <x:v>0</x:v>
      </x:c>
      <x:c r="T704" s="582" t="n">
        <x:f>U704*$E$3</x:f>
        <x:v>0</x:v>
      </x:c>
      <x:c r="U704" s="523" t="n">
        <x:v>0</x:v>
      </x:c>
      <x:c r="V704" s="585" t="n">
        <x:v>0</x:v>
      </x:c>
      <x:c r="W704" s="588" t="n">
        <x:f>X704*$E$3</x:f>
        <x:v>0</x:v>
      </x:c>
      <x:c r="X704" s="523" t="n">
        <x:v>0</x:v>
      </x:c>
      <x:c r="Y704" s="579" t="n">
        <x:v>0</x:v>
      </x:c>
      <x:c r="Z704" s="582" t="n">
        <x:f>AA704*$E$3</x:f>
        <x:v>0</x:v>
      </x:c>
      <x:c r="AA704" s="523" t="n">
        <x:v>0</x:v>
      </x:c>
      <x:c r="AB704" s="585" t="n">
        <x:v>0</x:v>
      </x:c>
      <x:c r="AC704" s="588" t="n">
        <x:f>AD704*$E$3</x:f>
        <x:v>0</x:v>
      </x:c>
      <x:c r="AD704" s="523" t="n">
        <x:v>0</x:v>
      </x:c>
      <x:c r="AE704" s="579" t="n">
        <x:v>0</x:v>
      </x:c>
      <x:c r="AF704" s="582" t="n">
        <x:f>AG704*$E$3</x:f>
        <x:v>0</x:v>
      </x:c>
      <x:c r="AG704" s="523" t="n">
        <x:v>0</x:v>
      </x:c>
      <x:c r="AH704" s="585" t="n">
        <x:v>0</x:v>
      </x:c>
      <x:c r="AI704" s="588" t="n">
        <x:f>AJ704*$E$3</x:f>
        <x:v>0</x:v>
      </x:c>
      <x:c r="AJ704" s="523" t="n">
        <x:v>0</x:v>
      </x:c>
      <x:c r="AK704" s="579" t="n">
        <x:v>0</x:v>
      </x:c>
      <x:c r="AL704" s="582" t="n">
        <x:f>AM704*$E$3</x:f>
        <x:v>0</x:v>
      </x:c>
      <x:c r="AM704" s="523" t="n">
        <x:v>0</x:v>
      </x:c>
      <x:c r="AN704" s="585" t="n">
        <x:v>0</x:v>
      </x:c>
      <x:c r="AO704" s="588" t="n">
        <x:f>AP704*$E$3</x:f>
        <x:v>0</x:v>
      </x:c>
      <x:c r="AP704" s="523" t="n">
        <x:v>0</x:v>
      </x:c>
      <x:c r="AQ704" s="579" t="n">
        <x:v>0</x:v>
      </x:c>
      <x:c r="AR704" s="582" t="n">
        <x:f>AS704*$E$3</x:f>
        <x:v>0</x:v>
      </x:c>
      <x:c r="AS704" s="523" t="n">
        <x:v>0</x:v>
      </x:c>
      <x:c r="AT704" s="585" t="n">
        <x:v>0</x:v>
      </x:c>
      <x:c r="AU704" s="588" t="n">
        <x:f>AV704*$E$3</x:f>
        <x:v>0</x:v>
      </x:c>
      <x:c r="AV704" s="523" t="n">
        <x:v>0</x:v>
      </x:c>
      <x:c r="AW704" s="579" t="n">
        <x:f>SUM(M704,P704,S704,V704,Y704,AB704,AE704,AH704,AK704,AN704,AQ704,AT704)</x:f>
        <x:v>0</x:v>
      </x:c>
      <x:c r="AX704" s="582" t="n">
        <x:f>SUM(N704,Q704,T704,W704,Z704,AC704,AF704,AI704,AL704,AO704,AR704,AU704)</x:f>
        <x:v>0</x:v>
      </x:c>
      <x:c r="AY704" s="525"/>
      <x:c r="AZ704" s="579" t="n">
        <x:f>AW704/12</x:f>
        <x:v>0</x:v>
      </x:c>
      <x:c r="BA704" s="582" t="n">
        <x:f>AX704/12</x:f>
        <x:v>0</x:v>
      </x:c>
      <x:c r="BB704" s="525"/>
      <x:c r="BC704" s="579" t="n">
        <x:f>AW704-$G704</x:f>
        <x:v>0</x:v>
      </x:c>
      <x:c r="BD704" s="582" t="n">
        <x:f>AX704-($K704*12)</x:f>
        <x:v>0</x:v>
      </x:c>
      <x:c r="BE704" s="522" t="str">
        <x:v>NÃO</x:v>
      </x:c>
      <x:c r="BF704" s="522" t="str">
        <x:v>PERDAS · Disponibilidade de equipes de perdas</x:v>
      </x:c>
    </x:row>
    <x:row r="705" ht="31" customHeight="1">
      <x:c r="A705" s="531" t="str">
        <x:v>PERDAS</x:v>
      </x:c>
      <x:c r="B705" s="531" t="str">
        <x:v>PERDAS</x:v>
      </x:c>
      <x:c r="C705" s="531" t="str">
        <x:v>5082000279</x:v>
      </x:c>
      <x:c r="D705" s="534" t="str">
        <x:v>INST TERMINAL LEITURA TLI SUST SMC</x:v>
      </x:c>
      <x:c r="E705" s="534" t="str">
        <x:v>INSTALAR TERMINAL DE LEITURA EM REDE PADRAO RSB; INCLUI: INSTALAR TERMINAL DE LEITURA COM CAIXA, CASO NECESSARIO, EM UNIDADE CONSUMIDORA DO GRUPO B TELEMEDIDA, CONECTAR TODOS OS CONDUTORES NOS BORNES DO TERMINAL, TESTAR COMUNICACAO DO MEDIDOR/TLI, VINCULO AO EQUIPAMENTO, MEDIR TENSAO DE FORNECIMENTO, LACRAR CAIXA DE MEDICAO. COMPREENDE CADASTRO DO CLIENTE COM IMPLANTACAO DO SISTEMA COMERCIAL. APROPRIACAO - INVESTIMENTO: QUANDO ASSOCIADA A UC ESSA ATIVIDADE DEVE SER APROPRIADA NA ODM. CONFORME ET.205.EQTL.NORMAS E QUALIDADE - CADERNO DE SERVICOS. QUANTIDADE MINIMA DE PESSOAS RECOMENDADAS: 2 PESSOAS. TIPO DE TURMA: SUSTENTACAO SMC LM.</x:v>
      </x:c>
      <x:c r="F705" s="531" t="str">
        <x:v>UNIDADE</x:v>
      </x:c>
      <x:c r="G705" s="573" t="n">
        <x:v>0</x:v>
      </x:c>
      <x:c r="H705" s="573" t="n">
        <x:f>G705/12</x:f>
        <x:v>0</x:v>
      </x:c>
      <x:c r="I705" s="576" t="n">
        <x:v>69.0416340854743</x:v>
      </x:c>
      <x:c r="J705" s="576" t="n">
        <x:f>ROUND(I705*$E$3,2)</x:f>
        <x:v>69.04</x:v>
      </x:c>
      <x:c r="K705" s="576" t="n">
        <x:f>J705*H705</x:f>
        <x:v>0</x:v>
      </x:c>
      <x:c r="L705" s="522"/>
      <x:c r="M705" s="579" t="n">
        <x:v>0</x:v>
      </x:c>
      <x:c r="N705" s="582" t="n">
        <x:f>O705*$E$3</x:f>
        <x:v>0</x:v>
      </x:c>
      <x:c r="O705" s="523" t="n">
        <x:v>0</x:v>
      </x:c>
      <x:c r="P705" s="585" t="n">
        <x:v>0</x:v>
      </x:c>
      <x:c r="Q705" s="588" t="n">
        <x:f>R705*$E$3</x:f>
        <x:v>0</x:v>
      </x:c>
      <x:c r="R705" s="523" t="n">
        <x:v>0</x:v>
      </x:c>
      <x:c r="S705" s="579" t="n">
        <x:v>0</x:v>
      </x:c>
      <x:c r="T705" s="582" t="n">
        <x:f>U705*$E$3</x:f>
        <x:v>0</x:v>
      </x:c>
      <x:c r="U705" s="523" t="n">
        <x:v>0</x:v>
      </x:c>
      <x:c r="V705" s="585" t="n">
        <x:v>0</x:v>
      </x:c>
      <x:c r="W705" s="588" t="n">
        <x:f>X705*$E$3</x:f>
        <x:v>0</x:v>
      </x:c>
      <x:c r="X705" s="523" t="n">
        <x:v>0</x:v>
      </x:c>
      <x:c r="Y705" s="579" t="n">
        <x:v>0</x:v>
      </x:c>
      <x:c r="Z705" s="582" t="n">
        <x:f>AA705*$E$3</x:f>
        <x:v>0</x:v>
      </x:c>
      <x:c r="AA705" s="523" t="n">
        <x:v>0</x:v>
      </x:c>
      <x:c r="AB705" s="585" t="n">
        <x:v>0</x:v>
      </x:c>
      <x:c r="AC705" s="588" t="n">
        <x:f>AD705*$E$3</x:f>
        <x:v>0</x:v>
      </x:c>
      <x:c r="AD705" s="523" t="n">
        <x:v>0</x:v>
      </x:c>
      <x:c r="AE705" s="579" t="n">
        <x:v>0</x:v>
      </x:c>
      <x:c r="AF705" s="582" t="n">
        <x:f>AG705*$E$3</x:f>
        <x:v>0</x:v>
      </x:c>
      <x:c r="AG705" s="523" t="n">
        <x:v>0</x:v>
      </x:c>
      <x:c r="AH705" s="585" t="n">
        <x:v>0</x:v>
      </x:c>
      <x:c r="AI705" s="588" t="n">
        <x:f>AJ705*$E$3</x:f>
        <x:v>0</x:v>
      </x:c>
      <x:c r="AJ705" s="523" t="n">
        <x:v>0</x:v>
      </x:c>
      <x:c r="AK705" s="579" t="n">
        <x:v>0</x:v>
      </x:c>
      <x:c r="AL705" s="582" t="n">
        <x:f>AM705*$E$3</x:f>
        <x:v>0</x:v>
      </x:c>
      <x:c r="AM705" s="523" t="n">
        <x:v>0</x:v>
      </x:c>
      <x:c r="AN705" s="585" t="n">
        <x:v>0</x:v>
      </x:c>
      <x:c r="AO705" s="588" t="n">
        <x:f>AP705*$E$3</x:f>
        <x:v>0</x:v>
      </x:c>
      <x:c r="AP705" s="523" t="n">
        <x:v>0</x:v>
      </x:c>
      <x:c r="AQ705" s="579" t="n">
        <x:v>0</x:v>
      </x:c>
      <x:c r="AR705" s="582" t="n">
        <x:f>AS705*$E$3</x:f>
        <x:v>0</x:v>
      </x:c>
      <x:c r="AS705" s="523" t="n">
        <x:v>0</x:v>
      </x:c>
      <x:c r="AT705" s="585" t="n">
        <x:v>0</x:v>
      </x:c>
      <x:c r="AU705" s="588" t="n">
        <x:f>AV705*$E$3</x:f>
        <x:v>0</x:v>
      </x:c>
      <x:c r="AV705" s="523" t="n">
        <x:v>0</x:v>
      </x:c>
      <x:c r="AW705" s="579" t="n">
        <x:f>SUM(M705,P705,S705,V705,Y705,AB705,AE705,AH705,AK705,AN705,AQ705,AT705)</x:f>
        <x:v>0</x:v>
      </x:c>
      <x:c r="AX705" s="582" t="n">
        <x:f>SUM(N705,Q705,T705,W705,Z705,AC705,AF705,AI705,AL705,AO705,AR705,AU705)</x:f>
        <x:v>0</x:v>
      </x:c>
      <x:c r="AY705" s="525"/>
      <x:c r="AZ705" s="579" t="n">
        <x:f>AW705/12</x:f>
        <x:v>0</x:v>
      </x:c>
      <x:c r="BA705" s="582" t="n">
        <x:f>AX705/12</x:f>
        <x:v>0</x:v>
      </x:c>
      <x:c r="BB705" s="525"/>
      <x:c r="BC705" s="579" t="n">
        <x:f>AW705-$G705</x:f>
        <x:v>0</x:v>
      </x:c>
      <x:c r="BD705" s="582" t="n">
        <x:f>AX705-($K705*12)</x:f>
        <x:v>0</x:v>
      </x:c>
      <x:c r="BE705" s="522" t="str">
        <x:v>NÃO</x:v>
      </x:c>
      <x:c r="BF705" s="522" t="str">
        <x:v>PERDAS · Disponibilidade de equipes de perdas</x:v>
      </x:c>
    </x:row>
    <x:row r="706" ht="31" customHeight="1">
      <x:c r="A706" s="531" t="str">
        <x:v>PERDAS</x:v>
      </x:c>
      <x:c r="B706" s="531" t="str">
        <x:v>PERDAS</x:v>
      </x:c>
      <x:c r="C706" s="531" t="str">
        <x:v>5082000280</x:v>
      </x:c>
      <x:c r="D706" s="534" t="str">
        <x:v>RET TERMINAL LEITURA TLI SUST SMC</x:v>
      </x:c>
      <x:c r="E706" s="534" t="str">
        <x:v>RETIRAR TERMINAL DE LEITURA EM REDE PADRAO RSB; INCLUI: RETIRAR TERMINAL DE LEITURA COM CAIXA, CASO NECESSARIO, EM UNIDADE CONSUMIDORA DO GRUPO B TELEMEDIDA, DESCONECTAR TODOS OS CONDUTORES NOS BORNES DO TERMINAL. COMPREENDE REGISTRO NO SISTEMA COMERCIAL. APROPRIACAO - INVESTIMENTO: QUANDO ASSOCIADA A UC ESSA ATIVIDADE DEVE SER APROPRIADA NA ODM. CONFORME ET.205.EQTL.NORMAS E QUALIDADE - CADERNO DE SERVICOS. QUANTIDADE MINIMA DE PESSOAS RECOMENDADAS: 2 PESSOAS. TIPO DE TURMA: SUSTENTACAO SMC LM.</x:v>
      </x:c>
      <x:c r="F706" s="531" t="str">
        <x:v>UNIDADE</x:v>
      </x:c>
      <x:c r="G706" s="573" t="n">
        <x:v>0</x:v>
      </x:c>
      <x:c r="H706" s="573" t="n">
        <x:f>G706/12</x:f>
        <x:v>0</x:v>
      </x:c>
      <x:c r="I706" s="576" t="n">
        <x:v>39.831711972389</x:v>
      </x:c>
      <x:c r="J706" s="576" t="n">
        <x:f>ROUND(I706*$E$3,2)</x:f>
        <x:v>39.83</x:v>
      </x:c>
      <x:c r="K706" s="576" t="n">
        <x:f>J706*H706</x:f>
        <x:v>0</x:v>
      </x:c>
      <x:c r="L706" s="522"/>
      <x:c r="M706" s="579" t="n">
        <x:v>0</x:v>
      </x:c>
      <x:c r="N706" s="582" t="n">
        <x:f>O706*$E$3</x:f>
        <x:v>0</x:v>
      </x:c>
      <x:c r="O706" s="523" t="n">
        <x:v>0</x:v>
      </x:c>
      <x:c r="P706" s="585" t="n">
        <x:v>0</x:v>
      </x:c>
      <x:c r="Q706" s="588" t="n">
        <x:f>R706*$E$3</x:f>
        <x:v>0</x:v>
      </x:c>
      <x:c r="R706" s="523" t="n">
        <x:v>0</x:v>
      </x:c>
      <x:c r="S706" s="579" t="n">
        <x:v>0</x:v>
      </x:c>
      <x:c r="T706" s="582" t="n">
        <x:f>U706*$E$3</x:f>
        <x:v>0</x:v>
      </x:c>
      <x:c r="U706" s="523" t="n">
        <x:v>0</x:v>
      </x:c>
      <x:c r="V706" s="585" t="n">
        <x:v>0</x:v>
      </x:c>
      <x:c r="W706" s="588" t="n">
        <x:f>X706*$E$3</x:f>
        <x:v>0</x:v>
      </x:c>
      <x:c r="X706" s="523" t="n">
        <x:v>0</x:v>
      </x:c>
      <x:c r="Y706" s="579" t="n">
        <x:v>0</x:v>
      </x:c>
      <x:c r="Z706" s="582" t="n">
        <x:f>AA706*$E$3</x:f>
        <x:v>0</x:v>
      </x:c>
      <x:c r="AA706" s="523" t="n">
        <x:v>0</x:v>
      </x:c>
      <x:c r="AB706" s="585" t="n">
        <x:v>0</x:v>
      </x:c>
      <x:c r="AC706" s="588" t="n">
        <x:f>AD706*$E$3</x:f>
        <x:v>0</x:v>
      </x:c>
      <x:c r="AD706" s="523" t="n">
        <x:v>0</x:v>
      </x:c>
      <x:c r="AE706" s="579" t="n">
        <x:v>0</x:v>
      </x:c>
      <x:c r="AF706" s="582" t="n">
        <x:f>AG706*$E$3</x:f>
        <x:v>0</x:v>
      </x:c>
      <x:c r="AG706" s="523" t="n">
        <x:v>0</x:v>
      </x:c>
      <x:c r="AH706" s="585" t="n">
        <x:v>0</x:v>
      </x:c>
      <x:c r="AI706" s="588" t="n">
        <x:f>AJ706*$E$3</x:f>
        <x:v>0</x:v>
      </x:c>
      <x:c r="AJ706" s="523" t="n">
        <x:v>0</x:v>
      </x:c>
      <x:c r="AK706" s="579" t="n">
        <x:v>0</x:v>
      </x:c>
      <x:c r="AL706" s="582" t="n">
        <x:f>AM706*$E$3</x:f>
        <x:v>0</x:v>
      </x:c>
      <x:c r="AM706" s="523" t="n">
        <x:v>0</x:v>
      </x:c>
      <x:c r="AN706" s="585" t="n">
        <x:v>0</x:v>
      </x:c>
      <x:c r="AO706" s="588" t="n">
        <x:f>AP706*$E$3</x:f>
        <x:v>0</x:v>
      </x:c>
      <x:c r="AP706" s="523" t="n">
        <x:v>0</x:v>
      </x:c>
      <x:c r="AQ706" s="579" t="n">
        <x:v>0</x:v>
      </x:c>
      <x:c r="AR706" s="582" t="n">
        <x:f>AS706*$E$3</x:f>
        <x:v>0</x:v>
      </x:c>
      <x:c r="AS706" s="523" t="n">
        <x:v>0</x:v>
      </x:c>
      <x:c r="AT706" s="585" t="n">
        <x:v>0</x:v>
      </x:c>
      <x:c r="AU706" s="588" t="n">
        <x:f>AV706*$E$3</x:f>
        <x:v>0</x:v>
      </x:c>
      <x:c r="AV706" s="523" t="n">
        <x:v>0</x:v>
      </x:c>
      <x:c r="AW706" s="579" t="n">
        <x:f>SUM(M706,P706,S706,V706,Y706,AB706,AE706,AH706,AK706,AN706,AQ706,AT706)</x:f>
        <x:v>0</x:v>
      </x:c>
      <x:c r="AX706" s="582" t="n">
        <x:f>SUM(N706,Q706,T706,W706,Z706,AC706,AF706,AI706,AL706,AO706,AR706,AU706)</x:f>
        <x:v>0</x:v>
      </x:c>
      <x:c r="AY706" s="525"/>
      <x:c r="AZ706" s="579" t="n">
        <x:f>AW706/12</x:f>
        <x:v>0</x:v>
      </x:c>
      <x:c r="BA706" s="582" t="n">
        <x:f>AX706/12</x:f>
        <x:v>0</x:v>
      </x:c>
      <x:c r="BB706" s="525"/>
      <x:c r="BC706" s="579" t="n">
        <x:f>AW706-$G706</x:f>
        <x:v>0</x:v>
      </x:c>
      <x:c r="BD706" s="582" t="n">
        <x:f>AX706-($K706*12)</x:f>
        <x:v>0</x:v>
      </x:c>
      <x:c r="BE706" s="522" t="str">
        <x:v>NÃO</x:v>
      </x:c>
      <x:c r="BF706" s="522" t="str">
        <x:v>PERDAS · Disponibilidade de equipes de perdas</x:v>
      </x:c>
    </x:row>
    <x:row r="707" ht="31" customHeight="1">
      <x:c r="A707" s="531" t="str">
        <x:v>PERDAS</x:v>
      </x:c>
      <x:c r="B707" s="531" t="str">
        <x:v>PERDAS</x:v>
      </x:c>
      <x:c r="C707" s="531" t="str">
        <x:v>5082000281</x:v>
      </x:c>
      <x:c r="D707" s="534" t="str">
        <x:v>INST MEDIDOR ELETRONICO SUST SMC</x:v>
      </x:c>
      <x:c r="E707" s="534" t="str">
        <x:v>INSTALAR MEDIDOR ELETRONICO, EM UNIDADE CONSUMIDORA GRUPO B. INCLUI: INSTALAR MEDIDOR, CONECTAR TODOS OS CONDUTORES DE ENTRADA E SAIDA NOS BORNES DO MEDIDOR, CONECTAR CONDUTORES NA ENTRADA DO DISJUNTOR DO CLIENTE (UTILIZAR CONECTOR PINO EM TODAS AS CONEXOES), TESTAR MEDIDOR, TESTE DE COMUNICACAO, VINCULO AO EQUIPAMENTO, MEDIR TENSAO DE FORNECIMENTO, LACRAR CAIXA DE MEDICAO. APROPRIACAO - INVESTIMENTO: QUANDO ASSOCIADA A UC ESSA ATIVIDADE DEVE SER APROPRIADA NA ODM. CONFORME ET.205.EQTL.NORMAS E QUALIDADE - CADERNO DE SERVICOS. QUANTIDADE MINIMA DE PESSOAS RECOMENDADAS: 2 PESSOAS. TIPO DE TURMA: SUSTENTACAO SMC LM.</x:v>
      </x:c>
      <x:c r="F707" s="531" t="str">
        <x:v>UNIDADE</x:v>
      </x:c>
      <x:c r="G707" s="573" t="n">
        <x:v>0</x:v>
      </x:c>
      <x:c r="H707" s="573" t="n">
        <x:f>G707/12</x:f>
        <x:v>0</x:v>
      </x:c>
      <x:c r="I707" s="576" t="n">
        <x:v>278.821983806723</x:v>
      </x:c>
      <x:c r="J707" s="576" t="n">
        <x:f>ROUND(I707*$E$3,2)</x:f>
        <x:v>278.82</x:v>
      </x:c>
      <x:c r="K707" s="576" t="n">
        <x:f>J707*H707</x:f>
        <x:v>0</x:v>
      </x:c>
      <x:c r="L707" s="522"/>
      <x:c r="M707" s="579" t="n">
        <x:v>0</x:v>
      </x:c>
      <x:c r="N707" s="582" t="n">
        <x:f>O707*$E$3</x:f>
        <x:v>0</x:v>
      </x:c>
      <x:c r="O707" s="523" t="n">
        <x:v>0</x:v>
      </x:c>
      <x:c r="P707" s="585" t="n">
        <x:v>0</x:v>
      </x:c>
      <x:c r="Q707" s="588" t="n">
        <x:f>R707*$E$3</x:f>
        <x:v>0</x:v>
      </x:c>
      <x:c r="R707" s="523" t="n">
        <x:v>0</x:v>
      </x:c>
      <x:c r="S707" s="579" t="n">
        <x:v>0</x:v>
      </x:c>
      <x:c r="T707" s="582" t="n">
        <x:f>U707*$E$3</x:f>
        <x:v>0</x:v>
      </x:c>
      <x:c r="U707" s="523" t="n">
        <x:v>0</x:v>
      </x:c>
      <x:c r="V707" s="585" t="n">
        <x:v>0</x:v>
      </x:c>
      <x:c r="W707" s="588" t="n">
        <x:f>X707*$E$3</x:f>
        <x:v>0</x:v>
      </x:c>
      <x:c r="X707" s="523" t="n">
        <x:v>0</x:v>
      </x:c>
      <x:c r="Y707" s="579" t="n">
        <x:v>0</x:v>
      </x:c>
      <x:c r="Z707" s="582" t="n">
        <x:f>AA707*$E$3</x:f>
        <x:v>0</x:v>
      </x:c>
      <x:c r="AA707" s="523" t="n">
        <x:v>0</x:v>
      </x:c>
      <x:c r="AB707" s="585" t="n">
        <x:v>0</x:v>
      </x:c>
      <x:c r="AC707" s="588" t="n">
        <x:f>AD707*$E$3</x:f>
        <x:v>0</x:v>
      </x:c>
      <x:c r="AD707" s="523" t="n">
        <x:v>0</x:v>
      </x:c>
      <x:c r="AE707" s="579" t="n">
        <x:v>0</x:v>
      </x:c>
      <x:c r="AF707" s="582" t="n">
        <x:f>AG707*$E$3</x:f>
        <x:v>0</x:v>
      </x:c>
      <x:c r="AG707" s="523" t="n">
        <x:v>0</x:v>
      </x:c>
      <x:c r="AH707" s="585" t="n">
        <x:v>0</x:v>
      </x:c>
      <x:c r="AI707" s="588" t="n">
        <x:f>AJ707*$E$3</x:f>
        <x:v>0</x:v>
      </x:c>
      <x:c r="AJ707" s="523" t="n">
        <x:v>0</x:v>
      </x:c>
      <x:c r="AK707" s="579" t="n">
        <x:v>0</x:v>
      </x:c>
      <x:c r="AL707" s="582" t="n">
        <x:f>AM707*$E$3</x:f>
        <x:v>0</x:v>
      </x:c>
      <x:c r="AM707" s="523" t="n">
        <x:v>0</x:v>
      </x:c>
      <x:c r="AN707" s="585" t="n">
        <x:v>0</x:v>
      </x:c>
      <x:c r="AO707" s="588" t="n">
        <x:f>AP707*$E$3</x:f>
        <x:v>0</x:v>
      </x:c>
      <x:c r="AP707" s="523" t="n">
        <x:v>0</x:v>
      </x:c>
      <x:c r="AQ707" s="579" t="n">
        <x:v>0</x:v>
      </x:c>
      <x:c r="AR707" s="582" t="n">
        <x:f>AS707*$E$3</x:f>
        <x:v>0</x:v>
      </x:c>
      <x:c r="AS707" s="523" t="n">
        <x:v>0</x:v>
      </x:c>
      <x:c r="AT707" s="585" t="n">
        <x:v>0</x:v>
      </x:c>
      <x:c r="AU707" s="588" t="n">
        <x:f>AV707*$E$3</x:f>
        <x:v>0</x:v>
      </x:c>
      <x:c r="AV707" s="523" t="n">
        <x:v>0</x:v>
      </x:c>
      <x:c r="AW707" s="579" t="n">
        <x:f>SUM(M707,P707,S707,V707,Y707,AB707,AE707,AH707,AK707,AN707,AQ707,AT707)</x:f>
        <x:v>0</x:v>
      </x:c>
      <x:c r="AX707" s="582" t="n">
        <x:f>SUM(N707,Q707,T707,W707,Z707,AC707,AF707,AI707,AL707,AO707,AR707,AU707)</x:f>
        <x:v>0</x:v>
      </x:c>
      <x:c r="AY707" s="525"/>
      <x:c r="AZ707" s="579" t="n">
        <x:f>AW707/12</x:f>
        <x:v>0</x:v>
      </x:c>
      <x:c r="BA707" s="582" t="n">
        <x:f>AX707/12</x:f>
        <x:v>0</x:v>
      </x:c>
      <x:c r="BB707" s="525"/>
      <x:c r="BC707" s="579" t="n">
        <x:f>AW707-$G707</x:f>
        <x:v>0</x:v>
      </x:c>
      <x:c r="BD707" s="582" t="n">
        <x:f>AX707-($K707*12)</x:f>
        <x:v>0</x:v>
      </x:c>
      <x:c r="BE707" s="522" t="str">
        <x:v>NÃO</x:v>
      </x:c>
      <x:c r="BF707" s="522" t="str">
        <x:v>PERDAS · Disponibilidade de equipes de perdas</x:v>
      </x:c>
    </x:row>
    <x:row r="708" ht="31" customHeight="1">
      <x:c r="A708" s="531" t="str">
        <x:v>PERDAS</x:v>
      </x:c>
      <x:c r="B708" s="531" t="str">
        <x:v>PERDAS</x:v>
      </x:c>
      <x:c r="C708" s="531" t="str">
        <x:v>5082000282</x:v>
      </x:c>
      <x:c r="D708" s="534" t="str">
        <x:v>RET MEDIDOR ELETRONICO SUST SMC</x:v>
      </x:c>
      <x:c r="E708" s="534" t="str">
        <x:v>RETIRAR MEDIDOR ELETRONICO, EM UNIDADE CONSUMIDORA GRUPO B. INCLUI: RETIRAR MEDIDOR, DESCONECTAR TODOS OS CONDUTORES DE ENTRADA E SAIDA NOS BORNES DO MEDIDOR, DESCONECTAR CONDUTORES NA ENTRADA DO DISJUNTOR DO CLIENTE, RETIRAR LACRE DA CAIXA DE BORNES E PADRAO. APROPRIACAO - INVESTIMENTO: QUANDO ASSOCIADA A UC ESSA ATIVIDADE DEVE SER APROPRIADA NA ODD. CONFORME ET.205.EQTL.NORMAS E QUALIDADE - CADERNO DE SERVICOS. QUANTIDADE MINIMA DE PESSOAS RECOMENDADAS: 2 PESSOAS. TIPO DE TURMA: SUSTENTACAO SMC LM.</x:v>
      </x:c>
      <x:c r="F708" s="531" t="str">
        <x:v>UNIDADE</x:v>
      </x:c>
      <x:c r="G708" s="573" t="n">
        <x:v>0</x:v>
      </x:c>
      <x:c r="H708" s="573" t="n">
        <x:f>G708/12</x:f>
        <x:v>0</x:v>
      </x:c>
      <x:c r="I708" s="576" t="n">
        <x:v>84.0980212110373</x:v>
      </x:c>
      <x:c r="J708" s="576" t="n">
        <x:f>ROUND(I708*$E$3,2)</x:f>
        <x:v>84.1</x:v>
      </x:c>
      <x:c r="K708" s="576" t="n">
        <x:f>J708*H708</x:f>
        <x:v>0</x:v>
      </x:c>
      <x:c r="L708" s="522"/>
      <x:c r="M708" s="579" t="n">
        <x:v>0</x:v>
      </x:c>
      <x:c r="N708" s="582" t="n">
        <x:f>O708*$E$3</x:f>
        <x:v>0</x:v>
      </x:c>
      <x:c r="O708" s="523" t="n">
        <x:v>0</x:v>
      </x:c>
      <x:c r="P708" s="585" t="n">
        <x:v>0</x:v>
      </x:c>
      <x:c r="Q708" s="588" t="n">
        <x:f>R708*$E$3</x:f>
        <x:v>0</x:v>
      </x:c>
      <x:c r="R708" s="523" t="n">
        <x:v>0</x:v>
      </x:c>
      <x:c r="S708" s="579" t="n">
        <x:v>0</x:v>
      </x:c>
      <x:c r="T708" s="582" t="n">
        <x:f>U708*$E$3</x:f>
        <x:v>0</x:v>
      </x:c>
      <x:c r="U708" s="523" t="n">
        <x:v>0</x:v>
      </x:c>
      <x:c r="V708" s="585" t="n">
        <x:v>0</x:v>
      </x:c>
      <x:c r="W708" s="588" t="n">
        <x:f>X708*$E$3</x:f>
        <x:v>0</x:v>
      </x:c>
      <x:c r="X708" s="523" t="n">
        <x:v>0</x:v>
      </x:c>
      <x:c r="Y708" s="579" t="n">
        <x:v>0</x:v>
      </x:c>
      <x:c r="Z708" s="582" t="n">
        <x:f>AA708*$E$3</x:f>
        <x:v>0</x:v>
      </x:c>
      <x:c r="AA708" s="523" t="n">
        <x:v>0</x:v>
      </x:c>
      <x:c r="AB708" s="585" t="n">
        <x:v>0</x:v>
      </x:c>
      <x:c r="AC708" s="588" t="n">
        <x:f>AD708*$E$3</x:f>
        <x:v>0</x:v>
      </x:c>
      <x:c r="AD708" s="523" t="n">
        <x:v>0</x:v>
      </x:c>
      <x:c r="AE708" s="579" t="n">
        <x:v>0</x:v>
      </x:c>
      <x:c r="AF708" s="582" t="n">
        <x:f>AG708*$E$3</x:f>
        <x:v>0</x:v>
      </x:c>
      <x:c r="AG708" s="523" t="n">
        <x:v>0</x:v>
      </x:c>
      <x:c r="AH708" s="585" t="n">
        <x:v>0</x:v>
      </x:c>
      <x:c r="AI708" s="588" t="n">
        <x:f>AJ708*$E$3</x:f>
        <x:v>0</x:v>
      </x:c>
      <x:c r="AJ708" s="523" t="n">
        <x:v>0</x:v>
      </x:c>
      <x:c r="AK708" s="579" t="n">
        <x:v>0</x:v>
      </x:c>
      <x:c r="AL708" s="582" t="n">
        <x:f>AM708*$E$3</x:f>
        <x:v>0</x:v>
      </x:c>
      <x:c r="AM708" s="523" t="n">
        <x:v>0</x:v>
      </x:c>
      <x:c r="AN708" s="585" t="n">
        <x:v>0</x:v>
      </x:c>
      <x:c r="AO708" s="588" t="n">
        <x:f>AP708*$E$3</x:f>
        <x:v>0</x:v>
      </x:c>
      <x:c r="AP708" s="523" t="n">
        <x:v>0</x:v>
      </x:c>
      <x:c r="AQ708" s="579" t="n">
        <x:v>0</x:v>
      </x:c>
      <x:c r="AR708" s="582" t="n">
        <x:f>AS708*$E$3</x:f>
        <x:v>0</x:v>
      </x:c>
      <x:c r="AS708" s="523" t="n">
        <x:v>0</x:v>
      </x:c>
      <x:c r="AT708" s="585" t="n">
        <x:v>0</x:v>
      </x:c>
      <x:c r="AU708" s="588" t="n">
        <x:f>AV708*$E$3</x:f>
        <x:v>0</x:v>
      </x:c>
      <x:c r="AV708" s="523" t="n">
        <x:v>0</x:v>
      </x:c>
      <x:c r="AW708" s="579" t="n">
        <x:f>SUM(M708,P708,S708,V708,Y708,AB708,AE708,AH708,AK708,AN708,AQ708,AT708)</x:f>
        <x:v>0</x:v>
      </x:c>
      <x:c r="AX708" s="582" t="n">
        <x:f>SUM(N708,Q708,T708,W708,Z708,AC708,AF708,AI708,AL708,AO708,AR708,AU708)</x:f>
        <x:v>0</x:v>
      </x:c>
      <x:c r="AY708" s="525"/>
      <x:c r="AZ708" s="579" t="n">
        <x:f>AW708/12</x:f>
        <x:v>0</x:v>
      </x:c>
      <x:c r="BA708" s="582" t="n">
        <x:f>AX708/12</x:f>
        <x:v>0</x:v>
      </x:c>
      <x:c r="BB708" s="525"/>
      <x:c r="BC708" s="579" t="n">
        <x:f>AW708-$G708</x:f>
        <x:v>0</x:v>
      </x:c>
      <x:c r="BD708" s="582" t="n">
        <x:f>AX708-($K708*12)</x:f>
        <x:v>0</x:v>
      </x:c>
      <x:c r="BE708" s="522" t="str">
        <x:v>NÃO</x:v>
      </x:c>
      <x:c r="BF708" s="522" t="str">
        <x:v>PERDAS · Disponibilidade de equipes de perdas</x:v>
      </x:c>
    </x:row>
    <x:row r="709" ht="31" customHeight="1">
      <x:c r="A709" s="531" t="str">
        <x:v>PERDAS</x:v>
      </x:c>
      <x:c r="B709" s="531" t="str">
        <x:v>PERDAS</x:v>
      </x:c>
      <x:c r="C709" s="531" t="str">
        <x:v>5082000283</x:v>
      </x:c>
      <x:c r="D709" s="534" t="str">
        <x:v>INST CAIXA MEDICAO 200A POSTE SUST SMC</x:v>
      </x:c>
      <x:c r="E709" s="534" t="str">
        <x:v>INSTALAR CAIXA DE MEDICAO EM POSTE, REDE RSB, INDEPENDENTE DO NUMERO DE FASES. INCLUI: FIXAR CAIXA DE MEDICAO, ELETRODUTO, CONDUTOR, CONEXOES EM GERAL E CONECTAR FIO DE ATERRAMENTO. APROPRIACAO - INVESTIMENTO: QUANDO ASSOCIADA A UC ESSA ATIVIDADE DEVE SER APROPRIADA NA ODI. CONFORME ET.205.EQTL.NORMAS E QUALIDADE - CADERNO DE SERVICOS. QUANTIDADE MINIMA DE PESSOAS RECOMENDADAS: 2 PESSOAS. TIPO DE TURMA: SUSTENTACAO SMC LM.</x:v>
      </x:c>
      <x:c r="F709" s="531" t="str">
        <x:v>UNIDADE</x:v>
      </x:c>
      <x:c r="G709" s="573" t="n">
        <x:v>0</x:v>
      </x:c>
      <x:c r="H709" s="573" t="n">
        <x:f>G709/12</x:f>
        <x:v>0</x:v>
      </x:c>
      <x:c r="I709" s="576" t="n">
        <x:v>112.644081457916</x:v>
      </x:c>
      <x:c r="J709" s="576" t="n">
        <x:f>ROUND(I709*$E$3,2)</x:f>
        <x:v>112.64</x:v>
      </x:c>
      <x:c r="K709" s="576" t="n">
        <x:f>J709*H709</x:f>
        <x:v>0</x:v>
      </x:c>
      <x:c r="L709" s="522"/>
      <x:c r="M709" s="579" t="n">
        <x:v>0</x:v>
      </x:c>
      <x:c r="N709" s="582" t="n">
        <x:f>O709*$E$3</x:f>
        <x:v>0</x:v>
      </x:c>
      <x:c r="O709" s="523" t="n">
        <x:v>0</x:v>
      </x:c>
      <x:c r="P709" s="585" t="n">
        <x:v>0</x:v>
      </x:c>
      <x:c r="Q709" s="588" t="n">
        <x:f>R709*$E$3</x:f>
        <x:v>0</x:v>
      </x:c>
      <x:c r="R709" s="523" t="n">
        <x:v>0</x:v>
      </x:c>
      <x:c r="S709" s="579" t="n">
        <x:v>0</x:v>
      </x:c>
      <x:c r="T709" s="582" t="n">
        <x:f>U709*$E$3</x:f>
        <x:v>0</x:v>
      </x:c>
      <x:c r="U709" s="523" t="n">
        <x:v>0</x:v>
      </x:c>
      <x:c r="V709" s="585" t="n">
        <x:v>0</x:v>
      </x:c>
      <x:c r="W709" s="588" t="n">
        <x:f>X709*$E$3</x:f>
        <x:v>0</x:v>
      </x:c>
      <x:c r="X709" s="523" t="n">
        <x:v>0</x:v>
      </x:c>
      <x:c r="Y709" s="579" t="n">
        <x:v>0</x:v>
      </x:c>
      <x:c r="Z709" s="582" t="n">
        <x:f>AA709*$E$3</x:f>
        <x:v>0</x:v>
      </x:c>
      <x:c r="AA709" s="523" t="n">
        <x:v>0</x:v>
      </x:c>
      <x:c r="AB709" s="585" t="n">
        <x:v>0</x:v>
      </x:c>
      <x:c r="AC709" s="588" t="n">
        <x:f>AD709*$E$3</x:f>
        <x:v>0</x:v>
      </x:c>
      <x:c r="AD709" s="523" t="n">
        <x:v>0</x:v>
      </x:c>
      <x:c r="AE709" s="579" t="n">
        <x:v>0</x:v>
      </x:c>
      <x:c r="AF709" s="582" t="n">
        <x:f>AG709*$E$3</x:f>
        <x:v>0</x:v>
      </x:c>
      <x:c r="AG709" s="523" t="n">
        <x:v>0</x:v>
      </x:c>
      <x:c r="AH709" s="585" t="n">
        <x:v>0</x:v>
      </x:c>
      <x:c r="AI709" s="588" t="n">
        <x:f>AJ709*$E$3</x:f>
        <x:v>0</x:v>
      </x:c>
      <x:c r="AJ709" s="523" t="n">
        <x:v>0</x:v>
      </x:c>
      <x:c r="AK709" s="579" t="n">
        <x:v>0</x:v>
      </x:c>
      <x:c r="AL709" s="582" t="n">
        <x:f>AM709*$E$3</x:f>
        <x:v>0</x:v>
      </x:c>
      <x:c r="AM709" s="523" t="n">
        <x:v>0</x:v>
      </x:c>
      <x:c r="AN709" s="585" t="n">
        <x:v>0</x:v>
      </x:c>
      <x:c r="AO709" s="588" t="n">
        <x:f>AP709*$E$3</x:f>
        <x:v>0</x:v>
      </x:c>
      <x:c r="AP709" s="523" t="n">
        <x:v>0</x:v>
      </x:c>
      <x:c r="AQ709" s="579" t="n">
        <x:v>0</x:v>
      </x:c>
      <x:c r="AR709" s="582" t="n">
        <x:f>AS709*$E$3</x:f>
        <x:v>0</x:v>
      </x:c>
      <x:c r="AS709" s="523" t="n">
        <x:v>0</x:v>
      </x:c>
      <x:c r="AT709" s="585" t="n">
        <x:v>0</x:v>
      </x:c>
      <x:c r="AU709" s="588" t="n">
        <x:f>AV709*$E$3</x:f>
        <x:v>0</x:v>
      </x:c>
      <x:c r="AV709" s="523" t="n">
        <x:v>0</x:v>
      </x:c>
      <x:c r="AW709" s="579" t="n">
        <x:f>SUM(M709,P709,S709,V709,Y709,AB709,AE709,AH709,AK709,AN709,AQ709,AT709)</x:f>
        <x:v>0</x:v>
      </x:c>
      <x:c r="AX709" s="582" t="n">
        <x:f>SUM(N709,Q709,T709,W709,Z709,AC709,AF709,AI709,AL709,AO709,AR709,AU709)</x:f>
        <x:v>0</x:v>
      </x:c>
      <x:c r="AY709" s="525"/>
      <x:c r="AZ709" s="579" t="n">
        <x:f>AW709/12</x:f>
        <x:v>0</x:v>
      </x:c>
      <x:c r="BA709" s="582" t="n">
        <x:f>AX709/12</x:f>
        <x:v>0</x:v>
      </x:c>
      <x:c r="BB709" s="525"/>
      <x:c r="BC709" s="579" t="n">
        <x:f>AW709-$G709</x:f>
        <x:v>0</x:v>
      </x:c>
      <x:c r="BD709" s="582" t="n">
        <x:f>AX709-($K709*12)</x:f>
        <x:v>0</x:v>
      </x:c>
      <x:c r="BE709" s="522" t="str">
        <x:v>NÃO</x:v>
      </x:c>
      <x:c r="BF709" s="522" t="str">
        <x:v>PERDAS · Disponibilidade de equipes de perdas</x:v>
      </x:c>
    </x:row>
    <x:row r="710" ht="31" customHeight="1">
      <x:c r="A710" s="531" t="str">
        <x:v>PERDAS</x:v>
      </x:c>
      <x:c r="B710" s="531" t="str">
        <x:v>PERDAS</x:v>
      </x:c>
      <x:c r="C710" s="531" t="str">
        <x:v>5082000284</x:v>
      </x:c>
      <x:c r="D710" s="534" t="str">
        <x:v>INST MED FISCA TOTALIZ TD S/LEV SUST SMC</x:v>
      </x:c>
      <x:c r="E710" s="534" t="str">
        <x:v>INSTALAR MEDICAO FISCAL TOTALIZADORA NO POSTE, NA SAIDA DO SECUNDARIO DO TRANSFORMADOR DE DISTRIBUICAO (TD) SEM LEVANTAMENTO DAS UC'S E IP'S DO CIRCUITO. INCLUI: INSTALAR MEDICAO TOTALIZADORA (TC E MEDICAO FISCAL), NA SAIDA DO SECUNDARIO DO TRAFO COM TODAS AS CONEXOES NECESSARIAS. APROPRIACAO - INVESTIMENTO: QUANDO ASSOCIADA A UC ESSA ATIVIDADE DEVE SER APROPRIADA NA ODI. CONFORME ET.206.EQTL.NORMAS E QUALIDADE - CADERNO DE SERVICOS. QUANTIDADE MINIMA DE PESSOAS RECOMENDAS: 2 PESSOAS. TIPO DE TURMA: SUSTENTACAO SMC LM.</x:v>
      </x:c>
      <x:c r="F710" s="531" t="str">
        <x:v>UNIDADE</x:v>
      </x:c>
      <x:c r="G710" s="573" t="n">
        <x:v>0</x:v>
      </x:c>
      <x:c r="H710" s="573" t="n">
        <x:f>G710/12</x:f>
        <x:v>0</x:v>
      </x:c>
      <x:c r="I710" s="576" t="n">
        <x:v>183.225875072989</x:v>
      </x:c>
      <x:c r="J710" s="576" t="n">
        <x:f>ROUND(I710*$E$3,2)</x:f>
        <x:v>183.23</x:v>
      </x:c>
      <x:c r="K710" s="576" t="n">
        <x:f>J710*H710</x:f>
        <x:v>0</x:v>
      </x:c>
      <x:c r="L710" s="522"/>
      <x:c r="M710" s="579" t="n">
        <x:v>0</x:v>
      </x:c>
      <x:c r="N710" s="582" t="n">
        <x:f>O710*$E$3</x:f>
        <x:v>0</x:v>
      </x:c>
      <x:c r="O710" s="523" t="n">
        <x:v>0</x:v>
      </x:c>
      <x:c r="P710" s="585" t="n">
        <x:v>0</x:v>
      </x:c>
      <x:c r="Q710" s="588" t="n">
        <x:f>R710*$E$3</x:f>
        <x:v>0</x:v>
      </x:c>
      <x:c r="R710" s="523" t="n">
        <x:v>0</x:v>
      </x:c>
      <x:c r="S710" s="579" t="n">
        <x:v>0</x:v>
      </x:c>
      <x:c r="T710" s="582" t="n">
        <x:f>U710*$E$3</x:f>
        <x:v>0</x:v>
      </x:c>
      <x:c r="U710" s="523" t="n">
        <x:v>0</x:v>
      </x:c>
      <x:c r="V710" s="585" t="n">
        <x:v>0</x:v>
      </x:c>
      <x:c r="W710" s="588" t="n">
        <x:f>X710*$E$3</x:f>
        <x:v>0</x:v>
      </x:c>
      <x:c r="X710" s="523" t="n">
        <x:v>0</x:v>
      </x:c>
      <x:c r="Y710" s="579" t="n">
        <x:v>0</x:v>
      </x:c>
      <x:c r="Z710" s="582" t="n">
        <x:f>AA710*$E$3</x:f>
        <x:v>0</x:v>
      </x:c>
      <x:c r="AA710" s="523" t="n">
        <x:v>0</x:v>
      </x:c>
      <x:c r="AB710" s="585" t="n">
        <x:v>0</x:v>
      </x:c>
      <x:c r="AC710" s="588" t="n">
        <x:f>AD710*$E$3</x:f>
        <x:v>0</x:v>
      </x:c>
      <x:c r="AD710" s="523" t="n">
        <x:v>0</x:v>
      </x:c>
      <x:c r="AE710" s="579" t="n">
        <x:v>0</x:v>
      </x:c>
      <x:c r="AF710" s="582" t="n">
        <x:f>AG710*$E$3</x:f>
        <x:v>0</x:v>
      </x:c>
      <x:c r="AG710" s="523" t="n">
        <x:v>0</x:v>
      </x:c>
      <x:c r="AH710" s="585" t="n">
        <x:v>0</x:v>
      </x:c>
      <x:c r="AI710" s="588" t="n">
        <x:f>AJ710*$E$3</x:f>
        <x:v>0</x:v>
      </x:c>
      <x:c r="AJ710" s="523" t="n">
        <x:v>0</x:v>
      </x:c>
      <x:c r="AK710" s="579" t="n">
        <x:v>0</x:v>
      </x:c>
      <x:c r="AL710" s="582" t="n">
        <x:f>AM710*$E$3</x:f>
        <x:v>0</x:v>
      </x:c>
      <x:c r="AM710" s="523" t="n">
        <x:v>0</x:v>
      </x:c>
      <x:c r="AN710" s="585" t="n">
        <x:v>0</x:v>
      </x:c>
      <x:c r="AO710" s="588" t="n">
        <x:f>AP710*$E$3</x:f>
        <x:v>0</x:v>
      </x:c>
      <x:c r="AP710" s="523" t="n">
        <x:v>0</x:v>
      </x:c>
      <x:c r="AQ710" s="579" t="n">
        <x:v>0</x:v>
      </x:c>
      <x:c r="AR710" s="582" t="n">
        <x:f>AS710*$E$3</x:f>
        <x:v>0</x:v>
      </x:c>
      <x:c r="AS710" s="523" t="n">
        <x:v>0</x:v>
      </x:c>
      <x:c r="AT710" s="585" t="n">
        <x:v>0</x:v>
      </x:c>
      <x:c r="AU710" s="588" t="n">
        <x:f>AV710*$E$3</x:f>
        <x:v>0</x:v>
      </x:c>
      <x:c r="AV710" s="523" t="n">
        <x:v>0</x:v>
      </x:c>
      <x:c r="AW710" s="579" t="n">
        <x:f>SUM(M710,P710,S710,V710,Y710,AB710,AE710,AH710,AK710,AN710,AQ710,AT710)</x:f>
        <x:v>0</x:v>
      </x:c>
      <x:c r="AX710" s="582" t="n">
        <x:f>SUM(N710,Q710,T710,W710,Z710,AC710,AF710,AI710,AL710,AO710,AR710,AU710)</x:f>
        <x:v>0</x:v>
      </x:c>
      <x:c r="AY710" s="525"/>
      <x:c r="AZ710" s="579" t="n">
        <x:f>AW710/12</x:f>
        <x:v>0</x:v>
      </x:c>
      <x:c r="BA710" s="582" t="n">
        <x:f>AX710/12</x:f>
        <x:v>0</x:v>
      </x:c>
      <x:c r="BB710" s="525"/>
      <x:c r="BC710" s="579" t="n">
        <x:f>AW710-$G710</x:f>
        <x:v>0</x:v>
      </x:c>
      <x:c r="BD710" s="582" t="n">
        <x:f>AX710-($K710*12)</x:f>
        <x:v>0</x:v>
      </x:c>
      <x:c r="BE710" s="522" t="str">
        <x:v>NÃO</x:v>
      </x:c>
      <x:c r="BF710" s="522" t="str">
        <x:v>PERDAS · Disponibilidade de equipes de perdas</x:v>
      </x:c>
    </x:row>
    <x:row r="711" ht="31" customHeight="1">
      <x:c r="A711" s="531" t="str">
        <x:v>PERDAS</x:v>
      </x:c>
      <x:c r="B711" s="531" t="str">
        <x:v>PERDAS</x:v>
      </x:c>
      <x:c r="C711" s="531" t="str">
        <x:v>5082000285</x:v>
      </x:c>
      <x:c r="D711" s="534" t="str">
        <x:v>RET MED FISCA TOTALIZ TD S/LEV SUST SMC</x:v>
      </x:c>
      <x:c r="E711" s="534" t="str">
        <x:v>RETIRAR MEDICAO FISCAL TOTALIZADORA DO POSTE, NA SAIDA DO SECUNDARIO DO TRANSFORMADOR DE DISTRIBUICAO (TD) SEM LEVANTAMENTO DAS UC'S E IP'S DO CIRCUITO.. CONSISTE EM RETIRAR O CONJUNTO DE MEDICAO INDIRETA (TC E MEDICAO FISCAL), INSTALADO ANTERIORMENTE. APROPRIACAO - INVESTIMENTO: QUANDO ASSOCIADA A UC ESSA ATIVIDADE DEVE SER APROPRIADA NA ODI. CONFORME ET.206.EQTL.NORMAS E QUALIDADE - CADERNO DE SERVICOS. QUANTIDADE MINIMA DE PESSOAS RECOMENDAS: 2 PESSOAS. TIPO DE TURMA: SUSTENTACAO SMC LM.</x:v>
      </x:c>
      <x:c r="F711" s="531" t="str">
        <x:v>UNIDADE</x:v>
      </x:c>
      <x:c r="G711" s="573" t="n">
        <x:v>0</x:v>
      </x:c>
      <x:c r="H711" s="573" t="n">
        <x:f>G711/12</x:f>
        <x:v>0</x:v>
      </x:c>
      <x:c r="I711" s="576" t="n">
        <x:v>127.461478311645</x:v>
      </x:c>
      <x:c r="J711" s="576" t="n">
        <x:f>ROUND(I711*$E$3,2)</x:f>
        <x:v>127.46</x:v>
      </x:c>
      <x:c r="K711" s="576" t="n">
        <x:f>J711*H711</x:f>
        <x:v>0</x:v>
      </x:c>
      <x:c r="L711" s="522"/>
      <x:c r="M711" s="579" t="n">
        <x:v>0</x:v>
      </x:c>
      <x:c r="N711" s="582" t="n">
        <x:f>O711*$E$3</x:f>
        <x:v>0</x:v>
      </x:c>
      <x:c r="O711" s="523" t="n">
        <x:v>0</x:v>
      </x:c>
      <x:c r="P711" s="585" t="n">
        <x:v>0</x:v>
      </x:c>
      <x:c r="Q711" s="588" t="n">
        <x:f>R711*$E$3</x:f>
        <x:v>0</x:v>
      </x:c>
      <x:c r="R711" s="523" t="n">
        <x:v>0</x:v>
      </x:c>
      <x:c r="S711" s="579" t="n">
        <x:v>0</x:v>
      </x:c>
      <x:c r="T711" s="582" t="n">
        <x:f>U711*$E$3</x:f>
        <x:v>0</x:v>
      </x:c>
      <x:c r="U711" s="523" t="n">
        <x:v>0</x:v>
      </x:c>
      <x:c r="V711" s="585" t="n">
        <x:v>0</x:v>
      </x:c>
      <x:c r="W711" s="588" t="n">
        <x:f>X711*$E$3</x:f>
        <x:v>0</x:v>
      </x:c>
      <x:c r="X711" s="523" t="n">
        <x:v>0</x:v>
      </x:c>
      <x:c r="Y711" s="579" t="n">
        <x:v>0</x:v>
      </x:c>
      <x:c r="Z711" s="582" t="n">
        <x:f>AA711*$E$3</x:f>
        <x:v>0</x:v>
      </x:c>
      <x:c r="AA711" s="523" t="n">
        <x:v>0</x:v>
      </x:c>
      <x:c r="AB711" s="585" t="n">
        <x:v>0</x:v>
      </x:c>
      <x:c r="AC711" s="588" t="n">
        <x:f>AD711*$E$3</x:f>
        <x:v>0</x:v>
      </x:c>
      <x:c r="AD711" s="523" t="n">
        <x:v>0</x:v>
      </x:c>
      <x:c r="AE711" s="579" t="n">
        <x:v>0</x:v>
      </x:c>
      <x:c r="AF711" s="582" t="n">
        <x:f>AG711*$E$3</x:f>
        <x:v>0</x:v>
      </x:c>
      <x:c r="AG711" s="523" t="n">
        <x:v>0</x:v>
      </x:c>
      <x:c r="AH711" s="585" t="n">
        <x:v>0</x:v>
      </x:c>
      <x:c r="AI711" s="588" t="n">
        <x:f>AJ711*$E$3</x:f>
        <x:v>0</x:v>
      </x:c>
      <x:c r="AJ711" s="523" t="n">
        <x:v>0</x:v>
      </x:c>
      <x:c r="AK711" s="579" t="n">
        <x:v>0</x:v>
      </x:c>
      <x:c r="AL711" s="582" t="n">
        <x:f>AM711*$E$3</x:f>
        <x:v>0</x:v>
      </x:c>
      <x:c r="AM711" s="523" t="n">
        <x:v>0</x:v>
      </x:c>
      <x:c r="AN711" s="585" t="n">
        <x:v>0</x:v>
      </x:c>
      <x:c r="AO711" s="588" t="n">
        <x:f>AP711*$E$3</x:f>
        <x:v>0</x:v>
      </x:c>
      <x:c r="AP711" s="523" t="n">
        <x:v>0</x:v>
      </x:c>
      <x:c r="AQ711" s="579" t="n">
        <x:v>0</x:v>
      </x:c>
      <x:c r="AR711" s="582" t="n">
        <x:f>AS711*$E$3</x:f>
        <x:v>0</x:v>
      </x:c>
      <x:c r="AS711" s="523" t="n">
        <x:v>0</x:v>
      </x:c>
      <x:c r="AT711" s="585" t="n">
        <x:v>0</x:v>
      </x:c>
      <x:c r="AU711" s="588" t="n">
        <x:f>AV711*$E$3</x:f>
        <x:v>0</x:v>
      </x:c>
      <x:c r="AV711" s="523" t="n">
        <x:v>0</x:v>
      </x:c>
      <x:c r="AW711" s="579" t="n">
        <x:f>SUM(M711,P711,S711,V711,Y711,AB711,AE711,AH711,AK711,AN711,AQ711,AT711)</x:f>
        <x:v>0</x:v>
      </x:c>
      <x:c r="AX711" s="582" t="n">
        <x:f>SUM(N711,Q711,T711,W711,Z711,AC711,AF711,AI711,AL711,AO711,AR711,AU711)</x:f>
        <x:v>0</x:v>
      </x:c>
      <x:c r="AY711" s="525"/>
      <x:c r="AZ711" s="579" t="n">
        <x:f>AW711/12</x:f>
        <x:v>0</x:v>
      </x:c>
      <x:c r="BA711" s="582" t="n">
        <x:f>AX711/12</x:f>
        <x:v>0</x:v>
      </x:c>
      <x:c r="BB711" s="525"/>
      <x:c r="BC711" s="579" t="n">
        <x:f>AW711-$G711</x:f>
        <x:v>0</x:v>
      </x:c>
      <x:c r="BD711" s="582" t="n">
        <x:f>AX711-($K711*12)</x:f>
        <x:v>0</x:v>
      </x:c>
      <x:c r="BE711" s="522" t="str">
        <x:v>NÃO</x:v>
      </x:c>
      <x:c r="BF711" s="522" t="str">
        <x:v>PERDAS · Disponibilidade de equipes de perdas</x:v>
      </x:c>
    </x:row>
    <x:row r="712" ht="31" customHeight="1">
      <x:c r="A712" s="531" t="str">
        <x:v>PERDAS</x:v>
      </x:c>
      <x:c r="B712" s="531" t="str">
        <x:v>PERDAS</x:v>
      </x:c>
      <x:c r="C712" s="531" t="str">
        <x:v>5082000286</x:v>
      </x:c>
      <x:c r="D712" s="534" t="str">
        <x:v>RET MED FISCA CONVENC TD S/LEV SUST SMC</x:v>
      </x:c>
      <x:c r="E712" s="534" t="str">
        <x:v>RETIRAR MEDICAO FISCAL CONVENCIONAL DO POSTE, NA SAIDA DO SECUNDARIO DO TRANSFORMADOR DE DISTRIBUICAO (TD) SEM LEVANTAMENTO DAS UC'S E IP'S DO CIRCUITO. INCLUI: RETIRAR CAIXA TC E MEDICAO, 3 TC'S, ELETRODUTO, CONDUTORES, CONEXOES REDE BT, TRAFO E MEDIDOR, CONEXOES GERAIS, ATERRAMENTO, MEDIDOR E CHAVE DE AFERICAO NA SAIDA DO SECUNDARIO DO TRAFO. APROPRIACAO - INVESTIMENTO: QUANDO ASSOCIADA A UC ESSA ATIVIDADE DEVE SER APROPRIADA NA ODI. CONFORME ET.205.EQTL.NORMAS E QUALIDADE - CADERNO DE SERVICOS. QUANTIDADE MINIMA DE PESSOAS RECOMENDAS: 2 PESSOAS. TIPO DE TURMA: SUSTENTACAO SMC LM.</x:v>
      </x:c>
      <x:c r="F712" s="531" t="str">
        <x:v>UNIDADE</x:v>
      </x:c>
      <x:c r="G712" s="573" t="n">
        <x:v>0</x:v>
      </x:c>
      <x:c r="H712" s="573" t="n">
        <x:f>G712/12</x:f>
        <x:v>0</x:v>
      </x:c>
      <x:c r="I712" s="576" t="n">
        <x:v>156.67140042473</x:v>
      </x:c>
      <x:c r="J712" s="576" t="n">
        <x:f>ROUND(I712*$E$3,2)</x:f>
        <x:v>156.67</x:v>
      </x:c>
      <x:c r="K712" s="576" t="n">
        <x:f>J712*H712</x:f>
        <x:v>0</x:v>
      </x:c>
      <x:c r="L712" s="522"/>
      <x:c r="M712" s="579" t="n">
        <x:v>0</x:v>
      </x:c>
      <x:c r="N712" s="582" t="n">
        <x:f>O712*$E$3</x:f>
        <x:v>0</x:v>
      </x:c>
      <x:c r="O712" s="523" t="n">
        <x:v>0</x:v>
      </x:c>
      <x:c r="P712" s="585" t="n">
        <x:v>0</x:v>
      </x:c>
      <x:c r="Q712" s="588" t="n">
        <x:f>R712*$E$3</x:f>
        <x:v>0</x:v>
      </x:c>
      <x:c r="R712" s="523" t="n">
        <x:v>0</x:v>
      </x:c>
      <x:c r="S712" s="579" t="n">
        <x:v>0</x:v>
      </x:c>
      <x:c r="T712" s="582" t="n">
        <x:f>U712*$E$3</x:f>
        <x:v>0</x:v>
      </x:c>
      <x:c r="U712" s="523" t="n">
        <x:v>0</x:v>
      </x:c>
      <x:c r="V712" s="585" t="n">
        <x:v>0</x:v>
      </x:c>
      <x:c r="W712" s="588" t="n">
        <x:f>X712*$E$3</x:f>
        <x:v>0</x:v>
      </x:c>
      <x:c r="X712" s="523" t="n">
        <x:v>0</x:v>
      </x:c>
      <x:c r="Y712" s="579" t="n">
        <x:v>0</x:v>
      </x:c>
      <x:c r="Z712" s="582" t="n">
        <x:f>AA712*$E$3</x:f>
        <x:v>0</x:v>
      </x:c>
      <x:c r="AA712" s="523" t="n">
        <x:v>0</x:v>
      </x:c>
      <x:c r="AB712" s="585" t="n">
        <x:v>0</x:v>
      </x:c>
      <x:c r="AC712" s="588" t="n">
        <x:f>AD712*$E$3</x:f>
        <x:v>0</x:v>
      </x:c>
      <x:c r="AD712" s="523" t="n">
        <x:v>0</x:v>
      </x:c>
      <x:c r="AE712" s="579" t="n">
        <x:v>0</x:v>
      </x:c>
      <x:c r="AF712" s="582" t="n">
        <x:f>AG712*$E$3</x:f>
        <x:v>0</x:v>
      </x:c>
      <x:c r="AG712" s="523" t="n">
        <x:v>0</x:v>
      </x:c>
      <x:c r="AH712" s="585" t="n">
        <x:v>0</x:v>
      </x:c>
      <x:c r="AI712" s="588" t="n">
        <x:f>AJ712*$E$3</x:f>
        <x:v>0</x:v>
      </x:c>
      <x:c r="AJ712" s="523" t="n">
        <x:v>0</x:v>
      </x:c>
      <x:c r="AK712" s="579" t="n">
        <x:v>0</x:v>
      </x:c>
      <x:c r="AL712" s="582" t="n">
        <x:f>AM712*$E$3</x:f>
        <x:v>0</x:v>
      </x:c>
      <x:c r="AM712" s="523" t="n">
        <x:v>0</x:v>
      </x:c>
      <x:c r="AN712" s="585" t="n">
        <x:v>0</x:v>
      </x:c>
      <x:c r="AO712" s="588" t="n">
        <x:f>AP712*$E$3</x:f>
        <x:v>0</x:v>
      </x:c>
      <x:c r="AP712" s="523" t="n">
        <x:v>0</x:v>
      </x:c>
      <x:c r="AQ712" s="579" t="n">
        <x:v>0</x:v>
      </x:c>
      <x:c r="AR712" s="582" t="n">
        <x:f>AS712*$E$3</x:f>
        <x:v>0</x:v>
      </x:c>
      <x:c r="AS712" s="523" t="n">
        <x:v>0</x:v>
      </x:c>
      <x:c r="AT712" s="585" t="n">
        <x:v>0</x:v>
      </x:c>
      <x:c r="AU712" s="588" t="n">
        <x:f>AV712*$E$3</x:f>
        <x:v>0</x:v>
      </x:c>
      <x:c r="AV712" s="523" t="n">
        <x:v>0</x:v>
      </x:c>
      <x:c r="AW712" s="579" t="n">
        <x:f>SUM(M712,P712,S712,V712,Y712,AB712,AE712,AH712,AK712,AN712,AQ712,AT712)</x:f>
        <x:v>0</x:v>
      </x:c>
      <x:c r="AX712" s="582" t="n">
        <x:f>SUM(N712,Q712,T712,W712,Z712,AC712,AF712,AI712,AL712,AO712,AR712,AU712)</x:f>
        <x:v>0</x:v>
      </x:c>
      <x:c r="AY712" s="525"/>
      <x:c r="AZ712" s="579" t="n">
        <x:f>AW712/12</x:f>
        <x:v>0</x:v>
      </x:c>
      <x:c r="BA712" s="582" t="n">
        <x:f>AX712/12</x:f>
        <x:v>0</x:v>
      </x:c>
      <x:c r="BB712" s="525"/>
      <x:c r="BC712" s="579" t="n">
        <x:f>AW712-$G712</x:f>
        <x:v>0</x:v>
      </x:c>
      <x:c r="BD712" s="582" t="n">
        <x:f>AX712-($K712*12)</x:f>
        <x:v>0</x:v>
      </x:c>
      <x:c r="BE712" s="522" t="str">
        <x:v>NÃO</x:v>
      </x:c>
      <x:c r="BF712" s="522" t="str">
        <x:v>PERDAS · Disponibilidade de equipes de perdas</x:v>
      </x:c>
    </x:row>
    <x:row r="713" ht="31" customHeight="1">
      <x:c r="A713" s="531" t="str">
        <x:v>PERDAS</x:v>
      </x:c>
      <x:c r="B713" s="531" t="str">
        <x:v>PERDAS</x:v>
      </x:c>
      <x:c r="C713" s="531" t="str">
        <x:v>5082000287</x:v>
      </x:c>
      <x:c r="D713" s="534" t="str">
        <x:v>INST MED FISCA CONVENC TD S/LEV SUST SMC</x:v>
      </x:c>
      <x:c r="E713" s="534" t="str">
        <x:v>INSTALAR MEDICAO FISCAL CONVENCIONAL DO POSTE, NA SAIDA DO SECUNDARIO DO TRANSFORMADOR DE DISTRIBUICAO (TD) SEM LEVANTAMENTO DAS UC'S E IP'S DO CIRCUITO. INCLUI: RETIRAR CAIXA TC E MEDICAO, 3 TC'S, ELETRODUTO, CONDUTORES, CONEXOES REDE BT, TRAFO E MEDIDOR, CONEXOES GERAIS, ATERRAMENTO, MEDIDOR E CHAVE DE AFERICAO NA SAIDA DO SECUNDARIO DO TRAFO. APROPRIACAO - INVESTIMENTO: QUANDO ASSOCIADA A UC ESSA ATIVIDADE DEVE SER APROPRIADA NA ODI. CONFORME ET.205.EQTL.NORMAS E QUALIDADE - CADERNO DE SERVICOS. QUANTIDADE MINIMA DE PESSOAS RECOMENDAS: 2 PESSOAS. TIPO DE TURMA: SUSTENTACAO SMC LM.</x:v>
      </x:c>
      <x:c r="F713" s="531" t="str">
        <x:v>UNIDADE</x:v>
      </x:c>
      <x:c r="G713" s="573" t="n">
        <x:v>0</x:v>
      </x:c>
      <x:c r="H713" s="573" t="n">
        <x:f>G713/12</x:f>
        <x:v>0</x:v>
      </x:c>
      <x:c r="I713" s="576" t="n">
        <x:v>223.057587045378</x:v>
      </x:c>
      <x:c r="J713" s="576" t="n">
        <x:f>ROUND(I713*$E$3,2)</x:f>
        <x:v>223.06</x:v>
      </x:c>
      <x:c r="K713" s="576" t="n">
        <x:f>J713*H713</x:f>
        <x:v>0</x:v>
      </x:c>
      <x:c r="L713" s="522"/>
      <x:c r="M713" s="579" t="n">
        <x:v>0</x:v>
      </x:c>
      <x:c r="N713" s="582" t="n">
        <x:f>O713*$E$3</x:f>
        <x:v>0</x:v>
      </x:c>
      <x:c r="O713" s="523" t="n">
        <x:v>0</x:v>
      </x:c>
      <x:c r="P713" s="585" t="n">
        <x:v>0</x:v>
      </x:c>
      <x:c r="Q713" s="588" t="n">
        <x:f>R713*$E$3</x:f>
        <x:v>0</x:v>
      </x:c>
      <x:c r="R713" s="523" t="n">
        <x:v>0</x:v>
      </x:c>
      <x:c r="S713" s="579" t="n">
        <x:v>0</x:v>
      </x:c>
      <x:c r="T713" s="582" t="n">
        <x:f>U713*$E$3</x:f>
        <x:v>0</x:v>
      </x:c>
      <x:c r="U713" s="523" t="n">
        <x:v>0</x:v>
      </x:c>
      <x:c r="V713" s="585" t="n">
        <x:v>0</x:v>
      </x:c>
      <x:c r="W713" s="588" t="n">
        <x:f>X713*$E$3</x:f>
        <x:v>0</x:v>
      </x:c>
      <x:c r="X713" s="523" t="n">
        <x:v>0</x:v>
      </x:c>
      <x:c r="Y713" s="579" t="n">
        <x:v>0</x:v>
      </x:c>
      <x:c r="Z713" s="582" t="n">
        <x:f>AA713*$E$3</x:f>
        <x:v>0</x:v>
      </x:c>
      <x:c r="AA713" s="523" t="n">
        <x:v>0</x:v>
      </x:c>
      <x:c r="AB713" s="585" t="n">
        <x:v>0</x:v>
      </x:c>
      <x:c r="AC713" s="588" t="n">
        <x:f>AD713*$E$3</x:f>
        <x:v>0</x:v>
      </x:c>
      <x:c r="AD713" s="523" t="n">
        <x:v>0</x:v>
      </x:c>
      <x:c r="AE713" s="579" t="n">
        <x:v>0</x:v>
      </x:c>
      <x:c r="AF713" s="582" t="n">
        <x:f>AG713*$E$3</x:f>
        <x:v>0</x:v>
      </x:c>
      <x:c r="AG713" s="523" t="n">
        <x:v>0</x:v>
      </x:c>
      <x:c r="AH713" s="585" t="n">
        <x:v>0</x:v>
      </x:c>
      <x:c r="AI713" s="588" t="n">
        <x:f>AJ713*$E$3</x:f>
        <x:v>0</x:v>
      </x:c>
      <x:c r="AJ713" s="523" t="n">
        <x:v>0</x:v>
      </x:c>
      <x:c r="AK713" s="579" t="n">
        <x:v>0</x:v>
      </x:c>
      <x:c r="AL713" s="582" t="n">
        <x:f>AM713*$E$3</x:f>
        <x:v>0</x:v>
      </x:c>
      <x:c r="AM713" s="523" t="n">
        <x:v>0</x:v>
      </x:c>
      <x:c r="AN713" s="585" t="n">
        <x:v>0</x:v>
      </x:c>
      <x:c r="AO713" s="588" t="n">
        <x:f>AP713*$E$3</x:f>
        <x:v>0</x:v>
      </x:c>
      <x:c r="AP713" s="523" t="n">
        <x:v>0</x:v>
      </x:c>
      <x:c r="AQ713" s="579" t="n">
        <x:v>0</x:v>
      </x:c>
      <x:c r="AR713" s="582" t="n">
        <x:f>AS713*$E$3</x:f>
        <x:v>0</x:v>
      </x:c>
      <x:c r="AS713" s="523" t="n">
        <x:v>0</x:v>
      </x:c>
      <x:c r="AT713" s="585" t="n">
        <x:v>0</x:v>
      </x:c>
      <x:c r="AU713" s="588" t="n">
        <x:f>AV713*$E$3</x:f>
        <x:v>0</x:v>
      </x:c>
      <x:c r="AV713" s="523" t="n">
        <x:v>0</x:v>
      </x:c>
      <x:c r="AW713" s="579" t="n">
        <x:f>SUM(M713,P713,S713,V713,Y713,AB713,AE713,AH713,AK713,AN713,AQ713,AT713)</x:f>
        <x:v>0</x:v>
      </x:c>
      <x:c r="AX713" s="582" t="n">
        <x:f>SUM(N713,Q713,T713,W713,Z713,AC713,AF713,AI713,AL713,AO713,AR713,AU713)</x:f>
        <x:v>0</x:v>
      </x:c>
      <x:c r="AY713" s="525"/>
      <x:c r="AZ713" s="579" t="n">
        <x:f>AW713/12</x:f>
        <x:v>0</x:v>
      </x:c>
      <x:c r="BA713" s="582" t="n">
        <x:f>AX713/12</x:f>
        <x:v>0</x:v>
      </x:c>
      <x:c r="BB713" s="525"/>
      <x:c r="BC713" s="579" t="n">
        <x:f>AW713-$G713</x:f>
        <x:v>0</x:v>
      </x:c>
      <x:c r="BD713" s="582" t="n">
        <x:f>AX713-($K713*12)</x:f>
        <x:v>0</x:v>
      </x:c>
      <x:c r="BE713" s="522" t="str">
        <x:v>NÃO</x:v>
      </x:c>
      <x:c r="BF713" s="522" t="str">
        <x:v>PERDAS · Disponibilidade de equipes de perdas</x:v>
      </x:c>
    </x:row>
    <x:row r="714" ht="31" customHeight="1">
      <x:c r="A714" s="531" t="str">
        <x:v>PERDAS</x:v>
      </x:c>
      <x:c r="B714" s="531" t="str">
        <x:v>PERDAS</x:v>
      </x:c>
      <x:c r="C714" s="531" t="str">
        <x:v>5083000011</x:v>
      </x:c>
      <x:c r="D714" s="534" t="str">
        <x:v>SERV NORMALIZACAO ESTRUTURACAO EQ LEVE</x:v>
      </x:c>
      <x:c r="E714" s="534" t="str">
        <x:v>SERVICOS DE NORMALIZACAO E ESTRUTURACAO EM UNIDADES CONSUMIDORAS DE  CLIENTES BT. TROCA DE RAMAL, MEDIDOR E INSTALACAO  DE PADRAO DE ENTRADA.  ELIMINAR CLANDESTINOS, REGULARIZAR DESLIGADOS, NORMALIZAR CLIENTES EM  MINIMO DA FASE. APROPRIACAO: INVESTIMENTO. TIPO DE EQUIPE: LEVE /  VEICULO AUTOMOTOR PICAPE.</x:v>
      </x:c>
      <x:c r="F714" s="531" t="str">
        <x:v>HORA</x:v>
      </x:c>
      <x:c r="G714" s="573" t="n">
        <x:v>279624</x:v>
      </x:c>
      <x:c r="H714" s="573" t="n">
        <x:f>G714/12</x:f>
        <x:v>23302</x:v>
      </x:c>
      <x:c r="I714" s="576" t="n">
        <x:v>194.508545275788</x:v>
      </x:c>
      <x:c r="J714" s="576" t="n">
        <x:f>ROUND(I714*$E$3,2)</x:f>
        <x:v>194.51</x:v>
      </x:c>
      <x:c r="K714" s="576" t="n">
        <x:f>J714*H714</x:f>
        <x:v>4532472.02</x:v>
      </x:c>
      <x:c r="L714" s="522"/>
      <x:c r="M714" s="579" t="n">
        <x:v>0</x:v>
      </x:c>
      <x:c r="N714" s="582" t="n">
        <x:f>O714*$E$3</x:f>
        <x:v>0</x:v>
      </x:c>
      <x:c r="O714" s="523" t="n">
        <x:v>0</x:v>
      </x:c>
      <x:c r="P714" s="585" t="n">
        <x:v>0</x:v>
      </x:c>
      <x:c r="Q714" s="588" t="n">
        <x:f>R714*$E$3</x:f>
        <x:v>0</x:v>
      </x:c>
      <x:c r="R714" s="523" t="n">
        <x:v>0</x:v>
      </x:c>
      <x:c r="S714" s="579" t="n">
        <x:v>0</x:v>
      </x:c>
      <x:c r="T714" s="582" t="n">
        <x:f>U714*$E$3</x:f>
        <x:v>0</x:v>
      </x:c>
      <x:c r="U714" s="523" t="n">
        <x:v>0</x:v>
      </x:c>
      <x:c r="V714" s="585" t="n">
        <x:v>0</x:v>
      </x:c>
      <x:c r="W714" s="588" t="n">
        <x:f>X714*$E$3</x:f>
        <x:v>0</x:v>
      </x:c>
      <x:c r="X714" s="523" t="n">
        <x:v>0</x:v>
      </x:c>
      <x:c r="Y714" s="579" t="n">
        <x:v>0</x:v>
      </x:c>
      <x:c r="Z714" s="582" t="n">
        <x:f>AA714*$E$3</x:f>
        <x:v>0</x:v>
      </x:c>
      <x:c r="AA714" s="523" t="n">
        <x:v>0</x:v>
      </x:c>
      <x:c r="AB714" s="585" t="n">
        <x:v>0</x:v>
      </x:c>
      <x:c r="AC714" s="588" t="n">
        <x:f>AD714*$E$3</x:f>
        <x:v>0</x:v>
      </x:c>
      <x:c r="AD714" s="523" t="n">
        <x:v>0</x:v>
      </x:c>
      <x:c r="AE714" s="579" t="n">
        <x:v>0</x:v>
      </x:c>
      <x:c r="AF714" s="582" t="n">
        <x:f>AG714*$E$3</x:f>
        <x:v>0</x:v>
      </x:c>
      <x:c r="AG714" s="523" t="n">
        <x:v>0</x:v>
      </x:c>
      <x:c r="AH714" s="585" t="n">
        <x:v>0</x:v>
      </x:c>
      <x:c r="AI714" s="588" t="n">
        <x:f>AJ714*$E$3</x:f>
        <x:v>0</x:v>
      </x:c>
      <x:c r="AJ714" s="523" t="n">
        <x:v>0</x:v>
      </x:c>
      <x:c r="AK714" s="579" t="n">
        <x:v>0</x:v>
      </x:c>
      <x:c r="AL714" s="582" t="n">
        <x:f>AM714*$E$3</x:f>
        <x:v>0</x:v>
      </x:c>
      <x:c r="AM714" s="523" t="n">
        <x:v>0</x:v>
      </x:c>
      <x:c r="AN714" s="585" t="n">
        <x:v>0</x:v>
      </x:c>
      <x:c r="AO714" s="588" t="n">
        <x:f>AP714*$E$3</x:f>
        <x:v>0</x:v>
      </x:c>
      <x:c r="AP714" s="523" t="n">
        <x:v>0</x:v>
      </x:c>
      <x:c r="AQ714" s="579" t="n">
        <x:v>0</x:v>
      </x:c>
      <x:c r="AR714" s="582" t="n">
        <x:f>AS714*$E$3</x:f>
        <x:v>0</x:v>
      </x:c>
      <x:c r="AS714" s="523" t="n">
        <x:v>0</x:v>
      </x:c>
      <x:c r="AT714" s="585" t="n">
        <x:v>0</x:v>
      </x:c>
      <x:c r="AU714" s="588" t="n">
        <x:f>AV714*$E$3</x:f>
        <x:v>0</x:v>
      </x:c>
      <x:c r="AV714" s="523" t="n">
        <x:v>0</x:v>
      </x:c>
      <x:c r="AW714" s="579" t="n">
        <x:f>SUM(M714,P714,S714,V714,Y714,AB714,AE714,AH714,AK714,AN714,AQ714,AT714)</x:f>
        <x:v>0</x:v>
      </x:c>
      <x:c r="AX714" s="582" t="n">
        <x:f>SUM(N714,Q714,T714,W714,Z714,AC714,AF714,AI714,AL714,AO714,AR714,AU714)</x:f>
        <x:v>0</x:v>
      </x:c>
      <x:c r="AY714" s="525"/>
      <x:c r="AZ714" s="579" t="n">
        <x:f>AW714/12</x:f>
        <x:v>0</x:v>
      </x:c>
      <x:c r="BA714" s="582" t="n">
        <x:f>AX714/12</x:f>
        <x:v>0</x:v>
      </x:c>
      <x:c r="BB714" s="525"/>
      <x:c r="BC714" s="579" t="n">
        <x:f>AW714-$G714</x:f>
        <x:v>-279624</x:v>
      </x:c>
      <x:c r="BD714" s="582" t="n">
        <x:f>AX714-($K714*12)</x:f>
        <x:v>-54389664.239999995</x:v>
      </x:c>
      <x:c r="BE714" s="522" t="str">
        <x:v>NÃO</x:v>
      </x:c>
      <x:c r="BF714" s="522" t="str">
        <x:v>PERDAS · Disponibilidade de equipes de perdas</x:v>
      </x:c>
    </x:row>
    <x:row r="715" ht="31" customHeight="1">
      <x:c r="A715" s="531" t="str">
        <x:v>PERDAS</x:v>
      </x:c>
      <x:c r="B715" s="531" t="str">
        <x:v>PERDAS</x:v>
      </x:c>
      <x:c r="C715" s="531" t="str">
        <x:v>5083000012</x:v>
      </x:c>
      <x:c r="D715" s="534" t="str">
        <x:v>SERV NORMALIZACAO ESTRUTURACAO EQ MEDIA</x:v>
      </x:c>
      <x:c r="E715" s="534" t="str">
        <x:v>SERVICOS DE NORMALIZACAO E ESTRUTURACAO EM UNIDADES CONSUMIDORAS DE  CLIENTES BT. TROCA DE RAMAL, MEDIDOR E INSTALACAO DE PADRAO DE ENTRADA.  ELIMINAR CLANDESTINOS, REGULARIZAR DESLIGADOS, NORMALIZAR CLIENTES EM  MINIMO DA FASE. APROPRIACAO: INVESTIMENTO. TIPO DE EQUIPE: MEDIA /  VEICULO AUTOMOTOR TRACADO 4X4.</x:v>
      </x:c>
      <x:c r="F715" s="531" t="str">
        <x:v>HORA</x:v>
      </x:c>
      <x:c r="G715" s="573" t="n">
        <x:v>0</x:v>
      </x:c>
      <x:c r="H715" s="573" t="n">
        <x:f>G715/12</x:f>
        <x:v>0</x:v>
      </x:c>
      <x:c r="I715" s="576" t="n">
        <x:v>194.508545275788</x:v>
      </x:c>
      <x:c r="J715" s="576" t="n">
        <x:f>ROUND(I715*$E$3,2)</x:f>
        <x:v>194.51</x:v>
      </x:c>
      <x:c r="K715" s="576" t="n">
        <x:f>J715*H715</x:f>
        <x:v>0</x:v>
      </x:c>
      <x:c r="L715" s="522"/>
      <x:c r="M715" s="579" t="n">
        <x:v>0</x:v>
      </x:c>
      <x:c r="N715" s="582" t="n">
        <x:f>O715*$E$3</x:f>
        <x:v>0</x:v>
      </x:c>
      <x:c r="O715" s="523" t="n">
        <x:v>0</x:v>
      </x:c>
      <x:c r="P715" s="585" t="n">
        <x:v>0</x:v>
      </x:c>
      <x:c r="Q715" s="588" t="n">
        <x:f>R715*$E$3</x:f>
        <x:v>0</x:v>
      </x:c>
      <x:c r="R715" s="523" t="n">
        <x:v>0</x:v>
      </x:c>
      <x:c r="S715" s="579" t="n">
        <x:v>0</x:v>
      </x:c>
      <x:c r="T715" s="582" t="n">
        <x:f>U715*$E$3</x:f>
        <x:v>0</x:v>
      </x:c>
      <x:c r="U715" s="523" t="n">
        <x:v>0</x:v>
      </x:c>
      <x:c r="V715" s="585" t="n">
        <x:v>0</x:v>
      </x:c>
      <x:c r="W715" s="588" t="n">
        <x:f>X715*$E$3</x:f>
        <x:v>0</x:v>
      </x:c>
      <x:c r="X715" s="523" t="n">
        <x:v>0</x:v>
      </x:c>
      <x:c r="Y715" s="579" t="n">
        <x:v>0</x:v>
      </x:c>
      <x:c r="Z715" s="582" t="n">
        <x:f>AA715*$E$3</x:f>
        <x:v>0</x:v>
      </x:c>
      <x:c r="AA715" s="523" t="n">
        <x:v>0</x:v>
      </x:c>
      <x:c r="AB715" s="585" t="n">
        <x:v>0</x:v>
      </x:c>
      <x:c r="AC715" s="588" t="n">
        <x:f>AD715*$E$3</x:f>
        <x:v>0</x:v>
      </x:c>
      <x:c r="AD715" s="523" t="n">
        <x:v>0</x:v>
      </x:c>
      <x:c r="AE715" s="579" t="n">
        <x:v>0</x:v>
      </x:c>
      <x:c r="AF715" s="582" t="n">
        <x:f>AG715*$E$3</x:f>
        <x:v>0</x:v>
      </x:c>
      <x:c r="AG715" s="523" t="n">
        <x:v>0</x:v>
      </x:c>
      <x:c r="AH715" s="585" t="n">
        <x:v>0</x:v>
      </x:c>
      <x:c r="AI715" s="588" t="n">
        <x:f>AJ715*$E$3</x:f>
        <x:v>0</x:v>
      </x:c>
      <x:c r="AJ715" s="523" t="n">
        <x:v>0</x:v>
      </x:c>
      <x:c r="AK715" s="579" t="n">
        <x:v>0</x:v>
      </x:c>
      <x:c r="AL715" s="582" t="n">
        <x:f>AM715*$E$3</x:f>
        <x:v>0</x:v>
      </x:c>
      <x:c r="AM715" s="523" t="n">
        <x:v>0</x:v>
      </x:c>
      <x:c r="AN715" s="585" t="n">
        <x:v>0</x:v>
      </x:c>
      <x:c r="AO715" s="588" t="n">
        <x:f>AP715*$E$3</x:f>
        <x:v>0</x:v>
      </x:c>
      <x:c r="AP715" s="523" t="n">
        <x:v>0</x:v>
      </x:c>
      <x:c r="AQ715" s="579" t="n">
        <x:v>0</x:v>
      </x:c>
      <x:c r="AR715" s="582" t="n">
        <x:f>AS715*$E$3</x:f>
        <x:v>0</x:v>
      </x:c>
      <x:c r="AS715" s="523" t="n">
        <x:v>0</x:v>
      </x:c>
      <x:c r="AT715" s="585" t="n">
        <x:v>0</x:v>
      </x:c>
      <x:c r="AU715" s="588" t="n">
        <x:f>AV715*$E$3</x:f>
        <x:v>0</x:v>
      </x:c>
      <x:c r="AV715" s="523" t="n">
        <x:v>0</x:v>
      </x:c>
      <x:c r="AW715" s="579" t="n">
        <x:f>SUM(M715,P715,S715,V715,Y715,AB715,AE715,AH715,AK715,AN715,AQ715,AT715)</x:f>
        <x:v>0</x:v>
      </x:c>
      <x:c r="AX715" s="582" t="n">
        <x:f>SUM(N715,Q715,T715,W715,Z715,AC715,AF715,AI715,AL715,AO715,AR715,AU715)</x:f>
        <x:v>0</x:v>
      </x:c>
      <x:c r="AY715" s="525"/>
      <x:c r="AZ715" s="579" t="n">
        <x:f>AW715/12</x:f>
        <x:v>0</x:v>
      </x:c>
      <x:c r="BA715" s="582" t="n">
        <x:f>AX715/12</x:f>
        <x:v>0</x:v>
      </x:c>
      <x:c r="BB715" s="525"/>
      <x:c r="BC715" s="579" t="n">
        <x:f>AW715-$G715</x:f>
        <x:v>0</x:v>
      </x:c>
      <x:c r="BD715" s="582" t="n">
        <x:f>AX715-($K715*12)</x:f>
        <x:v>0</x:v>
      </x:c>
      <x:c r="BE715" s="522" t="str">
        <x:v>NÃO</x:v>
      </x:c>
      <x:c r="BF715" s="522" t="str">
        <x:v>PERDAS · Disponibilidade de equipes de perdas</x:v>
      </x:c>
    </x:row>
    <x:row r="716" ht="31" customHeight="1">
      <x:c r="A716" s="531" t="str">
        <x:v>PERDAS</x:v>
      </x:c>
      <x:c r="B716" s="531" t="str">
        <x:v>PERDAS</x:v>
      </x:c>
      <x:c r="C716" s="531" t="str">
        <x:v>5083000061</x:v>
      </x:c>
      <x:c r="D716" s="534" t="str">
        <x:v>INST ROTEADOR/COLETOR COMUNICACAO SMC LM</x:v>
      </x:c>
      <x:c r="E716" s="534" t="str">
        <x:v>INSTALAR ROTEADOR/COLETOR DE COMUNICACAO DO SMC. INCLUI: INSTALAR EQUIPAMENTO, TESTE DE COMUNICACAO E VINCULO AO EQUIPAMENTO. APROPRIACAO - INVESTIMENTO: QUANDO ASSOCIADA A UC ESSA ATIVIDADE DEVE SER APROPRIADA NA ODI. CUSTEIO: QUANDO EM ATIVIDADE DE MANUTENCAO, APROPRIAR NO CENTRO E CLASSE DE CUSTO ESPECIFICA DA AREA. CONFORME ET.205.EQTL.NORMAS E QUALIDADE - CADERNO DE SERVICOS. QUANTIDADE MINIMA DE PESSOAS RECOMENDADAS: 2 PESSOAS. TIPO DE TURMA: SMC LM.</x:v>
      </x:c>
      <x:c r="F716" s="531" t="str">
        <x:v>UNIDADE</x:v>
      </x:c>
      <x:c r="G716" s="573" t="n">
        <x:v>0</x:v>
      </x:c>
      <x:c r="H716" s="573" t="n">
        <x:f>G716/12</x:f>
        <x:v>0</x:v>
      </x:c>
      <x:c r="I716" s="576" t="n">
        <x:v>124.806030846819</x:v>
      </x:c>
      <x:c r="J716" s="576" t="n">
        <x:f>ROUND(I716*$E$3,2)</x:f>
        <x:v>124.81</x:v>
      </x:c>
      <x:c r="K716" s="576" t="n">
        <x:f>J716*H716</x:f>
        <x:v>0</x:v>
      </x:c>
      <x:c r="L716" s="522"/>
      <x:c r="M716" s="579" t="n">
        <x:v>0</x:v>
      </x:c>
      <x:c r="N716" s="582" t="n">
        <x:f>O716*$E$3</x:f>
        <x:v>0</x:v>
      </x:c>
      <x:c r="O716" s="523" t="n">
        <x:v>0</x:v>
      </x:c>
      <x:c r="P716" s="585" t="n">
        <x:v>0</x:v>
      </x:c>
      <x:c r="Q716" s="588" t="n">
        <x:f>R716*$E$3</x:f>
        <x:v>0</x:v>
      </x:c>
      <x:c r="R716" s="523" t="n">
        <x:v>0</x:v>
      </x:c>
      <x:c r="S716" s="579" t="n">
        <x:v>0</x:v>
      </x:c>
      <x:c r="T716" s="582" t="n">
        <x:f>U716*$E$3</x:f>
        <x:v>0</x:v>
      </x:c>
      <x:c r="U716" s="523" t="n">
        <x:v>0</x:v>
      </x:c>
      <x:c r="V716" s="585" t="n">
        <x:v>0</x:v>
      </x:c>
      <x:c r="W716" s="588" t="n">
        <x:f>X716*$E$3</x:f>
        <x:v>0</x:v>
      </x:c>
      <x:c r="X716" s="523" t="n">
        <x:v>0</x:v>
      </x:c>
      <x:c r="Y716" s="579" t="n">
        <x:v>0</x:v>
      </x:c>
      <x:c r="Z716" s="582" t="n">
        <x:f>AA716*$E$3</x:f>
        <x:v>0</x:v>
      </x:c>
      <x:c r="AA716" s="523" t="n">
        <x:v>0</x:v>
      </x:c>
      <x:c r="AB716" s="585" t="n">
        <x:v>0</x:v>
      </x:c>
      <x:c r="AC716" s="588" t="n">
        <x:f>AD716*$E$3</x:f>
        <x:v>0</x:v>
      </x:c>
      <x:c r="AD716" s="523" t="n">
        <x:v>0</x:v>
      </x:c>
      <x:c r="AE716" s="579" t="n">
        <x:v>0</x:v>
      </x:c>
      <x:c r="AF716" s="582" t="n">
        <x:f>AG716*$E$3</x:f>
        <x:v>0</x:v>
      </x:c>
      <x:c r="AG716" s="523" t="n">
        <x:v>0</x:v>
      </x:c>
      <x:c r="AH716" s="585" t="n">
        <x:v>0</x:v>
      </x:c>
      <x:c r="AI716" s="588" t="n">
        <x:f>AJ716*$E$3</x:f>
        <x:v>0</x:v>
      </x:c>
      <x:c r="AJ716" s="523" t="n">
        <x:v>0</x:v>
      </x:c>
      <x:c r="AK716" s="579" t="n">
        <x:v>0</x:v>
      </x:c>
      <x:c r="AL716" s="582" t="n">
        <x:f>AM716*$E$3</x:f>
        <x:v>0</x:v>
      </x:c>
      <x:c r="AM716" s="523" t="n">
        <x:v>0</x:v>
      </x:c>
      <x:c r="AN716" s="585" t="n">
        <x:v>0</x:v>
      </x:c>
      <x:c r="AO716" s="588" t="n">
        <x:f>AP716*$E$3</x:f>
        <x:v>0</x:v>
      </x:c>
      <x:c r="AP716" s="523" t="n">
        <x:v>0</x:v>
      </x:c>
      <x:c r="AQ716" s="579" t="n">
        <x:v>0</x:v>
      </x:c>
      <x:c r="AR716" s="582" t="n">
        <x:f>AS716*$E$3</x:f>
        <x:v>0</x:v>
      </x:c>
      <x:c r="AS716" s="523" t="n">
        <x:v>0</x:v>
      </x:c>
      <x:c r="AT716" s="585" t="n">
        <x:v>0</x:v>
      </x:c>
      <x:c r="AU716" s="588" t="n">
        <x:f>AV716*$E$3</x:f>
        <x:v>0</x:v>
      </x:c>
      <x:c r="AV716" s="523" t="n">
        <x:v>0</x:v>
      </x:c>
      <x:c r="AW716" s="579" t="n">
        <x:f>SUM(M716,P716,S716,V716,Y716,AB716,AE716,AH716,AK716,AN716,AQ716,AT716)</x:f>
        <x:v>0</x:v>
      </x:c>
      <x:c r="AX716" s="582" t="n">
        <x:f>SUM(N716,Q716,T716,W716,Z716,AC716,AF716,AI716,AL716,AO716,AR716,AU716)</x:f>
        <x:v>0</x:v>
      </x:c>
      <x:c r="AY716" s="525"/>
      <x:c r="AZ716" s="579" t="n">
        <x:f>AW716/12</x:f>
        <x:v>0</x:v>
      </x:c>
      <x:c r="BA716" s="582" t="n">
        <x:f>AX716/12</x:f>
        <x:v>0</x:v>
      </x:c>
      <x:c r="BB716" s="525"/>
      <x:c r="BC716" s="579" t="n">
        <x:f>AW716-$G716</x:f>
        <x:v>0</x:v>
      </x:c>
      <x:c r="BD716" s="582" t="n">
        <x:f>AX716-($K716*12)</x:f>
        <x:v>0</x:v>
      </x:c>
      <x:c r="BE716" s="522" t="str">
        <x:v>NÃO</x:v>
      </x:c>
      <x:c r="BF716" s="522" t="str">
        <x:v>PERDAS · Disponibilidade de equipes de perdas</x:v>
      </x:c>
    </x:row>
    <x:row r="717" ht="31" customHeight="1">
      <x:c r="A717" s="531" t="str">
        <x:v>PERDAS</x:v>
      </x:c>
      <x:c r="B717" s="531" t="str">
        <x:v>PERDAS</x:v>
      </x:c>
      <x:c r="C717" s="531" t="str">
        <x:v>5083000062</x:v>
      </x:c>
      <x:c r="D717" s="534" t="str">
        <x:v>RET ROTEADOR/COLETOR COMUNICACAO SMC LM</x:v>
      </x:c>
      <x:c r="E717" s="534" t="str">
        <x:v>RETIRAR ROTEADOR/COLETOR DE COMUNICACAO DO SMC. INCLUI: RETIRAR EQUIPAMENTO. APROPRIACAO - INVESTIMENTO: QUANDO ASSOCIADA A UC ESSA ATIVIDADE DEVE SER APROPRIADA NA ODI. CUSTEIO: QUANDO EM ATIVIDADE DE MANUTENCAO, APROPRIAR NO CENTRO E CLASSE DE CUSTO ESPECIFICA DA AREA. CONFORME ET.205.EQTL.NORMAS E QUALIDADE - CADERNO DE SERVICOS. QUANTIDADE MINIMA DE PESSOAS RECOMENDADAS: 2 PESSOAS. TIPO DE TURMA: SMC LM.</x:v>
      </x:c>
      <x:c r="F717" s="531" t="str">
        <x:v>UNIDADE</x:v>
      </x:c>
      <x:c r="G717" s="573" t="n">
        <x:v>0</x:v>
      </x:c>
      <x:c r="H717" s="573" t="n">
        <x:f>G717/12</x:f>
        <x:v>0</x:v>
      </x:c>
      <x:c r="I717" s="576" t="n">
        <x:v>92.9406612689076</x:v>
      </x:c>
      <x:c r="J717" s="576" t="n">
        <x:f>ROUND(I717*$E$3,2)</x:f>
        <x:v>92.94</x:v>
      </x:c>
      <x:c r="K717" s="576" t="n">
        <x:f>J717*H717</x:f>
        <x:v>0</x:v>
      </x:c>
      <x:c r="L717" s="522"/>
      <x:c r="M717" s="579" t="n">
        <x:v>0</x:v>
      </x:c>
      <x:c r="N717" s="582" t="n">
        <x:f>O717*$E$3</x:f>
        <x:v>0</x:v>
      </x:c>
      <x:c r="O717" s="523" t="n">
        <x:v>0</x:v>
      </x:c>
      <x:c r="P717" s="585" t="n">
        <x:v>0</x:v>
      </x:c>
      <x:c r="Q717" s="588" t="n">
        <x:f>R717*$E$3</x:f>
        <x:v>0</x:v>
      </x:c>
      <x:c r="R717" s="523" t="n">
        <x:v>0</x:v>
      </x:c>
      <x:c r="S717" s="579" t="n">
        <x:v>0</x:v>
      </x:c>
      <x:c r="T717" s="582" t="n">
        <x:f>U717*$E$3</x:f>
        <x:v>0</x:v>
      </x:c>
      <x:c r="U717" s="523" t="n">
        <x:v>0</x:v>
      </x:c>
      <x:c r="V717" s="585" t="n">
        <x:v>0</x:v>
      </x:c>
      <x:c r="W717" s="588" t="n">
        <x:f>X717*$E$3</x:f>
        <x:v>0</x:v>
      </x:c>
      <x:c r="X717" s="523" t="n">
        <x:v>0</x:v>
      </x:c>
      <x:c r="Y717" s="579" t="n">
        <x:v>0</x:v>
      </x:c>
      <x:c r="Z717" s="582" t="n">
        <x:f>AA717*$E$3</x:f>
        <x:v>0</x:v>
      </x:c>
      <x:c r="AA717" s="523" t="n">
        <x:v>0</x:v>
      </x:c>
      <x:c r="AB717" s="585" t="n">
        <x:v>0</x:v>
      </x:c>
      <x:c r="AC717" s="588" t="n">
        <x:f>AD717*$E$3</x:f>
        <x:v>0</x:v>
      </x:c>
      <x:c r="AD717" s="523" t="n">
        <x:v>0</x:v>
      </x:c>
      <x:c r="AE717" s="579" t="n">
        <x:v>0</x:v>
      </x:c>
      <x:c r="AF717" s="582" t="n">
        <x:f>AG717*$E$3</x:f>
        <x:v>0</x:v>
      </x:c>
      <x:c r="AG717" s="523" t="n">
        <x:v>0</x:v>
      </x:c>
      <x:c r="AH717" s="585" t="n">
        <x:v>0</x:v>
      </x:c>
      <x:c r="AI717" s="588" t="n">
        <x:f>AJ717*$E$3</x:f>
        <x:v>0</x:v>
      </x:c>
      <x:c r="AJ717" s="523" t="n">
        <x:v>0</x:v>
      </x:c>
      <x:c r="AK717" s="579" t="n">
        <x:v>0</x:v>
      </x:c>
      <x:c r="AL717" s="582" t="n">
        <x:f>AM717*$E$3</x:f>
        <x:v>0</x:v>
      </x:c>
      <x:c r="AM717" s="523" t="n">
        <x:v>0</x:v>
      </x:c>
      <x:c r="AN717" s="585" t="n">
        <x:v>0</x:v>
      </x:c>
      <x:c r="AO717" s="588" t="n">
        <x:f>AP717*$E$3</x:f>
        <x:v>0</x:v>
      </x:c>
      <x:c r="AP717" s="523" t="n">
        <x:v>0</x:v>
      </x:c>
      <x:c r="AQ717" s="579" t="n">
        <x:v>0</x:v>
      </x:c>
      <x:c r="AR717" s="582" t="n">
        <x:f>AS717*$E$3</x:f>
        <x:v>0</x:v>
      </x:c>
      <x:c r="AS717" s="523" t="n">
        <x:v>0</x:v>
      </x:c>
      <x:c r="AT717" s="585" t="n">
        <x:v>0</x:v>
      </x:c>
      <x:c r="AU717" s="588" t="n">
        <x:f>AV717*$E$3</x:f>
        <x:v>0</x:v>
      </x:c>
      <x:c r="AV717" s="523" t="n">
        <x:v>0</x:v>
      </x:c>
      <x:c r="AW717" s="579" t="n">
        <x:f>SUM(M717,P717,S717,V717,Y717,AB717,AE717,AH717,AK717,AN717,AQ717,AT717)</x:f>
        <x:v>0</x:v>
      </x:c>
      <x:c r="AX717" s="582" t="n">
        <x:f>SUM(N717,Q717,T717,W717,Z717,AC717,AF717,AI717,AL717,AO717,AR717,AU717)</x:f>
        <x:v>0</x:v>
      </x:c>
      <x:c r="AY717" s="525"/>
      <x:c r="AZ717" s="579" t="n">
        <x:f>AW717/12</x:f>
        <x:v>0</x:v>
      </x:c>
      <x:c r="BA717" s="582" t="n">
        <x:f>AX717/12</x:f>
        <x:v>0</x:v>
      </x:c>
      <x:c r="BB717" s="525"/>
      <x:c r="BC717" s="579" t="n">
        <x:f>AW717-$G717</x:f>
        <x:v>0</x:v>
      </x:c>
      <x:c r="BD717" s="582" t="n">
        <x:f>AX717-($K717*12)</x:f>
        <x:v>0</x:v>
      </x:c>
      <x:c r="BE717" s="522" t="str">
        <x:v>NÃO</x:v>
      </x:c>
      <x:c r="BF717" s="522" t="str">
        <x:v>PERDAS · Disponibilidade de equipes de perdas</x:v>
      </x:c>
    </x:row>
    <x:row r="718" ht="31" customHeight="1">
      <x:c r="A718" s="531" t="str">
        <x:v>PERDAS</x:v>
      </x:c>
      <x:c r="B718" s="531" t="str">
        <x:v>PERDAS</x:v>
      </x:c>
      <x:c r="C718" s="531" t="str">
        <x:v>5083000150</x:v>
      </x:c>
      <x:c r="D718" s="534" t="str">
        <x:v>INST CONCENTR-CS PRI/SEC INDIV SMC LM</x:v>
      </x:c>
      <x:c r="E718" s="534" t="str">
        <x:v>INSTALAR UM CONCENTRADOR PRIMARIO/SECUNDARIO. INCLUI: INSTALAR CONCENTRADOR, CABO DE ALIMENTAÇÃO COM CONEXÃO ENTRE REDE BT E CONCENTRADOR, BLINDAGEM DA CONEXAO E INTERLIGAR AO SISTEMA DE ATERRAMENTO EXISTENTE. APROPRIACAO - INVESTIMENTO: QUANDO ASSOCIADA A UC ESSA ATIVIDADE DEVE SER APROPRIADA NA ODM. CONFORME ET.205.EQTL.NORMAS E QUALIDADE - CADERNO DE SERVICOS. QUANTIDADE MINIMA DE PESSOAS RECOMENDADAS: 2 PESSOAS. TIPO DE TURMA: SMC LM.</x:v>
      </x:c>
      <x:c r="F718" s="531" t="str">
        <x:v>UNIDADE</x:v>
      </x:c>
      <x:c r="G718" s="573" t="n">
        <x:v>0</x:v>
      </x:c>
      <x:c r="H718" s="573" t="n">
        <x:f>G718/12</x:f>
        <x:v>0</x:v>
      </x:c>
      <x:c r="I718" s="576" t="n">
        <x:v>244.327721238634</x:v>
      </x:c>
      <x:c r="J718" s="576" t="n">
        <x:f>ROUND(I718*$E$3,2)</x:f>
        <x:v>244.33</x:v>
      </x:c>
      <x:c r="K718" s="576" t="n">
        <x:f>J718*H718</x:f>
        <x:v>0</x:v>
      </x:c>
      <x:c r="L718" s="522"/>
      <x:c r="M718" s="579" t="n">
        <x:v>0</x:v>
      </x:c>
      <x:c r="N718" s="582" t="n">
        <x:f>O718*$E$3</x:f>
        <x:v>0</x:v>
      </x:c>
      <x:c r="O718" s="523" t="n">
        <x:v>0</x:v>
      </x:c>
      <x:c r="P718" s="585" t="n">
        <x:v>0</x:v>
      </x:c>
      <x:c r="Q718" s="588" t="n">
        <x:f>R718*$E$3</x:f>
        <x:v>0</x:v>
      </x:c>
      <x:c r="R718" s="523" t="n">
        <x:v>0</x:v>
      </x:c>
      <x:c r="S718" s="579" t="n">
        <x:v>0</x:v>
      </x:c>
      <x:c r="T718" s="582" t="n">
        <x:f>U718*$E$3</x:f>
        <x:v>0</x:v>
      </x:c>
      <x:c r="U718" s="523" t="n">
        <x:v>0</x:v>
      </x:c>
      <x:c r="V718" s="585" t="n">
        <x:v>0</x:v>
      </x:c>
      <x:c r="W718" s="588" t="n">
        <x:f>X718*$E$3</x:f>
        <x:v>0</x:v>
      </x:c>
      <x:c r="X718" s="523" t="n">
        <x:v>0</x:v>
      </x:c>
      <x:c r="Y718" s="579" t="n">
        <x:v>0</x:v>
      </x:c>
      <x:c r="Z718" s="582" t="n">
        <x:f>AA718*$E$3</x:f>
        <x:v>0</x:v>
      </x:c>
      <x:c r="AA718" s="523" t="n">
        <x:v>0</x:v>
      </x:c>
      <x:c r="AB718" s="585" t="n">
        <x:v>0</x:v>
      </x:c>
      <x:c r="AC718" s="588" t="n">
        <x:f>AD718*$E$3</x:f>
        <x:v>0</x:v>
      </x:c>
      <x:c r="AD718" s="523" t="n">
        <x:v>0</x:v>
      </x:c>
      <x:c r="AE718" s="579" t="n">
        <x:v>0</x:v>
      </x:c>
      <x:c r="AF718" s="582" t="n">
        <x:f>AG718*$E$3</x:f>
        <x:v>0</x:v>
      </x:c>
      <x:c r="AG718" s="523" t="n">
        <x:v>0</x:v>
      </x:c>
      <x:c r="AH718" s="585" t="n">
        <x:v>0</x:v>
      </x:c>
      <x:c r="AI718" s="588" t="n">
        <x:f>AJ718*$E$3</x:f>
        <x:v>0</x:v>
      </x:c>
      <x:c r="AJ718" s="523" t="n">
        <x:v>0</x:v>
      </x:c>
      <x:c r="AK718" s="579" t="n">
        <x:v>0</x:v>
      </x:c>
      <x:c r="AL718" s="582" t="n">
        <x:f>AM718*$E$3</x:f>
        <x:v>0</x:v>
      </x:c>
      <x:c r="AM718" s="523" t="n">
        <x:v>0</x:v>
      </x:c>
      <x:c r="AN718" s="585" t="n">
        <x:v>0</x:v>
      </x:c>
      <x:c r="AO718" s="588" t="n">
        <x:f>AP718*$E$3</x:f>
        <x:v>0</x:v>
      </x:c>
      <x:c r="AP718" s="523" t="n">
        <x:v>0</x:v>
      </x:c>
      <x:c r="AQ718" s="579" t="n">
        <x:v>0</x:v>
      </x:c>
      <x:c r="AR718" s="582" t="n">
        <x:f>AS718*$E$3</x:f>
        <x:v>0</x:v>
      </x:c>
      <x:c r="AS718" s="523" t="n">
        <x:v>0</x:v>
      </x:c>
      <x:c r="AT718" s="585" t="n">
        <x:v>0</x:v>
      </x:c>
      <x:c r="AU718" s="588" t="n">
        <x:f>AV718*$E$3</x:f>
        <x:v>0</x:v>
      </x:c>
      <x:c r="AV718" s="523" t="n">
        <x:v>0</x:v>
      </x:c>
      <x:c r="AW718" s="579" t="n">
        <x:f>SUM(M718,P718,S718,V718,Y718,AB718,AE718,AH718,AK718,AN718,AQ718,AT718)</x:f>
        <x:v>0</x:v>
      </x:c>
      <x:c r="AX718" s="582" t="n">
        <x:f>SUM(N718,Q718,T718,W718,Z718,AC718,AF718,AI718,AL718,AO718,AR718,AU718)</x:f>
        <x:v>0</x:v>
      </x:c>
      <x:c r="AY718" s="525"/>
      <x:c r="AZ718" s="579" t="n">
        <x:f>AW718/12</x:f>
        <x:v>0</x:v>
      </x:c>
      <x:c r="BA718" s="582" t="n">
        <x:f>AX718/12</x:f>
        <x:v>0</x:v>
      </x:c>
      <x:c r="BB718" s="525"/>
      <x:c r="BC718" s="579" t="n">
        <x:f>AW718-$G718</x:f>
        <x:v>0</x:v>
      </x:c>
      <x:c r="BD718" s="582" t="n">
        <x:f>AX718-($K718*12)</x:f>
        <x:v>0</x:v>
      </x:c>
      <x:c r="BE718" s="522" t="str">
        <x:v>NÃO</x:v>
      </x:c>
      <x:c r="BF718" s="522" t="str">
        <x:v>PERDAS · Disponibilidade de equipes de perdas</x:v>
      </x:c>
    </x:row>
    <x:row r="719" ht="31" customHeight="1">
      <x:c r="A719" s="531" t="str">
        <x:v>PERDAS</x:v>
      </x:c>
      <x:c r="B719" s="531" t="str">
        <x:v>PERDAS</x:v>
      </x:c>
      <x:c r="C719" s="531" t="str">
        <x:v>5083000151</x:v>
      </x:c>
      <x:c r="D719" s="534" t="str">
        <x:v>RET CONCENTR-CS PRI/SEC INDIV SMC LM</x:v>
      </x:c>
      <x:c r="E719" s="534" t="str">
        <x:v>RETIRAR UM CONCENTRADOR PRIMARIO/SECUNDARIO. INCLUI: RETIRAR CONCENTRADOR, CABO DE ALIMENTAÇÃO COM CONEXÃO ENTRE REDE BT E CONCENTRADOR, BLINDAGEM DA CONEXAO E DESCONECTAR AO SISTEMA DE ATERRAMENTO EXISTENTE. APROPRIACAO - INVESTIMENTO: QUANDO ASSOCIADA A UC ESSA ATIVIDADE DEVE SER APROPRIADA NA ODD. CONFORME ET.205.EQTL.NORMAS E QUALIDADE - CADERNO DE SERVICOS. QUANTIDADE MINIMA DE PESSOAS RECOMENDADAS: 2 PESSOAS. TIPO DE TURMA: SMC LM.</x:v>
      </x:c>
      <x:c r="F719" s="531" t="str">
        <x:v>UNIDADE</x:v>
      </x:c>
      <x:c r="G719" s="573" t="n">
        <x:v>0</x:v>
      </x:c>
      <x:c r="H719" s="573" t="n">
        <x:f>G719/12</x:f>
        <x:v>0</x:v>
      </x:c>
      <x:c r="I719" s="576" t="n">
        <x:v>154.918805097945</x:v>
      </x:c>
      <x:c r="J719" s="576" t="n">
        <x:f>ROUND(I719*$E$3,2)</x:f>
        <x:v>154.92</x:v>
      </x:c>
      <x:c r="K719" s="576" t="n">
        <x:f>J719*H719</x:f>
        <x:v>0</x:v>
      </x:c>
      <x:c r="L719" s="522"/>
      <x:c r="M719" s="579" t="n">
        <x:v>0</x:v>
      </x:c>
      <x:c r="N719" s="582" t="n">
        <x:f>O719*$E$3</x:f>
        <x:v>0</x:v>
      </x:c>
      <x:c r="O719" s="523" t="n">
        <x:v>0</x:v>
      </x:c>
      <x:c r="P719" s="585" t="n">
        <x:v>0</x:v>
      </x:c>
      <x:c r="Q719" s="588" t="n">
        <x:f>R719*$E$3</x:f>
        <x:v>0</x:v>
      </x:c>
      <x:c r="R719" s="523" t="n">
        <x:v>0</x:v>
      </x:c>
      <x:c r="S719" s="579" t="n">
        <x:v>0</x:v>
      </x:c>
      <x:c r="T719" s="582" t="n">
        <x:f>U719*$E$3</x:f>
        <x:v>0</x:v>
      </x:c>
      <x:c r="U719" s="523" t="n">
        <x:v>0</x:v>
      </x:c>
      <x:c r="V719" s="585" t="n">
        <x:v>0</x:v>
      </x:c>
      <x:c r="W719" s="588" t="n">
        <x:f>X719*$E$3</x:f>
        <x:v>0</x:v>
      </x:c>
      <x:c r="X719" s="523" t="n">
        <x:v>0</x:v>
      </x:c>
      <x:c r="Y719" s="579" t="n">
        <x:v>0</x:v>
      </x:c>
      <x:c r="Z719" s="582" t="n">
        <x:f>AA719*$E$3</x:f>
        <x:v>0</x:v>
      </x:c>
      <x:c r="AA719" s="523" t="n">
        <x:v>0</x:v>
      </x:c>
      <x:c r="AB719" s="585" t="n">
        <x:v>0</x:v>
      </x:c>
      <x:c r="AC719" s="588" t="n">
        <x:f>AD719*$E$3</x:f>
        <x:v>0</x:v>
      </x:c>
      <x:c r="AD719" s="523" t="n">
        <x:v>0</x:v>
      </x:c>
      <x:c r="AE719" s="579" t="n">
        <x:v>0</x:v>
      </x:c>
      <x:c r="AF719" s="582" t="n">
        <x:f>AG719*$E$3</x:f>
        <x:v>0</x:v>
      </x:c>
      <x:c r="AG719" s="523" t="n">
        <x:v>0</x:v>
      </x:c>
      <x:c r="AH719" s="585" t="n">
        <x:v>0</x:v>
      </x:c>
      <x:c r="AI719" s="588" t="n">
        <x:f>AJ719*$E$3</x:f>
        <x:v>0</x:v>
      </x:c>
      <x:c r="AJ719" s="523" t="n">
        <x:v>0</x:v>
      </x:c>
      <x:c r="AK719" s="579" t="n">
        <x:v>0</x:v>
      </x:c>
      <x:c r="AL719" s="582" t="n">
        <x:f>AM719*$E$3</x:f>
        <x:v>0</x:v>
      </x:c>
      <x:c r="AM719" s="523" t="n">
        <x:v>0</x:v>
      </x:c>
      <x:c r="AN719" s="585" t="n">
        <x:v>0</x:v>
      </x:c>
      <x:c r="AO719" s="588" t="n">
        <x:f>AP719*$E$3</x:f>
        <x:v>0</x:v>
      </x:c>
      <x:c r="AP719" s="523" t="n">
        <x:v>0</x:v>
      </x:c>
      <x:c r="AQ719" s="579" t="n">
        <x:v>0</x:v>
      </x:c>
      <x:c r="AR719" s="582" t="n">
        <x:f>AS719*$E$3</x:f>
        <x:v>0</x:v>
      </x:c>
      <x:c r="AS719" s="523" t="n">
        <x:v>0</x:v>
      </x:c>
      <x:c r="AT719" s="585" t="n">
        <x:v>0</x:v>
      </x:c>
      <x:c r="AU719" s="588" t="n">
        <x:f>AV719*$E$3</x:f>
        <x:v>0</x:v>
      </x:c>
      <x:c r="AV719" s="523" t="n">
        <x:v>0</x:v>
      </x:c>
      <x:c r="AW719" s="579" t="n">
        <x:f>SUM(M719,P719,S719,V719,Y719,AB719,AE719,AH719,AK719,AN719,AQ719,AT719)</x:f>
        <x:v>0</x:v>
      </x:c>
      <x:c r="AX719" s="582" t="n">
        <x:f>SUM(N719,Q719,T719,W719,Z719,AC719,AF719,AI719,AL719,AO719,AR719,AU719)</x:f>
        <x:v>0</x:v>
      </x:c>
      <x:c r="AY719" s="525"/>
      <x:c r="AZ719" s="579" t="n">
        <x:f>AW719/12</x:f>
        <x:v>0</x:v>
      </x:c>
      <x:c r="BA719" s="582" t="n">
        <x:f>AX719/12</x:f>
        <x:v>0</x:v>
      </x:c>
      <x:c r="BB719" s="525"/>
      <x:c r="BC719" s="579" t="n">
        <x:f>AW719-$G719</x:f>
        <x:v>0</x:v>
      </x:c>
      <x:c r="BD719" s="582" t="n">
        <x:f>AX719-($K719*12)</x:f>
        <x:v>0</x:v>
      </x:c>
      <x:c r="BE719" s="522" t="str">
        <x:v>NÃO</x:v>
      </x:c>
      <x:c r="BF719" s="522" t="str">
        <x:v>PERDAS · Disponibilidade de equipes de perdas</x:v>
      </x:c>
    </x:row>
    <x:row r="720" ht="31" customHeight="1">
      <x:c r="A720" s="531" t="str">
        <x:v>PERDAS</x:v>
      </x:c>
      <x:c r="B720" s="531" t="str">
        <x:v>PERDAS</x:v>
      </x:c>
      <x:c r="C720" s="531" t="str">
        <x:v>5083000168</x:v>
      </x:c>
      <x:c r="D720" s="534" t="str">
        <x:v>INST SUPORTE/PROLONG CONCENTRADOR SMC LM</x:v>
      </x:c>
      <x:c r="E720" s="534" t="str">
        <x:v>INSTALAR SUPORTE E PROLONGADOR PARA FIXACAO DE CONCENTRADOR. INCLUI: INSTALAR SUPORTE COM PROLONGADOR PARA UM OU TRES CONCENTRADORES. APROPRIACAO - INVESTIMENTO: QUANDO ASSOCIADA A UC ESSA ATIVIDADE DEVE SER APROPRIADA NA ODM. CONFORME ET.205.EQTL.NORMAS E QUALIDADE - CADERNO DE SERVICOS. QUANTIDADE MINIMA DE PESSOAS RECOMENDADAS: 2 PESSOAS. TIPO DE TURMA: SMC LM.</x:v>
      </x:c>
      <x:c r="F720" s="531" t="str">
        <x:v>UNIDADE</x:v>
      </x:c>
      <x:c r="G720" s="573" t="n">
        <x:v>0</x:v>
      </x:c>
      <x:c r="H720" s="573" t="n">
        <x:f>G720/12</x:f>
        <x:v>0</x:v>
      </x:c>
      <x:c r="I720" s="576" t="n">
        <x:v>48.7274609795559</x:v>
      </x:c>
      <x:c r="J720" s="576" t="n">
        <x:f>ROUND(I720*$E$3,2)</x:f>
        <x:v>48.73</x:v>
      </x:c>
      <x:c r="K720" s="576" t="n">
        <x:f>J720*H720</x:f>
        <x:v>0</x:v>
      </x:c>
      <x:c r="L720" s="522"/>
      <x:c r="M720" s="579" t="n">
        <x:v>0</x:v>
      </x:c>
      <x:c r="N720" s="582" t="n">
        <x:f>O720*$E$3</x:f>
        <x:v>0</x:v>
      </x:c>
      <x:c r="O720" s="523" t="n">
        <x:v>0</x:v>
      </x:c>
      <x:c r="P720" s="585" t="n">
        <x:v>0</x:v>
      </x:c>
      <x:c r="Q720" s="588" t="n">
        <x:f>R720*$E$3</x:f>
        <x:v>0</x:v>
      </x:c>
      <x:c r="R720" s="523" t="n">
        <x:v>0</x:v>
      </x:c>
      <x:c r="S720" s="579" t="n">
        <x:v>0</x:v>
      </x:c>
      <x:c r="T720" s="582" t="n">
        <x:f>U720*$E$3</x:f>
        <x:v>0</x:v>
      </x:c>
      <x:c r="U720" s="523" t="n">
        <x:v>0</x:v>
      </x:c>
      <x:c r="V720" s="585" t="n">
        <x:v>0</x:v>
      </x:c>
      <x:c r="W720" s="588" t="n">
        <x:f>X720*$E$3</x:f>
        <x:v>0</x:v>
      </x:c>
      <x:c r="X720" s="523" t="n">
        <x:v>0</x:v>
      </x:c>
      <x:c r="Y720" s="579" t="n">
        <x:v>0</x:v>
      </x:c>
      <x:c r="Z720" s="582" t="n">
        <x:f>AA720*$E$3</x:f>
        <x:v>0</x:v>
      </x:c>
      <x:c r="AA720" s="523" t="n">
        <x:v>0</x:v>
      </x:c>
      <x:c r="AB720" s="585" t="n">
        <x:v>0</x:v>
      </x:c>
      <x:c r="AC720" s="588" t="n">
        <x:f>AD720*$E$3</x:f>
        <x:v>0</x:v>
      </x:c>
      <x:c r="AD720" s="523" t="n">
        <x:v>0</x:v>
      </x:c>
      <x:c r="AE720" s="579" t="n">
        <x:v>0</x:v>
      </x:c>
      <x:c r="AF720" s="582" t="n">
        <x:f>AG720*$E$3</x:f>
        <x:v>0</x:v>
      </x:c>
      <x:c r="AG720" s="523" t="n">
        <x:v>0</x:v>
      </x:c>
      <x:c r="AH720" s="585" t="n">
        <x:v>0</x:v>
      </x:c>
      <x:c r="AI720" s="588" t="n">
        <x:f>AJ720*$E$3</x:f>
        <x:v>0</x:v>
      </x:c>
      <x:c r="AJ720" s="523" t="n">
        <x:v>0</x:v>
      </x:c>
      <x:c r="AK720" s="579" t="n">
        <x:v>0</x:v>
      </x:c>
      <x:c r="AL720" s="582" t="n">
        <x:f>AM720*$E$3</x:f>
        <x:v>0</x:v>
      </x:c>
      <x:c r="AM720" s="523" t="n">
        <x:v>0</x:v>
      </x:c>
      <x:c r="AN720" s="585" t="n">
        <x:v>0</x:v>
      </x:c>
      <x:c r="AO720" s="588" t="n">
        <x:f>AP720*$E$3</x:f>
        <x:v>0</x:v>
      </x:c>
      <x:c r="AP720" s="523" t="n">
        <x:v>0</x:v>
      </x:c>
      <x:c r="AQ720" s="579" t="n">
        <x:v>0</x:v>
      </x:c>
      <x:c r="AR720" s="582" t="n">
        <x:f>AS720*$E$3</x:f>
        <x:v>0</x:v>
      </x:c>
      <x:c r="AS720" s="523" t="n">
        <x:v>0</x:v>
      </x:c>
      <x:c r="AT720" s="585" t="n">
        <x:v>0</x:v>
      </x:c>
      <x:c r="AU720" s="588" t="n">
        <x:f>AV720*$E$3</x:f>
        <x:v>0</x:v>
      </x:c>
      <x:c r="AV720" s="523" t="n">
        <x:v>0</x:v>
      </x:c>
      <x:c r="AW720" s="579" t="n">
        <x:f>SUM(M720,P720,S720,V720,Y720,AB720,AE720,AH720,AK720,AN720,AQ720,AT720)</x:f>
        <x:v>0</x:v>
      </x:c>
      <x:c r="AX720" s="582" t="n">
        <x:f>SUM(N720,Q720,T720,W720,Z720,AC720,AF720,AI720,AL720,AO720,AR720,AU720)</x:f>
        <x:v>0</x:v>
      </x:c>
      <x:c r="AY720" s="525"/>
      <x:c r="AZ720" s="579" t="n">
        <x:f>AW720/12</x:f>
        <x:v>0</x:v>
      </x:c>
      <x:c r="BA720" s="582" t="n">
        <x:f>AX720/12</x:f>
        <x:v>0</x:v>
      </x:c>
      <x:c r="BB720" s="525"/>
      <x:c r="BC720" s="579" t="n">
        <x:f>AW720-$G720</x:f>
        <x:v>0</x:v>
      </x:c>
      <x:c r="BD720" s="582" t="n">
        <x:f>AX720-($K720*12)</x:f>
        <x:v>0</x:v>
      </x:c>
      <x:c r="BE720" s="522" t="str">
        <x:v>NÃO</x:v>
      </x:c>
      <x:c r="BF720" s="522" t="str">
        <x:v>PERDAS · Disponibilidade de equipes de perdas</x:v>
      </x:c>
    </x:row>
    <x:row r="721" ht="31" customHeight="1">
      <x:c r="A721" s="531" t="str">
        <x:v>PERDAS</x:v>
      </x:c>
      <x:c r="B721" s="531" t="str">
        <x:v>PERDAS</x:v>
      </x:c>
      <x:c r="C721" s="531" t="str">
        <x:v>5083000169</x:v>
      </x:c>
      <x:c r="D721" s="534" t="str">
        <x:v>RET SUPORTE/PROLONG CONCENTRADOR SMC LM</x:v>
      </x:c>
      <x:c r="E721" s="534" t="str">
        <x:v>RETIRAR SUPORTE E PROLONGADOR PARA FIXACAO DE CONCENTRADOR. INCLUI: RETIRAR SUPORTE COM PROLONGADOR PARA UM OU TRES CONCENTRADORES. APROPRIACAO - INVESTIMENTO: QUANDO ASSOCIADA A UC ESSA ATIVIDADE DEVE SER APROPRIADA NA ODD. CONFORME ET.205.EQTL.NORMAS E QUALIDADE - CADERNO DE SERVICOS. QUANTIDADE MINIMA DE PESSOAS RECOMENDADAS: 2 PESSOAS. TIPO DE TURMA: SMC LM.</x:v>
      </x:c>
      <x:c r="F721" s="531" t="str">
        <x:v>UNIDADE</x:v>
      </x:c>
      <x:c r="G721" s="573" t="n">
        <x:v>0</x:v>
      </x:c>
      <x:c r="H721" s="573" t="n">
        <x:f>G721/12</x:f>
        <x:v>0</x:v>
      </x:c>
      <x:c r="I721" s="576" t="n">
        <x:v>40.5752372625403</x:v>
      </x:c>
      <x:c r="J721" s="576" t="n">
        <x:f>ROUND(I721*$E$3,2)</x:f>
        <x:v>40.58</x:v>
      </x:c>
      <x:c r="K721" s="576" t="n">
        <x:f>J721*H721</x:f>
        <x:v>0</x:v>
      </x:c>
      <x:c r="L721" s="522"/>
      <x:c r="M721" s="579" t="n">
        <x:v>0</x:v>
      </x:c>
      <x:c r="N721" s="582" t="n">
        <x:f>O721*$E$3</x:f>
        <x:v>0</x:v>
      </x:c>
      <x:c r="O721" s="523" t="n">
        <x:v>0</x:v>
      </x:c>
      <x:c r="P721" s="585" t="n">
        <x:v>0</x:v>
      </x:c>
      <x:c r="Q721" s="588" t="n">
        <x:f>R721*$E$3</x:f>
        <x:v>0</x:v>
      </x:c>
      <x:c r="R721" s="523" t="n">
        <x:v>0</x:v>
      </x:c>
      <x:c r="S721" s="579" t="n">
        <x:v>0</x:v>
      </x:c>
      <x:c r="T721" s="582" t="n">
        <x:f>U721*$E$3</x:f>
        <x:v>0</x:v>
      </x:c>
      <x:c r="U721" s="523" t="n">
        <x:v>0</x:v>
      </x:c>
      <x:c r="V721" s="585" t="n">
        <x:v>0</x:v>
      </x:c>
      <x:c r="W721" s="588" t="n">
        <x:f>X721*$E$3</x:f>
        <x:v>0</x:v>
      </x:c>
      <x:c r="X721" s="523" t="n">
        <x:v>0</x:v>
      </x:c>
      <x:c r="Y721" s="579" t="n">
        <x:v>0</x:v>
      </x:c>
      <x:c r="Z721" s="582" t="n">
        <x:f>AA721*$E$3</x:f>
        <x:v>0</x:v>
      </x:c>
      <x:c r="AA721" s="523" t="n">
        <x:v>0</x:v>
      </x:c>
      <x:c r="AB721" s="585" t="n">
        <x:v>0</x:v>
      </x:c>
      <x:c r="AC721" s="588" t="n">
        <x:f>AD721*$E$3</x:f>
        <x:v>0</x:v>
      </x:c>
      <x:c r="AD721" s="523" t="n">
        <x:v>0</x:v>
      </x:c>
      <x:c r="AE721" s="579" t="n">
        <x:v>0</x:v>
      </x:c>
      <x:c r="AF721" s="582" t="n">
        <x:f>AG721*$E$3</x:f>
        <x:v>0</x:v>
      </x:c>
      <x:c r="AG721" s="523" t="n">
        <x:v>0</x:v>
      </x:c>
      <x:c r="AH721" s="585" t="n">
        <x:v>0</x:v>
      </x:c>
      <x:c r="AI721" s="588" t="n">
        <x:f>AJ721*$E$3</x:f>
        <x:v>0</x:v>
      </x:c>
      <x:c r="AJ721" s="523" t="n">
        <x:v>0</x:v>
      </x:c>
      <x:c r="AK721" s="579" t="n">
        <x:v>0</x:v>
      </x:c>
      <x:c r="AL721" s="582" t="n">
        <x:f>AM721*$E$3</x:f>
        <x:v>0</x:v>
      </x:c>
      <x:c r="AM721" s="523" t="n">
        <x:v>0</x:v>
      </x:c>
      <x:c r="AN721" s="585" t="n">
        <x:v>0</x:v>
      </x:c>
      <x:c r="AO721" s="588" t="n">
        <x:f>AP721*$E$3</x:f>
        <x:v>0</x:v>
      </x:c>
      <x:c r="AP721" s="523" t="n">
        <x:v>0</x:v>
      </x:c>
      <x:c r="AQ721" s="579" t="n">
        <x:v>0</x:v>
      </x:c>
      <x:c r="AR721" s="582" t="n">
        <x:f>AS721*$E$3</x:f>
        <x:v>0</x:v>
      </x:c>
      <x:c r="AS721" s="523" t="n">
        <x:v>0</x:v>
      </x:c>
      <x:c r="AT721" s="585" t="n">
        <x:v>0</x:v>
      </x:c>
      <x:c r="AU721" s="588" t="n">
        <x:f>AV721*$E$3</x:f>
        <x:v>0</x:v>
      </x:c>
      <x:c r="AV721" s="523" t="n">
        <x:v>0</x:v>
      </x:c>
      <x:c r="AW721" s="579" t="n">
        <x:f>SUM(M721,P721,S721,V721,Y721,AB721,AE721,AH721,AK721,AN721,AQ721,AT721)</x:f>
        <x:v>0</x:v>
      </x:c>
      <x:c r="AX721" s="582" t="n">
        <x:f>SUM(N721,Q721,T721,W721,Z721,AC721,AF721,AI721,AL721,AO721,AR721,AU721)</x:f>
        <x:v>0</x:v>
      </x:c>
      <x:c r="AY721" s="525"/>
      <x:c r="AZ721" s="579" t="n">
        <x:f>AW721/12</x:f>
        <x:v>0</x:v>
      </x:c>
      <x:c r="BA721" s="582" t="n">
        <x:f>AX721/12</x:f>
        <x:v>0</x:v>
      </x:c>
      <x:c r="BB721" s="525"/>
      <x:c r="BC721" s="579" t="n">
        <x:f>AW721-$G721</x:f>
        <x:v>0</x:v>
      </x:c>
      <x:c r="BD721" s="582" t="n">
        <x:f>AX721-($K721*12)</x:f>
        <x:v>0</x:v>
      </x:c>
      <x:c r="BE721" s="522" t="str">
        <x:v>NÃO</x:v>
      </x:c>
      <x:c r="BF721" s="522" t="str">
        <x:v>PERDAS · Disponibilidade de equipes de perdas</x:v>
      </x:c>
    </x:row>
    <x:row r="722" ht="31" customHeight="1">
      <x:c r="A722" s="531" t="str">
        <x:v>O&amp;M</x:v>
      </x:c>
      <x:c r="B722" s="531" t="str">
        <x:v>LINHA MORTA</x:v>
      </x:c>
      <x:c r="C722" s="531" t="str">
        <x:v>5301800338</x:v>
      </x:c>
      <x:c r="D722" s="534" t="str">
        <x:v>ALUGUEL DE TRATOR</x:v>
      </x:c>
      <x:c r="E722" s="534" t="str">
        <x:v>ALUGUEL DE TRATOR COM OPERADOR PARA OBRAS RD . CONFORME NORMA TECNICA VIGENTE. INCLUI: CONFORME NECESSIDADE DA CONTRATANTE EM COLOCAR O GERADOR PARA ATENDER SITUACOES DE EMERGENCIA NO SISTEMA ELETRICO. A REMUNERACAO SERA POR HORA. APROPRIACAO - CUSTEIO: QUANDO EM ATIVIDADE DE MANUTENCAO, APROPRIAR NO CENTRO E CLASSE DE CUSTO ESPECIFICA DA AREA. CONFORME ET.206.EQTL.NORMAS E QUALIDADE - CADERNO DE SERVICOS. QUANT MINIMA RECOMENDA: 1 PESSOA.</x:v>
      </x:c>
      <x:c r="F722" s="531" t="str">
        <x:v>HORA</x:v>
      </x:c>
      <x:c r="G722" s="573" t="n">
        <x:v>0</x:v>
      </x:c>
      <x:c r="H722" s="573" t="n">
        <x:f>G722/12</x:f>
        <x:v>0</x:v>
      </x:c>
      <x:c r="I722" s="576" t="n">
        <x:v>867.14958343094</x:v>
      </x:c>
      <x:c r="J722" s="576" t="n">
        <x:f>ROUND(I722*$E$3,2)</x:f>
        <x:v>867.15</x:v>
      </x:c>
      <x:c r="K722" s="576" t="n">
        <x:f>J722*H722</x:f>
        <x:v>0</x:v>
      </x:c>
      <x:c r="L722" s="522"/>
      <x:c r="M722" s="579" t="n">
        <x:v>0</x:v>
      </x:c>
      <x:c r="N722" s="582" t="n">
        <x:f>O722*$E$3</x:f>
        <x:v>0</x:v>
      </x:c>
      <x:c r="O722" s="523" t="n">
        <x:v>0</x:v>
      </x:c>
      <x:c r="P722" s="585" t="n">
        <x:v>0</x:v>
      </x:c>
      <x:c r="Q722" s="588" t="n">
        <x:f>R722*$E$3</x:f>
        <x:v>0</x:v>
      </x:c>
      <x:c r="R722" s="523" t="n">
        <x:v>0</x:v>
      </x:c>
      <x:c r="S722" s="579" t="n">
        <x:v>0</x:v>
      </x:c>
      <x:c r="T722" s="582" t="n">
        <x:f>U722*$E$3</x:f>
        <x:v>0</x:v>
      </x:c>
      <x:c r="U722" s="523" t="n">
        <x:v>0</x:v>
      </x:c>
      <x:c r="V722" s="585" t="n">
        <x:v>0</x:v>
      </x:c>
      <x:c r="W722" s="588" t="n">
        <x:f>X722*$E$3</x:f>
        <x:v>0</x:v>
      </x:c>
      <x:c r="X722" s="523" t="n">
        <x:v>0</x:v>
      </x:c>
      <x:c r="Y722" s="579" t="n">
        <x:v>0</x:v>
      </x:c>
      <x:c r="Z722" s="582" t="n">
        <x:f>AA722*$E$3</x:f>
        <x:v>0</x:v>
      </x:c>
      <x:c r="AA722" s="523" t="n">
        <x:v>0</x:v>
      </x:c>
      <x:c r="AB722" s="585" t="n">
        <x:v>0</x:v>
      </x:c>
      <x:c r="AC722" s="588" t="n">
        <x:f>AD722*$E$3</x:f>
        <x:v>0</x:v>
      </x:c>
      <x:c r="AD722" s="523" t="n">
        <x:v>0</x:v>
      </x:c>
      <x:c r="AE722" s="579" t="n">
        <x:v>0</x:v>
      </x:c>
      <x:c r="AF722" s="582" t="n">
        <x:f>AG722*$E$3</x:f>
        <x:v>0</x:v>
      </x:c>
      <x:c r="AG722" s="523" t="n">
        <x:v>0</x:v>
      </x:c>
      <x:c r="AH722" s="585" t="n">
        <x:v>0</x:v>
      </x:c>
      <x:c r="AI722" s="588" t="n">
        <x:f>AJ722*$E$3</x:f>
        <x:v>0</x:v>
      </x:c>
      <x:c r="AJ722" s="523" t="n">
        <x:v>0</x:v>
      </x:c>
      <x:c r="AK722" s="579" t="n">
        <x:v>0</x:v>
      </x:c>
      <x:c r="AL722" s="582" t="n">
        <x:f>AM722*$E$3</x:f>
        <x:v>0</x:v>
      </x:c>
      <x:c r="AM722" s="523" t="n">
        <x:v>0</x:v>
      </x:c>
      <x:c r="AN722" s="585" t="n">
        <x:v>0</x:v>
      </x:c>
      <x:c r="AO722" s="588" t="n">
        <x:f>AP722*$E$3</x:f>
        <x:v>0</x:v>
      </x:c>
      <x:c r="AP722" s="523" t="n">
        <x:v>0</x:v>
      </x:c>
      <x:c r="AQ722" s="579" t="n">
        <x:v>0</x:v>
      </x:c>
      <x:c r="AR722" s="582" t="n">
        <x:f>AS722*$E$3</x:f>
        <x:v>0</x:v>
      </x:c>
      <x:c r="AS722" s="523" t="n">
        <x:v>0</x:v>
      </x:c>
      <x:c r="AT722" s="585" t="n">
        <x:v>0</x:v>
      </x:c>
      <x:c r="AU722" s="588" t="n">
        <x:f>AV722*$E$3</x:f>
        <x:v>0</x:v>
      </x:c>
      <x:c r="AV722" s="523" t="n">
        <x:v>0</x:v>
      </x:c>
      <x:c r="AW722" s="579" t="n">
        <x:f>SUM(M722,P722,S722,V722,Y722,AB722,AE722,AH722,AK722,AN722,AQ722,AT722)</x:f>
        <x:v>0</x:v>
      </x:c>
      <x:c r="AX722" s="582" t="n">
        <x:f>SUM(N722,Q722,T722,W722,Z722,AC722,AF722,AI722,AL722,AO722,AR722,AU722)</x:f>
        <x:v>0</x:v>
      </x:c>
      <x:c r="AY722" s="525"/>
      <x:c r="AZ722" s="579" t="n">
        <x:f>AW722/12</x:f>
        <x:v>0</x:v>
      </x:c>
      <x:c r="BA722" s="582" t="n">
        <x:f>AX722/12</x:f>
        <x:v>0</x:v>
      </x:c>
      <x:c r="BB722" s="525"/>
      <x:c r="BC722" s="579" t="n">
        <x:f>AW722-$G722</x:f>
        <x:v>0</x:v>
      </x:c>
      <x:c r="BD722" s="582" t="n">
        <x:f>AX722-($K722*12)</x:f>
        <x:v>0</x:v>
      </x:c>
      <x:c r="BE722" s="522" t="str">
        <x:v>SIM</x:v>
      </x:c>
      <x:c r="BF722" s="522" t="str">
        <x:v>PRODUÇÃO · COMPÕE O FATOR K</x:v>
      </x:c>
    </x:row>
    <x:row r="723" ht="31" customHeight="1">
      <x:c r="A723" s="531" t="str">
        <x:v>O&amp;M</x:v>
      </x:c>
      <x:c r="B723" s="531" t="str">
        <x:v>LINHA MORTA</x:v>
      </x:c>
      <x:c r="C723" s="531" t="str">
        <x:v>5301800339</x:v>
      </x:c>
      <x:c r="D723" s="534" t="str">
        <x:v>ALUGUEL DE RETROESCAVADEIRA</x:v>
      </x:c>
      <x:c r="E723" s="534" t="str">
        <x:v>ALUGUEL DE RETROESCAVADEIRA COM OPERADOR PARA OBRAS RD . CONFORME NORMA TECNICA VIGENTE. INCLUI: CONFORME NECESSIDADE DA CONTRATANTE EM COLOCAR O GERADOR PARA ATENDER SITUACOES DE EMERGENCIA NO SISTEMA ELETRICO. A REMUNERACAO SERA POR HORA. APROPRIACAO - CUSTEIO: QUANDO EM ATIVIDADE DE MANUTENCAO, APROPRIAR NO CENTRO E CLASSE DE CUSTO ESPECIFICA DA AREA. CONFORME ET.206.EQTL.NORMAS E QUALIDADE - CADERNO DE SERVICOS. QUANT MINIMA RECOMENDA: 1 PESSOA.</x:v>
      </x:c>
      <x:c r="F723" s="531" t="str">
        <x:v>HORA</x:v>
      </x:c>
      <x:c r="G723" s="573" t="n">
        <x:v>0</x:v>
      </x:c>
      <x:c r="H723" s="573" t="n">
        <x:f>G723/12</x:f>
        <x:v>0</x:v>
      </x:c>
      <x:c r="I723" s="576" t="n">
        <x:v>867.14958343094</x:v>
      </x:c>
      <x:c r="J723" s="576" t="n">
        <x:f>ROUND(I723*$E$3,2)</x:f>
        <x:v>867.15</x:v>
      </x:c>
      <x:c r="K723" s="576" t="n">
        <x:f>J723*H723</x:f>
        <x:v>0</x:v>
      </x:c>
      <x:c r="L723" s="522"/>
      <x:c r="M723" s="579" t="n">
        <x:v>0</x:v>
      </x:c>
      <x:c r="N723" s="582" t="n">
        <x:f>O723*$E$3</x:f>
        <x:v>0</x:v>
      </x:c>
      <x:c r="O723" s="523" t="n">
        <x:v>0</x:v>
      </x:c>
      <x:c r="P723" s="585" t="n">
        <x:v>0</x:v>
      </x:c>
      <x:c r="Q723" s="588" t="n">
        <x:f>R723*$E$3</x:f>
        <x:v>0</x:v>
      </x:c>
      <x:c r="R723" s="523" t="n">
        <x:v>0</x:v>
      </x:c>
      <x:c r="S723" s="579" t="n">
        <x:v>0</x:v>
      </x:c>
      <x:c r="T723" s="582" t="n">
        <x:f>U723*$E$3</x:f>
        <x:v>0</x:v>
      </x:c>
      <x:c r="U723" s="523" t="n">
        <x:v>0</x:v>
      </x:c>
      <x:c r="V723" s="585" t="n">
        <x:v>0</x:v>
      </x:c>
      <x:c r="W723" s="588" t="n">
        <x:f>X723*$E$3</x:f>
        <x:v>0</x:v>
      </x:c>
      <x:c r="X723" s="523" t="n">
        <x:v>0</x:v>
      </x:c>
      <x:c r="Y723" s="579" t="n">
        <x:v>0</x:v>
      </x:c>
      <x:c r="Z723" s="582" t="n">
        <x:f>AA723*$E$3</x:f>
        <x:v>0</x:v>
      </x:c>
      <x:c r="AA723" s="523" t="n">
        <x:v>0</x:v>
      </x:c>
      <x:c r="AB723" s="585" t="n">
        <x:v>0</x:v>
      </x:c>
      <x:c r="AC723" s="588" t="n">
        <x:f>AD723*$E$3</x:f>
        <x:v>0</x:v>
      </x:c>
      <x:c r="AD723" s="523" t="n">
        <x:v>0</x:v>
      </x:c>
      <x:c r="AE723" s="579" t="n">
        <x:v>0</x:v>
      </x:c>
      <x:c r="AF723" s="582" t="n">
        <x:f>AG723*$E$3</x:f>
        <x:v>0</x:v>
      </x:c>
      <x:c r="AG723" s="523" t="n">
        <x:v>0</x:v>
      </x:c>
      <x:c r="AH723" s="585" t="n">
        <x:v>0</x:v>
      </x:c>
      <x:c r="AI723" s="588" t="n">
        <x:f>AJ723*$E$3</x:f>
        <x:v>0</x:v>
      </x:c>
      <x:c r="AJ723" s="523" t="n">
        <x:v>0</x:v>
      </x:c>
      <x:c r="AK723" s="579" t="n">
        <x:v>0</x:v>
      </x:c>
      <x:c r="AL723" s="582" t="n">
        <x:f>AM723*$E$3</x:f>
        <x:v>0</x:v>
      </x:c>
      <x:c r="AM723" s="523" t="n">
        <x:v>0</x:v>
      </x:c>
      <x:c r="AN723" s="585" t="n">
        <x:v>0</x:v>
      </x:c>
      <x:c r="AO723" s="588" t="n">
        <x:f>AP723*$E$3</x:f>
        <x:v>0</x:v>
      </x:c>
      <x:c r="AP723" s="523" t="n">
        <x:v>0</x:v>
      </x:c>
      <x:c r="AQ723" s="579" t="n">
        <x:v>0</x:v>
      </x:c>
      <x:c r="AR723" s="582" t="n">
        <x:f>AS723*$E$3</x:f>
        <x:v>0</x:v>
      </x:c>
      <x:c r="AS723" s="523" t="n">
        <x:v>0</x:v>
      </x:c>
      <x:c r="AT723" s="585" t="n">
        <x:v>0</x:v>
      </x:c>
      <x:c r="AU723" s="588" t="n">
        <x:f>AV723*$E$3</x:f>
        <x:v>0</x:v>
      </x:c>
      <x:c r="AV723" s="523" t="n">
        <x:v>0</x:v>
      </x:c>
      <x:c r="AW723" s="579" t="n">
        <x:f>SUM(M723,P723,S723,V723,Y723,AB723,AE723,AH723,AK723,AN723,AQ723,AT723)</x:f>
        <x:v>0</x:v>
      </x:c>
      <x:c r="AX723" s="582" t="n">
        <x:f>SUM(N723,Q723,T723,W723,Z723,AC723,AF723,AI723,AL723,AO723,AR723,AU723)</x:f>
        <x:v>0</x:v>
      </x:c>
      <x:c r="AY723" s="525"/>
      <x:c r="AZ723" s="579" t="n">
        <x:f>AW723/12</x:f>
        <x:v>0</x:v>
      </x:c>
      <x:c r="BA723" s="582" t="n">
        <x:f>AX723/12</x:f>
        <x:v>0</x:v>
      </x:c>
      <x:c r="BB723" s="525"/>
      <x:c r="BC723" s="579" t="n">
        <x:f>AW723-$G723</x:f>
        <x:v>0</x:v>
      </x:c>
      <x:c r="BD723" s="582" t="n">
        <x:f>AX723-($K723*12)</x:f>
        <x:v>0</x:v>
      </x:c>
      <x:c r="BE723" s="522" t="str">
        <x:v>SIM</x:v>
      </x:c>
      <x:c r="BF723" s="522" t="str">
        <x:v>PRODUÇÃO · COMPÕE O FATOR K</x:v>
      </x:c>
    </x:row>
    <x:row r="724" ht="31" customHeight="1">
      <x:c r="A724" s="531" t="str">
        <x:v>O&amp;M</x:v>
      </x:c>
      <x:c r="B724" s="531" t="str">
        <x:v>LINHA MORTA</x:v>
      </x:c>
      <x:c r="C724" s="531" t="str">
        <x:v>5400099116</x:v>
      </x:c>
      <x:c r="D724" s="534" t="str">
        <x:v>INST CORTA-CIRCUITO BT LM</x:v>
      </x:c>
      <x:c r="E724" s="534" t="str">
        <x:v>INSTALAR UM CORTA-CIRCUITO DE BT, INDEPENDENTE DA CLASSE DE TENSAO, APENAS EM CASO DE MANUTENCAO. CONFORME NORMA TECNICA VIGENTE. INCLUI: INSTALAR CORTA-CIRCUITO DE BT, COM AS CONEXOES NECESSARIAS. APROPRIACAO - CUSTEIO: QUANDO EM ATIVIDADE DE MANUTENCAO, APROPRIAR NO CENTRO E CLASSE DE CUSTO ESPECIFICA DA AREA. CONFORME ET.206.EQTL.NORMAS E QUALIDADE - CADERNO DE SERVICOS. QUANT MINIMA RECOMENDA: 2 PESSOAS. TIPO DE TURMA: LINHA MORTA (LM).</x:v>
      </x:c>
      <x:c r="F724" s="531" t="str">
        <x:v>UNIDADE</x:v>
      </x:c>
      <x:c r="G724" s="573" t="n">
        <x:v>13.9053550314671</x:v>
      </x:c>
      <x:c r="H724" s="573" t="n">
        <x:f>G724/12</x:f>
        <x:v>1.1587795859555916</x:v>
      </x:c>
      <x:c r="I724" s="576" t="n">
        <x:v>362.535970841733</x:v>
      </x:c>
      <x:c r="J724" s="576" t="n">
        <x:f>ROUND(I724*$E$3,2)</x:f>
        <x:v>362.54</x:v>
      </x:c>
      <x:c r="K724" s="576" t="n">
        <x:f>J724*H724</x:f>
        <x:v>420.1039510923402</x:v>
      </x:c>
      <x:c r="L724" s="522"/>
      <x:c r="M724" s="579" t="n">
        <x:v>12</x:v>
      </x:c>
      <x:c r="N724" s="582" t="n">
        <x:f>O724*$E$3</x:f>
        <x:v>4350.48</x:v>
      </x:c>
      <x:c r="O724" s="523" t="n">
        <x:v>4350.48</x:v>
      </x:c>
      <x:c r="P724" s="585" t="n">
        <x:v>7</x:v>
      </x:c>
      <x:c r="Q724" s="588" t="n">
        <x:f>R724*$E$3</x:f>
        <x:v>2537.78</x:v>
      </x:c>
      <x:c r="R724" s="523" t="n">
        <x:v>2537.78</x:v>
      </x:c>
      <x:c r="S724" s="579" t="n">
        <x:v>6</x:v>
      </x:c>
      <x:c r="T724" s="582" t="n">
        <x:f>U724*$E$3</x:f>
        <x:v>2175.24</x:v>
      </x:c>
      <x:c r="U724" s="523" t="n">
        <x:v>2175.24</x:v>
      </x:c>
      <x:c r="V724" s="585" t="n">
        <x:v>1</x:v>
      </x:c>
      <x:c r="W724" s="588" t="n">
        <x:f>X724*$E$3</x:f>
        <x:v>362.54</x:v>
      </x:c>
      <x:c r="X724" s="523" t="n">
        <x:v>362.54</x:v>
      </x:c>
      <x:c r="Y724" s="579" t="n">
        <x:v>2</x:v>
      </x:c>
      <x:c r="Z724" s="582" t="n">
        <x:f>AA724*$E$3</x:f>
        <x:v>725.08</x:v>
      </x:c>
      <x:c r="AA724" s="523" t="n">
        <x:v>725.08</x:v>
      </x:c>
      <x:c r="AB724" s="585" t="n">
        <x:v>4</x:v>
      </x:c>
      <x:c r="AC724" s="588" t="n">
        <x:f>AD724*$E$3</x:f>
        <x:v>1450.16</x:v>
      </x:c>
      <x:c r="AD724" s="523" t="n">
        <x:v>1450.16</x:v>
      </x:c>
      <x:c r="AE724" s="579" t="n">
        <x:v>0</x:v>
      </x:c>
      <x:c r="AF724" s="582" t="n">
        <x:f>AG724*$E$3</x:f>
        <x:v>0</x:v>
      </x:c>
      <x:c r="AG724" s="523" t="n">
        <x:v>0</x:v>
      </x:c>
      <x:c r="AH724" s="585" t="n">
        <x:v>2</x:v>
      </x:c>
      <x:c r="AI724" s="588" t="n">
        <x:f>AJ724*$E$3</x:f>
        <x:v>725.08</x:v>
      </x:c>
      <x:c r="AJ724" s="523" t="n">
        <x:v>725.08</x:v>
      </x:c>
      <x:c r="AK724" s="579" t="n">
        <x:v>1</x:v>
      </x:c>
      <x:c r="AL724" s="582" t="n">
        <x:f>AM724*$E$3</x:f>
        <x:v>362.54</x:v>
      </x:c>
      <x:c r="AM724" s="523" t="n">
        <x:v>362.54</x:v>
      </x:c>
      <x:c r="AN724" s="585" t="n">
        <x:v>2</x:v>
      </x:c>
      <x:c r="AO724" s="588" t="n">
        <x:f>AP724*$E$3</x:f>
        <x:v>725.08</x:v>
      </x:c>
      <x:c r="AP724" s="523" t="n">
        <x:v>725.08</x:v>
      </x:c>
      <x:c r="AQ724" s="579" t="n">
        <x:v>2</x:v>
      </x:c>
      <x:c r="AR724" s="582" t="n">
        <x:f>AS724*$E$3</x:f>
        <x:v>725.08</x:v>
      </x:c>
      <x:c r="AS724" s="523" t="n">
        <x:v>725.08</x:v>
      </x:c>
      <x:c r="AT724" s="585" t="n">
        <x:v>1</x:v>
      </x:c>
      <x:c r="AU724" s="588" t="n">
        <x:f>AV724*$E$3</x:f>
        <x:v>362.54</x:v>
      </x:c>
      <x:c r="AV724" s="523" t="n">
        <x:v>362.54</x:v>
      </x:c>
      <x:c r="AW724" s="579" t="n">
        <x:f>SUM(M724,P724,S724,V724,Y724,AB724,AE724,AH724,AK724,AN724,AQ724,AT724)</x:f>
        <x:v>40</x:v>
      </x:c>
      <x:c r="AX724" s="582" t="n">
        <x:f>SUM(N724,Q724,T724,W724,Z724,AC724,AF724,AI724,AL724,AO724,AR724,AU724)</x:f>
        <x:v>14501.600000000002</x:v>
      </x:c>
      <x:c r="AY724" s="525"/>
      <x:c r="AZ724" s="579" t="n">
        <x:f>AW724/12</x:f>
        <x:v>3.3333333333333335</x:v>
      </x:c>
      <x:c r="BA724" s="582" t="n">
        <x:f>AX724/12</x:f>
        <x:v>1208.466666666667</x:v>
      </x:c>
      <x:c r="BB724" s="525"/>
      <x:c r="BC724" s="579" t="n">
        <x:f>AW724-$G724</x:f>
        <x:v>26.0946449685329</x:v>
      </x:c>
      <x:c r="BD724" s="582" t="n">
        <x:f>AX724-($K724*12)</x:f>
        <x:v>9460.35258689192</x:v>
      </x:c>
      <x:c r="BE724" s="522" t="str">
        <x:v>SIM</x:v>
      </x:c>
      <x:c r="BF724" s="522" t="str">
        <x:v>PRODUÇÃO · COMPÕE O FATOR K</x:v>
      </x:c>
    </x:row>
    <x:row r="725" ht="31" customHeight="1">
      <x:c r="A725" s="531" t="str">
        <x:v>O&amp;M</x:v>
      </x:c>
      <x:c r="B725" s="531" t="str">
        <x:v>LINHA MORTA</x:v>
      </x:c>
      <x:c r="C725" s="531" t="str">
        <x:v>5400099117</x:v>
      </x:c>
      <x:c r="D725" s="534" t="str">
        <x:v>RET CORTA-CIRCUITO BT LM</x:v>
      </x:c>
      <x:c r="E725" s="534" t="str">
        <x:v>RETIRAR UM CORTA-CIRCUITO DE BT, INDEPENDENTE DA CLASSE DE TENSAO, APENAS EM CASO DE MANUTENCAO. CONFORME NORMA TECNICA VIGENTE. INCLUI: RETIRAR CORTA-CIRCUITO DE BT, COM AS CONEXOES NECESSARIAS. APROPRIACAO - CUSTEIO: QUANDO EM ATIVIDADE DE MANUTENCAO, APROPRIAR NO CENTRO E CLASSE DE CUSTO ESPECIFICA DA AREA. CONFORME ET.206.EQTL.NORMAS E QUALIDADE - CADERNO DE SERVICOS. QUANT MINIMA RECOMENDA: 2 PESSOAS. TIPO DE TURMA: LINHA MORTA (LM).</x:v>
      </x:c>
      <x:c r="F725" s="531" t="str">
        <x:v>UNIDADE</x:v>
      </x:c>
      <x:c r="G725" s="573" t="n">
        <x:v>13.9053550314671</x:v>
      </x:c>
      <x:c r="H725" s="573" t="n">
        <x:f>G725/12</x:f>
        <x:v>1.1587795859555916</x:v>
      </x:c>
      <x:c r="I725" s="576" t="n">
        <x:v>249.227048845513</x:v>
      </x:c>
      <x:c r="J725" s="576" t="n">
        <x:f>ROUND(I725*$E$3,2)</x:f>
        <x:v>249.23</x:v>
      </x:c>
      <x:c r="K725" s="576" t="n">
        <x:f>J725*H725</x:f>
        <x:v>288.8026362077121</x:v>
      </x:c>
      <x:c r="L725" s="522"/>
      <x:c r="M725" s="579" t="n">
        <x:v>8</x:v>
      </x:c>
      <x:c r="N725" s="582" t="n">
        <x:f>O725*$E$3</x:f>
        <x:v>1993.84</x:v>
      </x:c>
      <x:c r="O725" s="523" t="n">
        <x:v>1993.84</x:v>
      </x:c>
      <x:c r="P725" s="585" t="n">
        <x:v>7</x:v>
      </x:c>
      <x:c r="Q725" s="588" t="n">
        <x:f>R725*$E$3</x:f>
        <x:v>1744.61</x:v>
      </x:c>
      <x:c r="R725" s="523" t="n">
        <x:v>1744.61</x:v>
      </x:c>
      <x:c r="S725" s="579" t="n">
        <x:v>6</x:v>
      </x:c>
      <x:c r="T725" s="582" t="n">
        <x:f>U725*$E$3</x:f>
        <x:v>1495.38</x:v>
      </x:c>
      <x:c r="U725" s="523" t="n">
        <x:v>1495.38</x:v>
      </x:c>
      <x:c r="V725" s="585" t="n">
        <x:v>3</x:v>
      </x:c>
      <x:c r="W725" s="588" t="n">
        <x:f>X725*$E$3</x:f>
        <x:v>747.69</x:v>
      </x:c>
      <x:c r="X725" s="523" t="n">
        <x:v>747.69</x:v>
      </x:c>
      <x:c r="Y725" s="579" t="n">
        <x:v>2</x:v>
      </x:c>
      <x:c r="Z725" s="582" t="n">
        <x:f>AA725*$E$3</x:f>
        <x:v>498.46</x:v>
      </x:c>
      <x:c r="AA725" s="523" t="n">
        <x:v>498.46</x:v>
      </x:c>
      <x:c r="AB725" s="585" t="n">
        <x:v>5</x:v>
      </x:c>
      <x:c r="AC725" s="588" t="n">
        <x:f>AD725*$E$3</x:f>
        <x:v>1246.15</x:v>
      </x:c>
      <x:c r="AD725" s="523" t="n">
        <x:v>1246.15</x:v>
      </x:c>
      <x:c r="AE725" s="579" t="n">
        <x:v>0</x:v>
      </x:c>
      <x:c r="AF725" s="582" t="n">
        <x:f>AG725*$E$3</x:f>
        <x:v>0</x:v>
      </x:c>
      <x:c r="AG725" s="523" t="n">
        <x:v>0</x:v>
      </x:c>
      <x:c r="AH725" s="585" t="n">
        <x:v>1</x:v>
      </x:c>
      <x:c r="AI725" s="588" t="n">
        <x:f>AJ725*$E$3</x:f>
        <x:v>249.23</x:v>
      </x:c>
      <x:c r="AJ725" s="523" t="n">
        <x:v>249.23</x:v>
      </x:c>
      <x:c r="AK725" s="579" t="n">
        <x:v>1</x:v>
      </x:c>
      <x:c r="AL725" s="582" t="n">
        <x:f>AM725*$E$3</x:f>
        <x:v>249.23</x:v>
      </x:c>
      <x:c r="AM725" s="523" t="n">
        <x:v>249.23</x:v>
      </x:c>
      <x:c r="AN725" s="585" t="n">
        <x:v>2</x:v>
      </x:c>
      <x:c r="AO725" s="588" t="n">
        <x:f>AP725*$E$3</x:f>
        <x:v>498.46</x:v>
      </x:c>
      <x:c r="AP725" s="523" t="n">
        <x:v>498.46</x:v>
      </x:c>
      <x:c r="AQ725" s="579" t="n">
        <x:v>2</x:v>
      </x:c>
      <x:c r="AR725" s="582" t="n">
        <x:f>AS725*$E$3</x:f>
        <x:v>498.46</x:v>
      </x:c>
      <x:c r="AS725" s="523" t="n">
        <x:v>498.46</x:v>
      </x:c>
      <x:c r="AT725" s="585" t="n">
        <x:v>1</x:v>
      </x:c>
      <x:c r="AU725" s="588" t="n">
        <x:f>AV725*$E$3</x:f>
        <x:v>249.23</x:v>
      </x:c>
      <x:c r="AV725" s="523" t="n">
        <x:v>249.23</x:v>
      </x:c>
      <x:c r="AW725" s="579" t="n">
        <x:f>SUM(M725,P725,S725,V725,Y725,AB725,AE725,AH725,AK725,AN725,AQ725,AT725)</x:f>
        <x:v>38</x:v>
      </x:c>
      <x:c r="AX725" s="582" t="n">
        <x:f>SUM(N725,Q725,T725,W725,Z725,AC725,AF725,AI725,AL725,AO725,AR725,AU725)</x:f>
        <x:v>9470.739999999998</x:v>
      </x:c>
      <x:c r="AY725" s="525"/>
      <x:c r="AZ725" s="579" t="n">
        <x:f>AW725/12</x:f>
        <x:v>3.1666666666666665</x:v>
      </x:c>
      <x:c r="BA725" s="582" t="n">
        <x:f>AX725/12</x:f>
        <x:v>789.2283333333331</x:v>
      </x:c>
      <x:c r="BB725" s="525"/>
      <x:c r="BC725" s="579" t="n">
        <x:f>AW725-$G725</x:f>
        <x:v>24.0946449685329</x:v>
      </x:c>
      <x:c r="BD725" s="582" t="n">
        <x:f>AX725-($K725*12)</x:f>
        <x:v>6005.108365507453</x:v>
      </x:c>
      <x:c r="BE725" s="522" t="str">
        <x:v>SIM</x:v>
      </x:c>
      <x:c r="BF725" s="522" t="str">
        <x:v>PRODUÇÃO · COMPÕE O FATOR K</x:v>
      </x:c>
    </x:row>
    <x:row r="726" ht="31" customHeight="1">
      <x:c r="A726" s="531" t="str">
        <x:v>O&amp;M</x:v>
      </x:c>
      <x:c r="B726" s="531" t="str">
        <x:v>LINHA MORTA</x:v>
      </x:c>
      <x:c r="C726" s="531" t="str">
        <x:v>5400099188</x:v>
      </x:c>
      <x:c r="D726" s="534" t="str">
        <x:v>INST HASTE PARA-RAIOS LM</x:v>
      </x:c>
      <x:c r="E726" s="534" t="str">
        <x:v>INSTALAR UMA HASTE PARA-RAIOS, INDEPENDENTE DA CLASSE DE TENSAO, APENAS EM CASO DE MANUTENCAO. CONFORME NORMA TECNICA VIGENTE. INCLUI: INSTALAR HASTE PARA-RAIO, COM AS CONEXOES NECESSARIAS. APROPRIACAO - CUSTEIO: QUANDO EM ATIVIDADE DE MANUTENCAO, APROPRIAR NO CENTRO E CLASSE DE CUSTO ESPECIFICA DA AREA. CONFORME ET.206.EQTL.NORMAS E QUALIDADE - CADERNO DE SERVICOS. QUANT MINIMA RECOMENDA: 2 PESSOAS. TIPO DE TURMA: LINHA MORTA (LM).</x:v>
      </x:c>
      <x:c r="F726" s="531" t="str">
        <x:v>UNIDADE</x:v>
      </x:c>
      <x:c r="G726" s="573" t="n">
        <x:v>60.3384467186451</x:v>
      </x:c>
      <x:c r="H726" s="573" t="n">
        <x:f>G726/12</x:f>
        <x:v>5.028203893220425</x:v>
      </x:c>
      <x:c r="I726" s="576" t="n">
        <x:v>313.899890634539</x:v>
      </x:c>
      <x:c r="J726" s="576" t="n">
        <x:f>ROUND(I726*$E$3,2)</x:f>
        <x:v>313.9</x:v>
      </x:c>
      <x:c r="K726" s="576" t="n">
        <x:f>J726*H726</x:f>
        <x:v>1578.3532020818914</x:v>
      </x:c>
      <x:c r="L726" s="522"/>
      <x:c r="M726" s="579" t="n">
        <x:v>1</x:v>
      </x:c>
      <x:c r="N726" s="582" t="n">
        <x:f>O726*$E$3</x:f>
        <x:v>313.9</x:v>
      </x:c>
      <x:c r="O726" s="523" t="n">
        <x:v>313.9</x:v>
      </x:c>
      <x:c r="P726" s="585" t="n">
        <x:v>5</x:v>
      </x:c>
      <x:c r="Q726" s="588" t="n">
        <x:f>R726*$E$3</x:f>
        <x:v>1569.5</x:v>
      </x:c>
      <x:c r="R726" s="523" t="n">
        <x:v>1569.5</x:v>
      </x:c>
      <x:c r="S726" s="579" t="n">
        <x:v>9</x:v>
      </x:c>
      <x:c r="T726" s="582" t="n">
        <x:f>U726*$E$3</x:f>
        <x:v>2825.1</x:v>
      </x:c>
      <x:c r="U726" s="523" t="n">
        <x:v>2825.1</x:v>
      </x:c>
      <x:c r="V726" s="585" t="n">
        <x:v>4</x:v>
      </x:c>
      <x:c r="W726" s="588" t="n">
        <x:f>X726*$E$3</x:f>
        <x:v>1255.6</x:v>
      </x:c>
      <x:c r="X726" s="523" t="n">
        <x:v>1255.6</x:v>
      </x:c>
      <x:c r="Y726" s="579" t="n">
        <x:v>6</x:v>
      </x:c>
      <x:c r="Z726" s="582" t="n">
        <x:f>AA726*$E$3</x:f>
        <x:v>1883.4</x:v>
      </x:c>
      <x:c r="AA726" s="523" t="n">
        <x:v>1883.4</x:v>
      </x:c>
      <x:c r="AB726" s="585" t="n">
        <x:v>7</x:v>
      </x:c>
      <x:c r="AC726" s="588" t="n">
        <x:f>AD726*$E$3</x:f>
        <x:v>2197.3</x:v>
      </x:c>
      <x:c r="AD726" s="523" t="n">
        <x:v>2197.3</x:v>
      </x:c>
      <x:c r="AE726" s="579" t="n">
        <x:v>2</x:v>
      </x:c>
      <x:c r="AF726" s="582" t="n">
        <x:f>AG726*$E$3</x:f>
        <x:v>627.8</x:v>
      </x:c>
      <x:c r="AG726" s="523" t="n">
        <x:v>627.8</x:v>
      </x:c>
      <x:c r="AH726" s="585" t="n">
        <x:v>10</x:v>
      </x:c>
      <x:c r="AI726" s="588" t="n">
        <x:f>AJ726*$E$3</x:f>
        <x:v>3139</x:v>
      </x:c>
      <x:c r="AJ726" s="523" t="n">
        <x:v>3139</x:v>
      </x:c>
      <x:c r="AK726" s="579" t="n">
        <x:v>1</x:v>
      </x:c>
      <x:c r="AL726" s="582" t="n">
        <x:f>AM726*$E$3</x:f>
        <x:v>313.9</x:v>
      </x:c>
      <x:c r="AM726" s="523" t="n">
        <x:v>313.9</x:v>
      </x:c>
      <x:c r="AN726" s="585" t="n">
        <x:v>3</x:v>
      </x:c>
      <x:c r="AO726" s="588" t="n">
        <x:f>AP726*$E$3</x:f>
        <x:v>941.7</x:v>
      </x:c>
      <x:c r="AP726" s="523" t="n">
        <x:v>941.7</x:v>
      </x:c>
      <x:c r="AQ726" s="579" t="n">
        <x:v>12</x:v>
      </x:c>
      <x:c r="AR726" s="582" t="n">
        <x:f>AS726*$E$3</x:f>
        <x:v>3766.8</x:v>
      </x:c>
      <x:c r="AS726" s="523" t="n">
        <x:v>3766.8</x:v>
      </x:c>
      <x:c r="AT726" s="585" t="n">
        <x:v>19</x:v>
      </x:c>
      <x:c r="AU726" s="588" t="n">
        <x:f>AV726*$E$3</x:f>
        <x:v>5964.1</x:v>
      </x:c>
      <x:c r="AV726" s="523" t="n">
        <x:v>5964.1</x:v>
      </x:c>
      <x:c r="AW726" s="579" t="n">
        <x:f>SUM(M726,P726,S726,V726,Y726,AB726,AE726,AH726,AK726,AN726,AQ726,AT726)</x:f>
        <x:v>79</x:v>
      </x:c>
      <x:c r="AX726" s="582" t="n">
        <x:f>SUM(N726,Q726,T726,W726,Z726,AC726,AF726,AI726,AL726,AO726,AR726,AU726)</x:f>
        <x:v>24798.1</x:v>
      </x:c>
      <x:c r="AY726" s="525"/>
      <x:c r="AZ726" s="579" t="n">
        <x:f>AW726/12</x:f>
        <x:v>6.583333333333333</x:v>
      </x:c>
      <x:c r="BA726" s="582" t="n">
        <x:f>AX726/12</x:f>
        <x:v>2066.508333333333</x:v>
      </x:c>
      <x:c r="BB726" s="525"/>
      <x:c r="BC726" s="579" t="n">
        <x:f>AW726-$G726</x:f>
        <x:v>18.661553281354898</x:v>
      </x:c>
      <x:c r="BD726" s="582" t="n">
        <x:f>AX726-($K726*12)</x:f>
        <x:v>5857.861575017301</x:v>
      </x:c>
      <x:c r="BE726" s="522" t="str">
        <x:v>SIM</x:v>
      </x:c>
      <x:c r="BF726" s="522" t="str">
        <x:v>PRODUÇÃO · COMPÕE O FATOR K</x:v>
      </x:c>
    </x:row>
    <x:row r="727" ht="31" customHeight="1">
      <x:c r="A727" s="531" t="str">
        <x:v>O&amp;M</x:v>
      </x:c>
      <x:c r="B727" s="531" t="str">
        <x:v>LINHA MORTA</x:v>
      </x:c>
      <x:c r="C727" s="531" t="str">
        <x:v>5400099189</x:v>
      </x:c>
      <x:c r="D727" s="534" t="str">
        <x:v>RET HASTE PARA-RAIOS LM</x:v>
      </x:c>
      <x:c r="E727" s="534" t="str">
        <x:v>RETIRAR UMA HASTE PARA-RAIOS, INDEPENDENTE DA CLASSE DE TENSAO, APENAS EM CASO DE MANUTENCAO. CONFORME NORMA TECNICA VIGENTE. INCLUI: RETIRAR HASTE PARA-RAIO, COM AS CONEXOES NECESSARIAS. APROPRIACAO - CUSTEIO: QUANDO EM ATIVIDADE DE MANUTENCAO, APROPRIAR NO CENTRO E CLASSE DE CUSTO ESPECIFICA DA AREA. CONFORME ET.206.EQTL.NORMAS E QUALIDADE - CADERNO DE SERVICOS. QUANT MINIMA RECOMENDA: 2 PESSOAS. TIPO DE TURMA: LINHA MORTA (LM).</x:v>
      </x:c>
      <x:c r="F727" s="531" t="str">
        <x:v>UNIDADE</x:v>
      </x:c>
      <x:c r="G727" s="573" t="n">
        <x:v>227.320032706968</x:v>
      </x:c>
      <x:c r="H727" s="573" t="n">
        <x:f>G727/12</x:f>
        <x:v>18.943336058914</x:v>
      </x:c>
      <x:c r="I727" s="576" t="n">
        <x:v>156.42414985557</x:v>
      </x:c>
      <x:c r="J727" s="576" t="n">
        <x:f>ROUND(I727*$E$3,2)</x:f>
        <x:v>156.42</x:v>
      </x:c>
      <x:c r="K727" s="576" t="n">
        <x:f>J727*H727</x:f>
        <x:v>2963.1166263353275</x:v>
      </x:c>
      <x:c r="L727" s="522"/>
      <x:c r="M727" s="579" t="n">
        <x:v>15</x:v>
      </x:c>
      <x:c r="N727" s="582" t="n">
        <x:f>O727*$E$3</x:f>
        <x:v>2346.3</x:v>
      </x:c>
      <x:c r="O727" s="523" t="n">
        <x:v>2346.3</x:v>
      </x:c>
      <x:c r="P727" s="585" t="n">
        <x:v>15</x:v>
      </x:c>
      <x:c r="Q727" s="588" t="n">
        <x:f>R727*$E$3</x:f>
        <x:v>2346.3</x:v>
      </x:c>
      <x:c r="R727" s="523" t="n">
        <x:v>2346.3</x:v>
      </x:c>
      <x:c r="S727" s="579" t="n">
        <x:v>10</x:v>
      </x:c>
      <x:c r="T727" s="582" t="n">
        <x:f>U727*$E$3</x:f>
        <x:v>1564.2</x:v>
      </x:c>
      <x:c r="U727" s="523" t="n">
        <x:v>1564.2</x:v>
      </x:c>
      <x:c r="V727" s="585" t="n">
        <x:v>16</x:v>
      </x:c>
      <x:c r="W727" s="588" t="n">
        <x:f>X727*$E$3</x:f>
        <x:v>2502.72</x:v>
      </x:c>
      <x:c r="X727" s="523" t="n">
        <x:v>2502.72</x:v>
      </x:c>
      <x:c r="Y727" s="579" t="n">
        <x:v>16</x:v>
      </x:c>
      <x:c r="Z727" s="582" t="n">
        <x:f>AA727*$E$3</x:f>
        <x:v>2502.72</x:v>
      </x:c>
      <x:c r="AA727" s="523" t="n">
        <x:v>2502.72</x:v>
      </x:c>
      <x:c r="AB727" s="585" t="n">
        <x:v>11</x:v>
      </x:c>
      <x:c r="AC727" s="588" t="n">
        <x:f>AD727*$E$3</x:f>
        <x:v>1720.62</x:v>
      </x:c>
      <x:c r="AD727" s="523" t="n">
        <x:v>1720.62</x:v>
      </x:c>
      <x:c r="AE727" s="579" t="n">
        <x:v>9</x:v>
      </x:c>
      <x:c r="AF727" s="582" t="n">
        <x:f>AG727*$E$3</x:f>
        <x:v>1407.78</x:v>
      </x:c>
      <x:c r="AG727" s="523" t="n">
        <x:v>1407.78</x:v>
      </x:c>
      <x:c r="AH727" s="585" t="n">
        <x:v>25</x:v>
      </x:c>
      <x:c r="AI727" s="588" t="n">
        <x:f>AJ727*$E$3</x:f>
        <x:v>3910.5</x:v>
      </x:c>
      <x:c r="AJ727" s="523" t="n">
        <x:v>3910.5</x:v>
      </x:c>
      <x:c r="AK727" s="579" t="n">
        <x:v>23</x:v>
      </x:c>
      <x:c r="AL727" s="582" t="n">
        <x:f>AM727*$E$3</x:f>
        <x:v>3597.66</x:v>
      </x:c>
      <x:c r="AM727" s="523" t="n">
        <x:v>3597.66</x:v>
      </x:c>
      <x:c r="AN727" s="585" t="n">
        <x:v>27</x:v>
      </x:c>
      <x:c r="AO727" s="588" t="n">
        <x:f>AP727*$E$3</x:f>
        <x:v>4223.34</x:v>
      </x:c>
      <x:c r="AP727" s="523" t="n">
        <x:v>4223.34</x:v>
      </x:c>
      <x:c r="AQ727" s="579" t="n">
        <x:v>21</x:v>
      </x:c>
      <x:c r="AR727" s="582" t="n">
        <x:f>AS727*$E$3</x:f>
        <x:v>3284.82</x:v>
      </x:c>
      <x:c r="AS727" s="523" t="n">
        <x:v>3284.82</x:v>
      </x:c>
      <x:c r="AT727" s="585" t="n">
        <x:v>35</x:v>
      </x:c>
      <x:c r="AU727" s="588" t="n">
        <x:f>AV727*$E$3</x:f>
        <x:v>5474.7</x:v>
      </x:c>
      <x:c r="AV727" s="523" t="n">
        <x:v>5474.7</x:v>
      </x:c>
      <x:c r="AW727" s="579" t="n">
        <x:f>SUM(M727,P727,S727,V727,Y727,AB727,AE727,AH727,AK727,AN727,AQ727,AT727)</x:f>
        <x:v>223</x:v>
      </x:c>
      <x:c r="AX727" s="582" t="n">
        <x:f>SUM(N727,Q727,T727,W727,Z727,AC727,AF727,AI727,AL727,AO727,AR727,AU727)</x:f>
        <x:v>34881.659999999996</x:v>
      </x:c>
      <x:c r="AY727" s="525"/>
      <x:c r="AZ727" s="579" t="n">
        <x:f>AW727/12</x:f>
        <x:v>18.583333333333332</x:v>
      </x:c>
      <x:c r="BA727" s="582" t="n">
        <x:f>AX727/12</x:f>
        <x:v>2906.805</x:v>
      </x:c>
      <x:c r="BB727" s="525"/>
      <x:c r="BC727" s="579" t="n">
        <x:f>AW727-$G727</x:f>
        <x:v>-4.320032706967993</x:v>
      </x:c>
      <x:c r="BD727" s="582" t="n">
        <x:f>AX727-($K727*12)</x:f>
        <x:v>-675.7395160239321</x:v>
      </x:c>
      <x:c r="BE727" s="522" t="str">
        <x:v>SIM</x:v>
      </x:c>
      <x:c r="BF727" s="522" t="str">
        <x:v>PRODUÇÃO · COMPÕE O FATOR K</x:v>
      </x:c>
    </x:row>
    <x:row r="728" ht="31" customHeight="1">
      <x:c r="A728" s="531" t="str">
        <x:v>O&amp;M</x:v>
      </x:c>
      <x:c r="B728" s="531" t="str">
        <x:v>LINHA MORTA</x:v>
      </x:c>
      <x:c r="C728" s="531" t="str">
        <x:v>5400099204</x:v>
      </x:c>
      <x:c r="D728" s="534" t="str">
        <x:v>IMPLANT TALA (REFORCO POSTE MAD) BASE LM</x:v>
      </x:c>
      <x:c r="E728" s="534" t="str">
        <x:v>IMPLANTAR TALA DE REFORCO PARA POSTE DE MADEIRA. CONFORME NORMA TECNICA VIGENTE. INCLUI: IMPLANTAR TALA E FIXACOES. PARA APLICAÇÃO EXCLUSIVA EM MANUTENÇÕES EMERGENCIAIS OCORRIDAS EM EVENTOS CLIMÁTICOS, PARA AS DEMAIS SITUAÇÕES A AREA DA MEDIÇÃO NÃO DEVE ACEITAR O APONTAMENTO DESSA ATIVIDADE. APROPRIACAO - CUSTEIO: QUANDO EM ATIVIDADE DE MANUTENCAO, APROPRIAR NO CENTRO E CLASSE DE CUSTO ESPECIFICA DA AREA. CONFORME ET.206.EQTL.NORMAS E QUALIDADE - CADERNO DE SERVICOS. QUANT MINIMA RECOMENDA: 2 PESSOAS. TIPO DE TURMA: LINHA MORTA (LM).</x:v>
      </x:c>
      <x:c r="F728" s="531" t="str">
        <x:v>UNIDADE</x:v>
      </x:c>
      <x:c r="G728" s="573" t="n">
        <x:v>50</x:v>
      </x:c>
      <x:c r="H728" s="573" t="n">
        <x:f>G728/12</x:f>
        <x:v>4.166666666666667</x:v>
      </x:c>
      <x:c r="I728" s="576" t="n">
        <x:v>1056.84887801578</x:v>
      </x:c>
      <x:c r="J728" s="576" t="n">
        <x:f>ROUND(I728*$E$3,2)</x:f>
        <x:v>1056.85</x:v>
      </x:c>
      <x:c r="K728" s="576" t="n">
        <x:f>J728*H728</x:f>
        <x:v>4403.541666666667</x:v>
      </x:c>
      <x:c r="L728" s="522"/>
      <x:c r="M728" s="579" t="n">
        <x:v>135</x:v>
      </x:c>
      <x:c r="N728" s="582" t="n">
        <x:f>O728*$E$3</x:f>
        <x:v>142674.75</x:v>
      </x:c>
      <x:c r="O728" s="523" t="n">
        <x:v>142674.75</x:v>
      </x:c>
      <x:c r="P728" s="585" t="n">
        <x:v>94</x:v>
      </x:c>
      <x:c r="Q728" s="588" t="n">
        <x:f>R728*$E$3</x:f>
        <x:v>99343.9</x:v>
      </x:c>
      <x:c r="R728" s="523" t="n">
        <x:v>99343.9</x:v>
      </x:c>
      <x:c r="S728" s="579" t="n">
        <x:v>23</x:v>
      </x:c>
      <x:c r="T728" s="582" t="n">
        <x:f>U728*$E$3</x:f>
        <x:v>24307.55</x:v>
      </x:c>
      <x:c r="U728" s="523" t="n">
        <x:v>24307.55</x:v>
      </x:c>
      <x:c r="V728" s="585" t="n">
        <x:v>65</x:v>
      </x:c>
      <x:c r="W728" s="588" t="n">
        <x:f>X728*$E$3</x:f>
        <x:v>68695.25</x:v>
      </x:c>
      <x:c r="X728" s="523" t="n">
        <x:v>68695.25</x:v>
      </x:c>
      <x:c r="Y728" s="579" t="n">
        <x:v>51</x:v>
      </x:c>
      <x:c r="Z728" s="582" t="n">
        <x:f>AA728*$E$3</x:f>
        <x:v>53899.35</x:v>
      </x:c>
      <x:c r="AA728" s="523" t="n">
        <x:v>53899.35</x:v>
      </x:c>
      <x:c r="AB728" s="585" t="n">
        <x:v>121</x:v>
      </x:c>
      <x:c r="AC728" s="588" t="n">
        <x:f>AD728*$E$3</x:f>
        <x:v>127878.85</x:v>
      </x:c>
      <x:c r="AD728" s="523" t="n">
        <x:v>127878.85</x:v>
      </x:c>
      <x:c r="AE728" s="579" t="n">
        <x:v>98</x:v>
      </x:c>
      <x:c r="AF728" s="582" t="n">
        <x:f>AG728*$E$3</x:f>
        <x:v>103571.3</x:v>
      </x:c>
      <x:c r="AG728" s="523" t="n">
        <x:v>103571.3</x:v>
      </x:c>
      <x:c r="AH728" s="585" t="n">
        <x:v>88</x:v>
      </x:c>
      <x:c r="AI728" s="588" t="n">
        <x:f>AJ728*$E$3</x:f>
        <x:v>93002.8</x:v>
      </x:c>
      <x:c r="AJ728" s="523" t="n">
        <x:v>93002.8</x:v>
      </x:c>
      <x:c r="AK728" s="579" t="n">
        <x:v>117</x:v>
      </x:c>
      <x:c r="AL728" s="582" t="n">
        <x:f>AM728*$E$3</x:f>
        <x:v>123651.45</x:v>
      </x:c>
      <x:c r="AM728" s="523" t="n">
        <x:v>123651.45</x:v>
      </x:c>
      <x:c r="AN728" s="585" t="n">
        <x:v>63</x:v>
      </x:c>
      <x:c r="AO728" s="588" t="n">
        <x:f>AP728*$E$3</x:f>
        <x:v>66581.55</x:v>
      </x:c>
      <x:c r="AP728" s="523" t="n">
        <x:v>66581.55</x:v>
      </x:c>
      <x:c r="AQ728" s="579" t="n">
        <x:v>54</x:v>
      </x:c>
      <x:c r="AR728" s="582" t="n">
        <x:f>AS728*$E$3</x:f>
        <x:v>57069.9</x:v>
      </x:c>
      <x:c r="AS728" s="523" t="n">
        <x:v>57069.9</x:v>
      </x:c>
      <x:c r="AT728" s="585" t="n">
        <x:v>67</x:v>
      </x:c>
      <x:c r="AU728" s="588" t="n">
        <x:f>AV728*$E$3</x:f>
        <x:v>70808.95</x:v>
      </x:c>
      <x:c r="AV728" s="523" t="n">
        <x:v>70808.95</x:v>
      </x:c>
      <x:c r="AW728" s="579" t="n">
        <x:f>SUM(M728,P728,S728,V728,Y728,AB728,AE728,AH728,AK728,AN728,AQ728,AT728)</x:f>
        <x:v>976</x:v>
      </x:c>
      <x:c r="AX728" s="582" t="n">
        <x:f>SUM(N728,Q728,T728,W728,Z728,AC728,AF728,AI728,AL728,AO728,AR728,AU728)</x:f>
        <x:v>1031485.6000000001</x:v>
      </x:c>
      <x:c r="AY728" s="525"/>
      <x:c r="AZ728" s="579" t="n">
        <x:f>AW728/12</x:f>
        <x:v>81.33333333333333</x:v>
      </x:c>
      <x:c r="BA728" s="582" t="n">
        <x:f>AX728/12</x:f>
        <x:v>85957.13333333335</x:v>
      </x:c>
      <x:c r="BB728" s="525"/>
      <x:c r="BC728" s="579" t="n">
        <x:f>AW728-$G728</x:f>
        <x:v>926</x:v>
      </x:c>
      <x:c r="BD728" s="582" t="n">
        <x:f>AX728-($K728*12)</x:f>
        <x:v>978643.1000000001</x:v>
      </x:c>
      <x:c r="BE728" s="522" t="str">
        <x:v>SIM</x:v>
      </x:c>
      <x:c r="BF728" s="522" t="str">
        <x:v>PRODUÇÃO · COMPÕE O FATOR K</x:v>
      </x:c>
    </x:row>
    <x:row r="729" ht="31" customHeight="1">
      <x:c r="A729" s="590" t="str">
        <x:v>STC</x:v>
      </x:c>
      <x:c r="B729" s="590" t="str">
        <x:v>FORA DO ANEXO IX</x:v>
      </x:c>
      <x:c r="C729" s="590" t="str">
        <x:v>5082000257</x:v>
      </x:c>
      <x:c r="D729" s="591" t="str">
        <x:v>INST MEDIDOR TRAFO ENERGIZ MF STC</x:v>
      </x:c>
      <x:c r="E729" s="591" t="str">
        <x:v>Código executado no histórico de 2025 sem volumetria explícita na proposta EQTL.</x:v>
      </x:c>
      <x:c r="F729" s="590" t="str">
        <x:v>NÃO INFORMADA</x:v>
      </x:c>
      <x:c r="G729" s="592" t="n">
        <x:v>0</x:v>
      </x:c>
      <x:c r="H729" s="592" t="n">
        <x:f>G729/12</x:f>
        <x:v>0</x:v>
      </x:c>
      <x:c r="I729" s="593" t="n">
        <x:v>50.251337</x:v>
      </x:c>
      <x:c r="J729" s="593" t="n">
        <x:f>ROUND(I729*$E$3,2)</x:f>
        <x:v>50.25</x:v>
      </x:c>
      <x:c r="K729" s="593" t="n">
        <x:f>J729*H729</x:f>
        <x:v>0</x:v>
      </x:c>
      <x:c r="L729" s="590"/>
      <x:c r="M729" s="592" t="n">
        <x:v>2109</x:v>
      </x:c>
      <x:c r="N729" s="593" t="n">
        <x:f>O729*$E$3</x:f>
        <x:v>105980.07</x:v>
      </x:c>
      <x:c r="O729" s="594" t="n">
        <x:v>105980.07</x:v>
      </x:c>
      <x:c r="P729" s="592" t="n">
        <x:v>2258</x:v>
      </x:c>
      <x:c r="Q729" s="593" t="n">
        <x:f>R729*$E$3</x:f>
        <x:v>113467.52</x:v>
      </x:c>
      <x:c r="R729" s="594" t="n">
        <x:v>113467.52</x:v>
      </x:c>
      <x:c r="S729" s="592" t="n">
        <x:v>2053</x:v>
      </x:c>
      <x:c r="T729" s="593" t="n">
        <x:f>U729*$E$3</x:f>
        <x:v>103166</x:v>
      </x:c>
      <x:c r="U729" s="594" t="n">
        <x:v>103166</x:v>
      </x:c>
      <x:c r="V729" s="592" t="n">
        <x:v>2242</x:v>
      </x:c>
      <x:c r="W729" s="593" t="n">
        <x:f>X729*$E$3</x:f>
        <x:v>112663.5</x:v>
      </x:c>
      <x:c r="X729" s="594" t="n">
        <x:v>112663.5</x:v>
      </x:c>
      <x:c r="Y729" s="592" t="n">
        <x:v>1761</x:v>
      </x:c>
      <x:c r="Z729" s="593" t="n">
        <x:f>AA729*$E$3</x:f>
        <x:v>88492.61</x:v>
      </x:c>
      <x:c r="AA729" s="594" t="n">
        <x:v>88492.61</x:v>
      </x:c>
      <x:c r="AB729" s="592" t="n">
        <x:v>1764</x:v>
      </x:c>
      <x:c r="AC729" s="593" t="n">
        <x:f>AD729*$E$3</x:f>
        <x:v>88643.36</x:v>
      </x:c>
      <x:c r="AD729" s="594" t="n">
        <x:v>88643.36</x:v>
      </x:c>
      <x:c r="AE729" s="592" t="n">
        <x:v>1586</x:v>
      </x:c>
      <x:c r="AF729" s="593" t="n">
        <x:f>AG729*$E$3</x:f>
        <x:v>79698.62</x:v>
      </x:c>
      <x:c r="AG729" s="594" t="n">
        <x:v>79698.62</x:v>
      </x:c>
      <x:c r="AH729" s="592" t="n">
        <x:v>2109</x:v>
      </x:c>
      <x:c r="AI729" s="593" t="n">
        <x:f>AJ729*$E$3</x:f>
        <x:v>105980.07</x:v>
      </x:c>
      <x:c r="AJ729" s="594" t="n">
        <x:v>105980.07</x:v>
      </x:c>
      <x:c r="AK729" s="592" t="n">
        <x:v>1938</x:v>
      </x:c>
      <x:c r="AL729" s="593" t="n">
        <x:f>AM729*$E$3</x:f>
        <x:v>97387.09</x:v>
      </x:c>
      <x:c r="AM729" s="594" t="n">
        <x:v>97387.09</x:v>
      </x:c>
      <x:c r="AN729" s="592" t="n">
        <x:v>1881</x:v>
      </x:c>
      <x:c r="AO729" s="593" t="n">
        <x:f>AP729*$E$3</x:f>
        <x:v>94522.77</x:v>
      </x:c>
      <x:c r="AP729" s="594" t="n">
        <x:v>94522.77</x:v>
      </x:c>
      <x:c r="AQ729" s="592" t="n">
        <x:v>2097</x:v>
      </x:c>
      <x:c r="AR729" s="593" t="n">
        <x:f>AS729*$E$3</x:f>
        <x:v>105377.05</x:v>
      </x:c>
      <x:c r="AS729" s="594" t="n">
        <x:v>105377.05</x:v>
      </x:c>
      <x:c r="AT729" s="592" t="n">
        <x:v>1859</x:v>
      </x:c>
      <x:c r="AU729" s="593" t="n">
        <x:f>AV729*$E$3</x:f>
        <x:v>93417.24</x:v>
      </x:c>
      <x:c r="AV729" s="594" t="n">
        <x:v>93417.24</x:v>
      </x:c>
      <x:c r="AW729" s="592" t="n">
        <x:f>SUM(M729,P729,S729,V729,Y729,AB729,AE729,AH729,AK729,AN729,AQ729,AT729)</x:f>
        <x:v>23657</x:v>
      </x:c>
      <x:c r="AX729" s="593" t="n">
        <x:f>SUM(N729,Q729,T729,W729,Z729,AC729,AF729,AI729,AL729,AO729,AR729,AU729)</x:f>
        <x:v>1188795.9</x:v>
      </x:c>
      <x:c r="AY729" s="590"/>
      <x:c r="AZ729" s="592" t="n">
        <x:f>AW729/12</x:f>
        <x:v>1971.4166666666667</x:v>
      </x:c>
      <x:c r="BA729" s="593" t="n">
        <x:f>AX729/12</x:f>
        <x:v>99066.325</x:v>
      </x:c>
      <x:c r="BB729" s="590"/>
      <x:c r="BC729" s="592" t="n">
        <x:f>AW729-$G729</x:f>
        <x:v>23657</x:v>
      </x:c>
      <x:c r="BD729" s="593" t="n">
        <x:f>AX729-($K729*12)</x:f>
        <x:v>1188795.9</x:v>
      </x:c>
      <x:c r="BE729" s="590" t="str">
        <x:v>SIM</x:v>
      </x:c>
      <x:c r="BF729" s="590" t="str">
        <x:v>PRODUÇÃO HISTÓRICA · SEM VOLUME NA PROPOSTA EQTL</x:v>
      </x:c>
    </x:row>
    <x:row r="730" ht="31" customHeight="1">
      <x:c r="A730" s="590" t="str">
        <x:v>STC</x:v>
      </x:c>
      <x:c r="B730" s="590" t="str">
        <x:v>FORA DO ANEXO IX</x:v>
      </x:c>
      <x:c r="C730" s="590" t="str">
        <x:v>5082000249</x:v>
      </x:c>
      <x:c r="D730" s="591" t="str">
        <x:v>RET RAMAL CONEX CONC/MULT NORM STC</x:v>
      </x:c>
      <x:c r="E730" s="591" t="str">
        <x:v>Código executado no histórico de 2025 sem volumetria explícita na proposta EQTL.</x:v>
      </x:c>
      <x:c r="F730" s="590" t="str">
        <x:v>NÃO INFORMADA</x:v>
      </x:c>
      <x:c r="G730" s="592" t="n">
        <x:v>0</x:v>
      </x:c>
      <x:c r="H730" s="592" t="n">
        <x:f>G730/12</x:f>
        <x:v>0</x:v>
      </x:c>
      <x:c r="I730" s="593" t="n">
        <x:v>61.209995</x:v>
      </x:c>
      <x:c r="J730" s="593" t="n">
        <x:f>ROUND(I730*$E$3,2)</x:f>
        <x:v>61.21</x:v>
      </x:c>
      <x:c r="K730" s="593" t="n">
        <x:f>J730*H730</x:f>
        <x:v>0</x:v>
      </x:c>
      <x:c r="L730" s="590"/>
      <x:c r="M730" s="592" t="n">
        <x:v>1070</x:v>
      </x:c>
      <x:c r="N730" s="593" t="n">
        <x:f>O730*$E$3</x:f>
        <x:v>65494.69</x:v>
      </x:c>
      <x:c r="O730" s="594" t="n">
        <x:v>65494.69</x:v>
      </x:c>
      <x:c r="P730" s="592" t="n">
        <x:v>717</x:v>
      </x:c>
      <x:c r="Q730" s="593" t="n">
        <x:f>R730*$E$3</x:f>
        <x:v>43887.57</x:v>
      </x:c>
      <x:c r="R730" s="594" t="n">
        <x:v>43887.57</x:v>
      </x:c>
      <x:c r="S730" s="592" t="n">
        <x:v>841</x:v>
      </x:c>
      <x:c r="T730" s="593" t="n">
        <x:f>U730*$E$3</x:f>
        <x:v>51477.61</x:v>
      </x:c>
      <x:c r="U730" s="594" t="n">
        <x:v>51477.61</x:v>
      </x:c>
      <x:c r="V730" s="592" t="n">
        <x:v>687</x:v>
      </x:c>
      <x:c r="W730" s="593" t="n">
        <x:f>X730*$E$3</x:f>
        <x:v>42051.27</x:v>
      </x:c>
      <x:c r="X730" s="594" t="n">
        <x:v>42051.27</x:v>
      </x:c>
      <x:c r="Y730" s="592" t="n">
        <x:v>0</x:v>
      </x:c>
      <x:c r="Z730" s="593" t="n">
        <x:f>AA730*$E$3</x:f>
        <x:v>0</x:v>
      </x:c>
      <x:c r="AA730" s="594" t="n">
        <x:v>0</x:v>
      </x:c>
      <x:c r="AB730" s="592" t="n">
        <x:v>1636</x:v>
      </x:c>
      <x:c r="AC730" s="593" t="n">
        <x:f>AD730*$E$3</x:f>
        <x:v>100139.55</x:v>
      </x:c>
      <x:c r="AD730" s="594" t="n">
        <x:v>100139.55</x:v>
      </x:c>
      <x:c r="AE730" s="592" t="n">
        <x:v>1059</x:v>
      </x:c>
      <x:c r="AF730" s="593" t="n">
        <x:f>AG730*$E$3</x:f>
        <x:v>64821.38</x:v>
      </x:c>
      <x:c r="AG730" s="594" t="n">
        <x:v>64821.38</x:v>
      </x:c>
      <x:c r="AH730" s="592" t="n">
        <x:v>852</x:v>
      </x:c>
      <x:c r="AI730" s="593" t="n">
        <x:f>AJ730*$E$3</x:f>
        <x:v>52150.92</x:v>
      </x:c>
      <x:c r="AJ730" s="594" t="n">
        <x:v>52150.92</x:v>
      </x:c>
      <x:c r="AK730" s="592" t="n">
        <x:v>2767</x:v>
      </x:c>
      <x:c r="AL730" s="593" t="n">
        <x:f>AM730*$E$3</x:f>
        <x:v>169368.05</x:v>
      </x:c>
      <x:c r="AM730" s="594" t="n">
        <x:v>169368.05</x:v>
      </x:c>
      <x:c r="AN730" s="592" t="n">
        <x:v>2024</x:v>
      </x:c>
      <x:c r="AO730" s="593" t="n">
        <x:f>AP730*$E$3</x:f>
        <x:v>123889.03</x:v>
      </x:c>
      <x:c r="AP730" s="594" t="n">
        <x:v>123889.03</x:v>
      </x:c>
      <x:c r="AQ730" s="592" t="n">
        <x:v>1895</x:v>
      </x:c>
      <x:c r="AR730" s="593" t="n">
        <x:f>AS730*$E$3</x:f>
        <x:v>115992.94</x:v>
      </x:c>
      <x:c r="AS730" s="594" t="n">
        <x:v>115992.94</x:v>
      </x:c>
      <x:c r="AT730" s="592" t="n">
        <x:v>2317</x:v>
      </x:c>
      <x:c r="AU730" s="593" t="n">
        <x:f>AV730*$E$3</x:f>
        <x:v>141823.56</x:v>
      </x:c>
      <x:c r="AV730" s="594" t="n">
        <x:v>141823.56</x:v>
      </x:c>
      <x:c r="AW730" s="592" t="n">
        <x:f>SUM(M730,P730,S730,V730,Y730,AB730,AE730,AH730,AK730,AN730,AQ730,AT730)</x:f>
        <x:v>15865</x:v>
      </x:c>
      <x:c r="AX730" s="593" t="n">
        <x:f>SUM(N730,Q730,T730,W730,Z730,AC730,AF730,AI730,AL730,AO730,AR730,AU730)</x:f>
        <x:v>971096.5700000001</x:v>
      </x:c>
      <x:c r="AY730" s="590"/>
      <x:c r="AZ730" s="592" t="n">
        <x:f>AW730/12</x:f>
        <x:v>1322.0833333333333</x:v>
      </x:c>
      <x:c r="BA730" s="593" t="n">
        <x:f>AX730/12</x:f>
        <x:v>80924.71416666667</x:v>
      </x:c>
      <x:c r="BB730" s="590"/>
      <x:c r="BC730" s="592" t="n">
        <x:f>AW730-$G730</x:f>
        <x:v>15865</x:v>
      </x:c>
      <x:c r="BD730" s="593" t="n">
        <x:f>AX730-($K730*12)</x:f>
        <x:v>971096.5700000001</x:v>
      </x:c>
      <x:c r="BE730" s="590" t="str">
        <x:v>SIM</x:v>
      </x:c>
      <x:c r="BF730" s="590" t="str">
        <x:v>PRODUÇÃO HISTÓRICA · SEM VOLUME NA PROPOSTA EQTL</x:v>
      </x:c>
    </x:row>
    <x:row r="731" ht="31" customHeight="1">
      <x:c r="A731" s="590" t="str">
        <x:v>STC</x:v>
      </x:c>
      <x:c r="B731" s="590" t="str">
        <x:v>FORA DO ANEXO IX</x:v>
      </x:c>
      <x:c r="C731" s="590" t="str">
        <x:v>5082000252</x:v>
      </x:c>
      <x:c r="D731" s="591" t="str">
        <x:v>RET MEDIDOR TRAFO ENERGIZ MF STC</x:v>
      </x:c>
      <x:c r="E731" s="591" t="str">
        <x:v>Código executado no histórico de 2025 sem volumetria explícita na proposta EQTL.</x:v>
      </x:c>
      <x:c r="F731" s="590" t="str">
        <x:v>NÃO INFORMADA</x:v>
      </x:c>
      <x:c r="G731" s="592" t="n">
        <x:v>0</x:v>
      </x:c>
      <x:c r="H731" s="592" t="n">
        <x:f>G731/12</x:f>
        <x:v>0</x:v>
      </x:c>
      <x:c r="I731" s="593" t="n">
        <x:v>38.654875</x:v>
      </x:c>
      <x:c r="J731" s="593" t="n">
        <x:f>ROUND(I731*$E$3,2)</x:f>
        <x:v>38.65</x:v>
      </x:c>
      <x:c r="K731" s="593" t="n">
        <x:f>J731*H731</x:f>
        <x:v>0</x:v>
      </x:c>
      <x:c r="L731" s="590"/>
      <x:c r="M731" s="592" t="n">
        <x:v>2109</x:v>
      </x:c>
      <x:c r="N731" s="593" t="n">
        <x:f>O731*$E$3</x:f>
        <x:v>81523.13</x:v>
      </x:c>
      <x:c r="O731" s="594" t="n">
        <x:v>81523.13</x:v>
      </x:c>
      <x:c r="P731" s="592" t="n">
        <x:v>2258</x:v>
      </x:c>
      <x:c r="Q731" s="593" t="n">
        <x:f>R731*$E$3</x:f>
        <x:v>87282.71</x:v>
      </x:c>
      <x:c r="R731" s="594" t="n">
        <x:v>87282.71</x:v>
      </x:c>
      <x:c r="S731" s="592" t="n">
        <x:v>2053</x:v>
      </x:c>
      <x:c r="T731" s="593" t="n">
        <x:f>U731*$E$3</x:f>
        <x:v>79358.46</x:v>
      </x:c>
      <x:c r="U731" s="594" t="n">
        <x:v>79358.46</x:v>
      </x:c>
      <x:c r="V731" s="592" t="n">
        <x:v>2242</x:v>
      </x:c>
      <x:c r="W731" s="593" t="n">
        <x:f>X731*$E$3</x:f>
        <x:v>86664.23</x:v>
      </x:c>
      <x:c r="X731" s="594" t="n">
        <x:v>86664.23</x:v>
      </x:c>
      <x:c r="Y731" s="592" t="n">
        <x:v>1761</x:v>
      </x:c>
      <x:c r="Z731" s="593" t="n">
        <x:f>AA731*$E$3</x:f>
        <x:v>68071.23</x:v>
      </x:c>
      <x:c r="AA731" s="594" t="n">
        <x:v>68071.23</x:v>
      </x:c>
      <x:c r="AB731" s="592" t="n">
        <x:v>1764</x:v>
      </x:c>
      <x:c r="AC731" s="593" t="n">
        <x:f>AD731*$E$3</x:f>
        <x:v>68187.2</x:v>
      </x:c>
      <x:c r="AD731" s="594" t="n">
        <x:v>68187.2</x:v>
      </x:c>
      <x:c r="AE731" s="592" t="n">
        <x:v>1611</x:v>
      </x:c>
      <x:c r="AF731" s="593" t="n">
        <x:f>AG731*$E$3</x:f>
        <x:v>62273</x:v>
      </x:c>
      <x:c r="AG731" s="594" t="n">
        <x:v>62273</x:v>
      </x:c>
      <x:c r="AH731" s="592" t="n">
        <x:v>2109</x:v>
      </x:c>
      <x:c r="AI731" s="593" t="n">
        <x:f>AJ731*$E$3</x:f>
        <x:v>81523.13</x:v>
      </x:c>
      <x:c r="AJ731" s="594" t="n">
        <x:v>81523.13</x:v>
      </x:c>
      <x:c r="AK731" s="592" t="n">
        <x:v>1938</x:v>
      </x:c>
      <x:c r="AL731" s="593" t="n">
        <x:f>AM731*$E$3</x:f>
        <x:v>74913.15</x:v>
      </x:c>
      <x:c r="AM731" s="594" t="n">
        <x:v>74913.15</x:v>
      </x:c>
      <x:c r="AN731" s="592" t="n">
        <x:v>1881</x:v>
      </x:c>
      <x:c r="AO731" s="593" t="n">
        <x:f>AP731*$E$3</x:f>
        <x:v>72709.82</x:v>
      </x:c>
      <x:c r="AP731" s="594" t="n">
        <x:v>72709.82</x:v>
      </x:c>
      <x:c r="AQ731" s="592" t="n">
        <x:v>2097</x:v>
      </x:c>
      <x:c r="AR731" s="593" t="n">
        <x:f>AS731*$E$3</x:f>
        <x:v>81059.27</x:v>
      </x:c>
      <x:c r="AS731" s="594" t="n">
        <x:v>81059.27</x:v>
      </x:c>
      <x:c r="AT731" s="592" t="n">
        <x:v>1859</x:v>
      </x:c>
      <x:c r="AU731" s="593" t="n">
        <x:f>AV731*$E$3</x:f>
        <x:v>71859.41</x:v>
      </x:c>
      <x:c r="AV731" s="594" t="n">
        <x:v>71859.41</x:v>
      </x:c>
      <x:c r="AW731" s="592" t="n">
        <x:f>SUM(M731,P731,S731,V731,Y731,AB731,AE731,AH731,AK731,AN731,AQ731,AT731)</x:f>
        <x:v>23682</x:v>
      </x:c>
      <x:c r="AX731" s="593" t="n">
        <x:f>SUM(N731,Q731,T731,W731,Z731,AC731,AF731,AI731,AL731,AO731,AR731,AU731)</x:f>
        <x:v>915424.7400000001</x:v>
      </x:c>
      <x:c r="AY731" s="590"/>
      <x:c r="AZ731" s="592" t="n">
        <x:f>AW731/12</x:f>
        <x:v>1973.5</x:v>
      </x:c>
      <x:c r="BA731" s="593" t="n">
        <x:f>AX731/12</x:f>
        <x:v>76285.395</x:v>
      </x:c>
      <x:c r="BB731" s="590"/>
      <x:c r="BC731" s="592" t="n">
        <x:f>AW731-$G731</x:f>
        <x:v>23682</x:v>
      </x:c>
      <x:c r="BD731" s="593" t="n">
        <x:f>AX731-($K731*12)</x:f>
        <x:v>915424.7400000001</x:v>
      </x:c>
      <x:c r="BE731" s="590" t="str">
        <x:v>SIM</x:v>
      </x:c>
      <x:c r="BF731" s="590" t="str">
        <x:v>PRODUÇÃO HISTÓRICA · SEM VOLUME NA PROPOSTA EQTL</x:v>
      </x:c>
    </x:row>
    <x:row r="732" ht="31" customHeight="1">
      <x:c r="A732" s="590" t="str">
        <x:v>O&amp;M</x:v>
      </x:c>
      <x:c r="B732" s="590" t="str">
        <x:v>FORA DO ANEXO IX</x:v>
      </x:c>
      <x:c r="C732" s="590" t="str">
        <x:v>5022000284</x:v>
      </x:c>
      <x:c r="D732" s="591" t="str">
        <x:v>INST ESPACADOR LOSANGULAR RDC LM</x:v>
      </x:c>
      <x:c r="E732" s="591" t="str">
        <x:v>Código executado no histórico de 2025 sem volumetria explícita na proposta EQTL.</x:v>
      </x:c>
      <x:c r="F732" s="590" t="str">
        <x:v>NÃO INFORMADA</x:v>
      </x:c>
      <x:c r="G732" s="592" t="n">
        <x:v>0</x:v>
      </x:c>
      <x:c r="H732" s="592" t="n">
        <x:f>G732/12</x:f>
        <x:v>0</x:v>
      </x:c>
      <x:c r="I732" s="593" t="n">
        <x:v>152.3694117647059</x:v>
      </x:c>
      <x:c r="J732" s="593" t="n">
        <x:f>ROUND(I732*$E$3,2)</x:f>
        <x:v>152.37</x:v>
      </x:c>
      <x:c r="K732" s="593" t="n">
        <x:f>J732*H732</x:f>
        <x:v>0</x:v>
      </x:c>
      <x:c r="L732" s="590"/>
      <x:c r="M732" s="592" t="n">
        <x:v>0</x:v>
      </x:c>
      <x:c r="N732" s="593" t="n">
        <x:f>O732*$E$3</x:f>
        <x:v>0</x:v>
      </x:c>
      <x:c r="O732" s="594" t="n">
        <x:v>0</x:v>
      </x:c>
      <x:c r="P732" s="592" t="n">
        <x:v>0</x:v>
      </x:c>
      <x:c r="Q732" s="593" t="n">
        <x:f>R732*$E$3</x:f>
        <x:v>0</x:v>
      </x:c>
      <x:c r="R732" s="594" t="n">
        <x:v>0</x:v>
      </x:c>
      <x:c r="S732" s="592" t="n">
        <x:v>0</x:v>
      </x:c>
      <x:c r="T732" s="593" t="n">
        <x:f>U732*$E$3</x:f>
        <x:v>0</x:v>
      </x:c>
      <x:c r="U732" s="594" t="n">
        <x:v>0</x:v>
      </x:c>
      <x:c r="V732" s="592" t="n">
        <x:v>0</x:v>
      </x:c>
      <x:c r="W732" s="593" t="n">
        <x:f>X732*$E$3</x:f>
        <x:v>0</x:v>
      </x:c>
      <x:c r="X732" s="594" t="n">
        <x:v>0</x:v>
      </x:c>
      <x:c r="Y732" s="592" t="n">
        <x:v>8</x:v>
      </x:c>
      <x:c r="Z732" s="593" t="n">
        <x:f>AA732*$E$3</x:f>
        <x:v>706.44</x:v>
      </x:c>
      <x:c r="AA732" s="594" t="n">
        <x:v>706.44</x:v>
      </x:c>
      <x:c r="AB732" s="592" t="n">
        <x:v>0</x:v>
      </x:c>
      <x:c r="AC732" s="593" t="n">
        <x:f>AD732*$E$3</x:f>
        <x:v>0</x:v>
      </x:c>
      <x:c r="AD732" s="594" t="n">
        <x:v>0</x:v>
      </x:c>
      <x:c r="AE732" s="592" t="n">
        <x:v>1</x:v>
      </x:c>
      <x:c r="AF732" s="593" t="n">
        <x:f>AG732*$E$3</x:f>
        <x:v>0</x:v>
      </x:c>
      <x:c r="AG732" s="594" t="n">
        <x:v>0</x:v>
      </x:c>
      <x:c r="AH732" s="592" t="n">
        <x:v>0</x:v>
      </x:c>
      <x:c r="AI732" s="593" t="n">
        <x:f>AJ732*$E$3</x:f>
        <x:v>0</x:v>
      </x:c>
      <x:c r="AJ732" s="594" t="n">
        <x:v>0</x:v>
      </x:c>
      <x:c r="AK732" s="592" t="n">
        <x:v>0</x:v>
      </x:c>
      <x:c r="AL732" s="593" t="n">
        <x:f>AM732*$E$3</x:f>
        <x:v>0</x:v>
      </x:c>
      <x:c r="AM732" s="594" t="n">
        <x:v>0</x:v>
      </x:c>
      <x:c r="AN732" s="592" t="n">
        <x:v>0</x:v>
      </x:c>
      <x:c r="AO732" s="593" t="n">
        <x:f>AP732*$E$3</x:f>
        <x:v>0</x:v>
      </x:c>
      <x:c r="AP732" s="594" t="n">
        <x:v>0</x:v>
      </x:c>
      <x:c r="AQ732" s="592" t="n">
        <x:v>0</x:v>
      </x:c>
      <x:c r="AR732" s="593" t="n">
        <x:f>AS732*$E$3</x:f>
        <x:v>0</x:v>
      </x:c>
      <x:c r="AS732" s="594" t="n">
        <x:v>0</x:v>
      </x:c>
      <x:c r="AT732" s="592" t="n">
        <x:v>8</x:v>
      </x:c>
      <x:c r="AU732" s="593" t="n">
        <x:f>AV732*$E$3</x:f>
        <x:v>1883.84</x:v>
      </x:c>
      <x:c r="AV732" s="594" t="n">
        <x:v>1883.84</x:v>
      </x:c>
      <x:c r="AW732" s="592" t="n">
        <x:f>SUM(M732,P732,S732,V732,Y732,AB732,AE732,AH732,AK732,AN732,AQ732,AT732)</x:f>
        <x:v>17</x:v>
      </x:c>
      <x:c r="AX732" s="593" t="n">
        <x:f>SUM(N732,Q732,T732,W732,Z732,AC732,AF732,AI732,AL732,AO732,AR732,AU732)</x:f>
        <x:v>2590.2799999999997</x:v>
      </x:c>
      <x:c r="AY732" s="590"/>
      <x:c r="AZ732" s="592" t="n">
        <x:f>AW732/12</x:f>
        <x:v>1.4166666666666667</x:v>
      </x:c>
      <x:c r="BA732" s="593" t="n">
        <x:f>AX732/12</x:f>
        <x:v>215.85666666666665</x:v>
      </x:c>
      <x:c r="BB732" s="590"/>
      <x:c r="BC732" s="592" t="n">
        <x:f>AW732-$G732</x:f>
        <x:v>17</x:v>
      </x:c>
      <x:c r="BD732" s="593" t="n">
        <x:f>AX732-($K732*12)</x:f>
        <x:v>2590.2799999999997</x:v>
      </x:c>
      <x:c r="BE732" s="590" t="str">
        <x:v>SIM</x:v>
      </x:c>
      <x:c r="BF732" s="590" t="str">
        <x:v>PRODUÇÃO HISTÓRICA · SEM VOLUME NA PROPOSTA EQTL</x:v>
      </x:c>
    </x:row>
    <x:row r="733" ht="31" customHeight="1">
      <x:c r="A733" s="590" t="str">
        <x:v>O&amp;M</x:v>
      </x:c>
      <x:c r="B733" s="590" t="str">
        <x:v>FORA DO ANEXO IX</x:v>
      </x:c>
      <x:c r="C733" s="590" t="str">
        <x:v>5022000285</x:v>
      </x:c>
      <x:c r="D733" s="591" t="str">
        <x:v>RET ESPACADOR LOSANGULAR RDC LM</x:v>
      </x:c>
      <x:c r="E733" s="591" t="str">
        <x:v>Código executado no histórico de 2025 sem volumetria explícita na proposta EQTL.</x:v>
      </x:c>
      <x:c r="F733" s="590" t="str">
        <x:v>NÃO INFORMADA</x:v>
      </x:c>
      <x:c r="G733" s="592" t="n">
        <x:v>0</x:v>
      </x:c>
      <x:c r="H733" s="592" t="n">
        <x:f>G733/12</x:f>
        <x:v>0</x:v>
      </x:c>
      <x:c r="I733" s="593" t="n">
        <x:v>134.560084</x:v>
      </x:c>
      <x:c r="J733" s="593" t="n">
        <x:f>ROUND(I733*$E$3,2)</x:f>
        <x:v>134.56</x:v>
      </x:c>
      <x:c r="K733" s="593" t="n">
        <x:f>J733*H733</x:f>
        <x:v>0</x:v>
      </x:c>
      <x:c r="L733" s="590"/>
      <x:c r="M733" s="592" t="n">
        <x:v>0</x:v>
      </x:c>
      <x:c r="N733" s="593" t="n">
        <x:f>O733*$E$3</x:f>
        <x:v>0</x:v>
      </x:c>
      <x:c r="O733" s="594" t="n">
        <x:v>0</x:v>
      </x:c>
      <x:c r="P733" s="592" t="n">
        <x:v>0</x:v>
      </x:c>
      <x:c r="Q733" s="593" t="n">
        <x:f>R733*$E$3</x:f>
        <x:v>0</x:v>
      </x:c>
      <x:c r="R733" s="594" t="n">
        <x:v>0</x:v>
      </x:c>
      <x:c r="S733" s="592" t="n">
        <x:v>0</x:v>
      </x:c>
      <x:c r="T733" s="593" t="n">
        <x:f>U733*$E$3</x:f>
        <x:v>0</x:v>
      </x:c>
      <x:c r="U733" s="594" t="n">
        <x:v>0</x:v>
      </x:c>
      <x:c r="V733" s="592" t="n">
        <x:v>0</x:v>
      </x:c>
      <x:c r="W733" s="593" t="n">
        <x:f>X733*$E$3</x:f>
        <x:v>0</x:v>
      </x:c>
      <x:c r="X733" s="594" t="n">
        <x:v>0</x:v>
      </x:c>
      <x:c r="Y733" s="592" t="n">
        <x:v>3</x:v>
      </x:c>
      <x:c r="Z733" s="593" t="n">
        <x:f>AA733*$E$3</x:f>
        <x:v>403.68</x:v>
      </x:c>
      <x:c r="AA733" s="594" t="n">
        <x:v>403.68</x:v>
      </x:c>
      <x:c r="AB733" s="592" t="n">
        <x:v>0</x:v>
      </x:c>
      <x:c r="AC733" s="593" t="n">
        <x:f>AD733*$E$3</x:f>
        <x:v>0</x:v>
      </x:c>
      <x:c r="AD733" s="594" t="n">
        <x:v>0</x:v>
      </x:c>
      <x:c r="AE733" s="592" t="n">
        <x:v>0</x:v>
      </x:c>
      <x:c r="AF733" s="593" t="n">
        <x:f>AG733*$E$3</x:f>
        <x:v>0</x:v>
      </x:c>
      <x:c r="AG733" s="594" t="n">
        <x:v>0</x:v>
      </x:c>
      <x:c r="AH733" s="592" t="n">
        <x:v>0</x:v>
      </x:c>
      <x:c r="AI733" s="593" t="n">
        <x:f>AJ733*$E$3</x:f>
        <x:v>0</x:v>
      </x:c>
      <x:c r="AJ733" s="594" t="n">
        <x:v>0</x:v>
      </x:c>
      <x:c r="AK733" s="592" t="n">
        <x:v>0</x:v>
      </x:c>
      <x:c r="AL733" s="593" t="n">
        <x:f>AM733*$E$3</x:f>
        <x:v>0</x:v>
      </x:c>
      <x:c r="AM733" s="594" t="n">
        <x:v>0</x:v>
      </x:c>
      <x:c r="AN733" s="592" t="n">
        <x:v>0</x:v>
      </x:c>
      <x:c r="AO733" s="593" t="n">
        <x:f>AP733*$E$3</x:f>
        <x:v>0</x:v>
      </x:c>
      <x:c r="AP733" s="594" t="n">
        <x:v>0</x:v>
      </x:c>
      <x:c r="AQ733" s="592" t="n">
        <x:v>0</x:v>
      </x:c>
      <x:c r="AR733" s="593" t="n">
        <x:f>AS733*$E$3</x:f>
        <x:v>0</x:v>
      </x:c>
      <x:c r="AS733" s="594" t="n">
        <x:v>0</x:v>
      </x:c>
      <x:c r="AT733" s="592" t="n">
        <x:v>8</x:v>
      </x:c>
      <x:c r="AU733" s="593" t="n">
        <x:f>AV733*$E$3</x:f>
        <x:v>1076.48</x:v>
      </x:c>
      <x:c r="AV733" s="594" t="n">
        <x:v>1076.48</x:v>
      </x:c>
      <x:c r="AW733" s="592" t="n">
        <x:f>SUM(M733,P733,S733,V733,Y733,AB733,AE733,AH733,AK733,AN733,AQ733,AT733)</x:f>
        <x:v>11</x:v>
      </x:c>
      <x:c r="AX733" s="593" t="n">
        <x:f>SUM(N733,Q733,T733,W733,Z733,AC733,AF733,AI733,AL733,AO733,AR733,AU733)</x:f>
        <x:v>1480.16</x:v>
      </x:c>
      <x:c r="AY733" s="590"/>
      <x:c r="AZ733" s="592" t="n">
        <x:f>AW733/12</x:f>
        <x:v>0.9166666666666666</x:v>
      </x:c>
      <x:c r="BA733" s="593" t="n">
        <x:f>AX733/12</x:f>
        <x:v>123.34666666666668</x:v>
      </x:c>
      <x:c r="BB733" s="590"/>
      <x:c r="BC733" s="592" t="n">
        <x:f>AW733-$G733</x:f>
        <x:v>11</x:v>
      </x:c>
      <x:c r="BD733" s="593" t="n">
        <x:f>AX733-($K733*12)</x:f>
        <x:v>1480.16</x:v>
      </x:c>
      <x:c r="BE733" s="590" t="str">
        <x:v>SIM</x:v>
      </x:c>
      <x:c r="BF733" s="590" t="str">
        <x:v>PRODUÇÃO HISTÓRICA · SEM VOLUME NA PROPOSTA EQTL</x:v>
      </x:c>
    </x:row>
    <x:row r="734" ht="31" customHeight="1">
      <x:c r="A734" s="590" t="str">
        <x:v>O&amp;M</x:v>
      </x:c>
      <x:c r="B734" s="590" t="str">
        <x:v>FORA DO ANEXO IX</x:v>
      </x:c>
      <x:c r="C734" s="590" t="str">
        <x:v>5022000252</x:v>
      </x:c>
      <x:c r="D734" s="591" t="str">
        <x:v>INST ESPACADOR/AFASTADOR REDE PRI/SEC LM</x:v>
      </x:c>
      <x:c r="E734" s="591" t="str">
        <x:v>Código executado no histórico de 2025 sem volumetria explícita na proposta EQTL.</x:v>
      </x:c>
      <x:c r="F734" s="590" t="str">
        <x:v>NÃO INFORMADA</x:v>
      </x:c>
      <x:c r="G734" s="592" t="n">
        <x:v>0</x:v>
      </x:c>
      <x:c r="H734" s="592" t="n">
        <x:f>G734/12</x:f>
        <x:v>0</x:v>
      </x:c>
      <x:c r="I734" s="593" t="n">
        <x:v>0</x:v>
      </x:c>
      <x:c r="J734" s="593" t="n">
        <x:f>ROUND(I734*$E$3,2)</x:f>
        <x:v>0</x:v>
      </x:c>
      <x:c r="K734" s="593" t="n">
        <x:f>J734*H734</x:f>
        <x:v>0</x:v>
      </x:c>
      <x:c r="L734" s="590"/>
      <x:c r="M734" s="592" t="n">
        <x:v>1498</x:v>
      </x:c>
      <x:c r="N734" s="593" t="n">
        <x:f>O734*$E$3</x:f>
        <x:v>0</x:v>
      </x:c>
      <x:c r="O734" s="594" t="n">
        <x:v>0</x:v>
      </x:c>
      <x:c r="P734" s="592" t="n">
        <x:v>972</x:v>
      </x:c>
      <x:c r="Q734" s="593" t="n">
        <x:f>R734*$E$3</x:f>
        <x:v>0</x:v>
      </x:c>
      <x:c r="R734" s="594" t="n">
        <x:v>0</x:v>
      </x:c>
      <x:c r="S734" s="592" t="n">
        <x:v>321</x:v>
      </x:c>
      <x:c r="T734" s="593" t="n">
        <x:f>U734*$E$3</x:f>
        <x:v>0</x:v>
      </x:c>
      <x:c r="U734" s="594" t="n">
        <x:v>0</x:v>
      </x:c>
      <x:c r="V734" s="592" t="n">
        <x:v>849</x:v>
      </x:c>
      <x:c r="W734" s="593" t="n">
        <x:f>X734*$E$3</x:f>
        <x:v>0</x:v>
      </x:c>
      <x:c r="X734" s="594" t="n">
        <x:v>0</x:v>
      </x:c>
      <x:c r="Y734" s="592" t="n">
        <x:v>688</x:v>
      </x:c>
      <x:c r="Z734" s="593" t="n">
        <x:f>AA734*$E$3</x:f>
        <x:v>0</x:v>
      </x:c>
      <x:c r="AA734" s="594" t="n">
        <x:v>0</x:v>
      </x:c>
      <x:c r="AB734" s="592" t="n">
        <x:v>1455</x:v>
      </x:c>
      <x:c r="AC734" s="593" t="n">
        <x:f>AD734*$E$3</x:f>
        <x:v>0</x:v>
      </x:c>
      <x:c r="AD734" s="594" t="n">
        <x:v>0</x:v>
      </x:c>
      <x:c r="AE734" s="592" t="n">
        <x:v>1458</x:v>
      </x:c>
      <x:c r="AF734" s="593" t="n">
        <x:f>AG734*$E$3</x:f>
        <x:v>0</x:v>
      </x:c>
      <x:c r="AG734" s="594" t="n">
        <x:v>0</x:v>
      </x:c>
      <x:c r="AH734" s="592" t="n">
        <x:v>1014</x:v>
      </x:c>
      <x:c r="AI734" s="593" t="n">
        <x:f>AJ734*$E$3</x:f>
        <x:v>0</x:v>
      </x:c>
      <x:c r="AJ734" s="594" t="n">
        <x:v>0</x:v>
      </x:c>
      <x:c r="AK734" s="592" t="n">
        <x:v>1161</x:v>
      </x:c>
      <x:c r="AL734" s="593" t="n">
        <x:f>AM734*$E$3</x:f>
        <x:v>0</x:v>
      </x:c>
      <x:c r="AM734" s="594" t="n">
        <x:v>0</x:v>
      </x:c>
      <x:c r="AN734" s="592" t="n">
        <x:v>1114</x:v>
      </x:c>
      <x:c r="AO734" s="593" t="n">
        <x:f>AP734*$E$3</x:f>
        <x:v>0</x:v>
      </x:c>
      <x:c r="AP734" s="594" t="n">
        <x:v>0</x:v>
      </x:c>
      <x:c r="AQ734" s="592" t="n">
        <x:v>1049</x:v>
      </x:c>
      <x:c r="AR734" s="593" t="n">
        <x:f>AS734*$E$3</x:f>
        <x:v>0</x:v>
      </x:c>
      <x:c r="AS734" s="594" t="n">
        <x:v>0</x:v>
      </x:c>
      <x:c r="AT734" s="592" t="n">
        <x:v>612</x:v>
      </x:c>
      <x:c r="AU734" s="593" t="n">
        <x:f>AV734*$E$3</x:f>
        <x:v>0</x:v>
      </x:c>
      <x:c r="AV734" s="594" t="n">
        <x:v>0</x:v>
      </x:c>
      <x:c r="AW734" s="592" t="n">
        <x:f>SUM(M734,P734,S734,V734,Y734,AB734,AE734,AH734,AK734,AN734,AQ734,AT734)</x:f>
        <x:v>12191</x:v>
      </x:c>
      <x:c r="AX734" s="593" t="n">
        <x:f>SUM(N734,Q734,T734,W734,Z734,AC734,AF734,AI734,AL734,AO734,AR734,AU734)</x:f>
        <x:v>0</x:v>
      </x:c>
      <x:c r="AY734" s="590"/>
      <x:c r="AZ734" s="592" t="n">
        <x:f>AW734/12</x:f>
        <x:v>1015.9166666666666</x:v>
      </x:c>
      <x:c r="BA734" s="593" t="n">
        <x:f>AX734/12</x:f>
        <x:v>0</x:v>
      </x:c>
      <x:c r="BB734" s="590"/>
      <x:c r="BC734" s="592" t="n">
        <x:f>AW734-$G734</x:f>
        <x:v>12191</x:v>
      </x:c>
      <x:c r="BD734" s="593" t="n">
        <x:f>AX734-($K734*12)</x:f>
        <x:v>0</x:v>
      </x:c>
      <x:c r="BE734" s="590" t="str">
        <x:v>SIM</x:v>
      </x:c>
      <x:c r="BF734" s="590" t="str">
        <x:v>PRODUÇÃO HISTÓRICA · SEM VOLUME NA PROPOSTA EQTL</x:v>
      </x:c>
    </x:row>
    <x:row r="735" ht="31" customHeight="1">
      <x:c r="A735" s="590" t="str">
        <x:v>O&amp;M</x:v>
      </x:c>
      <x:c r="B735" s="590" t="str">
        <x:v>FORA DO ANEXO IX</x:v>
      </x:c>
      <x:c r="C735" s="590" t="str">
        <x:v>5022000253</x:v>
      </x:c>
      <x:c r="D735" s="591" t="str">
        <x:v>RET ESPACADOR/AFASTADOR REDE PRI/SEC LM</x:v>
      </x:c>
      <x:c r="E735" s="591" t="str">
        <x:v>Código executado no histórico de 2025 sem volumetria explícita na proposta EQTL.</x:v>
      </x:c>
      <x:c r="F735" s="590" t="str">
        <x:v>NÃO INFORMADA</x:v>
      </x:c>
      <x:c r="G735" s="592" t="n">
        <x:v>0</x:v>
      </x:c>
      <x:c r="H735" s="592" t="n">
        <x:f>G735/12</x:f>
        <x:v>0</x:v>
      </x:c>
      <x:c r="I735" s="593" t="n">
        <x:v>0</x:v>
      </x:c>
      <x:c r="J735" s="593" t="n">
        <x:f>ROUND(I735*$E$3,2)</x:f>
        <x:v>0</x:v>
      </x:c>
      <x:c r="K735" s="593" t="n">
        <x:f>J735*H735</x:f>
        <x:v>0</x:v>
      </x:c>
      <x:c r="L735" s="590"/>
      <x:c r="M735" s="592" t="n">
        <x:v>5</x:v>
      </x:c>
      <x:c r="N735" s="593" t="n">
        <x:f>O735*$E$3</x:f>
        <x:v>0</x:v>
      </x:c>
      <x:c r="O735" s="594" t="n">
        <x:v>0</x:v>
      </x:c>
      <x:c r="P735" s="592" t="n">
        <x:v>3</x:v>
      </x:c>
      <x:c r="Q735" s="593" t="n">
        <x:f>R735*$E$3</x:f>
        <x:v>0</x:v>
      </x:c>
      <x:c r="R735" s="594" t="n">
        <x:v>0</x:v>
      </x:c>
      <x:c r="S735" s="592" t="n">
        <x:v>2</x:v>
      </x:c>
      <x:c r="T735" s="593" t="n">
        <x:f>U735*$E$3</x:f>
        <x:v>0</x:v>
      </x:c>
      <x:c r="U735" s="594" t="n">
        <x:v>0</x:v>
      </x:c>
      <x:c r="V735" s="592" t="n">
        <x:v>1</x:v>
      </x:c>
      <x:c r="W735" s="593" t="n">
        <x:f>X735*$E$3</x:f>
        <x:v>0</x:v>
      </x:c>
      <x:c r="X735" s="594" t="n">
        <x:v>0</x:v>
      </x:c>
      <x:c r="Y735" s="592" t="n">
        <x:v>5</x:v>
      </x:c>
      <x:c r="Z735" s="593" t="n">
        <x:f>AA735*$E$3</x:f>
        <x:v>0</x:v>
      </x:c>
      <x:c r="AA735" s="594" t="n">
        <x:v>0</x:v>
      </x:c>
      <x:c r="AB735" s="592" t="n">
        <x:v>1</x:v>
      </x:c>
      <x:c r="AC735" s="593" t="n">
        <x:f>AD735*$E$3</x:f>
        <x:v>0</x:v>
      </x:c>
      <x:c r="AD735" s="594" t="n">
        <x:v>0</x:v>
      </x:c>
      <x:c r="AE735" s="592" t="n">
        <x:v>1</x:v>
      </x:c>
      <x:c r="AF735" s="593" t="n">
        <x:f>AG735*$E$3</x:f>
        <x:v>0</x:v>
      </x:c>
      <x:c r="AG735" s="594" t="n">
        <x:v>0</x:v>
      </x:c>
      <x:c r="AH735" s="592" t="n">
        <x:v>7</x:v>
      </x:c>
      <x:c r="AI735" s="593" t="n">
        <x:f>AJ735*$E$3</x:f>
        <x:v>0</x:v>
      </x:c>
      <x:c r="AJ735" s="594" t="n">
        <x:v>0</x:v>
      </x:c>
      <x:c r="AK735" s="592" t="n">
        <x:v>2</x:v>
      </x:c>
      <x:c r="AL735" s="593" t="n">
        <x:f>AM735*$E$3</x:f>
        <x:v>0</x:v>
      </x:c>
      <x:c r="AM735" s="594" t="n">
        <x:v>0</x:v>
      </x:c>
      <x:c r="AN735" s="592" t="n">
        <x:v>2</x:v>
      </x:c>
      <x:c r="AO735" s="593" t="n">
        <x:f>AP735*$E$3</x:f>
        <x:v>0</x:v>
      </x:c>
      <x:c r="AP735" s="594" t="n">
        <x:v>0</x:v>
      </x:c>
      <x:c r="AQ735" s="592" t="n">
        <x:v>0</x:v>
      </x:c>
      <x:c r="AR735" s="593" t="n">
        <x:f>AS735*$E$3</x:f>
        <x:v>0</x:v>
      </x:c>
      <x:c r="AS735" s="594" t="n">
        <x:v>0</x:v>
      </x:c>
      <x:c r="AT735" s="592" t="n">
        <x:v>2</x:v>
      </x:c>
      <x:c r="AU735" s="593" t="n">
        <x:f>AV735*$E$3</x:f>
        <x:v>0</x:v>
      </x:c>
      <x:c r="AV735" s="594" t="n">
        <x:v>0</x:v>
      </x:c>
      <x:c r="AW735" s="592" t="n">
        <x:f>SUM(M735,P735,S735,V735,Y735,AB735,AE735,AH735,AK735,AN735,AQ735,AT735)</x:f>
        <x:v>31</x:v>
      </x:c>
      <x:c r="AX735" s="593" t="n">
        <x:f>SUM(N735,Q735,T735,W735,Z735,AC735,AF735,AI735,AL735,AO735,AR735,AU735)</x:f>
        <x:v>0</x:v>
      </x:c>
      <x:c r="AY735" s="590"/>
      <x:c r="AZ735" s="592" t="n">
        <x:f>AW735/12</x:f>
        <x:v>2.5833333333333335</x:v>
      </x:c>
      <x:c r="BA735" s="593" t="n">
        <x:f>AX735/12</x:f>
        <x:v>0</x:v>
      </x:c>
      <x:c r="BB735" s="590"/>
      <x:c r="BC735" s="592" t="n">
        <x:f>AW735-$G735</x:f>
        <x:v>31</x:v>
      </x:c>
      <x:c r="BD735" s="593" t="n">
        <x:f>AX735-($K735*12)</x:f>
        <x:v>0</x:v>
      </x:c>
      <x:c r="BE735" s="590" t="str">
        <x:v>SIM</x:v>
      </x:c>
      <x:c r="BF735" s="590" t="str">
        <x:v>PRODUÇÃO HISTÓRICA · SEM VOLUME NA PROPOSTA EQTL</x:v>
      </x:c>
    </x:row>
    <x:row r="736" ht="31" customHeight="1">
      <x:c r="A736" s="590" t="str">
        <x:v>O&amp;M</x:v>
      </x:c>
      <x:c r="B736" s="590" t="str">
        <x:v>FORA DO ANEXO IX</x:v>
      </x:c>
      <x:c r="C736" s="590" t="str">
        <x:v>5024000072</x:v>
      </x:c>
      <x:c r="D736" s="591" t="str">
        <x:v>INST CONEXAO RAMAL DE CONEXAO LM</x:v>
      </x:c>
      <x:c r="E736" s="591" t="str">
        <x:v>Código executado no histórico de 2025 sem volumetria explícita na proposta EQTL.</x:v>
      </x:c>
      <x:c r="F736" s="590" t="str">
        <x:v>NÃO INFORMADA</x:v>
      </x:c>
      <x:c r="G736" s="592" t="n">
        <x:v>0</x:v>
      </x:c>
      <x:c r="H736" s="592" t="n">
        <x:f>G736/12</x:f>
        <x:v>0</x:v>
      </x:c>
      <x:c r="I736" s="593" t="n">
        <x:v>0</x:v>
      </x:c>
      <x:c r="J736" s="593" t="n">
        <x:f>ROUND(I736*$E$3,2)</x:f>
        <x:v>0</x:v>
      </x:c>
      <x:c r="K736" s="593" t="n">
        <x:f>J736*H736</x:f>
        <x:v>0</x:v>
      </x:c>
      <x:c r="L736" s="590"/>
      <x:c r="M736" s="592" t="n">
        <x:v>319</x:v>
      </x:c>
      <x:c r="N736" s="593" t="n">
        <x:f>O736*$E$3</x:f>
        <x:v>0</x:v>
      </x:c>
      <x:c r="O736" s="594" t="n">
        <x:v>0</x:v>
      </x:c>
      <x:c r="P736" s="592" t="n">
        <x:v>140</x:v>
      </x:c>
      <x:c r="Q736" s="593" t="n">
        <x:f>R736*$E$3</x:f>
        <x:v>0</x:v>
      </x:c>
      <x:c r="R736" s="594" t="n">
        <x:v>0</x:v>
      </x:c>
      <x:c r="S736" s="592" t="n">
        <x:v>111</x:v>
      </x:c>
      <x:c r="T736" s="593" t="n">
        <x:f>U736*$E$3</x:f>
        <x:v>0</x:v>
      </x:c>
      <x:c r="U736" s="594" t="n">
        <x:v>0</x:v>
      </x:c>
      <x:c r="V736" s="592" t="n">
        <x:v>187</x:v>
      </x:c>
      <x:c r="W736" s="593" t="n">
        <x:f>X736*$E$3</x:f>
        <x:v>0</x:v>
      </x:c>
      <x:c r="X736" s="594" t="n">
        <x:v>0</x:v>
      </x:c>
      <x:c r="Y736" s="592" t="n">
        <x:v>254</x:v>
      </x:c>
      <x:c r="Z736" s="593" t="n">
        <x:f>AA736*$E$3</x:f>
        <x:v>0</x:v>
      </x:c>
      <x:c r="AA736" s="594" t="n">
        <x:v>0</x:v>
      </x:c>
      <x:c r="AB736" s="592" t="n">
        <x:v>261</x:v>
      </x:c>
      <x:c r="AC736" s="593" t="n">
        <x:f>AD736*$E$3</x:f>
        <x:v>0</x:v>
      </x:c>
      <x:c r="AD736" s="594" t="n">
        <x:v>0</x:v>
      </x:c>
      <x:c r="AE736" s="592" t="n">
        <x:v>122</x:v>
      </x:c>
      <x:c r="AF736" s="593" t="n">
        <x:f>AG736*$E$3</x:f>
        <x:v>0</x:v>
      </x:c>
      <x:c r="AG736" s="594" t="n">
        <x:v>0</x:v>
      </x:c>
      <x:c r="AH736" s="592" t="n">
        <x:v>292</x:v>
      </x:c>
      <x:c r="AI736" s="593" t="n">
        <x:f>AJ736*$E$3</x:f>
        <x:v>0</x:v>
      </x:c>
      <x:c r="AJ736" s="594" t="n">
        <x:v>0</x:v>
      </x:c>
      <x:c r="AK736" s="592" t="n">
        <x:v>604</x:v>
      </x:c>
      <x:c r="AL736" s="593" t="n">
        <x:f>AM736*$E$3</x:f>
        <x:v>0</x:v>
      </x:c>
      <x:c r="AM736" s="594" t="n">
        <x:v>0</x:v>
      </x:c>
      <x:c r="AN736" s="592" t="n">
        <x:v>321</x:v>
      </x:c>
      <x:c r="AO736" s="593" t="n">
        <x:f>AP736*$E$3</x:f>
        <x:v>0</x:v>
      </x:c>
      <x:c r="AP736" s="594" t="n">
        <x:v>0</x:v>
      </x:c>
      <x:c r="AQ736" s="592" t="n">
        <x:v>218</x:v>
      </x:c>
      <x:c r="AR736" s="593" t="n">
        <x:f>AS736*$E$3</x:f>
        <x:v>0</x:v>
      </x:c>
      <x:c r="AS736" s="594" t="n">
        <x:v>0</x:v>
      </x:c>
      <x:c r="AT736" s="592" t="n">
        <x:v>187</x:v>
      </x:c>
      <x:c r="AU736" s="593" t="n">
        <x:f>AV736*$E$3</x:f>
        <x:v>0</x:v>
      </x:c>
      <x:c r="AV736" s="594" t="n">
        <x:v>0</x:v>
      </x:c>
      <x:c r="AW736" s="592" t="n">
        <x:f>SUM(M736,P736,S736,V736,Y736,AB736,AE736,AH736,AK736,AN736,AQ736,AT736)</x:f>
        <x:v>3016</x:v>
      </x:c>
      <x:c r="AX736" s="593" t="n">
        <x:f>SUM(N736,Q736,T736,W736,Z736,AC736,AF736,AI736,AL736,AO736,AR736,AU736)</x:f>
        <x:v>0</x:v>
      </x:c>
      <x:c r="AY736" s="590"/>
      <x:c r="AZ736" s="592" t="n">
        <x:f>AW736/12</x:f>
        <x:v>251.33333333333334</x:v>
      </x:c>
      <x:c r="BA736" s="593" t="n">
        <x:f>AX736/12</x:f>
        <x:v>0</x:v>
      </x:c>
      <x:c r="BB736" s="590"/>
      <x:c r="BC736" s="592" t="n">
        <x:f>AW736-$G736</x:f>
        <x:v>3016</x:v>
      </x:c>
      <x:c r="BD736" s="593" t="n">
        <x:f>AX736-($K736*12)</x:f>
        <x:v>0</x:v>
      </x:c>
      <x:c r="BE736" s="590" t="str">
        <x:v>SIM</x:v>
      </x:c>
      <x:c r="BF736" s="590" t="str">
        <x:v>PRODUÇÃO HISTÓRICA · SEM VOLUME NA PROPOSTA EQTL</x:v>
      </x:c>
    </x:row>
    <x:row r="737" ht="31" customHeight="1">
      <x:c r="A737" s="595" t="str">
        <x:v>O&amp;M</x:v>
      </x:c>
      <x:c r="B737" s="595" t="str">
        <x:v>FORA DO ANEXO IX</x:v>
      </x:c>
      <x:c r="C737" s="595" t="str">
        <x:v>5024000073</x:v>
      </x:c>
      <x:c r="D737" s="596" t="str">
        <x:v>RET CONEXAO RAMAL DE CONEXAO LM</x:v>
      </x:c>
      <x:c r="E737" s="596" t="str">
        <x:v>Código executado no histórico de 2025 sem volumetria explícita na proposta EQTL.</x:v>
      </x:c>
      <x:c r="F737" s="595" t="str">
        <x:v>NÃO INFORMADA</x:v>
      </x:c>
      <x:c r="G737" s="597" t="n">
        <x:v>0</x:v>
      </x:c>
      <x:c r="H737" s="597" t="n">
        <x:f>G737/12</x:f>
        <x:v>0</x:v>
      </x:c>
      <x:c r="I737" s="598" t="n">
        <x:v>0</x:v>
      </x:c>
      <x:c r="J737" s="598" t="n">
        <x:f>ROUND(I737*$E$3,2)</x:f>
        <x:v>0</x:v>
      </x:c>
      <x:c r="K737" s="598" t="n">
        <x:f>J737*H737</x:f>
        <x:v>0</x:v>
      </x:c>
      <x:c r="L737" s="595"/>
      <x:c r="M737" s="597" t="n">
        <x:v>319</x:v>
      </x:c>
      <x:c r="N737" s="598" t="n">
        <x:f>O737*$E$3</x:f>
        <x:v>0</x:v>
      </x:c>
      <x:c r="O737" s="599" t="n">
        <x:v>0</x:v>
      </x:c>
      <x:c r="P737" s="597" t="n">
        <x:v>140</x:v>
      </x:c>
      <x:c r="Q737" s="598" t="n">
        <x:f>R737*$E$3</x:f>
        <x:v>0</x:v>
      </x:c>
      <x:c r="R737" s="599" t="n">
        <x:v>0</x:v>
      </x:c>
      <x:c r="S737" s="597" t="n">
        <x:v>111</x:v>
      </x:c>
      <x:c r="T737" s="598" t="n">
        <x:f>U737*$E$3</x:f>
        <x:v>0</x:v>
      </x:c>
      <x:c r="U737" s="599" t="n">
        <x:v>0</x:v>
      </x:c>
      <x:c r="V737" s="597" t="n">
        <x:v>187</x:v>
      </x:c>
      <x:c r="W737" s="598" t="n">
        <x:f>X737*$E$3</x:f>
        <x:v>0</x:v>
      </x:c>
      <x:c r="X737" s="599" t="n">
        <x:v>0</x:v>
      </x:c>
      <x:c r="Y737" s="597" t="n">
        <x:v>254</x:v>
      </x:c>
      <x:c r="Z737" s="598" t="n">
        <x:f>AA737*$E$3</x:f>
        <x:v>0</x:v>
      </x:c>
      <x:c r="AA737" s="599" t="n">
        <x:v>0</x:v>
      </x:c>
      <x:c r="AB737" s="597" t="n">
        <x:v>261</x:v>
      </x:c>
      <x:c r="AC737" s="598" t="n">
        <x:f>AD737*$E$3</x:f>
        <x:v>0</x:v>
      </x:c>
      <x:c r="AD737" s="599" t="n">
        <x:v>0</x:v>
      </x:c>
      <x:c r="AE737" s="597" t="n">
        <x:v>122</x:v>
      </x:c>
      <x:c r="AF737" s="598" t="n">
        <x:f>AG737*$E$3</x:f>
        <x:v>0</x:v>
      </x:c>
      <x:c r="AG737" s="599" t="n">
        <x:v>0</x:v>
      </x:c>
      <x:c r="AH737" s="597" t="n">
        <x:v>292</x:v>
      </x:c>
      <x:c r="AI737" s="598" t="n">
        <x:f>AJ737*$E$3</x:f>
        <x:v>0</x:v>
      </x:c>
      <x:c r="AJ737" s="599" t="n">
        <x:v>0</x:v>
      </x:c>
      <x:c r="AK737" s="597" t="n">
        <x:v>604</x:v>
      </x:c>
      <x:c r="AL737" s="598" t="n">
        <x:f>AM737*$E$3</x:f>
        <x:v>0</x:v>
      </x:c>
      <x:c r="AM737" s="599" t="n">
        <x:v>0</x:v>
      </x:c>
      <x:c r="AN737" s="597" t="n">
        <x:v>321</x:v>
      </x:c>
      <x:c r="AO737" s="598" t="n">
        <x:f>AP737*$E$3</x:f>
        <x:v>0</x:v>
      </x:c>
      <x:c r="AP737" s="599" t="n">
        <x:v>0</x:v>
      </x:c>
      <x:c r="AQ737" s="597" t="n">
        <x:v>218</x:v>
      </x:c>
      <x:c r="AR737" s="598" t="n">
        <x:f>AS737*$E$3</x:f>
        <x:v>0</x:v>
      </x:c>
      <x:c r="AS737" s="599" t="n">
        <x:v>0</x:v>
      </x:c>
      <x:c r="AT737" s="597" t="n">
        <x:v>187</x:v>
      </x:c>
      <x:c r="AU737" s="598" t="n">
        <x:f>AV737*$E$3</x:f>
        <x:v>0</x:v>
      </x:c>
      <x:c r="AV737" s="599" t="n">
        <x:v>0</x:v>
      </x:c>
      <x:c r="AW737" s="597" t="n">
        <x:f>SUM(M737,P737,S737,V737,Y737,AB737,AE737,AH737,AK737,AN737,AQ737,AT737)</x:f>
        <x:v>3016</x:v>
      </x:c>
      <x:c r="AX737" s="598" t="n">
        <x:f>SUM(N737,Q737,T737,W737,Z737,AC737,AF737,AI737,AL737,AO737,AR737,AU737)</x:f>
        <x:v>0</x:v>
      </x:c>
      <x:c r="AY737" s="595"/>
      <x:c r="AZ737" s="597" t="n">
        <x:f>AW737/12</x:f>
        <x:v>251.33333333333334</x:v>
      </x:c>
      <x:c r="BA737" s="598" t="n">
        <x:f>AX737/12</x:f>
        <x:v>0</x:v>
      </x:c>
      <x:c r="BB737" s="595"/>
      <x:c r="BC737" s="597" t="n">
        <x:f>AW737-$G737</x:f>
        <x:v>3016</x:v>
      </x:c>
      <x:c r="BD737" s="598" t="n">
        <x:f>AX737-($K737*12)</x:f>
        <x:v>0</x:v>
      </x:c>
      <x:c r="BE737" s="595" t="str">
        <x:v>SIM</x:v>
      </x:c>
      <x:c r="BF737" s="595" t="str">
        <x:v>PRODUÇÃO HISTÓRICA · SEM VOLUME NA PROPOSTA EQTL</x:v>
      </x:c>
    </x:row>
  </x:sheetData>
  <x:mergeCells>
    <x:mergeCell ref="B4:K4"/>
    <x:mergeCell ref="M5:N5"/>
    <x:mergeCell ref="P5:Q5"/>
    <x:mergeCell ref="S5:T5"/>
    <x:mergeCell ref="V5:W5"/>
    <x:mergeCell ref="Y5:Z5"/>
    <x:mergeCell ref="AB5:AC5"/>
    <x:mergeCell ref="AE5:AF5"/>
    <x:mergeCell ref="AH5:AI5"/>
    <x:mergeCell ref="AK5:AL5"/>
    <x:mergeCell ref="AN5:AO5"/>
    <x:mergeCell ref="AQ5:AR5"/>
    <x:mergeCell ref="AT5:AU5"/>
    <x:mergeCell ref="AW5:AX5"/>
    <x:mergeCell ref="AZ5:BA5"/>
    <x:mergeCell ref="BC5:BD5"/>
  </x:mergeCells>
  <x:conditionalFormatting sqref="BC7:BD737">
    <x:cfRule type="colorScale" priority="1">
      <x:colorScale>
        <x:cfvo type="min"/>
        <x:cfvo type="percentile" val="50"/>
        <x:cfvo type="max"/>
        <x:color rgb="FFFFF0EE"/>
        <x:color rgb="FFFFFFFF"/>
        <x:color rgb="FFE7F7F1"/>
      </x:colorScale>
    </x:cfRule>
  </x:conditionalFormatting>
  <x:conditionalFormatting sqref="BE7:BE737">
    <x:cfRule type="containsText" dxfId="6" priority="2" operator="containsText" text="SIM"/>
    <x:cfRule type="containsText" dxfId="7" priority="3" operator="containsText" text="NÃO"/>
  </x:conditionalFormatting>
  <x:pageMargins left="0.7" right="0.7" top="0.75" bottom="0.75" header="0.3" footer="0.3"/>
</x:worksheet>
</file>

<file path=xl/worksheets/sheet3.xml><?xml version="1.0" encoding="utf-8"?>
<x:worksheet xmlns:x="http://schemas.openxmlformats.org/spreadsheetml/2006/main">
  <x:sheetViews>
    <x:sheetView showGridLines="0" workbookViewId="0"/>
  </x:sheetViews>
  <x:sheetFormatPr defaultRowHeight="15"/>
  <x:cols>
    <x:col min="1" max="1" width="18" hidden="0" customWidth="1"/>
    <x:col min="2" max="2" width="16" hidden="0" customWidth="1"/>
    <x:col min="3" max="3" width="18" hidden="0" customWidth="1"/>
    <x:col min="4" max="4" width="22" hidden="0" customWidth="1"/>
    <x:col min="5" max="5" width="16" hidden="0" customWidth="1"/>
    <x:col min="6" max="6" width="46" hidden="0" customWidth="1"/>
    <x:col min="7" max="7" width="14" hidden="0" customWidth="1"/>
    <x:col min="8" max="8" width="17" hidden="0" customWidth="1"/>
    <x:col min="9" max="9" width="20" hidden="0" customWidth="1"/>
    <x:col min="10" max="10" width="20" hidden="0" customWidth="1"/>
    <x:col min="11" max="11" width="24" hidden="0" customWidth="1"/>
    <x:col min="12" max="12" width="12" hidden="0" customWidth="1"/>
    <x:col min="13" max="13" width="34" hidden="0" customWidth="1"/>
    <x:col min="14" max="14" width="34" hidden="0" customWidth="1"/>
  </x:cols>
  <x:sheetData>
    <x:row r="1" ht="36" customHeight="1">
      <x:c r="A1" s="4" t="str">
        <x:v>Base executada | Histórico de janeiro a dezembro de 2025</x:v>
      </x:c>
      <x:c r="B1" s="4" t="str">
        <x:v>Base executada | Histórico de janeiro a dezembro de 2025</x:v>
      </x:c>
      <x:c r="C1" s="4" t="str">
        <x:v>Base executada | Histórico de janeiro a dezembro de 2025</x:v>
      </x:c>
      <x:c r="D1" s="4" t="str">
        <x:v>Base executada | Histórico de janeiro a dezembro de 2025</x:v>
      </x:c>
      <x:c r="E1" s="4" t="str">
        <x:v>Base executada | Histórico de janeiro a dezembro de 2025</x:v>
      </x:c>
      <x:c r="F1" s="4" t="str">
        <x:v>Base executada | Histórico de janeiro a dezembro de 2025</x:v>
      </x:c>
      <x:c r="G1" s="4" t="str">
        <x:v>Base executada | Histórico de janeiro a dezembro de 2025</x:v>
      </x:c>
      <x:c r="H1" s="4" t="str">
        <x:v>Base executada | Histórico de janeiro a dezembro de 2025</x:v>
      </x:c>
      <x:c r="I1" s="4" t="str">
        <x:v>Base executada | Histórico de janeiro a dezembro de 2025</x:v>
      </x:c>
      <x:c r="J1" s="4" t="str">
        <x:v>Base executada | Histórico de janeiro a dezembro de 2025</x:v>
      </x:c>
      <x:c r="K1" s="4" t="str">
        <x:v>Base executada | Histórico de janeiro a dezembro de 2025</x:v>
      </x:c>
      <x:c r="L1" s="4" t="str">
        <x:v>Base executada | Histórico de janeiro a dezembro de 2025</x:v>
      </x:c>
      <x:c r="M1" s="4" t="str">
        <x:v>Base executada | Histórico de janeiro a dezembro de 2025</x:v>
      </x:c>
      <x:c r="N1" s="4" t="str">
        <x:v>Base executada | Histórico de janeiro a dezembro de 2025</x:v>
      </x:c>
    </x:row>
    <x:row r="2" ht="34" customHeight="1">
      <x:c r="A2" s="13" t="str">
        <x:v>Base auditável usada pela aba Caderno de Serviços 2026. Produção compõe o K; disponibilidade e PERDAS permanecem identificadas, mas fora do cálculo.</x:v>
      </x:c>
      <x:c r="B2" s="14" t="str">
        <x:v>Base auditável usada pela aba Caderno de Serviços 2026. Produção compõe o K; disponibilidade e PERDAS permanecem identificadas, mas fora do cálculo.</x:v>
      </x:c>
      <x:c r="C2" s="14" t="str">
        <x:v>Base auditável usada pela aba Caderno de Serviços 2026. Produção compõe o K; disponibilidade e PERDAS permanecem identificadas, mas fora do cálculo.</x:v>
      </x:c>
      <x:c r="D2" s="14" t="str">
        <x:v>Base auditável usada pela aba Caderno de Serviços 2026. Produção compõe o K; disponibilidade e PERDAS permanecem identificadas, mas fora do cálculo.</x:v>
      </x:c>
      <x:c r="E2" s="14" t="str">
        <x:v>Base auditável usada pela aba Caderno de Serviços 2026. Produção compõe o K; disponibilidade e PERDAS permanecem identificadas, mas fora do cálculo.</x:v>
      </x:c>
      <x:c r="F2" s="14" t="str">
        <x:v>Base auditável usada pela aba Caderno de Serviços 2026. Produção compõe o K; disponibilidade e PERDAS permanecem identificadas, mas fora do cálculo.</x:v>
      </x:c>
      <x:c r="G2" s="14" t="str">
        <x:v>Base auditável usada pela aba Caderno de Serviços 2026. Produção compõe o K; disponibilidade e PERDAS permanecem identificadas, mas fora do cálculo.</x:v>
      </x:c>
      <x:c r="H2" s="14" t="str">
        <x:v>Base auditável usada pela aba Caderno de Serviços 2026. Produção compõe o K; disponibilidade e PERDAS permanecem identificadas, mas fora do cálculo.</x:v>
      </x:c>
      <x:c r="I2" s="14" t="str">
        <x:v>Base auditável usada pela aba Caderno de Serviços 2026. Produção compõe o K; disponibilidade e PERDAS permanecem identificadas, mas fora do cálculo.</x:v>
      </x:c>
      <x:c r="J2" s="14" t="str">
        <x:v>Base auditável usada pela aba Caderno de Serviços 2026. Produção compõe o K; disponibilidade e PERDAS permanecem identificadas, mas fora do cálculo.</x:v>
      </x:c>
      <x:c r="K2" s="14" t="str">
        <x:v>Base auditável usada pela aba Caderno de Serviços 2026. Produção compõe o K; disponibilidade e PERDAS permanecem identificadas, mas fora do cálculo.</x:v>
      </x:c>
      <x:c r="L2" s="14" t="str">
        <x:v>Base auditável usada pela aba Caderno de Serviços 2026. Produção compõe o K; disponibilidade e PERDAS permanecem identificadas, mas fora do cálculo.</x:v>
      </x:c>
      <x:c r="M2" s="14" t="str">
        <x:v>Base auditável usada pela aba Caderno de Serviços 2026. Produção compõe o K; disponibilidade e PERDAS permanecem identificadas, mas fora do cálculo.</x:v>
      </x:c>
      <x:c r="N2" s="15" t="str">
        <x:v>Base auditável usada pela aba Caderno de Serviços 2026. Produção compõe o K; disponibilidade e PERDAS permanecem identificadas, mas fora do cálculo.</x:v>
      </x:c>
    </x:row>
    <x:row r="4" ht="30" customHeight="1">
      <x:c r="A4" s="27" t="str">
        <x:v>MÊS</x:v>
      </x:c>
      <x:c r="B4" s="28" t="str">
        <x:v>ÁREA</x:v>
      </x:c>
      <x:c r="C4" s="28" t="str">
        <x:v>NATUREZA</x:v>
      </x:c>
      <x:c r="D4" s="28" t="str">
        <x:v>TIPO DE SERVIÇO</x:v>
      </x:c>
      <x:c r="E4" s="28" t="str">
        <x:v>CÓDIGO</x:v>
      </x:c>
      <x:c r="F4" s="28" t="str">
        <x:v>DESCRIÇÃO</x:v>
      </x:c>
      <x:c r="G4" s="28" t="str">
        <x:v>UNIDADE</x:v>
      </x:c>
      <x:c r="H4" s="28" t="str">
        <x:v>QTD. EXECUTADA</x:v>
      </x:c>
      <x:c r="I4" s="28" t="str">
        <x:v>VALOR HISTÓRICO 073</x:v>
      </x:c>
      <x:c r="J4" s="28" t="str">
        <x:v>VALOR NO PREÇO K1</x:v>
      </x:c>
      <x:c r="K4" s="28" t="str">
        <x:v>REGIONAIS IDENTIFICADAS</x:v>
      </x:c>
      <x:c r="L4" s="28" t="str">
        <x:v>COMPÕE K</x:v>
      </x:c>
      <x:c r="M4" s="28" t="str">
        <x:v>TRATAMENTO</x:v>
      </x:c>
      <x:c r="N4" s="29" t="str">
        <x:v>ORIGEM / CRITÉRIO</x:v>
      </x:c>
    </x:row>
    <x:row r="5">
      <x:c r="A5" s="452" t="str">
        <x:v>JANEIRO 2025</x:v>
      </x:c>
      <x:c r="B5" s="452" t="str">
        <x:v>DISPONIBILIDADE</x:v>
      </x:c>
      <x:c r="C5" s="452" t="str">
        <x:v>DISPONIBILIDADE</x:v>
      </x:c>
      <x:c r="D5" s="452" t="str">
        <x:v>LINHA VIVA</x:v>
      </x:c>
      <x:c r="E5" s="452" t="str">
        <x:v>5013300005</x:v>
      </x:c>
      <x:c r="F5" s="600" t="str">
        <x:v>TURMA LV 4H CAM SOBREAVISO</x:v>
      </x:c>
      <x:c r="G5" s="452" t="str">
        <x:v>HORA</x:v>
      </x:c>
      <x:c r="H5" s="603" t="n">
        <x:v>769.747</x:v>
      </x:c>
      <x:c r="I5" s="606" t="n">
        <x:v>36893.97</x:v>
      </x:c>
      <x:c r="J5" s="606" t="n">
        <x:v>36639.96</x:v>
      </x:c>
      <x:c r="K5" s="452" t="str">
        <x:v>NORTE | SUL</x:v>
      </x:c>
      <x:c r="L5" s="452" t="str">
        <x:v>NÃO</x:v>
      </x:c>
      <x:c r="M5" s="452" t="str">
        <x:v>DISPONIBILIDADE O&amp;M · FORA DO FATOR K</x:v>
      </x:c>
      <x:c r="N5" s="452" t="str">
        <x:v>SUGESTÃO POR SIMILARIDADE</x:v>
      </x:c>
    </x:row>
    <x:row r="6">
      <x:c r="A6" s="453" t="str">
        <x:v>JANEIRO 2025</x:v>
      </x:c>
      <x:c r="B6" s="453" t="str">
        <x:v>DISPONIBILIDADE</x:v>
      </x:c>
      <x:c r="C6" s="453" t="str">
        <x:v>DISPONIBILIDADE</x:v>
      </x:c>
      <x:c r="D6" s="453" t="str">
        <x:v>LINHA MORTA</x:v>
      </x:c>
      <x:c r="E6" s="453" t="str">
        <x:v>5020000092</x:v>
      </x:c>
      <x:c r="F6" s="601" t="str">
        <x:v>INST POSTE CONCRETO ATE 14M LM</x:v>
      </x:c>
      <x:c r="G6" s="453" t="str">
        <x:v>UNIDADE</x:v>
      </x:c>
      <x:c r="H6" s="604" t="n">
        <x:v>804</x:v>
      </x:c>
      <x:c r="I6" s="607" t="n">
        <x:v>1089836.53</x:v>
      </x:c>
      <x:c r="J6" s="607" t="n">
        <x:v>1416173.64</x:v>
      </x:c>
      <x:c r="K6" s="453" t="str">
        <x:v>NORTE | SUL</x:v>
      </x:c>
      <x:c r="L6" s="453" t="str">
        <x:v>NÃO</x:v>
      </x:c>
      <x:c r="M6" s="453" t="str">
        <x:v>DISPONIBILIDADE O&amp;M · FORA DO FATOR K</x:v>
      </x:c>
      <x:c r="N6" s="453" t="str">
        <x:v>DE/PARA POR CÓDIGO</x:v>
      </x:c>
    </x:row>
    <x:row r="7">
      <x:c r="A7" s="453" t="str">
        <x:v>JANEIRO 2025</x:v>
      </x:c>
      <x:c r="B7" s="453" t="str">
        <x:v>DISPONIBILIDADE</x:v>
      </x:c>
      <x:c r="C7" s="453" t="str">
        <x:v>DISPONIBILIDADE</x:v>
      </x:c>
      <x:c r="D7" s="453" t="str">
        <x:v>LINHA MORTA</x:v>
      </x:c>
      <x:c r="E7" s="453" t="str">
        <x:v>5020000093</x:v>
      </x:c>
      <x:c r="F7" s="601" t="str">
        <x:v>RET POSTE CONCRETO ATE 14M LM</x:v>
      </x:c>
      <x:c r="G7" s="453" t="str">
        <x:v>UNIDADE</x:v>
      </x:c>
      <x:c r="H7" s="604" t="n">
        <x:v>9</x:v>
      </x:c>
      <x:c r="I7" s="607" t="n">
        <x:v>3295.67</x:v>
      </x:c>
      <x:c r="J7" s="607" t="n">
        <x:v>6270.12</x:v>
      </x:c>
      <x:c r="K7" s="453" t="str">
        <x:v>SUL</x:v>
      </x:c>
      <x:c r="L7" s="453" t="str">
        <x:v>NÃO</x:v>
      </x:c>
      <x:c r="M7" s="453" t="str">
        <x:v>DISPONIBILIDADE O&amp;M · FORA DO FATOR K</x:v>
      </x:c>
      <x:c r="N7" s="453" t="str">
        <x:v>DE/PARA POR CÓDIGO | NÃO INFORMADA</x:v>
      </x:c>
    </x:row>
    <x:row r="8">
      <x:c r="A8" s="453" t="str">
        <x:v>JANEIRO 2025</x:v>
      </x:c>
      <x:c r="B8" s="453" t="str">
        <x:v>DISPONIBILIDADE</x:v>
      </x:c>
      <x:c r="C8" s="453" t="str">
        <x:v>DISPONIBILIDADE</x:v>
      </x:c>
      <x:c r="D8" s="453" t="str">
        <x:v>LINHA MORTA</x:v>
      </x:c>
      <x:c r="E8" s="453" t="str">
        <x:v>5020000099</x:v>
      </x:c>
      <x:c r="F8" s="601" t="str">
        <x:v>RET POSTE DE FIBRA 7 A 19M LM</x:v>
      </x:c>
      <x:c r="G8" s="453" t="str">
        <x:v>UNIDADE</x:v>
      </x:c>
      <x:c r="H8" s="604" t="n">
        <x:v>580</x:v>
      </x:c>
      <x:c r="I8" s="607" t="n">
        <x:v>304851.4</x:v>
      </x:c>
      <x:c r="J8" s="607" t="n">
        <x:v>347425.8</x:v>
      </x:c>
      <x:c r="K8" s="453" t="str">
        <x:v>NORTE | SUL</x:v>
      </x:c>
      <x:c r="L8" s="453" t="str">
        <x:v>NÃO</x:v>
      </x:c>
      <x:c r="M8" s="453" t="str">
        <x:v>DISPONIBILIDADE O&amp;M · FORA DO FATOR K</x:v>
      </x:c>
      <x:c r="N8" s="453" t="str">
        <x:v>DE/PARA POR CÓDIGO | NÃO INFORMADA</x:v>
      </x:c>
    </x:row>
    <x:row r="9">
      <x:c r="A9" s="453" t="str">
        <x:v>JANEIRO 2025</x:v>
      </x:c>
      <x:c r="B9" s="453" t="str">
        <x:v>DISPONIBILIDADE</x:v>
      </x:c>
      <x:c r="C9" s="453" t="str">
        <x:v>DISPONIBILIDADE</x:v>
      </x:c>
      <x:c r="D9" s="453" t="str">
        <x:v>LINHA MORTA</x:v>
      </x:c>
      <x:c r="E9" s="453" t="str">
        <x:v>5020000102</x:v>
      </x:c>
      <x:c r="F9" s="601" t="str">
        <x:v>INST POSTE MET QUAD 7M RD LM</x:v>
      </x:c>
      <x:c r="G9" s="453" t="str">
        <x:v>UNIDADE</x:v>
      </x:c>
      <x:c r="H9" s="604" t="n">
        <x:v>15</x:v>
      </x:c>
      <x:c r="I9" s="607" t="n">
        <x:v>4961.85</x:v>
      </x:c>
      <x:c r="J9" s="607" t="n">
        <x:v>14214.15</x:v>
      </x:c>
      <x:c r="K9" s="453" t="str">
        <x:v>NORTE</x:v>
      </x:c>
      <x:c r="L9" s="453" t="str">
        <x:v>NÃO</x:v>
      </x:c>
      <x:c r="M9" s="453" t="str">
        <x:v>DISPONIBILIDADE O&amp;M · FORA DO FATOR K</x:v>
      </x:c>
      <x:c r="N9" s="453" t="str">
        <x:v>NÃO INFORMADA</x:v>
      </x:c>
    </x:row>
    <x:row r="10">
      <x:c r="A10" s="453" t="str">
        <x:v>JANEIRO 2025</x:v>
      </x:c>
      <x:c r="B10" s="453" t="str">
        <x:v>DISPONIBILIDADE</x:v>
      </x:c>
      <x:c r="C10" s="453" t="str">
        <x:v>DISPONIBILIDADE</x:v>
      </x:c>
      <x:c r="D10" s="453" t="str">
        <x:v>LINHA MORTA</x:v>
      </x:c>
      <x:c r="E10" s="453" t="str">
        <x:v>5020000106</x:v>
      </x:c>
      <x:c r="F10" s="601" t="str">
        <x:v>APRUMAR POSTE CONC/FIBRA LM</x:v>
      </x:c>
      <x:c r="G10" s="453" t="str">
        <x:v>UNIDADE</x:v>
      </x:c>
      <x:c r="H10" s="604" t="n">
        <x:v>12</x:v>
      </x:c>
      <x:c r="I10" s="607" t="n">
        <x:v>5310.9</x:v>
      </x:c>
      <x:c r="J10" s="607" t="n">
        <x:v>7820.64</x:v>
      </x:c>
      <x:c r="K10" s="453" t="str">
        <x:v>NORTE | SUL</x:v>
      </x:c>
      <x:c r="L10" s="453" t="str">
        <x:v>NÃO</x:v>
      </x:c>
      <x:c r="M10" s="453" t="str">
        <x:v>DISPONIBILIDADE O&amp;M · FORA DO FATOR K</x:v>
      </x:c>
      <x:c r="N10" s="453" t="str">
        <x:v>DE/PARA POR CÓDIGO</x:v>
      </x:c>
    </x:row>
    <x:row r="11">
      <x:c r="A11" s="453" t="str">
        <x:v>JANEIRO 2025</x:v>
      </x:c>
      <x:c r="B11" s="453" t="str">
        <x:v>DISPONIBILIDADE</x:v>
      </x:c>
      <x:c r="C11" s="453" t="str">
        <x:v>DISPONIBILIDADE</x:v>
      </x:c>
      <x:c r="D11" s="453" t="str">
        <x:v>LINHA MORTA</x:v>
      </x:c>
      <x:c r="E11" s="453" t="str">
        <x:v>5020000107</x:v>
      </x:c>
      <x:c r="F11" s="601" t="str">
        <x:v>RESTAURAR PASSEIO SIMPLES CIMENTADO LM</x:v>
      </x:c>
      <x:c r="G11" s="453" t="str">
        <x:v>UNIDADE</x:v>
      </x:c>
      <x:c r="H11" s="604" t="n">
        <x:v>25</x:v>
      </x:c>
      <x:c r="I11" s="607" t="n">
        <x:v>17813.75</x:v>
      </x:c>
      <x:c r="J11" s="607" t="n">
        <x:v>13953.25</x:v>
      </x:c>
      <x:c r="K11" s="453" t="str">
        <x:v>NORTE | SUL</x:v>
      </x:c>
      <x:c r="L11" s="453" t="str">
        <x:v>NÃO</x:v>
      </x:c>
      <x:c r="M11" s="453" t="str">
        <x:v>DISPONIBILIDADE O&amp;M · FORA DO FATOR K</x:v>
      </x:c>
      <x:c r="N11" s="453" t="str">
        <x:v>DE/PARA POR CÓDIGO</x:v>
      </x:c>
    </x:row>
    <x:row r="12">
      <x:c r="A12" s="453" t="str">
        <x:v>JANEIRO 2025</x:v>
      </x:c>
      <x:c r="B12" s="453" t="str">
        <x:v>DISPONIBILIDADE</x:v>
      </x:c>
      <x:c r="C12" s="453" t="str">
        <x:v>DISPONIBILIDADE</x:v>
      </x:c>
      <x:c r="D12" s="453" t="str">
        <x:v>LINHA MORTA</x:v>
      </x:c>
      <x:c r="E12" s="453" t="str">
        <x:v>5020100057</x:v>
      </x:c>
      <x:c r="F12" s="601" t="str">
        <x:v>BASE CONCRETO 2CAMADAS PARA POSTE LM</x:v>
      </x:c>
      <x:c r="G12" s="453" t="str">
        <x:v>UNIDADE</x:v>
      </x:c>
      <x:c r="H12" s="604" t="n">
        <x:v>215</x:v>
      </x:c>
      <x:c r="I12" s="607" t="n">
        <x:v>527254.17</x:v>
      </x:c>
      <x:c r="J12" s="607" t="n">
        <x:v>311186.7</x:v>
      </x:c>
      <x:c r="K12" s="453" t="str">
        <x:v>NORTE | SUL</x:v>
      </x:c>
      <x:c r="L12" s="453" t="str">
        <x:v>NÃO</x:v>
      </x:c>
      <x:c r="M12" s="453" t="str">
        <x:v>DISPONIBILIDADE O&amp;M · FORA DO FATOR K</x:v>
      </x:c>
      <x:c r="N12" s="453" t="str">
        <x:v>DE/PARA POR CÓDIGO</x:v>
      </x:c>
    </x:row>
    <x:row r="13">
      <x:c r="A13" s="453" t="str">
        <x:v>JANEIRO 2025</x:v>
      </x:c>
      <x:c r="B13" s="453" t="str">
        <x:v>DISPONIBILIDADE</x:v>
      </x:c>
      <x:c r="C13" s="453" t="str">
        <x:v>DISPONIBILIDADE</x:v>
      </x:c>
      <x:c r="D13" s="453" t="str">
        <x:v>LINHA MORTA</x:v>
      </x:c>
      <x:c r="E13" s="453" t="str">
        <x:v>5020100058</x:v>
      </x:c>
      <x:c r="F13" s="601" t="str">
        <x:v>BASE CONCRETO C/ MANILHA PARA POSTE LM</x:v>
      </x:c>
      <x:c r="G13" s="453" t="str">
        <x:v>UNIDADE</x:v>
      </x:c>
      <x:c r="H13" s="604" t="n">
        <x:v>2</x:v>
      </x:c>
      <x:c r="I13" s="607" t="n">
        <x:v>21352.12</x:v>
      </x:c>
      <x:c r="J13" s="607" t="n">
        <x:v>3444.48</x:v>
      </x:c>
      <x:c r="K13" s="453" t="str">
        <x:v>SUL</x:v>
      </x:c>
      <x:c r="L13" s="453" t="str">
        <x:v>NÃO</x:v>
      </x:c>
      <x:c r="M13" s="453" t="str">
        <x:v>DISPONIBILIDADE O&amp;M · FORA DO FATOR K</x:v>
      </x:c>
      <x:c r="N13" s="453" t="str">
        <x:v>DE/PARA POR CÓDIGO</x:v>
      </x:c>
    </x:row>
    <x:row r="14">
      <x:c r="A14" s="453" t="str">
        <x:v>JANEIRO 2025</x:v>
      </x:c>
      <x:c r="B14" s="453" t="str">
        <x:v>DISPONIBILIDADE</x:v>
      </x:c>
      <x:c r="C14" s="453" t="str">
        <x:v>DISPONIBILIDADE</x:v>
      </x:c>
      <x:c r="D14" s="453" t="str">
        <x:v>LINHA MORTA</x:v>
      </x:c>
      <x:c r="E14" s="453" t="str">
        <x:v>5020200034</x:v>
      </x:c>
      <x:c r="F14" s="601" t="str">
        <x:v>INST ESTAI ANCORA LM</x:v>
      </x:c>
      <x:c r="G14" s="453" t="str">
        <x:v>CONJUNTO</x:v>
      </x:c>
      <x:c r="H14" s="604" t="n">
        <x:v>14</x:v>
      </x:c>
      <x:c r="I14" s="607" t="n">
        <x:v>23973.04</x:v>
      </x:c>
      <x:c r="J14" s="607" t="n">
        <x:v>12867.26</x:v>
      </x:c>
      <x:c r="K14" s="453" t="str">
        <x:v>SUL</x:v>
      </x:c>
      <x:c r="L14" s="453" t="str">
        <x:v>NÃO</x:v>
      </x:c>
      <x:c r="M14" s="453" t="str">
        <x:v>DISPONIBILIDADE O&amp;M · FORA DO FATOR K</x:v>
      </x:c>
      <x:c r="N14" s="453" t="str">
        <x:v>DE/PARA POR CÓDIGO | NÃO INFORMADA</x:v>
      </x:c>
    </x:row>
    <x:row r="15">
      <x:c r="A15" s="453" t="str">
        <x:v>JANEIRO 2025</x:v>
      </x:c>
      <x:c r="B15" s="453" t="str">
        <x:v>DISPONIBILIDADE</x:v>
      </x:c>
      <x:c r="C15" s="453" t="str">
        <x:v>DISPONIBILIDADE</x:v>
      </x:c>
      <x:c r="D15" s="453" t="str">
        <x:v>LINHA MORTA</x:v>
      </x:c>
      <x:c r="E15" s="453" t="str">
        <x:v>5020200035</x:v>
      </x:c>
      <x:c r="F15" s="601" t="str">
        <x:v>RET ESTAI ANCORA LM</x:v>
      </x:c>
      <x:c r="G15" s="453" t="str">
        <x:v>CONJUNTO</x:v>
      </x:c>
      <x:c r="H15" s="604" t="n">
        <x:v>83</x:v>
      </x:c>
      <x:c r="I15" s="607" t="n">
        <x:v>23948.71</x:v>
      </x:c>
      <x:c r="J15" s="607" t="n">
        <x:v>21449.69</x:v>
      </x:c>
      <x:c r="K15" s="453" t="str">
        <x:v>SUL</x:v>
      </x:c>
      <x:c r="L15" s="453" t="str">
        <x:v>NÃO</x:v>
      </x:c>
      <x:c r="M15" s="453" t="str">
        <x:v>DISPONIBILIDADE O&amp;M · FORA DO FATOR K</x:v>
      </x:c>
      <x:c r="N15" s="453" t="str">
        <x:v>DE/PARA POR CÓDIGO</x:v>
      </x:c>
    </x:row>
    <x:row r="16">
      <x:c r="A16" s="453" t="str">
        <x:v>JANEIRO 2025</x:v>
      </x:c>
      <x:c r="B16" s="453" t="str">
        <x:v>DISPONIBILIDADE</x:v>
      </x:c>
      <x:c r="C16" s="453" t="str">
        <x:v>DISPONIBILIDADE</x:v>
      </x:c>
      <x:c r="D16" s="453" t="str">
        <x:v>LINHA MORTA</x:v>
      </x:c>
      <x:c r="E16" s="453" t="str">
        <x:v>5020200036</x:v>
      </x:c>
      <x:c r="F16" s="601" t="str">
        <x:v>INST ESTAI SUBSOLO BASE REFORCADA LM</x:v>
      </x:c>
      <x:c r="G16" s="453" t="str">
        <x:v>CONJUNTO</x:v>
      </x:c>
      <x:c r="H16" s="604" t="n">
        <x:v>8</x:v>
      </x:c>
      <x:c r="I16" s="607" t="n">
        <x:v>3943.44</x:v>
      </x:c>
      <x:c r="J16" s="607" t="n">
        <x:v>2736.24</x:v>
      </x:c>
      <x:c r="K16" s="453" t="str">
        <x:v>SUL</x:v>
      </x:c>
      <x:c r="L16" s="453" t="str">
        <x:v>NÃO</x:v>
      </x:c>
      <x:c r="M16" s="453" t="str">
        <x:v>DISPONIBILIDADE O&amp;M · FORA DO FATOR K</x:v>
      </x:c>
      <x:c r="N16" s="453" t="str">
        <x:v>SUGESTÃO POR SIMILARIDADE | NÃO INFORMADA</x:v>
      </x:c>
    </x:row>
    <x:row r="17">
      <x:c r="A17" s="453" t="str">
        <x:v>JANEIRO 2025</x:v>
      </x:c>
      <x:c r="B17" s="453" t="str">
        <x:v>DISPONIBILIDADE</x:v>
      </x:c>
      <x:c r="C17" s="453" t="str">
        <x:v>DISPONIBILIDADE</x:v>
      </x:c>
      <x:c r="D17" s="453" t="str">
        <x:v>LINHA MORTA</x:v>
      </x:c>
      <x:c r="E17" s="453" t="str">
        <x:v>5020200037</x:v>
      </x:c>
      <x:c r="F17" s="601" t="str">
        <x:v>INST ESTAI AEREO LM</x:v>
      </x:c>
      <x:c r="G17" s="453" t="str">
        <x:v>CONJUNTO</x:v>
      </x:c>
      <x:c r="H17" s="604" t="n">
        <x:v>9</x:v>
      </x:c>
      <x:c r="I17" s="607" t="n">
        <x:v>15358.84</x:v>
      </x:c>
      <x:c r="J17" s="607" t="n">
        <x:v>3312.54</x:v>
      </x:c>
      <x:c r="K17" s="453" t="str">
        <x:v>SUL</x:v>
      </x:c>
      <x:c r="L17" s="453" t="str">
        <x:v>NÃO</x:v>
      </x:c>
      <x:c r="M17" s="453" t="str">
        <x:v>DISPONIBILIDADE O&amp;M · FORA DO FATOR K</x:v>
      </x:c>
      <x:c r="N17" s="453" t="str">
        <x:v>DE/PARA POR CÓDIGO | NÃO INFORMADA</x:v>
      </x:c>
    </x:row>
    <x:row r="18">
      <x:c r="A18" s="453" t="str">
        <x:v>JANEIRO 2025</x:v>
      </x:c>
      <x:c r="B18" s="453" t="str">
        <x:v>DISPONIBILIDADE</x:v>
      </x:c>
      <x:c r="C18" s="453" t="str">
        <x:v>DISPONIBILIDADE</x:v>
      </x:c>
      <x:c r="D18" s="453" t="str">
        <x:v>LINHA MORTA</x:v>
      </x:c>
      <x:c r="E18" s="453" t="str">
        <x:v>5020200038</x:v>
      </x:c>
      <x:c r="F18" s="601" t="str">
        <x:v>RET ESTAI AEREO LM</x:v>
      </x:c>
      <x:c r="G18" s="453" t="str">
        <x:v>CONJUNTO</x:v>
      </x:c>
      <x:c r="H18" s="604" t="n">
        <x:v>12</x:v>
      </x:c>
      <x:c r="I18" s="607" t="n">
        <x:v>2830.8</x:v>
      </x:c>
      <x:c r="J18" s="607" t="n">
        <x:v>3312.48</x:v>
      </x:c>
      <x:c r="K18" s="453" t="str">
        <x:v>NORTE | SUL</x:v>
      </x:c>
      <x:c r="L18" s="453" t="str">
        <x:v>NÃO</x:v>
      </x:c>
      <x:c r="M18" s="453" t="str">
        <x:v>DISPONIBILIDADE O&amp;M · FORA DO FATOR K</x:v>
      </x:c>
      <x:c r="N18" s="453" t="str">
        <x:v>DE/PARA POR CÓDIGO | NÃO INFORMADA</x:v>
      </x:c>
    </x:row>
    <x:row r="19">
      <x:c r="A19" s="453" t="str">
        <x:v>JANEIRO 2025</x:v>
      </x:c>
      <x:c r="B19" s="453" t="str">
        <x:v>DISPONIBILIDADE</x:v>
      </x:c>
      <x:c r="C19" s="453" t="str">
        <x:v>DISPONIBILIDADE</x:v>
      </x:c>
      <x:c r="D19" s="453" t="str">
        <x:v>LINHA MORTA</x:v>
      </x:c>
      <x:c r="E19" s="453" t="str">
        <x:v>5020200039</x:v>
      </x:c>
      <x:c r="F19" s="601" t="str">
        <x:v>TENSIONAR ESTAI LM</x:v>
      </x:c>
      <x:c r="G19" s="453" t="str">
        <x:v>CONJUNTO</x:v>
      </x:c>
      <x:c r="H19" s="604" t="n">
        <x:v>42</x:v>
      </x:c>
      <x:c r="I19" s="607" t="n">
        <x:v>4099.2</x:v>
      </x:c>
      <x:c r="J19" s="607" t="n">
        <x:v>7729.26</x:v>
      </x:c>
      <x:c r="K19" s="453" t="str">
        <x:v>SUL</x:v>
      </x:c>
      <x:c r="L19" s="453" t="str">
        <x:v>NÃO</x:v>
      </x:c>
      <x:c r="M19" s="453" t="str">
        <x:v>DISPONIBILIDADE O&amp;M · FORA DO FATOR K</x:v>
      </x:c>
      <x:c r="N19" s="453" t="str">
        <x:v>DE/PARA POR CÓDIGO</x:v>
      </x:c>
    </x:row>
    <x:row r="20">
      <x:c r="A20" s="453" t="str">
        <x:v>JANEIRO 2025</x:v>
      </x:c>
      <x:c r="B20" s="453" t="str">
        <x:v>DISPONIBILIDADE</x:v>
      </x:c>
      <x:c r="C20" s="453" t="str">
        <x:v>DISPONIBILIDADE</x:v>
      </x:c>
      <x:c r="D20" s="453" t="str">
        <x:v>LINHA MORTA</x:v>
      </x:c>
      <x:c r="E20" s="453" t="str">
        <x:v>5021000131</x:v>
      </x:c>
      <x:c r="F20" s="601" t="str">
        <x:v>INST ESTR PRI 2/3F SUS/PAS SP CRUZ SP LM</x:v>
      </x:c>
      <x:c r="G20" s="453" t="str">
        <x:v>CONJUNTO</x:v>
      </x:c>
      <x:c r="H20" s="604" t="n">
        <x:v>330</x:v>
      </x:c>
      <x:c r="I20" s="607" t="n">
        <x:v>172589.67</x:v>
      </x:c>
      <x:c r="J20" s="607" t="n">
        <x:v>215371.2</x:v>
      </x:c>
      <x:c r="K20" s="453" t="str">
        <x:v>NORTE | SUL</x:v>
      </x:c>
      <x:c r="L20" s="453" t="str">
        <x:v>NÃO</x:v>
      </x:c>
      <x:c r="M20" s="453" t="str">
        <x:v>DISPONIBILIDADE O&amp;M · FORA DO FATOR K</x:v>
      </x:c>
      <x:c r="N20" s="453" t="str">
        <x:v>DE/PARA POR CÓDIGO | NÃO INFORMADA</x:v>
      </x:c>
    </x:row>
    <x:row r="21">
      <x:c r="A21" s="453" t="str">
        <x:v>JANEIRO 2025</x:v>
      </x:c>
      <x:c r="B21" s="453" t="str">
        <x:v>DISPONIBILIDADE</x:v>
      </x:c>
      <x:c r="C21" s="453" t="str">
        <x:v>DISPONIBILIDADE</x:v>
      </x:c>
      <x:c r="D21" s="453" t="str">
        <x:v>LINHA MORTA</x:v>
      </x:c>
      <x:c r="E21" s="453" t="str">
        <x:v>5021000132</x:v>
      </x:c>
      <x:c r="F21" s="601" t="str">
        <x:v>RET ESTR PRI 2/3F SUS/PAS SP CRUZ SP LM</x:v>
      </x:c>
      <x:c r="G21" s="453" t="str">
        <x:v>CONJUNTO</x:v>
      </x:c>
      <x:c r="H21" s="604" t="n">
        <x:v>215</x:v>
      </x:c>
      <x:c r="I21" s="607" t="n">
        <x:v>41148.14</x:v>
      </x:c>
      <x:c r="J21" s="607" t="n">
        <x:v>105216.7</x:v>
      </x:c>
      <x:c r="K21" s="453" t="str">
        <x:v>NORTE | SUL</x:v>
      </x:c>
      <x:c r="L21" s="453" t="str">
        <x:v>NÃO</x:v>
      </x:c>
      <x:c r="M21" s="453" t="str">
        <x:v>DISPONIBILIDADE O&amp;M · FORA DO FATOR K</x:v>
      </x:c>
      <x:c r="N21" s="453" t="str">
        <x:v>DE/PARA POR CÓDIGO</x:v>
      </x:c>
    </x:row>
    <x:row r="22">
      <x:c r="A22" s="453" t="str">
        <x:v>JANEIRO 2025</x:v>
      </x:c>
      <x:c r="B22" s="453" t="str">
        <x:v>DISPONIBILIDADE</x:v>
      </x:c>
      <x:c r="C22" s="453" t="str">
        <x:v>DISPONIBILIDADE</x:v>
      </x:c>
      <x:c r="D22" s="453" t="str">
        <x:v>LINHA MORTA</x:v>
      </x:c>
      <x:c r="E22" s="453" t="str">
        <x:v>5021000133</x:v>
      </x:c>
      <x:c r="F22" s="601" t="str">
        <x:v>INST ESTR PRI 2/3F SUS/PAS DP CRUZ DP LM</x:v>
      </x:c>
      <x:c r="G22" s="453" t="str">
        <x:v>CONJUNTO</x:v>
      </x:c>
      <x:c r="H22" s="604" t="n">
        <x:v>20</x:v>
      </x:c>
      <x:c r="I22" s="607" t="n">
        <x:v>15339.36</x:v>
      </x:c>
      <x:c r="J22" s="607" t="n">
        <x:v>19023.2</x:v>
      </x:c>
      <x:c r="K22" s="453" t="str">
        <x:v>NORTE | SUL</x:v>
      </x:c>
      <x:c r="L22" s="453" t="str">
        <x:v>NÃO</x:v>
      </x:c>
      <x:c r="M22" s="453" t="str">
        <x:v>DISPONIBILIDADE O&amp;M · FORA DO FATOR K</x:v>
      </x:c>
      <x:c r="N22" s="453" t="str">
        <x:v>DE/PARA POR CÓDIGO | NÃO INFORMADA</x:v>
      </x:c>
    </x:row>
    <x:row r="23">
      <x:c r="A23" s="453" t="str">
        <x:v>JANEIRO 2025</x:v>
      </x:c>
      <x:c r="B23" s="453" t="str">
        <x:v>DISPONIBILIDADE</x:v>
      </x:c>
      <x:c r="C23" s="453" t="str">
        <x:v>DISPONIBILIDADE</x:v>
      </x:c>
      <x:c r="D23" s="453" t="str">
        <x:v>LINHA MORTA</x:v>
      </x:c>
      <x:c r="E23" s="453" t="str">
        <x:v>5021000134</x:v>
      </x:c>
      <x:c r="F23" s="601" t="str">
        <x:v>RET ESTR PRI 2/3F SUS/PAS DP CRUZ DP LM</x:v>
      </x:c>
      <x:c r="G23" s="453" t="str">
        <x:v>CONJUNTO</x:v>
      </x:c>
      <x:c r="H23" s="604" t="n">
        <x:v>27</x:v>
      </x:c>
      <x:c r="I23" s="607" t="n">
        <x:v>6706.05</x:v>
      </x:c>
      <x:c r="J23" s="607" t="n">
        <x:v>19260.99</x:v>
      </x:c>
      <x:c r="K23" s="453" t="str">
        <x:v>NORTE | SUL</x:v>
      </x:c>
      <x:c r="L23" s="453" t="str">
        <x:v>NÃO</x:v>
      </x:c>
      <x:c r="M23" s="453" t="str">
        <x:v>DISPONIBILIDADE O&amp;M · FORA DO FATOR K</x:v>
      </x:c>
      <x:c r="N23" s="453" t="str">
        <x:v>DE/PARA POR CÓDIGO</x:v>
      </x:c>
    </x:row>
    <x:row r="24">
      <x:c r="A24" s="453" t="str">
        <x:v>JANEIRO 2025</x:v>
      </x:c>
      <x:c r="B24" s="453" t="str">
        <x:v>DISPONIBILIDADE</x:v>
      </x:c>
      <x:c r="C24" s="453" t="str">
        <x:v>DISPONIBILIDADE</x:v>
      </x:c>
      <x:c r="D24" s="453" t="str">
        <x:v>LINHA MORTA</x:v>
      </x:c>
      <x:c r="E24" s="453" t="str">
        <x:v>5021000135</x:v>
      </x:c>
      <x:c r="F24" s="601" t="str">
        <x:v>INST ESTR PRI 2/3F ANC/AMA SP CRUZ DP LM</x:v>
      </x:c>
      <x:c r="G24" s="453" t="str">
        <x:v>CONJUNTO</x:v>
      </x:c>
      <x:c r="H24" s="604" t="n">
        <x:v>59</x:v>
      </x:c>
      <x:c r="I24" s="607" t="n">
        <x:v>51430.72</x:v>
      </x:c>
      <x:c r="J24" s="607" t="n">
        <x:v>63145.34</x:v>
      </x:c>
      <x:c r="K24" s="453" t="str">
        <x:v>SUL</x:v>
      </x:c>
      <x:c r="L24" s="453" t="str">
        <x:v>NÃO</x:v>
      </x:c>
      <x:c r="M24" s="453" t="str">
        <x:v>DISPONIBILIDADE O&amp;M · FORA DO FATOR K</x:v>
      </x:c>
      <x:c r="N24" s="453" t="str">
        <x:v>DE/PARA POR CÓDIGO | NÃO INFORMADA</x:v>
      </x:c>
    </x:row>
    <x:row r="25">
      <x:c r="A25" s="453" t="str">
        <x:v>JANEIRO 2025</x:v>
      </x:c>
      <x:c r="B25" s="453" t="str">
        <x:v>DISPONIBILIDADE</x:v>
      </x:c>
      <x:c r="C25" s="453" t="str">
        <x:v>DISPONIBILIDADE</x:v>
      </x:c>
      <x:c r="D25" s="453" t="str">
        <x:v>LINHA MORTA</x:v>
      </x:c>
      <x:c r="E25" s="453" t="str">
        <x:v>5021000136</x:v>
      </x:c>
      <x:c r="F25" s="601" t="str">
        <x:v>RET ESTR PRI 2/3F ANC/AMA SP CRUZ DP LM</x:v>
      </x:c>
      <x:c r="G25" s="453" t="str">
        <x:v>CONJUNTO</x:v>
      </x:c>
      <x:c r="H25" s="604" t="n">
        <x:v>26</x:v>
      </x:c>
      <x:c r="I25" s="607" t="n">
        <x:v>8150.14</x:v>
      </x:c>
      <x:c r="J25" s="607" t="n">
        <x:v>19478.68</x:v>
      </x:c>
      <x:c r="K25" s="453" t="str">
        <x:v>SUL</x:v>
      </x:c>
      <x:c r="L25" s="453" t="str">
        <x:v>NÃO</x:v>
      </x:c>
      <x:c r="M25" s="453" t="str">
        <x:v>DISPONIBILIDADE O&amp;M · FORA DO FATOR K</x:v>
      </x:c>
      <x:c r="N25" s="453" t="str">
        <x:v>DE/PARA POR CÓDIGO | NÃO INFORMADA</x:v>
      </x:c>
    </x:row>
    <x:row r="26">
      <x:c r="A26" s="453" t="str">
        <x:v>JANEIRO 2025</x:v>
      </x:c>
      <x:c r="B26" s="453" t="str">
        <x:v>DISPONIBILIDADE</x:v>
      </x:c>
      <x:c r="C26" s="453" t="str">
        <x:v>DISPONIBILIDADE</x:v>
      </x:c>
      <x:c r="D26" s="453" t="str">
        <x:v>LINHA MORTA</x:v>
      </x:c>
      <x:c r="E26" s="453" t="str">
        <x:v>5021000137</x:v>
      </x:c>
      <x:c r="F26" s="601" t="str">
        <x:v>INST ESTR PRI 2/3F ANC/AMA DP CRUZ DP LM</x:v>
      </x:c>
      <x:c r="G26" s="453" t="str">
        <x:v>CONJUNTO</x:v>
      </x:c>
      <x:c r="H26" s="604" t="n">
        <x:v>59</x:v>
      </x:c>
      <x:c r="I26" s="607" t="n">
        <x:v>77169.64</x:v>
      </x:c>
      <x:c r="J26" s="607" t="n">
        <x:v>89823.96</x:v>
      </x:c>
      <x:c r="K26" s="453" t="str">
        <x:v>NORTE | SUL</x:v>
      </x:c>
      <x:c r="L26" s="453" t="str">
        <x:v>NÃO</x:v>
      </x:c>
      <x:c r="M26" s="453" t="str">
        <x:v>DISPONIBILIDADE O&amp;M · FORA DO FATOR K</x:v>
      </x:c>
      <x:c r="N26" s="453" t="str">
        <x:v>DE/PARA POR CÓDIGO</x:v>
      </x:c>
    </x:row>
    <x:row r="27">
      <x:c r="A27" s="453" t="str">
        <x:v>JANEIRO 2025</x:v>
      </x:c>
      <x:c r="B27" s="453" t="str">
        <x:v>DISPONIBILIDADE</x:v>
      </x:c>
      <x:c r="C27" s="453" t="str">
        <x:v>DISPONIBILIDADE</x:v>
      </x:c>
      <x:c r="D27" s="453" t="str">
        <x:v>LINHA MORTA</x:v>
      </x:c>
      <x:c r="E27" s="453" t="str">
        <x:v>5021000138</x:v>
      </x:c>
      <x:c r="F27" s="601" t="str">
        <x:v>RET ESTR PRI 2/3F ANC/AMA DP CRUZ DP LM</x:v>
      </x:c>
      <x:c r="G27" s="453" t="str">
        <x:v>CONJUNTO</x:v>
      </x:c>
      <x:c r="H27" s="604" t="n">
        <x:v>23</x:v>
      </x:c>
      <x:c r="I27" s="607" t="n">
        <x:v>9492.74</x:v>
      </x:c>
      <x:c r="J27" s="607" t="n">
        <x:v>24510.18</x:v>
      </x:c>
      <x:c r="K27" s="453" t="str">
        <x:v>NORTE | SUL</x:v>
      </x:c>
      <x:c r="L27" s="453" t="str">
        <x:v>NÃO</x:v>
      </x:c>
      <x:c r="M27" s="453" t="str">
        <x:v>DISPONIBILIDADE O&amp;M · FORA DO FATOR K</x:v>
      </x:c>
      <x:c r="N27" s="453" t="str">
        <x:v>DE/PARA POR CÓDIGO | NÃO INFORMADA</x:v>
      </x:c>
    </x:row>
    <x:row r="28">
      <x:c r="A28" s="453" t="str">
        <x:v>JANEIRO 2025</x:v>
      </x:c>
      <x:c r="B28" s="453" t="str">
        <x:v>DISPONIBILIDADE</x:v>
      </x:c>
      <x:c r="C28" s="453" t="str">
        <x:v>DISPONIBILIDADE</x:v>
      </x:c>
      <x:c r="D28" s="453" t="str">
        <x:v>LINHA MORTA</x:v>
      </x:c>
      <x:c r="E28" s="453" t="str">
        <x:v>5021000140</x:v>
      </x:c>
      <x:c r="F28" s="601" t="str">
        <x:v>RET ESTR PRI 1F SUSP/PAS SP S/CRUZ LM</x:v>
      </x:c>
      <x:c r="G28" s="453" t="str">
        <x:v>CONJUNTO</x:v>
      </x:c>
      <x:c r="H28" s="604" t="n">
        <x:v>131</x:v>
      </x:c>
      <x:c r="I28" s="607" t="n">
        <x:v>8948.61</x:v>
      </x:c>
      <x:c r="J28" s="607" t="n">
        <x:v>25829.27</x:v>
      </x:c>
      <x:c r="K28" s="453" t="str">
        <x:v>SUL</x:v>
      </x:c>
      <x:c r="L28" s="453" t="str">
        <x:v>NÃO</x:v>
      </x:c>
      <x:c r="M28" s="453" t="str">
        <x:v>DISPONIBILIDADE O&amp;M · FORA DO FATOR K</x:v>
      </x:c>
      <x:c r="N28" s="453" t="str">
        <x:v>DE/PARA POR CÓDIGO</x:v>
      </x:c>
    </x:row>
    <x:row r="29">
      <x:c r="A29" s="453" t="str">
        <x:v>JANEIRO 2025</x:v>
      </x:c>
      <x:c r="B29" s="453" t="str">
        <x:v>DISPONIBILIDADE</x:v>
      </x:c>
      <x:c r="C29" s="453" t="str">
        <x:v>DISPONIBILIDADE</x:v>
      </x:c>
      <x:c r="D29" s="453" t="str">
        <x:v>LINHA MORTA</x:v>
      </x:c>
      <x:c r="E29" s="453" t="str">
        <x:v>5021000141</x:v>
      </x:c>
      <x:c r="F29" s="601" t="str">
        <x:v>INST ESTR PRI 1F SUSP/PAS DP S/CRUZ LM</x:v>
      </x:c>
      <x:c r="G29" s="453" t="str">
        <x:v>CONJUNTO</x:v>
      </x:c>
      <x:c r="H29" s="604" t="n">
        <x:v>212</x:v>
      </x:c>
      <x:c r="I29" s="607" t="n">
        <x:v>35117.16</x:v>
      </x:c>
      <x:c r="J29" s="607" t="n">
        <x:v>77358.8</x:v>
      </x:c>
      <x:c r="K29" s="453" t="str">
        <x:v>NORTE | SUL</x:v>
      </x:c>
      <x:c r="L29" s="453" t="str">
        <x:v>NÃO</x:v>
      </x:c>
      <x:c r="M29" s="453" t="str">
        <x:v>DISPONIBILIDADE O&amp;M · FORA DO FATOR K</x:v>
      </x:c>
      <x:c r="N29" s="453" t="str">
        <x:v>DE/PARA POR CÓDIGO</x:v>
      </x:c>
    </x:row>
    <x:row r="30">
      <x:c r="A30" s="453" t="str">
        <x:v>JANEIRO 2025</x:v>
      </x:c>
      <x:c r="B30" s="453" t="str">
        <x:v>DISPONIBILIDADE</x:v>
      </x:c>
      <x:c r="C30" s="453" t="str">
        <x:v>DISPONIBILIDADE</x:v>
      </x:c>
      <x:c r="D30" s="453" t="str">
        <x:v>LINHA MORTA</x:v>
      </x:c>
      <x:c r="E30" s="453" t="str">
        <x:v>5021000143</x:v>
      </x:c>
      <x:c r="F30" s="601" t="str">
        <x:v>INST ESTR PRI 1F ANC/AMA SP S/CRUZ LM</x:v>
      </x:c>
      <x:c r="G30" s="453" t="str">
        <x:v>CONJUNTO</x:v>
      </x:c>
      <x:c r="H30" s="604" t="n">
        <x:v>2</x:v>
      </x:c>
      <x:c r="I30" s="607" t="n">
        <x:v>334.54</x:v>
      </x:c>
      <x:c r="J30" s="607" t="n">
        <x:v>835.48</x:v>
      </x:c>
      <x:c r="K30" s="453" t="str">
        <x:v>SUL</x:v>
      </x:c>
      <x:c r="L30" s="453" t="str">
        <x:v>NÃO</x:v>
      </x:c>
      <x:c r="M30" s="453" t="str">
        <x:v>DISPONIBILIDADE O&amp;M · FORA DO FATOR K</x:v>
      </x:c>
      <x:c r="N30" s="453" t="str">
        <x:v>DE/PARA POR CÓDIGO</x:v>
      </x:c>
    </x:row>
    <x:row r="31">
      <x:c r="A31" s="453" t="str">
        <x:v>JANEIRO 2025</x:v>
      </x:c>
      <x:c r="B31" s="453" t="str">
        <x:v>DISPONIBILIDADE</x:v>
      </x:c>
      <x:c r="C31" s="453" t="str">
        <x:v>DISPONIBILIDADE</x:v>
      </x:c>
      <x:c r="D31" s="453" t="str">
        <x:v>LINHA MORTA</x:v>
      </x:c>
      <x:c r="E31" s="453" t="str">
        <x:v>5021000144</x:v>
      </x:c>
      <x:c r="F31" s="601" t="str">
        <x:v>RET ESTR PRI 1F ANC/AMA SP S/CRUZ LM</x:v>
      </x:c>
      <x:c r="G31" s="453" t="str">
        <x:v>CONJUNTO</x:v>
      </x:c>
      <x:c r="H31" s="604" t="n">
        <x:v>2</x:v>
      </x:c>
      <x:c r="I31" s="607" t="n">
        <x:v>231.6</x:v>
      </x:c>
      <x:c r="J31" s="607" t="n">
        <x:v>578.38</x:v>
      </x:c>
      <x:c r="K31" s="453" t="str">
        <x:v>SUL</x:v>
      </x:c>
      <x:c r="L31" s="453" t="str">
        <x:v>NÃO</x:v>
      </x:c>
      <x:c r="M31" s="453" t="str">
        <x:v>DISPONIBILIDADE O&amp;M · FORA DO FATOR K</x:v>
      </x:c>
      <x:c r="N31" s="453" t="str">
        <x:v>DE/PARA POR CÓDIGO</x:v>
      </x:c>
    </x:row>
    <x:row r="32">
      <x:c r="A32" s="453" t="str">
        <x:v>JANEIRO 2025</x:v>
      </x:c>
      <x:c r="B32" s="453" t="str">
        <x:v>DISPONIBILIDADE</x:v>
      </x:c>
      <x:c r="C32" s="453" t="str">
        <x:v>DISPONIBILIDADE</x:v>
      </x:c>
      <x:c r="D32" s="453" t="str">
        <x:v>LINHA MORTA</x:v>
      </x:c>
      <x:c r="E32" s="453" t="str">
        <x:v>5021000145</x:v>
      </x:c>
      <x:c r="F32" s="601" t="str">
        <x:v>INST ESTR PRI 1F ANC/AMA DP S/CRUZ LM</x:v>
      </x:c>
      <x:c r="G32" s="453" t="str">
        <x:v>CONJUNTO</x:v>
      </x:c>
      <x:c r="H32" s="604" t="n">
        <x:v>57</x:v>
      </x:c>
      <x:c r="I32" s="607" t="n">
        <x:v>21699.9</x:v>
      </x:c>
      <x:c r="J32" s="607" t="n">
        <x:v>29940.39</x:v>
      </x:c>
      <x:c r="K32" s="453" t="str">
        <x:v>SUL</x:v>
      </x:c>
      <x:c r="L32" s="453" t="str">
        <x:v>NÃO</x:v>
      </x:c>
      <x:c r="M32" s="453" t="str">
        <x:v>DISPONIBILIDADE O&amp;M · FORA DO FATOR K</x:v>
      </x:c>
      <x:c r="N32" s="453" t="str">
        <x:v>DE/PARA POR CÓDIGO</x:v>
      </x:c>
    </x:row>
    <x:row r="33">
      <x:c r="A33" s="453" t="str">
        <x:v>JANEIRO 2025</x:v>
      </x:c>
      <x:c r="B33" s="453" t="str">
        <x:v>DISPONIBILIDADE</x:v>
      </x:c>
      <x:c r="C33" s="453" t="str">
        <x:v>DISPONIBILIDADE</x:v>
      </x:c>
      <x:c r="D33" s="453" t="str">
        <x:v>LINHA MORTA</x:v>
      </x:c>
      <x:c r="E33" s="453" t="str">
        <x:v>5021000146</x:v>
      </x:c>
      <x:c r="F33" s="601" t="str">
        <x:v>RET ESTR PRI 1F ANC/AMA DP S/CRUZ LM</x:v>
      </x:c>
      <x:c r="G33" s="453" t="str">
        <x:v>CONJUNTO</x:v>
      </x:c>
      <x:c r="H33" s="604" t="n">
        <x:v>23</x:v>
      </x:c>
      <x:c r="I33" s="607" t="n">
        <x:v>3367.66</x:v>
      </x:c>
      <x:c r="J33" s="607" t="n">
        <x:v>8162.93</x:v>
      </x:c>
      <x:c r="K33" s="453" t="str">
        <x:v>SUL</x:v>
      </x:c>
      <x:c r="L33" s="453" t="str">
        <x:v>NÃO</x:v>
      </x:c>
      <x:c r="M33" s="453" t="str">
        <x:v>DISPONIBILIDADE O&amp;M · FORA DO FATOR K</x:v>
      </x:c>
      <x:c r="N33" s="453" t="str">
        <x:v>DE/PARA POR CÓDIGO</x:v>
      </x:c>
    </x:row>
    <x:row r="34">
      <x:c r="A34" s="453" t="str">
        <x:v>JANEIRO 2025</x:v>
      </x:c>
      <x:c r="B34" s="453" t="str">
        <x:v>DISPONIBILIDADE</x:v>
      </x:c>
      <x:c r="C34" s="453" t="str">
        <x:v>DISPONIBILIDADE</x:v>
      </x:c>
      <x:c r="D34" s="453" t="str">
        <x:v>LINHA MORTA</x:v>
      </x:c>
      <x:c r="E34" s="453" t="str">
        <x:v>5021000148</x:v>
      </x:c>
      <x:c r="F34" s="601" t="str">
        <x:v>RET ESTR PRI 2/3F SUS/PAS SP S/CRUZ LM</x:v>
      </x:c>
      <x:c r="G34" s="453" t="str">
        <x:v>CONJUNTO</x:v>
      </x:c>
      <x:c r="H34" s="604" t="n">
        <x:v>8</x:v>
      </x:c>
      <x:c r="I34" s="607" t="n">
        <x:v>898.08</x:v>
      </x:c>
      <x:c r="J34" s="607" t="n">
        <x:v>2001.2</x:v>
      </x:c>
      <x:c r="K34" s="453" t="str">
        <x:v>SUL</x:v>
      </x:c>
      <x:c r="L34" s="453" t="str">
        <x:v>NÃO</x:v>
      </x:c>
      <x:c r="M34" s="453" t="str">
        <x:v>DISPONIBILIDADE O&amp;M · FORA DO FATOR K</x:v>
      </x:c>
      <x:c r="N34" s="453" t="str">
        <x:v>DE/PARA POR CÓDIGO</x:v>
      </x:c>
    </x:row>
    <x:row r="35">
      <x:c r="A35" s="453" t="str">
        <x:v>JANEIRO 2025</x:v>
      </x:c>
      <x:c r="B35" s="453" t="str">
        <x:v>DISPONIBILIDADE</x:v>
      </x:c>
      <x:c r="C35" s="453" t="str">
        <x:v>DISPONIBILIDADE</x:v>
      </x:c>
      <x:c r="D35" s="453" t="str">
        <x:v>LINHA MORTA</x:v>
      </x:c>
      <x:c r="E35" s="453" t="str">
        <x:v>5021000157</x:v>
      </x:c>
      <x:c r="F35" s="601" t="str">
        <x:v>NIVELAR CRUZETA LM</x:v>
      </x:c>
      <x:c r="G35" s="453" t="str">
        <x:v>CONJUNTO</x:v>
      </x:c>
      <x:c r="H35" s="604" t="n">
        <x:v>3</x:v>
      </x:c>
      <x:c r="I35" s="607" t="n">
        <x:v>140.16</x:v>
      </x:c>
      <x:c r="J35" s="607" t="n">
        <x:v>1538.73</x:v>
      </x:c>
      <x:c r="K35" s="453" t="str">
        <x:v>NORTE | SUL</x:v>
      </x:c>
      <x:c r="L35" s="453" t="str">
        <x:v>NÃO</x:v>
      </x:c>
      <x:c r="M35" s="453" t="str">
        <x:v>DISPONIBILIDADE O&amp;M · FORA DO FATOR K</x:v>
      </x:c>
      <x:c r="N35" s="453" t="str">
        <x:v>NÃO INFORMADA</x:v>
      </x:c>
    </x:row>
    <x:row r="36">
      <x:c r="A36" s="453" t="str">
        <x:v>JANEIRO 2025</x:v>
      </x:c>
      <x:c r="B36" s="453" t="str">
        <x:v>DISPONIBILIDADE</x:v>
      </x:c>
      <x:c r="C36" s="453" t="str">
        <x:v>DISPONIBILIDADE</x:v>
      </x:c>
      <x:c r="D36" s="453" t="str">
        <x:v>LINHA MORTA</x:v>
      </x:c>
      <x:c r="E36" s="453" t="str">
        <x:v>5021000158</x:v>
      </x:c>
      <x:c r="F36" s="601" t="str">
        <x:v>INST ESTR PRI RDC PASSANTE SIMPLES LM</x:v>
      </x:c>
      <x:c r="G36" s="453" t="str">
        <x:v>CONJUNTO</x:v>
      </x:c>
      <x:c r="H36" s="604" t="n">
        <x:v>16</x:v>
      </x:c>
      <x:c r="I36" s="607" t="n">
        <x:v>5961.42</x:v>
      </x:c>
      <x:c r="J36" s="607" t="n">
        <x:v>9620</x:v>
      </x:c>
      <x:c r="K36" s="453" t="str">
        <x:v>NORTE | SUL</x:v>
      </x:c>
      <x:c r="L36" s="453" t="str">
        <x:v>NÃO</x:v>
      </x:c>
      <x:c r="M36" s="453" t="str">
        <x:v>DISPONIBILIDADE O&amp;M · FORA DO FATOR K</x:v>
      </x:c>
      <x:c r="N36" s="453" t="str">
        <x:v>DE/PARA POR CÓDIGO | SEM DE/PARA (OBS. EQUIVALÊNCIA / DILUIÇÃO)</x:v>
      </x:c>
    </x:row>
    <x:row r="37">
      <x:c r="A37" s="453" t="str">
        <x:v>JANEIRO 2025</x:v>
      </x:c>
      <x:c r="B37" s="453" t="str">
        <x:v>DISPONIBILIDADE</x:v>
      </x:c>
      <x:c r="C37" s="453" t="str">
        <x:v>DISPONIBILIDADE</x:v>
      </x:c>
      <x:c r="D37" s="453" t="str">
        <x:v>LINHA MORTA</x:v>
      </x:c>
      <x:c r="E37" s="453" t="str">
        <x:v>5021000159</x:v>
      </x:c>
      <x:c r="F37" s="601" t="str">
        <x:v>RET ESTR PRI RDC PASSANTE SIMPLES LM</x:v>
      </x:c>
      <x:c r="G37" s="453" t="str">
        <x:v>CONJUNTO</x:v>
      </x:c>
      <x:c r="H37" s="604" t="n">
        <x:v>2</x:v>
      </x:c>
      <x:c r="I37" s="607" t="n">
        <x:v>239.14</x:v>
      </x:c>
      <x:c r="J37" s="607" t="n">
        <x:v>698.26</x:v>
      </x:c>
      <x:c r="K37" s="453" t="str">
        <x:v>NORTE | SUL</x:v>
      </x:c>
      <x:c r="L37" s="453" t="str">
        <x:v>NÃO</x:v>
      </x:c>
      <x:c r="M37" s="453" t="str">
        <x:v>DISPONIBILIDADE O&amp;M · FORA DO FATOR K</x:v>
      </x:c>
      <x:c r="N37" s="453" t="str">
        <x:v>NÃO INFORMADA</x:v>
      </x:c>
    </x:row>
    <x:row r="38">
      <x:c r="A38" s="453" t="str">
        <x:v>JANEIRO 2025</x:v>
      </x:c>
      <x:c r="B38" s="453" t="str">
        <x:v>DISPONIBILIDADE</x:v>
      </x:c>
      <x:c r="C38" s="453" t="str">
        <x:v>DISPONIBILIDADE</x:v>
      </x:c>
      <x:c r="D38" s="453" t="str">
        <x:v>LINHA MORTA</x:v>
      </x:c>
      <x:c r="E38" s="453" t="str">
        <x:v>5021000160</x:v>
      </x:c>
      <x:c r="F38" s="601" t="str">
        <x:v>INST ESTR PRI RDC ANCORAGEM SIMPLES LM</x:v>
      </x:c>
      <x:c r="G38" s="453" t="str">
        <x:v>CONJUNTO</x:v>
      </x:c>
      <x:c r="H38" s="604" t="n">
        <x:v>3</x:v>
      </x:c>
      <x:c r="I38" s="607" t="n">
        <x:v>2079.12</x:v>
      </x:c>
      <x:c r="J38" s="607" t="n">
        <x:v>2220.96</x:v>
      </x:c>
      <x:c r="K38" s="453" t="str">
        <x:v>SUL</x:v>
      </x:c>
      <x:c r="L38" s="453" t="str">
        <x:v>NÃO</x:v>
      </x:c>
      <x:c r="M38" s="453" t="str">
        <x:v>DISPONIBILIDADE O&amp;M · FORA DO FATOR K</x:v>
      </x:c>
      <x:c r="N38" s="453" t="str">
        <x:v>DE/PARA POR CÓDIGO</x:v>
      </x:c>
    </x:row>
    <x:row r="39">
      <x:c r="A39" s="453" t="str">
        <x:v>JANEIRO 2025</x:v>
      </x:c>
      <x:c r="B39" s="453" t="str">
        <x:v>DISPONIBILIDADE</x:v>
      </x:c>
      <x:c r="C39" s="453" t="str">
        <x:v>DISPONIBILIDADE</x:v>
      </x:c>
      <x:c r="D39" s="453" t="str">
        <x:v>LINHA MORTA</x:v>
      </x:c>
      <x:c r="E39" s="453" t="str">
        <x:v>5021000162</x:v>
      </x:c>
      <x:c r="F39" s="601" t="str">
        <x:v>INST ESTR PRI RDC ANCORAGEM DUPLA LM</x:v>
      </x:c>
      <x:c r="G39" s="453" t="str">
        <x:v>CONJUNTO</x:v>
      </x:c>
      <x:c r="H39" s="604" t="n">
        <x:v>3</x:v>
      </x:c>
      <x:c r="I39" s="607" t="n">
        <x:v>4158.18</x:v>
      </x:c>
      <x:c r="J39" s="607" t="n">
        <x:v>2745.06</x:v>
      </x:c>
      <x:c r="K39" s="453" t="str">
        <x:v>SUL</x:v>
      </x:c>
      <x:c r="L39" s="453" t="str">
        <x:v>NÃO</x:v>
      </x:c>
      <x:c r="M39" s="453" t="str">
        <x:v>DISPONIBILIDADE O&amp;M · FORA DO FATOR K</x:v>
      </x:c>
      <x:c r="N39" s="453" t="str">
        <x:v>DE/PARA POR CÓDIGO</x:v>
      </x:c>
    </x:row>
    <x:row r="40">
      <x:c r="A40" s="453" t="str">
        <x:v>JANEIRO 2025</x:v>
      </x:c>
      <x:c r="B40" s="453" t="str">
        <x:v>DISPONIBILIDADE</x:v>
      </x:c>
      <x:c r="C40" s="453" t="str">
        <x:v>DISPONIBILIDADE</x:v>
      </x:c>
      <x:c r="D40" s="453" t="str">
        <x:v>LINHA MORTA</x:v>
      </x:c>
      <x:c r="E40" s="453" t="str">
        <x:v>5021000164</x:v>
      </x:c>
      <x:c r="F40" s="601" t="str">
        <x:v>INST ESTR PRI RDC N3S-CE LM</x:v>
      </x:c>
      <x:c r="G40" s="453" t="str">
        <x:v>CONJUNTO</x:v>
      </x:c>
      <x:c r="H40" s="604" t="n">
        <x:v>2</x:v>
      </x:c>
      <x:c r="I40" s="607" t="n">
        <x:v>3972.72</x:v>
      </x:c>
      <x:c r="J40" s="607" t="n">
        <x:v>2273.54</x:v>
      </x:c>
      <x:c r="K40" s="453" t="str">
        <x:v>SUL</x:v>
      </x:c>
      <x:c r="L40" s="453" t="str">
        <x:v>NÃO</x:v>
      </x:c>
      <x:c r="M40" s="453" t="str">
        <x:v>DISPONIBILIDADE O&amp;M · FORA DO FATOR K</x:v>
      </x:c>
      <x:c r="N40" s="453" t="str">
        <x:v>DE/PARA POR CÓDIGO</x:v>
      </x:c>
    </x:row>
    <x:row r="41">
      <x:c r="A41" s="453" t="str">
        <x:v>JANEIRO 2025</x:v>
      </x:c>
      <x:c r="B41" s="453" t="str">
        <x:v>DISPONIBILIDADE</x:v>
      </x:c>
      <x:c r="C41" s="453" t="str">
        <x:v>DISPONIBILIDADE</x:v>
      </x:c>
      <x:c r="D41" s="453" t="str">
        <x:v>LINHA MORTA</x:v>
      </x:c>
      <x:c r="E41" s="453" t="str">
        <x:v>5021100014</x:v>
      </x:c>
      <x:c r="F41" s="601" t="str">
        <x:v>INST ESTRUTURA SECUNDARIA LM</x:v>
      </x:c>
      <x:c r="G41" s="453" t="str">
        <x:v>UNIDADE</x:v>
      </x:c>
      <x:c r="H41" s="604" t="n">
        <x:v>2038</x:v>
      </x:c>
      <x:c r="I41" s="607" t="n">
        <x:v>264434.92</x:v>
      </x:c>
      <x:c r="J41" s="607" t="n">
        <x:v>482211.18</x:v>
      </x:c>
      <x:c r="K41" s="453" t="str">
        <x:v>NORTE | SUL</x:v>
      </x:c>
      <x:c r="L41" s="453" t="str">
        <x:v>NÃO</x:v>
      </x:c>
      <x:c r="M41" s="453" t="str">
        <x:v>DISPONIBILIDADE O&amp;M · FORA DO FATOR K</x:v>
      </x:c>
      <x:c r="N41" s="453" t="str">
        <x:v>DE/PARA POR CÓDIGO | NÃO INFORMADA</x:v>
      </x:c>
    </x:row>
    <x:row r="42">
      <x:c r="A42" s="453" t="str">
        <x:v>JANEIRO 2025</x:v>
      </x:c>
      <x:c r="B42" s="453" t="str">
        <x:v>DISPONIBILIDADE</x:v>
      </x:c>
      <x:c r="C42" s="453" t="str">
        <x:v>DISPONIBILIDADE</x:v>
      </x:c>
      <x:c r="D42" s="453" t="str">
        <x:v>LINHA MORTA</x:v>
      </x:c>
      <x:c r="E42" s="453" t="str">
        <x:v>5021100015</x:v>
      </x:c>
      <x:c r="F42" s="601" t="str">
        <x:v>RET ESTRUTURA SECUNDARIA LM</x:v>
      </x:c>
      <x:c r="G42" s="453" t="str">
        <x:v>UNIDADE</x:v>
      </x:c>
      <x:c r="H42" s="604" t="n">
        <x:v>936</x:v>
      </x:c>
      <x:c r="I42" s="607" t="n">
        <x:v>43168.98</x:v>
      </x:c>
      <x:c r="J42" s="607" t="n">
        <x:v>221466.96</x:v>
      </x:c>
      <x:c r="K42" s="453" t="str">
        <x:v>NORTE | SUL</x:v>
      </x:c>
      <x:c r="L42" s="453" t="str">
        <x:v>NÃO</x:v>
      </x:c>
      <x:c r="M42" s="453" t="str">
        <x:v>DISPONIBILIDADE O&amp;M · FORA DO FATOR K</x:v>
      </x:c>
      <x:c r="N42" s="453" t="str">
        <x:v>DE/PARA POR CÓDIGO</x:v>
      </x:c>
    </x:row>
    <x:row r="43">
      <x:c r="A43" s="453" t="str">
        <x:v>JANEIRO 2025</x:v>
      </x:c>
      <x:c r="B43" s="453" t="str">
        <x:v>DISPONIBILIDADE</x:v>
      </x:c>
      <x:c r="C43" s="453" t="str">
        <x:v>DISPONIBILIDADE</x:v>
      </x:c>
      <x:c r="D43" s="453" t="str">
        <x:v>LINHA MORTA</x:v>
      </x:c>
      <x:c r="E43" s="453" t="str">
        <x:v>5021200046</x:v>
      </x:c>
      <x:c r="F43" s="601" t="str">
        <x:v>INST ISOLADOR PINO/PILAR LM</x:v>
      </x:c>
      <x:c r="G43" s="453" t="str">
        <x:v>UNIDADE</x:v>
      </x:c>
      <x:c r="H43" s="604" t="n">
        <x:v>16</x:v>
      </x:c>
      <x:c r="I43" s="607" t="n">
        <x:v>1210.5</x:v>
      </x:c>
      <x:c r="J43" s="607" t="n">
        <x:v>4837.28</x:v>
      </x:c>
      <x:c r="K43" s="453" t="str">
        <x:v>NORTE | SUL</x:v>
      </x:c>
      <x:c r="L43" s="453" t="str">
        <x:v>NÃO</x:v>
      </x:c>
      <x:c r="M43" s="453" t="str">
        <x:v>DISPONIBILIDADE O&amp;M · FORA DO FATOR K</x:v>
      </x:c>
      <x:c r="N43" s="453" t="str">
        <x:v>DE/PARA POR CÓDIGO | NÃO INFORMADA</x:v>
      </x:c>
    </x:row>
    <x:row r="44">
      <x:c r="A44" s="453" t="str">
        <x:v>JANEIRO 2025</x:v>
      </x:c>
      <x:c r="B44" s="453" t="str">
        <x:v>DISPONIBILIDADE</x:v>
      </x:c>
      <x:c r="C44" s="453" t="str">
        <x:v>DISPONIBILIDADE</x:v>
      </x:c>
      <x:c r="D44" s="453" t="str">
        <x:v>LINHA MORTA</x:v>
      </x:c>
      <x:c r="E44" s="453" t="str">
        <x:v>5021200047</x:v>
      </x:c>
      <x:c r="F44" s="601" t="str">
        <x:v>RET ISOLADOR PINO/PILAR LM</x:v>
      </x:c>
      <x:c r="G44" s="453" t="str">
        <x:v>UNIDADE</x:v>
      </x:c>
      <x:c r="H44" s="604" t="n">
        <x:v>13</x:v>
      </x:c>
      <x:c r="I44" s="607" t="n">
        <x:v>380.77</x:v>
      </x:c>
      <x:c r="J44" s="607" t="n">
        <x:v>3930.29</x:v>
      </x:c>
      <x:c r="K44" s="453" t="str">
        <x:v>NORTE | SUL</x:v>
      </x:c>
      <x:c r="L44" s="453" t="str">
        <x:v>NÃO</x:v>
      </x:c>
      <x:c r="M44" s="453" t="str">
        <x:v>DISPONIBILIDADE O&amp;M · FORA DO FATOR K</x:v>
      </x:c>
      <x:c r="N44" s="453" t="str">
        <x:v>DE/PARA POR CÓDIGO</x:v>
      </x:c>
    </x:row>
    <x:row r="45">
      <x:c r="A45" s="453" t="str">
        <x:v>JANEIRO 2025</x:v>
      </x:c>
      <x:c r="B45" s="453" t="str">
        <x:v>DISPONIBILIDADE</x:v>
      </x:c>
      <x:c r="C45" s="453" t="str">
        <x:v>DISPONIBILIDADE</x:v>
      </x:c>
      <x:c r="D45" s="453" t="str">
        <x:v>LINHA MORTA</x:v>
      </x:c>
      <x:c r="E45" s="453" t="str">
        <x:v>5021200048</x:v>
      </x:c>
      <x:c r="F45" s="601" t="str">
        <x:v>INST ISOLAD DISCO/ANCORAGEM LM</x:v>
      </x:c>
      <x:c r="G45" s="453" t="str">
        <x:v>CONJUNTO</x:v>
      </x:c>
      <x:c r="H45" s="604" t="n">
        <x:v>7</x:v>
      </x:c>
      <x:c r="I45" s="607" t="n">
        <x:v>712.7</x:v>
      </x:c>
      <x:c r="J45" s="607" t="n">
        <x:v>2327.01</x:v>
      </x:c>
      <x:c r="K45" s="453" t="str">
        <x:v>NORTE | SUL</x:v>
      </x:c>
      <x:c r="L45" s="453" t="str">
        <x:v>NÃO</x:v>
      </x:c>
      <x:c r="M45" s="453" t="str">
        <x:v>DISPONIBILIDADE O&amp;M · FORA DO FATOR K</x:v>
      </x:c>
      <x:c r="N45" s="453" t="str">
        <x:v>DE/PARA POR CÓDIGO</x:v>
      </x:c>
    </x:row>
    <x:row r="46">
      <x:c r="A46" s="453" t="str">
        <x:v>JANEIRO 2025</x:v>
      </x:c>
      <x:c r="B46" s="453" t="str">
        <x:v>DISPONIBILIDADE</x:v>
      </x:c>
      <x:c r="C46" s="453" t="str">
        <x:v>DISPONIBILIDADE</x:v>
      </x:c>
      <x:c r="D46" s="453" t="str">
        <x:v>LINHA MORTA</x:v>
      </x:c>
      <x:c r="E46" s="453" t="str">
        <x:v>5021200049</x:v>
      </x:c>
      <x:c r="F46" s="601" t="str">
        <x:v>RET ISOLAD DISCO/ANCORAGEM LM</x:v>
      </x:c>
      <x:c r="G46" s="453" t="str">
        <x:v>CONJUNTO</x:v>
      </x:c>
      <x:c r="H46" s="604" t="n">
        <x:v>2</x:v>
      </x:c>
      <x:c r="I46" s="607" t="n">
        <x:v>71.96</x:v>
      </x:c>
      <x:c r="J46" s="607" t="n">
        <x:v>418.8</x:v>
      </x:c>
      <x:c r="K46" s="453" t="str">
        <x:v>NORTE | SUL</x:v>
      </x:c>
      <x:c r="L46" s="453" t="str">
        <x:v>NÃO</x:v>
      </x:c>
      <x:c r="M46" s="453" t="str">
        <x:v>DISPONIBILIDADE O&amp;M · FORA DO FATOR K</x:v>
      </x:c>
      <x:c r="N46" s="453" t="str">
        <x:v>DE/PARA POR CÓDIGO</x:v>
      </x:c>
    </x:row>
    <x:row r="47">
      <x:c r="A47" s="453" t="str">
        <x:v>JANEIRO 2025</x:v>
      </x:c>
      <x:c r="B47" s="453" t="str">
        <x:v>DISPONIBILIDADE</x:v>
      </x:c>
      <x:c r="C47" s="453" t="str">
        <x:v>DISPONIBILIDADE</x:v>
      </x:c>
      <x:c r="D47" s="453" t="str">
        <x:v>LINHA MORTA</x:v>
      </x:c>
      <x:c r="E47" s="453" t="str">
        <x:v>5022000232</x:v>
      </x:c>
      <x:c r="F47" s="601" t="str">
        <x:v>INST COND NU COBRE &lt;= 50MM² LM</x:v>
      </x:c>
      <x:c r="G47" s="453" t="str">
        <x:v>METRO</x:v>
      </x:c>
      <x:c r="H47" s="604" t="n">
        <x:v>164</x:v>
      </x:c>
      <x:c r="I47" s="607" t="n">
        <x:v>848.86</x:v>
      </x:c>
      <x:c r="J47" s="607" t="n">
        <x:v>754.4</x:v>
      </x:c>
      <x:c r="K47" s="453" t="str">
        <x:v>NORTE | SUL</x:v>
      </x:c>
      <x:c r="L47" s="453" t="str">
        <x:v>NÃO</x:v>
      </x:c>
      <x:c r="M47" s="453" t="str">
        <x:v>DISPONIBILIDADE O&amp;M · FORA DO FATOR K</x:v>
      </x:c>
      <x:c r="N47" s="453" t="str">
        <x:v>DE/PARA POR CÓDIGO | NÃO INFORMADA</x:v>
      </x:c>
    </x:row>
    <x:row r="48">
      <x:c r="A48" s="453" t="str">
        <x:v>JANEIRO 2025</x:v>
      </x:c>
      <x:c r="B48" s="453" t="str">
        <x:v>DISPONIBILIDADE</x:v>
      </x:c>
      <x:c r="C48" s="453" t="str">
        <x:v>DISPONIBILIDADE</x:v>
      </x:c>
      <x:c r="D48" s="453" t="str">
        <x:v>LINHA MORTA</x:v>
      </x:c>
      <x:c r="E48" s="453" t="str">
        <x:v>5022000233</x:v>
      </x:c>
      <x:c r="F48" s="601" t="str">
        <x:v>RET COND NU COBRE &lt;= 50MM² LM</x:v>
      </x:c>
      <x:c r="G48" s="453" t="str">
        <x:v>METRO</x:v>
      </x:c>
      <x:c r="H48" s="604" t="n">
        <x:v>684</x:v>
      </x:c>
      <x:c r="I48" s="607" t="n">
        <x:v>1608.51</x:v>
      </x:c>
      <x:c r="J48" s="607" t="n">
        <x:v>1525.32</x:v>
      </x:c>
      <x:c r="K48" s="453" t="str">
        <x:v>SUL</x:v>
      </x:c>
      <x:c r="L48" s="453" t="str">
        <x:v>NÃO</x:v>
      </x:c>
      <x:c r="M48" s="453" t="str">
        <x:v>DISPONIBILIDADE O&amp;M · FORA DO FATOR K</x:v>
      </x:c>
      <x:c r="N48" s="453" t="str">
        <x:v>DE/PARA POR CÓDIGO</x:v>
      </x:c>
    </x:row>
    <x:row r="49">
      <x:c r="A49" s="453" t="str">
        <x:v>JANEIRO 2025</x:v>
      </x:c>
      <x:c r="B49" s="453" t="str">
        <x:v>DISPONIBILIDADE</x:v>
      </x:c>
      <x:c r="C49" s="453" t="str">
        <x:v>DISPONIBILIDADE</x:v>
      </x:c>
      <x:c r="D49" s="453" t="str">
        <x:v>LINHA MORTA</x:v>
      </x:c>
      <x:c r="E49" s="453" t="str">
        <x:v>5022000234</x:v>
      </x:c>
      <x:c r="F49" s="601" t="str">
        <x:v>INST COND NU ALUMINIO &gt; 1/0 LM</x:v>
      </x:c>
      <x:c r="G49" s="453" t="str">
        <x:v>METRO</x:v>
      </x:c>
      <x:c r="H49" s="604" t="n">
        <x:v>8885</x:v>
      </x:c>
      <x:c r="I49" s="607" t="n">
        <x:v>84471.29</x:v>
      </x:c>
      <x:c r="J49" s="607" t="n">
        <x:v>64238.55</x:v>
      </x:c>
      <x:c r="K49" s="453" t="str">
        <x:v>SUL</x:v>
      </x:c>
      <x:c r="L49" s="453" t="str">
        <x:v>NÃO</x:v>
      </x:c>
      <x:c r="M49" s="453" t="str">
        <x:v>DISPONIBILIDADE O&amp;M · FORA DO FATOR K</x:v>
      </x:c>
      <x:c r="N49" s="453" t="str">
        <x:v>DE/PARA POR CÓDIGO</x:v>
      </x:c>
    </x:row>
    <x:row r="50">
      <x:c r="A50" s="453" t="str">
        <x:v>JANEIRO 2025</x:v>
      </x:c>
      <x:c r="B50" s="453" t="str">
        <x:v>DISPONIBILIDADE</x:v>
      </x:c>
      <x:c r="C50" s="453" t="str">
        <x:v>DISPONIBILIDADE</x:v>
      </x:c>
      <x:c r="D50" s="453" t="str">
        <x:v>LINHA MORTA</x:v>
      </x:c>
      <x:c r="E50" s="453" t="str">
        <x:v>5022000236</x:v>
      </x:c>
      <x:c r="F50" s="601" t="str">
        <x:v>INST COND NU ALUMINIO &lt;= 1/0 LM</x:v>
      </x:c>
      <x:c r="G50" s="453" t="str">
        <x:v>METRO</x:v>
      </x:c>
      <x:c r="H50" s="604" t="n">
        <x:v>26275</x:v>
      </x:c>
      <x:c r="I50" s="607" t="n">
        <x:v>208124.54</x:v>
      </x:c>
      <x:c r="J50" s="607" t="n">
        <x:v>148453.75</x:v>
      </x:c>
      <x:c r="K50" s="453" t="str">
        <x:v>NORTE | SUL</x:v>
      </x:c>
      <x:c r="L50" s="453" t="str">
        <x:v>NÃO</x:v>
      </x:c>
      <x:c r="M50" s="453" t="str">
        <x:v>DISPONIBILIDADE O&amp;M · FORA DO FATOR K</x:v>
      </x:c>
      <x:c r="N50" s="453" t="str">
        <x:v>DE/PARA POR CÓDIGO | NÃO INFORMADA</x:v>
      </x:c>
    </x:row>
    <x:row r="51">
      <x:c r="A51" s="453" t="str">
        <x:v>JANEIRO 2025</x:v>
      </x:c>
      <x:c r="B51" s="453" t="str">
        <x:v>DISPONIBILIDADE</x:v>
      </x:c>
      <x:c r="C51" s="453" t="str">
        <x:v>DISPONIBILIDADE</x:v>
      </x:c>
      <x:c r="D51" s="453" t="str">
        <x:v>LINHA MORTA</x:v>
      </x:c>
      <x:c r="E51" s="453" t="str">
        <x:v>5022000237</x:v>
      </x:c>
      <x:c r="F51" s="601" t="str">
        <x:v>RET COND NU ALUMINIO &lt;= 1/0 LM</x:v>
      </x:c>
      <x:c r="G51" s="453" t="str">
        <x:v>METRO</x:v>
      </x:c>
      <x:c r="H51" s="604" t="n">
        <x:v>24414</x:v>
      </x:c>
      <x:c r="I51" s="607" t="n">
        <x:v>62246.13</x:v>
      </x:c>
      <x:c r="J51" s="607" t="n">
        <x:v>67382.64</x:v>
      </x:c>
      <x:c r="K51" s="453" t="str">
        <x:v>SUL</x:v>
      </x:c>
      <x:c r="L51" s="453" t="str">
        <x:v>NÃO</x:v>
      </x:c>
      <x:c r="M51" s="453" t="str">
        <x:v>DISPONIBILIDADE O&amp;M · FORA DO FATOR K</x:v>
      </x:c>
      <x:c r="N51" s="453" t="str">
        <x:v>DE/PARA POR CÓDIGO</x:v>
      </x:c>
    </x:row>
    <x:row r="52">
      <x:c r="A52" s="453" t="str">
        <x:v>JANEIRO 2025</x:v>
      </x:c>
      <x:c r="B52" s="453" t="str">
        <x:v>DISPONIBILIDADE</x:v>
      </x:c>
      <x:c r="C52" s="453" t="str">
        <x:v>DISPONIBILIDADE</x:v>
      </x:c>
      <x:c r="D52" s="453" t="str">
        <x:v>LINHA MORTA</x:v>
      </x:c>
      <x:c r="E52" s="453" t="str">
        <x:v>5022000240</x:v>
      </x:c>
      <x:c r="F52" s="601" t="str">
        <x:v>TENSIONAR COND NU COBRE &lt;= 50MM² LM</x:v>
      </x:c>
      <x:c r="G52" s="453" t="str">
        <x:v>UNIDADE</x:v>
      </x:c>
      <x:c r="H52" s="604" t="n">
        <x:v>0.793</x:v>
      </x:c>
      <x:c r="I52" s="607" t="n">
        <x:v>2548.4</x:v>
      </x:c>
      <x:c r="J52" s="607" t="n">
        <x:v>165.63</x:v>
      </x:c>
      <x:c r="K52" s="453" t="str">
        <x:v>NORTE | SUL</x:v>
      </x:c>
      <x:c r="L52" s="453" t="str">
        <x:v>NÃO</x:v>
      </x:c>
      <x:c r="M52" s="453" t="str">
        <x:v>DISPONIBILIDADE O&amp;M · FORA DO FATOR K</x:v>
      </x:c>
      <x:c r="N52" s="453" t="str">
        <x:v>DE/PARA POR CÓDIGO</x:v>
      </x:c>
    </x:row>
    <x:row r="53">
      <x:c r="A53" s="453" t="str">
        <x:v>JANEIRO 2025</x:v>
      </x:c>
      <x:c r="B53" s="453" t="str">
        <x:v>DISPONIBILIDADE</x:v>
      </x:c>
      <x:c r="C53" s="453" t="str">
        <x:v>DISPONIBILIDADE</x:v>
      </x:c>
      <x:c r="D53" s="453" t="str">
        <x:v>LINHA MORTA</x:v>
      </x:c>
      <x:c r="E53" s="453" t="str">
        <x:v>5022000242</x:v>
      </x:c>
      <x:c r="F53" s="601" t="str">
        <x:v>TENSIONAR COND NU ALUMINIO &lt;= 1/0 LM</x:v>
      </x:c>
      <x:c r="G53" s="453" t="str">
        <x:v>UNIDADE</x:v>
      </x:c>
      <x:c r="H53" s="604" t="n">
        <x:v>24.502</x:v>
      </x:c>
      <x:c r="I53" s="607" t="n">
        <x:v>95056.52</x:v>
      </x:c>
      <x:c r="J53" s="607" t="n">
        <x:v>5610.47</x:v>
      </x:c>
      <x:c r="K53" s="453" t="str">
        <x:v>NORTE | SUL</x:v>
      </x:c>
      <x:c r="L53" s="453" t="str">
        <x:v>NÃO</x:v>
      </x:c>
      <x:c r="M53" s="453" t="str">
        <x:v>DISPONIBILIDADE O&amp;M · FORA DO FATOR K</x:v>
      </x:c>
      <x:c r="N53" s="453" t="str">
        <x:v>DE/PARA POR CÓDIGO</x:v>
      </x:c>
    </x:row>
    <x:row r="54">
      <x:c r="A54" s="453" t="str">
        <x:v>JANEIRO 2025</x:v>
      </x:c>
      <x:c r="B54" s="453" t="str">
        <x:v>DISPONIBILIDADE</x:v>
      </x:c>
      <x:c r="C54" s="453" t="str">
        <x:v>DISPONIBILIDADE</x:v>
      </x:c>
      <x:c r="D54" s="453" t="str">
        <x:v>LINHA MORTA</x:v>
      </x:c>
      <x:c r="E54" s="453" t="str">
        <x:v>5022000243</x:v>
      </x:c>
      <x:c r="F54" s="601" t="str">
        <x:v>INST CONECTOR EM CONDUTOR LM</x:v>
      </x:c>
      <x:c r="G54" s="453" t="str">
        <x:v>UNIDADE</x:v>
      </x:c>
      <x:c r="H54" s="604" t="n">
        <x:v>21</x:v>
      </x:c>
      <x:c r="I54" s="607" t="n">
        <x:v>997.54</x:v>
      </x:c>
      <x:c r="J54" s="607" t="n">
        <x:v>5297.25</x:v>
      </x:c>
      <x:c r="K54" s="453" t="str">
        <x:v>NORTE | SUL</x:v>
      </x:c>
      <x:c r="L54" s="453" t="str">
        <x:v>NÃO</x:v>
      </x:c>
      <x:c r="M54" s="453" t="str">
        <x:v>DISPONIBILIDADE O&amp;M · FORA DO FATOR K</x:v>
      </x:c>
      <x:c r="N54" s="453" t="str">
        <x:v>DE/PARA POR CÓDIGO | NÃO INFORMADA</x:v>
      </x:c>
    </x:row>
    <x:row r="55">
      <x:c r="A55" s="453" t="str">
        <x:v>JANEIRO 2025</x:v>
      </x:c>
      <x:c r="B55" s="453" t="str">
        <x:v>DISPONIBILIDADE</x:v>
      </x:c>
      <x:c r="C55" s="453" t="str">
        <x:v>DISPONIBILIDADE</x:v>
      </x:c>
      <x:c r="D55" s="453" t="str">
        <x:v>LINHA MORTA</x:v>
      </x:c>
      <x:c r="E55" s="453" t="str">
        <x:v>5022000244</x:v>
      </x:c>
      <x:c r="F55" s="601" t="str">
        <x:v>RET CONECTOR EM CONDUTOR LM</x:v>
      </x:c>
      <x:c r="G55" s="453" t="str">
        <x:v>UNIDADE</x:v>
      </x:c>
      <x:c r="H55" s="604" t="n">
        <x:v>3</x:v>
      </x:c>
      <x:c r="I55" s="607" t="n">
        <x:v>62.53</x:v>
      </x:c>
      <x:c r="J55" s="607" t="n">
        <x:v>312.72</x:v>
      </x:c>
      <x:c r="K55" s="453" t="str">
        <x:v>SUL</x:v>
      </x:c>
      <x:c r="L55" s="453" t="str">
        <x:v>NÃO</x:v>
      </x:c>
      <x:c r="M55" s="453" t="str">
        <x:v>DISPONIBILIDADE O&amp;M · FORA DO FATOR K</x:v>
      </x:c>
      <x:c r="N55" s="453" t="str">
        <x:v>DE/PARA POR CÓDIGO</x:v>
      </x:c>
    </x:row>
    <x:row r="56">
      <x:c r="A56" s="453" t="str">
        <x:v>JANEIRO 2025</x:v>
      </x:c>
      <x:c r="B56" s="453" t="str">
        <x:v>DISPONIBILIDADE</x:v>
      </x:c>
      <x:c r="C56" s="453" t="str">
        <x:v>DISPONIBILIDADE</x:v>
      </x:c>
      <x:c r="D56" s="453" t="str">
        <x:v>LINHA MORTA</x:v>
      </x:c>
      <x:c r="E56" s="453" t="str">
        <x:v>5022000249</x:v>
      </x:c>
      <x:c r="F56" s="601" t="str">
        <x:v>INST AMARRACAO COND NU/MULTIP/PROTEG LM</x:v>
      </x:c>
      <x:c r="G56" s="453" t="str">
        <x:v>UNIDADE</x:v>
      </x:c>
      <x:c r="H56" s="604" t="n">
        <x:v>9</x:v>
      </x:c>
      <x:c r="I56" s="607" t="n">
        <x:v>157.88</x:v>
      </x:c>
      <x:c r="J56" s="607" t="n">
        <x:v>2192.13</x:v>
      </x:c>
      <x:c r="K56" s="453" t="str">
        <x:v>NORTE | SUL</x:v>
      </x:c>
      <x:c r="L56" s="453" t="str">
        <x:v>NÃO</x:v>
      </x:c>
      <x:c r="M56" s="453" t="str">
        <x:v>DISPONIBILIDADE O&amp;M · FORA DO FATOR K</x:v>
      </x:c>
      <x:c r="N56" s="453" t="str">
        <x:v>DE/PARA POR CÓDIGO | NÃO INFORMADA</x:v>
      </x:c>
    </x:row>
    <x:row r="57">
      <x:c r="A57" s="453" t="str">
        <x:v>JANEIRO 2025</x:v>
      </x:c>
      <x:c r="B57" s="453" t="str">
        <x:v>DISPONIBILIDADE</x:v>
      </x:c>
      <x:c r="C57" s="453" t="str">
        <x:v>DISPONIBILIDADE</x:v>
      </x:c>
      <x:c r="D57" s="453" t="str">
        <x:v>LINHA MORTA</x:v>
      </x:c>
      <x:c r="E57" s="453" t="str">
        <x:v>5022000250</x:v>
      </x:c>
      <x:c r="F57" s="601" t="str">
        <x:v>INST FLY TAP/CRUZAM AEREO LM</x:v>
      </x:c>
      <x:c r="G57" s="453" t="str">
        <x:v>UNIDADE</x:v>
      </x:c>
      <x:c r="H57" s="604" t="n">
        <x:v>13</x:v>
      </x:c>
      <x:c r="I57" s="607" t="n">
        <x:v>2287.32</x:v>
      </x:c>
      <x:c r="J57" s="607" t="n">
        <x:v>7035.21</x:v>
      </x:c>
      <x:c r="K57" s="453" t="str">
        <x:v>NORTE | SUL</x:v>
      </x:c>
      <x:c r="L57" s="453" t="str">
        <x:v>NÃO</x:v>
      </x:c>
      <x:c r="M57" s="453" t="str">
        <x:v>DISPONIBILIDADE O&amp;M · FORA DO FATOR K</x:v>
      </x:c>
      <x:c r="N57" s="453" t="str">
        <x:v>NÃO INFORMADA</x:v>
      </x:c>
    </x:row>
    <x:row r="58">
      <x:c r="A58" s="453" t="str">
        <x:v>JANEIRO 2025</x:v>
      </x:c>
      <x:c r="B58" s="453" t="str">
        <x:v>DISPONIBILIDADE</x:v>
      </x:c>
      <x:c r="C58" s="453" t="str">
        <x:v>DISPONIBILIDADE</x:v>
      </x:c>
      <x:c r="D58" s="453" t="str">
        <x:v>LINHA MORTA</x:v>
      </x:c>
      <x:c r="E58" s="453" t="str">
        <x:v>5022000251</x:v>
      </x:c>
      <x:c r="F58" s="601" t="str">
        <x:v>RET FLY TAP /CRUZAM AEREO LM</x:v>
      </x:c>
      <x:c r="G58" s="453" t="str">
        <x:v>UNIDADE</x:v>
      </x:c>
      <x:c r="H58" s="604" t="n">
        <x:v>5</x:v>
      </x:c>
      <x:c r="I58" s="607" t="n">
        <x:v>346.8</x:v>
      </x:c>
      <x:c r="J58" s="607" t="n">
        <x:v>1633.9</x:v>
      </x:c>
      <x:c r="K58" s="453" t="str">
        <x:v>NORTE | SUL</x:v>
      </x:c>
      <x:c r="L58" s="453" t="str">
        <x:v>NÃO</x:v>
      </x:c>
      <x:c r="M58" s="453" t="str">
        <x:v>DISPONIBILIDADE O&amp;M · FORA DO FATOR K</x:v>
      </x:c>
      <x:c r="N58" s="453" t="str">
        <x:v>NÃO INFORMADA</x:v>
      </x:c>
    </x:row>
    <x:row r="59">
      <x:c r="A59" s="453" t="str">
        <x:v>JANEIRO 2025</x:v>
      </x:c>
      <x:c r="B59" s="453" t="str">
        <x:v>DISPONIBILIDADE</x:v>
      </x:c>
      <x:c r="C59" s="453" t="str">
        <x:v>DISPONIBILIDADE</x:v>
      </x:c>
      <x:c r="D59" s="453" t="str">
        <x:v>FORA DO ANEXO IX</x:v>
      </x:c>
      <x:c r="E59" s="453" t="str">
        <x:v>5022000252</x:v>
      </x:c>
      <x:c r="F59" s="601" t="str">
        <x:v>INST ESPACADOR/AFASTADOR REDE PRI/SEC LM</x:v>
      </x:c>
      <x:c r="G59" s="453" t="str">
        <x:v>NÃO INFORMADA</x:v>
      </x:c>
      <x:c r="H59" s="604" t="n">
        <x:v>933</x:v>
      </x:c>
      <x:c r="I59" s="607" t="n">
        <x:v>0</x:v>
      </x:c>
      <x:c r="J59" s="607" t="n">
        <x:v>0</x:v>
      </x:c>
      <x:c r="K59" s="453" t="str">
        <x:v>NORTE | SUL</x:v>
      </x:c>
      <x:c r="L59" s="453" t="str">
        <x:v>NÃO</x:v>
      </x:c>
      <x:c r="M59" s="453" t="str">
        <x:v>DISPONIBILIDADE O&amp;M · FORA DO FATOR K</x:v>
      </x:c>
      <x:c r="N59" s="453" t="str">
        <x:v>DE/PARA POR CÓDIGO | NÃO INFORMADA</x:v>
      </x:c>
    </x:row>
    <x:row r="60">
      <x:c r="A60" s="453" t="str">
        <x:v>JANEIRO 2025</x:v>
      </x:c>
      <x:c r="B60" s="453" t="str">
        <x:v>DISPONIBILIDADE</x:v>
      </x:c>
      <x:c r="C60" s="453" t="str">
        <x:v>DISPONIBILIDADE</x:v>
      </x:c>
      <x:c r="D60" s="453" t="str">
        <x:v>FORA DO ANEXO IX</x:v>
      </x:c>
      <x:c r="E60" s="453" t="str">
        <x:v>5022000253</x:v>
      </x:c>
      <x:c r="F60" s="601" t="str">
        <x:v>RET ESPACADOR/AFASTADOR REDE PRI/SEC LM</x:v>
      </x:c>
      <x:c r="G60" s="453" t="str">
        <x:v>NÃO INFORMADA</x:v>
      </x:c>
      <x:c r="H60" s="604" t="n">
        <x:v>4</x:v>
      </x:c>
      <x:c r="I60" s="607" t="n">
        <x:v>0</x:v>
      </x:c>
      <x:c r="J60" s="607" t="n">
        <x:v>0</x:v>
      </x:c>
      <x:c r="K60" s="453" t="str">
        <x:v>SUL</x:v>
      </x:c>
      <x:c r="L60" s="453" t="str">
        <x:v>NÃO</x:v>
      </x:c>
      <x:c r="M60" s="453" t="str">
        <x:v>DISPONIBILIDADE O&amp;M · FORA DO FATOR K</x:v>
      </x:c>
      <x:c r="N60" s="453" t="str">
        <x:v>DE/PARA POR CÓDIGO</x:v>
      </x:c>
    </x:row>
    <x:row r="61">
      <x:c r="A61" s="453" t="str">
        <x:v>JANEIRO 2025</x:v>
      </x:c>
      <x:c r="B61" s="453" t="str">
        <x:v>DISPONIBILIDADE</x:v>
      </x:c>
      <x:c r="C61" s="453" t="str">
        <x:v>DISPONIBILIDADE</x:v>
      </x:c>
      <x:c r="D61" s="453" t="str">
        <x:v>LINHA MORTA</x:v>
      </x:c>
      <x:c r="E61" s="453" t="str">
        <x:v>5022000257</x:v>
      </x:c>
      <x:c r="F61" s="601" t="str">
        <x:v>INST ESTRIBO OU GRAMPO LINHA VIVA RD LM</x:v>
      </x:c>
      <x:c r="G61" s="453" t="str">
        <x:v>UNIDADE</x:v>
      </x:c>
      <x:c r="H61" s="604" t="n">
        <x:v>21</x:v>
      </x:c>
      <x:c r="I61" s="607" t="n">
        <x:v>3850.83</x:v>
      </x:c>
      <x:c r="J61" s="607" t="n">
        <x:v>3933.51</x:v>
      </x:c>
      <x:c r="K61" s="453" t="str">
        <x:v>NORTE | SUL</x:v>
      </x:c>
      <x:c r="L61" s="453" t="str">
        <x:v>NÃO</x:v>
      </x:c>
      <x:c r="M61" s="453" t="str">
        <x:v>DISPONIBILIDADE O&amp;M · FORA DO FATOR K</x:v>
      </x:c>
      <x:c r="N61" s="453" t="str">
        <x:v>DE/PARA POR CÓDIGO | NÃO INFORMADA</x:v>
      </x:c>
    </x:row>
    <x:row r="62">
      <x:c r="A62" s="453" t="str">
        <x:v>JANEIRO 2025</x:v>
      </x:c>
      <x:c r="B62" s="453" t="str">
        <x:v>DISPONIBILIDADE</x:v>
      </x:c>
      <x:c r="C62" s="453" t="str">
        <x:v>DISPONIBILIDADE</x:v>
      </x:c>
      <x:c r="D62" s="453" t="str">
        <x:v>LINHA MORTA</x:v>
      </x:c>
      <x:c r="E62" s="453" t="str">
        <x:v>5022000258</x:v>
      </x:c>
      <x:c r="F62" s="601" t="str">
        <x:v>RET ESTRIBO OU GRAMPO LINHA VIVA RD LM</x:v>
      </x:c>
      <x:c r="G62" s="453" t="str">
        <x:v>UNIDADE</x:v>
      </x:c>
      <x:c r="H62" s="604" t="n">
        <x:v>3</x:v>
      </x:c>
      <x:c r="I62" s="607" t="n">
        <x:v>292.8</x:v>
      </x:c>
      <x:c r="J62" s="607" t="n">
        <x:v>335.97</x:v>
      </x:c>
      <x:c r="K62" s="453" t="str">
        <x:v>SUL</x:v>
      </x:c>
      <x:c r="L62" s="453" t="str">
        <x:v>NÃO</x:v>
      </x:c>
      <x:c r="M62" s="453" t="str">
        <x:v>DISPONIBILIDADE O&amp;M · FORA DO FATOR K</x:v>
      </x:c>
      <x:c r="N62" s="453" t="str">
        <x:v>DE/PARA POR CÓDIGO</x:v>
      </x:c>
    </x:row>
    <x:row r="63">
      <x:c r="A63" s="453" t="str">
        <x:v>JANEIRO 2025</x:v>
      </x:c>
      <x:c r="B63" s="453" t="str">
        <x:v>DISPONIBILIDADE</x:v>
      </x:c>
      <x:c r="C63" s="453" t="str">
        <x:v>DISPONIBILIDADE</x:v>
      </x:c>
      <x:c r="D63" s="453" t="str">
        <x:v>LINHA MORTA</x:v>
      </x:c>
      <x:c r="E63" s="453" t="str">
        <x:v>5022000276</x:v>
      </x:c>
      <x:c r="F63" s="601" t="str">
        <x:v>INST COND COBERTO RDC 35-70MM2 LM</x:v>
      </x:c>
      <x:c r="G63" s="453" t="str">
        <x:v>METRO</x:v>
      </x:c>
      <x:c r="H63" s="604" t="n">
        <x:v>3910</x:v>
      </x:c>
      <x:c r="I63" s="607" t="n">
        <x:v>36931.49</x:v>
      </x:c>
      <x:c r="J63" s="607" t="n">
        <x:v>26197</x:v>
      </x:c>
      <x:c r="K63" s="453" t="str">
        <x:v>SUL</x:v>
      </x:c>
      <x:c r="L63" s="453" t="str">
        <x:v>NÃO</x:v>
      </x:c>
      <x:c r="M63" s="453" t="str">
        <x:v>DISPONIBILIDADE O&amp;M · FORA DO FATOR K</x:v>
      </x:c>
      <x:c r="N63" s="453" t="str">
        <x:v>DE/PARA POR CÓDIGO</x:v>
      </x:c>
    </x:row>
    <x:row r="64">
      <x:c r="A64" s="453" t="str">
        <x:v>JANEIRO 2025</x:v>
      </x:c>
      <x:c r="B64" s="453" t="str">
        <x:v>DISPONIBILIDADE</x:v>
      </x:c>
      <x:c r="C64" s="453" t="str">
        <x:v>DISPONIBILIDADE</x:v>
      </x:c>
      <x:c r="D64" s="453" t="str">
        <x:v>LINHA MORTA</x:v>
      </x:c>
      <x:c r="E64" s="453" t="str">
        <x:v>5022000277</x:v>
      </x:c>
      <x:c r="F64" s="601" t="str">
        <x:v>RET COND COBERTO RDC 35-70MM2 LM</x:v>
      </x:c>
      <x:c r="G64" s="453" t="str">
        <x:v>METRO</x:v>
      </x:c>
      <x:c r="H64" s="604" t="n">
        <x:v>591</x:v>
      </x:c>
      <x:c r="I64" s="607" t="n">
        <x:v>2200.36</x:v>
      </x:c>
      <x:c r="J64" s="607" t="n">
        <x:v>2405.37</x:v>
      </x:c>
      <x:c r="K64" s="453" t="str">
        <x:v>SUL</x:v>
      </x:c>
      <x:c r="L64" s="453" t="str">
        <x:v>NÃO</x:v>
      </x:c>
      <x:c r="M64" s="453" t="str">
        <x:v>DISPONIBILIDADE O&amp;M · FORA DO FATOR K</x:v>
      </x:c>
      <x:c r="N64" s="453" t="str">
        <x:v>DE/PARA POR CÓDIGO</x:v>
      </x:c>
    </x:row>
    <x:row r="65">
      <x:c r="A65" s="453" t="str">
        <x:v>JANEIRO 2025</x:v>
      </x:c>
      <x:c r="B65" s="453" t="str">
        <x:v>DISPONIBILIDADE</x:v>
      </x:c>
      <x:c r="C65" s="453" t="str">
        <x:v>DISPONIBILIDADE</x:v>
      </x:c>
      <x:c r="D65" s="453" t="str">
        <x:v>LINHA MORTA</x:v>
      </x:c>
      <x:c r="E65" s="453" t="str">
        <x:v>5022000278</x:v>
      </x:c>
      <x:c r="F65" s="601" t="str">
        <x:v>INST COND COBERTO RDC 95-185MM2 LM</x:v>
      </x:c>
      <x:c r="G65" s="453" t="str">
        <x:v>METRO</x:v>
      </x:c>
      <x:c r="H65" s="604" t="n">
        <x:v>2344</x:v>
      </x:c>
      <x:c r="I65" s="607" t="n">
        <x:v>26726.66</x:v>
      </x:c>
      <x:c r="J65" s="607" t="n">
        <x:v>22174.24</x:v>
      </x:c>
      <x:c r="K65" s="453" t="str">
        <x:v>NORTE | SUL</x:v>
      </x:c>
      <x:c r="L65" s="453" t="str">
        <x:v>NÃO</x:v>
      </x:c>
      <x:c r="M65" s="453" t="str">
        <x:v>DISPONIBILIDADE O&amp;M · FORA DO FATOR K</x:v>
      </x:c>
      <x:c r="N65" s="453" t="str">
        <x:v>DE/PARA POR CÓDIGO</x:v>
      </x:c>
    </x:row>
    <x:row r="66">
      <x:c r="A66" s="453" t="str">
        <x:v>JANEIRO 2025</x:v>
      </x:c>
      <x:c r="B66" s="453" t="str">
        <x:v>DISPONIBILIDADE</x:v>
      </x:c>
      <x:c r="C66" s="453" t="str">
        <x:v>DISPONIBILIDADE</x:v>
      </x:c>
      <x:c r="D66" s="453" t="str">
        <x:v>LINHA MORTA</x:v>
      </x:c>
      <x:c r="E66" s="453" t="str">
        <x:v>5022000279</x:v>
      </x:c>
      <x:c r="F66" s="601" t="str">
        <x:v>RET COND COBERTO RDC 95-185MM2 LM</x:v>
      </x:c>
      <x:c r="G66" s="453" t="str">
        <x:v>METRO</x:v>
      </x:c>
      <x:c r="H66" s="604" t="n">
        <x:v>2</x:v>
      </x:c>
      <x:c r="I66" s="607" t="n">
        <x:v>5.83</x:v>
      </x:c>
      <x:c r="J66" s="607" t="n">
        <x:v>11.04</x:v>
      </x:c>
      <x:c r="K66" s="453" t="str">
        <x:v>NORTE | SUL</x:v>
      </x:c>
      <x:c r="L66" s="453" t="str">
        <x:v>NÃO</x:v>
      </x:c>
      <x:c r="M66" s="453" t="str">
        <x:v>DISPONIBILIDADE O&amp;M · FORA DO FATOR K</x:v>
      </x:c>
      <x:c r="N66" s="453" t="str">
        <x:v>DE/PARA POR CÓDIGO</x:v>
      </x:c>
    </x:row>
    <x:row r="67">
      <x:c r="A67" s="453" t="str">
        <x:v>JANEIRO 2025</x:v>
      </x:c>
      <x:c r="B67" s="453" t="str">
        <x:v>DISPONIBILIDADE</x:v>
      </x:c>
      <x:c r="C67" s="453" t="str">
        <x:v>DISPONIBILIDADE</x:v>
      </x:c>
      <x:c r="D67" s="453" t="str">
        <x:v>LINHA MORTA</x:v>
      </x:c>
      <x:c r="E67" s="453" t="str">
        <x:v>5022000281</x:v>
      </x:c>
      <x:c r="F67" s="601" t="str">
        <x:v>RET CABO MENSAGEIRO RDC LM</x:v>
      </x:c>
      <x:c r="G67" s="453" t="str">
        <x:v>METRO</x:v>
      </x:c>
      <x:c r="H67" s="604" t="n">
        <x:v>0.6</x:v>
      </x:c>
      <x:c r="I67" s="607" t="n">
        <x:v>2281.13</x:v>
      </x:c>
      <x:c r="J67" s="607" t="n">
        <x:v>0.95</x:v>
      </x:c>
      <x:c r="K67" s="453" t="str">
        <x:v>SUL</x:v>
      </x:c>
      <x:c r="L67" s="453" t="str">
        <x:v>NÃO</x:v>
      </x:c>
      <x:c r="M67" s="453" t="str">
        <x:v>DISPONIBILIDADE O&amp;M · FORA DO FATOR K</x:v>
      </x:c>
      <x:c r="N67" s="453" t="str">
        <x:v>NÃO INFORMADA</x:v>
      </x:c>
    </x:row>
    <x:row r="68">
      <x:c r="A68" s="453" t="str">
        <x:v>JANEIRO 2025</x:v>
      </x:c>
      <x:c r="B68" s="453" t="str">
        <x:v>DISPONIBILIDADE</x:v>
      </x:c>
      <x:c r="C68" s="453" t="str">
        <x:v>DISPONIBILIDADE</x:v>
      </x:c>
      <x:c r="D68" s="453" t="str">
        <x:v>LINHA MORTA</x:v>
      </x:c>
      <x:c r="E68" s="453" t="str">
        <x:v>5022000282</x:v>
      </x:c>
      <x:c r="F68" s="601" t="str">
        <x:v>TENSIONAR COND MESAGEIRO RDC LM</x:v>
      </x:c>
      <x:c r="G68" s="453" t="str">
        <x:v>UNIDADE</x:v>
      </x:c>
      <x:c r="H68" s="604" t="n">
        <x:v>0.04</x:v>
      </x:c>
      <x:c r="I68" s="607" t="n">
        <x:v>93.33</x:v>
      </x:c>
      <x:c r="J68" s="607" t="n">
        <x:v>12.31</x:v>
      </x:c>
      <x:c r="K68" s="453" t="str">
        <x:v>NORTE</x:v>
      </x:c>
      <x:c r="L68" s="453" t="str">
        <x:v>NÃO</x:v>
      </x:c>
      <x:c r="M68" s="453" t="str">
        <x:v>DISPONIBILIDADE O&amp;M · FORA DO FATOR K</x:v>
      </x:c>
      <x:c r="N68" s="453" t="str">
        <x:v>NÃO INFORMADA</x:v>
      </x:c>
    </x:row>
    <x:row r="69">
      <x:c r="A69" s="453" t="str">
        <x:v>JANEIRO 2025</x:v>
      </x:c>
      <x:c r="B69" s="453" t="str">
        <x:v>DISPONIBILIDADE</x:v>
      </x:c>
      <x:c r="C69" s="453" t="str">
        <x:v>DISPONIBILIDADE</x:v>
      </x:c>
      <x:c r="D69" s="453" t="str">
        <x:v>LINHA MORTA</x:v>
      </x:c>
      <x:c r="E69" s="453" t="str">
        <x:v>5022000283</x:v>
      </x:c>
      <x:c r="F69" s="601" t="str">
        <x:v>TENSIONAR COND PROTEGIDO RDC LM</x:v>
      </x:c>
      <x:c r="G69" s="453" t="str">
        <x:v>UNIDADE</x:v>
      </x:c>
      <x:c r="H69" s="604" t="n">
        <x:v>0.566</x:v>
      </x:c>
      <x:c r="I69" s="607" t="n">
        <x:v>2673.98</x:v>
      </x:c>
      <x:c r="J69" s="607" t="n">
        <x:v>174.24</x:v>
      </x:c>
      <x:c r="K69" s="453" t="str">
        <x:v>NORTE | SUL</x:v>
      </x:c>
      <x:c r="L69" s="453" t="str">
        <x:v>NÃO</x:v>
      </x:c>
      <x:c r="M69" s="453" t="str">
        <x:v>DISPONIBILIDADE O&amp;M · FORA DO FATOR K</x:v>
      </x:c>
      <x:c r="N69" s="453" t="str">
        <x:v>DE/PARA POR CÓDIGO</x:v>
      </x:c>
    </x:row>
    <x:row r="70">
      <x:c r="A70" s="453" t="str">
        <x:v>JANEIRO 2025</x:v>
      </x:c>
      <x:c r="B70" s="453" t="str">
        <x:v>DISPONIBILIDADE</x:v>
      </x:c>
      <x:c r="C70" s="453" t="str">
        <x:v>DISPONIBILIDADE</x:v>
      </x:c>
      <x:c r="D70" s="453" t="str">
        <x:v>LINHA MORTA</x:v>
      </x:c>
      <x:c r="E70" s="453" t="str">
        <x:v>5022000286</x:v>
      </x:c>
      <x:c r="F70" s="601" t="str">
        <x:v>INST CONEX OU EMENDA DE CABO RDC LM</x:v>
      </x:c>
      <x:c r="G70" s="453" t="str">
        <x:v>UNIDADE</x:v>
      </x:c>
      <x:c r="H70" s="604" t="n">
        <x:v>66</x:v>
      </x:c>
      <x:c r="I70" s="607" t="n">
        <x:v>6759.4</x:v>
      </x:c>
      <x:c r="J70" s="607" t="n">
        <x:v>30781.08</x:v>
      </x:c>
      <x:c r="K70" s="453" t="str">
        <x:v>NORTE | SUL</x:v>
      </x:c>
      <x:c r="L70" s="453" t="str">
        <x:v>NÃO</x:v>
      </x:c>
      <x:c r="M70" s="453" t="str">
        <x:v>DISPONIBILIDADE O&amp;M · FORA DO FATOR K</x:v>
      </x:c>
      <x:c r="N70" s="453" t="str">
        <x:v>DE/PARA POR CÓDIGO</x:v>
      </x:c>
    </x:row>
    <x:row r="71">
      <x:c r="A71" s="453" t="str">
        <x:v>JANEIRO 2025</x:v>
      </x:c>
      <x:c r="B71" s="453" t="str">
        <x:v>DISPONIBILIDADE</x:v>
      </x:c>
      <x:c r="C71" s="453" t="str">
        <x:v>DISPONIBILIDADE</x:v>
      </x:c>
      <x:c r="D71" s="453" t="str">
        <x:v>LINHA MORTA</x:v>
      </x:c>
      <x:c r="E71" s="453" t="str">
        <x:v>5022200033</x:v>
      </x:c>
      <x:c r="F71" s="601" t="str">
        <x:v>INST ATERRAMENTO COMPL 1HASTE LM</x:v>
      </x:c>
      <x:c r="G71" s="453" t="str">
        <x:v>CONJUNTO</x:v>
      </x:c>
      <x:c r="H71" s="604" t="n">
        <x:v>87</x:v>
      </x:c>
      <x:c r="I71" s="607" t="n">
        <x:v>34801.97</x:v>
      </x:c>
      <x:c r="J71" s="607" t="n">
        <x:v>57088.53</x:v>
      </x:c>
      <x:c r="K71" s="453" t="str">
        <x:v>SUL</x:v>
      </x:c>
      <x:c r="L71" s="453" t="str">
        <x:v>NÃO</x:v>
      </x:c>
      <x:c r="M71" s="453" t="str">
        <x:v>DISPONIBILIDADE O&amp;M · FORA DO FATOR K</x:v>
      </x:c>
      <x:c r="N71" s="453" t="str">
        <x:v>DE/PARA POR CÓDIGO</x:v>
      </x:c>
    </x:row>
    <x:row r="72">
      <x:c r="A72" s="453" t="str">
        <x:v>JANEIRO 2025</x:v>
      </x:c>
      <x:c r="B72" s="453" t="str">
        <x:v>DISPONIBILIDADE</x:v>
      </x:c>
      <x:c r="C72" s="453" t="str">
        <x:v>DISPONIBILIDADE</x:v>
      </x:c>
      <x:c r="D72" s="453" t="str">
        <x:v>LINHA MORTA</x:v>
      </x:c>
      <x:c r="E72" s="453" t="str">
        <x:v>5022200035</x:v>
      </x:c>
      <x:c r="F72" s="601" t="str">
        <x:v>INST 1HASTE ADICIONAL ATERRAMENTO LM</x:v>
      </x:c>
      <x:c r="G72" s="453" t="str">
        <x:v>UNIDADE</x:v>
      </x:c>
      <x:c r="H72" s="604" t="n">
        <x:v>311</x:v>
      </x:c>
      <x:c r="I72" s="607" t="n">
        <x:v>19732.95</x:v>
      </x:c>
      <x:c r="J72" s="607" t="n">
        <x:v>106004.35</x:v>
      </x:c>
      <x:c r="K72" s="453" t="str">
        <x:v>SUL</x:v>
      </x:c>
      <x:c r="L72" s="453" t="str">
        <x:v>NÃO</x:v>
      </x:c>
      <x:c r="M72" s="453" t="str">
        <x:v>DISPONIBILIDADE O&amp;M · FORA DO FATOR K</x:v>
      </x:c>
      <x:c r="N72" s="453" t="str">
        <x:v>DE/PARA POR CÓDIGO</x:v>
      </x:c>
    </x:row>
    <x:row r="73">
      <x:c r="A73" s="453" t="str">
        <x:v>JANEIRO 2025</x:v>
      </x:c>
      <x:c r="B73" s="453" t="str">
        <x:v>DISPONIBILIDADE</x:v>
      </x:c>
      <x:c r="C73" s="453" t="str">
        <x:v>DISPONIBILIDADE</x:v>
      </x:c>
      <x:c r="D73" s="453" t="str">
        <x:v>LINHA MORTA</x:v>
      </x:c>
      <x:c r="E73" s="453" t="str">
        <x:v>5022200036</x:v>
      </x:c>
      <x:c r="F73" s="601" t="str">
        <x:v>INST FIO TERRA LM</x:v>
      </x:c>
      <x:c r="G73" s="453" t="str">
        <x:v>UNIDADE</x:v>
      </x:c>
      <x:c r="H73" s="604" t="n">
        <x:v>9</x:v>
      </x:c>
      <x:c r="I73" s="607" t="n">
        <x:v>878.4</x:v>
      </x:c>
      <x:c r="J73" s="607" t="n">
        <x:v>2582.55</x:v>
      </x:c>
      <x:c r="K73" s="453" t="str">
        <x:v>SUL</x:v>
      </x:c>
      <x:c r="L73" s="453" t="str">
        <x:v>NÃO</x:v>
      </x:c>
      <x:c r="M73" s="453" t="str">
        <x:v>DISPONIBILIDADE O&amp;M · FORA DO FATOR K</x:v>
      </x:c>
      <x:c r="N73" s="453" t="str">
        <x:v>DE/PARA POR CÓDIGO</x:v>
      </x:c>
    </x:row>
    <x:row r="74">
      <x:c r="A74" s="453" t="str">
        <x:v>JANEIRO 2025</x:v>
      </x:c>
      <x:c r="B74" s="453" t="str">
        <x:v>DISPONIBILIDADE</x:v>
      </x:c>
      <x:c r="C74" s="453" t="str">
        <x:v>DISPONIBILIDADE</x:v>
      </x:c>
      <x:c r="D74" s="453" t="str">
        <x:v>LINHA MORTA</x:v>
      </x:c>
      <x:c r="E74" s="453" t="str">
        <x:v>5022200037</x:v>
      </x:c>
      <x:c r="F74" s="601" t="str">
        <x:v>INST SECCION E ATERRAM CERCA LM</x:v>
      </x:c>
      <x:c r="G74" s="453" t="str">
        <x:v>CONJUNTO</x:v>
      </x:c>
      <x:c r="H74" s="604" t="n">
        <x:v>19</x:v>
      </x:c>
      <x:c r="I74" s="607" t="n">
        <x:v>10131.75</x:v>
      </x:c>
      <x:c r="J74" s="607" t="n">
        <x:v>14455.77</x:v>
      </x:c>
      <x:c r="K74" s="453" t="str">
        <x:v>SUL</x:v>
      </x:c>
      <x:c r="L74" s="453" t="str">
        <x:v>NÃO</x:v>
      </x:c>
      <x:c r="M74" s="453" t="str">
        <x:v>DISPONIBILIDADE O&amp;M · FORA DO FATOR K</x:v>
      </x:c>
      <x:c r="N74" s="453" t="str">
        <x:v>DE/PARA POR CÓDIGO | NÃO INFORMADA</x:v>
      </x:c>
    </x:row>
    <x:row r="75">
      <x:c r="A75" s="453" t="str">
        <x:v>JANEIRO 2025</x:v>
      </x:c>
      <x:c r="B75" s="453" t="str">
        <x:v>DISPONIBILIDADE</x:v>
      </x:c>
      <x:c r="C75" s="453" t="str">
        <x:v>DISPONIBILIDADE</x:v>
      </x:c>
      <x:c r="D75" s="453" t="str">
        <x:v>LINHA MORTA</x:v>
      </x:c>
      <x:c r="E75" s="453" t="str">
        <x:v>5024000064</x:v>
      </x:c>
      <x:c r="F75" s="601" t="str">
        <x:v>INST RAMAL DE CONEXAO CONC/MULTIPLEX LM</x:v>
      </x:c>
      <x:c r="G75" s="453" t="str">
        <x:v>UNIDADE</x:v>
      </x:c>
      <x:c r="H75" s="604" t="n">
        <x:v>98</x:v>
      </x:c>
      <x:c r="I75" s="607" t="n">
        <x:v>16741.34</x:v>
      </x:c>
      <x:c r="J75" s="607" t="n">
        <x:v>48951.98</x:v>
      </x:c>
      <x:c r="K75" s="453" t="str">
        <x:v>SUL</x:v>
      </x:c>
      <x:c r="L75" s="453" t="str">
        <x:v>NÃO</x:v>
      </x:c>
      <x:c r="M75" s="453" t="str">
        <x:v>DISPONIBILIDADE O&amp;M · FORA DO FATOR K</x:v>
      </x:c>
      <x:c r="N75" s="453" t="str">
        <x:v>DE/PARA POR CÓDIGO | NÃO INFORMADA</x:v>
      </x:c>
    </x:row>
    <x:row r="76">
      <x:c r="A76" s="453" t="str">
        <x:v>JANEIRO 2025</x:v>
      </x:c>
      <x:c r="B76" s="453" t="str">
        <x:v>DISPONIBILIDADE</x:v>
      </x:c>
      <x:c r="C76" s="453" t="str">
        <x:v>DISPONIBILIDADE</x:v>
      </x:c>
      <x:c r="D76" s="453" t="str">
        <x:v>LINHA MORTA</x:v>
      </x:c>
      <x:c r="E76" s="453" t="str">
        <x:v>5024000065</x:v>
      </x:c>
      <x:c r="F76" s="601" t="str">
        <x:v>RET RAMAL DE CONEXAO CONC/MULTIPLEX LM</x:v>
      </x:c>
      <x:c r="G76" s="453" t="str">
        <x:v>UNIDADE</x:v>
      </x:c>
      <x:c r="H76" s="604" t="n">
        <x:v>89</x:v>
      </x:c>
      <x:c r="I76" s="607" t="n">
        <x:v>3026.14</x:v>
      </x:c>
      <x:c r="J76" s="607" t="n">
        <x:v>31118.85</x:v>
      </x:c>
      <x:c r="K76" s="453" t="str">
        <x:v>SUL</x:v>
      </x:c>
      <x:c r="L76" s="453" t="str">
        <x:v>NÃO</x:v>
      </x:c>
      <x:c r="M76" s="453" t="str">
        <x:v>DISPONIBILIDADE O&amp;M · FORA DO FATOR K</x:v>
      </x:c>
      <x:c r="N76" s="453" t="str">
        <x:v>DE/PARA POR CÓDIGO</x:v>
      </x:c>
    </x:row>
    <x:row r="77">
      <x:c r="A77" s="453" t="str">
        <x:v>JANEIRO 2025</x:v>
      </x:c>
      <x:c r="B77" s="453" t="str">
        <x:v>DISPONIBILIDADE</x:v>
      </x:c>
      <x:c r="C77" s="453" t="str">
        <x:v>DISPONIBILIDADE</x:v>
      </x:c>
      <x:c r="D77" s="453" t="str">
        <x:v>FORA DO ANEXO IX</x:v>
      </x:c>
      <x:c r="E77" s="453" t="str">
        <x:v>5024000072</x:v>
      </x:c>
      <x:c r="F77" s="601" t="str">
        <x:v>INST CONEXAO RAMAL DE CONEXAO LM</x:v>
      </x:c>
      <x:c r="G77" s="453" t="str">
        <x:v>NÃO INFORMADA</x:v>
      </x:c>
      <x:c r="H77" s="604" t="n">
        <x:v>64</x:v>
      </x:c>
      <x:c r="I77" s="607" t="n">
        <x:v>0</x:v>
      </x:c>
      <x:c r="J77" s="607" t="n">
        <x:v>0</x:v>
      </x:c>
      <x:c r="K77" s="453" t="str">
        <x:v>SUL</x:v>
      </x:c>
      <x:c r="L77" s="453" t="str">
        <x:v>NÃO</x:v>
      </x:c>
      <x:c r="M77" s="453" t="str">
        <x:v>DISPONIBILIDADE O&amp;M · FORA DO FATOR K</x:v>
      </x:c>
      <x:c r="N77" s="453" t="str">
        <x:v>DE/PARA POR CÓDIGO</x:v>
      </x:c>
    </x:row>
    <x:row r="78">
      <x:c r="A78" s="453" t="str">
        <x:v>JANEIRO 2025</x:v>
      </x:c>
      <x:c r="B78" s="453" t="str">
        <x:v>DISPONIBILIDADE</x:v>
      </x:c>
      <x:c r="C78" s="453" t="str">
        <x:v>DISPONIBILIDADE</x:v>
      </x:c>
      <x:c r="D78" s="453" t="str">
        <x:v>FORA DO ANEXO IX</x:v>
      </x:c>
      <x:c r="E78" s="453" t="str">
        <x:v>5024000073</x:v>
      </x:c>
      <x:c r="F78" s="601" t="str">
        <x:v>RET CONEXAO RAMAL DE CONEXAO LM</x:v>
      </x:c>
      <x:c r="G78" s="453" t="str">
        <x:v>NÃO INFORMADA</x:v>
      </x:c>
      <x:c r="H78" s="604" t="n">
        <x:v>64</x:v>
      </x:c>
      <x:c r="I78" s="607" t="n">
        <x:v>0</x:v>
      </x:c>
      <x:c r="J78" s="607" t="n">
        <x:v>0</x:v>
      </x:c>
      <x:c r="K78" s="453" t="str">
        <x:v>SUL</x:v>
      </x:c>
      <x:c r="L78" s="453" t="str">
        <x:v>NÃO</x:v>
      </x:c>
      <x:c r="M78" s="453" t="str">
        <x:v>DISPONIBILIDADE O&amp;M · FORA DO FATOR K</x:v>
      </x:c>
      <x:c r="N78" s="453" t="str">
        <x:v>DE/PARA POR CÓDIGO</x:v>
      </x:c>
    </x:row>
    <x:row r="79">
      <x:c r="A79" s="453" t="str">
        <x:v>JANEIRO 2025</x:v>
      </x:c>
      <x:c r="B79" s="453" t="str">
        <x:v>DISPONIBILIDADE</x:v>
      </x:c>
      <x:c r="C79" s="453" t="str">
        <x:v>DISPONIBILIDADE</x:v>
      </x:c>
      <x:c r="D79" s="453" t="str">
        <x:v>LINHA MORTA</x:v>
      </x:c>
      <x:c r="E79" s="453" t="str">
        <x:v>5024000085</x:v>
      </x:c>
      <x:c r="F79" s="601" t="str">
        <x:v>INST CONEXAO RAMAL DE CONEXAO LM</x:v>
      </x:c>
      <x:c r="G79" s="453" t="str">
        <x:v>UNIDADE</x:v>
      </x:c>
      <x:c r="H79" s="604" t="n">
        <x:v>440</x:v>
      </x:c>
      <x:c r="I79" s="607" t="n">
        <x:v>27918</x:v>
      </x:c>
      <x:c r="J79" s="607" t="n">
        <x:v>33374</x:v>
      </x:c>
      <x:c r="K79" s="453" t="str">
        <x:v>SUL</x:v>
      </x:c>
      <x:c r="L79" s="453" t="str">
        <x:v>NÃO</x:v>
      </x:c>
      <x:c r="M79" s="453" t="str">
        <x:v>DISPONIBILIDADE O&amp;M · FORA DO FATOR K</x:v>
      </x:c>
      <x:c r="N79" s="453" t="str">
        <x:v>DE/PARA POR CÓDIGO</x:v>
      </x:c>
    </x:row>
    <x:row r="80">
      <x:c r="A80" s="453" t="str">
        <x:v>JANEIRO 2025</x:v>
      </x:c>
      <x:c r="B80" s="453" t="str">
        <x:v>DISPONIBILIDADE</x:v>
      </x:c>
      <x:c r="C80" s="453" t="str">
        <x:v>DISPONIBILIDADE</x:v>
      </x:c>
      <x:c r="D80" s="453" t="str">
        <x:v>FORA DO ANEXO IX</x:v>
      </x:c>
      <x:c r="E80" s="453" t="str">
        <x:v>5025300054</x:v>
      </x:c>
      <x:c r="F80" s="601" t="str">
        <x:v>TURMA MANUT EQUIPAMENTO DISP</x:v>
      </x:c>
      <x:c r="G80" s="453" t="str">
        <x:v>NÃO INFORMADA</x:v>
      </x:c>
      <x:c r="H80" s="604" t="n">
        <x:v>2039.4</x:v>
      </x:c>
      <x:c r="I80" s="607" t="n">
        <x:v>503303.53</x:v>
      </x:c>
      <x:c r="J80" s="607" t="n">
        <x:v>545115.44</x:v>
      </x:c>
      <x:c r="K80" s="453" t="str">
        <x:v>NORTE | SUL</x:v>
      </x:c>
      <x:c r="L80" s="453" t="str">
        <x:v>NÃO</x:v>
      </x:c>
      <x:c r="M80" s="453" t="str">
        <x:v>DISPONIBILIDADE O&amp;M · FORA DO FATOR K</x:v>
      </x:c>
      <x:c r="N80" s="453" t="str">
        <x:v>DE/PARA POR CÓDIGO</x:v>
      </x:c>
    </x:row>
    <x:row r="81">
      <x:c r="A81" s="453" t="str">
        <x:v>JANEIRO 2025</x:v>
      </x:c>
      <x:c r="B81" s="453" t="str">
        <x:v>DISPONIBILIDADE</x:v>
      </x:c>
      <x:c r="C81" s="453" t="str">
        <x:v>DISPONIBILIDADE</x:v>
      </x:c>
      <x:c r="D81" s="453" t="str">
        <x:v>FORA DO ANEXO IX</x:v>
      </x:c>
      <x:c r="E81" s="453" t="str">
        <x:v>5025300057</x:v>
      </x:c>
      <x:c r="F81" s="601" t="str">
        <x:v>TURMA QUALIDADE EM DISP</x:v>
      </x:c>
      <x:c r="G81" s="453" t="str">
        <x:v>NÃO INFORMADA</x:v>
      </x:c>
      <x:c r="H81" s="604" t="n">
        <x:v>733.483</x:v>
      </x:c>
      <x:c r="I81" s="607" t="n">
        <x:v>162811.22</x:v>
      </x:c>
      <x:c r="J81" s="607" t="n">
        <x:v>177204.41</x:v>
      </x:c>
      <x:c r="K81" s="453" t="str">
        <x:v>NORTE | SUL</x:v>
      </x:c>
      <x:c r="L81" s="453" t="str">
        <x:v>NÃO</x:v>
      </x:c>
      <x:c r="M81" s="453" t="str">
        <x:v>DISPONIBILIDADE O&amp;M · FORA DO FATOR K</x:v>
      </x:c>
      <x:c r="N81" s="453" t="str">
        <x:v>DE/PARA POR CÓDIGO</x:v>
      </x:c>
    </x:row>
    <x:row r="82">
      <x:c r="A82" s="453" t="str">
        <x:v>JANEIRO 2025</x:v>
      </x:c>
      <x:c r="B82" s="453" t="str">
        <x:v>DISPONIBILIDADE</x:v>
      </x:c>
      <x:c r="C82" s="453" t="str">
        <x:v>DISPONIBILIDADE</x:v>
      </x:c>
      <x:c r="D82" s="453" t="str">
        <x:v>LINHA MORTA</x:v>
      </x:c>
      <x:c r="E82" s="453" t="str">
        <x:v>5025300101</x:v>
      </x:c>
      <x:c r="F82" s="601" t="str">
        <x:v>INST PLACA IDENTIFICACAO COMPONENTE LM</x:v>
      </x:c>
      <x:c r="G82" s="453" t="str">
        <x:v>UNIDADE</x:v>
      </x:c>
      <x:c r="H82" s="604" t="n">
        <x:v>3</x:v>
      </x:c>
      <x:c r="I82" s="607" t="n">
        <x:v>43.92</x:v>
      </x:c>
      <x:c r="J82" s="607" t="n">
        <x:v>844.29</x:v>
      </x:c>
      <x:c r="K82" s="453" t="str">
        <x:v>SUL</x:v>
      </x:c>
      <x:c r="L82" s="453" t="str">
        <x:v>NÃO</x:v>
      </x:c>
      <x:c r="M82" s="453" t="str">
        <x:v>DISPONIBILIDADE O&amp;M · FORA DO FATOR K</x:v>
      </x:c>
      <x:c r="N82" s="453" t="str">
        <x:v>NÃO INFORMADA</x:v>
      </x:c>
    </x:row>
    <x:row r="83">
      <x:c r="A83" s="453" t="str">
        <x:v>JANEIRO 2025</x:v>
      </x:c>
      <x:c r="B83" s="453" t="str">
        <x:v>DISPONIBILIDADE</x:v>
      </x:c>
      <x:c r="C83" s="453" t="str">
        <x:v>DISPONIBILIDADE</x:v>
      </x:c>
      <x:c r="D83" s="453" t="str">
        <x:v>LINHA MORTA</x:v>
      </x:c>
      <x:c r="E83" s="453" t="str">
        <x:v>5025300103</x:v>
      </x:c>
      <x:c r="F83" s="601" t="str">
        <x:v>INST ILUMINACAO PUBLICA LM</x:v>
      </x:c>
      <x:c r="G83" s="453" t="str">
        <x:v>CONJUNTO</x:v>
      </x:c>
      <x:c r="H83" s="604" t="n">
        <x:v>128</x:v>
      </x:c>
      <x:c r="I83" s="607" t="n">
        <x:v>46616.47</x:v>
      </x:c>
      <x:c r="J83" s="607" t="n">
        <x:v>63347.2</x:v>
      </x:c>
      <x:c r="K83" s="453" t="str">
        <x:v>SUL</x:v>
      </x:c>
      <x:c r="L83" s="453" t="str">
        <x:v>NÃO</x:v>
      </x:c>
      <x:c r="M83" s="453" t="str">
        <x:v>DISPONIBILIDADE O&amp;M · FORA DO FATOR K</x:v>
      </x:c>
      <x:c r="N83" s="453" t="str">
        <x:v>DE/PARA POR CÓDIGO</x:v>
      </x:c>
    </x:row>
    <x:row r="84">
      <x:c r="A84" s="453" t="str">
        <x:v>JANEIRO 2025</x:v>
      </x:c>
      <x:c r="B84" s="453" t="str">
        <x:v>DISPONIBILIDADE</x:v>
      </x:c>
      <x:c r="C84" s="453" t="str">
        <x:v>DISPONIBILIDADE</x:v>
      </x:c>
      <x:c r="D84" s="453" t="str">
        <x:v>LINHA MORTA</x:v>
      </x:c>
      <x:c r="E84" s="453" t="str">
        <x:v>5025300104</x:v>
      </x:c>
      <x:c r="F84" s="601" t="str">
        <x:v>RET ILUMINACAO PUBLICA LM</x:v>
      </x:c>
      <x:c r="G84" s="453" t="str">
        <x:v>CONJUNTO</x:v>
      </x:c>
      <x:c r="H84" s="604" t="n">
        <x:v>132</x:v>
      </x:c>
      <x:c r="I84" s="607" t="n">
        <x:v>22980.05</x:v>
      </x:c>
      <x:c r="J84" s="607" t="n">
        <x:v>30972.48</x:v>
      </x:c>
      <x:c r="K84" s="453" t="str">
        <x:v>SUL</x:v>
      </x:c>
      <x:c r="L84" s="453" t="str">
        <x:v>NÃO</x:v>
      </x:c>
      <x:c r="M84" s="453" t="str">
        <x:v>DISPONIBILIDADE O&amp;M · FORA DO FATOR K</x:v>
      </x:c>
      <x:c r="N84" s="453" t="str">
        <x:v>DE/PARA POR CÓDIGO</x:v>
      </x:c>
    </x:row>
    <x:row r="85">
      <x:c r="A85" s="453" t="str">
        <x:v>JANEIRO 2025</x:v>
      </x:c>
      <x:c r="B85" s="453" t="str">
        <x:v>DISPONIBILIDADE</x:v>
      </x:c>
      <x:c r="C85" s="453" t="str">
        <x:v>DISPONIBILIDADE</x:v>
      </x:c>
      <x:c r="D85" s="453" t="str">
        <x:v>LINHA MORTA</x:v>
      </x:c>
      <x:c r="E85" s="453" t="str">
        <x:v>5025300105</x:v>
      </x:c>
      <x:c r="F85" s="601" t="str">
        <x:v>INST CONEXAO ILUMINACAO PUBLICA LM</x:v>
      </x:c>
      <x:c r="G85" s="453" t="str">
        <x:v>UNIDADE</x:v>
      </x:c>
      <x:c r="H85" s="604" t="n">
        <x:v>22</x:v>
      </x:c>
      <x:c r="I85" s="607" t="n">
        <x:v>921.4</x:v>
      </x:c>
      <x:c r="J85" s="607" t="n">
        <x:v>6654.12</x:v>
      </x:c>
      <x:c r="K85" s="453" t="str">
        <x:v>SUL</x:v>
      </x:c>
      <x:c r="L85" s="453" t="str">
        <x:v>NÃO</x:v>
      </x:c>
      <x:c r="M85" s="453" t="str">
        <x:v>DISPONIBILIDADE O&amp;M · FORA DO FATOR K</x:v>
      </x:c>
      <x:c r="N85" s="453" t="str">
        <x:v>DE/PARA POR CÓDIGO</x:v>
      </x:c>
    </x:row>
    <x:row r="86">
      <x:c r="A86" s="453" t="str">
        <x:v>JANEIRO 2025</x:v>
      </x:c>
      <x:c r="B86" s="453" t="str">
        <x:v>DISPONIBILIDADE</x:v>
      </x:c>
      <x:c r="C86" s="453" t="str">
        <x:v>DISPONIBILIDADE</x:v>
      </x:c>
      <x:c r="D86" s="453" t="str">
        <x:v>LINHA MORTA</x:v>
      </x:c>
      <x:c r="E86" s="453" t="str">
        <x:v>5025300106</x:v>
      </x:c>
      <x:c r="F86" s="601" t="str">
        <x:v>RET CONEXAO ILUMINACAO PUBLICA LM</x:v>
      </x:c>
      <x:c r="G86" s="453" t="str">
        <x:v>UNIDADE</x:v>
      </x:c>
      <x:c r="H86" s="604" t="n">
        <x:v>22</x:v>
      </x:c>
      <x:c r="I86" s="607" t="n">
        <x:v>581.42</x:v>
      </x:c>
      <x:c r="J86" s="607" t="n">
        <x:v>4198.92</x:v>
      </x:c>
      <x:c r="K86" s="453" t="str">
        <x:v>SUL</x:v>
      </x:c>
      <x:c r="L86" s="453" t="str">
        <x:v>NÃO</x:v>
      </x:c>
      <x:c r="M86" s="453" t="str">
        <x:v>DISPONIBILIDADE O&amp;M · FORA DO FATOR K</x:v>
      </x:c>
      <x:c r="N86" s="453" t="str">
        <x:v>DE/PARA POR CÓDIGO</x:v>
      </x:c>
    </x:row>
    <x:row r="87">
      <x:c r="A87" s="453" t="str">
        <x:v>JANEIRO 2025</x:v>
      </x:c>
      <x:c r="B87" s="453" t="str">
        <x:v>DISPONIBILIDADE</x:v>
      </x:c>
      <x:c r="C87" s="453" t="str">
        <x:v>DISPONIBILIDADE</x:v>
      </x:c>
      <x:c r="D87" s="453" t="str">
        <x:v>LINHA MORTA</x:v>
      </x:c>
      <x:c r="E87" s="453" t="str">
        <x:v>5025300109</x:v>
      </x:c>
      <x:c r="F87" s="601" t="str">
        <x:v>INST ELO FUSIVEL LM</x:v>
      </x:c>
      <x:c r="G87" s="453" t="str">
        <x:v>CONJUNTO</x:v>
      </x:c>
      <x:c r="H87" s="604" t="n">
        <x:v>2</x:v>
      </x:c>
      <x:c r="I87" s="607" t="n">
        <x:v>20.32</x:v>
      </x:c>
      <x:c r="J87" s="607" t="n">
        <x:v>578.9</x:v>
      </x:c>
      <x:c r="K87" s="453" t="str">
        <x:v>NORTE | SUL</x:v>
      </x:c>
      <x:c r="L87" s="453" t="str">
        <x:v>NÃO</x:v>
      </x:c>
      <x:c r="M87" s="453" t="str">
        <x:v>DISPONIBILIDADE O&amp;M · FORA DO FATOR K</x:v>
      </x:c>
      <x:c r="N87" s="453" t="str">
        <x:v>DE/PARA POR CÓDIGO</x:v>
      </x:c>
    </x:row>
    <x:row r="88">
      <x:c r="A88" s="453" t="str">
        <x:v>JANEIRO 2025</x:v>
      </x:c>
      <x:c r="B88" s="453" t="str">
        <x:v>DISPONIBILIDADE</x:v>
      </x:c>
      <x:c r="C88" s="453" t="str">
        <x:v>DISPONIBILIDADE</x:v>
      </x:c>
      <x:c r="D88" s="453" t="str">
        <x:v>LINHA MORTA</x:v>
      </x:c>
      <x:c r="E88" s="453" t="str">
        <x:v>5025300110</x:v>
      </x:c>
      <x:c r="F88" s="601" t="str">
        <x:v>RET ELO FUSIVEL LM</x:v>
      </x:c>
      <x:c r="G88" s="453" t="str">
        <x:v>CONJUNTO</x:v>
      </x:c>
      <x:c r="H88" s="604" t="n">
        <x:v>2</x:v>
      </x:c>
      <x:c r="I88" s="607" t="n">
        <x:v>17.08</x:v>
      </x:c>
      <x:c r="J88" s="607" t="n">
        <x:v>486.62</x:v>
      </x:c>
      <x:c r="K88" s="453" t="str">
        <x:v>NORTE | SUL</x:v>
      </x:c>
      <x:c r="L88" s="453" t="str">
        <x:v>NÃO</x:v>
      </x:c>
      <x:c r="M88" s="453" t="str">
        <x:v>DISPONIBILIDADE O&amp;M · FORA DO FATOR K</x:v>
      </x:c>
      <x:c r="N88" s="453" t="str">
        <x:v>DE/PARA POR CÓDIGO</x:v>
      </x:c>
    </x:row>
    <x:row r="89">
      <x:c r="A89" s="453" t="str">
        <x:v>JANEIRO 2025</x:v>
      </x:c>
      <x:c r="B89" s="453" t="str">
        <x:v>DISPONIBILIDADE</x:v>
      </x:c>
      <x:c r="C89" s="453" t="str">
        <x:v>DISPONIBILIDADE</x:v>
      </x:c>
      <x:c r="D89" s="453" t="str">
        <x:v>LINHA MORTA</x:v>
      </x:c>
      <x:c r="E89" s="453" t="str">
        <x:v>5025300122</x:v>
      </x:c>
      <x:c r="F89" s="601" t="str">
        <x:v>INST ESTR CP RELIGADOR/SEC 3F &gt;400A LM</x:v>
      </x:c>
      <x:c r="G89" s="453" t="str">
        <x:v>CONJUNTO</x:v>
      </x:c>
      <x:c r="H89" s="604" t="n">
        <x:v>16</x:v>
      </x:c>
      <x:c r="I89" s="607" t="n">
        <x:v>73558.72</x:v>
      </x:c>
      <x:c r="J89" s="607" t="n">
        <x:v>96006.08</x:v>
      </x:c>
      <x:c r="K89" s="453" t="str">
        <x:v>SUL</x:v>
      </x:c>
      <x:c r="L89" s="453" t="str">
        <x:v>NÃO</x:v>
      </x:c>
      <x:c r="M89" s="453" t="str">
        <x:v>DISPONIBILIDADE O&amp;M · FORA DO FATOR K</x:v>
      </x:c>
      <x:c r="N89" s="453" t="str">
        <x:v>DE/PARA POR CÓDIGO | NÃO INFORMADA</x:v>
      </x:c>
    </x:row>
    <x:row r="90">
      <x:c r="A90" s="453" t="str">
        <x:v>JANEIRO 2025</x:v>
      </x:c>
      <x:c r="B90" s="453" t="str">
        <x:v>DISPONIBILIDADE</x:v>
      </x:c>
      <x:c r="C90" s="453" t="str">
        <x:v>DISPONIBILIDADE</x:v>
      </x:c>
      <x:c r="D90" s="453" t="str">
        <x:v>LINHA MORTA</x:v>
      </x:c>
      <x:c r="E90" s="453" t="str">
        <x:v>5025300123</x:v>
      </x:c>
      <x:c r="F90" s="601" t="str">
        <x:v>RET ESTR CP RELIGADOR/SEC 3F &gt;400A LM</x:v>
      </x:c>
      <x:c r="G90" s="453" t="str">
        <x:v>CONJUNTO</x:v>
      </x:c>
      <x:c r="H90" s="604" t="n">
        <x:v>10</x:v>
      </x:c>
      <x:c r="I90" s="607" t="n">
        <x:v>18887.4</x:v>
      </x:c>
      <x:c r="J90" s="607" t="n">
        <x:v>37572</x:v>
      </x:c>
      <x:c r="K90" s="453" t="str">
        <x:v>SUL</x:v>
      </x:c>
      <x:c r="L90" s="453" t="str">
        <x:v>NÃO</x:v>
      </x:c>
      <x:c r="M90" s="453" t="str">
        <x:v>DISPONIBILIDADE O&amp;M · FORA DO FATOR K</x:v>
      </x:c>
      <x:c r="N90" s="453" t="str">
        <x:v>DE/PARA POR CÓDIGO | NÃO INFORMADA</x:v>
      </x:c>
    </x:row>
    <x:row r="91">
      <x:c r="A91" s="453" t="str">
        <x:v>JANEIRO 2025</x:v>
      </x:c>
      <x:c r="B91" s="453" t="str">
        <x:v>DISPONIBILIDADE</x:v>
      </x:c>
      <x:c r="C91" s="453" t="str">
        <x:v>DISPONIBILIDADE</x:v>
      </x:c>
      <x:c r="D91" s="453" t="str">
        <x:v>LINHA MORTA</x:v>
      </x:c>
      <x:c r="E91" s="453" t="str">
        <x:v>5025300143</x:v>
      </x:c>
      <x:c r="F91" s="601" t="str">
        <x:v>INST ESTR CP TRAFO DT 1F FN LM</x:v>
      </x:c>
      <x:c r="G91" s="453" t="str">
        <x:v>CONJUNTO</x:v>
      </x:c>
      <x:c r="H91" s="604" t="n">
        <x:v>74</x:v>
      </x:c>
      <x:c r="I91" s="607" t="n">
        <x:v>110873.19</x:v>
      </x:c>
      <x:c r="J91" s="607" t="n">
        <x:v>136180.72</x:v>
      </x:c>
      <x:c r="K91" s="453" t="str">
        <x:v>NORTE | SUL</x:v>
      </x:c>
      <x:c r="L91" s="453" t="str">
        <x:v>NÃO</x:v>
      </x:c>
      <x:c r="M91" s="453" t="str">
        <x:v>DISPONIBILIDADE O&amp;M · FORA DO FATOR K</x:v>
      </x:c>
      <x:c r="N91" s="453" t="str">
        <x:v>DE/PARA POR CÓDIGO | NÃO INFORMADA</x:v>
      </x:c>
    </x:row>
    <x:row r="92">
      <x:c r="A92" s="453" t="str">
        <x:v>JANEIRO 2025</x:v>
      </x:c>
      <x:c r="B92" s="453" t="str">
        <x:v>DISPONIBILIDADE</x:v>
      </x:c>
      <x:c r="C92" s="453" t="str">
        <x:v>DISPONIBILIDADE</x:v>
      </x:c>
      <x:c r="D92" s="453" t="str">
        <x:v>LINHA MORTA</x:v>
      </x:c>
      <x:c r="E92" s="453" t="str">
        <x:v>5025300144</x:v>
      </x:c>
      <x:c r="F92" s="601" t="str">
        <x:v>RET ESTR CP TRAFO DT 1F FN LM</x:v>
      </x:c>
      <x:c r="G92" s="453" t="str">
        <x:v>CONJUNTO</x:v>
      </x:c>
      <x:c r="H92" s="604" t="n">
        <x:v>32</x:v>
      </x:c>
      <x:c r="I92" s="607" t="n">
        <x:v>23496.89</x:v>
      </x:c>
      <x:c r="J92" s="607" t="n">
        <x:v>47111.36</x:v>
      </x:c>
      <x:c r="K92" s="453" t="str">
        <x:v>NORTE | SUL</x:v>
      </x:c>
      <x:c r="L92" s="453" t="str">
        <x:v>NÃO</x:v>
      </x:c>
      <x:c r="M92" s="453" t="str">
        <x:v>DISPONIBILIDADE O&amp;M · FORA DO FATOR K</x:v>
      </x:c>
      <x:c r="N92" s="453" t="str">
        <x:v>DE/PARA POR CÓDIGO</x:v>
      </x:c>
    </x:row>
    <x:row r="93">
      <x:c r="A93" s="453" t="str">
        <x:v>JANEIRO 2025</x:v>
      </x:c>
      <x:c r="B93" s="453" t="str">
        <x:v>DISPONIBILIDADE</x:v>
      </x:c>
      <x:c r="C93" s="453" t="str">
        <x:v>DISPONIBILIDADE</x:v>
      </x:c>
      <x:c r="D93" s="453" t="str">
        <x:v>LINHA MORTA</x:v>
      </x:c>
      <x:c r="E93" s="453" t="str">
        <x:v>5025300145</x:v>
      </x:c>
      <x:c r="F93" s="601" t="str">
        <x:v>INST ESTR CP TRAFO DT 2F FF LM</x:v>
      </x:c>
      <x:c r="G93" s="453" t="str">
        <x:v>CONJUNTO</x:v>
      </x:c>
      <x:c r="H93" s="604" t="n">
        <x:v>11</x:v>
      </x:c>
      <x:c r="I93" s="607" t="n">
        <x:v>15697.91</x:v>
      </x:c>
      <x:c r="J93" s="607" t="n">
        <x:v>24580.93</x:v>
      </x:c>
      <x:c r="K93" s="453" t="str">
        <x:v>SUL</x:v>
      </x:c>
      <x:c r="L93" s="453" t="str">
        <x:v>NÃO</x:v>
      </x:c>
      <x:c r="M93" s="453" t="str">
        <x:v>DISPONIBILIDADE O&amp;M · FORA DO FATOR K</x:v>
      </x:c>
      <x:c r="N93" s="453" t="str">
        <x:v>DE/PARA POR CÓDIGO</x:v>
      </x:c>
    </x:row>
    <x:row r="94">
      <x:c r="A94" s="453" t="str">
        <x:v>JANEIRO 2025</x:v>
      </x:c>
      <x:c r="B94" s="453" t="str">
        <x:v>DISPONIBILIDADE</x:v>
      </x:c>
      <x:c r="C94" s="453" t="str">
        <x:v>DISPONIBILIDADE</x:v>
      </x:c>
      <x:c r="D94" s="453" t="str">
        <x:v>LINHA MORTA</x:v>
      </x:c>
      <x:c r="E94" s="453" t="str">
        <x:v>5025300146</x:v>
      </x:c>
      <x:c r="F94" s="601" t="str">
        <x:v>RET ESTR CP TRAFO DT 2F FF LM</x:v>
      </x:c>
      <x:c r="G94" s="453" t="str">
        <x:v>CONJUNTO</x:v>
      </x:c>
      <x:c r="H94" s="604" t="n">
        <x:v>18</x:v>
      </x:c>
      <x:c r="I94" s="607" t="n">
        <x:v>15952.02</x:v>
      </x:c>
      <x:c r="J94" s="607" t="n">
        <x:v>30759.12</x:v>
      </x:c>
      <x:c r="K94" s="453" t="str">
        <x:v>SUL</x:v>
      </x:c>
      <x:c r="L94" s="453" t="str">
        <x:v>NÃO</x:v>
      </x:c>
      <x:c r="M94" s="453" t="str">
        <x:v>DISPONIBILIDADE O&amp;M · FORA DO FATOR K</x:v>
      </x:c>
      <x:c r="N94" s="453" t="str">
        <x:v>DE/PARA POR CÓDIGO</x:v>
      </x:c>
    </x:row>
    <x:row r="95">
      <x:c r="A95" s="453" t="str">
        <x:v>JANEIRO 2025</x:v>
      </x:c>
      <x:c r="B95" s="453" t="str">
        <x:v>DISPONIBILIDADE</x:v>
      </x:c>
      <x:c r="C95" s="453" t="str">
        <x:v>DISPONIBILIDADE</x:v>
      </x:c>
      <x:c r="D95" s="453" t="str">
        <x:v>LINHA MORTA</x:v>
      </x:c>
      <x:c r="E95" s="453" t="str">
        <x:v>5025300147</x:v>
      </x:c>
      <x:c r="F95" s="601" t="str">
        <x:v>INST ESTR CP TRAFO DT 3F LM</x:v>
      </x:c>
      <x:c r="G95" s="453" t="str">
        <x:v>CONJUNTO</x:v>
      </x:c>
      <x:c r="H95" s="604" t="n">
        <x:v>77</x:v>
      </x:c>
      <x:c r="I95" s="607" t="n">
        <x:v>205926.12</x:v>
      </x:c>
      <x:c r="J95" s="607" t="n">
        <x:v>232795.64</x:v>
      </x:c>
      <x:c r="K95" s="453" t="str">
        <x:v>NORTE | SUL</x:v>
      </x:c>
      <x:c r="L95" s="453" t="str">
        <x:v>NÃO</x:v>
      </x:c>
      <x:c r="M95" s="453" t="str">
        <x:v>DISPONIBILIDADE O&amp;M · FORA DO FATOR K</x:v>
      </x:c>
      <x:c r="N95" s="453" t="str">
        <x:v>DE/PARA POR CÓDIGO</x:v>
      </x:c>
    </x:row>
    <x:row r="96">
      <x:c r="A96" s="453" t="str">
        <x:v>JANEIRO 2025</x:v>
      </x:c>
      <x:c r="B96" s="453" t="str">
        <x:v>DISPONIBILIDADE</x:v>
      </x:c>
      <x:c r="C96" s="453" t="str">
        <x:v>DISPONIBILIDADE</x:v>
      </x:c>
      <x:c r="D96" s="453" t="str">
        <x:v>LINHA MORTA</x:v>
      </x:c>
      <x:c r="E96" s="453" t="str">
        <x:v>5025300148</x:v>
      </x:c>
      <x:c r="F96" s="601" t="str">
        <x:v>RET ESTR CP TRAFO DT 3F LM</x:v>
      </x:c>
      <x:c r="G96" s="453" t="str">
        <x:v>CONJUNTO</x:v>
      </x:c>
      <x:c r="H96" s="604" t="n">
        <x:v>42</x:v>
      </x:c>
      <x:c r="I96" s="607" t="n">
        <x:v>57657.57</x:v>
      </x:c>
      <x:c r="J96" s="607" t="n">
        <x:v>91094.22</x:v>
      </x:c>
      <x:c r="K96" s="453" t="str">
        <x:v>NORTE | SUL</x:v>
      </x:c>
      <x:c r="L96" s="453" t="str">
        <x:v>NÃO</x:v>
      </x:c>
      <x:c r="M96" s="453" t="str">
        <x:v>DISPONIBILIDADE O&amp;M · FORA DO FATOR K</x:v>
      </x:c>
      <x:c r="N96" s="453" t="str">
        <x:v>DE/PARA POR CÓDIGO</x:v>
      </x:c>
    </x:row>
    <x:row r="97">
      <x:c r="A97" s="453" t="str">
        <x:v>JANEIRO 2025</x:v>
      </x:c>
      <x:c r="B97" s="453" t="str">
        <x:v>DISPONIBILIDADE</x:v>
      </x:c>
      <x:c r="C97" s="453" t="str">
        <x:v>DISPONIBILIDADE</x:v>
      </x:c>
      <x:c r="D97" s="453" t="str">
        <x:v>LINHA MORTA</x:v>
      </x:c>
      <x:c r="E97" s="453" t="str">
        <x:v>5025300160</x:v>
      </x:c>
      <x:c r="F97" s="601" t="str">
        <x:v>INST PARA-RAIOS BT LM</x:v>
      </x:c>
      <x:c r="G97" s="453" t="str">
        <x:v>CONJUNTO</x:v>
      </x:c>
      <x:c r="H97" s="604" t="n">
        <x:v>47</x:v>
      </x:c>
      <x:c r="I97" s="607" t="n">
        <x:v>2656.03</x:v>
      </x:c>
      <x:c r="J97" s="607" t="n">
        <x:v>17039.38</x:v>
      </x:c>
      <x:c r="K97" s="453" t="str">
        <x:v>SUL</x:v>
      </x:c>
      <x:c r="L97" s="453" t="str">
        <x:v>NÃO</x:v>
      </x:c>
      <x:c r="M97" s="453" t="str">
        <x:v>DISPONIBILIDADE O&amp;M · FORA DO FATOR K</x:v>
      </x:c>
      <x:c r="N97" s="453" t="str">
        <x:v>DE/PARA POR CÓDIGO | NÃO INFORMADA</x:v>
      </x:c>
    </x:row>
    <x:row r="98">
      <x:c r="A98" s="453" t="str">
        <x:v>JANEIRO 2025</x:v>
      </x:c>
      <x:c r="B98" s="453" t="str">
        <x:v>DISPONIBILIDADE</x:v>
      </x:c>
      <x:c r="C98" s="453" t="str">
        <x:v>DISPONIBILIDADE</x:v>
      </x:c>
      <x:c r="D98" s="453" t="str">
        <x:v>LINHA MORTA</x:v>
      </x:c>
      <x:c r="E98" s="453" t="str">
        <x:v>5025300161</x:v>
      </x:c>
      <x:c r="F98" s="601" t="str">
        <x:v>RET PARA-RAIOS BT LM</x:v>
      </x:c>
      <x:c r="G98" s="453" t="str">
        <x:v>CONJUNTO</x:v>
      </x:c>
      <x:c r="H98" s="604" t="n">
        <x:v>12</x:v>
      </x:c>
      <x:c r="I98" s="607" t="n">
        <x:v>263.64</x:v>
      </x:c>
      <x:c r="J98" s="607" t="n">
        <x:v>2990.76</x:v>
      </x:c>
      <x:c r="K98" s="453" t="str">
        <x:v>SUL</x:v>
      </x:c>
      <x:c r="L98" s="453" t="str">
        <x:v>NÃO</x:v>
      </x:c>
      <x:c r="M98" s="453" t="str">
        <x:v>DISPONIBILIDADE O&amp;M · FORA DO FATOR K</x:v>
      </x:c>
      <x:c r="N98" s="453" t="str">
        <x:v>DE/PARA POR CÓDIGO</x:v>
      </x:c>
    </x:row>
    <x:row r="99">
      <x:c r="A99" s="453" t="str">
        <x:v>JANEIRO 2025</x:v>
      </x:c>
      <x:c r="B99" s="453" t="str">
        <x:v>DISPONIBILIDADE</x:v>
      </x:c>
      <x:c r="C99" s="453" t="str">
        <x:v>DISPONIBILIDADE</x:v>
      </x:c>
      <x:c r="D99" s="453" t="str">
        <x:v>LINHA MORTA</x:v>
      </x:c>
      <x:c r="E99" s="453" t="str">
        <x:v>5025300162</x:v>
      </x:c>
      <x:c r="F99" s="601" t="str">
        <x:v>INST PARA-RAIOS MT LM</x:v>
      </x:c>
      <x:c r="G99" s="453" t="str">
        <x:v>UNIDADE</x:v>
      </x:c>
      <x:c r="H99" s="604" t="n">
        <x:v>57</x:v>
      </x:c>
      <x:c r="I99" s="607" t="n">
        <x:v>8622.75</x:v>
      </x:c>
      <x:c r="J99" s="607" t="n">
        <x:v>26958.15</x:v>
      </x:c>
      <x:c r="K99" s="453" t="str">
        <x:v>NORTE | SUL</x:v>
      </x:c>
      <x:c r="L99" s="453" t="str">
        <x:v>NÃO</x:v>
      </x:c>
      <x:c r="M99" s="453" t="str">
        <x:v>DISPONIBILIDADE O&amp;M · FORA DO FATOR K</x:v>
      </x:c>
      <x:c r="N99" s="453" t="str">
        <x:v>DE/PARA POR CÓDIGO</x:v>
      </x:c>
    </x:row>
    <x:row r="100">
      <x:c r="A100" s="453" t="str">
        <x:v>JANEIRO 2025</x:v>
      </x:c>
      <x:c r="B100" s="453" t="str">
        <x:v>DISPONIBILIDADE</x:v>
      </x:c>
      <x:c r="C100" s="453" t="str">
        <x:v>DISPONIBILIDADE</x:v>
      </x:c>
      <x:c r="D100" s="453" t="str">
        <x:v>LINHA MORTA</x:v>
      </x:c>
      <x:c r="E100" s="453" t="str">
        <x:v>5025300163</x:v>
      </x:c>
      <x:c r="F100" s="601" t="str">
        <x:v>RET PARA-RAIOS MT LM</x:v>
      </x:c>
      <x:c r="G100" s="453" t="str">
        <x:v>UNIDADE</x:v>
      </x:c>
      <x:c r="H100" s="604" t="n">
        <x:v>31</x:v>
      </x:c>
      <x:c r="I100" s="607" t="n">
        <x:v>1747.05</x:v>
      </x:c>
      <x:c r="J100" s="607" t="n">
        <x:v>9091.06</x:v>
      </x:c>
      <x:c r="K100" s="453" t="str">
        <x:v>NORTE | SUL</x:v>
      </x:c>
      <x:c r="L100" s="453" t="str">
        <x:v>NÃO</x:v>
      </x:c>
      <x:c r="M100" s="453" t="str">
        <x:v>DISPONIBILIDADE O&amp;M · FORA DO FATOR K</x:v>
      </x:c>
      <x:c r="N100" s="453" t="str">
        <x:v>DE/PARA POR CÓDIGO</x:v>
      </x:c>
    </x:row>
    <x:row r="101">
      <x:c r="A101" s="453" t="str">
        <x:v>JANEIRO 2025</x:v>
      </x:c>
      <x:c r="B101" s="453" t="str">
        <x:v>DISPONIBILIDADE</x:v>
      </x:c>
      <x:c r="C101" s="453" t="str">
        <x:v>DISPONIBILIDADE</x:v>
      </x:c>
      <x:c r="D101" s="453" t="str">
        <x:v>LINHA MORTA</x:v>
      </x:c>
      <x:c r="E101" s="453" t="str">
        <x:v>5025300167</x:v>
      </x:c>
      <x:c r="F101" s="601" t="str">
        <x:v>RET CHAVE FUSIVEL RELIG LM</x:v>
      </x:c>
      <x:c r="G101" s="453" t="str">
        <x:v>UNIDADE</x:v>
      </x:c>
      <x:c r="H101" s="604" t="n">
        <x:v>13</x:v>
      </x:c>
      <x:c r="I101" s="607" t="n">
        <x:v>4187.3</x:v>
      </x:c>
      <x:c r="J101" s="607" t="n">
        <x:v>6112.47</x:v>
      </x:c>
      <x:c r="K101" s="453" t="str">
        <x:v>SUL</x:v>
      </x:c>
      <x:c r="L101" s="453" t="str">
        <x:v>NÃO</x:v>
      </x:c>
      <x:c r="M101" s="453" t="str">
        <x:v>DISPONIBILIDADE O&amp;M · FORA DO FATOR K</x:v>
      </x:c>
      <x:c r="N101" s="453" t="str">
        <x:v>DE/PARA POR CÓDIGO</x:v>
      </x:c>
    </x:row>
    <x:row r="102">
      <x:c r="A102" s="453" t="str">
        <x:v>JANEIRO 2025</x:v>
      </x:c>
      <x:c r="B102" s="453" t="str">
        <x:v>DISPONIBILIDADE</x:v>
      </x:c>
      <x:c r="C102" s="453" t="str">
        <x:v>DISPONIBILIDADE</x:v>
      </x:c>
      <x:c r="D102" s="453" t="str">
        <x:v>LINHA MORTA</x:v>
      </x:c>
      <x:c r="E102" s="453" t="str">
        <x:v>5025300172</x:v>
      </x:c>
      <x:c r="F102" s="601" t="str">
        <x:v>INST CHAVE FUSIVEL 15/25KV LM</x:v>
      </x:c>
      <x:c r="G102" s="453" t="str">
        <x:v>UNIDADE</x:v>
      </x:c>
      <x:c r="H102" s="604" t="n">
        <x:v>90</x:v>
      </x:c>
      <x:c r="I102" s="607" t="n">
        <x:v>16723.76</x:v>
      </x:c>
      <x:c r="J102" s="607" t="n">
        <x:v>39927.6</x:v>
      </x:c>
      <x:c r="K102" s="453" t="str">
        <x:v>NORTE | SUL</x:v>
      </x:c>
      <x:c r="L102" s="453" t="str">
        <x:v>NÃO</x:v>
      </x:c>
      <x:c r="M102" s="453" t="str">
        <x:v>DISPONIBILIDADE O&amp;M · FORA DO FATOR K</x:v>
      </x:c>
      <x:c r="N102" s="453" t="str">
        <x:v>DE/PARA POR CÓDIGO</x:v>
      </x:c>
    </x:row>
    <x:row r="103">
      <x:c r="A103" s="453" t="str">
        <x:v>JANEIRO 2025</x:v>
      </x:c>
      <x:c r="B103" s="453" t="str">
        <x:v>DISPONIBILIDADE</x:v>
      </x:c>
      <x:c r="C103" s="453" t="str">
        <x:v>DISPONIBILIDADE</x:v>
      </x:c>
      <x:c r="D103" s="453" t="str">
        <x:v>LINHA MORTA</x:v>
      </x:c>
      <x:c r="E103" s="453" t="str">
        <x:v>5025300173</x:v>
      </x:c>
      <x:c r="F103" s="601" t="str">
        <x:v>RET CHAVE FUSIVEL 15/25KV LM</x:v>
      </x:c>
      <x:c r="G103" s="453" t="str">
        <x:v>UNIDADE</x:v>
      </x:c>
      <x:c r="H103" s="604" t="n">
        <x:v>72</x:v>
      </x:c>
      <x:c r="I103" s="607" t="n">
        <x:v>5833.22</x:v>
      </x:c>
      <x:c r="J103" s="607" t="n">
        <x:v>23897.52</x:v>
      </x:c>
      <x:c r="K103" s="453" t="str">
        <x:v>NORTE | SUL</x:v>
      </x:c>
      <x:c r="L103" s="453" t="str">
        <x:v>NÃO</x:v>
      </x:c>
      <x:c r="M103" s="453" t="str">
        <x:v>DISPONIBILIDADE O&amp;M · FORA DO FATOR K</x:v>
      </x:c>
      <x:c r="N103" s="453" t="str">
        <x:v>DE/PARA POR CÓDIGO</x:v>
      </x:c>
    </x:row>
    <x:row r="104">
      <x:c r="A104" s="453" t="str">
        <x:v>JANEIRO 2025</x:v>
      </x:c>
      <x:c r="B104" s="453" t="str">
        <x:v>DISPONIBILIDADE</x:v>
      </x:c>
      <x:c r="C104" s="453" t="str">
        <x:v>DISPONIBILIDADE</x:v>
      </x:c>
      <x:c r="D104" s="453" t="str">
        <x:v>LINHA MORTA</x:v>
      </x:c>
      <x:c r="E104" s="453" t="str">
        <x:v>5025300176</x:v>
      </x:c>
      <x:c r="F104" s="601" t="str">
        <x:v>INST CHAVE FACA LM</x:v>
      </x:c>
      <x:c r="G104" s="453" t="str">
        <x:v>UNIDADE</x:v>
      </x:c>
      <x:c r="H104" s="604" t="n">
        <x:v>53</x:v>
      </x:c>
      <x:c r="I104" s="607" t="n">
        <x:v>9478.58</x:v>
      </x:c>
      <x:c r="J104" s="607" t="n">
        <x:v>23512.92</x:v>
      </x:c>
      <x:c r="K104" s="453" t="str">
        <x:v>SUL</x:v>
      </x:c>
      <x:c r="L104" s="453" t="str">
        <x:v>NÃO</x:v>
      </x:c>
      <x:c r="M104" s="453" t="str">
        <x:v>DISPONIBILIDADE O&amp;M · FORA DO FATOR K</x:v>
      </x:c>
      <x:c r="N104" s="453" t="str">
        <x:v>DE/PARA POR CÓDIGO</x:v>
      </x:c>
    </x:row>
    <x:row r="105">
      <x:c r="A105" s="453" t="str">
        <x:v>JANEIRO 2025</x:v>
      </x:c>
      <x:c r="B105" s="453" t="str">
        <x:v>DISPONIBILIDADE</x:v>
      </x:c>
      <x:c r="C105" s="453" t="str">
        <x:v>DISPONIBILIDADE</x:v>
      </x:c>
      <x:c r="D105" s="453" t="str">
        <x:v>LINHA MORTA</x:v>
      </x:c>
      <x:c r="E105" s="453" t="str">
        <x:v>5025300177</x:v>
      </x:c>
      <x:c r="F105" s="601" t="str">
        <x:v>RET CHAVE FACA LM</x:v>
      </x:c>
      <x:c r="G105" s="453" t="str">
        <x:v>UNIDADE</x:v>
      </x:c>
      <x:c r="H105" s="604" t="n">
        <x:v>47</x:v>
      </x:c>
      <x:c r="I105" s="607" t="n">
        <x:v>3986.34</x:v>
      </x:c>
      <x:c r="J105" s="607" t="n">
        <x:v>15599.77</x:v>
      </x:c>
      <x:c r="K105" s="453" t="str">
        <x:v>SUL</x:v>
      </x:c>
      <x:c r="L105" s="453" t="str">
        <x:v>NÃO</x:v>
      </x:c>
      <x:c r="M105" s="453" t="str">
        <x:v>DISPONIBILIDADE O&amp;M · FORA DO FATOR K</x:v>
      </x:c>
      <x:c r="N105" s="453" t="str">
        <x:v>DE/PARA POR CÓDIGO</x:v>
      </x:c>
    </x:row>
    <x:row r="106">
      <x:c r="A106" s="453" t="str">
        <x:v>JANEIRO 2025</x:v>
      </x:c>
      <x:c r="B106" s="453" t="str">
        <x:v>DISPONIBILIDADE</x:v>
      </x:c>
      <x:c r="C106" s="453" t="str">
        <x:v>DISPONIBILIDADE</x:v>
      </x:c>
      <x:c r="D106" s="453" t="str">
        <x:v>LINHA VIVA</x:v>
      </x:c>
      <x:c r="E106" s="453" t="str">
        <x:v>5025300239</x:v>
      </x:c>
      <x:c r="F106" s="601" t="str">
        <x:v>TURMA LV ATE 36,2KV 4H CESTO DP EM DISP</x:v>
      </x:c>
      <x:c r="G106" s="453" t="str">
        <x:v>HORA</x:v>
      </x:c>
      <x:c r="H106" s="604" t="n">
        <x:v>2.338</x:v>
      </x:c>
      <x:c r="I106" s="607" t="n">
        <x:v>1905.28</x:v>
      </x:c>
      <x:c r="J106" s="607" t="n">
        <x:v>1854.74</x:v>
      </x:c>
      <x:c r="K106" s="453" t="str">
        <x:v>NORTE</x:v>
      </x:c>
      <x:c r="L106" s="453" t="str">
        <x:v>NÃO</x:v>
      </x:c>
      <x:c r="M106" s="453" t="str">
        <x:v>DISPONIBILIDADE O&amp;M · FORA DO FATOR K</x:v>
      </x:c>
      <x:c r="N106" s="453" t="str">
        <x:v>DE/PARA POR CÓDIGO</x:v>
      </x:c>
    </x:row>
    <x:row r="107">
      <x:c r="A107" s="453" t="str">
        <x:v>JANEIRO 2025</x:v>
      </x:c>
      <x:c r="B107" s="453" t="str">
        <x:v>DISPONIBILIDADE</x:v>
      </x:c>
      <x:c r="C107" s="453" t="str">
        <x:v>DISPONIBILIDADE</x:v>
      </x:c>
      <x:c r="D107" s="453" t="str">
        <x:v>LINHA MORTA</x:v>
      </x:c>
      <x:c r="E107" s="453" t="str">
        <x:v>5025300252</x:v>
      </x:c>
      <x:c r="F107" s="601" t="str">
        <x:v>TURMA LM ATE 36,2KV 5H CAM SOBREAVISO</x:v>
      </x:c>
      <x:c r="G107" s="453" t="str">
        <x:v>HORA</x:v>
      </x:c>
      <x:c r="H107" s="604" t="n">
        <x:v>2652.586</x:v>
      </x:c>
      <x:c r="I107" s="607" t="n">
        <x:v>325260.1</x:v>
      </x:c>
      <x:c r="J107" s="607" t="n">
        <x:v>138014.05</x:v>
      </x:c>
      <x:c r="K107" s="453" t="str">
        <x:v>NORTE | SUL</x:v>
      </x:c>
      <x:c r="L107" s="453" t="str">
        <x:v>NÃO</x:v>
      </x:c>
      <x:c r="M107" s="453" t="str">
        <x:v>DISPONIBILIDADE O&amp;M · FORA DO FATOR K</x:v>
      </x:c>
      <x:c r="N107" s="453" t="str">
        <x:v>OBSERVAÇÃO DO DE/PARA</x:v>
      </x:c>
    </x:row>
    <x:row r="108">
      <x:c r="A108" s="453" t="str">
        <x:v>JANEIRO 2025</x:v>
      </x:c>
      <x:c r="B108" s="453" t="str">
        <x:v>DISPONIBILIDADE</x:v>
      </x:c>
      <x:c r="C108" s="453" t="str">
        <x:v>DISPONIBILIDADE</x:v>
      </x:c>
      <x:c r="D108" s="453" t="str">
        <x:v>LINHA MORTA</x:v>
      </x:c>
      <x:c r="E108" s="453" t="str">
        <x:v>5025300253</x:v>
      </x:c>
      <x:c r="F108" s="601" t="str">
        <x:v>TURMA LM ATE 36,2KV 2H LEVE SOBREAVISO</x:v>
      </x:c>
      <x:c r="G108" s="453" t="str">
        <x:v>HORA</x:v>
      </x:c>
      <x:c r="H108" s="604" t="n">
        <x:v>125.3</x:v>
      </x:c>
      <x:c r="I108" s="607" t="n">
        <x:v>2425.81</x:v>
      </x:c>
      <x:c r="J108" s="607" t="n">
        <x:v>6519.36</x:v>
      </x:c>
      <x:c r="K108" s="453" t="str">
        <x:v>NORTE | SUL</x:v>
      </x:c>
      <x:c r="L108" s="453" t="str">
        <x:v>NÃO</x:v>
      </x:c>
      <x:c r="M108" s="453" t="str">
        <x:v>DISPONIBILIDADE O&amp;M · FORA DO FATOR K</x:v>
      </x:c>
      <x:c r="N108" s="453" t="str">
        <x:v>OBSERVAÇÃO DO DE/PARA</x:v>
      </x:c>
    </x:row>
    <x:row r="109">
      <x:c r="A109" s="453" t="str">
        <x:v>JANEIRO 2025</x:v>
      </x:c>
      <x:c r="B109" s="453" t="str">
        <x:v>DISPONIBILIDADE</x:v>
      </x:c>
      <x:c r="C109" s="453" t="str">
        <x:v>DISPONIBILIDADE</x:v>
      </x:c>
      <x:c r="D109" s="453" t="str">
        <x:v>LINHA MORTA</x:v>
      </x:c>
      <x:c r="E109" s="453" t="str">
        <x:v>5025300384</x:v>
      </x:c>
      <x:c r="F109" s="601" t="str">
        <x:v>RET ESPACADOR/AFASTADOR REDE PRI/SEC LM</x:v>
      </x:c>
      <x:c r="G109" s="453" t="str">
        <x:v>CONJUNTO</x:v>
      </x:c>
      <x:c r="H109" s="604" t="n">
        <x:v>3</x:v>
      </x:c>
      <x:c r="I109" s="607" t="n">
        <x:v>88.77</x:v>
      </x:c>
      <x:c r="J109" s="607" t="n">
        <x:v>473.22</x:v>
      </x:c>
      <x:c r="K109" s="453" t="str">
        <x:v>NORTE | SUL</x:v>
      </x:c>
      <x:c r="L109" s="453" t="str">
        <x:v>NÃO</x:v>
      </x:c>
      <x:c r="M109" s="453" t="str">
        <x:v>DISPONIBILIDADE O&amp;M · FORA DO FATOR K</x:v>
      </x:c>
      <x:c r="N109" s="453" t="str">
        <x:v>DE/PARA POR CÓDIGO</x:v>
      </x:c>
    </x:row>
    <x:row r="110">
      <x:c r="A110" s="453" t="str">
        <x:v>JANEIRO 2025</x:v>
      </x:c>
      <x:c r="B110" s="453" t="str">
        <x:v>DISPONIBILIDADE</x:v>
      </x:c>
      <x:c r="C110" s="453" t="str">
        <x:v>DISPONIBILIDADE</x:v>
      </x:c>
      <x:c r="D110" s="453" t="str">
        <x:v>PODA</x:v>
      </x:c>
      <x:c r="E110" s="453" t="str">
        <x:v>5026000015</x:v>
      </x:c>
      <x:c r="F110" s="601" t="str">
        <x:v>PODA ARV GRANDE PT &gt;=12M ELEV 2GE PO LM</x:v>
      </x:c>
      <x:c r="G110" s="453" t="str">
        <x:v>UNIDADE</x:v>
      </x:c>
      <x:c r="H110" s="604" t="n">
        <x:v>12</x:v>
      </x:c>
      <x:c r="I110" s="607" t="n">
        <x:v>18802.58</x:v>
      </x:c>
      <x:c r="J110" s="607" t="n">
        <x:v>3518.04</x:v>
      </x:c>
      <x:c r="K110" s="453" t="str">
        <x:v>NORTE | SUL</x:v>
      </x:c>
      <x:c r="L110" s="453" t="str">
        <x:v>NÃO</x:v>
      </x:c>
      <x:c r="M110" s="453" t="str">
        <x:v>DISPONIBILIDADE O&amp;M · FORA DO FATOR K</x:v>
      </x:c>
      <x:c r="N110" s="453" t="str">
        <x:v>SUGESTÃO POR SIMILARIDADE</x:v>
      </x:c>
    </x:row>
    <x:row r="111">
      <x:c r="A111" s="453" t="str">
        <x:v>JANEIRO 2025</x:v>
      </x:c>
      <x:c r="B111" s="453" t="str">
        <x:v>DISPONIBILIDADE</x:v>
      </x:c>
      <x:c r="C111" s="453" t="str">
        <x:v>DISPONIBILIDADE</x:v>
      </x:c>
      <x:c r="D111" s="453" t="str">
        <x:v>PODA</x:v>
      </x:c>
      <x:c r="E111" s="453" t="str">
        <x:v>5026000017</x:v>
      </x:c>
      <x:c r="F111" s="601" t="str">
        <x:v>PODA ARV MEDIO PT &gt;6&lt;12M ELEV 2ME PO LM</x:v>
      </x:c>
      <x:c r="G111" s="453" t="str">
        <x:v>UNIDADE</x:v>
      </x:c>
      <x:c r="H111" s="604" t="n">
        <x:v>392</x:v>
      </x:c>
      <x:c r="I111" s="607" t="n">
        <x:v>123665.33</x:v>
      </x:c>
      <x:c r="J111" s="607" t="n">
        <x:v>67039.84</x:v>
      </x:c>
      <x:c r="K111" s="453" t="str">
        <x:v>NORTE | SUL</x:v>
      </x:c>
      <x:c r="L111" s="453" t="str">
        <x:v>NÃO</x:v>
      </x:c>
      <x:c r="M111" s="453" t="str">
        <x:v>DISPONIBILIDADE O&amp;M · FORA DO FATOR K</x:v>
      </x:c>
      <x:c r="N111" s="453" t="str">
        <x:v>SUGESTÃO POR SIMILARIDADE</x:v>
      </x:c>
    </x:row>
    <x:row r="112">
      <x:c r="A112" s="453" t="str">
        <x:v>JANEIRO 2025</x:v>
      </x:c>
      <x:c r="B112" s="453" t="str">
        <x:v>DISPONIBILIDADE</x:v>
      </x:c>
      <x:c r="C112" s="453" t="str">
        <x:v>DISPONIBILIDADE</x:v>
      </x:c>
      <x:c r="D112" s="453" t="str">
        <x:v>PODA</x:v>
      </x:c>
      <x:c r="E112" s="453" t="str">
        <x:v>5026000026</x:v>
      </x:c>
      <x:c r="F112" s="601" t="str">
        <x:v>SERV CAMINHAO RECOLHE TRITURADOR/PODA</x:v>
      </x:c>
      <x:c r="G112" s="453" t="str">
        <x:v>UNIDADE</x:v>
      </x:c>
      <x:c r="H112" s="604" t="n">
        <x:v>579</x:v>
      </x:c>
      <x:c r="I112" s="607" t="n">
        <x:v>105227.46</x:v>
      </x:c>
      <x:c r="J112" s="607" t="n">
        <x:v>282910.98</x:v>
      </x:c>
      <x:c r="K112" s="453" t="str">
        <x:v>NORTE | SUL</x:v>
      </x:c>
      <x:c r="L112" s="453" t="str">
        <x:v>NÃO</x:v>
      </x:c>
      <x:c r="M112" s="453" t="str">
        <x:v>DISPONIBILIDADE O&amp;M · FORA DO FATOR K</x:v>
      </x:c>
      <x:c r="N112" s="453" t="str">
        <x:v>DE/PARA POR CÓDIGO</x:v>
      </x:c>
    </x:row>
    <x:row r="113">
      <x:c r="A113" s="453" t="str">
        <x:v>JANEIRO 2025</x:v>
      </x:c>
      <x:c r="B113" s="453" t="str">
        <x:v>DISPONIBILIDADE</x:v>
      </x:c>
      <x:c r="C113" s="453" t="str">
        <x:v>DISPONIBILIDADE</x:v>
      </x:c>
      <x:c r="D113" s="453" t="str">
        <x:v>PODA</x:v>
      </x:c>
      <x:c r="E113" s="453" t="str">
        <x:v>5026000037</x:v>
      </x:c>
      <x:c r="F113" s="601" t="str">
        <x:v>PODA ARV &lt;6M REDE BT CENTRAL 2PC PO LM</x:v>
      </x:c>
      <x:c r="G113" s="453" t="str">
        <x:v>UNIDADE</x:v>
      </x:c>
      <x:c r="H113" s="604" t="n">
        <x:v>194</x:v>
      </x:c>
      <x:c r="I113" s="607" t="n">
        <x:v>87940.35</x:v>
      </x:c>
      <x:c r="J113" s="607" t="n">
        <x:v>47396.14</x:v>
      </x:c>
      <x:c r="K113" s="453" t="str">
        <x:v>NORTE | SUL</x:v>
      </x:c>
      <x:c r="L113" s="453" t="str">
        <x:v>NÃO</x:v>
      </x:c>
      <x:c r="M113" s="453" t="str">
        <x:v>DISPONIBILIDADE O&amp;M · FORA DO FATOR K</x:v>
      </x:c>
      <x:c r="N113" s="453" t="str">
        <x:v>SUGESTÃO POR SIMILARIDADE</x:v>
      </x:c>
    </x:row>
    <x:row r="114">
      <x:c r="A114" s="453" t="str">
        <x:v>JANEIRO 2025</x:v>
      </x:c>
      <x:c r="B114" s="453" t="str">
        <x:v>DISPONIBILIDADE</x:v>
      </x:c>
      <x:c r="C114" s="453" t="str">
        <x:v>DISPONIBILIDADE</x:v>
      </x:c>
      <x:c r="D114" s="453" t="str">
        <x:v>LINHA VIVA</x:v>
      </x:c>
      <x:c r="E114" s="453" t="str">
        <x:v>5031200310</x:v>
      </x:c>
      <x:c r="F114" s="601" t="str">
        <x:v>INST ESTR PRI 2/3F SUS/PAS SP CRUZ SP LV</x:v>
      </x:c>
      <x:c r="G114" s="453" t="str">
        <x:v>UNIDADE</x:v>
      </x:c>
      <x:c r="H114" s="604" t="n">
        <x:v>46</x:v>
      </x:c>
      <x:c r="I114" s="607" t="n">
        <x:v>46848.23</x:v>
      </x:c>
      <x:c r="J114" s="607" t="n">
        <x:v>28598.66</x:v>
      </x:c>
      <x:c r="K114" s="453" t="str">
        <x:v>NORTE | SUL</x:v>
      </x:c>
      <x:c r="L114" s="453" t="str">
        <x:v>NÃO</x:v>
      </x:c>
      <x:c r="M114" s="453" t="str">
        <x:v>DISPONIBILIDADE O&amp;M · FORA DO FATOR K</x:v>
      </x:c>
      <x:c r="N114" s="453" t="str">
        <x:v>DE/PARA POR CÓDIGO | NÃO INFORMADA</x:v>
      </x:c>
    </x:row>
    <x:row r="115">
      <x:c r="A115" s="453" t="str">
        <x:v>JANEIRO 2025</x:v>
      </x:c>
      <x:c r="B115" s="453" t="str">
        <x:v>DISPONIBILIDADE</x:v>
      </x:c>
      <x:c r="C115" s="453" t="str">
        <x:v>DISPONIBILIDADE</x:v>
      </x:c>
      <x:c r="D115" s="453" t="str">
        <x:v>LINHA VIVA</x:v>
      </x:c>
      <x:c r="E115" s="453" t="str">
        <x:v>5031200311</x:v>
      </x:c>
      <x:c r="F115" s="601" t="str">
        <x:v>RET ESTR PRI 2/3F SUS/PAS SP CRUZ SP LV</x:v>
      </x:c>
      <x:c r="G115" s="453" t="str">
        <x:v>UNIDADE</x:v>
      </x:c>
      <x:c r="H115" s="604" t="n">
        <x:v>35</x:v>
      </x:c>
      <x:c r="I115" s="607" t="n">
        <x:v>14142.2</x:v>
      </x:c>
      <x:c r="J115" s="607" t="n">
        <x:v>13989.15</x:v>
      </x:c>
      <x:c r="K115" s="453" t="str">
        <x:v>NORTE | SUL</x:v>
      </x:c>
      <x:c r="L115" s="453" t="str">
        <x:v>NÃO</x:v>
      </x:c>
      <x:c r="M115" s="453" t="str">
        <x:v>DISPONIBILIDADE O&amp;M · FORA DO FATOR K</x:v>
      </x:c>
      <x:c r="N115" s="453" t="str">
        <x:v>DE/PARA POR CÓDIGO</x:v>
      </x:c>
    </x:row>
    <x:row r="116">
      <x:c r="A116" s="453" t="str">
        <x:v>JANEIRO 2025</x:v>
      </x:c>
      <x:c r="B116" s="453" t="str">
        <x:v>DISPONIBILIDADE</x:v>
      </x:c>
      <x:c r="C116" s="453" t="str">
        <x:v>DISPONIBILIDADE</x:v>
      </x:c>
      <x:c r="D116" s="453" t="str">
        <x:v>LINHA VIVA</x:v>
      </x:c>
      <x:c r="E116" s="453" t="str">
        <x:v>5031200312</x:v>
      </x:c>
      <x:c r="F116" s="601" t="str">
        <x:v>INST ESTR PRI 2/3F SUS/PAS DP CRUZ DP LV</x:v>
      </x:c>
      <x:c r="G116" s="453" t="str">
        <x:v>UNIDADE</x:v>
      </x:c>
      <x:c r="H116" s="604" t="n">
        <x:v>5</x:v>
      </x:c>
      <x:c r="I116" s="607" t="n">
        <x:v>4882.55</x:v>
      </x:c>
      <x:c r="J116" s="607" t="n">
        <x:v>5843.15</x:v>
      </x:c>
      <x:c r="K116" s="453" t="str">
        <x:v>NORTE | SUL</x:v>
      </x:c>
      <x:c r="L116" s="453" t="str">
        <x:v>NÃO</x:v>
      </x:c>
      <x:c r="M116" s="453" t="str">
        <x:v>DISPONIBILIDADE O&amp;M · FORA DO FATOR K</x:v>
      </x:c>
      <x:c r="N116" s="453" t="str">
        <x:v>DE/PARA POR CÓDIGO | NÃO INFORMADA</x:v>
      </x:c>
    </x:row>
    <x:row r="117">
      <x:c r="A117" s="453" t="str">
        <x:v>JANEIRO 2025</x:v>
      </x:c>
      <x:c r="B117" s="453" t="str">
        <x:v>DISPONIBILIDADE</x:v>
      </x:c>
      <x:c r="C117" s="453" t="str">
        <x:v>DISPONIBILIDADE</x:v>
      </x:c>
      <x:c r="D117" s="453" t="str">
        <x:v>LINHA VIVA</x:v>
      </x:c>
      <x:c r="E117" s="453" t="str">
        <x:v>5031200313</x:v>
      </x:c>
      <x:c r="F117" s="601" t="str">
        <x:v>RET ESTR PRI 2/3F SUS/PAS DP CRUZ DP LV</x:v>
      </x:c>
      <x:c r="G117" s="453" t="str">
        <x:v>UNIDADE</x:v>
      </x:c>
      <x:c r="H117" s="604" t="n">
        <x:v>6</x:v>
      </x:c>
      <x:c r="I117" s="607" t="n">
        <x:v>3118.78</x:v>
      </x:c>
      <x:c r="J117" s="607" t="n">
        <x:v>4507.32</x:v>
      </x:c>
      <x:c r="K117" s="453" t="str">
        <x:v>NORTE | SUL</x:v>
      </x:c>
      <x:c r="L117" s="453" t="str">
        <x:v>NÃO</x:v>
      </x:c>
      <x:c r="M117" s="453" t="str">
        <x:v>DISPONIBILIDADE O&amp;M · FORA DO FATOR K</x:v>
      </x:c>
      <x:c r="N117" s="453" t="str">
        <x:v>DE/PARA POR CÓDIGO</x:v>
      </x:c>
    </x:row>
    <x:row r="118">
      <x:c r="A118" s="453" t="str">
        <x:v>JANEIRO 2025</x:v>
      </x:c>
      <x:c r="B118" s="453" t="str">
        <x:v>DISPONIBILIDADE</x:v>
      </x:c>
      <x:c r="C118" s="453" t="str">
        <x:v>DISPONIBILIDADE</x:v>
      </x:c>
      <x:c r="D118" s="453" t="str">
        <x:v>LINHA VIVA</x:v>
      </x:c>
      <x:c r="E118" s="453" t="str">
        <x:v>5031200314</x:v>
      </x:c>
      <x:c r="F118" s="601" t="str">
        <x:v>INST ESTR PRI 2/3F ANC/AMA SP CRUZ DP LV</x:v>
      </x:c>
      <x:c r="G118" s="453" t="str">
        <x:v>UNIDADE</x:v>
      </x:c>
      <x:c r="H118" s="604" t="n">
        <x:v>6</x:v>
      </x:c>
      <x:c r="I118" s="607" t="n">
        <x:v>12835.78</x:v>
      </x:c>
      <x:c r="J118" s="607" t="n">
        <x:v>7512.48</x:v>
      </x:c>
      <x:c r="K118" s="453" t="str">
        <x:v>NORTE | SUL</x:v>
      </x:c>
      <x:c r="L118" s="453" t="str">
        <x:v>NÃO</x:v>
      </x:c>
      <x:c r="M118" s="453" t="str">
        <x:v>DISPONIBILIDADE O&amp;M · FORA DO FATOR K</x:v>
      </x:c>
      <x:c r="N118" s="453" t="str">
        <x:v>DE/PARA POR CÓDIGO</x:v>
      </x:c>
    </x:row>
    <x:row r="119">
      <x:c r="A119" s="453" t="str">
        <x:v>JANEIRO 2025</x:v>
      </x:c>
      <x:c r="B119" s="453" t="str">
        <x:v>DISPONIBILIDADE</x:v>
      </x:c>
      <x:c r="C119" s="453" t="str">
        <x:v>DISPONIBILIDADE</x:v>
      </x:c>
      <x:c r="D119" s="453" t="str">
        <x:v>LINHA VIVA</x:v>
      </x:c>
      <x:c r="E119" s="453" t="str">
        <x:v>5031200315</x:v>
      </x:c>
      <x:c r="F119" s="601" t="str">
        <x:v>RET ESTR PRI 2/3F ANC/AMA SP CRUZ DP LV</x:v>
      </x:c>
      <x:c r="G119" s="453" t="str">
        <x:v>UNIDADE</x:v>
      </x:c>
      <x:c r="H119" s="604" t="n">
        <x:v>3</x:v>
      </x:c>
      <x:c r="I119" s="607" t="n">
        <x:v>2533</x:v>
      </x:c>
      <x:c r="J119" s="607" t="n">
        <x:v>2414.58</x:v>
      </x:c>
      <x:c r="K119" s="453" t="str">
        <x:v>NORTE | SUL</x:v>
      </x:c>
      <x:c r="L119" s="453" t="str">
        <x:v>NÃO</x:v>
      </x:c>
      <x:c r="M119" s="453" t="str">
        <x:v>DISPONIBILIDADE O&amp;M · FORA DO FATOR K</x:v>
      </x:c>
      <x:c r="N119" s="453" t="str">
        <x:v>DE/PARA POR CÓDIGO</x:v>
      </x:c>
    </x:row>
    <x:row r="120">
      <x:c r="A120" s="453" t="str">
        <x:v>JANEIRO 2025</x:v>
      </x:c>
      <x:c r="B120" s="453" t="str">
        <x:v>DISPONIBILIDADE</x:v>
      </x:c>
      <x:c r="C120" s="453" t="str">
        <x:v>DISPONIBILIDADE</x:v>
      </x:c>
      <x:c r="D120" s="453" t="str">
        <x:v>LINHA VIVA</x:v>
      </x:c>
      <x:c r="E120" s="453" t="str">
        <x:v>5031200316</x:v>
      </x:c>
      <x:c r="F120" s="601" t="str">
        <x:v>INST ESTR PRI 2/3F ANC/AMA DP CRUZ DP LV</x:v>
      </x:c>
      <x:c r="G120" s="453" t="str">
        <x:v>UNIDADE</x:v>
      </x:c>
      <x:c r="H120" s="604" t="n">
        <x:v>9</x:v>
      </x:c>
      <x:c r="I120" s="607" t="n">
        <x:v>29268.72</x:v>
      </x:c>
      <x:c r="J120" s="607" t="n">
        <x:v>15025.32</x:v>
      </x:c>
      <x:c r="K120" s="453" t="str">
        <x:v>NORTE | SUL</x:v>
      </x:c>
      <x:c r="L120" s="453" t="str">
        <x:v>NÃO</x:v>
      </x:c>
      <x:c r="M120" s="453" t="str">
        <x:v>DISPONIBILIDADE O&amp;M · FORA DO FATOR K</x:v>
      </x:c>
      <x:c r="N120" s="453" t="str">
        <x:v>DE/PARA POR CÓDIGO | NÃO INFORMADA</x:v>
      </x:c>
    </x:row>
    <x:row r="121">
      <x:c r="A121" s="453" t="str">
        <x:v>JANEIRO 2025</x:v>
      </x:c>
      <x:c r="B121" s="453" t="str">
        <x:v>DISPONIBILIDADE</x:v>
      </x:c>
      <x:c r="C121" s="453" t="str">
        <x:v>DISPONIBILIDADE</x:v>
      </x:c>
      <x:c r="D121" s="453" t="str">
        <x:v>LINHA VIVA</x:v>
      </x:c>
      <x:c r="E121" s="453" t="str">
        <x:v>5031200317</x:v>
      </x:c>
      <x:c r="F121" s="601" t="str">
        <x:v>RET ESTR PRI 2/3F ANC/AMA DP CRUZ DP LV</x:v>
      </x:c>
      <x:c r="G121" s="453" t="str">
        <x:v>UNIDADE</x:v>
      </x:c>
      <x:c r="H121" s="604" t="n">
        <x:v>1</x:v>
      </x:c>
      <x:c r="I121" s="607" t="n">
        <x:v>1300.82</x:v>
      </x:c>
      <x:c r="J121" s="607" t="n">
        <x:v>1073.26</x:v>
      </x:c>
      <x:c r="K121" s="453" t="str">
        <x:v>NORTE | SUL</x:v>
      </x:c>
      <x:c r="L121" s="453" t="str">
        <x:v>NÃO</x:v>
      </x:c>
      <x:c r="M121" s="453" t="str">
        <x:v>DISPONIBILIDADE O&amp;M · FORA DO FATOR K</x:v>
      </x:c>
      <x:c r="N121" s="453" t="str">
        <x:v>DE/PARA POR CÓDIGO</x:v>
      </x:c>
    </x:row>
    <x:row r="122">
      <x:c r="A122" s="453" t="str">
        <x:v>JANEIRO 2025</x:v>
      </x:c>
      <x:c r="B122" s="453" t="str">
        <x:v>DISPONIBILIDADE</x:v>
      </x:c>
      <x:c r="C122" s="453" t="str">
        <x:v>DISPONIBILIDADE</x:v>
      </x:c>
      <x:c r="D122" s="453" t="str">
        <x:v>LINHA VIVA</x:v>
      </x:c>
      <x:c r="E122" s="453" t="str">
        <x:v>5031200322</x:v>
      </x:c>
      <x:c r="F122" s="601" t="str">
        <x:v>INST ESTR PRI 1F ANC/AMA SP S/CRUZ LV</x:v>
      </x:c>
      <x:c r="G122" s="453" t="str">
        <x:v>UNIDADE</x:v>
      </x:c>
      <x:c r="H122" s="604" t="n">
        <x:v>2</x:v>
      </x:c>
      <x:c r="I122" s="607" t="n">
        <x:v>901.68</x:v>
      </x:c>
      <x:c r="J122" s="607" t="n">
        <x:v>494.84</x:v>
      </x:c>
      <x:c r="K122" s="453" t="str">
        <x:v>SUL</x:v>
      </x:c>
      <x:c r="L122" s="453" t="str">
        <x:v>NÃO</x:v>
      </x:c>
      <x:c r="M122" s="453" t="str">
        <x:v>DISPONIBILIDADE O&amp;M · FORA DO FATOR K</x:v>
      </x:c>
      <x:c r="N122" s="453" t="str">
        <x:v>DE/PARA POR CÓDIGO</x:v>
      </x:c>
    </x:row>
    <x:row r="123">
      <x:c r="A123" s="453" t="str">
        <x:v>JANEIRO 2025</x:v>
      </x:c>
      <x:c r="B123" s="453" t="str">
        <x:v>DISPONIBILIDADE</x:v>
      </x:c>
      <x:c r="C123" s="453" t="str">
        <x:v>DISPONIBILIDADE</x:v>
      </x:c>
      <x:c r="D123" s="453" t="str">
        <x:v>LINHA VIVA</x:v>
      </x:c>
      <x:c r="E123" s="453" t="str">
        <x:v>5031200324</x:v>
      </x:c>
      <x:c r="F123" s="601" t="str">
        <x:v>INST ESTR PRI 1F ANC/AMA DP S/CRUZ LV</x:v>
      </x:c>
      <x:c r="G123" s="453" t="str">
        <x:v>UNIDADE</x:v>
      </x:c>
      <x:c r="H123" s="604" t="n">
        <x:v>1</x:v>
      </x:c>
      <x:c r="I123" s="607" t="n">
        <x:v>721.69</x:v>
      </x:c>
      <x:c r="J123" s="607" t="n">
        <x:v>500.74</x:v>
      </x:c>
      <x:c r="K123" s="453" t="str">
        <x:v>SUL</x:v>
      </x:c>
      <x:c r="L123" s="453" t="str">
        <x:v>NÃO</x:v>
      </x:c>
      <x:c r="M123" s="453" t="str">
        <x:v>DISPONIBILIDADE O&amp;M · FORA DO FATOR K</x:v>
      </x:c>
      <x:c r="N123" s="453" t="str">
        <x:v>DE/PARA POR CÓDIGO</x:v>
      </x:c>
    </x:row>
    <x:row r="124">
      <x:c r="A124" s="453" t="str">
        <x:v>JANEIRO 2025</x:v>
      </x:c>
      <x:c r="B124" s="453" t="str">
        <x:v>DISPONIBILIDADE</x:v>
      </x:c>
      <x:c r="C124" s="453" t="str">
        <x:v>DISPONIBILIDADE</x:v>
      </x:c>
      <x:c r="D124" s="453" t="str">
        <x:v>LINHA VIVA</x:v>
      </x:c>
      <x:c r="E124" s="453" t="str">
        <x:v>5031200325</x:v>
      </x:c>
      <x:c r="F124" s="601" t="str">
        <x:v>RET ESTR PRI 1F ANC/AMA DP S/CRUZ LV</x:v>
      </x:c>
      <x:c r="G124" s="453" t="str">
        <x:v>UNIDADE</x:v>
      </x:c>
      <x:c r="H124" s="604" t="n">
        <x:v>1</x:v>
      </x:c>
      <x:c r="I124" s="607" t="n">
        <x:v>721.69</x:v>
      </x:c>
      <x:c r="J124" s="607" t="n">
        <x:v>321.92</x:v>
      </x:c>
      <x:c r="K124" s="453" t="str">
        <x:v>SUL</x:v>
      </x:c>
      <x:c r="L124" s="453" t="str">
        <x:v>NÃO</x:v>
      </x:c>
      <x:c r="M124" s="453" t="str">
        <x:v>DISPONIBILIDADE O&amp;M · FORA DO FATOR K</x:v>
      </x:c>
      <x:c r="N124" s="453" t="str">
        <x:v>DE/PARA POR CÓDIGO</x:v>
      </x:c>
    </x:row>
    <x:row r="125">
      <x:c r="A125" s="453" t="str">
        <x:v>JANEIRO 2025</x:v>
      </x:c>
      <x:c r="B125" s="453" t="str">
        <x:v>DISPONIBILIDADE</x:v>
      </x:c>
      <x:c r="C125" s="453" t="str">
        <x:v>DISPONIBILIDADE</x:v>
      </x:c>
      <x:c r="D125" s="453" t="str">
        <x:v>LINHA VIVA</x:v>
      </x:c>
      <x:c r="E125" s="453" t="str">
        <x:v>5031200327</x:v>
      </x:c>
      <x:c r="F125" s="601" t="str">
        <x:v>RET ESTR PRI 2/3F SUS/PAS SP S/CRUZ LV</x:v>
      </x:c>
      <x:c r="G125" s="453" t="str">
        <x:v>UNIDADE</x:v>
      </x:c>
      <x:c r="H125" s="604" t="n">
        <x:v>2</x:v>
      </x:c>
      <x:c r="I125" s="607" t="n">
        <x:v>937.3</x:v>
      </x:c>
      <x:c r="J125" s="607" t="n">
        <x:v>560.84</x:v>
      </x:c>
      <x:c r="K125" s="453" t="str">
        <x:v>SUL</x:v>
      </x:c>
      <x:c r="L125" s="453" t="str">
        <x:v>NÃO</x:v>
      </x:c>
      <x:c r="M125" s="453" t="str">
        <x:v>DISPONIBILIDADE O&amp;M · FORA DO FATOR K</x:v>
      </x:c>
      <x:c r="N125" s="453" t="str">
        <x:v>DE/PARA POR CÓDIGO</x:v>
      </x:c>
    </x:row>
    <x:row r="126">
      <x:c r="A126" s="453" t="str">
        <x:v>JANEIRO 2025</x:v>
      </x:c>
      <x:c r="B126" s="453" t="str">
        <x:v>DISPONIBILIDADE</x:v>
      </x:c>
      <x:c r="C126" s="453" t="str">
        <x:v>DISPONIBILIDADE</x:v>
      </x:c>
      <x:c r="D126" s="453" t="str">
        <x:v>LINHA VIVA</x:v>
      </x:c>
      <x:c r="E126" s="453" t="str">
        <x:v>5031200338</x:v>
      </x:c>
      <x:c r="F126" s="601" t="str">
        <x:v>TURMA LV INST POSTE ESTRUT PRIMARIA LV</x:v>
      </x:c>
      <x:c r="G126" s="453" t="str">
        <x:v>UNIDADE</x:v>
      </x:c>
      <x:c r="H126" s="604" t="n">
        <x:v>24</x:v>
      </x:c>
      <x:c r="I126" s="607" t="n">
        <x:v>20539.96</x:v>
      </x:c>
      <x:c r="J126" s="607" t="n">
        <x:v>30453.84</x:v>
      </x:c>
      <x:c r="K126" s="453" t="str">
        <x:v>SUL</x:v>
      </x:c>
      <x:c r="L126" s="453" t="str">
        <x:v>NÃO</x:v>
      </x:c>
      <x:c r="M126" s="453" t="str">
        <x:v>DISPONIBILIDADE O&amp;M · FORA DO FATOR K</x:v>
      </x:c>
      <x:c r="N126" s="453" t="str">
        <x:v>DE/PARA POR CÓDIGO</x:v>
      </x:c>
    </x:row>
    <x:row r="127">
      <x:c r="A127" s="453" t="str">
        <x:v>JANEIRO 2025</x:v>
      </x:c>
      <x:c r="B127" s="453" t="str">
        <x:v>DISPONIBILIDADE</x:v>
      </x:c>
      <x:c r="C127" s="453" t="str">
        <x:v>DISPONIBILIDADE</x:v>
      </x:c>
      <x:c r="D127" s="453" t="str">
        <x:v>LINHA VIVA</x:v>
      </x:c>
      <x:c r="E127" s="453" t="str">
        <x:v>5031200339</x:v>
      </x:c>
      <x:c r="F127" s="601" t="str">
        <x:v>TURMA LV RET POSTE ESTRUT PRIMARIA LV</x:v>
      </x:c>
      <x:c r="G127" s="453" t="str">
        <x:v>UNIDADE</x:v>
      </x:c>
      <x:c r="H127" s="604" t="n">
        <x:v>8</x:v>
      </x:c>
      <x:c r="I127" s="607" t="n">
        <x:v>3872.76</x:v>
      </x:c>
      <x:c r="J127" s="607" t="n">
        <x:v>8701.28</x:v>
      </x:c>
      <x:c r="K127" s="453" t="str">
        <x:v>SUL</x:v>
      </x:c>
      <x:c r="L127" s="453" t="str">
        <x:v>NÃO</x:v>
      </x:c>
      <x:c r="M127" s="453" t="str">
        <x:v>DISPONIBILIDADE O&amp;M · FORA DO FATOR K</x:v>
      </x:c>
      <x:c r="N127" s="453" t="str">
        <x:v>DE/PARA POR CÓDIGO</x:v>
      </x:c>
    </x:row>
    <x:row r="128">
      <x:c r="A128" s="453" t="str">
        <x:v>JANEIRO 2025</x:v>
      </x:c>
      <x:c r="B128" s="453" t="str">
        <x:v>DISPONIBILIDADE</x:v>
      </x:c>
      <x:c r="C128" s="453" t="str">
        <x:v>DISPONIBILIDADE</x:v>
      </x:c>
      <x:c r="D128" s="453" t="str">
        <x:v>LINHA VIVA</x:v>
      </x:c>
      <x:c r="E128" s="453" t="str">
        <x:v>5031200363</x:v>
      </x:c>
      <x:c r="F128" s="601" t="str">
        <x:v>INST ESTR CP RELIG DIST 1F BASE C 1F LV</x:v>
      </x:c>
      <x:c r="G128" s="453" t="str">
        <x:v>CONJUNTO</x:v>
      </x:c>
      <x:c r="H128" s="604" t="n">
        <x:v>25</x:v>
      </x:c>
      <x:c r="I128" s="607" t="n">
        <x:v>20730.75</x:v>
      </x:c>
      <x:c r="J128" s="607" t="n">
        <x:v>34983.5</x:v>
      </x:c>
      <x:c r="K128" s="453" t="str">
        <x:v>SUL</x:v>
      </x:c>
      <x:c r="L128" s="453" t="str">
        <x:v>NÃO</x:v>
      </x:c>
      <x:c r="M128" s="453" t="str">
        <x:v>DISPONIBILIDADE O&amp;M · FORA DO FATOR K</x:v>
      </x:c>
      <x:c r="N128" s="453" t="str">
        <x:v>DE/PARA POR CÓDIGO</x:v>
      </x:c>
    </x:row>
    <x:row r="129">
      <x:c r="A129" s="453" t="str">
        <x:v>JANEIRO 2025</x:v>
      </x:c>
      <x:c r="B129" s="453" t="str">
        <x:v>DISPONIBILIDADE</x:v>
      </x:c>
      <x:c r="C129" s="453" t="str">
        <x:v>DISPONIBILIDADE</x:v>
      </x:c>
      <x:c r="D129" s="453" t="str">
        <x:v>LINHA VIVA</x:v>
      </x:c>
      <x:c r="E129" s="453" t="str">
        <x:v>5031300110</x:v>
      </x:c>
      <x:c r="F129" s="601" t="str">
        <x:v>INST ISOLADOR PINO/PILAR LV</x:v>
      </x:c>
      <x:c r="G129" s="453" t="str">
        <x:v>UNIDADE</x:v>
      </x:c>
      <x:c r="H129" s="604" t="n">
        <x:v>25</x:v>
      </x:c>
      <x:c r="I129" s="607" t="n">
        <x:v>6757.29</x:v>
      </x:c>
      <x:c r="J129" s="607" t="n">
        <x:v>8134.75</x:v>
      </x:c>
      <x:c r="K129" s="453" t="str">
        <x:v>NORTE | SUL</x:v>
      </x:c>
      <x:c r="L129" s="453" t="str">
        <x:v>NÃO</x:v>
      </x:c>
      <x:c r="M129" s="453" t="str">
        <x:v>DISPONIBILIDADE O&amp;M · FORA DO FATOR K</x:v>
      </x:c>
      <x:c r="N129" s="453" t="str">
        <x:v>DE/PARA POR CÓDIGO</x:v>
      </x:c>
    </x:row>
    <x:row r="130">
      <x:c r="A130" s="453" t="str">
        <x:v>JANEIRO 2025</x:v>
      </x:c>
      <x:c r="B130" s="453" t="str">
        <x:v>DISPONIBILIDADE</x:v>
      </x:c>
      <x:c r="C130" s="453" t="str">
        <x:v>DISPONIBILIDADE</x:v>
      </x:c>
      <x:c r="D130" s="453" t="str">
        <x:v>LINHA VIVA</x:v>
      </x:c>
      <x:c r="E130" s="453" t="str">
        <x:v>5031300111</x:v>
      </x:c>
      <x:c r="F130" s="601" t="str">
        <x:v>RET ISOLADOR PINO/PILAR LV</x:v>
      </x:c>
      <x:c r="G130" s="453" t="str">
        <x:v>UNIDADE</x:v>
      </x:c>
      <x:c r="H130" s="604" t="n">
        <x:v>24</x:v>
      </x:c>
      <x:c r="I130" s="607" t="n">
        <x:v>2690.1</x:v>
      </x:c>
      <x:c r="J130" s="607" t="n">
        <x:v>5220.72</x:v>
      </x:c>
      <x:c r="K130" s="453" t="str">
        <x:v>NORTE | SUL</x:v>
      </x:c>
      <x:c r="L130" s="453" t="str">
        <x:v>NÃO</x:v>
      </x:c>
      <x:c r="M130" s="453" t="str">
        <x:v>DISPONIBILIDADE O&amp;M · FORA DO FATOR K</x:v>
      </x:c>
      <x:c r="N130" s="453" t="str">
        <x:v>DE/PARA POR CÓDIGO | NÃO INFORMADA</x:v>
      </x:c>
    </x:row>
    <x:row r="131">
      <x:c r="A131" s="453" t="str">
        <x:v>JANEIRO 2025</x:v>
      </x:c>
      <x:c r="B131" s="453" t="str">
        <x:v>DISPONIBILIDADE</x:v>
      </x:c>
      <x:c r="C131" s="453" t="str">
        <x:v>DISPONIBILIDADE</x:v>
      </x:c>
      <x:c r="D131" s="453" t="str">
        <x:v>LINHA VIVA</x:v>
      </x:c>
      <x:c r="E131" s="453" t="str">
        <x:v>5031300112</x:v>
      </x:c>
      <x:c r="F131" s="601" t="str">
        <x:v>INST ISOLAD DISCO/ANCORAGEM LV</x:v>
      </x:c>
      <x:c r="G131" s="453" t="str">
        <x:v>CONJUNTO</x:v>
      </x:c>
      <x:c r="H131" s="604" t="n">
        <x:v>1</x:v>
      </x:c>
      <x:c r="I131" s="607" t="n">
        <x:v>414.23</x:v>
      </x:c>
      <x:c r="J131" s="607" t="n">
        <x:v>363.04</x:v>
      </x:c>
      <x:c r="K131" s="453" t="str">
        <x:v>NORTE | SUL</x:v>
      </x:c>
      <x:c r="L131" s="453" t="str">
        <x:v>NÃO</x:v>
      </x:c>
      <x:c r="M131" s="453" t="str">
        <x:v>DISPONIBILIDADE O&amp;M · FORA DO FATOR K</x:v>
      </x:c>
      <x:c r="N131" s="453" t="str">
        <x:v>DE/PARA POR CÓDIGO</x:v>
      </x:c>
    </x:row>
    <x:row r="132">
      <x:c r="A132" s="453" t="str">
        <x:v>JANEIRO 2025</x:v>
      </x:c>
      <x:c r="B132" s="453" t="str">
        <x:v>DISPONIBILIDADE</x:v>
      </x:c>
      <x:c r="C132" s="453" t="str">
        <x:v>DISPONIBILIDADE</x:v>
      </x:c>
      <x:c r="D132" s="453" t="str">
        <x:v>LINHA VIVA</x:v>
      </x:c>
      <x:c r="E132" s="453" t="str">
        <x:v>5031300113</x:v>
      </x:c>
      <x:c r="F132" s="601" t="str">
        <x:v>RET ISOLAD DISCO/ANCORAGEM LV</x:v>
      </x:c>
      <x:c r="G132" s="453" t="str">
        <x:v>CONJUNTO</x:v>
      </x:c>
      <x:c r="H132" s="604" t="n">
        <x:v>4</x:v>
      </x:c>
      <x:c r="I132" s="607" t="n">
        <x:v>705.27</x:v>
      </x:c>
      <x:c r="J132" s="607" t="n">
        <x:v>1018.2</x:v>
      </x:c>
      <x:c r="K132" s="453" t="str">
        <x:v>NORTE | SUL</x:v>
      </x:c>
      <x:c r="L132" s="453" t="str">
        <x:v>NÃO</x:v>
      </x:c>
      <x:c r="M132" s="453" t="str">
        <x:v>DISPONIBILIDADE O&amp;M · FORA DO FATOR K</x:v>
      </x:c>
      <x:c r="N132" s="453" t="str">
        <x:v>DE/PARA POR CÓDIGO</x:v>
      </x:c>
    </x:row>
    <x:row r="133">
      <x:c r="A133" s="453" t="str">
        <x:v>JANEIRO 2025</x:v>
      </x:c>
      <x:c r="B133" s="453" t="str">
        <x:v>DISPONIBILIDADE</x:v>
      </x:c>
      <x:c r="C133" s="453" t="str">
        <x:v>DISPONIBILIDADE</x:v>
      </x:c>
      <x:c r="D133" s="453" t="str">
        <x:v>LINHA VIVA</x:v>
      </x:c>
      <x:c r="E133" s="453" t="str">
        <x:v>5032000207</x:v>
      </x:c>
      <x:c r="F133" s="601" t="str">
        <x:v>INST EMENDA COND NU AL/CU LV</x:v>
      </x:c>
      <x:c r="G133" s="453" t="str">
        <x:v>UNIDADE</x:v>
      </x:c>
      <x:c r="H133" s="604" t="n">
        <x:v>2</x:v>
      </x:c>
      <x:c r="I133" s="607" t="n">
        <x:v>671.3</x:v>
      </x:c>
      <x:c r="J133" s="607" t="n">
        <x:v>725.18</x:v>
      </x:c>
      <x:c r="K133" s="453" t="str">
        <x:v>NORTE | SUL</x:v>
      </x:c>
      <x:c r="L133" s="453" t="str">
        <x:v>NÃO</x:v>
      </x:c>
      <x:c r="M133" s="453" t="str">
        <x:v>DISPONIBILIDADE O&amp;M · FORA DO FATOR K</x:v>
      </x:c>
      <x:c r="N133" s="453" t="str">
        <x:v>DE/PARA POR CÓDIGO</x:v>
      </x:c>
    </x:row>
    <x:row r="134">
      <x:c r="A134" s="453" t="str">
        <x:v>JANEIRO 2025</x:v>
      </x:c>
      <x:c r="B134" s="453" t="str">
        <x:v>DISPONIBILIDADE</x:v>
      </x:c>
      <x:c r="C134" s="453" t="str">
        <x:v>DISPONIBILIDADE</x:v>
      </x:c>
      <x:c r="D134" s="453" t="str">
        <x:v>LINHA VIVA</x:v>
      </x:c>
      <x:c r="E134" s="453" t="str">
        <x:v>5032000208</x:v>
      </x:c>
      <x:c r="F134" s="601" t="str">
        <x:v>INST CONECTOR EM CONDUTOR LV</x:v>
      </x:c>
      <x:c r="G134" s="453" t="str">
        <x:v>UNIDADE</x:v>
      </x:c>
      <x:c r="H134" s="604" t="n">
        <x:v>86</x:v>
      </x:c>
      <x:c r="I134" s="607" t="n">
        <x:v>17546.3</x:v>
      </x:c>
      <x:c r="J134" s="607" t="n">
        <x:v>23321.48</x:v>
      </x:c>
      <x:c r="K134" s="453" t="str">
        <x:v>NORTE | SUL</x:v>
      </x:c>
      <x:c r="L134" s="453" t="str">
        <x:v>NÃO</x:v>
      </x:c>
      <x:c r="M134" s="453" t="str">
        <x:v>DISPONIBILIDADE O&amp;M · FORA DO FATOR K</x:v>
      </x:c>
      <x:c r="N134" s="453" t="str">
        <x:v>DE/PARA POR CÓDIGO</x:v>
      </x:c>
    </x:row>
    <x:row r="135">
      <x:c r="A135" s="453" t="str">
        <x:v>JANEIRO 2025</x:v>
      </x:c>
      <x:c r="B135" s="453" t="str">
        <x:v>DISPONIBILIDADE</x:v>
      </x:c>
      <x:c r="C135" s="453" t="str">
        <x:v>DISPONIBILIDADE</x:v>
      </x:c>
      <x:c r="D135" s="453" t="str">
        <x:v>LINHA VIVA</x:v>
      </x:c>
      <x:c r="E135" s="453" t="str">
        <x:v>5032000209</x:v>
      </x:c>
      <x:c r="F135" s="601" t="str">
        <x:v>RET CONECTOR EM CONDUTOR LV</x:v>
      </x:c>
      <x:c r="G135" s="453" t="str">
        <x:v>UNIDADE</x:v>
      </x:c>
      <x:c r="H135" s="604" t="n">
        <x:v>19</x:v>
      </x:c>
      <x:c r="I135" s="607" t="n">
        <x:v>2515.52</x:v>
      </x:c>
      <x:c r="J135" s="607" t="n">
        <x:v>3259.64</x:v>
      </x:c>
      <x:c r="K135" s="453" t="str">
        <x:v>NORTE | SUL</x:v>
      </x:c>
      <x:c r="L135" s="453" t="str">
        <x:v>NÃO</x:v>
      </x:c>
      <x:c r="M135" s="453" t="str">
        <x:v>DISPONIBILIDADE O&amp;M · FORA DO FATOR K</x:v>
      </x:c>
      <x:c r="N135" s="453" t="str">
        <x:v>DE/PARA POR CÓDIGO</x:v>
      </x:c>
    </x:row>
    <x:row r="136">
      <x:c r="A136" s="453" t="str">
        <x:v>JANEIRO 2025</x:v>
      </x:c>
      <x:c r="B136" s="453" t="str">
        <x:v>DISPONIBILIDADE</x:v>
      </x:c>
      <x:c r="C136" s="453" t="str">
        <x:v>DISPONIBILIDADE</x:v>
      </x:c>
      <x:c r="D136" s="453" t="str">
        <x:v>LINHA VIVA</x:v>
      </x:c>
      <x:c r="E136" s="453" t="str">
        <x:v>5032000214</x:v>
      </x:c>
      <x:c r="F136" s="601" t="str">
        <x:v>INST AMARRACAO COND NU/MULTIP/PROTEG LV</x:v>
      </x:c>
      <x:c r="G136" s="453" t="str">
        <x:v>UNIDADE</x:v>
      </x:c>
      <x:c r="H136" s="604" t="n">
        <x:v>11</x:v>
      </x:c>
      <x:c r="I136" s="607" t="n">
        <x:v>1660.02</x:v>
      </x:c>
      <x:c r="J136" s="607" t="n">
        <x:v>3491.73</x:v>
      </x:c>
      <x:c r="K136" s="453" t="str">
        <x:v>NORTE | SUL</x:v>
      </x:c>
      <x:c r="L136" s="453" t="str">
        <x:v>NÃO</x:v>
      </x:c>
      <x:c r="M136" s="453" t="str">
        <x:v>DISPONIBILIDADE O&amp;M · FORA DO FATOR K</x:v>
      </x:c>
      <x:c r="N136" s="453" t="str">
        <x:v>DE/PARA POR CÓDIGO</x:v>
      </x:c>
    </x:row>
    <x:row r="137">
      <x:c r="A137" s="453" t="str">
        <x:v>JANEIRO 2025</x:v>
      </x:c>
      <x:c r="B137" s="453" t="str">
        <x:v>DISPONIBILIDADE</x:v>
      </x:c>
      <x:c r="C137" s="453" t="str">
        <x:v>DISPONIBILIDADE</x:v>
      </x:c>
      <x:c r="D137" s="453" t="str">
        <x:v>LINHA VIVA</x:v>
      </x:c>
      <x:c r="E137" s="453" t="str">
        <x:v>5032000219</x:v>
      </x:c>
      <x:c r="F137" s="601" t="str">
        <x:v>INST ESTRIBO OU GRAMPO LINHA VIVA RD LV</x:v>
      </x:c>
      <x:c r="G137" s="453" t="str">
        <x:v>UNIDADE</x:v>
      </x:c>
      <x:c r="H137" s="604" t="n">
        <x:v>1</x:v>
      </x:c>
      <x:c r="I137" s="607" t="n">
        <x:v>1121.54</x:v>
      </x:c>
      <x:c r="J137" s="607" t="n">
        <x:v>271.18</x:v>
      </x:c>
      <x:c r="K137" s="453" t="str">
        <x:v>NORTE | SUL</x:v>
      </x:c>
      <x:c r="L137" s="453" t="str">
        <x:v>NÃO</x:v>
      </x:c>
      <x:c r="M137" s="453" t="str">
        <x:v>DISPONIBILIDADE O&amp;M · FORA DO FATOR K</x:v>
      </x:c>
      <x:c r="N137" s="453" t="str">
        <x:v>NÃO INFORMADA | DE/PARA POR CÓDIGO</x:v>
      </x:c>
    </x:row>
    <x:row r="138">
      <x:c r="A138" s="453" t="str">
        <x:v>JANEIRO 2025</x:v>
      </x:c>
      <x:c r="B138" s="453" t="str">
        <x:v>DISPONIBILIDADE</x:v>
      </x:c>
      <x:c r="C138" s="453" t="str">
        <x:v>DISPONIBILIDADE</x:v>
      </x:c>
      <x:c r="D138" s="453" t="str">
        <x:v>LINHA VIVA</x:v>
      </x:c>
      <x:c r="E138" s="453" t="str">
        <x:v>5033000292</x:v>
      </x:c>
      <x:c r="F138" s="601" t="str">
        <x:v>INST CHAVE FUSIVEL 15/25KV LV</x:v>
      </x:c>
      <x:c r="G138" s="453" t="str">
        <x:v>UNIDADE</x:v>
      </x:c>
      <x:c r="H138" s="604" t="n">
        <x:v>54</x:v>
      </x:c>
      <x:c r="I138" s="607" t="n">
        <x:v>39095.94</x:v>
      </x:c>
      <x:c r="J138" s="607" t="n">
        <x:v>20556.72</x:v>
      </x:c>
      <x:c r="K138" s="453" t="str">
        <x:v>NORTE | SUL</x:v>
      </x:c>
      <x:c r="L138" s="453" t="str">
        <x:v>NÃO</x:v>
      </x:c>
      <x:c r="M138" s="453" t="str">
        <x:v>DISPONIBILIDADE O&amp;M · FORA DO FATOR K</x:v>
      </x:c>
      <x:c r="N138" s="453" t="str">
        <x:v>DE/PARA POR CÓDIGO | NÃO INFORMADA</x:v>
      </x:c>
    </x:row>
    <x:row r="139">
      <x:c r="A139" s="453" t="str">
        <x:v>JANEIRO 2025</x:v>
      </x:c>
      <x:c r="B139" s="453" t="str">
        <x:v>DISPONIBILIDADE</x:v>
      </x:c>
      <x:c r="C139" s="453" t="str">
        <x:v>DISPONIBILIDADE</x:v>
      </x:c>
      <x:c r="D139" s="453" t="str">
        <x:v>LINHA VIVA</x:v>
      </x:c>
      <x:c r="E139" s="453" t="str">
        <x:v>5033000293</x:v>
      </x:c>
      <x:c r="F139" s="601" t="str">
        <x:v>RET CHAVE FUSIVEL 15/25KV LV</x:v>
      </x:c>
      <x:c r="G139" s="453" t="str">
        <x:v>UNIDADE</x:v>
      </x:c>
      <x:c r="H139" s="604" t="n">
        <x:v>36</x:v>
      </x:c>
      <x:c r="I139" s="607" t="n">
        <x:v>18363.61</x:v>
      </x:c>
      <x:c r="J139" s="607" t="n">
        <x:v>12191.04</x:v>
      </x:c>
      <x:c r="K139" s="453" t="str">
        <x:v>NORTE | SUL</x:v>
      </x:c>
      <x:c r="L139" s="453" t="str">
        <x:v>NÃO</x:v>
      </x:c>
      <x:c r="M139" s="453" t="str">
        <x:v>DISPONIBILIDADE O&amp;M · FORA DO FATOR K</x:v>
      </x:c>
      <x:c r="N139" s="453" t="str">
        <x:v>DE/PARA POR CÓDIGO</x:v>
      </x:c>
    </x:row>
    <x:row r="140">
      <x:c r="A140" s="453" t="str">
        <x:v>JANEIRO 2025</x:v>
      </x:c>
      <x:c r="B140" s="453" t="str">
        <x:v>DISPONIBILIDADE</x:v>
      </x:c>
      <x:c r="C140" s="453" t="str">
        <x:v>DISPONIBILIDADE</x:v>
      </x:c>
      <x:c r="D140" s="453" t="str">
        <x:v>LINHA VIVA</x:v>
      </x:c>
      <x:c r="E140" s="453" t="str">
        <x:v>5033000296</x:v>
      </x:c>
      <x:c r="F140" s="601" t="str">
        <x:v>INST CHAVE FACA LV</x:v>
      </x:c>
      <x:c r="G140" s="453" t="str">
        <x:v>UNIDADE</x:v>
      </x:c>
      <x:c r="H140" s="604" t="n">
        <x:v>32</x:v>
      </x:c>
      <x:c r="I140" s="607" t="n">
        <x:v>23037.2</x:v>
      </x:c>
      <x:c r="J140" s="607" t="n">
        <x:v>12181.76</x:v>
      </x:c>
      <x:c r="K140" s="453" t="str">
        <x:v>NORTE | SUL</x:v>
      </x:c>
      <x:c r="L140" s="453" t="str">
        <x:v>NÃO</x:v>
      </x:c>
      <x:c r="M140" s="453" t="str">
        <x:v>DISPONIBILIDADE O&amp;M · FORA DO FATOR K</x:v>
      </x:c>
      <x:c r="N140" s="453" t="str">
        <x:v>DE/PARA POR CÓDIGO</x:v>
      </x:c>
    </x:row>
    <x:row r="141">
      <x:c r="A141" s="453" t="str">
        <x:v>JANEIRO 2025</x:v>
      </x:c>
      <x:c r="B141" s="453" t="str">
        <x:v>DISPONIBILIDADE</x:v>
      </x:c>
      <x:c r="C141" s="453" t="str">
        <x:v>DISPONIBILIDADE</x:v>
      </x:c>
      <x:c r="D141" s="453" t="str">
        <x:v>LINHA VIVA</x:v>
      </x:c>
      <x:c r="E141" s="453" t="str">
        <x:v>5033000297</x:v>
      </x:c>
      <x:c r="F141" s="601" t="str">
        <x:v>RET CHAVE FACA LV</x:v>
      </x:c>
      <x:c r="G141" s="453" t="str">
        <x:v>UNIDADE</x:v>
      </x:c>
      <x:c r="H141" s="604" t="n">
        <x:v>17</x:v>
      </x:c>
      <x:c r="I141" s="607" t="n">
        <x:v>10146.59</x:v>
      </x:c>
      <x:c r="J141" s="607" t="n">
        <x:v>5756.88</x:v>
      </x:c>
      <x:c r="K141" s="453" t="str">
        <x:v>NORTE | SUL</x:v>
      </x:c>
      <x:c r="L141" s="453" t="str">
        <x:v>NÃO</x:v>
      </x:c>
      <x:c r="M141" s="453" t="str">
        <x:v>DISPONIBILIDADE O&amp;M · FORA DO FATOR K</x:v>
      </x:c>
      <x:c r="N141" s="453" t="str">
        <x:v>DE/PARA POR CÓDIGO</x:v>
      </x:c>
    </x:row>
    <x:row r="142">
      <x:c r="A142" s="453" t="str">
        <x:v>JANEIRO 2025</x:v>
      </x:c>
      <x:c r="B142" s="453" t="str">
        <x:v>DISPONIBILIDADE</x:v>
      </x:c>
      <x:c r="C142" s="453" t="str">
        <x:v>DISPONIBILIDADE</x:v>
      </x:c>
      <x:c r="D142" s="453" t="str">
        <x:v>LINHA VIVA</x:v>
      </x:c>
      <x:c r="E142" s="453" t="str">
        <x:v>5033000318</x:v>
      </x:c>
      <x:c r="F142" s="601" t="str">
        <x:v>INST PARA-RAIOS MT LV</x:v>
      </x:c>
      <x:c r="G142" s="453" t="str">
        <x:v>UNIDADE</x:v>
      </x:c>
      <x:c r="H142" s="604" t="n">
        <x:v>37</x:v>
      </x:c>
      <x:c r="I142" s="607" t="n">
        <x:v>36116.99</x:v>
      </x:c>
      <x:c r="J142" s="607" t="n">
        <x:v>14457.38</x:v>
      </x:c>
      <x:c r="K142" s="453" t="str">
        <x:v>NORTE | SUL</x:v>
      </x:c>
      <x:c r="L142" s="453" t="str">
        <x:v>NÃO</x:v>
      </x:c>
      <x:c r="M142" s="453" t="str">
        <x:v>DISPONIBILIDADE O&amp;M · FORA DO FATOR K</x:v>
      </x:c>
      <x:c r="N142" s="453" t="str">
        <x:v>DE/PARA POR CÓDIGO | NÃO INFORMADA</x:v>
      </x:c>
    </x:row>
    <x:row r="143">
      <x:c r="A143" s="453" t="str">
        <x:v>JANEIRO 2025</x:v>
      </x:c>
      <x:c r="B143" s="453" t="str">
        <x:v>DISPONIBILIDADE</x:v>
      </x:c>
      <x:c r="C143" s="453" t="str">
        <x:v>DISPONIBILIDADE</x:v>
      </x:c>
      <x:c r="D143" s="453" t="str">
        <x:v>LINHA VIVA</x:v>
      </x:c>
      <x:c r="E143" s="453" t="str">
        <x:v>5033000319</x:v>
      </x:c>
      <x:c r="F143" s="601" t="str">
        <x:v>RET PARA-RAIOS MT LV</x:v>
      </x:c>
      <x:c r="G143" s="453" t="str">
        <x:v>UNIDADE</x:v>
      </x:c>
      <x:c r="H143" s="604" t="n">
        <x:v>36</x:v>
      </x:c>
      <x:c r="I143" s="607" t="n">
        <x:v>24115.11</x:v>
      </x:c>
      <x:c r="J143" s="607" t="n">
        <x:v>8828.28</x:v>
      </x:c>
      <x:c r="K143" s="453" t="str">
        <x:v>NORTE | SUL</x:v>
      </x:c>
      <x:c r="L143" s="453" t="str">
        <x:v>NÃO</x:v>
      </x:c>
      <x:c r="M143" s="453" t="str">
        <x:v>DISPONIBILIDADE O&amp;M · FORA DO FATOR K</x:v>
      </x:c>
      <x:c r="N143" s="453" t="str">
        <x:v>DE/PARA POR CÓDIGO</x:v>
      </x:c>
    </x:row>
    <x:row r="144">
      <x:c r="A144" s="453" t="str">
        <x:v>JANEIRO 2025</x:v>
      </x:c>
      <x:c r="B144" s="453" t="str">
        <x:v>DISPONIBILIDADE</x:v>
      </x:c>
      <x:c r="C144" s="453" t="str">
        <x:v>DISPONIBILIDADE</x:v>
      </x:c>
      <x:c r="D144" s="453" t="str">
        <x:v>PODA</x:v>
      </x:c>
      <x:c r="E144" s="453" t="str">
        <x:v>5035000065</x:v>
      </x:c>
      <x:c r="F144" s="601" t="str">
        <x:v>PODA ARV&gt;6&lt;12M REDE BT CENTRAL 2MC PO LV</x:v>
      </x:c>
      <x:c r="G144" s="453" t="str">
        <x:v>UNIDADE</x:v>
      </x:c>
      <x:c r="H144" s="604" t="n">
        <x:v>5</x:v>
      </x:c>
      <x:c r="I144" s="607" t="n">
        <x:v>13450.3</x:v>
      </x:c>
      <x:c r="J144" s="607" t="n">
        <x:v>3542.45</x:v>
      </x:c>
      <x:c r="K144" s="453" t="str">
        <x:v>NORTE | SUL</x:v>
      </x:c>
      <x:c r="L144" s="453" t="str">
        <x:v>NÃO</x:v>
      </x:c>
      <x:c r="M144" s="453" t="str">
        <x:v>DISPONIBILIDADE O&amp;M · FORA DO FATOR K</x:v>
      </x:c>
      <x:c r="N144" s="453" t="str">
        <x:v>SUGESTÃO POR SIMILARIDADE</x:v>
      </x:c>
    </x:row>
    <x:row r="145">
      <x:c r="A145" s="453" t="str">
        <x:v>JANEIRO 2025</x:v>
      </x:c>
      <x:c r="B145" s="453" t="str">
        <x:v>DISPONIBILIDADE</x:v>
      </x:c>
      <x:c r="C145" s="453" t="str">
        <x:v>DISPONIBILIDADE</x:v>
      </x:c>
      <x:c r="D145" s="453" t="str">
        <x:v>LINHA MORTA</x:v>
      </x:c>
      <x:c r="E145" s="453" t="str">
        <x:v>5400099116</x:v>
      </x:c>
      <x:c r="F145" s="601" t="str">
        <x:v>INST CORTA-CIRCUITO BT LM</x:v>
      </x:c>
      <x:c r="G145" s="453" t="str">
        <x:v>UNIDADE</x:v>
      </x:c>
      <x:c r="H145" s="604" t="n">
        <x:v>9</x:v>
      </x:c>
      <x:c r="I145" s="607" t="n">
        <x:v>389.29</x:v>
      </x:c>
      <x:c r="J145" s="607" t="n">
        <x:v>3262.86</x:v>
      </x:c>
      <x:c r="K145" s="453" t="str">
        <x:v>SUL</x:v>
      </x:c>
      <x:c r="L145" s="453" t="str">
        <x:v>NÃO</x:v>
      </x:c>
      <x:c r="M145" s="453" t="str">
        <x:v>DISPONIBILIDADE O&amp;M · FORA DO FATOR K</x:v>
      </x:c>
      <x:c r="N145" s="453" t="str">
        <x:v>DE/PARA POR CÓDIGO | NÃO INFORMADA</x:v>
      </x:c>
    </x:row>
    <x:row r="146">
      <x:c r="A146" s="453" t="str">
        <x:v>JANEIRO 2025</x:v>
      </x:c>
      <x:c r="B146" s="453" t="str">
        <x:v>DISPONIBILIDADE</x:v>
      </x:c>
      <x:c r="C146" s="453" t="str">
        <x:v>DISPONIBILIDADE</x:v>
      </x:c>
      <x:c r="D146" s="453" t="str">
        <x:v>LINHA MORTA</x:v>
      </x:c>
      <x:c r="E146" s="453" t="str">
        <x:v>5400099117</x:v>
      </x:c>
      <x:c r="F146" s="601" t="str">
        <x:v>RET CORTA-CIRCUITO BT LM</x:v>
      </x:c>
      <x:c r="G146" s="453" t="str">
        <x:v>UNIDADE</x:v>
      </x:c>
      <x:c r="H146" s="604" t="n">
        <x:v>8</x:v>
      </x:c>
      <x:c r="I146" s="607" t="n">
        <x:v>206.01</x:v>
      </x:c>
      <x:c r="J146" s="607" t="n">
        <x:v>1993.84</x:v>
      </x:c>
      <x:c r="K146" s="453" t="str">
        <x:v>SUL</x:v>
      </x:c>
      <x:c r="L146" s="453" t="str">
        <x:v>NÃO</x:v>
      </x:c>
      <x:c r="M146" s="453" t="str">
        <x:v>DISPONIBILIDADE O&amp;M · FORA DO FATOR K</x:v>
      </x:c>
      <x:c r="N146" s="453" t="str">
        <x:v>DE/PARA POR CÓDIGO</x:v>
      </x:c>
    </x:row>
    <x:row r="147">
      <x:c r="A147" s="453" t="str">
        <x:v>JANEIRO 2025</x:v>
      </x:c>
      <x:c r="B147" s="453" t="str">
        <x:v>DISPONIBILIDADE</x:v>
      </x:c>
      <x:c r="C147" s="453" t="str">
        <x:v>DISPONIBILIDADE</x:v>
      </x:c>
      <x:c r="D147" s="453" t="str">
        <x:v>LINHA MORTA</x:v>
      </x:c>
      <x:c r="E147" s="453" t="str">
        <x:v>5400099188</x:v>
      </x:c>
      <x:c r="F147" s="601" t="str">
        <x:v>INST HASTE PARA-RAIOS LM</x:v>
      </x:c>
      <x:c r="G147" s="453" t="str">
        <x:v>UNIDADE</x:v>
      </x:c>
      <x:c r="H147" s="604" t="n">
        <x:v>21</x:v>
      </x:c>
      <x:c r="I147" s="607" t="n">
        <x:v>2840.58</x:v>
      </x:c>
      <x:c r="J147" s="607" t="n">
        <x:v>6591.9</x:v>
      </x:c>
      <x:c r="K147" s="453" t="str">
        <x:v>SUL</x:v>
      </x:c>
      <x:c r="L147" s="453" t="str">
        <x:v>NÃO</x:v>
      </x:c>
      <x:c r="M147" s="453" t="str">
        <x:v>DISPONIBILIDADE O&amp;M · FORA DO FATOR K</x:v>
      </x:c>
      <x:c r="N147" s="453" t="str">
        <x:v>NÃO INFORMADA | DE/PARA POR CÓDIGO</x:v>
      </x:c>
    </x:row>
    <x:row r="148">
      <x:c r="A148" s="453" t="str">
        <x:v>JANEIRO 2025</x:v>
      </x:c>
      <x:c r="B148" s="453" t="str">
        <x:v>DISPONIBILIDADE</x:v>
      </x:c>
      <x:c r="C148" s="453" t="str">
        <x:v>DISPONIBILIDADE</x:v>
      </x:c>
      <x:c r="D148" s="453" t="str">
        <x:v>LINHA MORTA</x:v>
      </x:c>
      <x:c r="E148" s="453" t="str">
        <x:v>5400099189</x:v>
      </x:c>
      <x:c r="F148" s="601" t="str">
        <x:v>RET HASTE PARA-RAIOS LM</x:v>
      </x:c>
      <x:c r="G148" s="453" t="str">
        <x:v>UNIDADE</x:v>
      </x:c>
      <x:c r="H148" s="604" t="n">
        <x:v>14</x:v>
      </x:c>
      <x:c r="I148" s="607" t="n">
        <x:v>614.88</x:v>
      </x:c>
      <x:c r="J148" s="607" t="n">
        <x:v>2189.88</x:v>
      </x:c>
      <x:c r="K148" s="453" t="str">
        <x:v>SUL</x:v>
      </x:c>
      <x:c r="L148" s="453" t="str">
        <x:v>NÃO</x:v>
      </x:c>
      <x:c r="M148" s="453" t="str">
        <x:v>DISPONIBILIDADE O&amp;M · FORA DO FATOR K</x:v>
      </x:c>
      <x:c r="N148" s="453" t="str">
        <x:v>DE/PARA POR CÓDIGO</x:v>
      </x:c>
    </x:row>
    <x:row r="149">
      <x:c r="A149" s="453" t="str">
        <x:v>JANEIRO 2025</x:v>
      </x:c>
      <x:c r="B149" s="453" t="str">
        <x:v>DISPONIBILIDADE</x:v>
      </x:c>
      <x:c r="C149" s="453" t="str">
        <x:v>DISPONIBILIDADE</x:v>
      </x:c>
      <x:c r="D149" s="453" t="str">
        <x:v>LINHA MORTA</x:v>
      </x:c>
      <x:c r="E149" s="453" t="str">
        <x:v>5400099204</x:v>
      </x:c>
      <x:c r="F149" s="601" t="str">
        <x:v>IMPLANT TALA (REFORCO POSTE MAD) BASE LM</x:v>
      </x:c>
      <x:c r="G149" s="453" t="str">
        <x:v>UNIDADE</x:v>
      </x:c>
      <x:c r="H149" s="604" t="n">
        <x:v>50</x:v>
      </x:c>
      <x:c r="I149" s="607" t="n">
        <x:v>53734.7</x:v>
      </x:c>
      <x:c r="J149" s="607" t="n">
        <x:v>52842.5</x:v>
      </x:c>
      <x:c r="K149" s="453" t="str">
        <x:v>NORTE | SUL</x:v>
      </x:c>
      <x:c r="L149" s="453" t="str">
        <x:v>NÃO</x:v>
      </x:c>
      <x:c r="M149" s="453" t="str">
        <x:v>DISPONIBILIDADE O&amp;M · FORA DO FATOR K</x:v>
      </x:c>
      <x:c r="N149" s="453" t="str">
        <x:v>DE/PARA POR CÓDIGO</x:v>
      </x:c>
    </x:row>
    <x:row r="150">
      <x:c r="A150" s="453" t="str">
        <x:v>JANEIRO 2025</x:v>
      </x:c>
      <x:c r="B150" s="453" t="str">
        <x:v>O&amp;M</x:v>
      </x:c>
      <x:c r="C150" s="453" t="str">
        <x:v>PRODUÇÃO</x:v>
      </x:c>
      <x:c r="D150" s="453" t="str">
        <x:v>LINHA MORTA</x:v>
      </x:c>
      <x:c r="E150" s="453" t="str">
        <x:v>5020000092</x:v>
      </x:c>
      <x:c r="F150" s="601" t="str">
        <x:v>INST POSTE CONCRETO ATE 14M LM</x:v>
      </x:c>
      <x:c r="G150" s="453" t="str">
        <x:v>UNIDADE</x:v>
      </x:c>
      <x:c r="H150" s="604" t="n">
        <x:v>338.741546</x:v>
      </x:c>
      <x:c r="I150" s="607" t="n">
        <x:v>441503.27</x:v>
      </x:c>
      <x:c r="J150" s="607" t="n">
        <x:v>596662.75</x:v>
      </x:c>
      <x:c r="K150" s="453" t="str">
        <x:v>NORTE | SUL</x:v>
      </x:c>
      <x:c r="L150" s="453" t="str">
        <x:v>SIM</x:v>
      </x:c>
      <x:c r="M150" s="453" t="str">
        <x:v>PRODUÇÃO · COMPÕE O FATOR K</x:v>
      </x:c>
      <x:c r="N150" s="453" t="str">
        <x:v>DE/PARA POR CÓDIGO</x:v>
      </x:c>
    </x:row>
    <x:row r="151">
      <x:c r="A151" s="453" t="str">
        <x:v>JANEIRO 2025</x:v>
      </x:c>
      <x:c r="B151" s="453" t="str">
        <x:v>O&amp;M</x:v>
      </x:c>
      <x:c r="C151" s="453" t="str">
        <x:v>PRODUÇÃO</x:v>
      </x:c>
      <x:c r="D151" s="453" t="str">
        <x:v>LINHA MORTA</x:v>
      </x:c>
      <x:c r="E151" s="453" t="str">
        <x:v>5020000093</x:v>
      </x:c>
      <x:c r="F151" s="601" t="str">
        <x:v>RET POSTE CONCRETO ATE 14M LM</x:v>
      </x:c>
      <x:c r="G151" s="453" t="str">
        <x:v>UNIDADE</x:v>
      </x:c>
      <x:c r="H151" s="604" t="n">
        <x:v>10.856759</x:v>
      </x:c>
      <x:c r="I151" s="607" t="n">
        <x:v>5922.4</x:v>
      </x:c>
      <x:c r="J151" s="607" t="n">
        <x:v>7563.69</x:v>
      </x:c>
      <x:c r="K151" s="453" t="str">
        <x:v>NORTE | SUL</x:v>
      </x:c>
      <x:c r="L151" s="453" t="str">
        <x:v>SIM</x:v>
      </x:c>
      <x:c r="M151" s="453" t="str">
        <x:v>PRODUÇÃO · COMPÕE O FATOR K</x:v>
      </x:c>
      <x:c r="N151" s="453" t="str">
        <x:v>DE/PARA POR CÓDIGO | NÃO INFORMADA</x:v>
      </x:c>
    </x:row>
    <x:row r="152">
      <x:c r="A152" s="453" t="str">
        <x:v>JANEIRO 2025</x:v>
      </x:c>
      <x:c r="B152" s="453" t="str">
        <x:v>O&amp;M</x:v>
      </x:c>
      <x:c r="C152" s="453" t="str">
        <x:v>PRODUÇÃO</x:v>
      </x:c>
      <x:c r="D152" s="453" t="str">
        <x:v>LINHA MORTA</x:v>
      </x:c>
      <x:c r="E152" s="453" t="str">
        <x:v>5020000098</x:v>
      </x:c>
      <x:c r="F152" s="601" t="str">
        <x:v>INST POSTE DE FIBRA 7 A 19M LM</x:v>
      </x:c>
      <x:c r="G152" s="453" t="str">
        <x:v>UNIDADE</x:v>
      </x:c>
      <x:c r="H152" s="604" t="n">
        <x:v>103.258454</x:v>
      </x:c>
      <x:c r="I152" s="607" t="n">
        <x:v>126314.67</x:v>
      </x:c>
      <x:c r="J152" s="607" t="n">
        <x:v>121303.9</x:v>
      </x:c>
      <x:c r="K152" s="453" t="str">
        <x:v>NORTE | SUL</x:v>
      </x:c>
      <x:c r="L152" s="453" t="str">
        <x:v>SIM</x:v>
      </x:c>
      <x:c r="M152" s="453" t="str">
        <x:v>PRODUÇÃO · COMPÕE O FATOR K</x:v>
      </x:c>
      <x:c r="N152" s="453" t="str">
        <x:v>DE/PARA POR CÓDIGO | NÃO INFORMADA</x:v>
      </x:c>
    </x:row>
    <x:row r="153">
      <x:c r="A153" s="453" t="str">
        <x:v>JANEIRO 2025</x:v>
      </x:c>
      <x:c r="B153" s="453" t="str">
        <x:v>O&amp;M</x:v>
      </x:c>
      <x:c r="C153" s="453" t="str">
        <x:v>PRODUÇÃO</x:v>
      </x:c>
      <x:c r="D153" s="453" t="str">
        <x:v>LINHA MORTA</x:v>
      </x:c>
      <x:c r="E153" s="453" t="str">
        <x:v>5020000099</x:v>
      </x:c>
      <x:c r="F153" s="601" t="str">
        <x:v>RET POSTE DE FIBRA 7 A 19M LM</x:v>
      </x:c>
      <x:c r="G153" s="453" t="str">
        <x:v>UNIDADE</x:v>
      </x:c>
      <x:c r="H153" s="604" t="n">
        <x:v>3.008944</x:v>
      </x:c>
      <x:c r="I153" s="607" t="n">
        <x:v>1367.84</x:v>
      </x:c>
      <x:c r="J153" s="607" t="n">
        <x:v>1802.39</x:v>
      </x:c>
      <x:c r="K153" s="453" t="str">
        <x:v>NORTE | SUL</x:v>
      </x:c>
      <x:c r="L153" s="453" t="str">
        <x:v>SIM</x:v>
      </x:c>
      <x:c r="M153" s="453" t="str">
        <x:v>PRODUÇÃO · COMPÕE O FATOR K</x:v>
      </x:c>
      <x:c r="N153" s="453" t="str">
        <x:v>DE/PARA POR CÓDIGO | NÃO INFORMADA</x:v>
      </x:c>
    </x:row>
    <x:row r="154">
      <x:c r="A154" s="453" t="str">
        <x:v>JANEIRO 2025</x:v>
      </x:c>
      <x:c r="B154" s="453" t="str">
        <x:v>O&amp;M</x:v>
      </x:c>
      <x:c r="C154" s="453" t="str">
        <x:v>PRODUÇÃO</x:v>
      </x:c>
      <x:c r="D154" s="453" t="str">
        <x:v>LINHA MORTA</x:v>
      </x:c>
      <x:c r="E154" s="453" t="str">
        <x:v>5020000106</x:v>
      </x:c>
      <x:c r="F154" s="601" t="str">
        <x:v>APRUMAR POSTE CONC/FIBRA LM</x:v>
      </x:c>
      <x:c r="G154" s="453" t="str">
        <x:v>UNIDADE</x:v>
      </x:c>
      <x:c r="H154" s="604" t="n">
        <x:v>6</x:v>
      </x:c>
      <x:c r="I154" s="607" t="n">
        <x:v>2737.98</x:v>
      </x:c>
      <x:c r="J154" s="607" t="n">
        <x:v>3910.32</x:v>
      </x:c>
      <x:c r="K154" s="453" t="str">
        <x:v>NORTE</x:v>
      </x:c>
      <x:c r="L154" s="453" t="str">
        <x:v>SIM</x:v>
      </x:c>
      <x:c r="M154" s="453" t="str">
        <x:v>PRODUÇÃO · COMPÕE O FATOR K</x:v>
      </x:c>
      <x:c r="N154" s="453" t="str">
        <x:v>DE/PARA POR CÓDIGO</x:v>
      </x:c>
    </x:row>
    <x:row r="155">
      <x:c r="A155" s="453" t="str">
        <x:v>JANEIRO 2025</x:v>
      </x:c>
      <x:c r="B155" s="453" t="str">
        <x:v>O&amp;M</x:v>
      </x:c>
      <x:c r="C155" s="453" t="str">
        <x:v>PRODUÇÃO</x:v>
      </x:c>
      <x:c r="D155" s="453" t="str">
        <x:v>LINHA MORTA</x:v>
      </x:c>
      <x:c r="E155" s="453" t="str">
        <x:v>5020000107</x:v>
      </x:c>
      <x:c r="F155" s="601" t="str">
        <x:v>RESTAURAR PASSEIO SIMPLES CIMENTADO LM</x:v>
      </x:c>
      <x:c r="G155" s="453" t="str">
        <x:v>UNIDADE</x:v>
      </x:c>
      <x:c r="H155" s="604" t="n">
        <x:v>17</x:v>
      </x:c>
      <x:c r="I155" s="607" t="n">
        <x:v>12113.35</x:v>
      </x:c>
      <x:c r="J155" s="607" t="n">
        <x:v>9488.21</x:v>
      </x:c>
      <x:c r="K155" s="453" t="str">
        <x:v>NORTE | SUL</x:v>
      </x:c>
      <x:c r="L155" s="453" t="str">
        <x:v>SIM</x:v>
      </x:c>
      <x:c r="M155" s="453" t="str">
        <x:v>PRODUÇÃO · COMPÕE O FATOR K</x:v>
      </x:c>
      <x:c r="N155" s="453" t="str">
        <x:v>DE/PARA POR CÓDIGO</x:v>
      </x:c>
    </x:row>
    <x:row r="156">
      <x:c r="A156" s="453" t="str">
        <x:v>JANEIRO 2025</x:v>
      </x:c>
      <x:c r="B156" s="453" t="str">
        <x:v>O&amp;M</x:v>
      </x:c>
      <x:c r="C156" s="453" t="str">
        <x:v>PRODUÇÃO</x:v>
      </x:c>
      <x:c r="D156" s="453" t="str">
        <x:v>LINHA MORTA</x:v>
      </x:c>
      <x:c r="E156" s="453" t="str">
        <x:v>5020000118</x:v>
      </x:c>
      <x:c r="F156" s="601" t="str">
        <x:v>RET POSTE DE MADEIRA LM</x:v>
      </x:c>
      <x:c r="G156" s="453" t="str">
        <x:v>UNIDADE</x:v>
      </x:c>
      <x:c r="H156" s="604" t="n">
        <x:v>306.134297</x:v>
      </x:c>
      <x:c r="I156" s="607" t="n">
        <x:v>154118.53</x:v>
      </x:c>
      <x:c r="J156" s="607" t="n">
        <x:v>183377.51</x:v>
      </x:c>
      <x:c r="K156" s="453" t="str">
        <x:v>NORTE | SUL</x:v>
      </x:c>
      <x:c r="L156" s="453" t="str">
        <x:v>SIM</x:v>
      </x:c>
      <x:c r="M156" s="453" t="str">
        <x:v>PRODUÇÃO · COMPÕE O FATOR K</x:v>
      </x:c>
      <x:c r="N156" s="453" t="str">
        <x:v>DE/PARA POR CÓDIGO | NÃO INFORMADA</x:v>
      </x:c>
    </x:row>
    <x:row r="157">
      <x:c r="A157" s="453" t="str">
        <x:v>JANEIRO 2025</x:v>
      </x:c>
      <x:c r="B157" s="453" t="str">
        <x:v>O&amp;M</x:v>
      </x:c>
      <x:c r="C157" s="453" t="str">
        <x:v>PRODUÇÃO</x:v>
      </x:c>
      <x:c r="D157" s="453" t="str">
        <x:v>LINHA MORTA</x:v>
      </x:c>
      <x:c r="E157" s="453" t="str">
        <x:v>5020100055</x:v>
      </x:c>
      <x:c r="F157" s="601" t="str">
        <x:v>ABRIR CAVA ROCHA MACICA S/ EXPLOSIVO LM</x:v>
      </x:c>
      <x:c r="G157" s="453" t="str">
        <x:v>UNIDADE</x:v>
      </x:c>
      <x:c r="H157" s="604" t="n">
        <x:v>1</x:v>
      </x:c>
      <x:c r="I157" s="607" t="n">
        <x:v>636.9</x:v>
      </x:c>
      <x:c r="J157" s="607" t="n">
        <x:v>1649.55</x:v>
      </x:c>
      <x:c r="K157" s="453" t="str">
        <x:v>NORTE | SUL</x:v>
      </x:c>
      <x:c r="L157" s="453" t="str">
        <x:v>SIM</x:v>
      </x:c>
      <x:c r="M157" s="453" t="str">
        <x:v>PRODUÇÃO · COMPÕE O FATOR K</x:v>
      </x:c>
      <x:c r="N157" s="453" t="str">
        <x:v>DE/PARA POR CÓDIGO | NÃO INFORMADA</x:v>
      </x:c>
    </x:row>
    <x:row r="158">
      <x:c r="A158" s="453" t="str">
        <x:v>JANEIRO 2025</x:v>
      </x:c>
      <x:c r="B158" s="453" t="str">
        <x:v>O&amp;M</x:v>
      </x:c>
      <x:c r="C158" s="453" t="str">
        <x:v>PRODUÇÃO</x:v>
      </x:c>
      <x:c r="D158" s="453" t="str">
        <x:v>LINHA MORTA</x:v>
      </x:c>
      <x:c r="E158" s="453" t="str">
        <x:v>5020100057</x:v>
      </x:c>
      <x:c r="F158" s="601" t="str">
        <x:v>BASE CONCRETO 2CAMADAS PARA POSTE LM</x:v>
      </x:c>
      <x:c r="G158" s="453" t="str">
        <x:v>UNIDADE</x:v>
      </x:c>
      <x:c r="H158" s="604" t="n">
        <x:v>49</x:v>
      </x:c>
      <x:c r="I158" s="607" t="n">
        <x:v>119430.75</x:v>
      </x:c>
      <x:c r="J158" s="607" t="n">
        <x:v>70921.62</x:v>
      </x:c>
      <x:c r="K158" s="453" t="str">
        <x:v>NORTE | SUL</x:v>
      </x:c>
      <x:c r="L158" s="453" t="str">
        <x:v>SIM</x:v>
      </x:c>
      <x:c r="M158" s="453" t="str">
        <x:v>PRODUÇÃO · COMPÕE O FATOR K</x:v>
      </x:c>
      <x:c r="N158" s="453" t="str">
        <x:v>DE/PARA POR CÓDIGO</x:v>
      </x:c>
    </x:row>
    <x:row r="159">
      <x:c r="A159" s="453" t="str">
        <x:v>JANEIRO 2025</x:v>
      </x:c>
      <x:c r="B159" s="453" t="str">
        <x:v>O&amp;M</x:v>
      </x:c>
      <x:c r="C159" s="453" t="str">
        <x:v>PRODUÇÃO</x:v>
      </x:c>
      <x:c r="D159" s="453" t="str">
        <x:v>LINHA MORTA</x:v>
      </x:c>
      <x:c r="E159" s="453" t="str">
        <x:v>5020200034</x:v>
      </x:c>
      <x:c r="F159" s="601" t="str">
        <x:v>INST ESTAI ANCORA LM</x:v>
      </x:c>
      <x:c r="G159" s="453" t="str">
        <x:v>CONJUNTO</x:v>
      </x:c>
      <x:c r="H159" s="604" t="n">
        <x:v>2</x:v>
      </x:c>
      <x:c r="I159" s="607" t="n">
        <x:v>3709.18</x:v>
      </x:c>
      <x:c r="J159" s="607" t="n">
        <x:v>1838.18</x:v>
      </x:c>
      <x:c r="K159" s="453" t="str">
        <x:v>NORTE | SUL</x:v>
      </x:c>
      <x:c r="L159" s="453" t="str">
        <x:v>SIM</x:v>
      </x:c>
      <x:c r="M159" s="453" t="str">
        <x:v>PRODUÇÃO · COMPÕE O FATOR K</x:v>
      </x:c>
      <x:c r="N159" s="453" t="str">
        <x:v>DE/PARA POR CÓDIGO</x:v>
      </x:c>
    </x:row>
    <x:row r="160">
      <x:c r="A160" s="453" t="str">
        <x:v>JANEIRO 2025</x:v>
      </x:c>
      <x:c r="B160" s="453" t="str">
        <x:v>O&amp;M</x:v>
      </x:c>
      <x:c r="C160" s="453" t="str">
        <x:v>PRODUÇÃO</x:v>
      </x:c>
      <x:c r="D160" s="453" t="str">
        <x:v>LINHA MORTA</x:v>
      </x:c>
      <x:c r="E160" s="453" t="str">
        <x:v>5020200035</x:v>
      </x:c>
      <x:c r="F160" s="601" t="str">
        <x:v>RET ESTAI ANCORA LM</x:v>
      </x:c>
      <x:c r="G160" s="453" t="str">
        <x:v>CONJUNTO</x:v>
      </x:c>
      <x:c r="H160" s="604" t="n">
        <x:v>29</x:v>
      </x:c>
      <x:c r="I160" s="607" t="n">
        <x:v>8209.03</x:v>
      </x:c>
      <x:c r="J160" s="607" t="n">
        <x:v>7494.47</x:v>
      </x:c>
      <x:c r="K160" s="453" t="str">
        <x:v>NORTE | SUL</x:v>
      </x:c>
      <x:c r="L160" s="453" t="str">
        <x:v>SIM</x:v>
      </x:c>
      <x:c r="M160" s="453" t="str">
        <x:v>PRODUÇÃO · COMPÕE O FATOR K</x:v>
      </x:c>
      <x:c r="N160" s="453" t="str">
        <x:v>DE/PARA POR CÓDIGO</x:v>
      </x:c>
    </x:row>
    <x:row r="161">
      <x:c r="A161" s="453" t="str">
        <x:v>JANEIRO 2025</x:v>
      </x:c>
      <x:c r="B161" s="453" t="str">
        <x:v>O&amp;M</x:v>
      </x:c>
      <x:c r="C161" s="453" t="str">
        <x:v>PRODUÇÃO</x:v>
      </x:c>
      <x:c r="D161" s="453" t="str">
        <x:v>LINHA MORTA</x:v>
      </x:c>
      <x:c r="E161" s="453" t="str">
        <x:v>5020200036</x:v>
      </x:c>
      <x:c r="F161" s="601" t="str">
        <x:v>INST ESTAI SUBSOLO BASE REFORCADA LM</x:v>
      </x:c>
      <x:c r="G161" s="453" t="str">
        <x:v>CONJUNTO</x:v>
      </x:c>
      <x:c r="H161" s="604" t="n">
        <x:v>3</x:v>
      </x:c>
      <x:c r="I161" s="607" t="n">
        <x:v>1478.79</x:v>
      </x:c>
      <x:c r="J161" s="607" t="n">
        <x:v>1026.09</x:v>
      </x:c>
      <x:c r="K161" s="453" t="str">
        <x:v>NORTE | SUL</x:v>
      </x:c>
      <x:c r="L161" s="453" t="str">
        <x:v>SIM</x:v>
      </x:c>
      <x:c r="M161" s="453" t="str">
        <x:v>PRODUÇÃO · COMPÕE O FATOR K</x:v>
      </x:c>
      <x:c r="N161" s="453" t="str">
        <x:v>SUGESTÃO POR SIMILARIDADE | NÃO INFORMADA</x:v>
      </x:c>
    </x:row>
    <x:row r="162">
      <x:c r="A162" s="453" t="str">
        <x:v>JANEIRO 2025</x:v>
      </x:c>
      <x:c r="B162" s="453" t="str">
        <x:v>O&amp;M</x:v>
      </x:c>
      <x:c r="C162" s="453" t="str">
        <x:v>PRODUÇÃO</x:v>
      </x:c>
      <x:c r="D162" s="453" t="str">
        <x:v>LINHA MORTA</x:v>
      </x:c>
      <x:c r="E162" s="453" t="str">
        <x:v>5020200037</x:v>
      </x:c>
      <x:c r="F162" s="601" t="str">
        <x:v>INST ESTAI AEREO LM</x:v>
      </x:c>
      <x:c r="G162" s="453" t="str">
        <x:v>CONJUNTO</x:v>
      </x:c>
      <x:c r="H162" s="604" t="n">
        <x:v>7</x:v>
      </x:c>
      <x:c r="I162" s="607" t="n">
        <x:v>3191.81</x:v>
      </x:c>
      <x:c r="J162" s="607" t="n">
        <x:v>2576.42</x:v>
      </x:c>
      <x:c r="K162" s="453" t="str">
        <x:v>NORTE | SUL</x:v>
      </x:c>
      <x:c r="L162" s="453" t="str">
        <x:v>SIM</x:v>
      </x:c>
      <x:c r="M162" s="453" t="str">
        <x:v>PRODUÇÃO · COMPÕE O FATOR K</x:v>
      </x:c>
      <x:c r="N162" s="453" t="str">
        <x:v>DE/PARA POR CÓDIGO | NÃO INFORMADA</x:v>
      </x:c>
    </x:row>
    <x:row r="163">
      <x:c r="A163" s="453" t="str">
        <x:v>JANEIRO 2025</x:v>
      </x:c>
      <x:c r="B163" s="453" t="str">
        <x:v>O&amp;M</x:v>
      </x:c>
      <x:c r="C163" s="453" t="str">
        <x:v>PRODUÇÃO</x:v>
      </x:c>
      <x:c r="D163" s="453" t="str">
        <x:v>LINHA MORTA</x:v>
      </x:c>
      <x:c r="E163" s="453" t="str">
        <x:v>5020200038</x:v>
      </x:c>
      <x:c r="F163" s="601" t="str">
        <x:v>RET ESTAI AEREO LM</x:v>
      </x:c>
      <x:c r="G163" s="453" t="str">
        <x:v>CONJUNTO</x:v>
      </x:c>
      <x:c r="H163" s="604" t="n">
        <x:v>5</x:v>
      </x:c>
      <x:c r="I163" s="607" t="n">
        <x:v>1439.78</x:v>
      </x:c>
      <x:c r="J163" s="607" t="n">
        <x:v>1380.2</x:v>
      </x:c>
      <x:c r="K163" s="453" t="str">
        <x:v>NORTE | SUL</x:v>
      </x:c>
      <x:c r="L163" s="453" t="str">
        <x:v>SIM</x:v>
      </x:c>
      <x:c r="M163" s="453" t="str">
        <x:v>PRODUÇÃO · COMPÕE O FATOR K</x:v>
      </x:c>
      <x:c r="N163" s="453" t="str">
        <x:v>DE/PARA POR CÓDIGO | NÃO INFORMADA</x:v>
      </x:c>
    </x:row>
    <x:row r="164">
      <x:c r="A164" s="453" t="str">
        <x:v>JANEIRO 2025</x:v>
      </x:c>
      <x:c r="B164" s="453" t="str">
        <x:v>O&amp;M</x:v>
      </x:c>
      <x:c r="C164" s="453" t="str">
        <x:v>PRODUÇÃO</x:v>
      </x:c>
      <x:c r="D164" s="453" t="str">
        <x:v>LINHA MORTA</x:v>
      </x:c>
      <x:c r="E164" s="453" t="str">
        <x:v>5020200039</x:v>
      </x:c>
      <x:c r="F164" s="601" t="str">
        <x:v>TENSIONAR ESTAI LM</x:v>
      </x:c>
      <x:c r="G164" s="453" t="str">
        <x:v>CONJUNTO</x:v>
      </x:c>
      <x:c r="H164" s="604" t="n">
        <x:v>2</x:v>
      </x:c>
      <x:c r="I164" s="607" t="n">
        <x:v>195.2</x:v>
      </x:c>
      <x:c r="J164" s="607" t="n">
        <x:v>368.06</x:v>
      </x:c>
      <x:c r="K164" s="453" t="str">
        <x:v>NORTE</x:v>
      </x:c>
      <x:c r="L164" s="453" t="str">
        <x:v>SIM</x:v>
      </x:c>
      <x:c r="M164" s="453" t="str">
        <x:v>PRODUÇÃO · COMPÕE O FATOR K</x:v>
      </x:c>
      <x:c r="N164" s="453" t="str">
        <x:v>DE/PARA POR CÓDIGO</x:v>
      </x:c>
    </x:row>
    <x:row r="165">
      <x:c r="A165" s="453" t="str">
        <x:v>JANEIRO 2025</x:v>
      </x:c>
      <x:c r="B165" s="453" t="str">
        <x:v>O&amp;M</x:v>
      </x:c>
      <x:c r="C165" s="453" t="str">
        <x:v>PRODUÇÃO</x:v>
      </x:c>
      <x:c r="D165" s="453" t="str">
        <x:v>LINHA MORTA</x:v>
      </x:c>
      <x:c r="E165" s="453" t="str">
        <x:v>5021000131</x:v>
      </x:c>
      <x:c r="F165" s="601" t="str">
        <x:v>INST ESTR PRI 2/3F SUS/PAS SP CRUZ SP LM</x:v>
      </x:c>
      <x:c r="G165" s="453" t="str">
        <x:v>CONJUNTO</x:v>
      </x:c>
      <x:c r="H165" s="604" t="n">
        <x:v>143</x:v>
      </x:c>
      <x:c r="I165" s="607" t="n">
        <x:v>73824.37</x:v>
      </x:c>
      <x:c r="J165" s="607" t="n">
        <x:v>93327.52</x:v>
      </x:c>
      <x:c r="K165" s="453" t="str">
        <x:v>NORTE | SUL</x:v>
      </x:c>
      <x:c r="L165" s="453" t="str">
        <x:v>SIM</x:v>
      </x:c>
      <x:c r="M165" s="453" t="str">
        <x:v>PRODUÇÃO · COMPÕE O FATOR K</x:v>
      </x:c>
      <x:c r="N165" s="453" t="str">
        <x:v>DE/PARA POR CÓDIGO | NÃO INFORMADA</x:v>
      </x:c>
    </x:row>
    <x:row r="166">
      <x:c r="A166" s="453" t="str">
        <x:v>JANEIRO 2025</x:v>
      </x:c>
      <x:c r="B166" s="453" t="str">
        <x:v>O&amp;M</x:v>
      </x:c>
      <x:c r="C166" s="453" t="str">
        <x:v>PRODUÇÃO</x:v>
      </x:c>
      <x:c r="D166" s="453" t="str">
        <x:v>LINHA MORTA</x:v>
      </x:c>
      <x:c r="E166" s="453" t="str">
        <x:v>5021000132</x:v>
      </x:c>
      <x:c r="F166" s="601" t="str">
        <x:v>RET ESTR PRI 2/3F SUS/PAS SP CRUZ SP LM</x:v>
      </x:c>
      <x:c r="G166" s="453" t="str">
        <x:v>CONJUNTO</x:v>
      </x:c>
      <x:c r="H166" s="604" t="n">
        <x:v>104</x:v>
      </x:c>
      <x:c r="I166" s="607" t="n">
        <x:v>20082.8</x:v>
      </x:c>
      <x:c r="J166" s="607" t="n">
        <x:v>50895.52</x:v>
      </x:c>
      <x:c r="K166" s="453" t="str">
        <x:v>NORTE | SUL</x:v>
      </x:c>
      <x:c r="L166" s="453" t="str">
        <x:v>SIM</x:v>
      </x:c>
      <x:c r="M166" s="453" t="str">
        <x:v>PRODUÇÃO · COMPÕE O FATOR K</x:v>
      </x:c>
      <x:c r="N166" s="453" t="str">
        <x:v>DE/PARA POR CÓDIGO</x:v>
      </x:c>
    </x:row>
    <x:row r="167">
      <x:c r="A167" s="453" t="str">
        <x:v>JANEIRO 2025</x:v>
      </x:c>
      <x:c r="B167" s="453" t="str">
        <x:v>O&amp;M</x:v>
      </x:c>
      <x:c r="C167" s="453" t="str">
        <x:v>PRODUÇÃO</x:v>
      </x:c>
      <x:c r="D167" s="453" t="str">
        <x:v>LINHA MORTA</x:v>
      </x:c>
      <x:c r="E167" s="453" t="str">
        <x:v>5021000133</x:v>
      </x:c>
      <x:c r="F167" s="601" t="str">
        <x:v>INST ESTR PRI 2/3F SUS/PAS DP CRUZ DP LM</x:v>
      </x:c>
      <x:c r="G167" s="453" t="str">
        <x:v>CONJUNTO</x:v>
      </x:c>
      <x:c r="H167" s="604" t="n">
        <x:v>23</x:v>
      </x:c>
      <x:c r="I167" s="607" t="n">
        <x:v>11218.09</x:v>
      </x:c>
      <x:c r="J167" s="607" t="n">
        <x:v>21876.68</x:v>
      </x:c>
      <x:c r="K167" s="453" t="str">
        <x:v>NORTE | SUL</x:v>
      </x:c>
      <x:c r="L167" s="453" t="str">
        <x:v>SIM</x:v>
      </x:c>
      <x:c r="M167" s="453" t="str">
        <x:v>PRODUÇÃO · COMPÕE O FATOR K</x:v>
      </x:c>
      <x:c r="N167" s="453" t="str">
        <x:v>DE/PARA POR CÓDIGO | NÃO INFORMADA</x:v>
      </x:c>
    </x:row>
    <x:row r="168">
      <x:c r="A168" s="453" t="str">
        <x:v>JANEIRO 2025</x:v>
      </x:c>
      <x:c r="B168" s="453" t="str">
        <x:v>O&amp;M</x:v>
      </x:c>
      <x:c r="C168" s="453" t="str">
        <x:v>PRODUÇÃO</x:v>
      </x:c>
      <x:c r="D168" s="453" t="str">
        <x:v>LINHA MORTA</x:v>
      </x:c>
      <x:c r="E168" s="453" t="str">
        <x:v>5021000134</x:v>
      </x:c>
      <x:c r="F168" s="601" t="str">
        <x:v>RET ESTR PRI 2/3F SUS/PAS DP CRUZ DP LM</x:v>
      </x:c>
      <x:c r="G168" s="453" t="str">
        <x:v>CONJUNTO</x:v>
      </x:c>
      <x:c r="H168" s="604" t="n">
        <x:v>22.68</x:v>
      </x:c>
      <x:c r="I168" s="607" t="n">
        <x:v>4992.34</x:v>
      </x:c>
      <x:c r="J168" s="607" t="n">
        <x:v>16179.23</x:v>
      </x:c>
      <x:c r="K168" s="453" t="str">
        <x:v>NORTE | SUL</x:v>
      </x:c>
      <x:c r="L168" s="453" t="str">
        <x:v>SIM</x:v>
      </x:c>
      <x:c r="M168" s="453" t="str">
        <x:v>PRODUÇÃO · COMPÕE O FATOR K</x:v>
      </x:c>
      <x:c r="N168" s="453" t="str">
        <x:v>DE/PARA POR CÓDIGO</x:v>
      </x:c>
    </x:row>
    <x:row r="169">
      <x:c r="A169" s="453" t="str">
        <x:v>JANEIRO 2025</x:v>
      </x:c>
      <x:c r="B169" s="453" t="str">
        <x:v>O&amp;M</x:v>
      </x:c>
      <x:c r="C169" s="453" t="str">
        <x:v>PRODUÇÃO</x:v>
      </x:c>
      <x:c r="D169" s="453" t="str">
        <x:v>LINHA MORTA</x:v>
      </x:c>
      <x:c r="E169" s="453" t="str">
        <x:v>5021000135</x:v>
      </x:c>
      <x:c r="F169" s="601" t="str">
        <x:v>INST ESTR PRI 2/3F ANC/AMA SP CRUZ DP LM</x:v>
      </x:c>
      <x:c r="G169" s="453" t="str">
        <x:v>CONJUNTO</x:v>
      </x:c>
      <x:c r="H169" s="604" t="n">
        <x:v>43</x:v>
      </x:c>
      <x:c r="I169" s="607" t="n">
        <x:v>37452.96</x:v>
      </x:c>
      <x:c r="J169" s="607" t="n">
        <x:v>46021.18</x:v>
      </x:c>
      <x:c r="K169" s="453" t="str">
        <x:v>NORTE | SUL</x:v>
      </x:c>
      <x:c r="L169" s="453" t="str">
        <x:v>SIM</x:v>
      </x:c>
      <x:c r="M169" s="453" t="str">
        <x:v>PRODUÇÃO · COMPÕE O FATOR K</x:v>
      </x:c>
      <x:c r="N169" s="453" t="str">
        <x:v>DE/PARA POR CÓDIGO</x:v>
      </x:c>
    </x:row>
    <x:row r="170">
      <x:c r="A170" s="453" t="str">
        <x:v>JANEIRO 2025</x:v>
      </x:c>
      <x:c r="B170" s="453" t="str">
        <x:v>O&amp;M</x:v>
      </x:c>
      <x:c r="C170" s="453" t="str">
        <x:v>PRODUÇÃO</x:v>
      </x:c>
      <x:c r="D170" s="453" t="str">
        <x:v>LINHA MORTA</x:v>
      </x:c>
      <x:c r="E170" s="453" t="str">
        <x:v>5021000136</x:v>
      </x:c>
      <x:c r="F170" s="601" t="str">
        <x:v>RET ESTR PRI 2/3F ANC/AMA SP CRUZ DP LM</x:v>
      </x:c>
      <x:c r="G170" s="453" t="str">
        <x:v>CONJUNTO</x:v>
      </x:c>
      <x:c r="H170" s="604" t="n">
        <x:v>25</x:v>
      </x:c>
      <x:c r="I170" s="607" t="n">
        <x:v>7930.5</x:v>
      </x:c>
      <x:c r="J170" s="607" t="n">
        <x:v>18729.5</x:v>
      </x:c>
      <x:c r="K170" s="453" t="str">
        <x:v>NORTE | SUL</x:v>
      </x:c>
      <x:c r="L170" s="453" t="str">
        <x:v>SIM</x:v>
      </x:c>
      <x:c r="M170" s="453" t="str">
        <x:v>PRODUÇÃO · COMPÕE O FATOR K</x:v>
      </x:c>
      <x:c r="N170" s="453" t="str">
        <x:v>DE/PARA POR CÓDIGO | NÃO INFORMADA</x:v>
      </x:c>
    </x:row>
    <x:row r="171">
      <x:c r="A171" s="453" t="str">
        <x:v>JANEIRO 2025</x:v>
      </x:c>
      <x:c r="B171" s="453" t="str">
        <x:v>O&amp;M</x:v>
      </x:c>
      <x:c r="C171" s="453" t="str">
        <x:v>PRODUÇÃO</x:v>
      </x:c>
      <x:c r="D171" s="453" t="str">
        <x:v>LINHA MORTA</x:v>
      </x:c>
      <x:c r="E171" s="453" t="str">
        <x:v>5021000137</x:v>
      </x:c>
      <x:c r="F171" s="601" t="str">
        <x:v>INST ESTR PRI 2/3F ANC/AMA DP CRUZ DP LM</x:v>
      </x:c>
      <x:c r="G171" s="453" t="str">
        <x:v>CONJUNTO</x:v>
      </x:c>
      <x:c r="H171" s="604" t="n">
        <x:v>29</x:v>
      </x:c>
      <x:c r="I171" s="607" t="n">
        <x:v>37930.84</x:v>
      </x:c>
      <x:c r="J171" s="607" t="n">
        <x:v>44150.76</x:v>
      </x:c>
      <x:c r="K171" s="453" t="str">
        <x:v>NORTE | SUL</x:v>
      </x:c>
      <x:c r="L171" s="453" t="str">
        <x:v>SIM</x:v>
      </x:c>
      <x:c r="M171" s="453" t="str">
        <x:v>PRODUÇÃO · COMPÕE O FATOR K</x:v>
      </x:c>
      <x:c r="N171" s="453" t="str">
        <x:v>DE/PARA POR CÓDIGO</x:v>
      </x:c>
    </x:row>
    <x:row r="172">
      <x:c r="A172" s="453" t="str">
        <x:v>JANEIRO 2025</x:v>
      </x:c>
      <x:c r="B172" s="453" t="str">
        <x:v>O&amp;M</x:v>
      </x:c>
      <x:c r="C172" s="453" t="str">
        <x:v>PRODUÇÃO</x:v>
      </x:c>
      <x:c r="D172" s="453" t="str">
        <x:v>LINHA MORTA</x:v>
      </x:c>
      <x:c r="E172" s="453" t="str">
        <x:v>5021000138</x:v>
      </x:c>
      <x:c r="F172" s="601" t="str">
        <x:v>RET ESTR PRI 2/3F ANC/AMA DP CRUZ DP LM</x:v>
      </x:c>
      <x:c r="G172" s="453" t="str">
        <x:v>CONJUNTO</x:v>
      </x:c>
      <x:c r="H172" s="604" t="n">
        <x:v>15</x:v>
      </x:c>
      <x:c r="I172" s="607" t="n">
        <x:v>6173.94</x:v>
      </x:c>
      <x:c r="J172" s="607" t="n">
        <x:v>15984.9</x:v>
      </x:c>
      <x:c r="K172" s="453" t="str">
        <x:v>NORTE | SUL</x:v>
      </x:c>
      <x:c r="L172" s="453" t="str">
        <x:v>SIM</x:v>
      </x:c>
      <x:c r="M172" s="453" t="str">
        <x:v>PRODUÇÃO · COMPÕE O FATOR K</x:v>
      </x:c>
      <x:c r="N172" s="453" t="str">
        <x:v>DE/PARA POR CÓDIGO | OBSERVAÇÃO DO DE/PARA | NÃO INFORMADA</x:v>
      </x:c>
    </x:row>
    <x:row r="173">
      <x:c r="A173" s="453" t="str">
        <x:v>JANEIRO 2025</x:v>
      </x:c>
      <x:c r="B173" s="453" t="str">
        <x:v>O&amp;M</x:v>
      </x:c>
      <x:c r="C173" s="453" t="str">
        <x:v>PRODUÇÃO</x:v>
      </x:c>
      <x:c r="D173" s="453" t="str">
        <x:v>LINHA MORTA</x:v>
      </x:c>
      <x:c r="E173" s="453" t="str">
        <x:v>5021000140</x:v>
      </x:c>
      <x:c r="F173" s="601" t="str">
        <x:v>RET ESTR PRI 1F SUSP/PAS SP S/CRUZ LM</x:v>
      </x:c>
      <x:c r="G173" s="453" t="str">
        <x:v>CONJUNTO</x:v>
      </x:c>
      <x:c r="H173" s="604" t="n">
        <x:v>62</x:v>
      </x:c>
      <x:c r="I173" s="607" t="n">
        <x:v>4235.22</x:v>
      </x:c>
      <x:c r="J173" s="607" t="n">
        <x:v>12224.54</x:v>
      </x:c>
      <x:c r="K173" s="453" t="str">
        <x:v>NORTE | SUL</x:v>
      </x:c>
      <x:c r="L173" s="453" t="str">
        <x:v>SIM</x:v>
      </x:c>
      <x:c r="M173" s="453" t="str">
        <x:v>PRODUÇÃO · COMPÕE O FATOR K</x:v>
      </x:c>
      <x:c r="N173" s="453" t="str">
        <x:v>DE/PARA POR CÓDIGO</x:v>
      </x:c>
    </x:row>
    <x:row r="174">
      <x:c r="A174" s="453" t="str">
        <x:v>JANEIRO 2025</x:v>
      </x:c>
      <x:c r="B174" s="453" t="str">
        <x:v>O&amp;M</x:v>
      </x:c>
      <x:c r="C174" s="453" t="str">
        <x:v>PRODUÇÃO</x:v>
      </x:c>
      <x:c r="D174" s="453" t="str">
        <x:v>LINHA MORTA</x:v>
      </x:c>
      <x:c r="E174" s="453" t="str">
        <x:v>5021000141</x:v>
      </x:c>
      <x:c r="F174" s="601" t="str">
        <x:v>INST ESTR PRI 1F SUSP/PAS DP S/CRUZ LM</x:v>
      </x:c>
      <x:c r="G174" s="453" t="str">
        <x:v>CONJUNTO</x:v>
      </x:c>
      <x:c r="H174" s="604" t="n">
        <x:v>59</x:v>
      </x:c>
      <x:c r="I174" s="607" t="n">
        <x:v>9789.87</x:v>
      </x:c>
      <x:c r="J174" s="607" t="n">
        <x:v>21529.1</x:v>
      </x:c>
      <x:c r="K174" s="453" t="str">
        <x:v>NORTE | SUL</x:v>
      </x:c>
      <x:c r="L174" s="453" t="str">
        <x:v>SIM</x:v>
      </x:c>
      <x:c r="M174" s="453" t="str">
        <x:v>PRODUÇÃO · COMPÕE O FATOR K</x:v>
      </x:c>
      <x:c r="N174" s="453" t="str">
        <x:v>DE/PARA POR CÓDIGO</x:v>
      </x:c>
    </x:row>
    <x:row r="175">
      <x:c r="A175" s="453" t="str">
        <x:v>JANEIRO 2025</x:v>
      </x:c>
      <x:c r="B175" s="453" t="str">
        <x:v>O&amp;M</x:v>
      </x:c>
      <x:c r="C175" s="453" t="str">
        <x:v>PRODUÇÃO</x:v>
      </x:c>
      <x:c r="D175" s="453" t="str">
        <x:v>LINHA MORTA</x:v>
      </x:c>
      <x:c r="E175" s="453" t="str">
        <x:v>5021000143</x:v>
      </x:c>
      <x:c r="F175" s="601" t="str">
        <x:v>INST ESTR PRI 1F ANC/AMA SP S/CRUZ LM</x:v>
      </x:c>
      <x:c r="G175" s="453" t="str">
        <x:v>CONJUNTO</x:v>
      </x:c>
      <x:c r="H175" s="604" t="n">
        <x:v>1</x:v>
      </x:c>
      <x:c r="I175" s="607" t="n">
        <x:v>167.27</x:v>
      </x:c>
      <x:c r="J175" s="607" t="n">
        <x:v>417.74</x:v>
      </x:c>
      <x:c r="K175" s="453" t="str">
        <x:v>NORTE</x:v>
      </x:c>
      <x:c r="L175" s="453" t="str">
        <x:v>SIM</x:v>
      </x:c>
      <x:c r="M175" s="453" t="str">
        <x:v>PRODUÇÃO · COMPÕE O FATOR K</x:v>
      </x:c>
      <x:c r="N175" s="453" t="str">
        <x:v>DE/PARA POR CÓDIGO</x:v>
      </x:c>
    </x:row>
    <x:row r="176">
      <x:c r="A176" s="453" t="str">
        <x:v>JANEIRO 2025</x:v>
      </x:c>
      <x:c r="B176" s="453" t="str">
        <x:v>O&amp;M</x:v>
      </x:c>
      <x:c r="C176" s="453" t="str">
        <x:v>PRODUÇÃO</x:v>
      </x:c>
      <x:c r="D176" s="453" t="str">
        <x:v>LINHA MORTA</x:v>
      </x:c>
      <x:c r="E176" s="453" t="str">
        <x:v>5021000144</x:v>
      </x:c>
      <x:c r="F176" s="601" t="str">
        <x:v>RET ESTR PRI 1F ANC/AMA SP S/CRUZ LM</x:v>
      </x:c>
      <x:c r="G176" s="453" t="str">
        <x:v>CONJUNTO</x:v>
      </x:c>
      <x:c r="H176" s="604" t="n">
        <x:v>1</x:v>
      </x:c>
      <x:c r="I176" s="607" t="n">
        <x:v>115.8</x:v>
      </x:c>
      <x:c r="J176" s="607" t="n">
        <x:v>289.19</x:v>
      </x:c>
      <x:c r="K176" s="453" t="str">
        <x:v>NORTE</x:v>
      </x:c>
      <x:c r="L176" s="453" t="str">
        <x:v>SIM</x:v>
      </x:c>
      <x:c r="M176" s="453" t="str">
        <x:v>PRODUÇÃO · COMPÕE O FATOR K</x:v>
      </x:c>
      <x:c r="N176" s="453" t="str">
        <x:v>DE/PARA POR CÓDIGO</x:v>
      </x:c>
    </x:row>
    <x:row r="177">
      <x:c r="A177" s="453" t="str">
        <x:v>JANEIRO 2025</x:v>
      </x:c>
      <x:c r="B177" s="453" t="str">
        <x:v>O&amp;M</x:v>
      </x:c>
      <x:c r="C177" s="453" t="str">
        <x:v>PRODUÇÃO</x:v>
      </x:c>
      <x:c r="D177" s="453" t="str">
        <x:v>LINHA MORTA</x:v>
      </x:c>
      <x:c r="E177" s="453" t="str">
        <x:v>5021000145</x:v>
      </x:c>
      <x:c r="F177" s="601" t="str">
        <x:v>INST ESTR PRI 1F ANC/AMA DP S/CRUZ LM</x:v>
      </x:c>
      <x:c r="G177" s="453" t="str">
        <x:v>CONJUNTO</x:v>
      </x:c>
      <x:c r="H177" s="604" t="n">
        <x:v>5</x:v>
      </x:c>
      <x:c r="I177" s="607" t="n">
        <x:v>1903.5</x:v>
      </x:c>
      <x:c r="J177" s="607" t="n">
        <x:v>2626.35</x:v>
      </x:c>
      <x:c r="K177" s="453" t="str">
        <x:v>NORTE | SUL</x:v>
      </x:c>
      <x:c r="L177" s="453" t="str">
        <x:v>SIM</x:v>
      </x:c>
      <x:c r="M177" s="453" t="str">
        <x:v>PRODUÇÃO · COMPÕE O FATOR K</x:v>
      </x:c>
      <x:c r="N177" s="453" t="str">
        <x:v>DE/PARA POR CÓDIGO</x:v>
      </x:c>
    </x:row>
    <x:row r="178">
      <x:c r="A178" s="453" t="str">
        <x:v>JANEIRO 2025</x:v>
      </x:c>
      <x:c r="B178" s="453" t="str">
        <x:v>O&amp;M</x:v>
      </x:c>
      <x:c r="C178" s="453" t="str">
        <x:v>PRODUÇÃO</x:v>
      </x:c>
      <x:c r="D178" s="453" t="str">
        <x:v>LINHA MORTA</x:v>
      </x:c>
      <x:c r="E178" s="453" t="str">
        <x:v>5021000146</x:v>
      </x:c>
      <x:c r="F178" s="601" t="str">
        <x:v>RET ESTR PRI 1F ANC/AMA DP S/CRUZ LM</x:v>
      </x:c>
      <x:c r="G178" s="453" t="str">
        <x:v>CONJUNTO</x:v>
      </x:c>
      <x:c r="H178" s="604" t="n">
        <x:v>5</x:v>
      </x:c>
      <x:c r="I178" s="607" t="n">
        <x:v>732.1</x:v>
      </x:c>
      <x:c r="J178" s="607" t="n">
        <x:v>1774.55</x:v>
      </x:c>
      <x:c r="K178" s="453" t="str">
        <x:v>NORTE | SUL</x:v>
      </x:c>
      <x:c r="L178" s="453" t="str">
        <x:v>SIM</x:v>
      </x:c>
      <x:c r="M178" s="453" t="str">
        <x:v>PRODUÇÃO · COMPÕE O FATOR K</x:v>
      </x:c>
      <x:c r="N178" s="453" t="str">
        <x:v>DE/PARA POR CÓDIGO</x:v>
      </x:c>
    </x:row>
    <x:row r="179">
      <x:c r="A179" s="453" t="str">
        <x:v>JANEIRO 2025</x:v>
      </x:c>
      <x:c r="B179" s="453" t="str">
        <x:v>O&amp;M</x:v>
      </x:c>
      <x:c r="C179" s="453" t="str">
        <x:v>PRODUÇÃO</x:v>
      </x:c>
      <x:c r="D179" s="453" t="str">
        <x:v>LINHA MORTA</x:v>
      </x:c>
      <x:c r="E179" s="453" t="str">
        <x:v>5021000148</x:v>
      </x:c>
      <x:c r="F179" s="601" t="str">
        <x:v>RET ESTR PRI 2/3F SUS/PAS SP S/CRUZ LM</x:v>
      </x:c>
      <x:c r="G179" s="453" t="str">
        <x:v>CONJUNTO</x:v>
      </x:c>
      <x:c r="H179" s="604" t="n">
        <x:v>1</x:v>
      </x:c>
      <x:c r="I179" s="607" t="n">
        <x:v>112.26</x:v>
      </x:c>
      <x:c r="J179" s="607" t="n">
        <x:v>250.15</x:v>
      </x:c>
      <x:c r="K179" s="453" t="str">
        <x:v>NORTE | SUL</x:v>
      </x:c>
      <x:c r="L179" s="453" t="str">
        <x:v>SIM</x:v>
      </x:c>
      <x:c r="M179" s="453" t="str">
        <x:v>PRODUÇÃO · COMPÕE O FATOR K</x:v>
      </x:c>
      <x:c r="N179" s="453" t="str">
        <x:v>DE/PARA POR CÓDIGO</x:v>
      </x:c>
    </x:row>
    <x:row r="180">
      <x:c r="A180" s="453" t="str">
        <x:v>JANEIRO 2025</x:v>
      </x:c>
      <x:c r="B180" s="453" t="str">
        <x:v>O&amp;M</x:v>
      </x:c>
      <x:c r="C180" s="453" t="str">
        <x:v>PRODUÇÃO</x:v>
      </x:c>
      <x:c r="D180" s="453" t="str">
        <x:v>LINHA MORTA</x:v>
      </x:c>
      <x:c r="E180" s="453" t="str">
        <x:v>5021000157</x:v>
      </x:c>
      <x:c r="F180" s="601" t="str">
        <x:v>NIVELAR CRUZETA LM</x:v>
      </x:c>
      <x:c r="G180" s="453" t="str">
        <x:v>CONJUNTO</x:v>
      </x:c>
      <x:c r="H180" s="604" t="n">
        <x:v>5</x:v>
      </x:c>
      <x:c r="I180" s="607" t="n">
        <x:v>323.72</x:v>
      </x:c>
      <x:c r="J180" s="607" t="n">
        <x:v>2564.55</x:v>
      </x:c>
      <x:c r="K180" s="453" t="str">
        <x:v>NORTE</x:v>
      </x:c>
      <x:c r="L180" s="453" t="str">
        <x:v>SIM</x:v>
      </x:c>
      <x:c r="M180" s="453" t="str">
        <x:v>PRODUÇÃO · COMPÕE O FATOR K</x:v>
      </x:c>
      <x:c r="N180" s="453" t="str">
        <x:v>NÃO INFORMADA</x:v>
      </x:c>
    </x:row>
    <x:row r="181">
      <x:c r="A181" s="453" t="str">
        <x:v>JANEIRO 2025</x:v>
      </x:c>
      <x:c r="B181" s="453" t="str">
        <x:v>O&amp;M</x:v>
      </x:c>
      <x:c r="C181" s="453" t="str">
        <x:v>PRODUÇÃO</x:v>
      </x:c>
      <x:c r="D181" s="453" t="str">
        <x:v>LINHA MORTA</x:v>
      </x:c>
      <x:c r="E181" s="453" t="str">
        <x:v>5021000158</x:v>
      </x:c>
      <x:c r="F181" s="601" t="str">
        <x:v>INST ESTR PRI RDC PASSANTE SIMPLES LM</x:v>
      </x:c>
      <x:c r="G181" s="453" t="str">
        <x:v>CONJUNTO</x:v>
      </x:c>
      <x:c r="H181" s="604" t="n">
        <x:v>3</x:v>
      </x:c>
      <x:c r="I181" s="607" t="n">
        <x:v>1644.7</x:v>
      </x:c>
      <x:c r="J181" s="607" t="n">
        <x:v>1803.75</x:v>
      </x:c>
      <x:c r="K181" s="453" t="str">
        <x:v>NORTE | SUL</x:v>
      </x:c>
      <x:c r="L181" s="453" t="str">
        <x:v>SIM</x:v>
      </x:c>
      <x:c r="M181" s="453" t="str">
        <x:v>PRODUÇÃO · COMPÕE O FATOR K</x:v>
      </x:c>
      <x:c r="N181" s="453" t="str">
        <x:v>DE/PARA POR CÓDIGO | SEM DE/PARA (OBS. EQUIVALÊNCIA / DILUIÇÃO)</x:v>
      </x:c>
    </x:row>
    <x:row r="182">
      <x:c r="A182" s="453" t="str">
        <x:v>JANEIRO 2025</x:v>
      </x:c>
      <x:c r="B182" s="453" t="str">
        <x:v>O&amp;M</x:v>
      </x:c>
      <x:c r="C182" s="453" t="str">
        <x:v>PRODUÇÃO</x:v>
      </x:c>
      <x:c r="D182" s="453" t="str">
        <x:v>LINHA MORTA</x:v>
      </x:c>
      <x:c r="E182" s="453" t="str">
        <x:v>5021000159</x:v>
      </x:c>
      <x:c r="F182" s="601" t="str">
        <x:v>RET ESTR PRI RDC PASSANTE SIMPLES LM</x:v>
      </x:c>
      <x:c r="G182" s="453" t="str">
        <x:v>CONJUNTO</x:v>
      </x:c>
      <x:c r="H182" s="604" t="n">
        <x:v>1</x:v>
      </x:c>
      <x:c r="I182" s="607" t="n">
        <x:v>190.33</x:v>
      </x:c>
      <x:c r="J182" s="607" t="n">
        <x:v>349.13</x:v>
      </x:c>
      <x:c r="K182" s="453" t="str">
        <x:v>NORTE | SUL</x:v>
      </x:c>
      <x:c r="L182" s="453" t="str">
        <x:v>SIM</x:v>
      </x:c>
      <x:c r="M182" s="453" t="str">
        <x:v>PRODUÇÃO · COMPÕE O FATOR K</x:v>
      </x:c>
      <x:c r="N182" s="453" t="str">
        <x:v>NÃO INFORMADA | DE/PARA POR CÓDIGO</x:v>
      </x:c>
    </x:row>
    <x:row r="183">
      <x:c r="A183" s="453" t="str">
        <x:v>JANEIRO 2025</x:v>
      </x:c>
      <x:c r="B183" s="453" t="str">
        <x:v>O&amp;M</x:v>
      </x:c>
      <x:c r="C183" s="453" t="str">
        <x:v>PRODUÇÃO</x:v>
      </x:c>
      <x:c r="D183" s="453" t="str">
        <x:v>LINHA MORTA</x:v>
      </x:c>
      <x:c r="E183" s="453" t="str">
        <x:v>5021100014</x:v>
      </x:c>
      <x:c r="F183" s="601" t="str">
        <x:v>INST ESTRUTURA SECUNDARIA LM</x:v>
      </x:c>
      <x:c r="G183" s="453" t="str">
        <x:v>UNIDADE</x:v>
      </x:c>
      <x:c r="H183" s="604" t="n">
        <x:v>817</x:v>
      </x:c>
      <x:c r="I183" s="607" t="n">
        <x:v>97092.95</x:v>
      </x:c>
      <x:c r="J183" s="607" t="n">
        <x:v>193310.37</x:v>
      </x:c>
      <x:c r="K183" s="453" t="str">
        <x:v>NORTE | SUL</x:v>
      </x:c>
      <x:c r="L183" s="453" t="str">
        <x:v>SIM</x:v>
      </x:c>
      <x:c r="M183" s="453" t="str">
        <x:v>PRODUÇÃO · COMPÕE O FATOR K</x:v>
      </x:c>
      <x:c r="N183" s="453" t="str">
        <x:v>DE/PARA POR CÓDIGO | NÃO INFORMADA</x:v>
      </x:c>
    </x:row>
    <x:row r="184">
      <x:c r="A184" s="453" t="str">
        <x:v>JANEIRO 2025</x:v>
      </x:c>
      <x:c r="B184" s="453" t="str">
        <x:v>O&amp;M</x:v>
      </x:c>
      <x:c r="C184" s="453" t="str">
        <x:v>PRODUÇÃO</x:v>
      </x:c>
      <x:c r="D184" s="453" t="str">
        <x:v>LINHA MORTA</x:v>
      </x:c>
      <x:c r="E184" s="453" t="str">
        <x:v>5021100015</x:v>
      </x:c>
      <x:c r="F184" s="601" t="str">
        <x:v>RET ESTRUTURA SECUNDARIA LM</x:v>
      </x:c>
      <x:c r="G184" s="453" t="str">
        <x:v>UNIDADE</x:v>
      </x:c>
      <x:c r="H184" s="604" t="n">
        <x:v>644</x:v>
      </x:c>
      <x:c r="I184" s="607" t="n">
        <x:v>29920.69</x:v>
      </x:c>
      <x:c r="J184" s="607" t="n">
        <x:v>152376.84</x:v>
      </x:c>
      <x:c r="K184" s="453" t="str">
        <x:v>NORTE | SUL</x:v>
      </x:c>
      <x:c r="L184" s="453" t="str">
        <x:v>SIM</x:v>
      </x:c>
      <x:c r="M184" s="453" t="str">
        <x:v>PRODUÇÃO · COMPÕE O FATOR K</x:v>
      </x:c>
      <x:c r="N184" s="453" t="str">
        <x:v>DE/PARA POR CÓDIGO</x:v>
      </x:c>
    </x:row>
    <x:row r="185">
      <x:c r="A185" s="453" t="str">
        <x:v>JANEIRO 2025</x:v>
      </x:c>
      <x:c r="B185" s="453" t="str">
        <x:v>O&amp;M</x:v>
      </x:c>
      <x:c r="C185" s="453" t="str">
        <x:v>PRODUÇÃO</x:v>
      </x:c>
      <x:c r="D185" s="453" t="str">
        <x:v>LINHA MORTA</x:v>
      </x:c>
      <x:c r="E185" s="453" t="str">
        <x:v>5021200046</x:v>
      </x:c>
      <x:c r="F185" s="601" t="str">
        <x:v>INST ISOLADOR PINO/PILAR LM</x:v>
      </x:c>
      <x:c r="G185" s="453" t="str">
        <x:v>UNIDADE</x:v>
      </x:c>
      <x:c r="H185" s="604" t="n">
        <x:v>24</x:v>
      </x:c>
      <x:c r="I185" s="607" t="n">
        <x:v>1608.15</x:v>
      </x:c>
      <x:c r="J185" s="607" t="n">
        <x:v>7255.92</x:v>
      </x:c>
      <x:c r="K185" s="453" t="str">
        <x:v>NORTE | SUL</x:v>
      </x:c>
      <x:c r="L185" s="453" t="str">
        <x:v>SIM</x:v>
      </x:c>
      <x:c r="M185" s="453" t="str">
        <x:v>PRODUÇÃO · COMPÕE O FATOR K</x:v>
      </x:c>
      <x:c r="N185" s="453" t="str">
        <x:v>DE/PARA POR CÓDIGO | NÃO INFORMADA</x:v>
      </x:c>
    </x:row>
    <x:row r="186">
      <x:c r="A186" s="453" t="str">
        <x:v>JANEIRO 2025</x:v>
      </x:c>
      <x:c r="B186" s="453" t="str">
        <x:v>O&amp;M</x:v>
      </x:c>
      <x:c r="C186" s="453" t="str">
        <x:v>PRODUÇÃO</x:v>
      </x:c>
      <x:c r="D186" s="453" t="str">
        <x:v>LINHA MORTA</x:v>
      </x:c>
      <x:c r="E186" s="453" t="str">
        <x:v>5021200047</x:v>
      </x:c>
      <x:c r="F186" s="601" t="str">
        <x:v>RET ISOLADOR PINO/PILAR LM</x:v>
      </x:c>
      <x:c r="G186" s="453" t="str">
        <x:v>UNIDADE</x:v>
      </x:c>
      <x:c r="H186" s="604" t="n">
        <x:v>7</x:v>
      </x:c>
      <x:c r="I186" s="607" t="n">
        <x:v>103.57</x:v>
      </x:c>
      <x:c r="J186" s="607" t="n">
        <x:v>2116.31</x:v>
      </x:c>
      <x:c r="K186" s="453" t="str">
        <x:v>NORTE | SUL</x:v>
      </x:c>
      <x:c r="L186" s="453" t="str">
        <x:v>SIM</x:v>
      </x:c>
      <x:c r="M186" s="453" t="str">
        <x:v>PRODUÇÃO · COMPÕE O FATOR K</x:v>
      </x:c>
      <x:c r="N186" s="453" t="str">
        <x:v>DE/PARA POR CÓDIGO</x:v>
      </x:c>
    </x:row>
    <x:row r="187">
      <x:c r="A187" s="453" t="str">
        <x:v>JANEIRO 2025</x:v>
      </x:c>
      <x:c r="B187" s="453" t="str">
        <x:v>O&amp;M</x:v>
      </x:c>
      <x:c r="C187" s="453" t="str">
        <x:v>PRODUÇÃO</x:v>
      </x:c>
      <x:c r="D187" s="453" t="str">
        <x:v>LINHA MORTA</x:v>
      </x:c>
      <x:c r="E187" s="453" t="str">
        <x:v>5021200048</x:v>
      </x:c>
      <x:c r="F187" s="601" t="str">
        <x:v>INST ISOLAD DISCO/ANCORAGEM LM</x:v>
      </x:c>
      <x:c r="G187" s="453" t="str">
        <x:v>CONJUNTO</x:v>
      </x:c>
      <x:c r="H187" s="604" t="n">
        <x:v>19</x:v>
      </x:c>
      <x:c r="I187" s="607" t="n">
        <x:v>2039.84</x:v>
      </x:c>
      <x:c r="J187" s="607" t="n">
        <x:v>6316.17</x:v>
      </x:c>
      <x:c r="K187" s="453" t="str">
        <x:v>NORTE | SUL</x:v>
      </x:c>
      <x:c r="L187" s="453" t="str">
        <x:v>SIM</x:v>
      </x:c>
      <x:c r="M187" s="453" t="str">
        <x:v>PRODUÇÃO · COMPÕE O FATOR K</x:v>
      </x:c>
      <x:c r="N187" s="453" t="str">
        <x:v>DE/PARA POR CÓDIGO</x:v>
      </x:c>
    </x:row>
    <x:row r="188">
      <x:c r="A188" s="453" t="str">
        <x:v>JANEIRO 2025</x:v>
      </x:c>
      <x:c r="B188" s="453" t="str">
        <x:v>O&amp;M</x:v>
      </x:c>
      <x:c r="C188" s="453" t="str">
        <x:v>PRODUÇÃO</x:v>
      </x:c>
      <x:c r="D188" s="453" t="str">
        <x:v>LINHA MORTA</x:v>
      </x:c>
      <x:c r="E188" s="453" t="str">
        <x:v>5021200049</x:v>
      </x:c>
      <x:c r="F188" s="601" t="str">
        <x:v>RET ISOLAD DISCO/ANCORAGEM LM</x:v>
      </x:c>
      <x:c r="G188" s="453" t="str">
        <x:v>CONJUNTO</x:v>
      </x:c>
      <x:c r="H188" s="604" t="n">
        <x:v>11</x:v>
      </x:c>
      <x:c r="I188" s="607" t="n">
        <x:v>471.28</x:v>
      </x:c>
      <x:c r="J188" s="607" t="n">
        <x:v>2303.4</x:v>
      </x:c>
      <x:c r="K188" s="453" t="str">
        <x:v>NORTE | SUL</x:v>
      </x:c>
      <x:c r="L188" s="453" t="str">
        <x:v>SIM</x:v>
      </x:c>
      <x:c r="M188" s="453" t="str">
        <x:v>PRODUÇÃO · COMPÕE O FATOR K</x:v>
      </x:c>
      <x:c r="N188" s="453" t="str">
        <x:v>DE/PARA POR CÓDIGO</x:v>
      </x:c>
    </x:row>
    <x:row r="189">
      <x:c r="A189" s="453" t="str">
        <x:v>JANEIRO 2025</x:v>
      </x:c>
      <x:c r="B189" s="453" t="str">
        <x:v>O&amp;M</x:v>
      </x:c>
      <x:c r="C189" s="453" t="str">
        <x:v>PRODUÇÃO</x:v>
      </x:c>
      <x:c r="D189" s="453" t="str">
        <x:v>LINHA MORTA</x:v>
      </x:c>
      <x:c r="E189" s="453" t="str">
        <x:v>5022000232</x:v>
      </x:c>
      <x:c r="F189" s="601" t="str">
        <x:v>INST COND NU COBRE &lt;= 50MM² LM</x:v>
      </x:c>
      <x:c r="G189" s="453" t="str">
        <x:v>METRO</x:v>
      </x:c>
      <x:c r="H189" s="604" t="n">
        <x:v>156</x:v>
      </x:c>
      <x:c r="I189" s="607" t="n">
        <x:v>874.77</x:v>
      </x:c>
      <x:c r="J189" s="607" t="n">
        <x:v>717.6</x:v>
      </x:c>
      <x:c r="K189" s="453" t="str">
        <x:v>NORTE | SUL</x:v>
      </x:c>
      <x:c r="L189" s="453" t="str">
        <x:v>SIM</x:v>
      </x:c>
      <x:c r="M189" s="453" t="str">
        <x:v>PRODUÇÃO · COMPÕE O FATOR K</x:v>
      </x:c>
      <x:c r="N189" s="453" t="str">
        <x:v>DE/PARA POR CÓDIGO | NÃO INFORMADA</x:v>
      </x:c>
    </x:row>
    <x:row r="190">
      <x:c r="A190" s="453" t="str">
        <x:v>JANEIRO 2025</x:v>
      </x:c>
      <x:c r="B190" s="453" t="str">
        <x:v>O&amp;M</x:v>
      </x:c>
      <x:c r="C190" s="453" t="str">
        <x:v>PRODUÇÃO</x:v>
      </x:c>
      <x:c r="D190" s="453" t="str">
        <x:v>LINHA MORTA</x:v>
      </x:c>
      <x:c r="E190" s="453" t="str">
        <x:v>5022000233</x:v>
      </x:c>
      <x:c r="F190" s="601" t="str">
        <x:v>RET COND NU COBRE &lt;= 50MM² LM</x:v>
      </x:c>
      <x:c r="G190" s="453" t="str">
        <x:v>METRO</x:v>
      </x:c>
      <x:c r="H190" s="604" t="n">
        <x:v>6050</x:v>
      </x:c>
      <x:c r="I190" s="607" t="n">
        <x:v>14330.45</x:v>
      </x:c>
      <x:c r="J190" s="607" t="n">
        <x:v>13491.5</x:v>
      </x:c>
      <x:c r="K190" s="453" t="str">
        <x:v>NORTE | SUL</x:v>
      </x:c>
      <x:c r="L190" s="453" t="str">
        <x:v>SIM</x:v>
      </x:c>
      <x:c r="M190" s="453" t="str">
        <x:v>PRODUÇÃO · COMPÕE O FATOR K</x:v>
      </x:c>
      <x:c r="N190" s="453" t="str">
        <x:v>DE/PARA POR CÓDIGO</x:v>
      </x:c>
    </x:row>
    <x:row r="191">
      <x:c r="A191" s="453" t="str">
        <x:v>JANEIRO 2025</x:v>
      </x:c>
      <x:c r="B191" s="453" t="str">
        <x:v>O&amp;M</x:v>
      </x:c>
      <x:c r="C191" s="453" t="str">
        <x:v>PRODUÇÃO</x:v>
      </x:c>
      <x:c r="D191" s="453" t="str">
        <x:v>LINHA MORTA</x:v>
      </x:c>
      <x:c r="E191" s="453" t="str">
        <x:v>5022000234</x:v>
      </x:c>
      <x:c r="F191" s="601" t="str">
        <x:v>INST COND NU ALUMINIO &gt; 1/0 LM</x:v>
      </x:c>
      <x:c r="G191" s="453" t="str">
        <x:v>METRO</x:v>
      </x:c>
      <x:c r="H191" s="604" t="n">
        <x:v>519</x:v>
      </x:c>
      <x:c r="I191" s="607" t="n">
        <x:v>4934.23</x:v>
      </x:c>
      <x:c r="J191" s="607" t="n">
        <x:v>3752.37</x:v>
      </x:c>
      <x:c r="K191" s="453" t="str">
        <x:v>NORTE | SUL</x:v>
      </x:c>
      <x:c r="L191" s="453" t="str">
        <x:v>SIM</x:v>
      </x:c>
      <x:c r="M191" s="453" t="str">
        <x:v>PRODUÇÃO · COMPÕE O FATOR K</x:v>
      </x:c>
      <x:c r="N191" s="453" t="str">
        <x:v>DE/PARA POR CÓDIGO</x:v>
      </x:c>
    </x:row>
    <x:row r="192">
      <x:c r="A192" s="453" t="str">
        <x:v>JANEIRO 2025</x:v>
      </x:c>
      <x:c r="B192" s="453" t="str">
        <x:v>O&amp;M</x:v>
      </x:c>
      <x:c r="C192" s="453" t="str">
        <x:v>PRODUÇÃO</x:v>
      </x:c>
      <x:c r="D192" s="453" t="str">
        <x:v>LINHA MORTA</x:v>
      </x:c>
      <x:c r="E192" s="453" t="str">
        <x:v>5022000236</x:v>
      </x:c>
      <x:c r="F192" s="601" t="str">
        <x:v>INST COND NU ALUMINIO &lt;= 1/0 LM</x:v>
      </x:c>
      <x:c r="G192" s="453" t="str">
        <x:v>METRO</x:v>
      </x:c>
      <x:c r="H192" s="604" t="n">
        <x:v>12296</x:v>
      </x:c>
      <x:c r="I192" s="607" t="n">
        <x:v>97388.19</x:v>
      </x:c>
      <x:c r="J192" s="607" t="n">
        <x:v>69472.4</x:v>
      </x:c>
      <x:c r="K192" s="453" t="str">
        <x:v>NORTE | SUL</x:v>
      </x:c>
      <x:c r="L192" s="453" t="str">
        <x:v>SIM</x:v>
      </x:c>
      <x:c r="M192" s="453" t="str">
        <x:v>PRODUÇÃO · COMPÕE O FATOR K</x:v>
      </x:c>
      <x:c r="N192" s="453" t="str">
        <x:v>DE/PARA POR CÓDIGO | NÃO INFORMADA</x:v>
      </x:c>
    </x:row>
    <x:row r="193">
      <x:c r="A193" s="453" t="str">
        <x:v>JANEIRO 2025</x:v>
      </x:c>
      <x:c r="B193" s="453" t="str">
        <x:v>O&amp;M</x:v>
      </x:c>
      <x:c r="C193" s="453" t="str">
        <x:v>PRODUÇÃO</x:v>
      </x:c>
      <x:c r="D193" s="453" t="str">
        <x:v>LINHA MORTA</x:v>
      </x:c>
      <x:c r="E193" s="453" t="str">
        <x:v>5022000237</x:v>
      </x:c>
      <x:c r="F193" s="601" t="str">
        <x:v>RET COND NU ALUMINIO &lt;= 1/0 LM</x:v>
      </x:c>
      <x:c r="G193" s="453" t="str">
        <x:v>METRO</x:v>
      </x:c>
      <x:c r="H193" s="604" t="n">
        <x:v>14010</x:v>
      </x:c>
      <x:c r="I193" s="607" t="n">
        <x:v>37991.41</x:v>
      </x:c>
      <x:c r="J193" s="607" t="n">
        <x:v>38667.6</x:v>
      </x:c>
      <x:c r="K193" s="453" t="str">
        <x:v>NORTE | SUL</x:v>
      </x:c>
      <x:c r="L193" s="453" t="str">
        <x:v>SIM</x:v>
      </x:c>
      <x:c r="M193" s="453" t="str">
        <x:v>PRODUÇÃO · COMPÕE O FATOR K</x:v>
      </x:c>
      <x:c r="N193" s="453" t="str">
        <x:v>DE/PARA POR CÓDIGO</x:v>
      </x:c>
    </x:row>
    <x:row r="194">
      <x:c r="A194" s="453" t="str">
        <x:v>JANEIRO 2025</x:v>
      </x:c>
      <x:c r="B194" s="453" t="str">
        <x:v>O&amp;M</x:v>
      </x:c>
      <x:c r="C194" s="453" t="str">
        <x:v>PRODUÇÃO</x:v>
      </x:c>
      <x:c r="D194" s="453" t="str">
        <x:v>LINHA MORTA</x:v>
      </x:c>
      <x:c r="E194" s="453" t="str">
        <x:v>5022000239</x:v>
      </x:c>
      <x:c r="F194" s="601" t="str">
        <x:v>TENSIONAR COND NU COBRE &gt; 50MM² LM</x:v>
      </x:c>
      <x:c r="G194" s="453" t="str">
        <x:v>UNIDADE</x:v>
      </x:c>
      <x:c r="H194" s="604" t="n">
        <x:v>0.537</x:v>
      </x:c>
      <x:c r="I194" s="607" t="n">
        <x:v>2083.54</x:v>
      </x:c>
      <x:c r="J194" s="607" t="n">
        <x:v>139.97</x:v>
      </x:c>
      <x:c r="K194" s="453" t="str">
        <x:v>NORTE | SUL</x:v>
      </x:c>
      <x:c r="L194" s="453" t="str">
        <x:v>SIM</x:v>
      </x:c>
      <x:c r="M194" s="453" t="str">
        <x:v>PRODUÇÃO · COMPÕE O FATOR K</x:v>
      </x:c>
      <x:c r="N194" s="453" t="str">
        <x:v>DE/PARA POR CÓDIGO</x:v>
      </x:c>
    </x:row>
    <x:row r="195">
      <x:c r="A195" s="453" t="str">
        <x:v>JANEIRO 2025</x:v>
      </x:c>
      <x:c r="B195" s="453" t="str">
        <x:v>O&amp;M</x:v>
      </x:c>
      <x:c r="C195" s="453" t="str">
        <x:v>PRODUÇÃO</x:v>
      </x:c>
      <x:c r="D195" s="453" t="str">
        <x:v>LINHA MORTA</x:v>
      </x:c>
      <x:c r="E195" s="453" t="str">
        <x:v>5022000240</x:v>
      </x:c>
      <x:c r="F195" s="601" t="str">
        <x:v>TENSIONAR COND NU COBRE &lt;= 50MM² LM</x:v>
      </x:c>
      <x:c r="G195" s="453" t="str">
        <x:v>UNIDADE</x:v>
      </x:c>
      <x:c r="H195" s="604" t="n">
        <x:v>3.317</x:v>
      </x:c>
      <x:c r="I195" s="607" t="n">
        <x:v>10631.01</x:v>
      </x:c>
      <x:c r="J195" s="607" t="n">
        <x:v>692.82</x:v>
      </x:c>
      <x:c r="K195" s="453" t="str">
        <x:v>NORTE | SUL</x:v>
      </x:c>
      <x:c r="L195" s="453" t="str">
        <x:v>SIM</x:v>
      </x:c>
      <x:c r="M195" s="453" t="str">
        <x:v>PRODUÇÃO · COMPÕE O FATOR K</x:v>
      </x:c>
      <x:c r="N195" s="453" t="str">
        <x:v>DE/PARA POR CÓDIGO</x:v>
      </x:c>
    </x:row>
    <x:row r="196">
      <x:c r="A196" s="453" t="str">
        <x:v>JANEIRO 2025</x:v>
      </x:c>
      <x:c r="B196" s="453" t="str">
        <x:v>O&amp;M</x:v>
      </x:c>
      <x:c r="C196" s="453" t="str">
        <x:v>PRODUÇÃO</x:v>
      </x:c>
      <x:c r="D196" s="453" t="str">
        <x:v>LINHA MORTA</x:v>
      </x:c>
      <x:c r="E196" s="453" t="str">
        <x:v>5022000242</x:v>
      </x:c>
      <x:c r="F196" s="601" t="str">
        <x:v>TENSIONAR COND NU ALUMINIO &lt;= 1/0 LM</x:v>
      </x:c>
      <x:c r="G196" s="453" t="str">
        <x:v>UNIDADE</x:v>
      </x:c>
      <x:c r="H196" s="604" t="n">
        <x:v>10.635</x:v>
      </x:c>
      <x:c r="I196" s="607" t="n">
        <x:v>41649.29</x:v>
      </x:c>
      <x:c r="J196" s="607" t="n">
        <x:v>2435.2</x:v>
      </x:c>
      <x:c r="K196" s="453" t="str">
        <x:v>NORTE | SUL</x:v>
      </x:c>
      <x:c r="L196" s="453" t="str">
        <x:v>SIM</x:v>
      </x:c>
      <x:c r="M196" s="453" t="str">
        <x:v>PRODUÇÃO · COMPÕE O FATOR K</x:v>
      </x:c>
      <x:c r="N196" s="453" t="str">
        <x:v>DE/PARA POR CÓDIGO</x:v>
      </x:c>
    </x:row>
    <x:row r="197">
      <x:c r="A197" s="453" t="str">
        <x:v>JANEIRO 2025</x:v>
      </x:c>
      <x:c r="B197" s="453" t="str">
        <x:v>O&amp;M</x:v>
      </x:c>
      <x:c r="C197" s="453" t="str">
        <x:v>PRODUÇÃO</x:v>
      </x:c>
      <x:c r="D197" s="453" t="str">
        <x:v>LINHA MORTA</x:v>
      </x:c>
      <x:c r="E197" s="453" t="str">
        <x:v>5022000243</x:v>
      </x:c>
      <x:c r="F197" s="601" t="str">
        <x:v>INST CONECTOR EM CONDUTOR LM</x:v>
      </x:c>
      <x:c r="G197" s="453" t="str">
        <x:v>UNIDADE</x:v>
      </x:c>
      <x:c r="H197" s="604" t="n">
        <x:v>38</x:v>
      </x:c>
      <x:c r="I197" s="607" t="n">
        <x:v>1467.56</x:v>
      </x:c>
      <x:c r="J197" s="607" t="n">
        <x:v>9585.5</x:v>
      </x:c>
      <x:c r="K197" s="453" t="str">
        <x:v>NORTE | SUL</x:v>
      </x:c>
      <x:c r="L197" s="453" t="str">
        <x:v>SIM</x:v>
      </x:c>
      <x:c r="M197" s="453" t="str">
        <x:v>PRODUÇÃO · COMPÕE O FATOR K</x:v>
      </x:c>
      <x:c r="N197" s="453" t="str">
        <x:v>NÃO INFORMADA | DE/PARA POR CÓDIGO</x:v>
      </x:c>
    </x:row>
    <x:row r="198">
      <x:c r="A198" s="453" t="str">
        <x:v>JANEIRO 2025</x:v>
      </x:c>
      <x:c r="B198" s="453" t="str">
        <x:v>O&amp;M</x:v>
      </x:c>
      <x:c r="C198" s="453" t="str">
        <x:v>PRODUÇÃO</x:v>
      </x:c>
      <x:c r="D198" s="453" t="str">
        <x:v>LINHA MORTA</x:v>
      </x:c>
      <x:c r="E198" s="453" t="str">
        <x:v>5022000244</x:v>
      </x:c>
      <x:c r="F198" s="601" t="str">
        <x:v>RET CONECTOR EM CONDUTOR LM</x:v>
      </x:c>
      <x:c r="G198" s="453" t="str">
        <x:v>UNIDADE</x:v>
      </x:c>
      <x:c r="H198" s="604" t="n">
        <x:v>8</x:v>
      </x:c>
      <x:c r="I198" s="607" t="n">
        <x:v>99.04</x:v>
      </x:c>
      <x:c r="J198" s="607" t="n">
        <x:v>833.92</x:v>
      </x:c>
      <x:c r="K198" s="453" t="str">
        <x:v>NORTE | SUL</x:v>
      </x:c>
      <x:c r="L198" s="453" t="str">
        <x:v>SIM</x:v>
      </x:c>
      <x:c r="M198" s="453" t="str">
        <x:v>PRODUÇÃO · COMPÕE O FATOR K</x:v>
      </x:c>
      <x:c r="N198" s="453" t="str">
        <x:v>DE/PARA POR CÓDIGO | NÃO INFORMADA</x:v>
      </x:c>
    </x:row>
    <x:row r="199">
      <x:c r="A199" s="453" t="str">
        <x:v>JANEIRO 2025</x:v>
      </x:c>
      <x:c r="B199" s="453" t="str">
        <x:v>O&amp;M</x:v>
      </x:c>
      <x:c r="C199" s="453" t="str">
        <x:v>PRODUÇÃO</x:v>
      </x:c>
      <x:c r="D199" s="453" t="str">
        <x:v>LINHA MORTA</x:v>
      </x:c>
      <x:c r="E199" s="453" t="str">
        <x:v>5022000249</x:v>
      </x:c>
      <x:c r="F199" s="601" t="str">
        <x:v>INST AMARRACAO COND NU/MULTIP/PROTEG LM</x:v>
      </x:c>
      <x:c r="G199" s="453" t="str">
        <x:v>UNIDADE</x:v>
      </x:c>
      <x:c r="H199" s="604" t="n">
        <x:v>5</x:v>
      </x:c>
      <x:c r="I199" s="607" t="n">
        <x:v>122.05</x:v>
      </x:c>
      <x:c r="J199" s="607" t="n">
        <x:v>1217.85</x:v>
      </x:c>
      <x:c r="K199" s="453" t="str">
        <x:v>NORTE | SUL</x:v>
      </x:c>
      <x:c r="L199" s="453" t="str">
        <x:v>SIM</x:v>
      </x:c>
      <x:c r="M199" s="453" t="str">
        <x:v>PRODUÇÃO · COMPÕE O FATOR K</x:v>
      </x:c>
      <x:c r="N199" s="453" t="str">
        <x:v>DE/PARA POR CÓDIGO | NÃO INFORMADA</x:v>
      </x:c>
    </x:row>
    <x:row r="200">
      <x:c r="A200" s="453" t="str">
        <x:v>JANEIRO 2025</x:v>
      </x:c>
      <x:c r="B200" s="453" t="str">
        <x:v>O&amp;M</x:v>
      </x:c>
      <x:c r="C200" s="453" t="str">
        <x:v>PRODUÇÃO</x:v>
      </x:c>
      <x:c r="D200" s="453" t="str">
        <x:v>LINHA MORTA</x:v>
      </x:c>
      <x:c r="E200" s="453" t="str">
        <x:v>5022000250</x:v>
      </x:c>
      <x:c r="F200" s="601" t="str">
        <x:v>INST FLY TAP/CRUZAM AEREO LM</x:v>
      </x:c>
      <x:c r="G200" s="453" t="str">
        <x:v>UNIDADE</x:v>
      </x:c>
      <x:c r="H200" s="604" t="n">
        <x:v>15</x:v>
      </x:c>
      <x:c r="I200" s="607" t="n">
        <x:v>2673.15</x:v>
      </x:c>
      <x:c r="J200" s="607" t="n">
        <x:v>8117.55</x:v>
      </x:c>
      <x:c r="K200" s="453" t="str">
        <x:v>NORTE | SUL</x:v>
      </x:c>
      <x:c r="L200" s="453" t="str">
        <x:v>SIM</x:v>
      </x:c>
      <x:c r="M200" s="453" t="str">
        <x:v>PRODUÇÃO · COMPÕE O FATOR K</x:v>
      </x:c>
      <x:c r="N200" s="453" t="str">
        <x:v>NÃO INFORMADA</x:v>
      </x:c>
    </x:row>
    <x:row r="201">
      <x:c r="A201" s="453" t="str">
        <x:v>JANEIRO 2025</x:v>
      </x:c>
      <x:c r="B201" s="453" t="str">
        <x:v>O&amp;M</x:v>
      </x:c>
      <x:c r="C201" s="453" t="str">
        <x:v>PRODUÇÃO</x:v>
      </x:c>
      <x:c r="D201" s="453" t="str">
        <x:v>LINHA MORTA</x:v>
      </x:c>
      <x:c r="E201" s="453" t="str">
        <x:v>5022000251</x:v>
      </x:c>
      <x:c r="F201" s="601" t="str">
        <x:v>RET FLY TAP /CRUZAM AEREO LM</x:v>
      </x:c>
      <x:c r="G201" s="453" t="str">
        <x:v>UNIDADE</x:v>
      </x:c>
      <x:c r="H201" s="604" t="n">
        <x:v>9</x:v>
      </x:c>
      <x:c r="I201" s="607" t="n">
        <x:v>641.52</x:v>
      </x:c>
      <x:c r="J201" s="607" t="n">
        <x:v>2941.02</x:v>
      </x:c>
      <x:c r="K201" s="453" t="str">
        <x:v>NORTE | SUL</x:v>
      </x:c>
      <x:c r="L201" s="453" t="str">
        <x:v>SIM</x:v>
      </x:c>
      <x:c r="M201" s="453" t="str">
        <x:v>PRODUÇÃO · COMPÕE O FATOR K</x:v>
      </x:c>
      <x:c r="N201" s="453" t="str">
        <x:v>NÃO INFORMADA</x:v>
      </x:c>
    </x:row>
    <x:row r="202">
      <x:c r="A202" s="453" t="str">
        <x:v>JANEIRO 2025</x:v>
      </x:c>
      <x:c r="B202" s="453" t="str">
        <x:v>O&amp;M</x:v>
      </x:c>
      <x:c r="C202" s="453" t="str">
        <x:v>PRODUÇÃO</x:v>
      </x:c>
      <x:c r="D202" s="453" t="str">
        <x:v>FORA DO ANEXO IX</x:v>
      </x:c>
      <x:c r="E202" s="453" t="str">
        <x:v>5022000252</x:v>
      </x:c>
      <x:c r="F202" s="601" t="str">
        <x:v>INST ESPACADOR/AFASTADOR REDE PRI/SEC LM</x:v>
      </x:c>
      <x:c r="G202" s="453" t="str">
        <x:v>NÃO INFORMADA</x:v>
      </x:c>
      <x:c r="H202" s="604" t="n">
        <x:v>1498</x:v>
      </x:c>
      <x:c r="I202" s="607" t="n">
        <x:v>0</x:v>
      </x:c>
      <x:c r="J202" s="607" t="n">
        <x:v>0</x:v>
      </x:c>
      <x:c r="K202" s="453" t="str">
        <x:v>NORTE | SUL</x:v>
      </x:c>
      <x:c r="L202" s="453" t="str">
        <x:v>SIM</x:v>
      </x:c>
      <x:c r="M202" s="453" t="str">
        <x:v>PRODUÇÃO · COMPÕE O FATOR K</x:v>
      </x:c>
      <x:c r="N202" s="453" t="str">
        <x:v>DE/PARA POR CÓDIGO | NÃO INFORMADA</x:v>
      </x:c>
    </x:row>
    <x:row r="203">
      <x:c r="A203" s="453" t="str">
        <x:v>JANEIRO 2025</x:v>
      </x:c>
      <x:c r="B203" s="453" t="str">
        <x:v>O&amp;M</x:v>
      </x:c>
      <x:c r="C203" s="453" t="str">
        <x:v>PRODUÇÃO</x:v>
      </x:c>
      <x:c r="D203" s="453" t="str">
        <x:v>FORA DO ANEXO IX</x:v>
      </x:c>
      <x:c r="E203" s="453" t="str">
        <x:v>5022000253</x:v>
      </x:c>
      <x:c r="F203" s="601" t="str">
        <x:v>RET ESPACADOR/AFASTADOR REDE PRI/SEC LM</x:v>
      </x:c>
      <x:c r="G203" s="453" t="str">
        <x:v>NÃO INFORMADA</x:v>
      </x:c>
      <x:c r="H203" s="604" t="n">
        <x:v>5</x:v>
      </x:c>
      <x:c r="I203" s="607" t="n">
        <x:v>0</x:v>
      </x:c>
      <x:c r="J203" s="607" t="n">
        <x:v>0</x:v>
      </x:c>
      <x:c r="K203" s="453" t="str">
        <x:v>NORTE | SUL</x:v>
      </x:c>
      <x:c r="L203" s="453" t="str">
        <x:v>SIM</x:v>
      </x:c>
      <x:c r="M203" s="453" t="str">
        <x:v>PRODUÇÃO · COMPÕE O FATOR K</x:v>
      </x:c>
      <x:c r="N203" s="453" t="str">
        <x:v>DE/PARA POR CÓDIGO</x:v>
      </x:c>
    </x:row>
    <x:row r="204">
      <x:c r="A204" s="453" t="str">
        <x:v>JANEIRO 2025</x:v>
      </x:c>
      <x:c r="B204" s="453" t="str">
        <x:v>O&amp;M</x:v>
      </x:c>
      <x:c r="C204" s="453" t="str">
        <x:v>PRODUÇÃO</x:v>
      </x:c>
      <x:c r="D204" s="453" t="str">
        <x:v>LINHA MORTA</x:v>
      </x:c>
      <x:c r="E204" s="453" t="str">
        <x:v>5022000257</x:v>
      </x:c>
      <x:c r="F204" s="601" t="str">
        <x:v>INST ESTRIBO OU GRAMPO LINHA VIVA RD LM</x:v>
      </x:c>
      <x:c r="G204" s="453" t="str">
        <x:v>UNIDADE</x:v>
      </x:c>
      <x:c r="H204" s="604" t="n">
        <x:v>13</x:v>
      </x:c>
      <x:c r="I204" s="607" t="n">
        <x:v>2321.86</x:v>
      </x:c>
      <x:c r="J204" s="607" t="n">
        <x:v>2435.03</x:v>
      </x:c>
      <x:c r="K204" s="453" t="str">
        <x:v>NORTE | SUL</x:v>
      </x:c>
      <x:c r="L204" s="453" t="str">
        <x:v>SIM</x:v>
      </x:c>
      <x:c r="M204" s="453" t="str">
        <x:v>PRODUÇÃO · COMPÕE O FATOR K</x:v>
      </x:c>
      <x:c r="N204" s="453" t="str">
        <x:v>DE/PARA POR CÓDIGO</x:v>
      </x:c>
    </x:row>
    <x:row r="205">
      <x:c r="A205" s="453" t="str">
        <x:v>JANEIRO 2025</x:v>
      </x:c>
      <x:c r="B205" s="453" t="str">
        <x:v>O&amp;M</x:v>
      </x:c>
      <x:c r="C205" s="453" t="str">
        <x:v>PRODUÇÃO</x:v>
      </x:c>
      <x:c r="D205" s="453" t="str">
        <x:v>LINHA MORTA</x:v>
      </x:c>
      <x:c r="E205" s="453" t="str">
        <x:v>5022000258</x:v>
      </x:c>
      <x:c r="F205" s="601" t="str">
        <x:v>RET ESTRIBO OU GRAMPO LINHA VIVA RD LM</x:v>
      </x:c>
      <x:c r="G205" s="453" t="str">
        <x:v>UNIDADE</x:v>
      </x:c>
      <x:c r="H205" s="604" t="n">
        <x:v>6</x:v>
      </x:c>
      <x:c r="I205" s="607" t="n">
        <x:v>427.68</x:v>
      </x:c>
      <x:c r="J205" s="607" t="n">
        <x:v>671.94</x:v>
      </x:c>
      <x:c r="K205" s="453" t="str">
        <x:v>NORTE | SUL</x:v>
      </x:c>
      <x:c r="L205" s="453" t="str">
        <x:v>SIM</x:v>
      </x:c>
      <x:c r="M205" s="453" t="str">
        <x:v>PRODUÇÃO · COMPÕE O FATOR K</x:v>
      </x:c>
      <x:c r="N205" s="453" t="str">
        <x:v>DE/PARA POR CÓDIGO</x:v>
      </x:c>
    </x:row>
    <x:row r="206">
      <x:c r="A206" s="453" t="str">
        <x:v>JANEIRO 2025</x:v>
      </x:c>
      <x:c r="B206" s="453" t="str">
        <x:v>O&amp;M</x:v>
      </x:c>
      <x:c r="C206" s="453" t="str">
        <x:v>PRODUÇÃO</x:v>
      </x:c>
      <x:c r="D206" s="453" t="str">
        <x:v>LINHA MORTA</x:v>
      </x:c>
      <x:c r="E206" s="453" t="str">
        <x:v>5022000261</x:v>
      </x:c>
      <x:c r="F206" s="601" t="str">
        <x:v>VERIFICAR SEQUENCIA DE FASE(MT) LM</x:v>
      </x:c>
      <x:c r="G206" s="453" t="str">
        <x:v>UNIDADE</x:v>
      </x:c>
      <x:c r="H206" s="604" t="n">
        <x:v>2</x:v>
      </x:c>
      <x:c r="I206" s="607" t="n">
        <x:v>976.5</x:v>
      </x:c>
      <x:c r="J206" s="607" t="n">
        <x:v>1367.34</x:v>
      </x:c>
      <x:c r="K206" s="453" t="str">
        <x:v>NORTE</x:v>
      </x:c>
      <x:c r="L206" s="453" t="str">
        <x:v>SIM</x:v>
      </x:c>
      <x:c r="M206" s="453" t="str">
        <x:v>PRODUÇÃO · COMPÕE O FATOR K</x:v>
      </x:c>
      <x:c r="N206" s="453" t="str">
        <x:v>DE/PARA POR CÓDIGO</x:v>
      </x:c>
    </x:row>
    <x:row r="207">
      <x:c r="A207" s="453" t="str">
        <x:v>JANEIRO 2025</x:v>
      </x:c>
      <x:c r="B207" s="453" t="str">
        <x:v>O&amp;M</x:v>
      </x:c>
      <x:c r="C207" s="453" t="str">
        <x:v>PRODUÇÃO</x:v>
      </x:c>
      <x:c r="D207" s="453" t="str">
        <x:v>LINHA MORTA</x:v>
      </x:c>
      <x:c r="E207" s="453" t="str">
        <x:v>5022000276</x:v>
      </x:c>
      <x:c r="F207" s="601" t="str">
        <x:v>INST COND COBERTO RDC 35-70MM2 LM</x:v>
      </x:c>
      <x:c r="G207" s="453" t="str">
        <x:v>METRO</x:v>
      </x:c>
      <x:c r="H207" s="604" t="n">
        <x:v>2552</x:v>
      </x:c>
      <x:c r="I207" s="607" t="n">
        <x:v>23835.84</x:v>
      </x:c>
      <x:c r="J207" s="607" t="n">
        <x:v>17098.4</x:v>
      </x:c>
      <x:c r="K207" s="453" t="str">
        <x:v>NORTE | SUL</x:v>
      </x:c>
      <x:c r="L207" s="453" t="str">
        <x:v>SIM</x:v>
      </x:c>
      <x:c r="M207" s="453" t="str">
        <x:v>PRODUÇÃO · COMPÕE O FATOR K</x:v>
      </x:c>
      <x:c r="N207" s="453" t="str">
        <x:v>DE/PARA POR CÓDIGO</x:v>
      </x:c>
    </x:row>
    <x:row r="208">
      <x:c r="A208" s="453" t="str">
        <x:v>JANEIRO 2025</x:v>
      </x:c>
      <x:c r="B208" s="453" t="str">
        <x:v>O&amp;M</x:v>
      </x:c>
      <x:c r="C208" s="453" t="str">
        <x:v>PRODUÇÃO</x:v>
      </x:c>
      <x:c r="D208" s="453" t="str">
        <x:v>LINHA MORTA</x:v>
      </x:c>
      <x:c r="E208" s="453" t="str">
        <x:v>5022000277</x:v>
      </x:c>
      <x:c r="F208" s="601" t="str">
        <x:v>RET COND COBERTO RDC 35-70MM2 LM</x:v>
      </x:c>
      <x:c r="G208" s="453" t="str">
        <x:v>METRO</x:v>
      </x:c>
      <x:c r="H208" s="604" t="n">
        <x:v>381</x:v>
      </x:c>
      <x:c r="I208" s="607" t="n">
        <x:v>1203.68</x:v>
      </x:c>
      <x:c r="J208" s="607" t="n">
        <x:v>1550.67</x:v>
      </x:c>
      <x:c r="K208" s="453" t="str">
        <x:v>NORTE | SUL</x:v>
      </x:c>
      <x:c r="L208" s="453" t="str">
        <x:v>SIM</x:v>
      </x:c>
      <x:c r="M208" s="453" t="str">
        <x:v>PRODUÇÃO · COMPÕE O FATOR K</x:v>
      </x:c>
      <x:c r="N208" s="453" t="str">
        <x:v>DE/PARA POR CÓDIGO</x:v>
      </x:c>
    </x:row>
    <x:row r="209">
      <x:c r="A209" s="453" t="str">
        <x:v>JANEIRO 2025</x:v>
      </x:c>
      <x:c r="B209" s="453" t="str">
        <x:v>O&amp;M</x:v>
      </x:c>
      <x:c r="C209" s="453" t="str">
        <x:v>PRODUÇÃO</x:v>
      </x:c>
      <x:c r="D209" s="453" t="str">
        <x:v>LINHA MORTA</x:v>
      </x:c>
      <x:c r="E209" s="453" t="str">
        <x:v>5022000278</x:v>
      </x:c>
      <x:c r="F209" s="601" t="str">
        <x:v>INST COND COBERTO RDC 95-185MM2 LM</x:v>
      </x:c>
      <x:c r="G209" s="453" t="str">
        <x:v>METRO</x:v>
      </x:c>
      <x:c r="H209" s="604" t="n">
        <x:v>2653</x:v>
      </x:c>
      <x:c r="I209" s="607" t="n">
        <x:v>30203.89</x:v>
      </x:c>
      <x:c r="J209" s="607" t="n">
        <x:v>25097.38</x:v>
      </x:c>
      <x:c r="K209" s="453" t="str">
        <x:v>NORTE | SUL</x:v>
      </x:c>
      <x:c r="L209" s="453" t="str">
        <x:v>SIM</x:v>
      </x:c>
      <x:c r="M209" s="453" t="str">
        <x:v>PRODUÇÃO · COMPÕE O FATOR K</x:v>
      </x:c>
      <x:c r="N209" s="453" t="str">
        <x:v>DE/PARA POR CÓDIGO</x:v>
      </x:c>
    </x:row>
    <x:row r="210">
      <x:c r="A210" s="453" t="str">
        <x:v>JANEIRO 2025</x:v>
      </x:c>
      <x:c r="B210" s="453" t="str">
        <x:v>O&amp;M</x:v>
      </x:c>
      <x:c r="C210" s="453" t="str">
        <x:v>PRODUÇÃO</x:v>
      </x:c>
      <x:c r="D210" s="453" t="str">
        <x:v>LINHA MORTA</x:v>
      </x:c>
      <x:c r="E210" s="453" t="str">
        <x:v>5022000279</x:v>
      </x:c>
      <x:c r="F210" s="601" t="str">
        <x:v>RET COND COBERTO RDC 95-185MM2 LM</x:v>
      </x:c>
      <x:c r="G210" s="453" t="str">
        <x:v>METRO</x:v>
      </x:c>
      <x:c r="H210" s="604" t="n">
        <x:v>89</x:v>
      </x:c>
      <x:c r="I210" s="607" t="n">
        <x:v>388.89</x:v>
      </x:c>
      <x:c r="J210" s="607" t="n">
        <x:v>491.28</x:v>
      </x:c>
      <x:c r="K210" s="453" t="str">
        <x:v>NORTE | SUL</x:v>
      </x:c>
      <x:c r="L210" s="453" t="str">
        <x:v>SIM</x:v>
      </x:c>
      <x:c r="M210" s="453" t="str">
        <x:v>PRODUÇÃO · COMPÕE O FATOR K</x:v>
      </x:c>
      <x:c r="N210" s="453" t="str">
        <x:v>DE/PARA POR CÓDIGO</x:v>
      </x:c>
    </x:row>
    <x:row r="211">
      <x:c r="A211" s="453" t="str">
        <x:v>JANEIRO 2025</x:v>
      </x:c>
      <x:c r="B211" s="453" t="str">
        <x:v>O&amp;M</x:v>
      </x:c>
      <x:c r="C211" s="453" t="str">
        <x:v>PRODUÇÃO</x:v>
      </x:c>
      <x:c r="D211" s="453" t="str">
        <x:v>LINHA MORTA</x:v>
      </x:c>
      <x:c r="E211" s="453" t="str">
        <x:v>5022000282</x:v>
      </x:c>
      <x:c r="F211" s="601" t="str">
        <x:v>TENSIONAR COND MESAGEIRO RDC LM</x:v>
      </x:c>
      <x:c r="G211" s="453" t="str">
        <x:v>UNIDADE</x:v>
      </x:c>
      <x:c r="H211" s="604" t="n">
        <x:v>0.33</x:v>
      </x:c>
      <x:c r="I211" s="607" t="n">
        <x:v>880.89</x:v>
      </x:c>
      <x:c r="J211" s="607" t="n">
        <x:v>101.59</x:v>
      </x:c>
      <x:c r="K211" s="453" t="str">
        <x:v>NORTE | SUL</x:v>
      </x:c>
      <x:c r="L211" s="453" t="str">
        <x:v>SIM</x:v>
      </x:c>
      <x:c r="M211" s="453" t="str">
        <x:v>PRODUÇÃO · COMPÕE O FATOR K</x:v>
      </x:c>
      <x:c r="N211" s="453" t="str">
        <x:v>NÃO INFORMADA</x:v>
      </x:c>
    </x:row>
    <x:row r="212">
      <x:c r="A212" s="453" t="str">
        <x:v>JANEIRO 2025</x:v>
      </x:c>
      <x:c r="B212" s="453" t="str">
        <x:v>O&amp;M</x:v>
      </x:c>
      <x:c r="C212" s="453" t="str">
        <x:v>PRODUÇÃO</x:v>
      </x:c>
      <x:c r="D212" s="453" t="str">
        <x:v>LINHA MORTA</x:v>
      </x:c>
      <x:c r="E212" s="453" t="str">
        <x:v>5022000283</x:v>
      </x:c>
      <x:c r="F212" s="601" t="str">
        <x:v>TENSIONAR COND PROTEGIDO RDC LM</x:v>
      </x:c>
      <x:c r="G212" s="453" t="str">
        <x:v>UNIDADE</x:v>
      </x:c>
      <x:c r="H212" s="604" t="n">
        <x:v>0.598</x:v>
      </x:c>
      <x:c r="I212" s="607" t="n">
        <x:v>2917.4</x:v>
      </x:c>
      <x:c r="J212" s="607" t="n">
        <x:v>184.09</x:v>
      </x:c>
      <x:c r="K212" s="453" t="str">
        <x:v>NORTE | SUL</x:v>
      </x:c>
      <x:c r="L212" s="453" t="str">
        <x:v>SIM</x:v>
      </x:c>
      <x:c r="M212" s="453" t="str">
        <x:v>PRODUÇÃO · COMPÕE O FATOR K</x:v>
      </x:c>
      <x:c r="N212" s="453" t="str">
        <x:v>DE/PARA POR CÓDIGO</x:v>
      </x:c>
    </x:row>
    <x:row r="213">
      <x:c r="A213" s="453" t="str">
        <x:v>JANEIRO 2025</x:v>
      </x:c>
      <x:c r="B213" s="453" t="str">
        <x:v>O&amp;M</x:v>
      </x:c>
      <x:c r="C213" s="453" t="str">
        <x:v>PRODUÇÃO</x:v>
      </x:c>
      <x:c r="D213" s="453" t="str">
        <x:v>LINHA MORTA</x:v>
      </x:c>
      <x:c r="E213" s="453" t="str">
        <x:v>5022000286</x:v>
      </x:c>
      <x:c r="F213" s="601" t="str">
        <x:v>INST CONEX OU EMENDA DE CABO RDC LM</x:v>
      </x:c>
      <x:c r="G213" s="453" t="str">
        <x:v>UNIDADE</x:v>
      </x:c>
      <x:c r="H213" s="604" t="n">
        <x:v>19</x:v>
      </x:c>
      <x:c r="I213" s="607" t="n">
        <x:v>1832.18</x:v>
      </x:c>
      <x:c r="J213" s="607" t="n">
        <x:v>8861.22</x:v>
      </x:c>
      <x:c r="K213" s="453" t="str">
        <x:v>NORTE | SUL</x:v>
      </x:c>
      <x:c r="L213" s="453" t="str">
        <x:v>SIM</x:v>
      </x:c>
      <x:c r="M213" s="453" t="str">
        <x:v>PRODUÇÃO · COMPÕE O FATOR K</x:v>
      </x:c>
      <x:c r="N213" s="453" t="str">
        <x:v>DE/PARA POR CÓDIGO</x:v>
      </x:c>
    </x:row>
    <x:row r="214">
      <x:c r="A214" s="453" t="str">
        <x:v>JANEIRO 2025</x:v>
      </x:c>
      <x:c r="B214" s="453" t="str">
        <x:v>O&amp;M</x:v>
      </x:c>
      <x:c r="C214" s="453" t="str">
        <x:v>PRODUÇÃO</x:v>
      </x:c>
      <x:c r="D214" s="453" t="str">
        <x:v>LINHA MORTA</x:v>
      </x:c>
      <x:c r="E214" s="453" t="str">
        <x:v>5022200033</x:v>
      </x:c>
      <x:c r="F214" s="601" t="str">
        <x:v>INST ATERRAMENTO COMPL 1HASTE LM</x:v>
      </x:c>
      <x:c r="G214" s="453" t="str">
        <x:v>CONJUNTO</x:v>
      </x:c>
      <x:c r="H214" s="604" t="n">
        <x:v>79</x:v>
      </x:c>
      <x:c r="I214" s="607" t="n">
        <x:v>31206.18</x:v>
      </x:c>
      <x:c r="J214" s="607" t="n">
        <x:v>51839.01</x:v>
      </x:c>
      <x:c r="K214" s="453" t="str">
        <x:v>NORTE | SUL</x:v>
      </x:c>
      <x:c r="L214" s="453" t="str">
        <x:v>SIM</x:v>
      </x:c>
      <x:c r="M214" s="453" t="str">
        <x:v>PRODUÇÃO · COMPÕE O FATOR K</x:v>
      </x:c>
      <x:c r="N214" s="453" t="str">
        <x:v>DE/PARA POR CÓDIGO</x:v>
      </x:c>
    </x:row>
    <x:row r="215">
      <x:c r="A215" s="453" t="str">
        <x:v>JANEIRO 2025</x:v>
      </x:c>
      <x:c r="B215" s="453" t="str">
        <x:v>O&amp;M</x:v>
      </x:c>
      <x:c r="C215" s="453" t="str">
        <x:v>PRODUÇÃO</x:v>
      </x:c>
      <x:c r="D215" s="453" t="str">
        <x:v>LINHA MORTA</x:v>
      </x:c>
      <x:c r="E215" s="453" t="str">
        <x:v>5022200035</x:v>
      </x:c>
      <x:c r="F215" s="601" t="str">
        <x:v>INST 1HASTE ADICIONAL ATERRAMENTO LM</x:v>
      </x:c>
      <x:c r="G215" s="453" t="str">
        <x:v>UNIDADE</x:v>
      </x:c>
      <x:c r="H215" s="604" t="n">
        <x:v>32</x:v>
      </x:c>
      <x:c r="I215" s="607" t="n">
        <x:v>2030.4</x:v>
      </x:c>
      <x:c r="J215" s="607" t="n">
        <x:v>10907.2</x:v>
      </x:c>
      <x:c r="K215" s="453" t="str">
        <x:v>NORTE | SUL</x:v>
      </x:c>
      <x:c r="L215" s="453" t="str">
        <x:v>SIM</x:v>
      </x:c>
      <x:c r="M215" s="453" t="str">
        <x:v>PRODUÇÃO · COMPÕE O FATOR K</x:v>
      </x:c>
      <x:c r="N215" s="453" t="str">
        <x:v>DE/PARA POR CÓDIGO</x:v>
      </x:c>
    </x:row>
    <x:row r="216">
      <x:c r="A216" s="453" t="str">
        <x:v>JANEIRO 2025</x:v>
      </x:c>
      <x:c r="B216" s="453" t="str">
        <x:v>O&amp;M</x:v>
      </x:c>
      <x:c r="C216" s="453" t="str">
        <x:v>PRODUÇÃO</x:v>
      </x:c>
      <x:c r="D216" s="453" t="str">
        <x:v>LINHA MORTA</x:v>
      </x:c>
      <x:c r="E216" s="453" t="str">
        <x:v>5022200036</x:v>
      </x:c>
      <x:c r="F216" s="601" t="str">
        <x:v>INST FIO TERRA LM</x:v>
      </x:c>
      <x:c r="G216" s="453" t="str">
        <x:v>UNIDADE</x:v>
      </x:c>
      <x:c r="H216" s="604" t="n">
        <x:v>6</x:v>
      </x:c>
      <x:c r="I216" s="607" t="n">
        <x:v>585.6</x:v>
      </x:c>
      <x:c r="J216" s="607" t="n">
        <x:v>1721.7</x:v>
      </x:c>
      <x:c r="K216" s="453" t="str">
        <x:v>NORTE</x:v>
      </x:c>
      <x:c r="L216" s="453" t="str">
        <x:v>SIM</x:v>
      </x:c>
      <x:c r="M216" s="453" t="str">
        <x:v>PRODUÇÃO · COMPÕE O FATOR K</x:v>
      </x:c>
      <x:c r="N216" s="453" t="str">
        <x:v>DE/PARA POR CÓDIGO</x:v>
      </x:c>
    </x:row>
    <x:row r="217">
      <x:c r="A217" s="453" t="str">
        <x:v>JANEIRO 2025</x:v>
      </x:c>
      <x:c r="B217" s="453" t="str">
        <x:v>O&amp;M</x:v>
      </x:c>
      <x:c r="C217" s="453" t="str">
        <x:v>PRODUÇÃO</x:v>
      </x:c>
      <x:c r="D217" s="453" t="str">
        <x:v>LINHA MORTA</x:v>
      </x:c>
      <x:c r="E217" s="453" t="str">
        <x:v>5023000183</x:v>
      </x:c>
      <x:c r="F217" s="601" t="str">
        <x:v>INST TRAFO DT POSTE/PLATAF 3F LM</x:v>
      </x:c>
      <x:c r="G217" s="453" t="str">
        <x:v>UNIDADE</x:v>
      </x:c>
      <x:c r="H217" s="604" t="n">
        <x:v>87</x:v>
      </x:c>
      <x:c r="I217" s="607" t="n">
        <x:v>228816.47</x:v>
      </x:c>
      <x:c r="J217" s="607" t="n">
        <x:v>131514.42</x:v>
      </x:c>
      <x:c r="K217" s="453" t="str">
        <x:v>NORTE | SUL</x:v>
      </x:c>
      <x:c r="L217" s="453" t="str">
        <x:v>SIM</x:v>
      </x:c>
      <x:c r="M217" s="453" t="str">
        <x:v>PRODUÇÃO · COMPÕE O FATOR K</x:v>
      </x:c>
      <x:c r="N217" s="453" t="str">
        <x:v>DE/PARA POR CÓDIGO</x:v>
      </x:c>
    </x:row>
    <x:row r="218">
      <x:c r="A218" s="453" t="str">
        <x:v>JANEIRO 2025</x:v>
      </x:c>
      <x:c r="B218" s="453" t="str">
        <x:v>O&amp;M</x:v>
      </x:c>
      <x:c r="C218" s="453" t="str">
        <x:v>PRODUÇÃO</x:v>
      </x:c>
      <x:c r="D218" s="453" t="str">
        <x:v>LINHA MORTA</x:v>
      </x:c>
      <x:c r="E218" s="453" t="str">
        <x:v>5023000186</x:v>
      </x:c>
      <x:c r="F218" s="601" t="str">
        <x:v>RET TRAFO DT POSTE/PLATAF 3F LM</x:v>
      </x:c>
      <x:c r="G218" s="453" t="str">
        <x:v>UNIDADE</x:v>
      </x:c>
      <x:c r="H218" s="604" t="n">
        <x:v>87</x:v>
      </x:c>
      <x:c r="I218" s="607" t="n">
        <x:v>121317.46</x:v>
      </x:c>
      <x:c r="J218" s="607" t="n">
        <x:v>130371.24</x:v>
      </x:c>
      <x:c r="K218" s="453" t="str">
        <x:v>NORTE | SUL</x:v>
      </x:c>
      <x:c r="L218" s="453" t="str">
        <x:v>SIM</x:v>
      </x:c>
      <x:c r="M218" s="453" t="str">
        <x:v>PRODUÇÃO · COMPÕE O FATOR K</x:v>
      </x:c>
      <x:c r="N218" s="453" t="str">
        <x:v>DE/PARA POR CÓDIGO</x:v>
      </x:c>
    </x:row>
    <x:row r="219">
      <x:c r="A219" s="453" t="str">
        <x:v>JANEIRO 2025</x:v>
      </x:c>
      <x:c r="B219" s="453" t="str">
        <x:v>O&amp;M</x:v>
      </x:c>
      <x:c r="C219" s="453" t="str">
        <x:v>PRODUÇÃO</x:v>
      </x:c>
      <x:c r="D219" s="453" t="str">
        <x:v>LINHA MORTA</x:v>
      </x:c>
      <x:c r="E219" s="453" t="str">
        <x:v>5024000064</x:v>
      </x:c>
      <x:c r="F219" s="601" t="str">
        <x:v>INST RAMAL DE CONEXAO CONC/MULTIPLEX LM</x:v>
      </x:c>
      <x:c r="G219" s="453" t="str">
        <x:v>UNIDADE</x:v>
      </x:c>
      <x:c r="H219" s="604" t="n">
        <x:v>32</x:v>
      </x:c>
      <x:c r="I219" s="607" t="n">
        <x:v>5466.56</x:v>
      </x:c>
      <x:c r="J219" s="607" t="n">
        <x:v>15984.32</x:v>
      </x:c>
      <x:c r="K219" s="453" t="str">
        <x:v>NORTE | SUL</x:v>
      </x:c>
      <x:c r="L219" s="453" t="str">
        <x:v>SIM</x:v>
      </x:c>
      <x:c r="M219" s="453" t="str">
        <x:v>PRODUÇÃO · COMPÕE O FATOR K</x:v>
      </x:c>
      <x:c r="N219" s="453" t="str">
        <x:v>DE/PARA POR CÓDIGO</x:v>
      </x:c>
    </x:row>
    <x:row r="220">
      <x:c r="A220" s="453" t="str">
        <x:v>JANEIRO 2025</x:v>
      </x:c>
      <x:c r="B220" s="453" t="str">
        <x:v>O&amp;M</x:v>
      </x:c>
      <x:c r="C220" s="453" t="str">
        <x:v>PRODUÇÃO</x:v>
      </x:c>
      <x:c r="D220" s="453" t="str">
        <x:v>LINHA MORTA</x:v>
      </x:c>
      <x:c r="E220" s="453" t="str">
        <x:v>5024000065</x:v>
      </x:c>
      <x:c r="F220" s="601" t="str">
        <x:v>RET RAMAL DE CONEXAO CONC/MULTIPLEX LM</x:v>
      </x:c>
      <x:c r="G220" s="453" t="str">
        <x:v>UNIDADE</x:v>
      </x:c>
      <x:c r="H220" s="604" t="n">
        <x:v>94</x:v>
      </x:c>
      <x:c r="I220" s="607" t="n">
        <x:v>2367.71</x:v>
      </x:c>
      <x:c r="J220" s="607" t="n">
        <x:v>32867.1</x:v>
      </x:c>
      <x:c r="K220" s="453" t="str">
        <x:v>NORTE | SUL</x:v>
      </x:c>
      <x:c r="L220" s="453" t="str">
        <x:v>SIM</x:v>
      </x:c>
      <x:c r="M220" s="453" t="str">
        <x:v>PRODUÇÃO · COMPÕE O FATOR K</x:v>
      </x:c>
      <x:c r="N220" s="453" t="str">
        <x:v>DE/PARA POR CÓDIGO</x:v>
      </x:c>
    </x:row>
    <x:row r="221">
      <x:c r="A221" s="453" t="str">
        <x:v>JANEIRO 2025</x:v>
      </x:c>
      <x:c r="B221" s="453" t="str">
        <x:v>O&amp;M</x:v>
      </x:c>
      <x:c r="C221" s="453" t="str">
        <x:v>PRODUÇÃO</x:v>
      </x:c>
      <x:c r="D221" s="453" t="str">
        <x:v>FORA DO ANEXO IX</x:v>
      </x:c>
      <x:c r="E221" s="453" t="str">
        <x:v>5024000072</x:v>
      </x:c>
      <x:c r="F221" s="601" t="str">
        <x:v>INST CONEXAO RAMAL DE CONEXAO LM</x:v>
      </x:c>
      <x:c r="G221" s="453" t="str">
        <x:v>NÃO INFORMADA</x:v>
      </x:c>
      <x:c r="H221" s="604" t="n">
        <x:v>319</x:v>
      </x:c>
      <x:c r="I221" s="607" t="n">
        <x:v>0</x:v>
      </x:c>
      <x:c r="J221" s="607" t="n">
        <x:v>0</x:v>
      </x:c>
      <x:c r="K221" s="453" t="str">
        <x:v>NORTE | SUL</x:v>
      </x:c>
      <x:c r="L221" s="453" t="str">
        <x:v>SIM</x:v>
      </x:c>
      <x:c r="M221" s="453" t="str">
        <x:v>PRODUÇÃO · COMPÕE O FATOR K</x:v>
      </x:c>
      <x:c r="N221" s="453" t="str">
        <x:v>DE/PARA POR CÓDIGO</x:v>
      </x:c>
    </x:row>
    <x:row r="222">
      <x:c r="A222" s="453" t="str">
        <x:v>JANEIRO 2025</x:v>
      </x:c>
      <x:c r="B222" s="453" t="str">
        <x:v>O&amp;M</x:v>
      </x:c>
      <x:c r="C222" s="453" t="str">
        <x:v>PRODUÇÃO</x:v>
      </x:c>
      <x:c r="D222" s="453" t="str">
        <x:v>FORA DO ANEXO IX</x:v>
      </x:c>
      <x:c r="E222" s="453" t="str">
        <x:v>5024000073</x:v>
      </x:c>
      <x:c r="F222" s="601" t="str">
        <x:v>RET CONEXAO RAMAL DE CONEXAO LM</x:v>
      </x:c>
      <x:c r="G222" s="453" t="str">
        <x:v>NÃO INFORMADA</x:v>
      </x:c>
      <x:c r="H222" s="604" t="n">
        <x:v>319</x:v>
      </x:c>
      <x:c r="I222" s="607" t="n">
        <x:v>0</x:v>
      </x:c>
      <x:c r="J222" s="607" t="n">
        <x:v>0</x:v>
      </x:c>
      <x:c r="K222" s="453" t="str">
        <x:v>NORTE | SUL</x:v>
      </x:c>
      <x:c r="L222" s="453" t="str">
        <x:v>SIM</x:v>
      </x:c>
      <x:c r="M222" s="453" t="str">
        <x:v>PRODUÇÃO · COMPÕE O FATOR K</x:v>
      </x:c>
      <x:c r="N222" s="453" t="str">
        <x:v>DE/PARA POR CÓDIGO</x:v>
      </x:c>
    </x:row>
    <x:row r="223">
      <x:c r="A223" s="453" t="str">
        <x:v>JANEIRO 2025</x:v>
      </x:c>
      <x:c r="B223" s="453" t="str">
        <x:v>O&amp;M</x:v>
      </x:c>
      <x:c r="C223" s="453" t="str">
        <x:v>PRODUÇÃO</x:v>
      </x:c>
      <x:c r="D223" s="453" t="str">
        <x:v>LINHA MORTA</x:v>
      </x:c>
      <x:c r="E223" s="453" t="str">
        <x:v>5024000085</x:v>
      </x:c>
      <x:c r="F223" s="601" t="str">
        <x:v>INST CONEXAO RAMAL DE CONEXAO LM</x:v>
      </x:c>
      <x:c r="G223" s="453" t="str">
        <x:v>UNIDADE</x:v>
      </x:c>
      <x:c r="H223" s="604" t="n">
        <x:v>178</x:v>
      </x:c>
      <x:c r="I223" s="607" t="n">
        <x:v>11294.1</x:v>
      </x:c>
      <x:c r="J223" s="607" t="n">
        <x:v>13501.3</x:v>
      </x:c>
      <x:c r="K223" s="453" t="str">
        <x:v>NORTE | SUL</x:v>
      </x:c>
      <x:c r="L223" s="453" t="str">
        <x:v>SIM</x:v>
      </x:c>
      <x:c r="M223" s="453" t="str">
        <x:v>PRODUÇÃO · COMPÕE O FATOR K</x:v>
      </x:c>
      <x:c r="N223" s="453" t="str">
        <x:v>DE/PARA POR CÓDIGO</x:v>
      </x:c>
    </x:row>
    <x:row r="224">
      <x:c r="A224" s="453" t="str">
        <x:v>JANEIRO 2025</x:v>
      </x:c>
      <x:c r="B224" s="453" t="str">
        <x:v>O&amp;M</x:v>
      </x:c>
      <x:c r="C224" s="453" t="str">
        <x:v>PRODUÇÃO</x:v>
      </x:c>
      <x:c r="D224" s="453" t="str">
        <x:v>LINHA MORTA</x:v>
      </x:c>
      <x:c r="E224" s="453" t="str">
        <x:v>5025300101</x:v>
      </x:c>
      <x:c r="F224" s="601" t="str">
        <x:v>INST PLACA IDENTIFICACAO COMPONENTE LM</x:v>
      </x:c>
      <x:c r="G224" s="453" t="str">
        <x:v>UNIDADE</x:v>
      </x:c>
      <x:c r="H224" s="604" t="n">
        <x:v>2</x:v>
      </x:c>
      <x:c r="I224" s="607" t="n">
        <x:v>29.28</x:v>
      </x:c>
      <x:c r="J224" s="607" t="n">
        <x:v>562.86</x:v>
      </x:c>
      <x:c r="K224" s="453" t="str">
        <x:v>NORTE | SUL</x:v>
      </x:c>
      <x:c r="L224" s="453" t="str">
        <x:v>SIM</x:v>
      </x:c>
      <x:c r="M224" s="453" t="str">
        <x:v>PRODUÇÃO · COMPÕE O FATOR K</x:v>
      </x:c>
      <x:c r="N224" s="453" t="str">
        <x:v>NÃO INFORMADA</x:v>
      </x:c>
    </x:row>
    <x:row r="225">
      <x:c r="A225" s="453" t="str">
        <x:v>JANEIRO 2025</x:v>
      </x:c>
      <x:c r="B225" s="453" t="str">
        <x:v>O&amp;M</x:v>
      </x:c>
      <x:c r="C225" s="453" t="str">
        <x:v>PRODUÇÃO</x:v>
      </x:c>
      <x:c r="D225" s="453" t="str">
        <x:v>LINHA MORTA</x:v>
      </x:c>
      <x:c r="E225" s="453" t="str">
        <x:v>5025300103</x:v>
      </x:c>
      <x:c r="F225" s="601" t="str">
        <x:v>INST ILUMINACAO PUBLICA LM</x:v>
      </x:c>
      <x:c r="G225" s="453" t="str">
        <x:v>CONJUNTO</x:v>
      </x:c>
      <x:c r="H225" s="604" t="n">
        <x:v>99</x:v>
      </x:c>
      <x:c r="I225" s="607" t="n">
        <x:v>36054.92</x:v>
      </x:c>
      <x:c r="J225" s="607" t="n">
        <x:v>48995.1</x:v>
      </x:c>
      <x:c r="K225" s="453" t="str">
        <x:v>NORTE | SUL</x:v>
      </x:c>
      <x:c r="L225" s="453" t="str">
        <x:v>SIM</x:v>
      </x:c>
      <x:c r="M225" s="453" t="str">
        <x:v>PRODUÇÃO · COMPÕE O FATOR K</x:v>
      </x:c>
      <x:c r="N225" s="453" t="str">
        <x:v>DE/PARA POR CÓDIGO</x:v>
      </x:c>
    </x:row>
    <x:row r="226">
      <x:c r="A226" s="453" t="str">
        <x:v>JANEIRO 2025</x:v>
      </x:c>
      <x:c r="B226" s="453" t="str">
        <x:v>O&amp;M</x:v>
      </x:c>
      <x:c r="C226" s="453" t="str">
        <x:v>PRODUÇÃO</x:v>
      </x:c>
      <x:c r="D226" s="453" t="str">
        <x:v>LINHA MORTA</x:v>
      </x:c>
      <x:c r="E226" s="453" t="str">
        <x:v>5025300104</x:v>
      </x:c>
      <x:c r="F226" s="601" t="str">
        <x:v>RET ILUMINACAO PUBLICA LM</x:v>
      </x:c>
      <x:c r="G226" s="453" t="str">
        <x:v>CONJUNTO</x:v>
      </x:c>
      <x:c r="H226" s="604" t="n">
        <x:v>108</x:v>
      </x:c>
      <x:c r="I226" s="607" t="n">
        <x:v>19070.71</x:v>
      </x:c>
      <x:c r="J226" s="607" t="n">
        <x:v>25341.12</x:v>
      </x:c>
      <x:c r="K226" s="453" t="str">
        <x:v>NORTE | SUL</x:v>
      </x:c>
      <x:c r="L226" s="453" t="str">
        <x:v>SIM</x:v>
      </x:c>
      <x:c r="M226" s="453" t="str">
        <x:v>PRODUÇÃO · COMPÕE O FATOR K</x:v>
      </x:c>
      <x:c r="N226" s="453" t="str">
        <x:v>DE/PARA POR CÓDIGO</x:v>
      </x:c>
    </x:row>
    <x:row r="227">
      <x:c r="A227" s="453" t="str">
        <x:v>JANEIRO 2025</x:v>
      </x:c>
      <x:c r="B227" s="453" t="str">
        <x:v>O&amp;M</x:v>
      </x:c>
      <x:c r="C227" s="453" t="str">
        <x:v>PRODUÇÃO</x:v>
      </x:c>
      <x:c r="D227" s="453" t="str">
        <x:v>LINHA MORTA</x:v>
      </x:c>
      <x:c r="E227" s="453" t="str">
        <x:v>5025300105</x:v>
      </x:c>
      <x:c r="F227" s="601" t="str">
        <x:v>INST CONEXAO ILUMINACAO PUBLICA LM</x:v>
      </x:c>
      <x:c r="G227" s="453" t="str">
        <x:v>UNIDADE</x:v>
      </x:c>
      <x:c r="H227" s="604" t="n">
        <x:v>36</x:v>
      </x:c>
      <x:c r="I227" s="607" t="n">
        <x:v>1507.74</x:v>
      </x:c>
      <x:c r="J227" s="607" t="n">
        <x:v>10888.56</x:v>
      </x:c>
      <x:c r="K227" s="453" t="str">
        <x:v>NORTE | SUL</x:v>
      </x:c>
      <x:c r="L227" s="453" t="str">
        <x:v>SIM</x:v>
      </x:c>
      <x:c r="M227" s="453" t="str">
        <x:v>PRODUÇÃO · COMPÕE O FATOR K</x:v>
      </x:c>
      <x:c r="N227" s="453" t="str">
        <x:v>DE/PARA POR CÓDIGO</x:v>
      </x:c>
    </x:row>
    <x:row r="228">
      <x:c r="A228" s="453" t="str">
        <x:v>JANEIRO 2025</x:v>
      </x:c>
      <x:c r="B228" s="453" t="str">
        <x:v>O&amp;M</x:v>
      </x:c>
      <x:c r="C228" s="453" t="str">
        <x:v>PRODUÇÃO</x:v>
      </x:c>
      <x:c r="D228" s="453" t="str">
        <x:v>LINHA MORTA</x:v>
      </x:c>
      <x:c r="E228" s="453" t="str">
        <x:v>5025300106</x:v>
      </x:c>
      <x:c r="F228" s="601" t="str">
        <x:v>RET CONEXAO ILUMINACAO PUBLICA LM</x:v>
      </x:c>
      <x:c r="G228" s="453" t="str">
        <x:v>UNIDADE</x:v>
      </x:c>
      <x:c r="H228" s="604" t="n">
        <x:v>36</x:v>
      </x:c>
      <x:c r="I228" s="607" t="n">
        <x:v>951.42</x:v>
      </x:c>
      <x:c r="J228" s="607" t="n">
        <x:v>6870.96</x:v>
      </x:c>
      <x:c r="K228" s="453" t="str">
        <x:v>NORTE | SUL</x:v>
      </x:c>
      <x:c r="L228" s="453" t="str">
        <x:v>SIM</x:v>
      </x:c>
      <x:c r="M228" s="453" t="str">
        <x:v>PRODUÇÃO · COMPÕE O FATOR K</x:v>
      </x:c>
      <x:c r="N228" s="453" t="str">
        <x:v>DE/PARA POR CÓDIGO</x:v>
      </x:c>
    </x:row>
    <x:row r="229">
      <x:c r="A229" s="453" t="str">
        <x:v>JANEIRO 2025</x:v>
      </x:c>
      <x:c r="B229" s="453" t="str">
        <x:v>O&amp;M</x:v>
      </x:c>
      <x:c r="C229" s="453" t="str">
        <x:v>PRODUÇÃO</x:v>
      </x:c>
      <x:c r="D229" s="453" t="str">
        <x:v>LINHA MORTA</x:v>
      </x:c>
      <x:c r="E229" s="453" t="str">
        <x:v>5025300109</x:v>
      </x:c>
      <x:c r="F229" s="601" t="str">
        <x:v>INST ELO FUSIVEL LM</x:v>
      </x:c>
      <x:c r="G229" s="453" t="str">
        <x:v>CONJUNTO</x:v>
      </x:c>
      <x:c r="H229" s="604" t="n">
        <x:v>167</x:v>
      </x:c>
      <x:c r="I229" s="607" t="n">
        <x:v>2448.06</x:v>
      </x:c>
      <x:c r="J229" s="607" t="n">
        <x:v>48338.15</x:v>
      </x:c>
      <x:c r="K229" s="453" t="str">
        <x:v>NORTE</x:v>
      </x:c>
      <x:c r="L229" s="453" t="str">
        <x:v>SIM</x:v>
      </x:c>
      <x:c r="M229" s="453" t="str">
        <x:v>PRODUÇÃO · COMPÕE O FATOR K</x:v>
      </x:c>
      <x:c r="N229" s="453" t="str">
        <x:v>DE/PARA POR CÓDIGO</x:v>
      </x:c>
    </x:row>
    <x:row r="230">
      <x:c r="A230" s="453" t="str">
        <x:v>JANEIRO 2025</x:v>
      </x:c>
      <x:c r="B230" s="453" t="str">
        <x:v>O&amp;M</x:v>
      </x:c>
      <x:c r="C230" s="453" t="str">
        <x:v>PRODUÇÃO</x:v>
      </x:c>
      <x:c r="D230" s="453" t="str">
        <x:v>LINHA MORTA</x:v>
      </x:c>
      <x:c r="E230" s="453" t="str">
        <x:v>5025300110</x:v>
      </x:c>
      <x:c r="F230" s="601" t="str">
        <x:v>RET ELO FUSIVEL LM</x:v>
      </x:c>
      <x:c r="G230" s="453" t="str">
        <x:v>CONJUNTO</x:v>
      </x:c>
      <x:c r="H230" s="604" t="n">
        <x:v>167</x:v>
      </x:c>
      <x:c r="I230" s="607" t="n">
        <x:v>2057.83</x:v>
      </x:c>
      <x:c r="J230" s="607" t="n">
        <x:v>40632.77</x:v>
      </x:c>
      <x:c r="K230" s="453" t="str">
        <x:v>NORTE</x:v>
      </x:c>
      <x:c r="L230" s="453" t="str">
        <x:v>SIM</x:v>
      </x:c>
      <x:c r="M230" s="453" t="str">
        <x:v>PRODUÇÃO · COMPÕE O FATOR K</x:v>
      </x:c>
      <x:c r="N230" s="453" t="str">
        <x:v>DE/PARA POR CÓDIGO</x:v>
      </x:c>
    </x:row>
    <x:row r="231">
      <x:c r="A231" s="453" t="str">
        <x:v>JANEIRO 2025</x:v>
      </x:c>
      <x:c r="B231" s="453" t="str">
        <x:v>O&amp;M</x:v>
      </x:c>
      <x:c r="C231" s="453" t="str">
        <x:v>PRODUÇÃO</x:v>
      </x:c>
      <x:c r="D231" s="453" t="str">
        <x:v>LINHA MORTA</x:v>
      </x:c>
      <x:c r="E231" s="453" t="str">
        <x:v>5025300122</x:v>
      </x:c>
      <x:c r="F231" s="601" t="str">
        <x:v>INST ESTR CP RELIGADOR/SEC 3F &gt;400A LM</x:v>
      </x:c>
      <x:c r="G231" s="453" t="str">
        <x:v>CONJUNTO</x:v>
      </x:c>
      <x:c r="H231" s="604" t="n">
        <x:v>5</x:v>
      </x:c>
      <x:c r="I231" s="607" t="n">
        <x:v>22987.1</x:v>
      </x:c>
      <x:c r="J231" s="607" t="n">
        <x:v>30001.9</x:v>
      </x:c>
      <x:c r="K231" s="453" t="str">
        <x:v>NORTE | SUL</x:v>
      </x:c>
      <x:c r="L231" s="453" t="str">
        <x:v>SIM</x:v>
      </x:c>
      <x:c r="M231" s="453" t="str">
        <x:v>PRODUÇÃO · COMPÕE O FATOR K</x:v>
      </x:c>
      <x:c r="N231" s="453" t="str">
        <x:v>DE/PARA POR CÓDIGO</x:v>
      </x:c>
    </x:row>
    <x:row r="232">
      <x:c r="A232" s="453" t="str">
        <x:v>JANEIRO 2025</x:v>
      </x:c>
      <x:c r="B232" s="453" t="str">
        <x:v>O&amp;M</x:v>
      </x:c>
      <x:c r="C232" s="453" t="str">
        <x:v>PRODUÇÃO</x:v>
      </x:c>
      <x:c r="D232" s="453" t="str">
        <x:v>LINHA MORTA</x:v>
      </x:c>
      <x:c r="E232" s="453" t="str">
        <x:v>5025300123</x:v>
      </x:c>
      <x:c r="F232" s="601" t="str">
        <x:v>RET ESTR CP RELIGADOR/SEC 3F &gt;400A LM</x:v>
      </x:c>
      <x:c r="G232" s="453" t="str">
        <x:v>CONJUNTO</x:v>
      </x:c>
      <x:c r="H232" s="604" t="n">
        <x:v>5</x:v>
      </x:c>
      <x:c r="I232" s="607" t="n">
        <x:v>9443.7</x:v>
      </x:c>
      <x:c r="J232" s="607" t="n">
        <x:v>18786</x:v>
      </x:c>
      <x:c r="K232" s="453" t="str">
        <x:v>NORTE | SUL</x:v>
      </x:c>
      <x:c r="L232" s="453" t="str">
        <x:v>SIM</x:v>
      </x:c>
      <x:c r="M232" s="453" t="str">
        <x:v>PRODUÇÃO · COMPÕE O FATOR K</x:v>
      </x:c>
      <x:c r="N232" s="453" t="str">
        <x:v>DE/PARA POR CÓDIGO | NÃO INFORMADA</x:v>
      </x:c>
    </x:row>
    <x:row r="233">
      <x:c r="A233" s="453" t="str">
        <x:v>JANEIRO 2025</x:v>
      </x:c>
      <x:c r="B233" s="453" t="str">
        <x:v>O&amp;M</x:v>
      </x:c>
      <x:c r="C233" s="453" t="str">
        <x:v>PRODUÇÃO</x:v>
      </x:c>
      <x:c r="D233" s="453" t="str">
        <x:v>LINHA MORTA</x:v>
      </x:c>
      <x:c r="E233" s="453" t="str">
        <x:v>5025300124</x:v>
      </x:c>
      <x:c r="F233" s="601" t="str">
        <x:v>INST REGULADOR TENSAO 3F POSTE/PLATAF LM</x:v>
      </x:c>
      <x:c r="G233" s="453" t="str">
        <x:v>UNIDADE</x:v>
      </x:c>
      <x:c r="H233" s="604" t="n">
        <x:v>5</x:v>
      </x:c>
      <x:c r="I233" s="607" t="n">
        <x:v>48280.1</x:v>
      </x:c>
      <x:c r="J233" s="607" t="n">
        <x:v>11712.75</x:v>
      </x:c>
      <x:c r="K233" s="453" t="str">
        <x:v>NORTE | SUL</x:v>
      </x:c>
      <x:c r="L233" s="453" t="str">
        <x:v>SIM</x:v>
      </x:c>
      <x:c r="M233" s="453" t="str">
        <x:v>PRODUÇÃO · COMPÕE O FATOR K</x:v>
      </x:c>
      <x:c r="N233" s="453" t="str">
        <x:v>NÃO INFORMADA | DE/PARA POR CÓDIGO</x:v>
      </x:c>
    </x:row>
    <x:row r="234">
      <x:c r="A234" s="453" t="str">
        <x:v>JANEIRO 2025</x:v>
      </x:c>
      <x:c r="B234" s="453" t="str">
        <x:v>O&amp;M</x:v>
      </x:c>
      <x:c r="C234" s="453" t="str">
        <x:v>PRODUÇÃO</x:v>
      </x:c>
      <x:c r="D234" s="453" t="str">
        <x:v>LINHA MORTA</x:v>
      </x:c>
      <x:c r="E234" s="453" t="str">
        <x:v>5025300125</x:v>
      </x:c>
      <x:c r="F234" s="601" t="str">
        <x:v>RET REGULADOR TENSAO 3F POSTE/PLATAF LM</x:v>
      </x:c>
      <x:c r="G234" s="453" t="str">
        <x:v>UNIDADE</x:v>
      </x:c>
      <x:c r="H234" s="604" t="n">
        <x:v>3</x:v>
      </x:c>
      <x:c r="I234" s="607" t="n">
        <x:v>13331.04</x:v>
      </x:c>
      <x:c r="J234" s="607" t="n">
        <x:v>3877.62</x:v>
      </x:c>
      <x:c r="K234" s="453" t="str">
        <x:v>NORTE | SUL</x:v>
      </x:c>
      <x:c r="L234" s="453" t="str">
        <x:v>SIM</x:v>
      </x:c>
      <x:c r="M234" s="453" t="str">
        <x:v>PRODUÇÃO · COMPÕE O FATOR K</x:v>
      </x:c>
      <x:c r="N234" s="453" t="str">
        <x:v>NÃO INFORMADA</x:v>
      </x:c>
    </x:row>
    <x:row r="235">
      <x:c r="A235" s="453" t="str">
        <x:v>JANEIRO 2025</x:v>
      </x:c>
      <x:c r="B235" s="453" t="str">
        <x:v>O&amp;M</x:v>
      </x:c>
      <x:c r="C235" s="453" t="str">
        <x:v>PRODUÇÃO</x:v>
      </x:c>
      <x:c r="D235" s="453" t="str">
        <x:v>LINHA MORTA</x:v>
      </x:c>
      <x:c r="E235" s="453" t="str">
        <x:v>5025300143</x:v>
      </x:c>
      <x:c r="F235" s="601" t="str">
        <x:v>INST ESTR CP TRAFO DT 1F FN LM</x:v>
      </x:c>
      <x:c r="G235" s="453" t="str">
        <x:v>CONJUNTO</x:v>
      </x:c>
      <x:c r="H235" s="604" t="n">
        <x:v>17</x:v>
      </x:c>
      <x:c r="I235" s="607" t="n">
        <x:v>26060.26</x:v>
      </x:c>
      <x:c r="J235" s="607" t="n">
        <x:v>31284.76</x:v>
      </x:c>
      <x:c r="K235" s="453" t="str">
        <x:v>NORTE | SUL</x:v>
      </x:c>
      <x:c r="L235" s="453" t="str">
        <x:v>SIM</x:v>
      </x:c>
      <x:c r="M235" s="453" t="str">
        <x:v>PRODUÇÃO · COMPÕE O FATOR K</x:v>
      </x:c>
      <x:c r="N235" s="453" t="str">
        <x:v>DE/PARA POR CÓDIGO</x:v>
      </x:c>
    </x:row>
    <x:row r="236">
      <x:c r="A236" s="453" t="str">
        <x:v>JANEIRO 2025</x:v>
      </x:c>
      <x:c r="B236" s="453" t="str">
        <x:v>O&amp;M</x:v>
      </x:c>
      <x:c r="C236" s="453" t="str">
        <x:v>PRODUÇÃO</x:v>
      </x:c>
      <x:c r="D236" s="453" t="str">
        <x:v>LINHA MORTA</x:v>
      </x:c>
      <x:c r="E236" s="453" t="str">
        <x:v>5025300144</x:v>
      </x:c>
      <x:c r="F236" s="601" t="str">
        <x:v>RET ESTR CP TRAFO DT 1F FN LM</x:v>
      </x:c>
      <x:c r="G236" s="453" t="str">
        <x:v>CONJUNTO</x:v>
      </x:c>
      <x:c r="H236" s="604" t="n">
        <x:v>11</x:v>
      </x:c>
      <x:c r="I236" s="607" t="n">
        <x:v>7971.49</x:v>
      </x:c>
      <x:c r="J236" s="607" t="n">
        <x:v>16194.53</x:v>
      </x:c>
      <x:c r="K236" s="453" t="str">
        <x:v>NORTE | SUL</x:v>
      </x:c>
      <x:c r="L236" s="453" t="str">
        <x:v>SIM</x:v>
      </x:c>
      <x:c r="M236" s="453" t="str">
        <x:v>PRODUÇÃO · COMPÕE O FATOR K</x:v>
      </x:c>
      <x:c r="N236" s="453" t="str">
        <x:v>DE/PARA POR CÓDIGO</x:v>
      </x:c>
    </x:row>
    <x:row r="237">
      <x:c r="A237" s="453" t="str">
        <x:v>JANEIRO 2025</x:v>
      </x:c>
      <x:c r="B237" s="453" t="str">
        <x:v>O&amp;M</x:v>
      </x:c>
      <x:c r="C237" s="453" t="str">
        <x:v>PRODUÇÃO</x:v>
      </x:c>
      <x:c r="D237" s="453" t="str">
        <x:v>LINHA MORTA</x:v>
      </x:c>
      <x:c r="E237" s="453" t="str">
        <x:v>5025300145</x:v>
      </x:c>
      <x:c r="F237" s="601" t="str">
        <x:v>INST ESTR CP TRAFO DT 2F FF LM</x:v>
      </x:c>
      <x:c r="G237" s="453" t="str">
        <x:v>CONJUNTO</x:v>
      </x:c>
      <x:c r="H237" s="604" t="n">
        <x:v>1</x:v>
      </x:c>
      <x:c r="I237" s="607" t="n">
        <x:v>1283.24</x:v>
      </x:c>
      <x:c r="J237" s="607" t="n">
        <x:v>2234.63</x:v>
      </x:c>
      <x:c r="K237" s="453" t="str">
        <x:v>NORTE | SUL</x:v>
      </x:c>
      <x:c r="L237" s="453" t="str">
        <x:v>SIM</x:v>
      </x:c>
      <x:c r="M237" s="453" t="str">
        <x:v>PRODUÇÃO · COMPÕE O FATOR K</x:v>
      </x:c>
      <x:c r="N237" s="453" t="str">
        <x:v>DE/PARA POR CÓDIGO</x:v>
      </x:c>
    </x:row>
    <x:row r="238">
      <x:c r="A238" s="453" t="str">
        <x:v>JANEIRO 2025</x:v>
      </x:c>
      <x:c r="B238" s="453" t="str">
        <x:v>O&amp;M</x:v>
      </x:c>
      <x:c r="C238" s="453" t="str">
        <x:v>PRODUÇÃO</x:v>
      </x:c>
      <x:c r="D238" s="453" t="str">
        <x:v>LINHA MORTA</x:v>
      </x:c>
      <x:c r="E238" s="453" t="str">
        <x:v>5025300146</x:v>
      </x:c>
      <x:c r="F238" s="601" t="str">
        <x:v>RET ESTR CP TRAFO DT 2F FF LM</x:v>
      </x:c>
      <x:c r="G238" s="453" t="str">
        <x:v>CONJUNTO</x:v>
      </x:c>
      <x:c r="H238" s="604" t="n">
        <x:v>5</x:v>
      </x:c>
      <x:c r="I238" s="607" t="n">
        <x:v>4221.94</x:v>
      </x:c>
      <x:c r="J238" s="607" t="n">
        <x:v>8544.2</x:v>
      </x:c>
      <x:c r="K238" s="453" t="str">
        <x:v>NORTE | SUL</x:v>
      </x:c>
      <x:c r="L238" s="453" t="str">
        <x:v>SIM</x:v>
      </x:c>
      <x:c r="M238" s="453" t="str">
        <x:v>PRODUÇÃO · COMPÕE O FATOR K</x:v>
      </x:c>
      <x:c r="N238" s="453" t="str">
        <x:v>DE/PARA POR CÓDIGO</x:v>
      </x:c>
    </x:row>
    <x:row r="239">
      <x:c r="A239" s="453" t="str">
        <x:v>JANEIRO 2025</x:v>
      </x:c>
      <x:c r="B239" s="453" t="str">
        <x:v>O&amp;M</x:v>
      </x:c>
      <x:c r="C239" s="453" t="str">
        <x:v>PRODUÇÃO</x:v>
      </x:c>
      <x:c r="D239" s="453" t="str">
        <x:v>LINHA MORTA</x:v>
      </x:c>
      <x:c r="E239" s="453" t="str">
        <x:v>5025300147</x:v>
      </x:c>
      <x:c r="F239" s="601" t="str">
        <x:v>INST ESTR CP TRAFO DT 3F LM</x:v>
      </x:c>
      <x:c r="G239" s="453" t="str">
        <x:v>CONJUNTO</x:v>
      </x:c>
      <x:c r="H239" s="604" t="n">
        <x:v>22</x:v>
      </x:c>
      <x:c r="I239" s="607" t="n">
        <x:v>59697.66</x:v>
      </x:c>
      <x:c r="J239" s="607" t="n">
        <x:v>66513.04</x:v>
      </x:c>
      <x:c r="K239" s="453" t="str">
        <x:v>NORTE | SUL</x:v>
      </x:c>
      <x:c r="L239" s="453" t="str">
        <x:v>SIM</x:v>
      </x:c>
      <x:c r="M239" s="453" t="str">
        <x:v>PRODUÇÃO · COMPÕE O FATOR K</x:v>
      </x:c>
      <x:c r="N239" s="453" t="str">
        <x:v>DE/PARA POR CÓDIGO</x:v>
      </x:c>
    </x:row>
    <x:row r="240">
      <x:c r="A240" s="453" t="str">
        <x:v>JANEIRO 2025</x:v>
      </x:c>
      <x:c r="B240" s="453" t="str">
        <x:v>O&amp;M</x:v>
      </x:c>
      <x:c r="C240" s="453" t="str">
        <x:v>PRODUÇÃO</x:v>
      </x:c>
      <x:c r="D240" s="453" t="str">
        <x:v>LINHA MORTA</x:v>
      </x:c>
      <x:c r="E240" s="453" t="str">
        <x:v>5025300148</x:v>
      </x:c>
      <x:c r="F240" s="601" t="str">
        <x:v>RET ESTR CP TRAFO DT 3F LM</x:v>
      </x:c>
      <x:c r="G240" s="453" t="str">
        <x:v>CONJUNTO</x:v>
      </x:c>
      <x:c r="H240" s="604" t="n">
        <x:v>12</x:v>
      </x:c>
      <x:c r="I240" s="607" t="n">
        <x:v>16047</x:v>
      </x:c>
      <x:c r="J240" s="607" t="n">
        <x:v>26026.92</x:v>
      </x:c>
      <x:c r="K240" s="453" t="str">
        <x:v>NORTE | SUL</x:v>
      </x:c>
      <x:c r="L240" s="453" t="str">
        <x:v>SIM</x:v>
      </x:c>
      <x:c r="M240" s="453" t="str">
        <x:v>PRODUÇÃO · COMPÕE O FATOR K</x:v>
      </x:c>
      <x:c r="N240" s="453" t="str">
        <x:v>DE/PARA POR CÓDIGO</x:v>
      </x:c>
    </x:row>
    <x:row r="241">
      <x:c r="A241" s="453" t="str">
        <x:v>JANEIRO 2025</x:v>
      </x:c>
      <x:c r="B241" s="453" t="str">
        <x:v>O&amp;M</x:v>
      </x:c>
      <x:c r="C241" s="453" t="str">
        <x:v>PRODUÇÃO</x:v>
      </x:c>
      <x:c r="D241" s="453" t="str">
        <x:v>LINHA MORTA</x:v>
      </x:c>
      <x:c r="E241" s="453" t="str">
        <x:v>5025300149</x:v>
      </x:c>
      <x:c r="F241" s="601" t="str">
        <x:v>INST ESTR CP TRAFO DT PLATAFORMA LM</x:v>
      </x:c>
      <x:c r="G241" s="453" t="str">
        <x:v>CONJUNTO</x:v>
      </x:c>
      <x:c r="H241" s="604" t="n">
        <x:v>1</x:v>
      </x:c>
      <x:c r="I241" s="607" t="n">
        <x:v>2713.53</x:v>
      </x:c>
      <x:c r="J241" s="607" t="n">
        <x:v>3286.22</x:v>
      </x:c>
      <x:c r="K241" s="453" t="str">
        <x:v>NORTE | SUL</x:v>
      </x:c>
      <x:c r="L241" s="453" t="str">
        <x:v>SIM</x:v>
      </x:c>
      <x:c r="M241" s="453" t="str">
        <x:v>PRODUÇÃO · COMPÕE O FATOR K</x:v>
      </x:c>
      <x:c r="N241" s="453" t="str">
        <x:v>DE/PARA POR CÓDIGO</x:v>
      </x:c>
    </x:row>
    <x:row r="242">
      <x:c r="A242" s="453" t="str">
        <x:v>JANEIRO 2025</x:v>
      </x:c>
      <x:c r="B242" s="453" t="str">
        <x:v>O&amp;M</x:v>
      </x:c>
      <x:c r="C242" s="453" t="str">
        <x:v>PRODUÇÃO</x:v>
      </x:c>
      <x:c r="D242" s="453" t="str">
        <x:v>LINHA MORTA</x:v>
      </x:c>
      <x:c r="E242" s="453" t="str">
        <x:v>5025300160</x:v>
      </x:c>
      <x:c r="F242" s="601" t="str">
        <x:v>INST PARA-RAIOS BT LM</x:v>
      </x:c>
      <x:c r="G242" s="453" t="str">
        <x:v>CONJUNTO</x:v>
      </x:c>
      <x:c r="H242" s="604" t="n">
        <x:v>61</x:v>
      </x:c>
      <x:c r="I242" s="607" t="n">
        <x:v>3721.61</x:v>
      </x:c>
      <x:c r="J242" s="607" t="n">
        <x:v>22114.94</x:v>
      </x:c>
      <x:c r="K242" s="453" t="str">
        <x:v>NORTE | SUL</x:v>
      </x:c>
      <x:c r="L242" s="453" t="str">
        <x:v>SIM</x:v>
      </x:c>
      <x:c r="M242" s="453" t="str">
        <x:v>PRODUÇÃO · COMPÕE O FATOR K</x:v>
      </x:c>
      <x:c r="N242" s="453" t="str">
        <x:v>DE/PARA POR CÓDIGO | NÃO INFORMADA</x:v>
      </x:c>
    </x:row>
    <x:row r="243">
      <x:c r="A243" s="453" t="str">
        <x:v>JANEIRO 2025</x:v>
      </x:c>
      <x:c r="B243" s="453" t="str">
        <x:v>O&amp;M</x:v>
      </x:c>
      <x:c r="C243" s="453" t="str">
        <x:v>PRODUÇÃO</x:v>
      </x:c>
      <x:c r="D243" s="453" t="str">
        <x:v>LINHA MORTA</x:v>
      </x:c>
      <x:c r="E243" s="453" t="str">
        <x:v>5025300161</x:v>
      </x:c>
      <x:c r="F243" s="601" t="str">
        <x:v>RET PARA-RAIOS BT LM</x:v>
      </x:c>
      <x:c r="G243" s="453" t="str">
        <x:v>CONJUNTO</x:v>
      </x:c>
      <x:c r="H243" s="604" t="n">
        <x:v>23</x:v>
      </x:c>
      <x:c r="I243" s="607" t="n">
        <x:v>505.31</x:v>
      </x:c>
      <x:c r="J243" s="607" t="n">
        <x:v>5732.29</x:v>
      </x:c>
      <x:c r="K243" s="453" t="str">
        <x:v>NORTE | SUL</x:v>
      </x:c>
      <x:c r="L243" s="453" t="str">
        <x:v>SIM</x:v>
      </x:c>
      <x:c r="M243" s="453" t="str">
        <x:v>PRODUÇÃO · COMPÕE O FATOR K</x:v>
      </x:c>
      <x:c r="N243" s="453" t="str">
        <x:v>DE/PARA POR CÓDIGO</x:v>
      </x:c>
    </x:row>
    <x:row r="244">
      <x:c r="A244" s="453" t="str">
        <x:v>JANEIRO 2025</x:v>
      </x:c>
      <x:c r="B244" s="453" t="str">
        <x:v>O&amp;M</x:v>
      </x:c>
      <x:c r="C244" s="453" t="str">
        <x:v>PRODUÇÃO</x:v>
      </x:c>
      <x:c r="D244" s="453" t="str">
        <x:v>LINHA MORTA</x:v>
      </x:c>
      <x:c r="E244" s="453" t="str">
        <x:v>5025300162</x:v>
      </x:c>
      <x:c r="F244" s="601" t="str">
        <x:v>INST PARA-RAIOS MT LM</x:v>
      </x:c>
      <x:c r="G244" s="453" t="str">
        <x:v>UNIDADE</x:v>
      </x:c>
      <x:c r="H244" s="604" t="n">
        <x:v>65</x:v>
      </x:c>
      <x:c r="I244" s="607" t="n">
        <x:v>9867.85</x:v>
      </x:c>
      <x:c r="J244" s="607" t="n">
        <x:v>30741.75</x:v>
      </x:c>
      <x:c r="K244" s="453" t="str">
        <x:v>NORTE | SUL</x:v>
      </x:c>
      <x:c r="L244" s="453" t="str">
        <x:v>SIM</x:v>
      </x:c>
      <x:c r="M244" s="453" t="str">
        <x:v>PRODUÇÃO · COMPÕE O FATOR K</x:v>
      </x:c>
      <x:c r="N244" s="453" t="str">
        <x:v>DE/PARA POR CÓDIGO</x:v>
      </x:c>
    </x:row>
    <x:row r="245">
      <x:c r="A245" s="453" t="str">
        <x:v>JANEIRO 2025</x:v>
      </x:c>
      <x:c r="B245" s="453" t="str">
        <x:v>O&amp;M</x:v>
      </x:c>
      <x:c r="C245" s="453" t="str">
        <x:v>PRODUÇÃO</x:v>
      </x:c>
      <x:c r="D245" s="453" t="str">
        <x:v>LINHA MORTA</x:v>
      </x:c>
      <x:c r="E245" s="453" t="str">
        <x:v>5025300163</x:v>
      </x:c>
      <x:c r="F245" s="601" t="str">
        <x:v>RET PARA-RAIOS MT LM</x:v>
      </x:c>
      <x:c r="G245" s="453" t="str">
        <x:v>UNIDADE</x:v>
      </x:c>
      <x:c r="H245" s="604" t="n">
        <x:v>46</x:v>
      </x:c>
      <x:c r="I245" s="607" t="n">
        <x:v>2681.69</x:v>
      </x:c>
      <x:c r="J245" s="607" t="n">
        <x:v>13489.96</x:v>
      </x:c>
      <x:c r="K245" s="453" t="str">
        <x:v>NORTE | SUL</x:v>
      </x:c>
      <x:c r="L245" s="453" t="str">
        <x:v>SIM</x:v>
      </x:c>
      <x:c r="M245" s="453" t="str">
        <x:v>PRODUÇÃO · COMPÕE O FATOR K</x:v>
      </x:c>
      <x:c r="N245" s="453" t="str">
        <x:v>DE/PARA POR CÓDIGO</x:v>
      </x:c>
    </x:row>
    <x:row r="246">
      <x:c r="A246" s="453" t="str">
        <x:v>JANEIRO 2025</x:v>
      </x:c>
      <x:c r="B246" s="453" t="str">
        <x:v>O&amp;M</x:v>
      </x:c>
      <x:c r="C246" s="453" t="str">
        <x:v>PRODUÇÃO</x:v>
      </x:c>
      <x:c r="D246" s="453" t="str">
        <x:v>LINHA MORTA</x:v>
      </x:c>
      <x:c r="E246" s="453" t="str">
        <x:v>5025300166</x:v>
      </x:c>
      <x:c r="F246" s="601" t="str">
        <x:v>INST CHAVE FUSIVEL RELIG LM</x:v>
      </x:c>
      <x:c r="G246" s="453" t="str">
        <x:v>UNIDADE</x:v>
      </x:c>
      <x:c r="H246" s="604" t="n">
        <x:v>40</x:v>
      </x:c>
      <x:c r="I246" s="607" t="n">
        <x:v>25183.2</x:v>
      </x:c>
      <x:c r="J246" s="607" t="n">
        <x:v>30832.8</x:v>
      </x:c>
      <x:c r="K246" s="453" t="str">
        <x:v>NORTE | SUL</x:v>
      </x:c>
      <x:c r="L246" s="453" t="str">
        <x:v>SIM</x:v>
      </x:c>
      <x:c r="M246" s="453" t="str">
        <x:v>PRODUÇÃO · COMPÕE O FATOR K</x:v>
      </x:c>
      <x:c r="N246" s="453" t="str">
        <x:v>DE/PARA POR CÓDIGO</x:v>
      </x:c>
    </x:row>
    <x:row r="247">
      <x:c r="A247" s="453" t="str">
        <x:v>JANEIRO 2025</x:v>
      </x:c>
      <x:c r="B247" s="453" t="str">
        <x:v>O&amp;M</x:v>
      </x:c>
      <x:c r="C247" s="453" t="str">
        <x:v>PRODUÇÃO</x:v>
      </x:c>
      <x:c r="D247" s="453" t="str">
        <x:v>LINHA MORTA</x:v>
      </x:c>
      <x:c r="E247" s="453" t="str">
        <x:v>5025300167</x:v>
      </x:c>
      <x:c r="F247" s="601" t="str">
        <x:v>RET CHAVE FUSIVEL RELIG LM</x:v>
      </x:c>
      <x:c r="G247" s="453" t="str">
        <x:v>UNIDADE</x:v>
      </x:c>
      <x:c r="H247" s="604" t="n">
        <x:v>4</x:v>
      </x:c>
      <x:c r="I247" s="607" t="n">
        <x:v>1288.4</x:v>
      </x:c>
      <x:c r="J247" s="607" t="n">
        <x:v>1880.76</x:v>
      </x:c>
      <x:c r="K247" s="453" t="str">
        <x:v>NORTE | SUL</x:v>
      </x:c>
      <x:c r="L247" s="453" t="str">
        <x:v>SIM</x:v>
      </x:c>
      <x:c r="M247" s="453" t="str">
        <x:v>PRODUÇÃO · COMPÕE O FATOR K</x:v>
      </x:c>
      <x:c r="N247" s="453" t="str">
        <x:v>DE/PARA POR CÓDIGO</x:v>
      </x:c>
    </x:row>
    <x:row r="248">
      <x:c r="A248" s="453" t="str">
        <x:v>JANEIRO 2025</x:v>
      </x:c>
      <x:c r="B248" s="453" t="str">
        <x:v>O&amp;M</x:v>
      </x:c>
      <x:c r="C248" s="453" t="str">
        <x:v>PRODUÇÃO</x:v>
      </x:c>
      <x:c r="D248" s="453" t="str">
        <x:v>LINHA MORTA</x:v>
      </x:c>
      <x:c r="E248" s="453" t="str">
        <x:v>5025300172</x:v>
      </x:c>
      <x:c r="F248" s="601" t="str">
        <x:v>INST CHAVE FUSIVEL 15/25KV LM</x:v>
      </x:c>
      <x:c r="G248" s="453" t="str">
        <x:v>UNIDADE</x:v>
      </x:c>
      <x:c r="H248" s="604" t="n">
        <x:v>93</x:v>
      </x:c>
      <x:c r="I248" s="607" t="n">
        <x:v>16888.94</x:v>
      </x:c>
      <x:c r="J248" s="607" t="n">
        <x:v>41258.52</x:v>
      </x:c>
      <x:c r="K248" s="453" t="str">
        <x:v>NORTE | SUL</x:v>
      </x:c>
      <x:c r="L248" s="453" t="str">
        <x:v>SIM</x:v>
      </x:c>
      <x:c r="M248" s="453" t="str">
        <x:v>PRODUÇÃO · COMPÕE O FATOR K</x:v>
      </x:c>
      <x:c r="N248" s="453" t="str">
        <x:v>DE/PARA POR CÓDIGO</x:v>
      </x:c>
    </x:row>
    <x:row r="249">
      <x:c r="A249" s="453" t="str">
        <x:v>JANEIRO 2025</x:v>
      </x:c>
      <x:c r="B249" s="453" t="str">
        <x:v>O&amp;M</x:v>
      </x:c>
      <x:c r="C249" s="453" t="str">
        <x:v>PRODUÇÃO</x:v>
      </x:c>
      <x:c r="D249" s="453" t="str">
        <x:v>LINHA MORTA</x:v>
      </x:c>
      <x:c r="E249" s="453" t="str">
        <x:v>5025300173</x:v>
      </x:c>
      <x:c r="F249" s="601" t="str">
        <x:v>RET CHAVE FUSIVEL 15/25KV LM</x:v>
      </x:c>
      <x:c r="G249" s="453" t="str">
        <x:v>UNIDADE</x:v>
      </x:c>
      <x:c r="H249" s="604" t="n">
        <x:v>105</x:v>
      </x:c>
      <x:c r="I249" s="607" t="n">
        <x:v>7944.67</x:v>
      </x:c>
      <x:c r="J249" s="607" t="n">
        <x:v>34850.55</x:v>
      </x:c>
      <x:c r="K249" s="453" t="str">
        <x:v>NORTE | SUL</x:v>
      </x:c>
      <x:c r="L249" s="453" t="str">
        <x:v>SIM</x:v>
      </x:c>
      <x:c r="M249" s="453" t="str">
        <x:v>PRODUÇÃO · COMPÕE O FATOR K</x:v>
      </x:c>
      <x:c r="N249" s="453" t="str">
        <x:v>DE/PARA POR CÓDIGO</x:v>
      </x:c>
    </x:row>
    <x:row r="250">
      <x:c r="A250" s="453" t="str">
        <x:v>JANEIRO 2025</x:v>
      </x:c>
      <x:c r="B250" s="453" t="str">
        <x:v>O&amp;M</x:v>
      </x:c>
      <x:c r="C250" s="453" t="str">
        <x:v>PRODUÇÃO</x:v>
      </x:c>
      <x:c r="D250" s="453" t="str">
        <x:v>LINHA MORTA</x:v>
      </x:c>
      <x:c r="E250" s="453" t="str">
        <x:v>5025300176</x:v>
      </x:c>
      <x:c r="F250" s="601" t="str">
        <x:v>INST CHAVE FACA LM</x:v>
      </x:c>
      <x:c r="G250" s="453" t="str">
        <x:v>UNIDADE</x:v>
      </x:c>
      <x:c r="H250" s="604" t="n">
        <x:v>19</x:v>
      </x:c>
      <x:c r="I250" s="607" t="n">
        <x:v>3616.27</x:v>
      </x:c>
      <x:c r="J250" s="607" t="n">
        <x:v>8429.16</x:v>
      </x:c>
      <x:c r="K250" s="453" t="str">
        <x:v>NORTE | SUL</x:v>
      </x:c>
      <x:c r="L250" s="453" t="str">
        <x:v>SIM</x:v>
      </x:c>
      <x:c r="M250" s="453" t="str">
        <x:v>PRODUÇÃO · COMPÕE O FATOR K</x:v>
      </x:c>
      <x:c r="N250" s="453" t="str">
        <x:v>DE/PARA POR CÓDIGO</x:v>
      </x:c>
    </x:row>
    <x:row r="251">
      <x:c r="A251" s="453" t="str">
        <x:v>JANEIRO 2025</x:v>
      </x:c>
      <x:c r="B251" s="453" t="str">
        <x:v>O&amp;M</x:v>
      </x:c>
      <x:c r="C251" s="453" t="str">
        <x:v>PRODUÇÃO</x:v>
      </x:c>
      <x:c r="D251" s="453" t="str">
        <x:v>LINHA MORTA</x:v>
      </x:c>
      <x:c r="E251" s="453" t="str">
        <x:v>5025300177</x:v>
      </x:c>
      <x:c r="F251" s="601" t="str">
        <x:v>RET CHAVE FACA LM</x:v>
      </x:c>
      <x:c r="G251" s="453" t="str">
        <x:v>UNIDADE</x:v>
      </x:c>
      <x:c r="H251" s="604" t="n">
        <x:v>16</x:v>
      </x:c>
      <x:c r="I251" s="607" t="n">
        <x:v>1249.44</x:v>
      </x:c>
      <x:c r="J251" s="607" t="n">
        <x:v>5310.56</x:v>
      </x:c>
      <x:c r="K251" s="453" t="str">
        <x:v>NORTE | SUL</x:v>
      </x:c>
      <x:c r="L251" s="453" t="str">
        <x:v>SIM</x:v>
      </x:c>
      <x:c r="M251" s="453" t="str">
        <x:v>PRODUÇÃO · COMPÕE O FATOR K</x:v>
      </x:c>
      <x:c r="N251" s="453" t="str">
        <x:v>DE/PARA POR CÓDIGO</x:v>
      </x:c>
    </x:row>
    <x:row r="252">
      <x:c r="A252" s="453" t="str">
        <x:v>JANEIRO 2025</x:v>
      </x:c>
      <x:c r="B252" s="453" t="str">
        <x:v>O&amp;M</x:v>
      </x:c>
      <x:c r="C252" s="453" t="str">
        <x:v>PRODUÇÃO</x:v>
      </x:c>
      <x:c r="D252" s="453" t="str">
        <x:v>LINHA MORTA</x:v>
      </x:c>
      <x:c r="E252" s="453" t="str">
        <x:v>5025300384</x:v>
      </x:c>
      <x:c r="F252" s="601" t="str">
        <x:v>RET ESPACADOR/AFASTADOR REDE PRI/SEC LM</x:v>
      </x:c>
      <x:c r="G252" s="453" t="str">
        <x:v>CONJUNTO</x:v>
      </x:c>
      <x:c r="H252" s="604" t="n">
        <x:v>13</x:v>
      </x:c>
      <x:c r="I252" s="607" t="n">
        <x:v>523.41</x:v>
      </x:c>
      <x:c r="J252" s="607" t="n">
        <x:v>2050.62</x:v>
      </x:c>
      <x:c r="K252" s="453" t="str">
        <x:v>NORTE | SUL</x:v>
      </x:c>
      <x:c r="L252" s="453" t="str">
        <x:v>SIM</x:v>
      </x:c>
      <x:c r="M252" s="453" t="str">
        <x:v>PRODUÇÃO · COMPÕE O FATOR K</x:v>
      </x:c>
      <x:c r="N252" s="453" t="str">
        <x:v>DE/PARA POR CÓDIGO</x:v>
      </x:c>
    </x:row>
    <x:row r="253">
      <x:c r="A253" s="453" t="str">
        <x:v>JANEIRO 2025</x:v>
      </x:c>
      <x:c r="B253" s="453" t="str">
        <x:v>O&amp;M</x:v>
      </x:c>
      <x:c r="C253" s="453" t="str">
        <x:v>PRODUÇÃO</x:v>
      </x:c>
      <x:c r="D253" s="453" t="str">
        <x:v>PODA</x:v>
      </x:c>
      <x:c r="E253" s="453" t="str">
        <x:v>5026000015</x:v>
      </x:c>
      <x:c r="F253" s="601" t="str">
        <x:v>PODA ARV GRANDE PT &gt;=12M ELEV 2GE PO LM</x:v>
      </x:c>
      <x:c r="G253" s="453" t="str">
        <x:v>UNIDADE</x:v>
      </x:c>
      <x:c r="H253" s="604" t="n">
        <x:v>3</x:v>
      </x:c>
      <x:c r="I253" s="607" t="n">
        <x:v>4941.13</x:v>
      </x:c>
      <x:c r="J253" s="607" t="n">
        <x:v>879.51</x:v>
      </x:c>
      <x:c r="K253" s="453" t="str">
        <x:v>NORTE</x:v>
      </x:c>
      <x:c r="L253" s="453" t="str">
        <x:v>SIM</x:v>
      </x:c>
      <x:c r="M253" s="453" t="str">
        <x:v>PRODUÇÃO · COMPÕE O FATOR K</x:v>
      </x:c>
      <x:c r="N253" s="453" t="str">
        <x:v>SUGESTÃO POR SIMILARIDADE</x:v>
      </x:c>
    </x:row>
    <x:row r="254">
      <x:c r="A254" s="453" t="str">
        <x:v>JANEIRO 2025</x:v>
      </x:c>
      <x:c r="B254" s="453" t="str">
        <x:v>O&amp;M</x:v>
      </x:c>
      <x:c r="C254" s="453" t="str">
        <x:v>PRODUÇÃO</x:v>
      </x:c>
      <x:c r="D254" s="453" t="str">
        <x:v>PODA</x:v>
      </x:c>
      <x:c r="E254" s="453" t="str">
        <x:v>5026000017</x:v>
      </x:c>
      <x:c r="F254" s="601" t="str">
        <x:v>PODA ARV MEDIO PT &gt;6&lt;12M ELEV 2ME PO LM</x:v>
      </x:c>
      <x:c r="G254" s="453" t="str">
        <x:v>UNIDADE</x:v>
      </x:c>
      <x:c r="H254" s="604" t="n">
        <x:v>327</x:v>
      </x:c>
      <x:c r="I254" s="607" t="n">
        <x:v>68366.61</x:v>
      </x:c>
      <x:c r="J254" s="607" t="n">
        <x:v>55923.54</x:v>
      </x:c>
      <x:c r="K254" s="453" t="str">
        <x:v>NORTE | SUL</x:v>
      </x:c>
      <x:c r="L254" s="453" t="str">
        <x:v>SIM</x:v>
      </x:c>
      <x:c r="M254" s="453" t="str">
        <x:v>PRODUÇÃO · COMPÕE O FATOR K</x:v>
      </x:c>
      <x:c r="N254" s="453" t="str">
        <x:v>SUGESTÃO POR SIMILARIDADE</x:v>
      </x:c>
    </x:row>
    <x:row r="255">
      <x:c r="A255" s="453" t="str">
        <x:v>JANEIRO 2025</x:v>
      </x:c>
      <x:c r="B255" s="453" t="str">
        <x:v>O&amp;M</x:v>
      </x:c>
      <x:c r="C255" s="453" t="str">
        <x:v>PRODUÇÃO</x:v>
      </x:c>
      <x:c r="D255" s="453" t="str">
        <x:v>PODA</x:v>
      </x:c>
      <x:c r="E255" s="453" t="str">
        <x:v>5026000037</x:v>
      </x:c>
      <x:c r="F255" s="601" t="str">
        <x:v>PODA ARV &lt;6M REDE BT CENTRAL 2PC PO LM</x:v>
      </x:c>
      <x:c r="G255" s="453" t="str">
        <x:v>UNIDADE</x:v>
      </x:c>
      <x:c r="H255" s="604" t="n">
        <x:v>143</x:v>
      </x:c>
      <x:c r="I255" s="607" t="n">
        <x:v>61891.44</x:v>
      </x:c>
      <x:c r="J255" s="607" t="n">
        <x:v>34936.33</x:v>
      </x:c>
      <x:c r="K255" s="453" t="str">
        <x:v>NORTE | SUL</x:v>
      </x:c>
      <x:c r="L255" s="453" t="str">
        <x:v>SIM</x:v>
      </x:c>
      <x:c r="M255" s="453" t="str">
        <x:v>PRODUÇÃO · COMPÕE O FATOR K</x:v>
      </x:c>
      <x:c r="N255" s="453" t="str">
        <x:v>SUGESTÃO POR SIMILARIDADE</x:v>
      </x:c>
    </x:row>
    <x:row r="256">
      <x:c r="A256" s="453" t="str">
        <x:v>JANEIRO 2025</x:v>
      </x:c>
      <x:c r="B256" s="453" t="str">
        <x:v>O&amp;M</x:v>
      </x:c>
      <x:c r="C256" s="453" t="str">
        <x:v>PRODUÇÃO</x:v>
      </x:c>
      <x:c r="D256" s="453" t="str">
        <x:v>LINHA VIVA</x:v>
      </x:c>
      <x:c r="E256" s="453" t="str">
        <x:v>5031200310</x:v>
      </x:c>
      <x:c r="F256" s="601" t="str">
        <x:v>INST ESTR PRI 2/3F SUS/PAS SP CRUZ SP LV</x:v>
      </x:c>
      <x:c r="G256" s="453" t="str">
        <x:v>UNIDADE</x:v>
      </x:c>
      <x:c r="H256" s="604" t="n">
        <x:v>103</x:v>
      </x:c>
      <x:c r="I256" s="607" t="n">
        <x:v>107984.1</x:v>
      </x:c>
      <x:c r="J256" s="607" t="n">
        <x:v>64036.13</x:v>
      </x:c>
      <x:c r="K256" s="453" t="str">
        <x:v>NORTE | SUL</x:v>
      </x:c>
      <x:c r="L256" s="453" t="str">
        <x:v>SIM</x:v>
      </x:c>
      <x:c r="M256" s="453" t="str">
        <x:v>PRODUÇÃO · COMPÕE O FATOR K</x:v>
      </x:c>
      <x:c r="N256" s="453" t="str">
        <x:v>DE/PARA POR CÓDIGO | NÃO INFORMADA</x:v>
      </x:c>
    </x:row>
    <x:row r="257">
      <x:c r="A257" s="453" t="str">
        <x:v>JANEIRO 2025</x:v>
      </x:c>
      <x:c r="B257" s="453" t="str">
        <x:v>O&amp;M</x:v>
      </x:c>
      <x:c r="C257" s="453" t="str">
        <x:v>PRODUÇÃO</x:v>
      </x:c>
      <x:c r="D257" s="453" t="str">
        <x:v>LINHA VIVA</x:v>
      </x:c>
      <x:c r="E257" s="453" t="str">
        <x:v>5031200311</x:v>
      </x:c>
      <x:c r="F257" s="601" t="str">
        <x:v>RET ESTR PRI 2/3F SUS/PAS SP CRUZ SP LV</x:v>
      </x:c>
      <x:c r="G257" s="453" t="str">
        <x:v>UNIDADE</x:v>
      </x:c>
      <x:c r="H257" s="604" t="n">
        <x:v>85</x:v>
      </x:c>
      <x:c r="I257" s="607" t="n">
        <x:v>36216.27</x:v>
      </x:c>
      <x:c r="J257" s="607" t="n">
        <x:v>33973.65</x:v>
      </x:c>
      <x:c r="K257" s="453" t="str">
        <x:v>NORTE | SUL</x:v>
      </x:c>
      <x:c r="L257" s="453" t="str">
        <x:v>SIM</x:v>
      </x:c>
      <x:c r="M257" s="453" t="str">
        <x:v>PRODUÇÃO · COMPÕE O FATOR K</x:v>
      </x:c>
      <x:c r="N257" s="453" t="str">
        <x:v>DE/PARA POR CÓDIGO</x:v>
      </x:c>
    </x:row>
    <x:row r="258">
      <x:c r="A258" s="453" t="str">
        <x:v>JANEIRO 2025</x:v>
      </x:c>
      <x:c r="B258" s="453" t="str">
        <x:v>O&amp;M</x:v>
      </x:c>
      <x:c r="C258" s="453" t="str">
        <x:v>PRODUÇÃO</x:v>
      </x:c>
      <x:c r="D258" s="453" t="str">
        <x:v>LINHA VIVA</x:v>
      </x:c>
      <x:c r="E258" s="453" t="str">
        <x:v>5031200312</x:v>
      </x:c>
      <x:c r="F258" s="601" t="str">
        <x:v>INST ESTR PRI 2/3F SUS/PAS DP CRUZ DP LV</x:v>
      </x:c>
      <x:c r="G258" s="453" t="str">
        <x:v>UNIDADE</x:v>
      </x:c>
      <x:c r="H258" s="604" t="n">
        <x:v>2</x:v>
      </x:c>
      <x:c r="I258" s="607" t="n">
        <x:v>2963.38</x:v>
      </x:c>
      <x:c r="J258" s="607" t="n">
        <x:v>2337.26</x:v>
      </x:c>
      <x:c r="K258" s="453" t="str">
        <x:v>NORTE | SUL</x:v>
      </x:c>
      <x:c r="L258" s="453" t="str">
        <x:v>SIM</x:v>
      </x:c>
      <x:c r="M258" s="453" t="str">
        <x:v>PRODUÇÃO · COMPÕE O FATOR K</x:v>
      </x:c>
      <x:c r="N258" s="453" t="str">
        <x:v>DE/PARA POR CÓDIGO | NÃO INFORMADA</x:v>
      </x:c>
    </x:row>
    <x:row r="259">
      <x:c r="A259" s="453" t="str">
        <x:v>JANEIRO 2025</x:v>
      </x:c>
      <x:c r="B259" s="453" t="str">
        <x:v>O&amp;M</x:v>
      </x:c>
      <x:c r="C259" s="453" t="str">
        <x:v>PRODUÇÃO</x:v>
      </x:c>
      <x:c r="D259" s="453" t="str">
        <x:v>LINHA VIVA</x:v>
      </x:c>
      <x:c r="E259" s="453" t="str">
        <x:v>5031200313</x:v>
      </x:c>
      <x:c r="F259" s="601" t="str">
        <x:v>RET ESTR PRI 2/3F SUS/PAS DP CRUZ DP LV</x:v>
      </x:c>
      <x:c r="G259" s="453" t="str">
        <x:v>UNIDADE</x:v>
      </x:c>
      <x:c r="H259" s="604" t="n">
        <x:v>9</x:v>
      </x:c>
      <x:c r="I259" s="607" t="n">
        <x:v>5439.67</x:v>
      </x:c>
      <x:c r="J259" s="607" t="n">
        <x:v>6760.98</x:v>
      </x:c>
      <x:c r="K259" s="453" t="str">
        <x:v>NORTE | SUL</x:v>
      </x:c>
      <x:c r="L259" s="453" t="str">
        <x:v>SIM</x:v>
      </x:c>
      <x:c r="M259" s="453" t="str">
        <x:v>PRODUÇÃO · COMPÕE O FATOR K</x:v>
      </x:c>
      <x:c r="N259" s="453" t="str">
        <x:v>DE/PARA POR CÓDIGO</x:v>
      </x:c>
    </x:row>
    <x:row r="260">
      <x:c r="A260" s="453" t="str">
        <x:v>JANEIRO 2025</x:v>
      </x:c>
      <x:c r="B260" s="453" t="str">
        <x:v>O&amp;M</x:v>
      </x:c>
      <x:c r="C260" s="453" t="str">
        <x:v>PRODUÇÃO</x:v>
      </x:c>
      <x:c r="D260" s="453" t="str">
        <x:v>LINHA VIVA</x:v>
      </x:c>
      <x:c r="E260" s="453" t="str">
        <x:v>5031200314</x:v>
      </x:c>
      <x:c r="F260" s="601" t="str">
        <x:v>INST ESTR PRI 2/3F ANC/AMA SP CRUZ DP LV</x:v>
      </x:c>
      <x:c r="G260" s="453" t="str">
        <x:v>UNIDADE</x:v>
      </x:c>
      <x:c r="H260" s="604" t="n">
        <x:v>13</x:v>
      </x:c>
      <x:c r="I260" s="607" t="n">
        <x:v>28192.32</x:v>
      </x:c>
      <x:c r="J260" s="607" t="n">
        <x:v>16277.04</x:v>
      </x:c>
      <x:c r="K260" s="453" t="str">
        <x:v>NORTE | SUL</x:v>
      </x:c>
      <x:c r="L260" s="453" t="str">
        <x:v>SIM</x:v>
      </x:c>
      <x:c r="M260" s="453" t="str">
        <x:v>PRODUÇÃO · COMPÕE O FATOR K</x:v>
      </x:c>
      <x:c r="N260" s="453" t="str">
        <x:v>DE/PARA POR CÓDIGO | NÃO INFORMADA</x:v>
      </x:c>
    </x:row>
    <x:row r="261">
      <x:c r="A261" s="453" t="str">
        <x:v>JANEIRO 2025</x:v>
      </x:c>
      <x:c r="B261" s="453" t="str">
        <x:v>O&amp;M</x:v>
      </x:c>
      <x:c r="C261" s="453" t="str">
        <x:v>PRODUÇÃO</x:v>
      </x:c>
      <x:c r="D261" s="453" t="str">
        <x:v>LINHA VIVA</x:v>
      </x:c>
      <x:c r="E261" s="453" t="str">
        <x:v>5031200315</x:v>
      </x:c>
      <x:c r="F261" s="601" t="str">
        <x:v>RET ESTR PRI 2/3F ANC/AMA SP CRUZ DP LV</x:v>
      </x:c>
      <x:c r="G261" s="453" t="str">
        <x:v>UNIDADE</x:v>
      </x:c>
      <x:c r="H261" s="604" t="n">
        <x:v>2</x:v>
      </x:c>
      <x:c r="I261" s="607" t="n">
        <x:v>1735.64</x:v>
      </x:c>
      <x:c r="J261" s="607" t="n">
        <x:v>1609.72</x:v>
      </x:c>
      <x:c r="K261" s="453" t="str">
        <x:v>NORTE | SUL</x:v>
      </x:c>
      <x:c r="L261" s="453" t="str">
        <x:v>SIM</x:v>
      </x:c>
      <x:c r="M261" s="453" t="str">
        <x:v>PRODUÇÃO · COMPÕE O FATOR K</x:v>
      </x:c>
      <x:c r="N261" s="453" t="str">
        <x:v>DE/PARA POR CÓDIGO | NÃO INFORMADA</x:v>
      </x:c>
    </x:row>
    <x:row r="262">
      <x:c r="A262" s="453" t="str">
        <x:v>JANEIRO 2025</x:v>
      </x:c>
      <x:c r="B262" s="453" t="str">
        <x:v>O&amp;M</x:v>
      </x:c>
      <x:c r="C262" s="453" t="str">
        <x:v>PRODUÇÃO</x:v>
      </x:c>
      <x:c r="D262" s="453" t="str">
        <x:v>LINHA VIVA</x:v>
      </x:c>
      <x:c r="E262" s="453" t="str">
        <x:v>5031200316</x:v>
      </x:c>
      <x:c r="F262" s="601" t="str">
        <x:v>INST ESTR PRI 2/3F ANC/AMA DP CRUZ DP LV</x:v>
      </x:c>
      <x:c r="G262" s="453" t="str">
        <x:v>UNIDADE</x:v>
      </x:c>
      <x:c r="H262" s="604" t="n">
        <x:v>8</x:v>
      </x:c>
      <x:c r="I262" s="607" t="n">
        <x:v>26016.64</x:v>
      </x:c>
      <x:c r="J262" s="607" t="n">
        <x:v>13355.84</x:v>
      </x:c>
      <x:c r="K262" s="453" t="str">
        <x:v>NORTE | SUL</x:v>
      </x:c>
      <x:c r="L262" s="453" t="str">
        <x:v>SIM</x:v>
      </x:c>
      <x:c r="M262" s="453" t="str">
        <x:v>PRODUÇÃO · COMPÕE O FATOR K</x:v>
      </x:c>
      <x:c r="N262" s="453" t="str">
        <x:v>DE/PARA POR CÓDIGO | NÃO INFORMADA</x:v>
      </x:c>
    </x:row>
    <x:row r="263">
      <x:c r="A263" s="453" t="str">
        <x:v>JANEIRO 2025</x:v>
      </x:c>
      <x:c r="B263" s="453" t="str">
        <x:v>O&amp;M</x:v>
      </x:c>
      <x:c r="C263" s="453" t="str">
        <x:v>PRODUÇÃO</x:v>
      </x:c>
      <x:c r="D263" s="453" t="str">
        <x:v>LINHA VIVA</x:v>
      </x:c>
      <x:c r="E263" s="453" t="str">
        <x:v>5031200317</x:v>
      </x:c>
      <x:c r="F263" s="601" t="str">
        <x:v>RET ESTR PRI 2/3F ANC/AMA DP CRUZ DP LV</x:v>
      </x:c>
      <x:c r="G263" s="453" t="str">
        <x:v>UNIDADE</x:v>
      </x:c>
      <x:c r="H263" s="604" t="n">
        <x:v>4</x:v>
      </x:c>
      <x:c r="I263" s="607" t="n">
        <x:v>5203.28</x:v>
      </x:c>
      <x:c r="J263" s="607" t="n">
        <x:v>4293.04</x:v>
      </x:c>
      <x:c r="K263" s="453" t="str">
        <x:v>NORTE | SUL</x:v>
      </x:c>
      <x:c r="L263" s="453" t="str">
        <x:v>SIM</x:v>
      </x:c>
      <x:c r="M263" s="453" t="str">
        <x:v>PRODUÇÃO · COMPÕE O FATOR K</x:v>
      </x:c>
      <x:c r="N263" s="453" t="str">
        <x:v>DE/PARA POR CÓDIGO</x:v>
      </x:c>
    </x:row>
    <x:row r="264">
      <x:c r="A264" s="453" t="str">
        <x:v>JANEIRO 2025</x:v>
      </x:c>
      <x:c r="B264" s="453" t="str">
        <x:v>O&amp;M</x:v>
      </x:c>
      <x:c r="C264" s="453" t="str">
        <x:v>PRODUÇÃO</x:v>
      </x:c>
      <x:c r="D264" s="453" t="str">
        <x:v>LINHA VIVA</x:v>
      </x:c>
      <x:c r="E264" s="453" t="str">
        <x:v>5031200319</x:v>
      </x:c>
      <x:c r="F264" s="601" t="str">
        <x:v>RET ESTR PRI 1F SUSP/PAS SP S/CRUZ LV</x:v>
      </x:c>
      <x:c r="G264" s="453" t="str">
        <x:v>UNIDADE</x:v>
      </x:c>
      <x:c r="H264" s="604" t="n">
        <x:v>2</x:v>
      </x:c>
      <x:c r="I264" s="607" t="n">
        <x:v>359.94</x:v>
      </x:c>
      <x:c r="J264" s="607" t="n">
        <x:v>239.84</x:v>
      </x:c>
      <x:c r="K264" s="453" t="str">
        <x:v>NORTE | SUL</x:v>
      </x:c>
      <x:c r="L264" s="453" t="str">
        <x:v>SIM</x:v>
      </x:c>
      <x:c r="M264" s="453" t="str">
        <x:v>PRODUÇÃO · COMPÕE O FATOR K</x:v>
      </x:c>
      <x:c r="N264" s="453" t="str">
        <x:v>DE/PARA POR CÓDIGO</x:v>
      </x:c>
    </x:row>
    <x:row r="265">
      <x:c r="A265" s="453" t="str">
        <x:v>JANEIRO 2025</x:v>
      </x:c>
      <x:c r="B265" s="453" t="str">
        <x:v>O&amp;M</x:v>
      </x:c>
      <x:c r="C265" s="453" t="str">
        <x:v>PRODUÇÃO</x:v>
      </x:c>
      <x:c r="D265" s="453" t="str">
        <x:v>LINHA VIVA</x:v>
      </x:c>
      <x:c r="E265" s="453" t="str">
        <x:v>5031200322</x:v>
      </x:c>
      <x:c r="F265" s="601" t="str">
        <x:v>INST ESTR PRI 1F ANC/AMA SP S/CRUZ LV</x:v>
      </x:c>
      <x:c r="G265" s="453" t="str">
        <x:v>UNIDADE</x:v>
      </x:c>
      <x:c r="H265" s="604" t="n">
        <x:v>1</x:v>
      </x:c>
      <x:c r="I265" s="607" t="n">
        <x:v>450.84</x:v>
      </x:c>
      <x:c r="J265" s="607" t="n">
        <x:v>247.42</x:v>
      </x:c>
      <x:c r="K265" s="453" t="str">
        <x:v>NORTE | SUL</x:v>
      </x:c>
      <x:c r="L265" s="453" t="str">
        <x:v>SIM</x:v>
      </x:c>
      <x:c r="M265" s="453" t="str">
        <x:v>PRODUÇÃO · COMPÕE O FATOR K</x:v>
      </x:c>
      <x:c r="N265" s="453" t="str">
        <x:v>DE/PARA POR CÓDIGO</x:v>
      </x:c>
    </x:row>
    <x:row r="266">
      <x:c r="A266" s="453" t="str">
        <x:v>JANEIRO 2025</x:v>
      </x:c>
      <x:c r="B266" s="453" t="str">
        <x:v>O&amp;M</x:v>
      </x:c>
      <x:c r="C266" s="453" t="str">
        <x:v>PRODUÇÃO</x:v>
      </x:c>
      <x:c r="D266" s="453" t="str">
        <x:v>LINHA VIVA</x:v>
      </x:c>
      <x:c r="E266" s="453" t="str">
        <x:v>5031200327</x:v>
      </x:c>
      <x:c r="F266" s="601" t="str">
        <x:v>RET ESTR PRI 2/3F SUS/PAS SP S/CRUZ LV</x:v>
      </x:c>
      <x:c r="G266" s="453" t="str">
        <x:v>UNIDADE</x:v>
      </x:c>
      <x:c r="H266" s="604" t="n">
        <x:v>2</x:v>
      </x:c>
      <x:c r="I266" s="607" t="n">
        <x:v>937.3</x:v>
      </x:c>
      <x:c r="J266" s="607" t="n">
        <x:v>560.84</x:v>
      </x:c>
      <x:c r="K266" s="453" t="str">
        <x:v>NORTE | SUL</x:v>
      </x:c>
      <x:c r="L266" s="453" t="str">
        <x:v>SIM</x:v>
      </x:c>
      <x:c r="M266" s="453" t="str">
        <x:v>PRODUÇÃO · COMPÕE O FATOR K</x:v>
      </x:c>
      <x:c r="N266" s="453" t="str">
        <x:v>DE/PARA POR CÓDIGO</x:v>
      </x:c>
    </x:row>
    <x:row r="267">
      <x:c r="A267" s="453" t="str">
        <x:v>JANEIRO 2025</x:v>
      </x:c>
      <x:c r="B267" s="453" t="str">
        <x:v>O&amp;M</x:v>
      </x:c>
      <x:c r="C267" s="453" t="str">
        <x:v>PRODUÇÃO</x:v>
      </x:c>
      <x:c r="D267" s="453" t="str">
        <x:v>LINHA VIVA</x:v>
      </x:c>
      <x:c r="E267" s="453" t="str">
        <x:v>5031200338</x:v>
      </x:c>
      <x:c r="F267" s="601" t="str">
        <x:v>TURMA LV INST POSTE ESTRUT PRIMARIA LV</x:v>
      </x:c>
      <x:c r="G267" s="453" t="str">
        <x:v>UNIDADE</x:v>
      </x:c>
      <x:c r="H267" s="604" t="n">
        <x:v>40</x:v>
      </x:c>
      <x:c r="I267" s="607" t="n">
        <x:v>33250.55</x:v>
      </x:c>
      <x:c r="J267" s="607" t="n">
        <x:v>50756.4</x:v>
      </x:c>
      <x:c r="K267" s="453" t="str">
        <x:v>NORTE | SUL</x:v>
      </x:c>
      <x:c r="L267" s="453" t="str">
        <x:v>SIM</x:v>
      </x:c>
      <x:c r="M267" s="453" t="str">
        <x:v>PRODUÇÃO · COMPÕE O FATOR K</x:v>
      </x:c>
      <x:c r="N267" s="453" t="str">
        <x:v>DE/PARA POR CÓDIGO</x:v>
      </x:c>
    </x:row>
    <x:row r="268">
      <x:c r="A268" s="453" t="str">
        <x:v>JANEIRO 2025</x:v>
      </x:c>
      <x:c r="B268" s="453" t="str">
        <x:v>O&amp;M</x:v>
      </x:c>
      <x:c r="C268" s="453" t="str">
        <x:v>PRODUÇÃO</x:v>
      </x:c>
      <x:c r="D268" s="453" t="str">
        <x:v>LINHA VIVA</x:v>
      </x:c>
      <x:c r="E268" s="453" t="str">
        <x:v>5031200339</x:v>
      </x:c>
      <x:c r="F268" s="601" t="str">
        <x:v>TURMA LV RET POSTE ESTRUT PRIMARIA LV</x:v>
      </x:c>
      <x:c r="G268" s="453" t="str">
        <x:v>UNIDADE</x:v>
      </x:c>
      <x:c r="H268" s="604" t="n">
        <x:v>23</x:v>
      </x:c>
      <x:c r="I268" s="607" t="n">
        <x:v>11252.05</x:v>
      </x:c>
      <x:c r="J268" s="607" t="n">
        <x:v>25016.18</x:v>
      </x:c>
      <x:c r="K268" s="453" t="str">
        <x:v>NORTE | SUL</x:v>
      </x:c>
      <x:c r="L268" s="453" t="str">
        <x:v>SIM</x:v>
      </x:c>
      <x:c r="M268" s="453" t="str">
        <x:v>PRODUÇÃO · COMPÕE O FATOR K</x:v>
      </x:c>
      <x:c r="N268" s="453" t="str">
        <x:v>DE/PARA POR CÓDIGO</x:v>
      </x:c>
    </x:row>
    <x:row r="269">
      <x:c r="A269" s="453" t="str">
        <x:v>JANEIRO 2025</x:v>
      </x:c>
      <x:c r="B269" s="453" t="str">
        <x:v>O&amp;M</x:v>
      </x:c>
      <x:c r="C269" s="453" t="str">
        <x:v>PRODUÇÃO</x:v>
      </x:c>
      <x:c r="D269" s="453" t="str">
        <x:v>LINHA VIVA</x:v>
      </x:c>
      <x:c r="E269" s="453" t="str">
        <x:v>5031200340</x:v>
      </x:c>
      <x:c r="F269" s="601" t="str">
        <x:v>NIVELAR CRUZETA LV</x:v>
      </x:c>
      <x:c r="G269" s="453" t="str">
        <x:v>CONJUNTO</x:v>
      </x:c>
      <x:c r="H269" s="604" t="n">
        <x:v>4</x:v>
      </x:c>
      <x:c r="I269" s="607" t="n">
        <x:v>1461.16</x:v>
      </x:c>
      <x:c r="J269" s="607" t="n">
        <x:v>2114.28</x:v>
      </x:c>
      <x:c r="K269" s="453" t="str">
        <x:v>NORTE</x:v>
      </x:c>
      <x:c r="L269" s="453" t="str">
        <x:v>SIM</x:v>
      </x:c>
      <x:c r="M269" s="453" t="str">
        <x:v>PRODUÇÃO · COMPÕE O FATOR K</x:v>
      </x:c>
      <x:c r="N269" s="453" t="str">
        <x:v>DE/PARA POR CÓDIGO</x:v>
      </x:c>
    </x:row>
    <x:row r="270">
      <x:c r="A270" s="453" t="str">
        <x:v>JANEIRO 2025</x:v>
      </x:c>
      <x:c r="B270" s="453" t="str">
        <x:v>O&amp;M</x:v>
      </x:c>
      <x:c r="C270" s="453" t="str">
        <x:v>PRODUÇÃO</x:v>
      </x:c>
      <x:c r="D270" s="453" t="str">
        <x:v>LINHA VIVA</x:v>
      </x:c>
      <x:c r="E270" s="453" t="str">
        <x:v>5031200363</x:v>
      </x:c>
      <x:c r="F270" s="601" t="str">
        <x:v>INST ESTR CP RELIG DIST 1F BASE C 1F LV</x:v>
      </x:c>
      <x:c r="G270" s="453" t="str">
        <x:v>CONJUNTO</x:v>
      </x:c>
      <x:c r="H270" s="604" t="n">
        <x:v>9</x:v>
      </x:c>
      <x:c r="I270" s="607" t="n">
        <x:v>7463.07</x:v>
      </x:c>
      <x:c r="J270" s="607" t="n">
        <x:v>12594.06</x:v>
      </x:c>
      <x:c r="K270" s="453" t="str">
        <x:v>NORTE | SUL</x:v>
      </x:c>
      <x:c r="L270" s="453" t="str">
        <x:v>SIM</x:v>
      </x:c>
      <x:c r="M270" s="453" t="str">
        <x:v>PRODUÇÃO · COMPÕE O FATOR K</x:v>
      </x:c>
      <x:c r="N270" s="453" t="str">
        <x:v>DE/PARA POR CÓDIGO</x:v>
      </x:c>
    </x:row>
    <x:row r="271">
      <x:c r="A271" s="453" t="str">
        <x:v>JANEIRO 2025</x:v>
      </x:c>
      <x:c r="B271" s="453" t="str">
        <x:v>O&amp;M</x:v>
      </x:c>
      <x:c r="C271" s="453" t="str">
        <x:v>PRODUÇÃO</x:v>
      </x:c>
      <x:c r="D271" s="453" t="str">
        <x:v>LINHA VIVA</x:v>
      </x:c>
      <x:c r="E271" s="453" t="str">
        <x:v>5031300110</x:v>
      </x:c>
      <x:c r="F271" s="601" t="str">
        <x:v>INST ISOLADOR PINO/PILAR LV</x:v>
      </x:c>
      <x:c r="G271" s="453" t="str">
        <x:v>UNIDADE</x:v>
      </x:c>
      <x:c r="H271" s="604" t="n">
        <x:v>56</x:v>
      </x:c>
      <x:c r="I271" s="607" t="n">
        <x:v>19066.2</x:v>
      </x:c>
      <x:c r="J271" s="607" t="n">
        <x:v>18221.84</x:v>
      </x:c>
      <x:c r="K271" s="453" t="str">
        <x:v>NORTE | SUL</x:v>
      </x:c>
      <x:c r="L271" s="453" t="str">
        <x:v>SIM</x:v>
      </x:c>
      <x:c r="M271" s="453" t="str">
        <x:v>PRODUÇÃO · COMPÕE O FATOR K</x:v>
      </x:c>
      <x:c r="N271" s="453" t="str">
        <x:v>DE/PARA POR CÓDIGO</x:v>
      </x:c>
    </x:row>
    <x:row r="272">
      <x:c r="A272" s="453" t="str">
        <x:v>JANEIRO 2025</x:v>
      </x:c>
      <x:c r="B272" s="453" t="str">
        <x:v>O&amp;M</x:v>
      </x:c>
      <x:c r="C272" s="453" t="str">
        <x:v>PRODUÇÃO</x:v>
      </x:c>
      <x:c r="D272" s="453" t="str">
        <x:v>LINHA VIVA</x:v>
      </x:c>
      <x:c r="E272" s="453" t="str">
        <x:v>5031300111</x:v>
      </x:c>
      <x:c r="F272" s="601" t="str">
        <x:v>RET ISOLADOR PINO/PILAR LV</x:v>
      </x:c>
      <x:c r="G272" s="453" t="str">
        <x:v>UNIDADE</x:v>
      </x:c>
      <x:c r="H272" s="604" t="n">
        <x:v>59</x:v>
      </x:c>
      <x:c r="I272" s="607" t="n">
        <x:v>7668.69</x:v>
      </x:c>
      <x:c r="J272" s="607" t="n">
        <x:v>12834.27</x:v>
      </x:c>
      <x:c r="K272" s="453" t="str">
        <x:v>NORTE | SUL</x:v>
      </x:c>
      <x:c r="L272" s="453" t="str">
        <x:v>SIM</x:v>
      </x:c>
      <x:c r="M272" s="453" t="str">
        <x:v>PRODUÇÃO · COMPÕE O FATOR K</x:v>
      </x:c>
      <x:c r="N272" s="453" t="str">
        <x:v>DE/PARA POR CÓDIGO | NÃO INFORMADA</x:v>
      </x:c>
    </x:row>
    <x:row r="273">
      <x:c r="A273" s="453" t="str">
        <x:v>JANEIRO 2025</x:v>
      </x:c>
      <x:c r="B273" s="453" t="str">
        <x:v>O&amp;M</x:v>
      </x:c>
      <x:c r="C273" s="453" t="str">
        <x:v>PRODUÇÃO</x:v>
      </x:c>
      <x:c r="D273" s="453" t="str">
        <x:v>LINHA VIVA</x:v>
      </x:c>
      <x:c r="E273" s="453" t="str">
        <x:v>5031300112</x:v>
      </x:c>
      <x:c r="F273" s="601" t="str">
        <x:v>INST ISOLAD DISCO/ANCORAGEM LV</x:v>
      </x:c>
      <x:c r="G273" s="453" t="str">
        <x:v>CONJUNTO</x:v>
      </x:c>
      <x:c r="H273" s="604" t="n">
        <x:v>19</x:v>
      </x:c>
      <x:c r="I273" s="607" t="n">
        <x:v>8565.96</x:v>
      </x:c>
      <x:c r="J273" s="607" t="n">
        <x:v>6897.76</x:v>
      </x:c>
      <x:c r="K273" s="453" t="str">
        <x:v>NORTE | SUL</x:v>
      </x:c>
      <x:c r="L273" s="453" t="str">
        <x:v>SIM</x:v>
      </x:c>
      <x:c r="M273" s="453" t="str">
        <x:v>PRODUÇÃO · COMPÕE O FATOR K</x:v>
      </x:c>
      <x:c r="N273" s="453" t="str">
        <x:v>DE/PARA POR CÓDIGO</x:v>
      </x:c>
    </x:row>
    <x:row r="274">
      <x:c r="A274" s="453" t="str">
        <x:v>JANEIRO 2025</x:v>
      </x:c>
      <x:c r="B274" s="453" t="str">
        <x:v>O&amp;M</x:v>
      </x:c>
      <x:c r="C274" s="453" t="str">
        <x:v>PRODUÇÃO</x:v>
      </x:c>
      <x:c r="D274" s="453" t="str">
        <x:v>LINHA VIVA</x:v>
      </x:c>
      <x:c r="E274" s="453" t="str">
        <x:v>5031300113</x:v>
      </x:c>
      <x:c r="F274" s="601" t="str">
        <x:v>RET ISOLAD DISCO/ANCORAGEM LV</x:v>
      </x:c>
      <x:c r="G274" s="453" t="str">
        <x:v>CONJUNTO</x:v>
      </x:c>
      <x:c r="H274" s="604" t="n">
        <x:v>4</x:v>
      </x:c>
      <x:c r="I274" s="607" t="n">
        <x:v>719.88</x:v>
      </x:c>
      <x:c r="J274" s="607" t="n">
        <x:v>1018.2</x:v>
      </x:c>
      <x:c r="K274" s="453" t="str">
        <x:v>NORTE | SUL</x:v>
      </x:c>
      <x:c r="L274" s="453" t="str">
        <x:v>SIM</x:v>
      </x:c>
      <x:c r="M274" s="453" t="str">
        <x:v>PRODUÇÃO · COMPÕE O FATOR K</x:v>
      </x:c>
      <x:c r="N274" s="453" t="str">
        <x:v>DE/PARA POR CÓDIGO</x:v>
      </x:c>
    </x:row>
    <x:row r="275">
      <x:c r="A275" s="453" t="str">
        <x:v>JANEIRO 2025</x:v>
      </x:c>
      <x:c r="B275" s="453" t="str">
        <x:v>O&amp;M</x:v>
      </x:c>
      <x:c r="C275" s="453" t="str">
        <x:v>PRODUÇÃO</x:v>
      </x:c>
      <x:c r="D275" s="453" t="str">
        <x:v>LINHA VIVA</x:v>
      </x:c>
      <x:c r="E275" s="453" t="str">
        <x:v>5032000207</x:v>
      </x:c>
      <x:c r="F275" s="601" t="str">
        <x:v>INST EMENDA COND NU AL/CU LV</x:v>
      </x:c>
      <x:c r="G275" s="453" t="str">
        <x:v>UNIDADE</x:v>
      </x:c>
      <x:c r="H275" s="604" t="n">
        <x:v>5</x:v>
      </x:c>
      <x:c r="I275" s="607" t="n">
        <x:v>1767.17</x:v>
      </x:c>
      <x:c r="J275" s="607" t="n">
        <x:v>1812.95</x:v>
      </x:c>
      <x:c r="K275" s="453" t="str">
        <x:v>NORTE | SUL</x:v>
      </x:c>
      <x:c r="L275" s="453" t="str">
        <x:v>SIM</x:v>
      </x:c>
      <x:c r="M275" s="453" t="str">
        <x:v>PRODUÇÃO · COMPÕE O FATOR K</x:v>
      </x:c>
      <x:c r="N275" s="453" t="str">
        <x:v>DE/PARA POR CÓDIGO</x:v>
      </x:c>
    </x:row>
    <x:row r="276">
      <x:c r="A276" s="453" t="str">
        <x:v>JANEIRO 2025</x:v>
      </x:c>
      <x:c r="B276" s="453" t="str">
        <x:v>O&amp;M</x:v>
      </x:c>
      <x:c r="C276" s="453" t="str">
        <x:v>PRODUÇÃO</x:v>
      </x:c>
      <x:c r="D276" s="453" t="str">
        <x:v>LINHA VIVA</x:v>
      </x:c>
      <x:c r="E276" s="453" t="str">
        <x:v>5032000208</x:v>
      </x:c>
      <x:c r="F276" s="601" t="str">
        <x:v>INST CONECTOR EM CONDUTOR LV</x:v>
      </x:c>
      <x:c r="G276" s="453" t="str">
        <x:v>UNIDADE</x:v>
      </x:c>
      <x:c r="H276" s="604" t="n">
        <x:v>62</x:v>
      </x:c>
      <x:c r="I276" s="607" t="n">
        <x:v>12719.11</x:v>
      </x:c>
      <x:c r="J276" s="607" t="n">
        <x:v>16813.16</x:v>
      </x:c>
      <x:c r="K276" s="453" t="str">
        <x:v>NORTE | SUL</x:v>
      </x:c>
      <x:c r="L276" s="453" t="str">
        <x:v>SIM</x:v>
      </x:c>
      <x:c r="M276" s="453" t="str">
        <x:v>PRODUÇÃO · COMPÕE O FATOR K</x:v>
      </x:c>
      <x:c r="N276" s="453" t="str">
        <x:v>DE/PARA POR CÓDIGO</x:v>
      </x:c>
    </x:row>
    <x:row r="277">
      <x:c r="A277" s="453" t="str">
        <x:v>JANEIRO 2025</x:v>
      </x:c>
      <x:c r="B277" s="453" t="str">
        <x:v>O&amp;M</x:v>
      </x:c>
      <x:c r="C277" s="453" t="str">
        <x:v>PRODUÇÃO</x:v>
      </x:c>
      <x:c r="D277" s="453" t="str">
        <x:v>LINHA VIVA</x:v>
      </x:c>
      <x:c r="E277" s="453" t="str">
        <x:v>5032000209</x:v>
      </x:c>
      <x:c r="F277" s="601" t="str">
        <x:v>RET CONECTOR EM CONDUTOR LV</x:v>
      </x:c>
      <x:c r="G277" s="453" t="str">
        <x:v>UNIDADE</x:v>
      </x:c>
      <x:c r="H277" s="604" t="n">
        <x:v>54</x:v>
      </x:c>
      <x:c r="I277" s="607" t="n">
        <x:v>8816.32</x:v>
      </x:c>
      <x:c r="J277" s="607" t="n">
        <x:v>9264.24</x:v>
      </x:c>
      <x:c r="K277" s="453" t="str">
        <x:v>NORTE</x:v>
      </x:c>
      <x:c r="L277" s="453" t="str">
        <x:v>SIM</x:v>
      </x:c>
      <x:c r="M277" s="453" t="str">
        <x:v>PRODUÇÃO · COMPÕE O FATOR K</x:v>
      </x:c>
      <x:c r="N277" s="453" t="str">
        <x:v>DE/PARA POR CÓDIGO</x:v>
      </x:c>
    </x:row>
    <x:row r="278">
      <x:c r="A278" s="453" t="str">
        <x:v>JANEIRO 2025</x:v>
      </x:c>
      <x:c r="B278" s="453" t="str">
        <x:v>O&amp;M</x:v>
      </x:c>
      <x:c r="C278" s="453" t="str">
        <x:v>PRODUÇÃO</x:v>
      </x:c>
      <x:c r="D278" s="453" t="str">
        <x:v>LINHA VIVA</x:v>
      </x:c>
      <x:c r="E278" s="453" t="str">
        <x:v>5032000214</x:v>
      </x:c>
      <x:c r="F278" s="601" t="str">
        <x:v>INST AMARRACAO COND NU/MULTIP/PROTEG LV</x:v>
      </x:c>
      <x:c r="G278" s="453" t="str">
        <x:v>UNIDADE</x:v>
      </x:c>
      <x:c r="H278" s="604" t="n">
        <x:v>28</x:v>
      </x:c>
      <x:c r="I278" s="607" t="n">
        <x:v>4464.6</x:v>
      </x:c>
      <x:c r="J278" s="607" t="n">
        <x:v>8888.04</x:v>
      </x:c>
      <x:c r="K278" s="453" t="str">
        <x:v>NORTE | SUL</x:v>
      </x:c>
      <x:c r="L278" s="453" t="str">
        <x:v>SIM</x:v>
      </x:c>
      <x:c r="M278" s="453" t="str">
        <x:v>PRODUÇÃO · COMPÕE O FATOR K</x:v>
      </x:c>
      <x:c r="N278" s="453" t="str">
        <x:v>DE/PARA POR CÓDIGO</x:v>
      </x:c>
    </x:row>
    <x:row r="279">
      <x:c r="A279" s="453" t="str">
        <x:v>JANEIRO 2025</x:v>
      </x:c>
      <x:c r="B279" s="453" t="str">
        <x:v>O&amp;M</x:v>
      </x:c>
      <x:c r="C279" s="453" t="str">
        <x:v>PRODUÇÃO</x:v>
      </x:c>
      <x:c r="D279" s="453" t="str">
        <x:v>LINHA VIVA</x:v>
      </x:c>
      <x:c r="E279" s="453" t="str">
        <x:v>5032000215</x:v>
      </x:c>
      <x:c r="F279" s="601" t="str">
        <x:v>INST FLY TAP/CRUZAM AEREO LV</x:v>
      </x:c>
      <x:c r="G279" s="453" t="str">
        <x:v>UNIDADE</x:v>
      </x:c>
      <x:c r="H279" s="604" t="n">
        <x:v>9</x:v>
      </x:c>
      <x:c r="I279" s="607" t="n">
        <x:v>8395.06</x:v>
      </x:c>
      <x:c r="J279" s="607" t="n">
        <x:v>4608.18</x:v>
      </x:c>
      <x:c r="K279" s="453" t="str">
        <x:v>NORTE | SUL</x:v>
      </x:c>
      <x:c r="L279" s="453" t="str">
        <x:v>SIM</x:v>
      </x:c>
      <x:c r="M279" s="453" t="str">
        <x:v>PRODUÇÃO · COMPÕE O FATOR K</x:v>
      </x:c>
      <x:c r="N279" s="453" t="str">
        <x:v>DE/PARA POR CÓDIGO | NÃO INFORMADA</x:v>
      </x:c>
    </x:row>
    <x:row r="280">
      <x:c r="A280" s="453" t="str">
        <x:v>JANEIRO 2025</x:v>
      </x:c>
      <x:c r="B280" s="453" t="str">
        <x:v>O&amp;M</x:v>
      </x:c>
      <x:c r="C280" s="453" t="str">
        <x:v>PRODUÇÃO</x:v>
      </x:c>
      <x:c r="D280" s="453" t="str">
        <x:v>LINHA VIVA</x:v>
      </x:c>
      <x:c r="E280" s="453" t="str">
        <x:v>5032000216</x:v>
      </x:c>
      <x:c r="F280" s="601" t="str">
        <x:v>RET FLY TAP /CRUZAM AEREO LV</x:v>
      </x:c>
      <x:c r="G280" s="453" t="str">
        <x:v>UNIDADE</x:v>
      </x:c>
      <x:c r="H280" s="604" t="n">
        <x:v>4</x:v>
      </x:c>
      <x:c r="I280" s="607" t="n">
        <x:v>3364.54</x:v>
      </x:c>
      <x:c r="J280" s="607" t="n">
        <x:v>1316.88</x:v>
      </x:c>
      <x:c r="K280" s="453" t="str">
        <x:v>NORTE</x:v>
      </x:c>
      <x:c r="L280" s="453" t="str">
        <x:v>SIM</x:v>
      </x:c>
      <x:c r="M280" s="453" t="str">
        <x:v>PRODUÇÃO · COMPÕE O FATOR K</x:v>
      </x:c>
      <x:c r="N280" s="453" t="str">
        <x:v>DE/PARA POR CÓDIGO</x:v>
      </x:c>
    </x:row>
    <x:row r="281">
      <x:c r="A281" s="453" t="str">
        <x:v>JANEIRO 2025</x:v>
      </x:c>
      <x:c r="B281" s="453" t="str">
        <x:v>O&amp;M</x:v>
      </x:c>
      <x:c r="C281" s="453" t="str">
        <x:v>PRODUÇÃO</x:v>
      </x:c>
      <x:c r="D281" s="453" t="str">
        <x:v>LINHA VIVA</x:v>
      </x:c>
      <x:c r="E281" s="453" t="str">
        <x:v>5032000219</x:v>
      </x:c>
      <x:c r="F281" s="601" t="str">
        <x:v>INST ESTRIBO OU GRAMPO LINHA VIVA RD LV</x:v>
      </x:c>
      <x:c r="G281" s="453" t="str">
        <x:v>UNIDADE</x:v>
      </x:c>
      <x:c r="H281" s="604" t="n">
        <x:v>14</x:v>
      </x:c>
      <x:c r="I281" s="607" t="n">
        <x:v>13931.3</x:v>
      </x:c>
      <x:c r="J281" s="607" t="n">
        <x:v>3796.52</x:v>
      </x:c>
      <x:c r="K281" s="453" t="str">
        <x:v>NORTE</x:v>
      </x:c>
      <x:c r="L281" s="453" t="str">
        <x:v>SIM</x:v>
      </x:c>
      <x:c r="M281" s="453" t="str">
        <x:v>PRODUÇÃO · COMPÕE O FATOR K</x:v>
      </x:c>
      <x:c r="N281" s="453" t="str">
        <x:v>NÃO INFORMADA | DE/PARA POR CÓDIGO</x:v>
      </x:c>
    </x:row>
    <x:row r="282">
      <x:c r="A282" s="453" t="str">
        <x:v>JANEIRO 2025</x:v>
      </x:c>
      <x:c r="B282" s="453" t="str">
        <x:v>O&amp;M</x:v>
      </x:c>
      <x:c r="C282" s="453" t="str">
        <x:v>PRODUÇÃO</x:v>
      </x:c>
      <x:c r="D282" s="453" t="str">
        <x:v>LINHA VIVA</x:v>
      </x:c>
      <x:c r="E282" s="453" t="str">
        <x:v>5032000220</x:v>
      </x:c>
      <x:c r="F282" s="601" t="str">
        <x:v>RET ESTRIBO OU GRAMPO LINHA VIVA RD LV</x:v>
      </x:c>
      <x:c r="G282" s="453" t="str">
        <x:v>UNIDADE</x:v>
      </x:c>
      <x:c r="H282" s="604" t="n">
        <x:v>3</x:v>
      </x:c>
      <x:c r="I282" s="607" t="n">
        <x:v>319.01</x:v>
      </x:c>
      <x:c r="J282" s="607" t="n">
        <x:v>514.68</x:v>
      </x:c>
      <x:c r="K282" s="453" t="str">
        <x:v>NORTE</x:v>
      </x:c>
      <x:c r="L282" s="453" t="str">
        <x:v>SIM</x:v>
      </x:c>
      <x:c r="M282" s="453" t="str">
        <x:v>PRODUÇÃO · COMPÕE O FATOR K</x:v>
      </x:c>
      <x:c r="N282" s="453" t="str">
        <x:v>DE/PARA POR CÓDIGO</x:v>
      </x:c>
    </x:row>
    <x:row r="283">
      <x:c r="A283" s="453" t="str">
        <x:v>JANEIRO 2025</x:v>
      </x:c>
      <x:c r="B283" s="453" t="str">
        <x:v>O&amp;M</x:v>
      </x:c>
      <x:c r="C283" s="453" t="str">
        <x:v>PRODUÇÃO</x:v>
      </x:c>
      <x:c r="D283" s="453" t="str">
        <x:v>LINHA VIVA</x:v>
      </x:c>
      <x:c r="E283" s="453" t="str">
        <x:v>5033000292</x:v>
      </x:c>
      <x:c r="F283" s="601" t="str">
        <x:v>INST CHAVE FUSIVEL 15/25KV LV</x:v>
      </x:c>
      <x:c r="G283" s="453" t="str">
        <x:v>UNIDADE</x:v>
      </x:c>
      <x:c r="H283" s="604" t="n">
        <x:v>104</x:v>
      </x:c>
      <x:c r="I283" s="607" t="n">
        <x:v>69637.22</x:v>
      </x:c>
      <x:c r="J283" s="607" t="n">
        <x:v>39590.72</x:v>
      </x:c>
      <x:c r="K283" s="453" t="str">
        <x:v>NORTE | SUL</x:v>
      </x:c>
      <x:c r="L283" s="453" t="str">
        <x:v>SIM</x:v>
      </x:c>
      <x:c r="M283" s="453" t="str">
        <x:v>PRODUÇÃO · COMPÕE O FATOR K</x:v>
      </x:c>
      <x:c r="N283" s="453" t="str">
        <x:v>DE/PARA POR CÓDIGO | NÃO INFORMADA</x:v>
      </x:c>
    </x:row>
    <x:row r="284">
      <x:c r="A284" s="453" t="str">
        <x:v>JANEIRO 2025</x:v>
      </x:c>
      <x:c r="B284" s="453" t="str">
        <x:v>O&amp;M</x:v>
      </x:c>
      <x:c r="C284" s="453" t="str">
        <x:v>PRODUÇÃO</x:v>
      </x:c>
      <x:c r="D284" s="453" t="str">
        <x:v>LINHA VIVA</x:v>
      </x:c>
      <x:c r="E284" s="453" t="str">
        <x:v>5033000293</x:v>
      </x:c>
      <x:c r="F284" s="601" t="str">
        <x:v>RET CHAVE FUSIVEL 15/25KV LV</x:v>
      </x:c>
      <x:c r="G284" s="453" t="str">
        <x:v>UNIDADE</x:v>
      </x:c>
      <x:c r="H284" s="604" t="n">
        <x:v>80</x:v>
      </x:c>
      <x:c r="I284" s="607" t="n">
        <x:v>39265.72</x:v>
      </x:c>
      <x:c r="J284" s="607" t="n">
        <x:v>27091.2</x:v>
      </x:c>
      <x:c r="K284" s="453" t="str">
        <x:v>NORTE | SUL</x:v>
      </x:c>
      <x:c r="L284" s="453" t="str">
        <x:v>SIM</x:v>
      </x:c>
      <x:c r="M284" s="453" t="str">
        <x:v>PRODUÇÃO · COMPÕE O FATOR K</x:v>
      </x:c>
      <x:c r="N284" s="453" t="str">
        <x:v>DE/PARA POR CÓDIGO</x:v>
      </x:c>
    </x:row>
    <x:row r="285">
      <x:c r="A285" s="453" t="str">
        <x:v>JANEIRO 2025</x:v>
      </x:c>
      <x:c r="B285" s="453" t="str">
        <x:v>O&amp;M</x:v>
      </x:c>
      <x:c r="C285" s="453" t="str">
        <x:v>PRODUÇÃO</x:v>
      </x:c>
      <x:c r="D285" s="453" t="str">
        <x:v>LINHA VIVA</x:v>
      </x:c>
      <x:c r="E285" s="453" t="str">
        <x:v>5033000296</x:v>
      </x:c>
      <x:c r="F285" s="601" t="str">
        <x:v>INST CHAVE FACA LV</x:v>
      </x:c>
      <x:c r="G285" s="453" t="str">
        <x:v>UNIDADE</x:v>
      </x:c>
      <x:c r="H285" s="604" t="n">
        <x:v>56</x:v>
      </x:c>
      <x:c r="I285" s="607" t="n">
        <x:v>36209.54</x:v>
      </x:c>
      <x:c r="J285" s="607" t="n">
        <x:v>21318.08</x:v>
      </x:c>
      <x:c r="K285" s="453" t="str">
        <x:v>NORTE | SUL</x:v>
      </x:c>
      <x:c r="L285" s="453" t="str">
        <x:v>SIM</x:v>
      </x:c>
      <x:c r="M285" s="453" t="str">
        <x:v>PRODUÇÃO · COMPÕE O FATOR K</x:v>
      </x:c>
      <x:c r="N285" s="453" t="str">
        <x:v>DE/PARA POR CÓDIGO</x:v>
      </x:c>
    </x:row>
    <x:row r="286">
      <x:c r="A286" s="453" t="str">
        <x:v>JANEIRO 2025</x:v>
      </x:c>
      <x:c r="B286" s="453" t="str">
        <x:v>O&amp;M</x:v>
      </x:c>
      <x:c r="C286" s="453" t="str">
        <x:v>PRODUÇÃO</x:v>
      </x:c>
      <x:c r="D286" s="453" t="str">
        <x:v>LINHA VIVA</x:v>
      </x:c>
      <x:c r="E286" s="453" t="str">
        <x:v>5033000297</x:v>
      </x:c>
      <x:c r="F286" s="601" t="str">
        <x:v>RET CHAVE FACA LV</x:v>
      </x:c>
      <x:c r="G286" s="453" t="str">
        <x:v>UNIDADE</x:v>
      </x:c>
      <x:c r="H286" s="604" t="n">
        <x:v>59</x:v>
      </x:c>
      <x:c r="I286" s="607" t="n">
        <x:v>28618.27</x:v>
      </x:c>
      <x:c r="J286" s="607" t="n">
        <x:v>19979.76</x:v>
      </x:c>
      <x:c r="K286" s="453" t="str">
        <x:v>NORTE | SUL</x:v>
      </x:c>
      <x:c r="L286" s="453" t="str">
        <x:v>SIM</x:v>
      </x:c>
      <x:c r="M286" s="453" t="str">
        <x:v>PRODUÇÃO · COMPÕE O FATOR K</x:v>
      </x:c>
      <x:c r="N286" s="453" t="str">
        <x:v>DE/PARA POR CÓDIGO</x:v>
      </x:c>
    </x:row>
    <x:row r="287">
      <x:c r="A287" s="453" t="str">
        <x:v>JANEIRO 2025</x:v>
      </x:c>
      <x:c r="B287" s="453" t="str">
        <x:v>O&amp;M</x:v>
      </x:c>
      <x:c r="C287" s="453" t="str">
        <x:v>PRODUÇÃO</x:v>
      </x:c>
      <x:c r="D287" s="453" t="str">
        <x:v>LINHA VIVA</x:v>
      </x:c>
      <x:c r="E287" s="453" t="str">
        <x:v>5033000318</x:v>
      </x:c>
      <x:c r="F287" s="601" t="str">
        <x:v>INST PARA-RAIOS MT LV</x:v>
      </x:c>
      <x:c r="G287" s="453" t="str">
        <x:v>UNIDADE</x:v>
      </x:c>
      <x:c r="H287" s="604" t="n">
        <x:v>16</x:v>
      </x:c>
      <x:c r="I287" s="607" t="n">
        <x:v>17526.05</x:v>
      </x:c>
      <x:c r="J287" s="607" t="n">
        <x:v>6251.84</x:v>
      </x:c>
      <x:c r="K287" s="453" t="str">
        <x:v>NORTE | SUL</x:v>
      </x:c>
      <x:c r="L287" s="453" t="str">
        <x:v>SIM</x:v>
      </x:c>
      <x:c r="M287" s="453" t="str">
        <x:v>PRODUÇÃO · COMPÕE O FATOR K</x:v>
      </x:c>
      <x:c r="N287" s="453" t="str">
        <x:v>DE/PARA POR CÓDIGO | NÃO INFORMADA</x:v>
      </x:c>
    </x:row>
    <x:row r="288">
      <x:c r="A288" s="453" t="str">
        <x:v>JANEIRO 2025</x:v>
      </x:c>
      <x:c r="B288" s="453" t="str">
        <x:v>O&amp;M</x:v>
      </x:c>
      <x:c r="C288" s="453" t="str">
        <x:v>PRODUÇÃO</x:v>
      </x:c>
      <x:c r="D288" s="453" t="str">
        <x:v>LINHA VIVA</x:v>
      </x:c>
      <x:c r="E288" s="453" t="str">
        <x:v>5033000319</x:v>
      </x:c>
      <x:c r="F288" s="601" t="str">
        <x:v>RET PARA-RAIOS MT LV</x:v>
      </x:c>
      <x:c r="G288" s="453" t="str">
        <x:v>UNIDADE</x:v>
      </x:c>
      <x:c r="H288" s="604" t="n">
        <x:v>14</x:v>
      </x:c>
      <x:c r="I288" s="607" t="n">
        <x:v>9780.99</x:v>
      </x:c>
      <x:c r="J288" s="607" t="n">
        <x:v>3433.22</x:v>
      </x:c>
      <x:c r="K288" s="453" t="str">
        <x:v>NORTE | SUL</x:v>
      </x:c>
      <x:c r="L288" s="453" t="str">
        <x:v>SIM</x:v>
      </x:c>
      <x:c r="M288" s="453" t="str">
        <x:v>PRODUÇÃO · COMPÕE O FATOR K</x:v>
      </x:c>
      <x:c r="N288" s="453" t="str">
        <x:v>DE/PARA POR CÓDIGO</x:v>
      </x:c>
    </x:row>
    <x:row r="289">
      <x:c r="A289" s="453" t="str">
        <x:v>JANEIRO 2025</x:v>
      </x:c>
      <x:c r="B289" s="453" t="str">
        <x:v>O&amp;M</x:v>
      </x:c>
      <x:c r="C289" s="453" t="str">
        <x:v>PRODUÇÃO</x:v>
      </x:c>
      <x:c r="D289" s="453" t="str">
        <x:v>LINHA MORTA</x:v>
      </x:c>
      <x:c r="E289" s="453" t="str">
        <x:v>5400099116</x:v>
      </x:c>
      <x:c r="F289" s="601" t="str">
        <x:v>INST CORTA-CIRCUITO BT LM</x:v>
      </x:c>
      <x:c r="G289" s="453" t="str">
        <x:v>UNIDADE</x:v>
      </x:c>
      <x:c r="H289" s="604" t="n">
        <x:v>12</x:v>
      </x:c>
      <x:c r="I289" s="607" t="n">
        <x:v>560.64</x:v>
      </x:c>
      <x:c r="J289" s="607" t="n">
        <x:v>4350.48</x:v>
      </x:c>
      <x:c r="K289" s="453" t="str">
        <x:v>NORTE</x:v>
      </x:c>
      <x:c r="L289" s="453" t="str">
        <x:v>SIM</x:v>
      </x:c>
      <x:c r="M289" s="453" t="str">
        <x:v>PRODUÇÃO · COMPÕE O FATOR K</x:v>
      </x:c>
      <x:c r="N289" s="453" t="str">
        <x:v>NÃO INFORMADA | DE/PARA POR CÓDIGO</x:v>
      </x:c>
    </x:row>
    <x:row r="290">
      <x:c r="A290" s="453" t="str">
        <x:v>JANEIRO 2025</x:v>
      </x:c>
      <x:c r="B290" s="453" t="str">
        <x:v>O&amp;M</x:v>
      </x:c>
      <x:c r="C290" s="453" t="str">
        <x:v>PRODUÇÃO</x:v>
      </x:c>
      <x:c r="D290" s="453" t="str">
        <x:v>LINHA MORTA</x:v>
      </x:c>
      <x:c r="E290" s="453" t="str">
        <x:v>5400099117</x:v>
      </x:c>
      <x:c r="F290" s="601" t="str">
        <x:v>RET CORTA-CIRCUITO BT LM</x:v>
      </x:c>
      <x:c r="G290" s="453" t="str">
        <x:v>UNIDADE</x:v>
      </x:c>
      <x:c r="H290" s="604" t="n">
        <x:v>8</x:v>
      </x:c>
      <x:c r="I290" s="607" t="n">
        <x:v>181.09</x:v>
      </x:c>
      <x:c r="J290" s="607" t="n">
        <x:v>1993.84</x:v>
      </x:c>
      <x:c r="K290" s="453" t="str">
        <x:v>NORTE</x:v>
      </x:c>
      <x:c r="L290" s="453" t="str">
        <x:v>SIM</x:v>
      </x:c>
      <x:c r="M290" s="453" t="str">
        <x:v>PRODUÇÃO · COMPÕE O FATOR K</x:v>
      </x:c>
      <x:c r="N290" s="453" t="str">
        <x:v>DE/PARA POR CÓDIGO</x:v>
      </x:c>
    </x:row>
    <x:row r="291">
      <x:c r="A291" s="453" t="str">
        <x:v>JANEIRO 2025</x:v>
      </x:c>
      <x:c r="B291" s="453" t="str">
        <x:v>O&amp;M</x:v>
      </x:c>
      <x:c r="C291" s="453" t="str">
        <x:v>PRODUÇÃO</x:v>
      </x:c>
      <x:c r="D291" s="453" t="str">
        <x:v>LINHA MORTA</x:v>
      </x:c>
      <x:c r="E291" s="453" t="str">
        <x:v>5400099188</x:v>
      </x:c>
      <x:c r="F291" s="601" t="str">
        <x:v>INST HASTE PARA-RAIOS LM</x:v>
      </x:c>
      <x:c r="G291" s="453" t="str">
        <x:v>UNIDADE</x:v>
      </x:c>
      <x:c r="H291" s="604" t="n">
        <x:v>1</x:v>
      </x:c>
      <x:c r="I291" s="607" t="n">
        <x:v>112.26</x:v>
      </x:c>
      <x:c r="J291" s="607" t="n">
        <x:v>313.9</x:v>
      </x:c>
      <x:c r="K291" s="453" t="str">
        <x:v>NORTE | SUL</x:v>
      </x:c>
      <x:c r="L291" s="453" t="str">
        <x:v>SIM</x:v>
      </x:c>
      <x:c r="M291" s="453" t="str">
        <x:v>PRODUÇÃO · COMPÕE O FATOR K</x:v>
      </x:c>
      <x:c r="N291" s="453" t="str">
        <x:v>DE/PARA POR CÓDIGO</x:v>
      </x:c>
    </x:row>
    <x:row r="292">
      <x:c r="A292" s="453" t="str">
        <x:v>JANEIRO 2025</x:v>
      </x:c>
      <x:c r="B292" s="453" t="str">
        <x:v>O&amp;M</x:v>
      </x:c>
      <x:c r="C292" s="453" t="str">
        <x:v>PRODUÇÃO</x:v>
      </x:c>
      <x:c r="D292" s="453" t="str">
        <x:v>LINHA MORTA</x:v>
      </x:c>
      <x:c r="E292" s="453" t="str">
        <x:v>5400099189</x:v>
      </x:c>
      <x:c r="F292" s="601" t="str">
        <x:v>RET HASTE PARA-RAIOS LM</x:v>
      </x:c>
      <x:c r="G292" s="453" t="str">
        <x:v>UNIDADE</x:v>
      </x:c>
      <x:c r="H292" s="604" t="n">
        <x:v>15</x:v>
      </x:c>
      <x:c r="I292" s="607" t="n">
        <x:v>658.8</x:v>
      </x:c>
      <x:c r="J292" s="607" t="n">
        <x:v>2346.3</x:v>
      </x:c>
      <x:c r="K292" s="453" t="str">
        <x:v>NORTE | SUL</x:v>
      </x:c>
      <x:c r="L292" s="453" t="str">
        <x:v>SIM</x:v>
      </x:c>
      <x:c r="M292" s="453" t="str">
        <x:v>PRODUÇÃO · COMPÕE O FATOR K</x:v>
      </x:c>
      <x:c r="N292" s="453" t="str">
        <x:v>DE/PARA POR CÓDIGO</x:v>
      </x:c>
    </x:row>
    <x:row r="293">
      <x:c r="A293" s="453" t="str">
        <x:v>JANEIRO 2025</x:v>
      </x:c>
      <x:c r="B293" s="453" t="str">
        <x:v>O&amp;M</x:v>
      </x:c>
      <x:c r="C293" s="453" t="str">
        <x:v>PRODUÇÃO</x:v>
      </x:c>
      <x:c r="D293" s="453" t="str">
        <x:v>LINHA MORTA</x:v>
      </x:c>
      <x:c r="E293" s="453" t="str">
        <x:v>5400099204</x:v>
      </x:c>
      <x:c r="F293" s="601" t="str">
        <x:v>IMPLANT TALA (REFORCO POSTE MAD) BASE LM</x:v>
      </x:c>
      <x:c r="G293" s="453" t="str">
        <x:v>UNIDADE</x:v>
      </x:c>
      <x:c r="H293" s="604" t="n">
        <x:v>135</x:v>
      </x:c>
      <x:c r="I293" s="607" t="n">
        <x:v>147584.7</x:v>
      </x:c>
      <x:c r="J293" s="607" t="n">
        <x:v>142674.75</x:v>
      </x:c>
      <x:c r="K293" s="453" t="str">
        <x:v>NORTE</x:v>
      </x:c>
      <x:c r="L293" s="453" t="str">
        <x:v>SIM</x:v>
      </x:c>
      <x:c r="M293" s="453" t="str">
        <x:v>PRODUÇÃO · COMPÕE O FATOR K</x:v>
      </x:c>
      <x:c r="N293" s="453" t="str">
        <x:v>DE/PARA POR CÓDIGO</x:v>
      </x:c>
    </x:row>
    <x:row r="294">
      <x:c r="A294" s="453" t="str">
        <x:v>JANEIRO 2025</x:v>
      </x:c>
      <x:c r="B294" s="453" t="str">
        <x:v>PERDAS</x:v>
      </x:c>
      <x:c r="C294" s="453" t="str">
        <x:v>PERDAS</x:v>
      </x:c>
      <x:c r="D294" s="453" t="str">
        <x:v>FORA DO ANEXO IX</x:v>
      </x:c>
      <x:c r="E294" s="453" t="str">
        <x:v>5015021017</x:v>
      </x:c>
      <x:c r="F294" s="601" t="str">
        <x:v>RET MEDIDOR CONCENTR C/ TLI SUST SMC</x:v>
      </x:c>
      <x:c r="G294" s="453" t="str">
        <x:v>NÃO INFORMADA</x:v>
      </x:c>
      <x:c r="H294" s="604" t="n">
        <x:v>38</x:v>
      </x:c>
      <x:c r="I294" s="607" t="n">
        <x:v>2686.98</x:v>
      </x:c>
      <x:c r="J294" s="607" t="n">
        <x:v>13494.81</x:v>
      </x:c>
      <x:c r="K294" s="453" t="str">
        <x:v>NORTE</x:v>
      </x:c>
      <x:c r="L294" s="453" t="str">
        <x:v>NÃO</x:v>
      </x:c>
      <x:c r="M294" s="453" t="str">
        <x:v>PERDAS · FORA DO FATOR K</x:v>
      </x:c>
      <x:c r="N294" s="453" t="str">
        <x:v>AJUSTE TÉCNICO / SUGESTÃO DIRIGIDA</x:v>
      </x:c>
    </x:row>
    <x:row r="295">
      <x:c r="A295" s="453" t="str">
        <x:v>JANEIRO 2025</x:v>
      </x:c>
      <x:c r="B295" s="453" t="str">
        <x:v>PERDAS</x:v>
      </x:c>
      <x:c r="C295" s="453" t="str">
        <x:v>PERDAS</x:v>
      </x:c>
      <x:c r="D295" s="453" t="str">
        <x:v>FORA DO ANEXO IX</x:v>
      </x:c>
      <x:c r="E295" s="453" t="str">
        <x:v>5015021018</x:v>
      </x:c>
      <x:c r="F295" s="601" t="str">
        <x:v>INST MEDIDOR CONCENTR C/ TLI SUST SMC</x:v>
      </x:c>
      <x:c r="G295" s="453" t="str">
        <x:v>NÃO INFORMADA</x:v>
      </x:c>
      <x:c r="H295" s="604" t="n">
        <x:v>44</x:v>
      </x:c>
      <x:c r="I295" s="607" t="n">
        <x:v>4788.52</x:v>
      </x:c>
      <x:c r="J295" s="607" t="n">
        <x:v>51805.63</x:v>
      </x:c>
      <x:c r="K295" s="453" t="str">
        <x:v>NORTE</x:v>
      </x:c>
      <x:c r="L295" s="453" t="str">
        <x:v>NÃO</x:v>
      </x:c>
      <x:c r="M295" s="453" t="str">
        <x:v>PERDAS · FORA DO FATOR K</x:v>
      </x:c>
      <x:c r="N295" s="453" t="str">
        <x:v>AJUSTE TÉCNICO / SUGESTÃO DIRIGIDA</x:v>
      </x:c>
    </x:row>
    <x:row r="296">
      <x:c r="A296" s="453" t="str">
        <x:v>JANEIRO 2025</x:v>
      </x:c>
      <x:c r="B296" s="453" t="str">
        <x:v>PERDAS</x:v>
      </x:c>
      <x:c r="C296" s="453" t="str">
        <x:v>PERDAS</x:v>
      </x:c>
      <x:c r="D296" s="453" t="str">
        <x:v>FORA DO ANEXO IX</x:v>
      </x:c>
      <x:c r="E296" s="453" t="str">
        <x:v>5080400007</x:v>
      </x:c>
      <x:c r="F296" s="601" t="str">
        <x:v>SERV FISCALIZACAO INSPECAO EQ MF STC</x:v>
      </x:c>
      <x:c r="G296" s="453" t="str">
        <x:v>NÃO INFORMADA</x:v>
      </x:c>
      <x:c r="H296" s="604" t="n">
        <x:v>44.25</x:v>
      </x:c>
      <x:c r="I296" s="607" t="n">
        <x:v>1501790.57</x:v>
      </x:c>
      <x:c r="J296" s="607" t="n">
        <x:v>8552.39</x:v>
      </x:c>
      <x:c r="K296" s="453" t="str">
        <x:v>NORTE | SUL</x:v>
      </x:c>
      <x:c r="L296" s="453" t="str">
        <x:v>NÃO</x:v>
      </x:c>
      <x:c r="M296" s="453" t="str">
        <x:v>PERDAS · FORA DO FATOR K</x:v>
      </x:c>
      <x:c r="N296" s="453" t="str">
        <x:v>AJUSTE TÉCNICO / SUGESTÃO DIRIGIDA</x:v>
      </x:c>
    </x:row>
    <x:row r="297">
      <x:c r="A297" s="453" t="str">
        <x:v>JANEIRO 2025</x:v>
      </x:c>
      <x:c r="B297" s="453" t="str">
        <x:v>PERDAS</x:v>
      </x:c>
      <x:c r="C297" s="453" t="str">
        <x:v>PERDAS</x:v>
      </x:c>
      <x:c r="D297" s="453" t="str">
        <x:v>LIGAÇÃO NOVA</x:v>
      </x:c>
      <x:c r="E297" s="453" t="str">
        <x:v>5082000198</x:v>
      </x:c>
      <x:c r="F297" s="601" t="str">
        <x:v>INST MEDIDOR ELETRONICO STC</x:v>
      </x:c>
      <x:c r="G297" s="453" t="str">
        <x:v>UNIDADE</x:v>
      </x:c>
      <x:c r="H297" s="604" t="n">
        <x:v>1922</x:v>
      </x:c>
      <x:c r="I297" s="607" t="n">
        <x:v>409597.42</x:v>
      </x:c>
      <x:c r="J297" s="607" t="n">
        <x:v>315938.36</x:v>
      </x:c>
      <x:c r="K297" s="453" t="str">
        <x:v>NORTE | SUL</x:v>
      </x:c>
      <x:c r="L297" s="453" t="str">
        <x:v>NÃO</x:v>
      </x:c>
      <x:c r="M297" s="453" t="str">
        <x:v>PERDAS · FORA DO FATOR K</x:v>
      </x:c>
      <x:c r="N297" s="453" t="str">
        <x:v>AJUSTE TÉCNICO / SUGESTÃO DIRIGIDA</x:v>
      </x:c>
    </x:row>
    <x:row r="298">
      <x:c r="A298" s="453" t="str">
        <x:v>JANEIRO 2025</x:v>
      </x:c>
      <x:c r="B298" s="453" t="str">
        <x:v>PERDAS</x:v>
      </x:c>
      <x:c r="C298" s="453" t="str">
        <x:v>PERDAS</x:v>
      </x:c>
      <x:c r="D298" s="453" t="str">
        <x:v>LIGAÇÃO NOVA</x:v>
      </x:c>
      <x:c r="E298" s="453" t="str">
        <x:v>5082000199</x:v>
      </x:c>
      <x:c r="F298" s="601" t="str">
        <x:v>RET MEDIDOR ELETRONICO STC</x:v>
      </x:c>
      <x:c r="G298" s="453" t="str">
        <x:v>UNIDADE</x:v>
      </x:c>
      <x:c r="H298" s="604" t="n">
        <x:v>1768</x:v>
      </x:c>
      <x:c r="I298" s="607" t="n">
        <x:v>113629.36</x:v>
      </x:c>
      <x:c r="J298" s="607" t="n">
        <x:v>203426.08</x:v>
      </x:c>
      <x:c r="K298" s="453" t="str">
        <x:v>NORTE | SUL</x:v>
      </x:c>
      <x:c r="L298" s="453" t="str">
        <x:v>NÃO</x:v>
      </x:c>
      <x:c r="M298" s="453" t="str">
        <x:v>PERDAS · FORA DO FATOR K</x:v>
      </x:c>
      <x:c r="N298" s="453" t="str">
        <x:v>AJUSTE TÉCNICO / SUGESTÃO DIRIGIDA</x:v>
      </x:c>
    </x:row>
    <x:row r="299">
      <x:c r="A299" s="453" t="str">
        <x:v>JANEIRO 2025</x:v>
      </x:c>
      <x:c r="B299" s="453" t="str">
        <x:v>PERDAS</x:v>
      </x:c>
      <x:c r="C299" s="453" t="str">
        <x:v>PERDAS</x:v>
      </x:c>
      <x:c r="D299" s="453" t="str">
        <x:v>LIGAÇÃO NOVA</x:v>
      </x:c>
      <x:c r="E299" s="453" t="str">
        <x:v>5082000203</x:v>
      </x:c>
      <x:c r="F299" s="601" t="str">
        <x:v>INST RAMAL DE CONEXAO CONC/MULTIPLEX STC</x:v>
      </x:c>
      <x:c r="G299" s="453" t="str">
        <x:v>UNIDADE</x:v>
      </x:c>
      <x:c r="H299" s="604" t="n">
        <x:v>272</x:v>
      </x:c>
      <x:c r="I299" s="607" t="n">
        <x:v>57965.92</x:v>
      </x:c>
      <x:c r="J299" s="607" t="n">
        <x:v>65345.28</x:v>
      </x:c>
      <x:c r="K299" s="453" t="str">
        <x:v>NORTE | SUL</x:v>
      </x:c>
      <x:c r="L299" s="453" t="str">
        <x:v>NÃO</x:v>
      </x:c>
      <x:c r="M299" s="453" t="str">
        <x:v>PERDAS · FORA DO FATOR K</x:v>
      </x:c>
      <x:c r="N299" s="453" t="str">
        <x:v>SUGESTÃO POR SIMILARIDADE</x:v>
      </x:c>
    </x:row>
    <x:row r="300">
      <x:c r="A300" s="453" t="str">
        <x:v>JANEIRO 2025</x:v>
      </x:c>
      <x:c r="B300" s="453" t="str">
        <x:v>PERDAS</x:v>
      </x:c>
      <x:c r="C300" s="453" t="str">
        <x:v>PERDAS</x:v>
      </x:c>
      <x:c r="D300" s="453" t="str">
        <x:v>FORA DO ANEXO IX</x:v>
      </x:c>
      <x:c r="E300" s="453" t="str">
        <x:v>5082000249</x:v>
      </x:c>
      <x:c r="F300" s="601" t="str">
        <x:v>RET RAMAL CONEX CONC/MULT NORM STC</x:v>
      </x:c>
      <x:c r="G300" s="453" t="str">
        <x:v>NÃO INFORMADA</x:v>
      </x:c>
      <x:c r="H300" s="604" t="n">
        <x:v>272</x:v>
      </x:c>
      <x:c r="I300" s="607" t="n">
        <x:v>17481.44</x:v>
      </x:c>
      <x:c r="J300" s="607" t="n">
        <x:v>16649.12</x:v>
      </x:c>
      <x:c r="K300" s="453" t="str">
        <x:v>NORTE | SUL</x:v>
      </x:c>
      <x:c r="L300" s="453" t="str">
        <x:v>NÃO</x:v>
      </x:c>
      <x:c r="M300" s="453" t="str">
        <x:v>PERDAS · FORA DO FATOR K</x:v>
      </x:c>
      <x:c r="N300" s="453" t="str">
        <x:v>SUGESTÃO POR SIMILARIDADE</x:v>
      </x:c>
    </x:row>
    <x:row r="301">
      <x:c r="A301" s="453" t="str">
        <x:v>JANEIRO 2025</x:v>
      </x:c>
      <x:c r="B301" s="453" t="str">
        <x:v>STC</x:v>
      </x:c>
      <x:c r="C301" s="453" t="str">
        <x:v>PRODUÇÃO</x:v>
      </x:c>
      <x:c r="D301" s="453" t="str">
        <x:v>LIGAÇÃO NOVA</x:v>
      </x:c>
      <x:c r="E301" s="453" t="str">
        <x:v>5010000009</x:v>
      </x:c>
      <x:c r="F301" s="601" t="str">
        <x:v>INST RAMAL DE CONEXAO LIG PROVIS STC</x:v>
      </x:c>
      <x:c r="G301" s="453" t="str">
        <x:v>UNIDADE</x:v>
      </x:c>
      <x:c r="H301" s="604" t="n">
        <x:v>953</x:v>
      </x:c>
      <x:c r="I301" s="607" t="n">
        <x:v>130275.1</x:v>
      </x:c>
      <x:c r="J301" s="607" t="n">
        <x:v>228948.72</x:v>
      </x:c>
      <x:c r="K301" s="453" t="str">
        <x:v>NORTE | SUL</x:v>
      </x:c>
      <x:c r="L301" s="453" t="str">
        <x:v>SIM</x:v>
      </x:c>
      <x:c r="M301" s="453" t="str">
        <x:v>PRODUÇÃO · COMPÕE O FATOR K</x:v>
      </x:c>
      <x:c r="N301" s="453" t="str">
        <x:v>SUGESTÃO POR SIMILARIDADE</x:v>
      </x:c>
    </x:row>
    <x:row r="302">
      <x:c r="A302" s="453" t="str">
        <x:v>JANEIRO 2025</x:v>
      </x:c>
      <x:c r="B302" s="453" t="str">
        <x:v>STC</x:v>
      </x:c>
      <x:c r="C302" s="453" t="str">
        <x:v>PRODUÇÃO</x:v>
      </x:c>
      <x:c r="D302" s="453" t="str">
        <x:v>PLANTÃO</x:v>
      </x:c>
      <x:c r="E302" s="453" t="str">
        <x:v>5013300039</x:v>
      </x:c>
      <x:c r="F302" s="601" t="str">
        <x:v>ATEND EMERG FALTA ENERGIA INDIV</x:v>
      </x:c>
      <x:c r="G302" s="453" t="str">
        <x:v>UNIDADE</x:v>
      </x:c>
      <x:c r="H302" s="604" t="n">
        <x:v>30163</x:v>
      </x:c>
      <x:c r="I302" s="607" t="n">
        <x:v>11318967.38</x:v>
      </x:c>
      <x:c r="J302" s="607" t="n">
        <x:v>6541148.18</x:v>
      </x:c>
      <x:c r="K302" s="453" t="str">
        <x:v>NORTE | SUL</x:v>
      </x:c>
      <x:c r="L302" s="453" t="str">
        <x:v>SIM</x:v>
      </x:c>
      <x:c r="M302" s="453" t="str">
        <x:v>PRODUÇÃO · COMPÕE O FATOR K</x:v>
      </x:c>
      <x:c r="N302" s="453" t="str">
        <x:v>SUGESTÃO POR SIMILARIDADE</x:v>
      </x:c>
    </x:row>
    <x:row r="303">
      <x:c r="A303" s="453" t="str">
        <x:v>JANEIRO 2025</x:v>
      </x:c>
      <x:c r="B303" s="453" t="str">
        <x:v>STC</x:v>
      </x:c>
      <x:c r="C303" s="453" t="str">
        <x:v>PRODUÇÃO</x:v>
      </x:c>
      <x:c r="D303" s="453" t="str">
        <x:v>PLANTÃO</x:v>
      </x:c>
      <x:c r="E303" s="453" t="str">
        <x:v>5013300047</x:v>
      </x:c>
      <x:c r="F303" s="601" t="str">
        <x:v>ATEND EMERG EMERGÊNCIA IMPRODUTIVA</x:v>
      </x:c>
      <x:c r="G303" s="453" t="str">
        <x:v>UNIDADE</x:v>
      </x:c>
      <x:c r="H303" s="604" t="n">
        <x:v>5111</x:v>
      </x:c>
      <x:c r="I303" s="607" t="n">
        <x:v>1917953.86</x:v>
      </x:c>
      <x:c r="J303" s="607" t="n">
        <x:v>668416.58</x:v>
      </x:c>
      <x:c r="K303" s="453" t="str">
        <x:v>NORTE | SUL</x:v>
      </x:c>
      <x:c r="L303" s="453" t="str">
        <x:v>SIM</x:v>
      </x:c>
      <x:c r="M303" s="453" t="str">
        <x:v>PRODUÇÃO · COMPÕE O FATOR K</x:v>
      </x:c>
      <x:c r="N303" s="453" t="str">
        <x:v>SUGESTÃO POR SIMILARIDADE</x:v>
      </x:c>
    </x:row>
    <x:row r="304">
      <x:c r="A304" s="453" t="str">
        <x:v>JANEIRO 2025</x:v>
      </x:c>
      <x:c r="B304" s="453" t="str">
        <x:v>STC</x:v>
      </x:c>
      <x:c r="C304" s="453" t="str">
        <x:v>PRODUÇÃO</x:v>
      </x:c>
      <x:c r="D304" s="453" t="str">
        <x:v>PLANTÃO</x:v>
      </x:c>
      <x:c r="E304" s="453" t="str">
        <x:v>5013300049</x:v>
      </x:c>
      <x:c r="F304" s="601" t="str">
        <x:v>ATEND EMERG MISCEL TECNICA</x:v>
      </x:c>
      <x:c r="G304" s="453" t="str">
        <x:v>UNIDADE</x:v>
      </x:c>
      <x:c r="H304" s="604" t="n">
        <x:v>1616</x:v>
      </x:c>
      <x:c r="I304" s="607" t="n">
        <x:v>80993.92</x:v>
      </x:c>
      <x:c r="J304" s="607" t="n">
        <x:v>212875.68</x:v>
      </x:c>
      <x:c r="K304" s="453" t="str">
        <x:v>NORTE | SUL</x:v>
      </x:c>
      <x:c r="L304" s="453" t="str">
        <x:v>SIM</x:v>
      </x:c>
      <x:c r="M304" s="453" t="str">
        <x:v>PRODUÇÃO · COMPÕE O FATOR K</x:v>
      </x:c>
      <x:c r="N304" s="453" t="str">
        <x:v>SUGESTÃO POR SIMILARIDADE</x:v>
      </x:c>
    </x:row>
    <x:row r="305">
      <x:c r="A305" s="453" t="str">
        <x:v>JANEIRO 2025</x:v>
      </x:c>
      <x:c r="B305" s="453" t="str">
        <x:v>STC</x:v>
      </x:c>
      <x:c r="C305" s="453" t="str">
        <x:v>PRODUÇÃO</x:v>
      </x:c>
      <x:c r="D305" s="453" t="str">
        <x:v>CORTE</x:v>
      </x:c>
      <x:c r="E305" s="453" t="str">
        <x:v>5082000184</x:v>
      </x:c>
      <x:c r="F305" s="601" t="str">
        <x:v>ACAO PRODUTIVA CORTE DISJ STC</x:v>
      </x:c>
      <x:c r="G305" s="453" t="str">
        <x:v>UNIDADE</x:v>
      </x:c>
      <x:c r="H305" s="604" t="n">
        <x:v>108</x:v>
      </x:c>
      <x:c r="I305" s="607" t="n">
        <x:v>2295</x:v>
      </x:c>
      <x:c r="J305" s="607" t="n">
        <x:v>3392.28</x:v>
      </x:c>
      <x:c r="K305" s="453" t="str">
        <x:v>NORTE | SUL</x:v>
      </x:c>
      <x:c r="L305" s="453" t="str">
        <x:v>SIM</x:v>
      </x:c>
      <x:c r="M305" s="453" t="str">
        <x:v>PRODUÇÃO · COMPÕE O FATOR K</x:v>
      </x:c>
      <x:c r="N305" s="453" t="str">
        <x:v>SUGESTÃO POR SIMILARIDADE</x:v>
      </x:c>
    </x:row>
    <x:row r="306">
      <x:c r="A306" s="453" t="str">
        <x:v>JANEIRO 2025</x:v>
      </x:c>
      <x:c r="B306" s="453" t="str">
        <x:v>STC</x:v>
      </x:c>
      <x:c r="C306" s="453" t="str">
        <x:v>PRODUÇÃO</x:v>
      </x:c>
      <x:c r="D306" s="453" t="str">
        <x:v>CORTE</x:v>
      </x:c>
      <x:c r="E306" s="453" t="str">
        <x:v>5082000185</x:v>
      </x:c>
      <x:c r="F306" s="601" t="str">
        <x:v>ACAO IMPRODUTIVA DE COBRANCA STC</x:v>
      </x:c>
      <x:c r="G306" s="453" t="str">
        <x:v>UNIDADE</x:v>
      </x:c>
      <x:c r="H306" s="604" t="n">
        <x:v>1642</x:v>
      </x:c>
      <x:c r="I306" s="607" t="n">
        <x:v>116302.86</x:v>
      </x:c>
      <x:c r="J306" s="607" t="n">
        <x:v>42971.14</x:v>
      </x:c>
      <x:c r="K306" s="453" t="str">
        <x:v>NORTE | SUL</x:v>
      </x:c>
      <x:c r="L306" s="453" t="str">
        <x:v>SIM</x:v>
      </x:c>
      <x:c r="M306" s="453" t="str">
        <x:v>PRODUÇÃO · COMPÕE O FATOR K</x:v>
      </x:c>
      <x:c r="N306" s="453" t="str">
        <x:v>SUGESTÃO POR SIMILARIDADE</x:v>
      </x:c>
    </x:row>
    <x:row r="307">
      <x:c r="A307" s="453" t="str">
        <x:v>JANEIRO 2025</x:v>
      </x:c>
      <x:c r="B307" s="453" t="str">
        <x:v>STC</x:v>
      </x:c>
      <x:c r="C307" s="453" t="str">
        <x:v>PRODUÇÃO</x:v>
      </x:c>
      <x:c r="D307" s="453" t="str">
        <x:v>CORTE</x:v>
      </x:c>
      <x:c r="E307" s="453" t="str">
        <x:v>5082000186</x:v>
      </x:c>
      <x:c r="F307" s="601" t="str">
        <x:v>DESLIGAMENTO A PEDIDO DO CLIENTE STC</x:v>
      </x:c>
      <x:c r="G307" s="453" t="str">
        <x:v>UNIDADE</x:v>
      </x:c>
      <x:c r="H307" s="604" t="n">
        <x:v>3126</x:v>
      </x:c>
      <x:c r="I307" s="607" t="n">
        <x:v>110691.66</x:v>
      </x:c>
      <x:c r="J307" s="607" t="n">
        <x:v>122726.76</x:v>
      </x:c>
      <x:c r="K307" s="453" t="str">
        <x:v>NORTE | SUL</x:v>
      </x:c>
      <x:c r="L307" s="453" t="str">
        <x:v>SIM</x:v>
      </x:c>
      <x:c r="M307" s="453" t="str">
        <x:v>PRODUÇÃO · COMPÕE O FATOR K</x:v>
      </x:c>
      <x:c r="N307" s="453" t="str">
        <x:v>AJUSTE TÉCNICO / SUGESTÃO DIRIGIDA</x:v>
      </x:c>
    </x:row>
    <x:row r="308">
      <x:c r="A308" s="453" t="str">
        <x:v>JANEIRO 2025</x:v>
      </x:c>
      <x:c r="B308" s="453" t="str">
        <x:v>STC</x:v>
      </x:c>
      <x:c r="C308" s="453" t="str">
        <x:v>PRODUÇÃO</x:v>
      </x:c>
      <x:c r="D308" s="453" t="str">
        <x:v>CORTE</x:v>
      </x:c>
      <x:c r="E308" s="453" t="str">
        <x:v>5082000191</x:v>
      </x:c>
      <x:c r="F308" s="601" t="str">
        <x:v>ACAO PRODUTIVA CONFIRMAC PAG DEBITO STC</x:v>
      </x:c>
      <x:c r="G308" s="453" t="str">
        <x:v>UNIDADE</x:v>
      </x:c>
      <x:c r="H308" s="604" t="n">
        <x:v>19</x:v>
      </x:c>
      <x:c r="I308" s="607" t="n">
        <x:v>1345.77</x:v>
      </x:c>
      <x:c r="J308" s="607" t="n">
        <x:v>994.65</x:v>
      </x:c>
      <x:c r="K308" s="453" t="str">
        <x:v>NORTE | SUL</x:v>
      </x:c>
      <x:c r="L308" s="453" t="str">
        <x:v>SIM</x:v>
      </x:c>
      <x:c r="M308" s="453" t="str">
        <x:v>PRODUÇÃO · COMPÕE O FATOR K</x:v>
      </x:c>
      <x:c r="N308" s="453" t="str">
        <x:v>AJUSTE TÉCNICO / SUGESTÃO DIRIGIDA</x:v>
      </x:c>
    </x:row>
    <x:row r="309">
      <x:c r="A309" s="453" t="str">
        <x:v>JANEIRO 2025</x:v>
      </x:c>
      <x:c r="B309" s="453" t="str">
        <x:v>STC</x:v>
      </x:c>
      <x:c r="C309" s="453" t="str">
        <x:v>PRODUÇÃO</x:v>
      </x:c>
      <x:c r="D309" s="453" t="str">
        <x:v>LIGAÇÃO NOVA</x:v>
      </x:c>
      <x:c r="E309" s="453" t="str">
        <x:v>5082000196</x:v>
      </x:c>
      <x:c r="F309" s="601" t="str">
        <x:v>REATIVACAO UC S/ INST MEDIDOR E RAMAL</x:v>
      </x:c>
      <x:c r="G309" s="453" t="str">
        <x:v>UNIDADE</x:v>
      </x:c>
      <x:c r="H309" s="604" t="n">
        <x:v>3204</x:v>
      </x:c>
      <x:c r="I309" s="607" t="n">
        <x:v>226939.32</x:v>
      </x:c>
      <x:c r="J309" s="607" t="n">
        <x:v>405113.76</x:v>
      </x:c>
      <x:c r="K309" s="453" t="str">
        <x:v>NORTE | SUL</x:v>
      </x:c>
      <x:c r="L309" s="453" t="str">
        <x:v>SIM</x:v>
      </x:c>
      <x:c r="M309" s="453" t="str">
        <x:v>PRODUÇÃO · COMPÕE O FATOR K</x:v>
      </x:c>
      <x:c r="N309" s="453" t="str">
        <x:v>AJUSTE TÉCNICO / SUGESTÃO DIRIGIDA</x:v>
      </x:c>
    </x:row>
    <x:row r="310">
      <x:c r="A310" s="453" t="str">
        <x:v>JANEIRO 2025</x:v>
      </x:c>
      <x:c r="B310" s="453" t="str">
        <x:v>STC</x:v>
      </x:c>
      <x:c r="C310" s="453" t="str">
        <x:v>PRODUÇÃO</x:v>
      </x:c>
      <x:c r="D310" s="453" t="str">
        <x:v>LIGAÇÃO NOVA</x:v>
      </x:c>
      <x:c r="E310" s="453" t="str">
        <x:v>5082000198</x:v>
      </x:c>
      <x:c r="F310" s="601" t="str">
        <x:v>INST MEDIDOR ELETRONICO STC</x:v>
      </x:c>
      <x:c r="G310" s="453" t="str">
        <x:v>UNIDADE</x:v>
      </x:c>
      <x:c r="H310" s="604" t="n">
        <x:v>5702</x:v>
      </x:c>
      <x:c r="I310" s="607" t="n">
        <x:v>678670.42</x:v>
      </x:c>
      <x:c r="J310" s="607" t="n">
        <x:v>937294.76</x:v>
      </x:c>
      <x:c r="K310" s="453" t="str">
        <x:v>NORTE | SUL</x:v>
      </x:c>
      <x:c r="L310" s="453" t="str">
        <x:v>SIM</x:v>
      </x:c>
      <x:c r="M310" s="453" t="str">
        <x:v>PRODUÇÃO · COMPÕE O FATOR K</x:v>
      </x:c>
      <x:c r="N310" s="453" t="str">
        <x:v>AJUSTE TÉCNICO / SUGESTÃO DIRIGIDA | SUGESTÃO POR SIMILARIDADE</x:v>
      </x:c>
    </x:row>
    <x:row r="311">
      <x:c r="A311" s="453" t="str">
        <x:v>JANEIRO 2025</x:v>
      </x:c>
      <x:c r="B311" s="453" t="str">
        <x:v>STC</x:v>
      </x:c>
      <x:c r="C311" s="453" t="str">
        <x:v>PRODUÇÃO</x:v>
      </x:c>
      <x:c r="D311" s="453" t="str">
        <x:v>LIGAÇÃO NOVA</x:v>
      </x:c>
      <x:c r="E311" s="453" t="str">
        <x:v>5082000199</x:v>
      </x:c>
      <x:c r="F311" s="601" t="str">
        <x:v>RET MEDIDOR ELETRONICO STC</x:v>
      </x:c>
      <x:c r="G311" s="453" t="str">
        <x:v>UNIDADE</x:v>
      </x:c>
      <x:c r="H311" s="604" t="n">
        <x:v>1285</x:v>
      </x:c>
      <x:c r="I311" s="607" t="n">
        <x:v>25326.84</x:v>
      </x:c>
      <x:c r="J311" s="607" t="n">
        <x:v>147852.1</x:v>
      </x:c>
      <x:c r="K311" s="453" t="str">
        <x:v>NORTE | SUL</x:v>
      </x:c>
      <x:c r="L311" s="453" t="str">
        <x:v>SIM</x:v>
      </x:c>
      <x:c r="M311" s="453" t="str">
        <x:v>PRODUÇÃO · COMPÕE O FATOR K</x:v>
      </x:c>
      <x:c r="N311" s="453" t="str">
        <x:v>AJUSTE TÉCNICO / SUGESTÃO DIRIGIDA</x:v>
      </x:c>
    </x:row>
    <x:row r="312">
      <x:c r="A312" s="453" t="str">
        <x:v>JANEIRO 2025</x:v>
      </x:c>
      <x:c r="B312" s="453" t="str">
        <x:v>STC</x:v>
      </x:c>
      <x:c r="C312" s="453" t="str">
        <x:v>PRODUÇÃO</x:v>
      </x:c>
      <x:c r="D312" s="453" t="str">
        <x:v>LIGAÇÃO NOVA</x:v>
      </x:c>
      <x:c r="E312" s="453" t="str">
        <x:v>5082000202</x:v>
      </x:c>
      <x:c r="F312" s="601" t="str">
        <x:v>INST MEDIDOR COM TESTE INVERSOR STC</x:v>
      </x:c>
      <x:c r="G312" s="453" t="str">
        <x:v>UNIDADE</x:v>
      </x:c>
      <x:c r="H312" s="604" t="n">
        <x:v>953</x:v>
      </x:c>
      <x:c r="I312" s="607" t="n">
        <x:v>113988.33</x:v>
      </x:c>
      <x:c r="J312" s="607" t="n">
        <x:v>174723.02</x:v>
      </x:c>
      <x:c r="K312" s="453" t="str">
        <x:v>NORTE | SUL</x:v>
      </x:c>
      <x:c r="L312" s="453" t="str">
        <x:v>SIM</x:v>
      </x:c>
      <x:c r="M312" s="453" t="str">
        <x:v>PRODUÇÃO · COMPÕE O FATOR K</x:v>
      </x:c>
      <x:c r="N312" s="453" t="str">
        <x:v>AJUSTE TÉCNICO / SUGESTÃO DIRIGIDA</x:v>
      </x:c>
    </x:row>
    <x:row r="313">
      <x:c r="A313" s="453" t="str">
        <x:v>JANEIRO 2025</x:v>
      </x:c>
      <x:c r="B313" s="453" t="str">
        <x:v>STC</x:v>
      </x:c>
      <x:c r="C313" s="453" t="str">
        <x:v>PRODUÇÃO</x:v>
      </x:c>
      <x:c r="D313" s="453" t="str">
        <x:v>LIGAÇÃO NOVA</x:v>
      </x:c>
      <x:c r="E313" s="453" t="str">
        <x:v>5082000203</x:v>
      </x:c>
      <x:c r="F313" s="601" t="str">
        <x:v>INST RAMAL DE CONEXAO CONC/MULTIPLEX STC</x:v>
      </x:c>
      <x:c r="G313" s="453" t="str">
        <x:v>UNIDADE</x:v>
      </x:c>
      <x:c r="H313" s="604" t="n">
        <x:v>8549</x:v>
      </x:c>
      <x:c r="I313" s="607" t="n">
        <x:v>1645446.97</x:v>
      </x:c>
      <x:c r="J313" s="607" t="n">
        <x:v>2053811.76</x:v>
      </x:c>
      <x:c r="K313" s="453" t="str">
        <x:v>NORTE | SUL</x:v>
      </x:c>
      <x:c r="L313" s="453" t="str">
        <x:v>SIM</x:v>
      </x:c>
      <x:c r="M313" s="453" t="str">
        <x:v>PRODUÇÃO · COMPÕE O FATOR K</x:v>
      </x:c>
      <x:c r="N313" s="453" t="str">
        <x:v>AJUSTE TÉCNICO / SUGESTÃO DIRIGIDA | SUGESTÃO POR SIMILARIDADE</x:v>
      </x:c>
    </x:row>
    <x:row r="314">
      <x:c r="A314" s="453" t="str">
        <x:v>JANEIRO 2025</x:v>
      </x:c>
      <x:c r="B314" s="453" t="str">
        <x:v>STC</x:v>
      </x:c>
      <x:c r="C314" s="453" t="str">
        <x:v>PRODUÇÃO</x:v>
      </x:c>
      <x:c r="D314" s="453" t="str">
        <x:v>LIGAÇÃO NOVA</x:v>
      </x:c>
      <x:c r="E314" s="453" t="str">
        <x:v>5082000204</x:v>
      </x:c>
      <x:c r="F314" s="601" t="str">
        <x:v>RET RAMAL DE CONEXAO CONC/MULTIPLEX STC</x:v>
      </x:c>
      <x:c r="G314" s="453" t="str">
        <x:v>UNIDADE</x:v>
      </x:c>
      <x:c r="H314" s="604" t="n">
        <x:v>2109</x:v>
      </x:c>
      <x:c r="I314" s="607" t="n">
        <x:v>30032.16</x:v>
      </x:c>
      <x:c r="J314" s="607" t="n">
        <x:v>354670.53</x:v>
      </x:c>
      <x:c r="K314" s="453" t="str">
        <x:v>NORTE | SUL</x:v>
      </x:c>
      <x:c r="L314" s="453" t="str">
        <x:v>SIM</x:v>
      </x:c>
      <x:c r="M314" s="453" t="str">
        <x:v>PRODUÇÃO · COMPÕE O FATOR K</x:v>
      </x:c>
      <x:c r="N314" s="453" t="str">
        <x:v>AJUSTE TÉCNICO / SUGESTÃO DIRIGIDA</x:v>
      </x:c>
    </x:row>
    <x:row r="315">
      <x:c r="A315" s="453" t="str">
        <x:v>JANEIRO 2025</x:v>
      </x:c>
      <x:c r="B315" s="453" t="str">
        <x:v>STC</x:v>
      </x:c>
      <x:c r="C315" s="453" t="str">
        <x:v>PRODUÇÃO</x:v>
      </x:c>
      <x:c r="D315" s="453" t="str">
        <x:v>LIGAÇÃO NOVA</x:v>
      </x:c>
      <x:c r="E315" s="453" t="str">
        <x:v>5082000206</x:v>
      </x:c>
      <x:c r="F315" s="601" t="str">
        <x:v>RET RAMAL DE CONEXAO C/ FICALIZ STC</x:v>
      </x:c>
      <x:c r="G315" s="453" t="str">
        <x:v>UNIDADE</x:v>
      </x:c>
      <x:c r="H315" s="604" t="n">
        <x:v>953</x:v>
      </x:c>
      <x:c r="I315" s="607" t="n">
        <x:v>13570.72</x:v>
      </x:c>
      <x:c r="J315" s="607" t="n">
        <x:v>172311.93</x:v>
      </x:c>
      <x:c r="K315" s="453" t="str">
        <x:v>NORTE | SUL</x:v>
      </x:c>
      <x:c r="L315" s="453" t="str">
        <x:v>SIM</x:v>
      </x:c>
      <x:c r="M315" s="453" t="str">
        <x:v>PRODUÇÃO · COMPÕE O FATOR K</x:v>
      </x:c>
      <x:c r="N315" s="453" t="str">
        <x:v>SUGESTÃO POR SIMILARIDADE</x:v>
      </x:c>
    </x:row>
    <x:row r="316">
      <x:c r="A316" s="453" t="str">
        <x:v>JANEIRO 2025</x:v>
      </x:c>
      <x:c r="B316" s="453" t="str">
        <x:v>STC</x:v>
      </x:c>
      <x:c r="C316" s="453" t="str">
        <x:v>PRODUÇÃO</x:v>
      </x:c>
      <x:c r="D316" s="453" t="str">
        <x:v>FORA DO ANEXO IX</x:v>
      </x:c>
      <x:c r="E316" s="453" t="str">
        <x:v>5082000249</x:v>
      </x:c>
      <x:c r="F316" s="601" t="str">
        <x:v>RET RAMAL CONEX CONC/MULT NORM STC</x:v>
      </x:c>
      <x:c r="G316" s="453" t="str">
        <x:v>NÃO INFORMADA</x:v>
      </x:c>
      <x:c r="H316" s="604" t="n">
        <x:v>1070</x:v>
      </x:c>
      <x:c r="I316" s="607" t="n">
        <x:v>37888.7</x:v>
      </x:c>
      <x:c r="J316" s="607" t="n">
        <x:v>65494.69</x:v>
      </x:c>
      <x:c r="K316" s="453" t="str">
        <x:v>NORTE | SUL</x:v>
      </x:c>
      <x:c r="L316" s="453" t="str">
        <x:v>SIM</x:v>
      </x:c>
      <x:c r="M316" s="453" t="str">
        <x:v>PRODUÇÃO · COMPÕE O FATOR K</x:v>
      </x:c>
      <x:c r="N316" s="453" t="str">
        <x:v>SUGESTÃO POR SIMILARIDADE</x:v>
      </x:c>
    </x:row>
    <x:row r="317">
      <x:c r="A317" s="453" t="str">
        <x:v>JANEIRO 2025</x:v>
      </x:c>
      <x:c r="B317" s="453" t="str">
        <x:v>STC</x:v>
      </x:c>
      <x:c r="C317" s="453" t="str">
        <x:v>PRODUÇÃO</x:v>
      </x:c>
      <x:c r="D317" s="453" t="str">
        <x:v>FORA DO ANEXO IX</x:v>
      </x:c>
      <x:c r="E317" s="453" t="str">
        <x:v>5082000252</x:v>
      </x:c>
      <x:c r="F317" s="601" t="str">
        <x:v>RET MEDIDOR TRAFO ENERGIZ MF STC</x:v>
      </x:c>
      <x:c r="G317" s="453" t="str">
        <x:v>NÃO INFORMADA</x:v>
      </x:c>
      <x:c r="H317" s="604" t="n">
        <x:v>2109</x:v>
      </x:c>
      <x:c r="I317" s="607" t="n">
        <x:v>30032.16</x:v>
      </x:c>
      <x:c r="J317" s="607" t="n">
        <x:v>81523.13</x:v>
      </x:c>
      <x:c r="K317" s="453" t="str">
        <x:v>NORTE | SUL</x:v>
      </x:c>
      <x:c r="L317" s="453" t="str">
        <x:v>SIM</x:v>
      </x:c>
      <x:c r="M317" s="453" t="str">
        <x:v>PRODUÇÃO · COMPÕE O FATOR K</x:v>
      </x:c>
      <x:c r="N317" s="453" t="str">
        <x:v>AJUSTE TÉCNICO / SUGESTÃO DIRIGIDA</x:v>
      </x:c>
    </x:row>
    <x:row r="318">
      <x:c r="A318" s="453" t="str">
        <x:v>JANEIRO 2025</x:v>
      </x:c>
      <x:c r="B318" s="453" t="str">
        <x:v>STC</x:v>
      </x:c>
      <x:c r="C318" s="453" t="str">
        <x:v>PRODUÇÃO</x:v>
      </x:c>
      <x:c r="D318" s="453" t="str">
        <x:v>FORA DO ANEXO IX</x:v>
      </x:c>
      <x:c r="E318" s="453" t="str">
        <x:v>5082000257</x:v>
      </x:c>
      <x:c r="F318" s="601" t="str">
        <x:v>INST MEDIDOR TRAFO ENERGIZ MF STC</x:v>
      </x:c>
      <x:c r="G318" s="453" t="str">
        <x:v>NÃO INFORMADA</x:v>
      </x:c>
      <x:c r="H318" s="604" t="n">
        <x:v>2109</x:v>
      </x:c>
      <x:c r="I318" s="607" t="n">
        <x:v>222225.33</x:v>
      </x:c>
      <x:c r="J318" s="607" t="n">
        <x:v>105980.07</x:v>
      </x:c>
      <x:c r="K318" s="453" t="str">
        <x:v>NORTE | SUL</x:v>
      </x:c>
      <x:c r="L318" s="453" t="str">
        <x:v>SIM</x:v>
      </x:c>
      <x:c r="M318" s="453" t="str">
        <x:v>PRODUÇÃO · COMPÕE O FATOR K</x:v>
      </x:c>
      <x:c r="N318" s="453" t="str">
        <x:v>AJUSTE TÉCNICO / SUGESTÃO DIRIGIDA</x:v>
      </x:c>
    </x:row>
    <x:row r="319">
      <x:c r="A319" s="453" t="str">
        <x:v>FEVEREIRO 2025</x:v>
      </x:c>
      <x:c r="B319" s="453" t="str">
        <x:v>DISPONIBILIDADE</x:v>
      </x:c>
      <x:c r="C319" s="453" t="str">
        <x:v>DISPONIBILIDADE</x:v>
      </x:c>
      <x:c r="D319" s="453" t="str">
        <x:v>LINHA VIVA</x:v>
      </x:c>
      <x:c r="E319" s="453" t="str">
        <x:v>5013300005</x:v>
      </x:c>
      <x:c r="F319" s="601" t="str">
        <x:v>TURMA LV 4H CAM SOBREAVISO</x:v>
      </x:c>
      <x:c r="G319" s="453" t="str">
        <x:v>HORA</x:v>
      </x:c>
      <x:c r="H319" s="604" t="n">
        <x:v>698.031</x:v>
      </x:c>
      <x:c r="I319" s="607" t="n">
        <x:v>33456.63</x:v>
      </x:c>
      <x:c r="J319" s="607" t="n">
        <x:v>33226.28</x:v>
      </x:c>
      <x:c r="K319" s="453" t="str">
        <x:v>NORTE | SUL</x:v>
      </x:c>
      <x:c r="L319" s="453" t="str">
        <x:v>NÃO</x:v>
      </x:c>
      <x:c r="M319" s="453" t="str">
        <x:v>DISPONIBILIDADE O&amp;M · FORA DO FATOR K</x:v>
      </x:c>
      <x:c r="N319" s="453" t="str">
        <x:v>SUGESTÃO POR SIMILARIDADE</x:v>
      </x:c>
    </x:row>
    <x:row r="320">
      <x:c r="A320" s="453" t="str">
        <x:v>FEVEREIRO 2025</x:v>
      </x:c>
      <x:c r="B320" s="453" t="str">
        <x:v>DISPONIBILIDADE</x:v>
      </x:c>
      <x:c r="C320" s="453" t="str">
        <x:v>DISPONIBILIDADE</x:v>
      </x:c>
      <x:c r="D320" s="453" t="str">
        <x:v>LINHA MORTA</x:v>
      </x:c>
      <x:c r="E320" s="453" t="str">
        <x:v>5020000092</x:v>
      </x:c>
      <x:c r="F320" s="601" t="str">
        <x:v>INST POSTE CONCRETO ATE 14M LM</x:v>
      </x:c>
      <x:c r="G320" s="453" t="str">
        <x:v>UNIDADE</x:v>
      </x:c>
      <x:c r="H320" s="604" t="n">
        <x:v>453</x:v>
      </x:c>
      <x:c r="I320" s="607" t="n">
        <x:v>643526.21</x:v>
      </x:c>
      <x:c r="J320" s="607" t="n">
        <x:v>797918.73</x:v>
      </x:c>
      <x:c r="K320" s="453" t="str">
        <x:v>NORTE | SUL</x:v>
      </x:c>
      <x:c r="L320" s="453" t="str">
        <x:v>NÃO</x:v>
      </x:c>
      <x:c r="M320" s="453" t="str">
        <x:v>DISPONIBILIDADE O&amp;M · FORA DO FATOR K</x:v>
      </x:c>
      <x:c r="N320" s="453" t="str">
        <x:v>DE/PARA POR CÓDIGO</x:v>
      </x:c>
    </x:row>
    <x:row r="321">
      <x:c r="A321" s="453" t="str">
        <x:v>FEVEREIRO 2025</x:v>
      </x:c>
      <x:c r="B321" s="453" t="str">
        <x:v>DISPONIBILIDADE</x:v>
      </x:c>
      <x:c r="C321" s="453" t="str">
        <x:v>DISPONIBILIDADE</x:v>
      </x:c>
      <x:c r="D321" s="453" t="str">
        <x:v>LINHA MORTA</x:v>
      </x:c>
      <x:c r="E321" s="453" t="str">
        <x:v>5020000093</x:v>
      </x:c>
      <x:c r="F321" s="601" t="str">
        <x:v>RET POSTE CONCRETO ATE 14M LM</x:v>
      </x:c>
      <x:c r="G321" s="453" t="str">
        <x:v>UNIDADE</x:v>
      </x:c>
      <x:c r="H321" s="604" t="n">
        <x:v>12</x:v>
      </x:c>
      <x:c r="I321" s="607" t="n">
        <x:v>5279.72</x:v>
      </x:c>
      <x:c r="J321" s="607" t="n">
        <x:v>8360.16</x:v>
      </x:c>
      <x:c r="K321" s="453" t="str">
        <x:v>SUL</x:v>
      </x:c>
      <x:c r="L321" s="453" t="str">
        <x:v>NÃO</x:v>
      </x:c>
      <x:c r="M321" s="453" t="str">
        <x:v>DISPONIBILIDADE O&amp;M · FORA DO FATOR K</x:v>
      </x:c>
      <x:c r="N321" s="453" t="str">
        <x:v>DE/PARA POR CÓDIGO | NÃO INFORMADA</x:v>
      </x:c>
    </x:row>
    <x:row r="322">
      <x:c r="A322" s="453" t="str">
        <x:v>FEVEREIRO 2025</x:v>
      </x:c>
      <x:c r="B322" s="453" t="str">
        <x:v>DISPONIBILIDADE</x:v>
      </x:c>
      <x:c r="C322" s="453" t="str">
        <x:v>DISPONIBILIDADE</x:v>
      </x:c>
      <x:c r="D322" s="453" t="str">
        <x:v>LINHA MORTA</x:v>
      </x:c>
      <x:c r="E322" s="453" t="str">
        <x:v>5020000099</x:v>
      </x:c>
      <x:c r="F322" s="601" t="str">
        <x:v>RET POSTE DE FIBRA 7 A 19M LM</x:v>
      </x:c>
      <x:c r="G322" s="453" t="str">
        <x:v>UNIDADE</x:v>
      </x:c>
      <x:c r="H322" s="604" t="n">
        <x:v>244</x:v>
      </x:c>
      <x:c r="I322" s="607" t="n">
        <x:v>130200.34</x:v>
      </x:c>
      <x:c r="J322" s="607" t="n">
        <x:v>146158.44</x:v>
      </x:c>
      <x:c r="K322" s="453" t="str">
        <x:v>NORTE | SUL</x:v>
      </x:c>
      <x:c r="L322" s="453" t="str">
        <x:v>NÃO</x:v>
      </x:c>
      <x:c r="M322" s="453" t="str">
        <x:v>DISPONIBILIDADE O&amp;M · FORA DO FATOR K</x:v>
      </x:c>
      <x:c r="N322" s="453" t="str">
        <x:v>DE/PARA POR CÓDIGO | NÃO INFORMADA</x:v>
      </x:c>
    </x:row>
    <x:row r="323">
      <x:c r="A323" s="453" t="str">
        <x:v>FEVEREIRO 2025</x:v>
      </x:c>
      <x:c r="B323" s="453" t="str">
        <x:v>DISPONIBILIDADE</x:v>
      </x:c>
      <x:c r="C323" s="453" t="str">
        <x:v>DISPONIBILIDADE</x:v>
      </x:c>
      <x:c r="D323" s="453" t="str">
        <x:v>LINHA MORTA</x:v>
      </x:c>
      <x:c r="E323" s="453" t="str">
        <x:v>5020000106</x:v>
      </x:c>
      <x:c r="F323" s="601" t="str">
        <x:v>APRUMAR POSTE CONC/FIBRA LM</x:v>
      </x:c>
      <x:c r="G323" s="453" t="str">
        <x:v>UNIDADE</x:v>
      </x:c>
      <x:c r="H323" s="604" t="n">
        <x:v>7</x:v>
      </x:c>
      <x:c r="I323" s="607" t="n">
        <x:v>3194.31</x:v>
      </x:c>
      <x:c r="J323" s="607" t="n">
        <x:v>4562.04</x:v>
      </x:c>
      <x:c r="K323" s="453" t="str">
        <x:v>NORTE | SUL</x:v>
      </x:c>
      <x:c r="L323" s="453" t="str">
        <x:v>NÃO</x:v>
      </x:c>
      <x:c r="M323" s="453" t="str">
        <x:v>DISPONIBILIDADE O&amp;M · FORA DO FATOR K</x:v>
      </x:c>
      <x:c r="N323" s="453" t="str">
        <x:v>DE/PARA POR CÓDIGO</x:v>
      </x:c>
    </x:row>
    <x:row r="324">
      <x:c r="A324" s="453" t="str">
        <x:v>FEVEREIRO 2025</x:v>
      </x:c>
      <x:c r="B324" s="453" t="str">
        <x:v>DISPONIBILIDADE</x:v>
      </x:c>
      <x:c r="C324" s="453" t="str">
        <x:v>DISPONIBILIDADE</x:v>
      </x:c>
      <x:c r="D324" s="453" t="str">
        <x:v>LINHA MORTA</x:v>
      </x:c>
      <x:c r="E324" s="453" t="str">
        <x:v>5020000107</x:v>
      </x:c>
      <x:c r="F324" s="601" t="str">
        <x:v>RESTAURAR PASSEIO SIMPLES CIMENTADO LM</x:v>
      </x:c>
      <x:c r="G324" s="453" t="str">
        <x:v>UNIDADE</x:v>
      </x:c>
      <x:c r="H324" s="604" t="n">
        <x:v>13</x:v>
      </x:c>
      <x:c r="I324" s="607" t="n">
        <x:v>9263.15</x:v>
      </x:c>
      <x:c r="J324" s="607" t="n">
        <x:v>7255.69</x:v>
      </x:c>
      <x:c r="K324" s="453" t="str">
        <x:v>NORTE | SUL</x:v>
      </x:c>
      <x:c r="L324" s="453" t="str">
        <x:v>NÃO</x:v>
      </x:c>
      <x:c r="M324" s="453" t="str">
        <x:v>DISPONIBILIDADE O&amp;M · FORA DO FATOR K</x:v>
      </x:c>
      <x:c r="N324" s="453" t="str">
        <x:v>DE/PARA POR CÓDIGO</x:v>
      </x:c>
    </x:row>
    <x:row r="325">
      <x:c r="A325" s="453" t="str">
        <x:v>FEVEREIRO 2025</x:v>
      </x:c>
      <x:c r="B325" s="453" t="str">
        <x:v>DISPONIBILIDADE</x:v>
      </x:c>
      <x:c r="C325" s="453" t="str">
        <x:v>DISPONIBILIDADE</x:v>
      </x:c>
      <x:c r="D325" s="453" t="str">
        <x:v>LINHA MORTA</x:v>
      </x:c>
      <x:c r="E325" s="453" t="str">
        <x:v>5020100057</x:v>
      </x:c>
      <x:c r="F325" s="601" t="str">
        <x:v>BASE CONCRETO 2CAMADAS PARA POSTE LM</x:v>
      </x:c>
      <x:c r="G325" s="453" t="str">
        <x:v>UNIDADE</x:v>
      </x:c>
      <x:c r="H325" s="604" t="n">
        <x:v>144</x:v>
      </x:c>
      <x:c r="I325" s="607" t="n">
        <x:v>379785.24</x:v>
      </x:c>
      <x:c r="J325" s="607" t="n">
        <x:v>208422.72</x:v>
      </x:c>
      <x:c r="K325" s="453" t="str">
        <x:v>NORTE | SUL</x:v>
      </x:c>
      <x:c r="L325" s="453" t="str">
        <x:v>NÃO</x:v>
      </x:c>
      <x:c r="M325" s="453" t="str">
        <x:v>DISPONIBILIDADE O&amp;M · FORA DO FATOR K</x:v>
      </x:c>
      <x:c r="N325" s="453" t="str">
        <x:v>DE/PARA POR CÓDIGO</x:v>
      </x:c>
    </x:row>
    <x:row r="326">
      <x:c r="A326" s="453" t="str">
        <x:v>FEVEREIRO 2025</x:v>
      </x:c>
      <x:c r="B326" s="453" t="str">
        <x:v>DISPONIBILIDADE</x:v>
      </x:c>
      <x:c r="C326" s="453" t="str">
        <x:v>DISPONIBILIDADE</x:v>
      </x:c>
      <x:c r="D326" s="453" t="str">
        <x:v>LINHA MORTA</x:v>
      </x:c>
      <x:c r="E326" s="453" t="str">
        <x:v>5020100058</x:v>
      </x:c>
      <x:c r="F326" s="601" t="str">
        <x:v>BASE CONCRETO C/ MANILHA PARA POSTE LM</x:v>
      </x:c>
      <x:c r="G326" s="453" t="str">
        <x:v>UNIDADE</x:v>
      </x:c>
      <x:c r="H326" s="604" t="n">
        <x:v>4</x:v>
      </x:c>
      <x:c r="I326" s="607" t="n">
        <x:v>43053.19</x:v>
      </x:c>
      <x:c r="J326" s="607" t="n">
        <x:v>6888.96</x:v>
      </x:c>
      <x:c r="K326" s="453" t="str">
        <x:v>SUL</x:v>
      </x:c>
      <x:c r="L326" s="453" t="str">
        <x:v>NÃO</x:v>
      </x:c>
      <x:c r="M326" s="453" t="str">
        <x:v>DISPONIBILIDADE O&amp;M · FORA DO FATOR K</x:v>
      </x:c>
      <x:c r="N326" s="453" t="str">
        <x:v>DE/PARA POR CÓDIGO</x:v>
      </x:c>
    </x:row>
    <x:row r="327">
      <x:c r="A327" s="453" t="str">
        <x:v>FEVEREIRO 2025</x:v>
      </x:c>
      <x:c r="B327" s="453" t="str">
        <x:v>DISPONIBILIDADE</x:v>
      </x:c>
      <x:c r="C327" s="453" t="str">
        <x:v>DISPONIBILIDADE</x:v>
      </x:c>
      <x:c r="D327" s="453" t="str">
        <x:v>LINHA MORTA</x:v>
      </x:c>
      <x:c r="E327" s="453" t="str">
        <x:v>5020200034</x:v>
      </x:c>
      <x:c r="F327" s="601" t="str">
        <x:v>INST ESTAI ANCORA LM</x:v>
      </x:c>
      <x:c r="G327" s="453" t="str">
        <x:v>CONJUNTO</x:v>
      </x:c>
      <x:c r="H327" s="604" t="n">
        <x:v>14</x:v>
      </x:c>
      <x:c r="I327" s="607" t="n">
        <x:v>28619.22</x:v>
      </x:c>
      <x:c r="J327" s="607" t="n">
        <x:v>12867.26</x:v>
      </x:c>
      <x:c r="K327" s="453" t="str">
        <x:v>SUL</x:v>
      </x:c>
      <x:c r="L327" s="453" t="str">
        <x:v>NÃO</x:v>
      </x:c>
      <x:c r="M327" s="453" t="str">
        <x:v>DISPONIBILIDADE O&amp;M · FORA DO FATOR K</x:v>
      </x:c>
      <x:c r="N327" s="453" t="str">
        <x:v>DE/PARA POR CÓDIGO | NÃO INFORMADA</x:v>
      </x:c>
    </x:row>
    <x:row r="328">
      <x:c r="A328" s="453" t="str">
        <x:v>FEVEREIRO 2025</x:v>
      </x:c>
      <x:c r="B328" s="453" t="str">
        <x:v>DISPONIBILIDADE</x:v>
      </x:c>
      <x:c r="C328" s="453" t="str">
        <x:v>DISPONIBILIDADE</x:v>
      </x:c>
      <x:c r="D328" s="453" t="str">
        <x:v>LINHA MORTA</x:v>
      </x:c>
      <x:c r="E328" s="453" t="str">
        <x:v>5020200035</x:v>
      </x:c>
      <x:c r="F328" s="601" t="str">
        <x:v>RET ESTAI ANCORA LM</x:v>
      </x:c>
      <x:c r="G328" s="453" t="str">
        <x:v>CONJUNTO</x:v>
      </x:c>
      <x:c r="H328" s="604" t="n">
        <x:v>37</x:v>
      </x:c>
      <x:c r="I328" s="607" t="n">
        <x:v>10624.89</x:v>
      </x:c>
      <x:c r="J328" s="607" t="n">
        <x:v>9561.91</x:v>
      </x:c>
      <x:c r="K328" s="453" t="str">
        <x:v>SUL</x:v>
      </x:c>
      <x:c r="L328" s="453" t="str">
        <x:v>NÃO</x:v>
      </x:c>
      <x:c r="M328" s="453" t="str">
        <x:v>DISPONIBILIDADE O&amp;M · FORA DO FATOR K</x:v>
      </x:c>
      <x:c r="N328" s="453" t="str">
        <x:v>DE/PARA POR CÓDIGO</x:v>
      </x:c>
    </x:row>
    <x:row r="329">
      <x:c r="A329" s="453" t="str">
        <x:v>FEVEREIRO 2025</x:v>
      </x:c>
      <x:c r="B329" s="453" t="str">
        <x:v>DISPONIBILIDADE</x:v>
      </x:c>
      <x:c r="C329" s="453" t="str">
        <x:v>DISPONIBILIDADE</x:v>
      </x:c>
      <x:c r="D329" s="453" t="str">
        <x:v>LINHA MORTA</x:v>
      </x:c>
      <x:c r="E329" s="453" t="str">
        <x:v>5020200036</x:v>
      </x:c>
      <x:c r="F329" s="601" t="str">
        <x:v>INST ESTAI SUBSOLO BASE REFORCADA LM</x:v>
      </x:c>
      <x:c r="G329" s="453" t="str">
        <x:v>CONJUNTO</x:v>
      </x:c>
      <x:c r="H329" s="604" t="n">
        <x:v>1</x:v>
      </x:c>
      <x:c r="I329" s="607" t="n">
        <x:v>492.93</x:v>
      </x:c>
      <x:c r="J329" s="607" t="n">
        <x:v>342.03</x:v>
      </x:c>
      <x:c r="K329" s="453" t="str">
        <x:v>SUL</x:v>
      </x:c>
      <x:c r="L329" s="453" t="str">
        <x:v>NÃO</x:v>
      </x:c>
      <x:c r="M329" s="453" t="str">
        <x:v>DISPONIBILIDADE O&amp;M · FORA DO FATOR K</x:v>
      </x:c>
      <x:c r="N329" s="453" t="str">
        <x:v>SUGESTÃO POR SIMILARIDADE | NÃO INFORMADA</x:v>
      </x:c>
    </x:row>
    <x:row r="330">
      <x:c r="A330" s="453" t="str">
        <x:v>FEVEREIRO 2025</x:v>
      </x:c>
      <x:c r="B330" s="453" t="str">
        <x:v>DISPONIBILIDADE</x:v>
      </x:c>
      <x:c r="C330" s="453" t="str">
        <x:v>DISPONIBILIDADE</x:v>
      </x:c>
      <x:c r="D330" s="453" t="str">
        <x:v>LINHA MORTA</x:v>
      </x:c>
      <x:c r="E330" s="453" t="str">
        <x:v>5020200037</x:v>
      </x:c>
      <x:c r="F330" s="601" t="str">
        <x:v>INST ESTAI AEREO LM</x:v>
      </x:c>
      <x:c r="G330" s="453" t="str">
        <x:v>CONJUNTO</x:v>
      </x:c>
      <x:c r="H330" s="604" t="n">
        <x:v>1</x:v>
      </x:c>
      <x:c r="I330" s="607" t="n">
        <x:v>917.53</x:v>
      </x:c>
      <x:c r="J330" s="607" t="n">
        <x:v>368.06</x:v>
      </x:c>
      <x:c r="K330" s="453" t="str">
        <x:v>SUL</x:v>
      </x:c>
      <x:c r="L330" s="453" t="str">
        <x:v>NÃO</x:v>
      </x:c>
      <x:c r="M330" s="453" t="str">
        <x:v>DISPONIBILIDADE O&amp;M · FORA DO FATOR K</x:v>
      </x:c>
      <x:c r="N330" s="453" t="str">
        <x:v>DE/PARA POR CÓDIGO | NÃO INFORMADA</x:v>
      </x:c>
    </x:row>
    <x:row r="331">
      <x:c r="A331" s="453" t="str">
        <x:v>FEVEREIRO 2025</x:v>
      </x:c>
      <x:c r="B331" s="453" t="str">
        <x:v>DISPONIBILIDADE</x:v>
      </x:c>
      <x:c r="C331" s="453" t="str">
        <x:v>DISPONIBILIDADE</x:v>
      </x:c>
      <x:c r="D331" s="453" t="str">
        <x:v>LINHA MORTA</x:v>
      </x:c>
      <x:c r="E331" s="453" t="str">
        <x:v>5020200038</x:v>
      </x:c>
      <x:c r="F331" s="601" t="str">
        <x:v>RET ESTAI AEREO LM</x:v>
      </x:c>
      <x:c r="G331" s="453" t="str">
        <x:v>CONJUNTO</x:v>
      </x:c>
      <x:c r="H331" s="604" t="n">
        <x:v>3</x:v>
      </x:c>
      <x:c r="I331" s="607" t="n">
        <x:v>707.7</x:v>
      </x:c>
      <x:c r="J331" s="607" t="n">
        <x:v>828.12</x:v>
      </x:c>
      <x:c r="K331" s="453" t="str">
        <x:v>NORTE | SUL</x:v>
      </x:c>
      <x:c r="L331" s="453" t="str">
        <x:v>NÃO</x:v>
      </x:c>
      <x:c r="M331" s="453" t="str">
        <x:v>DISPONIBILIDADE O&amp;M · FORA DO FATOR K</x:v>
      </x:c>
      <x:c r="N331" s="453" t="str">
        <x:v>DE/PARA POR CÓDIGO | NÃO INFORMADA</x:v>
      </x:c>
    </x:row>
    <x:row r="332">
      <x:c r="A332" s="453" t="str">
        <x:v>FEVEREIRO 2025</x:v>
      </x:c>
      <x:c r="B332" s="453" t="str">
        <x:v>DISPONIBILIDADE</x:v>
      </x:c>
      <x:c r="C332" s="453" t="str">
        <x:v>DISPONIBILIDADE</x:v>
      </x:c>
      <x:c r="D332" s="453" t="str">
        <x:v>LINHA MORTA</x:v>
      </x:c>
      <x:c r="E332" s="453" t="str">
        <x:v>5020200039</x:v>
      </x:c>
      <x:c r="F332" s="601" t="str">
        <x:v>TENSIONAR ESTAI LM</x:v>
      </x:c>
      <x:c r="G332" s="453" t="str">
        <x:v>CONJUNTO</x:v>
      </x:c>
      <x:c r="H332" s="604" t="n">
        <x:v>33</x:v>
      </x:c>
      <x:c r="I332" s="607" t="n">
        <x:v>3072.78</x:v>
      </x:c>
      <x:c r="J332" s="607" t="n">
        <x:v>6072.99</x:v>
      </x:c>
      <x:c r="K332" s="453" t="str">
        <x:v>SUL</x:v>
      </x:c>
      <x:c r="L332" s="453" t="str">
        <x:v>NÃO</x:v>
      </x:c>
      <x:c r="M332" s="453" t="str">
        <x:v>DISPONIBILIDADE O&amp;M · FORA DO FATOR K</x:v>
      </x:c>
      <x:c r="N332" s="453" t="str">
        <x:v>DE/PARA POR CÓDIGO</x:v>
      </x:c>
    </x:row>
    <x:row r="333">
      <x:c r="A333" s="453" t="str">
        <x:v>FEVEREIRO 2025</x:v>
      </x:c>
      <x:c r="B333" s="453" t="str">
        <x:v>DISPONIBILIDADE</x:v>
      </x:c>
      <x:c r="C333" s="453" t="str">
        <x:v>DISPONIBILIDADE</x:v>
      </x:c>
      <x:c r="D333" s="453" t="str">
        <x:v>LINHA MORTA</x:v>
      </x:c>
      <x:c r="E333" s="453" t="str">
        <x:v>5021000131</x:v>
      </x:c>
      <x:c r="F333" s="601" t="str">
        <x:v>INST ESTR PRI 2/3F SUS/PAS SP CRUZ SP LM</x:v>
      </x:c>
      <x:c r="G333" s="453" t="str">
        <x:v>CONJUNTO</x:v>
      </x:c>
      <x:c r="H333" s="604" t="n">
        <x:v>195</x:v>
      </x:c>
      <x:c r="I333" s="607" t="n">
        <x:v>99945.63</x:v>
      </x:c>
      <x:c r="J333" s="607" t="n">
        <x:v>127264.8</x:v>
      </x:c>
      <x:c r="K333" s="453" t="str">
        <x:v>NORTE | SUL</x:v>
      </x:c>
      <x:c r="L333" s="453" t="str">
        <x:v>NÃO</x:v>
      </x:c>
      <x:c r="M333" s="453" t="str">
        <x:v>DISPONIBILIDADE O&amp;M · FORA DO FATOR K</x:v>
      </x:c>
      <x:c r="N333" s="453" t="str">
        <x:v>DE/PARA POR CÓDIGO | NÃO INFORMADA</x:v>
      </x:c>
    </x:row>
    <x:row r="334">
      <x:c r="A334" s="453" t="str">
        <x:v>FEVEREIRO 2025</x:v>
      </x:c>
      <x:c r="B334" s="453" t="str">
        <x:v>DISPONIBILIDADE</x:v>
      </x:c>
      <x:c r="C334" s="453" t="str">
        <x:v>DISPONIBILIDADE</x:v>
      </x:c>
      <x:c r="D334" s="453" t="str">
        <x:v>LINHA MORTA</x:v>
      </x:c>
      <x:c r="E334" s="453" t="str">
        <x:v>5021000132</x:v>
      </x:c>
      <x:c r="F334" s="601" t="str">
        <x:v>RET ESTR PRI 2/3F SUS/PAS SP CRUZ SP LM</x:v>
      </x:c>
      <x:c r="G334" s="453" t="str">
        <x:v>CONJUNTO</x:v>
      </x:c>
      <x:c r="H334" s="604" t="n">
        <x:v>94</x:v>
      </x:c>
      <x:c r="I334" s="607" t="n">
        <x:v>17628.84</x:v>
      </x:c>
      <x:c r="J334" s="607" t="n">
        <x:v>46001.72</x:v>
      </x:c>
      <x:c r="K334" s="453" t="str">
        <x:v>NORTE | SUL</x:v>
      </x:c>
      <x:c r="L334" s="453" t="str">
        <x:v>NÃO</x:v>
      </x:c>
      <x:c r="M334" s="453" t="str">
        <x:v>DISPONIBILIDADE O&amp;M · FORA DO FATOR K</x:v>
      </x:c>
      <x:c r="N334" s="453" t="str">
        <x:v>DE/PARA POR CÓDIGO</x:v>
      </x:c>
    </x:row>
    <x:row r="335">
      <x:c r="A335" s="453" t="str">
        <x:v>FEVEREIRO 2025</x:v>
      </x:c>
      <x:c r="B335" s="453" t="str">
        <x:v>DISPONIBILIDADE</x:v>
      </x:c>
      <x:c r="C335" s="453" t="str">
        <x:v>DISPONIBILIDADE</x:v>
      </x:c>
      <x:c r="D335" s="453" t="str">
        <x:v>LINHA MORTA</x:v>
      </x:c>
      <x:c r="E335" s="453" t="str">
        <x:v>5021000133</x:v>
      </x:c>
      <x:c r="F335" s="601" t="str">
        <x:v>INST ESTR PRI 2/3F SUS/PAS DP CRUZ DP LM</x:v>
      </x:c>
      <x:c r="G335" s="453" t="str">
        <x:v>CONJUNTO</x:v>
      </x:c>
      <x:c r="H335" s="604" t="n">
        <x:v>14</x:v>
      </x:c>
      <x:c r="I335" s="607" t="n">
        <x:v>11054.3</x:v>
      </x:c>
      <x:c r="J335" s="607" t="n">
        <x:v>13316.24</x:v>
      </x:c>
      <x:c r="K335" s="453" t="str">
        <x:v>NORTE | SUL</x:v>
      </x:c>
      <x:c r="L335" s="453" t="str">
        <x:v>NÃO</x:v>
      </x:c>
      <x:c r="M335" s="453" t="str">
        <x:v>DISPONIBILIDADE O&amp;M · FORA DO FATOR K</x:v>
      </x:c>
      <x:c r="N335" s="453" t="str">
        <x:v>DE/PARA POR CÓDIGO | NÃO INFORMADA</x:v>
      </x:c>
    </x:row>
    <x:row r="336">
      <x:c r="A336" s="453" t="str">
        <x:v>FEVEREIRO 2025</x:v>
      </x:c>
      <x:c r="B336" s="453" t="str">
        <x:v>DISPONIBILIDADE</x:v>
      </x:c>
      <x:c r="C336" s="453" t="str">
        <x:v>DISPONIBILIDADE</x:v>
      </x:c>
      <x:c r="D336" s="453" t="str">
        <x:v>LINHA MORTA</x:v>
      </x:c>
      <x:c r="E336" s="453" t="str">
        <x:v>5021000134</x:v>
      </x:c>
      <x:c r="F336" s="601" t="str">
        <x:v>RET ESTR PRI 2/3F SUS/PAS DP CRUZ DP LM</x:v>
      </x:c>
      <x:c r="G336" s="453" t="str">
        <x:v>CONJUNTO</x:v>
      </x:c>
      <x:c r="H336" s="604" t="n">
        <x:v>11</x:v>
      </x:c>
      <x:c r="I336" s="607" t="n">
        <x:v>2415.61</x:v>
      </x:c>
      <x:c r="J336" s="607" t="n">
        <x:v>7847.07</x:v>
      </x:c>
      <x:c r="K336" s="453" t="str">
        <x:v>NORTE | SUL</x:v>
      </x:c>
      <x:c r="L336" s="453" t="str">
        <x:v>NÃO</x:v>
      </x:c>
      <x:c r="M336" s="453" t="str">
        <x:v>DISPONIBILIDADE O&amp;M · FORA DO FATOR K</x:v>
      </x:c>
      <x:c r="N336" s="453" t="str">
        <x:v>DE/PARA POR CÓDIGO</x:v>
      </x:c>
    </x:row>
    <x:row r="337">
      <x:c r="A337" s="453" t="str">
        <x:v>FEVEREIRO 2025</x:v>
      </x:c>
      <x:c r="B337" s="453" t="str">
        <x:v>DISPONIBILIDADE</x:v>
      </x:c>
      <x:c r="C337" s="453" t="str">
        <x:v>DISPONIBILIDADE</x:v>
      </x:c>
      <x:c r="D337" s="453" t="str">
        <x:v>LINHA MORTA</x:v>
      </x:c>
      <x:c r="E337" s="453" t="str">
        <x:v>5021000135</x:v>
      </x:c>
      <x:c r="F337" s="601" t="str">
        <x:v>INST ESTR PRI 2/3F ANC/AMA SP CRUZ DP LM</x:v>
      </x:c>
      <x:c r="G337" s="453" t="str">
        <x:v>CONJUNTO</x:v>
      </x:c>
      <x:c r="H337" s="604" t="n">
        <x:v>51</x:v>
      </x:c>
      <x:c r="I337" s="607" t="n">
        <x:v>44554.11</x:v>
      </x:c>
      <x:c r="J337" s="607" t="n">
        <x:v>54583.26</x:v>
      </x:c>
      <x:c r="K337" s="453" t="str">
        <x:v>SUL</x:v>
      </x:c>
      <x:c r="L337" s="453" t="str">
        <x:v>NÃO</x:v>
      </x:c>
      <x:c r="M337" s="453" t="str">
        <x:v>DISPONIBILIDADE O&amp;M · FORA DO FATOR K</x:v>
      </x:c>
      <x:c r="N337" s="453" t="str">
        <x:v>DE/PARA POR CÓDIGO | NÃO INFORMADA</x:v>
      </x:c>
    </x:row>
    <x:row r="338">
      <x:c r="A338" s="453" t="str">
        <x:v>FEVEREIRO 2025</x:v>
      </x:c>
      <x:c r="B338" s="453" t="str">
        <x:v>DISPONIBILIDADE</x:v>
      </x:c>
      <x:c r="C338" s="453" t="str">
        <x:v>DISPONIBILIDADE</x:v>
      </x:c>
      <x:c r="D338" s="453" t="str">
        <x:v>LINHA MORTA</x:v>
      </x:c>
      <x:c r="E338" s="453" t="str">
        <x:v>5021000136</x:v>
      </x:c>
      <x:c r="F338" s="601" t="str">
        <x:v>RET ESTR PRI 2/3F ANC/AMA SP CRUZ DP LM</x:v>
      </x:c>
      <x:c r="G338" s="453" t="str">
        <x:v>CONJUNTO</x:v>
      </x:c>
      <x:c r="H338" s="604" t="n">
        <x:v>11</x:v>
      </x:c>
      <x:c r="I338" s="607" t="n">
        <x:v>3489.42</x:v>
      </x:c>
      <x:c r="J338" s="607" t="n">
        <x:v>8240.98</x:v>
      </x:c>
      <x:c r="K338" s="453" t="str">
        <x:v>SUL</x:v>
      </x:c>
      <x:c r="L338" s="453" t="str">
        <x:v>NÃO</x:v>
      </x:c>
      <x:c r="M338" s="453" t="str">
        <x:v>DISPONIBILIDADE O&amp;M · FORA DO FATOR K</x:v>
      </x:c>
      <x:c r="N338" s="453" t="str">
        <x:v>DE/PARA POR CÓDIGO | NÃO INFORMADA</x:v>
      </x:c>
    </x:row>
    <x:row r="339">
      <x:c r="A339" s="453" t="str">
        <x:v>FEVEREIRO 2025</x:v>
      </x:c>
      <x:c r="B339" s="453" t="str">
        <x:v>DISPONIBILIDADE</x:v>
      </x:c>
      <x:c r="C339" s="453" t="str">
        <x:v>DISPONIBILIDADE</x:v>
      </x:c>
      <x:c r="D339" s="453" t="str">
        <x:v>LINHA MORTA</x:v>
      </x:c>
      <x:c r="E339" s="453" t="str">
        <x:v>5021000137</x:v>
      </x:c>
      <x:c r="F339" s="601" t="str">
        <x:v>INST ESTR PRI 2/3F ANC/AMA DP CRUZ DP LM</x:v>
      </x:c>
      <x:c r="G339" s="453" t="str">
        <x:v>CONJUNTO</x:v>
      </x:c>
      <x:c r="H339" s="604" t="n">
        <x:v>34</x:v>
      </x:c>
      <x:c r="I339" s="607" t="n">
        <x:v>44470.64</x:v>
      </x:c>
      <x:c r="J339" s="607" t="n">
        <x:v>51762.96</x:v>
      </x:c>
      <x:c r="K339" s="453" t="str">
        <x:v>NORTE | SUL</x:v>
      </x:c>
      <x:c r="L339" s="453" t="str">
        <x:v>NÃO</x:v>
      </x:c>
      <x:c r="M339" s="453" t="str">
        <x:v>DISPONIBILIDADE O&amp;M · FORA DO FATOR K</x:v>
      </x:c>
      <x:c r="N339" s="453" t="str">
        <x:v>DE/PARA POR CÓDIGO</x:v>
      </x:c>
    </x:row>
    <x:row r="340">
      <x:c r="A340" s="453" t="str">
        <x:v>FEVEREIRO 2025</x:v>
      </x:c>
      <x:c r="B340" s="453" t="str">
        <x:v>DISPONIBILIDADE</x:v>
      </x:c>
      <x:c r="C340" s="453" t="str">
        <x:v>DISPONIBILIDADE</x:v>
      </x:c>
      <x:c r="D340" s="453" t="str">
        <x:v>LINHA MORTA</x:v>
      </x:c>
      <x:c r="E340" s="453" t="str">
        <x:v>5021000138</x:v>
      </x:c>
      <x:c r="F340" s="601" t="str">
        <x:v>RET ESTR PRI 2/3F ANC/AMA DP CRUZ DP LM</x:v>
      </x:c>
      <x:c r="G340" s="453" t="str">
        <x:v>CONJUNTO</x:v>
      </x:c>
      <x:c r="H340" s="604" t="n">
        <x:v>8</x:v>
      </x:c>
      <x:c r="I340" s="607" t="n">
        <x:v>3269.99</x:v>
      </x:c>
      <x:c r="J340" s="607" t="n">
        <x:v>8525.28</x:v>
      </x:c>
      <x:c r="K340" s="453" t="str">
        <x:v>NORTE | SUL</x:v>
      </x:c>
      <x:c r="L340" s="453" t="str">
        <x:v>NÃO</x:v>
      </x:c>
      <x:c r="M340" s="453" t="str">
        <x:v>DISPONIBILIDADE O&amp;M · FORA DO FATOR K</x:v>
      </x:c>
      <x:c r="N340" s="453" t="str">
        <x:v>DE/PARA POR CÓDIGO | NÃO INFORMADA</x:v>
      </x:c>
    </x:row>
    <x:row r="341">
      <x:c r="A341" s="453" t="str">
        <x:v>FEVEREIRO 2025</x:v>
      </x:c>
      <x:c r="B341" s="453" t="str">
        <x:v>DISPONIBILIDADE</x:v>
      </x:c>
      <x:c r="C341" s="453" t="str">
        <x:v>DISPONIBILIDADE</x:v>
      </x:c>
      <x:c r="D341" s="453" t="str">
        <x:v>LINHA MORTA</x:v>
      </x:c>
      <x:c r="E341" s="453" t="str">
        <x:v>5021000140</x:v>
      </x:c>
      <x:c r="F341" s="601" t="str">
        <x:v>RET ESTR PRI 1F SUSP/PAS SP S/CRUZ LM</x:v>
      </x:c>
      <x:c r="G341" s="453" t="str">
        <x:v>CONJUNTO</x:v>
      </x:c>
      <x:c r="H341" s="604" t="n">
        <x:v>73</x:v>
      </x:c>
      <x:c r="I341" s="607" t="n">
        <x:v>4986.63</x:v>
      </x:c>
      <x:c r="J341" s="607" t="n">
        <x:v>14393.41</x:v>
      </x:c>
      <x:c r="K341" s="453" t="str">
        <x:v>SUL</x:v>
      </x:c>
      <x:c r="L341" s="453" t="str">
        <x:v>NÃO</x:v>
      </x:c>
      <x:c r="M341" s="453" t="str">
        <x:v>DISPONIBILIDADE O&amp;M · FORA DO FATOR K</x:v>
      </x:c>
      <x:c r="N341" s="453" t="str">
        <x:v>DE/PARA POR CÓDIGO</x:v>
      </x:c>
    </x:row>
    <x:row r="342">
      <x:c r="A342" s="453" t="str">
        <x:v>FEVEREIRO 2025</x:v>
      </x:c>
      <x:c r="B342" s="453" t="str">
        <x:v>DISPONIBILIDADE</x:v>
      </x:c>
      <x:c r="C342" s="453" t="str">
        <x:v>DISPONIBILIDADE</x:v>
      </x:c>
      <x:c r="D342" s="453" t="str">
        <x:v>LINHA MORTA</x:v>
      </x:c>
      <x:c r="E342" s="453" t="str">
        <x:v>5021000141</x:v>
      </x:c>
      <x:c r="F342" s="601" t="str">
        <x:v>INST ESTR PRI 1F SUSP/PAS DP S/CRUZ LM</x:v>
      </x:c>
      <x:c r="G342" s="453" t="str">
        <x:v>CONJUNTO</x:v>
      </x:c>
      <x:c r="H342" s="604" t="n">
        <x:v>148</x:v>
      </x:c>
      <x:c r="I342" s="607" t="n">
        <x:v>24461.8</x:v>
      </x:c>
      <x:c r="J342" s="607" t="n">
        <x:v>54005.2</x:v>
      </x:c>
      <x:c r="K342" s="453" t="str">
        <x:v>NORTE | SUL</x:v>
      </x:c>
      <x:c r="L342" s="453" t="str">
        <x:v>NÃO</x:v>
      </x:c>
      <x:c r="M342" s="453" t="str">
        <x:v>DISPONIBILIDADE O&amp;M · FORA DO FATOR K</x:v>
      </x:c>
      <x:c r="N342" s="453" t="str">
        <x:v>DE/PARA POR CÓDIGO</x:v>
      </x:c>
    </x:row>
    <x:row r="343">
      <x:c r="A343" s="453" t="str">
        <x:v>FEVEREIRO 2025</x:v>
      </x:c>
      <x:c r="B343" s="453" t="str">
        <x:v>DISPONIBILIDADE</x:v>
      </x:c>
      <x:c r="C343" s="453" t="str">
        <x:v>DISPONIBILIDADE</x:v>
      </x:c>
      <x:c r="D343" s="453" t="str">
        <x:v>LINHA MORTA</x:v>
      </x:c>
      <x:c r="E343" s="453" t="str">
        <x:v>5021000143</x:v>
      </x:c>
      <x:c r="F343" s="601" t="str">
        <x:v>INST ESTR PRI 1F ANC/AMA SP S/CRUZ LM</x:v>
      </x:c>
      <x:c r="G343" s="453" t="str">
        <x:v>CONJUNTO</x:v>
      </x:c>
      <x:c r="H343" s="604" t="n">
        <x:v>2</x:v>
      </x:c>
      <x:c r="I343" s="607" t="n">
        <x:v>334.54</x:v>
      </x:c>
      <x:c r="J343" s="607" t="n">
        <x:v>835.48</x:v>
      </x:c>
      <x:c r="K343" s="453" t="str">
        <x:v>SUL</x:v>
      </x:c>
      <x:c r="L343" s="453" t="str">
        <x:v>NÃO</x:v>
      </x:c>
      <x:c r="M343" s="453" t="str">
        <x:v>DISPONIBILIDADE O&amp;M · FORA DO FATOR K</x:v>
      </x:c>
      <x:c r="N343" s="453" t="str">
        <x:v>DE/PARA POR CÓDIGO</x:v>
      </x:c>
    </x:row>
    <x:row r="344">
      <x:c r="A344" s="453" t="str">
        <x:v>FEVEREIRO 2025</x:v>
      </x:c>
      <x:c r="B344" s="453" t="str">
        <x:v>DISPONIBILIDADE</x:v>
      </x:c>
      <x:c r="C344" s="453" t="str">
        <x:v>DISPONIBILIDADE</x:v>
      </x:c>
      <x:c r="D344" s="453" t="str">
        <x:v>LINHA MORTA</x:v>
      </x:c>
      <x:c r="E344" s="453" t="str">
        <x:v>5021000144</x:v>
      </x:c>
      <x:c r="F344" s="601" t="str">
        <x:v>RET ESTR PRI 1F ANC/AMA SP S/CRUZ LM</x:v>
      </x:c>
      <x:c r="G344" s="453" t="str">
        <x:v>CONJUNTO</x:v>
      </x:c>
      <x:c r="H344" s="604" t="n">
        <x:v>2</x:v>
      </x:c>
      <x:c r="I344" s="607" t="n">
        <x:v>231.6</x:v>
      </x:c>
      <x:c r="J344" s="607" t="n">
        <x:v>578.38</x:v>
      </x:c>
      <x:c r="K344" s="453" t="str">
        <x:v>SUL</x:v>
      </x:c>
      <x:c r="L344" s="453" t="str">
        <x:v>NÃO</x:v>
      </x:c>
      <x:c r="M344" s="453" t="str">
        <x:v>DISPONIBILIDADE O&amp;M · FORA DO FATOR K</x:v>
      </x:c>
      <x:c r="N344" s="453" t="str">
        <x:v>DE/PARA POR CÓDIGO</x:v>
      </x:c>
    </x:row>
    <x:row r="345">
      <x:c r="A345" s="453" t="str">
        <x:v>FEVEREIRO 2025</x:v>
      </x:c>
      <x:c r="B345" s="453" t="str">
        <x:v>DISPONIBILIDADE</x:v>
      </x:c>
      <x:c r="C345" s="453" t="str">
        <x:v>DISPONIBILIDADE</x:v>
      </x:c>
      <x:c r="D345" s="453" t="str">
        <x:v>LINHA MORTA</x:v>
      </x:c>
      <x:c r="E345" s="453" t="str">
        <x:v>5021000145</x:v>
      </x:c>
      <x:c r="F345" s="601" t="str">
        <x:v>INST ESTR PRI 1F ANC/AMA DP S/CRUZ LM</x:v>
      </x:c>
      <x:c r="G345" s="453" t="str">
        <x:v>CONJUNTO</x:v>
      </x:c>
      <x:c r="H345" s="604" t="n">
        <x:v>49</x:v>
      </x:c>
      <x:c r="I345" s="607" t="n">
        <x:v>18654.3</x:v>
      </x:c>
      <x:c r="J345" s="607" t="n">
        <x:v>25738.23</x:v>
      </x:c>
      <x:c r="K345" s="453" t="str">
        <x:v>SUL</x:v>
      </x:c>
      <x:c r="L345" s="453" t="str">
        <x:v>NÃO</x:v>
      </x:c>
      <x:c r="M345" s="453" t="str">
        <x:v>DISPONIBILIDADE O&amp;M · FORA DO FATOR K</x:v>
      </x:c>
      <x:c r="N345" s="453" t="str">
        <x:v>DE/PARA POR CÓDIGO</x:v>
      </x:c>
    </x:row>
    <x:row r="346">
      <x:c r="A346" s="453" t="str">
        <x:v>FEVEREIRO 2025</x:v>
      </x:c>
      <x:c r="B346" s="453" t="str">
        <x:v>DISPONIBILIDADE</x:v>
      </x:c>
      <x:c r="C346" s="453" t="str">
        <x:v>DISPONIBILIDADE</x:v>
      </x:c>
      <x:c r="D346" s="453" t="str">
        <x:v>LINHA MORTA</x:v>
      </x:c>
      <x:c r="E346" s="453" t="str">
        <x:v>5021000146</x:v>
      </x:c>
      <x:c r="F346" s="601" t="str">
        <x:v>RET ESTR PRI 1F ANC/AMA DP S/CRUZ LM</x:v>
      </x:c>
      <x:c r="G346" s="453" t="str">
        <x:v>CONJUNTO</x:v>
      </x:c>
      <x:c r="H346" s="604" t="n">
        <x:v>7</x:v>
      </x:c>
      <x:c r="I346" s="607" t="n">
        <x:v>1024.94</x:v>
      </x:c>
      <x:c r="J346" s="607" t="n">
        <x:v>2484.37</x:v>
      </x:c>
      <x:c r="K346" s="453" t="str">
        <x:v>SUL</x:v>
      </x:c>
      <x:c r="L346" s="453" t="str">
        <x:v>NÃO</x:v>
      </x:c>
      <x:c r="M346" s="453" t="str">
        <x:v>DISPONIBILIDADE O&amp;M · FORA DO FATOR K</x:v>
      </x:c>
      <x:c r="N346" s="453" t="str">
        <x:v>DE/PARA POR CÓDIGO</x:v>
      </x:c>
    </x:row>
    <x:row r="347">
      <x:c r="A347" s="453" t="str">
        <x:v>FEVEREIRO 2025</x:v>
      </x:c>
      <x:c r="B347" s="453" t="str">
        <x:v>DISPONIBILIDADE</x:v>
      </x:c>
      <x:c r="C347" s="453" t="str">
        <x:v>DISPONIBILIDADE</x:v>
      </x:c>
      <x:c r="D347" s="453" t="str">
        <x:v>LINHA MORTA</x:v>
      </x:c>
      <x:c r="E347" s="453" t="str">
        <x:v>5021000157</x:v>
      </x:c>
      <x:c r="F347" s="601" t="str">
        <x:v>NIVELAR CRUZETA LM</x:v>
      </x:c>
      <x:c r="G347" s="453" t="str">
        <x:v>CONJUNTO</x:v>
      </x:c>
      <x:c r="H347" s="604" t="n">
        <x:v>4</x:v>
      </x:c>
      <x:c r="I347" s="607" t="n">
        <x:v>186.88</x:v>
      </x:c>
      <x:c r="J347" s="607" t="n">
        <x:v>2051.64</x:v>
      </x:c>
      <x:c r="K347" s="453" t="str">
        <x:v>NORTE | SUL</x:v>
      </x:c>
      <x:c r="L347" s="453" t="str">
        <x:v>NÃO</x:v>
      </x:c>
      <x:c r="M347" s="453" t="str">
        <x:v>DISPONIBILIDADE O&amp;M · FORA DO FATOR K</x:v>
      </x:c>
      <x:c r="N347" s="453" t="str">
        <x:v>NÃO INFORMADA</x:v>
      </x:c>
    </x:row>
    <x:row r="348">
      <x:c r="A348" s="453" t="str">
        <x:v>FEVEREIRO 2025</x:v>
      </x:c>
      <x:c r="B348" s="453" t="str">
        <x:v>DISPONIBILIDADE</x:v>
      </x:c>
      <x:c r="C348" s="453" t="str">
        <x:v>DISPONIBILIDADE</x:v>
      </x:c>
      <x:c r="D348" s="453" t="str">
        <x:v>LINHA MORTA</x:v>
      </x:c>
      <x:c r="E348" s="453" t="str">
        <x:v>5021000158</x:v>
      </x:c>
      <x:c r="F348" s="601" t="str">
        <x:v>INST ESTR PRI RDC PASSANTE SIMPLES LM</x:v>
      </x:c>
      <x:c r="G348" s="453" t="str">
        <x:v>CONJUNTO</x:v>
      </x:c>
      <x:c r="H348" s="604" t="n">
        <x:v>21</x:v>
      </x:c>
      <x:c r="I348" s="607" t="n">
        <x:v>10375.75</x:v>
      </x:c>
      <x:c r="J348" s="607" t="n">
        <x:v>12626.25</x:v>
      </x:c>
      <x:c r="K348" s="453" t="str">
        <x:v>NORTE | SUL</x:v>
      </x:c>
      <x:c r="L348" s="453" t="str">
        <x:v>NÃO</x:v>
      </x:c>
      <x:c r="M348" s="453" t="str">
        <x:v>DISPONIBILIDADE O&amp;M · FORA DO FATOR K</x:v>
      </x:c>
      <x:c r="N348" s="453" t="str">
        <x:v>DE/PARA POR CÓDIGO | SEM DE/PARA (OBS. EQUIVALÊNCIA / DILUIÇÃO)</x:v>
      </x:c>
    </x:row>
    <x:row r="349">
      <x:c r="A349" s="453" t="str">
        <x:v>FEVEREIRO 2025</x:v>
      </x:c>
      <x:c r="B349" s="453" t="str">
        <x:v>DISPONIBILIDADE</x:v>
      </x:c>
      <x:c r="C349" s="453" t="str">
        <x:v>DISPONIBILIDADE</x:v>
      </x:c>
      <x:c r="D349" s="453" t="str">
        <x:v>LINHA MORTA</x:v>
      </x:c>
      <x:c r="E349" s="453" t="str">
        <x:v>5021000159</x:v>
      </x:c>
      <x:c r="F349" s="601" t="str">
        <x:v>RET ESTR PRI RDC PASSANTE SIMPLES LM</x:v>
      </x:c>
      <x:c r="G349" s="453" t="str">
        <x:v>CONJUNTO</x:v>
      </x:c>
      <x:c r="H349" s="604" t="n">
        <x:v>1</x:v>
      </x:c>
      <x:c r="I349" s="607" t="n">
        <x:v>119.57</x:v>
      </x:c>
      <x:c r="J349" s="607" t="n">
        <x:v>349.13</x:v>
      </x:c>
      <x:c r="K349" s="453" t="str">
        <x:v>NORTE | SUL</x:v>
      </x:c>
      <x:c r="L349" s="453" t="str">
        <x:v>NÃO</x:v>
      </x:c>
      <x:c r="M349" s="453" t="str">
        <x:v>DISPONIBILIDADE O&amp;M · FORA DO FATOR K</x:v>
      </x:c>
      <x:c r="N349" s="453" t="str">
        <x:v>NÃO INFORMADA</x:v>
      </x:c>
    </x:row>
    <x:row r="350">
      <x:c r="A350" s="453" t="str">
        <x:v>FEVEREIRO 2025</x:v>
      </x:c>
      <x:c r="B350" s="453" t="str">
        <x:v>DISPONIBILIDADE</x:v>
      </x:c>
      <x:c r="C350" s="453" t="str">
        <x:v>DISPONIBILIDADE</x:v>
      </x:c>
      <x:c r="D350" s="453" t="str">
        <x:v>LINHA MORTA</x:v>
      </x:c>
      <x:c r="E350" s="453" t="str">
        <x:v>5021000162</x:v>
      </x:c>
      <x:c r="F350" s="601" t="str">
        <x:v>INST ESTR PRI RDC ANCORAGEM DUPLA LM</x:v>
      </x:c>
      <x:c r="G350" s="453" t="str">
        <x:v>CONJUNTO</x:v>
      </x:c>
      <x:c r="H350" s="604" t="n">
        <x:v>4</x:v>
      </x:c>
      <x:c r="I350" s="607" t="n">
        <x:v>5544.24</x:v>
      </x:c>
      <x:c r="J350" s="607" t="n">
        <x:v>3660.08</x:v>
      </x:c>
      <x:c r="K350" s="453" t="str">
        <x:v>SUL</x:v>
      </x:c>
      <x:c r="L350" s="453" t="str">
        <x:v>NÃO</x:v>
      </x:c>
      <x:c r="M350" s="453" t="str">
        <x:v>DISPONIBILIDADE O&amp;M · FORA DO FATOR K</x:v>
      </x:c>
      <x:c r="N350" s="453" t="str">
        <x:v>DE/PARA POR CÓDIGO</x:v>
      </x:c>
    </x:row>
    <x:row r="351">
      <x:c r="A351" s="453" t="str">
        <x:v>FEVEREIRO 2025</x:v>
      </x:c>
      <x:c r="B351" s="453" t="str">
        <x:v>DISPONIBILIDADE</x:v>
      </x:c>
      <x:c r="C351" s="453" t="str">
        <x:v>DISPONIBILIDADE</x:v>
      </x:c>
      <x:c r="D351" s="453" t="str">
        <x:v>LINHA MORTA</x:v>
      </x:c>
      <x:c r="E351" s="453" t="str">
        <x:v>5021100014</x:v>
      </x:c>
      <x:c r="F351" s="601" t="str">
        <x:v>INST ESTRUTURA SECUNDARIA LM</x:v>
      </x:c>
      <x:c r="G351" s="453" t="str">
        <x:v>UNIDADE</x:v>
      </x:c>
      <x:c r="H351" s="604" t="n">
        <x:v>417</x:v>
      </x:c>
      <x:c r="I351" s="607" t="n">
        <x:v>49830.37</x:v>
      </x:c>
      <x:c r="J351" s="607" t="n">
        <x:v>98666.37</x:v>
      </x:c>
      <x:c r="K351" s="453" t="str">
        <x:v>NORTE | SUL</x:v>
      </x:c>
      <x:c r="L351" s="453" t="str">
        <x:v>NÃO</x:v>
      </x:c>
      <x:c r="M351" s="453" t="str">
        <x:v>DISPONIBILIDADE O&amp;M · FORA DO FATOR K</x:v>
      </x:c>
      <x:c r="N351" s="453" t="str">
        <x:v>DE/PARA POR CÓDIGO | NÃO INFORMADA</x:v>
      </x:c>
    </x:row>
    <x:row r="352">
      <x:c r="A352" s="453" t="str">
        <x:v>FEVEREIRO 2025</x:v>
      </x:c>
      <x:c r="B352" s="453" t="str">
        <x:v>DISPONIBILIDADE</x:v>
      </x:c>
      <x:c r="C352" s="453" t="str">
        <x:v>DISPONIBILIDADE</x:v>
      </x:c>
      <x:c r="D352" s="453" t="str">
        <x:v>LINHA MORTA</x:v>
      </x:c>
      <x:c r="E352" s="453" t="str">
        <x:v>5021100015</x:v>
      </x:c>
      <x:c r="F352" s="601" t="str">
        <x:v>RET ESTRUTURA SECUNDARIA LM</x:v>
      </x:c>
      <x:c r="G352" s="453" t="str">
        <x:v>UNIDADE</x:v>
      </x:c>
      <x:c r="H352" s="604" t="n">
        <x:v>411</x:v>
      </x:c>
      <x:c r="I352" s="607" t="n">
        <x:v>18612.1</x:v>
      </x:c>
      <x:c r="J352" s="607" t="n">
        <x:v>97246.71</x:v>
      </x:c>
      <x:c r="K352" s="453" t="str">
        <x:v>NORTE | SUL</x:v>
      </x:c>
      <x:c r="L352" s="453" t="str">
        <x:v>NÃO</x:v>
      </x:c>
      <x:c r="M352" s="453" t="str">
        <x:v>DISPONIBILIDADE O&amp;M · FORA DO FATOR K</x:v>
      </x:c>
      <x:c r="N352" s="453" t="str">
        <x:v>DE/PARA POR CÓDIGO</x:v>
      </x:c>
    </x:row>
    <x:row r="353">
      <x:c r="A353" s="453" t="str">
        <x:v>FEVEREIRO 2025</x:v>
      </x:c>
      <x:c r="B353" s="453" t="str">
        <x:v>DISPONIBILIDADE</x:v>
      </x:c>
      <x:c r="C353" s="453" t="str">
        <x:v>DISPONIBILIDADE</x:v>
      </x:c>
      <x:c r="D353" s="453" t="str">
        <x:v>LINHA MORTA</x:v>
      </x:c>
      <x:c r="E353" s="453" t="str">
        <x:v>5021200046</x:v>
      </x:c>
      <x:c r="F353" s="601" t="str">
        <x:v>INST ISOLADOR PINO/PILAR LM</x:v>
      </x:c>
      <x:c r="G353" s="453" t="str">
        <x:v>UNIDADE</x:v>
      </x:c>
      <x:c r="H353" s="604" t="n">
        <x:v>18</x:v>
      </x:c>
      <x:c r="I353" s="607" t="n">
        <x:v>1136.67</x:v>
      </x:c>
      <x:c r="J353" s="607" t="n">
        <x:v>5441.94</x:v>
      </x:c>
      <x:c r="K353" s="453" t="str">
        <x:v>NORTE | SUL</x:v>
      </x:c>
      <x:c r="L353" s="453" t="str">
        <x:v>NÃO</x:v>
      </x:c>
      <x:c r="M353" s="453" t="str">
        <x:v>DISPONIBILIDADE O&amp;M · FORA DO FATOR K</x:v>
      </x:c>
      <x:c r="N353" s="453" t="str">
        <x:v>DE/PARA POR CÓDIGO | NÃO INFORMADA</x:v>
      </x:c>
    </x:row>
    <x:row r="354">
      <x:c r="A354" s="453" t="str">
        <x:v>FEVEREIRO 2025</x:v>
      </x:c>
      <x:c r="B354" s="453" t="str">
        <x:v>DISPONIBILIDADE</x:v>
      </x:c>
      <x:c r="C354" s="453" t="str">
        <x:v>DISPONIBILIDADE</x:v>
      </x:c>
      <x:c r="D354" s="453" t="str">
        <x:v>LINHA MORTA</x:v>
      </x:c>
      <x:c r="E354" s="453" t="str">
        <x:v>5021200047</x:v>
      </x:c>
      <x:c r="F354" s="601" t="str">
        <x:v>RET ISOLADOR PINO/PILAR LM</x:v>
      </x:c>
      <x:c r="G354" s="453" t="str">
        <x:v>UNIDADE</x:v>
      </x:c>
      <x:c r="H354" s="604" t="n">
        <x:v>4</x:v>
      </x:c>
      <x:c r="I354" s="607" t="n">
        <x:v>85.39</x:v>
      </x:c>
      <x:c r="J354" s="607" t="n">
        <x:v>1209.32</x:v>
      </x:c>
      <x:c r="K354" s="453" t="str">
        <x:v>NORTE | SUL</x:v>
      </x:c>
      <x:c r="L354" s="453" t="str">
        <x:v>NÃO</x:v>
      </x:c>
      <x:c r="M354" s="453" t="str">
        <x:v>DISPONIBILIDADE O&amp;M · FORA DO FATOR K</x:v>
      </x:c>
      <x:c r="N354" s="453" t="str">
        <x:v>DE/PARA POR CÓDIGO</x:v>
      </x:c>
    </x:row>
    <x:row r="355">
      <x:c r="A355" s="453" t="str">
        <x:v>FEVEREIRO 2025</x:v>
      </x:c>
      <x:c r="B355" s="453" t="str">
        <x:v>DISPONIBILIDADE</x:v>
      </x:c>
      <x:c r="C355" s="453" t="str">
        <x:v>DISPONIBILIDADE</x:v>
      </x:c>
      <x:c r="D355" s="453" t="str">
        <x:v>LINHA MORTA</x:v>
      </x:c>
      <x:c r="E355" s="453" t="str">
        <x:v>5021200048</x:v>
      </x:c>
      <x:c r="F355" s="601" t="str">
        <x:v>INST ISOLAD DISCO/ANCORAGEM LM</x:v>
      </x:c>
      <x:c r="G355" s="453" t="str">
        <x:v>CONJUNTO</x:v>
      </x:c>
      <x:c r="H355" s="604" t="n">
        <x:v>3</x:v>
      </x:c>
      <x:c r="I355" s="607" t="n">
        <x:v>322.08</x:v>
      </x:c>
      <x:c r="J355" s="607" t="n">
        <x:v>997.29</x:v>
      </x:c>
      <x:c r="K355" s="453" t="str">
        <x:v>NORTE | SUL</x:v>
      </x:c>
      <x:c r="L355" s="453" t="str">
        <x:v>NÃO</x:v>
      </x:c>
      <x:c r="M355" s="453" t="str">
        <x:v>DISPONIBILIDADE O&amp;M · FORA DO FATOR K</x:v>
      </x:c>
      <x:c r="N355" s="453" t="str">
        <x:v>DE/PARA POR CÓDIGO</x:v>
      </x:c>
    </x:row>
    <x:row r="356">
      <x:c r="A356" s="453" t="str">
        <x:v>FEVEREIRO 2025</x:v>
      </x:c>
      <x:c r="B356" s="453" t="str">
        <x:v>DISPONIBILIDADE</x:v>
      </x:c>
      <x:c r="C356" s="453" t="str">
        <x:v>DISPONIBILIDADE</x:v>
      </x:c>
      <x:c r="D356" s="453" t="str">
        <x:v>LINHA MORTA</x:v>
      </x:c>
      <x:c r="E356" s="453" t="str">
        <x:v>5021200049</x:v>
      </x:c>
      <x:c r="F356" s="601" t="str">
        <x:v>RET ISOLAD DISCO/ANCORAGEM LM</x:v>
      </x:c>
      <x:c r="G356" s="453" t="str">
        <x:v>CONJUNTO</x:v>
      </x:c>
      <x:c r="H356" s="604" t="n">
        <x:v>1</x:v>
      </x:c>
      <x:c r="I356" s="607" t="n">
        <x:v>43.92</x:v>
      </x:c>
      <x:c r="J356" s="607" t="n">
        <x:v>209.4</x:v>
      </x:c>
      <x:c r="K356" s="453" t="str">
        <x:v>NORTE | SUL</x:v>
      </x:c>
      <x:c r="L356" s="453" t="str">
        <x:v>NÃO</x:v>
      </x:c>
      <x:c r="M356" s="453" t="str">
        <x:v>DISPONIBILIDADE O&amp;M · FORA DO FATOR K</x:v>
      </x:c>
      <x:c r="N356" s="453" t="str">
        <x:v>DE/PARA POR CÓDIGO</x:v>
      </x:c>
    </x:row>
    <x:row r="357">
      <x:c r="A357" s="453" t="str">
        <x:v>FEVEREIRO 2025</x:v>
      </x:c>
      <x:c r="B357" s="453" t="str">
        <x:v>DISPONIBILIDADE</x:v>
      </x:c>
      <x:c r="C357" s="453" t="str">
        <x:v>DISPONIBILIDADE</x:v>
      </x:c>
      <x:c r="D357" s="453" t="str">
        <x:v>LINHA MORTA</x:v>
      </x:c>
      <x:c r="E357" s="453" t="str">
        <x:v>5022000230</x:v>
      </x:c>
      <x:c r="F357" s="601" t="str">
        <x:v>INST COND NU COBRE &gt; 50MM² LM</x:v>
      </x:c>
      <x:c r="G357" s="453" t="str">
        <x:v>METRO</x:v>
      </x:c>
      <x:c r="H357" s="604" t="n">
        <x:v>90</x:v>
      </x:c>
      <x:c r="I357" s="607" t="n">
        <x:v>445.78</x:v>
      </x:c>
      <x:c r="J357" s="607" t="n">
        <x:v>520.2</x:v>
      </x:c>
      <x:c r="K357" s="453" t="str">
        <x:v>NORTE</x:v>
      </x:c>
      <x:c r="L357" s="453" t="str">
        <x:v>NÃO</x:v>
      </x:c>
      <x:c r="M357" s="453" t="str">
        <x:v>DISPONIBILIDADE O&amp;M · FORA DO FATOR K</x:v>
      </x:c>
      <x:c r="N357" s="453" t="str">
        <x:v>NÃO INFORMADA</x:v>
      </x:c>
    </x:row>
    <x:row r="358">
      <x:c r="A358" s="453" t="str">
        <x:v>FEVEREIRO 2025</x:v>
      </x:c>
      <x:c r="B358" s="453" t="str">
        <x:v>DISPONIBILIDADE</x:v>
      </x:c>
      <x:c r="C358" s="453" t="str">
        <x:v>DISPONIBILIDADE</x:v>
      </x:c>
      <x:c r="D358" s="453" t="str">
        <x:v>LINHA MORTA</x:v>
      </x:c>
      <x:c r="E358" s="453" t="str">
        <x:v>5022000232</x:v>
      </x:c>
      <x:c r="F358" s="601" t="str">
        <x:v>INST COND NU COBRE &lt;= 50MM² LM</x:v>
      </x:c>
      <x:c r="G358" s="453" t="str">
        <x:v>METRO</x:v>
      </x:c>
      <x:c r="H358" s="604" t="n">
        <x:v>173</x:v>
      </x:c>
      <x:c r="I358" s="607" t="n">
        <x:v>791.56</x:v>
      </x:c>
      <x:c r="J358" s="607" t="n">
        <x:v>795.8</x:v>
      </x:c>
      <x:c r="K358" s="453" t="str">
        <x:v>NORTE | SUL</x:v>
      </x:c>
      <x:c r="L358" s="453" t="str">
        <x:v>NÃO</x:v>
      </x:c>
      <x:c r="M358" s="453" t="str">
        <x:v>DISPONIBILIDADE O&amp;M · FORA DO FATOR K</x:v>
      </x:c>
      <x:c r="N358" s="453" t="str">
        <x:v>DE/PARA POR CÓDIGO | NÃO INFORMADA</x:v>
      </x:c>
    </x:row>
    <x:row r="359">
      <x:c r="A359" s="453" t="str">
        <x:v>FEVEREIRO 2025</x:v>
      </x:c>
      <x:c r="B359" s="453" t="str">
        <x:v>DISPONIBILIDADE</x:v>
      </x:c>
      <x:c r="C359" s="453" t="str">
        <x:v>DISPONIBILIDADE</x:v>
      </x:c>
      <x:c r="D359" s="453" t="str">
        <x:v>LINHA MORTA</x:v>
      </x:c>
      <x:c r="E359" s="453" t="str">
        <x:v>5022000233</x:v>
      </x:c>
      <x:c r="F359" s="601" t="str">
        <x:v>RET COND NU COBRE &lt;= 50MM² LM</x:v>
      </x:c>
      <x:c r="G359" s="453" t="str">
        <x:v>METRO</x:v>
      </x:c>
      <x:c r="H359" s="604" t="n">
        <x:v>912</x:v>
      </x:c>
      <x:c r="I359" s="607" t="n">
        <x:v>1947</x:v>
      </x:c>
      <x:c r="J359" s="607" t="n">
        <x:v>2033.76</x:v>
      </x:c>
      <x:c r="K359" s="453" t="str">
        <x:v>SUL</x:v>
      </x:c>
      <x:c r="L359" s="453" t="str">
        <x:v>NÃO</x:v>
      </x:c>
      <x:c r="M359" s="453" t="str">
        <x:v>DISPONIBILIDADE O&amp;M · FORA DO FATOR K</x:v>
      </x:c>
      <x:c r="N359" s="453" t="str">
        <x:v>DE/PARA POR CÓDIGO</x:v>
      </x:c>
    </x:row>
    <x:row r="360">
      <x:c r="A360" s="453" t="str">
        <x:v>FEVEREIRO 2025</x:v>
      </x:c>
      <x:c r="B360" s="453" t="str">
        <x:v>DISPONIBILIDADE</x:v>
      </x:c>
      <x:c r="C360" s="453" t="str">
        <x:v>DISPONIBILIDADE</x:v>
      </x:c>
      <x:c r="D360" s="453" t="str">
        <x:v>LINHA MORTA</x:v>
      </x:c>
      <x:c r="E360" s="453" t="str">
        <x:v>5022000234</x:v>
      </x:c>
      <x:c r="F360" s="601" t="str">
        <x:v>INST COND NU ALUMINIO &gt; 1/0 LM</x:v>
      </x:c>
      <x:c r="G360" s="453" t="str">
        <x:v>METRO</x:v>
      </x:c>
      <x:c r="H360" s="604" t="n">
        <x:v>6186</x:v>
      </x:c>
      <x:c r="I360" s="607" t="n">
        <x:v>58811.42</x:v>
      </x:c>
      <x:c r="J360" s="607" t="n">
        <x:v>44724.78</x:v>
      </x:c>
      <x:c r="K360" s="453" t="str">
        <x:v>SUL</x:v>
      </x:c>
      <x:c r="L360" s="453" t="str">
        <x:v>NÃO</x:v>
      </x:c>
      <x:c r="M360" s="453" t="str">
        <x:v>DISPONIBILIDADE O&amp;M · FORA DO FATOR K</x:v>
      </x:c>
      <x:c r="N360" s="453" t="str">
        <x:v>DE/PARA POR CÓDIGO</x:v>
      </x:c>
    </x:row>
    <x:row r="361">
      <x:c r="A361" s="453" t="str">
        <x:v>FEVEREIRO 2025</x:v>
      </x:c>
      <x:c r="B361" s="453" t="str">
        <x:v>DISPONIBILIDADE</x:v>
      </x:c>
      <x:c r="C361" s="453" t="str">
        <x:v>DISPONIBILIDADE</x:v>
      </x:c>
      <x:c r="D361" s="453" t="str">
        <x:v>LINHA MORTA</x:v>
      </x:c>
      <x:c r="E361" s="453" t="str">
        <x:v>5022000236</x:v>
      </x:c>
      <x:c r="F361" s="601" t="str">
        <x:v>INST COND NU ALUMINIO &lt;= 1/0 LM</x:v>
      </x:c>
      <x:c r="G361" s="453" t="str">
        <x:v>METRO</x:v>
      </x:c>
      <x:c r="H361" s="604" t="n">
        <x:v>38136</x:v>
      </x:c>
      <x:c r="I361" s="607" t="n">
        <x:v>301673.54</x:v>
      </x:c>
      <x:c r="J361" s="607" t="n">
        <x:v>215468.4</x:v>
      </x:c>
      <x:c r="K361" s="453" t="str">
        <x:v>NORTE | SUL</x:v>
      </x:c>
      <x:c r="L361" s="453" t="str">
        <x:v>NÃO</x:v>
      </x:c>
      <x:c r="M361" s="453" t="str">
        <x:v>DISPONIBILIDADE O&amp;M · FORA DO FATOR K</x:v>
      </x:c>
      <x:c r="N361" s="453" t="str">
        <x:v>DE/PARA POR CÓDIGO | NÃO INFORMADA</x:v>
      </x:c>
    </x:row>
    <x:row r="362">
      <x:c r="A362" s="453" t="str">
        <x:v>FEVEREIRO 2025</x:v>
      </x:c>
      <x:c r="B362" s="453" t="str">
        <x:v>DISPONIBILIDADE</x:v>
      </x:c>
      <x:c r="C362" s="453" t="str">
        <x:v>DISPONIBILIDADE</x:v>
      </x:c>
      <x:c r="D362" s="453" t="str">
        <x:v>LINHA MORTA</x:v>
      </x:c>
      <x:c r="E362" s="453" t="str">
        <x:v>5022000237</x:v>
      </x:c>
      <x:c r="F362" s="601" t="str">
        <x:v>RET COND NU ALUMINIO &lt;= 1/0 LM</x:v>
      </x:c>
      <x:c r="G362" s="453" t="str">
        <x:v>METRO</x:v>
      </x:c>
      <x:c r="H362" s="604" t="n">
        <x:v>26167</x:v>
      </x:c>
      <x:c r="I362" s="607" t="n">
        <x:v>66605.7</x:v>
      </x:c>
      <x:c r="J362" s="607" t="n">
        <x:v>72220.92</x:v>
      </x:c>
      <x:c r="K362" s="453" t="str">
        <x:v>SUL</x:v>
      </x:c>
      <x:c r="L362" s="453" t="str">
        <x:v>NÃO</x:v>
      </x:c>
      <x:c r="M362" s="453" t="str">
        <x:v>DISPONIBILIDADE O&amp;M · FORA DO FATOR K</x:v>
      </x:c>
      <x:c r="N362" s="453" t="str">
        <x:v>DE/PARA POR CÓDIGO</x:v>
      </x:c>
    </x:row>
    <x:row r="363">
      <x:c r="A363" s="453" t="str">
        <x:v>FEVEREIRO 2025</x:v>
      </x:c>
      <x:c r="B363" s="453" t="str">
        <x:v>DISPONIBILIDADE</x:v>
      </x:c>
      <x:c r="C363" s="453" t="str">
        <x:v>DISPONIBILIDADE</x:v>
      </x:c>
      <x:c r="D363" s="453" t="str">
        <x:v>LINHA MORTA</x:v>
      </x:c>
      <x:c r="E363" s="453" t="str">
        <x:v>5022000240</x:v>
      </x:c>
      <x:c r="F363" s="601" t="str">
        <x:v>TENSIONAR COND NU COBRE &lt;= 50MM² LM</x:v>
      </x:c>
      <x:c r="G363" s="453" t="str">
        <x:v>UNIDADE</x:v>
      </x:c>
      <x:c r="H363" s="604" t="n">
        <x:v>0.387</x:v>
      </x:c>
      <x:c r="I363" s="607" t="n">
        <x:v>1053.79</x:v>
      </x:c>
      <x:c r="J363" s="607" t="n">
        <x:v>80.83</x:v>
      </x:c>
      <x:c r="K363" s="453" t="str">
        <x:v>NORTE | SUL</x:v>
      </x:c>
      <x:c r="L363" s="453" t="str">
        <x:v>NÃO</x:v>
      </x:c>
      <x:c r="M363" s="453" t="str">
        <x:v>DISPONIBILIDADE O&amp;M · FORA DO FATOR K</x:v>
      </x:c>
      <x:c r="N363" s="453" t="str">
        <x:v>DE/PARA POR CÓDIGO</x:v>
      </x:c>
    </x:row>
    <x:row r="364">
      <x:c r="A364" s="453" t="str">
        <x:v>FEVEREIRO 2025</x:v>
      </x:c>
      <x:c r="B364" s="453" t="str">
        <x:v>DISPONIBILIDADE</x:v>
      </x:c>
      <x:c r="C364" s="453" t="str">
        <x:v>DISPONIBILIDADE</x:v>
      </x:c>
      <x:c r="D364" s="453" t="str">
        <x:v>LINHA MORTA</x:v>
      </x:c>
      <x:c r="E364" s="453" t="str">
        <x:v>5022000242</x:v>
      </x:c>
      <x:c r="F364" s="601" t="str">
        <x:v>TENSIONAR COND NU ALUMINIO &lt;= 1/0 LM</x:v>
      </x:c>
      <x:c r="G364" s="453" t="str">
        <x:v>UNIDADE</x:v>
      </x:c>
      <x:c r="H364" s="604" t="n">
        <x:v>9.419</x:v>
      </x:c>
      <x:c r="I364" s="607" t="n">
        <x:v>37073.85</x:v>
      </x:c>
      <x:c r="J364" s="607" t="n">
        <x:v>2156.76</x:v>
      </x:c>
      <x:c r="K364" s="453" t="str">
        <x:v>NORTE | SUL</x:v>
      </x:c>
      <x:c r="L364" s="453" t="str">
        <x:v>NÃO</x:v>
      </x:c>
      <x:c r="M364" s="453" t="str">
        <x:v>DISPONIBILIDADE O&amp;M · FORA DO FATOR K</x:v>
      </x:c>
      <x:c r="N364" s="453" t="str">
        <x:v>DE/PARA POR CÓDIGO</x:v>
      </x:c>
    </x:row>
    <x:row r="365">
      <x:c r="A365" s="453" t="str">
        <x:v>FEVEREIRO 2025</x:v>
      </x:c>
      <x:c r="B365" s="453" t="str">
        <x:v>DISPONIBILIDADE</x:v>
      </x:c>
      <x:c r="C365" s="453" t="str">
        <x:v>DISPONIBILIDADE</x:v>
      </x:c>
      <x:c r="D365" s="453" t="str">
        <x:v>LINHA MORTA</x:v>
      </x:c>
      <x:c r="E365" s="453" t="str">
        <x:v>5022000243</x:v>
      </x:c>
      <x:c r="F365" s="601" t="str">
        <x:v>INST CONECTOR EM CONDUTOR LM</x:v>
      </x:c>
      <x:c r="G365" s="453" t="str">
        <x:v>UNIDADE</x:v>
      </x:c>
      <x:c r="H365" s="604" t="n">
        <x:v>48</x:v>
      </x:c>
      <x:c r="I365" s="607" t="n">
        <x:v>2178.06</x:v>
      </x:c>
      <x:c r="J365" s="607" t="n">
        <x:v>12108</x:v>
      </x:c>
      <x:c r="K365" s="453" t="str">
        <x:v>NORTE | SUL</x:v>
      </x:c>
      <x:c r="L365" s="453" t="str">
        <x:v>NÃO</x:v>
      </x:c>
      <x:c r="M365" s="453" t="str">
        <x:v>DISPONIBILIDADE O&amp;M · FORA DO FATOR K</x:v>
      </x:c>
      <x:c r="N365" s="453" t="str">
        <x:v>DE/PARA POR CÓDIGO | NÃO INFORMADA</x:v>
      </x:c>
    </x:row>
    <x:row r="366">
      <x:c r="A366" s="453" t="str">
        <x:v>FEVEREIRO 2025</x:v>
      </x:c>
      <x:c r="B366" s="453" t="str">
        <x:v>DISPONIBILIDADE</x:v>
      </x:c>
      <x:c r="C366" s="453" t="str">
        <x:v>DISPONIBILIDADE</x:v>
      </x:c>
      <x:c r="D366" s="453" t="str">
        <x:v>LINHA MORTA</x:v>
      </x:c>
      <x:c r="E366" s="453" t="str">
        <x:v>5022000249</x:v>
      </x:c>
      <x:c r="F366" s="601" t="str">
        <x:v>INST AMARRACAO COND NU/MULTIP/PROTEG LM</x:v>
      </x:c>
      <x:c r="G366" s="453" t="str">
        <x:v>UNIDADE</x:v>
      </x:c>
      <x:c r="H366" s="604" t="n">
        <x:v>9</x:v>
      </x:c>
      <x:c r="I366" s="607" t="n">
        <x:v>129.68</x:v>
      </x:c>
      <x:c r="J366" s="607" t="n">
        <x:v>2192.13</x:v>
      </x:c>
      <x:c r="K366" s="453" t="str">
        <x:v>NORTE | SUL</x:v>
      </x:c>
      <x:c r="L366" s="453" t="str">
        <x:v>NÃO</x:v>
      </x:c>
      <x:c r="M366" s="453" t="str">
        <x:v>DISPONIBILIDADE O&amp;M · FORA DO FATOR K</x:v>
      </x:c>
      <x:c r="N366" s="453" t="str">
        <x:v>DE/PARA POR CÓDIGO | NÃO INFORMADA</x:v>
      </x:c>
    </x:row>
    <x:row r="367">
      <x:c r="A367" s="453" t="str">
        <x:v>FEVEREIRO 2025</x:v>
      </x:c>
      <x:c r="B367" s="453" t="str">
        <x:v>DISPONIBILIDADE</x:v>
      </x:c>
      <x:c r="C367" s="453" t="str">
        <x:v>DISPONIBILIDADE</x:v>
      </x:c>
      <x:c r="D367" s="453" t="str">
        <x:v>LINHA MORTA</x:v>
      </x:c>
      <x:c r="E367" s="453" t="str">
        <x:v>5022000250</x:v>
      </x:c>
      <x:c r="F367" s="601" t="str">
        <x:v>INST FLY TAP/CRUZAM AEREO LM</x:v>
      </x:c>
      <x:c r="G367" s="453" t="str">
        <x:v>UNIDADE</x:v>
      </x:c>
      <x:c r="H367" s="604" t="n">
        <x:v>18</x:v>
      </x:c>
      <x:c r="I367" s="607" t="n">
        <x:v>4001.26</x:v>
      </x:c>
      <x:c r="J367" s="607" t="n">
        <x:v>9741.06</x:v>
      </x:c>
      <x:c r="K367" s="453" t="str">
        <x:v>NORTE | SUL</x:v>
      </x:c>
      <x:c r="L367" s="453" t="str">
        <x:v>NÃO</x:v>
      </x:c>
      <x:c r="M367" s="453" t="str">
        <x:v>DISPONIBILIDADE O&amp;M · FORA DO FATOR K</x:v>
      </x:c>
      <x:c r="N367" s="453" t="str">
        <x:v>NÃO INFORMADA</x:v>
      </x:c>
    </x:row>
    <x:row r="368">
      <x:c r="A368" s="453" t="str">
        <x:v>FEVEREIRO 2025</x:v>
      </x:c>
      <x:c r="B368" s="453" t="str">
        <x:v>DISPONIBILIDADE</x:v>
      </x:c>
      <x:c r="C368" s="453" t="str">
        <x:v>DISPONIBILIDADE</x:v>
      </x:c>
      <x:c r="D368" s="453" t="str">
        <x:v>FORA DO ANEXO IX</x:v>
      </x:c>
      <x:c r="E368" s="453" t="str">
        <x:v>5022000252</x:v>
      </x:c>
      <x:c r="F368" s="601" t="str">
        <x:v>INST ESPACADOR/AFASTADOR REDE PRI/SEC LM</x:v>
      </x:c>
      <x:c r="G368" s="453" t="str">
        <x:v>NÃO INFORMADA</x:v>
      </x:c>
      <x:c r="H368" s="604" t="n">
        <x:v>950</x:v>
      </x:c>
      <x:c r="I368" s="607" t="n">
        <x:v>0</x:v>
      </x:c>
      <x:c r="J368" s="607" t="n">
        <x:v>0</x:v>
      </x:c>
      <x:c r="K368" s="453" t="str">
        <x:v>NORTE | SUL</x:v>
      </x:c>
      <x:c r="L368" s="453" t="str">
        <x:v>NÃO</x:v>
      </x:c>
      <x:c r="M368" s="453" t="str">
        <x:v>DISPONIBILIDADE O&amp;M · FORA DO FATOR K</x:v>
      </x:c>
      <x:c r="N368" s="453" t="str">
        <x:v>DE/PARA POR CÓDIGO | NÃO INFORMADA</x:v>
      </x:c>
    </x:row>
    <x:row r="369">
      <x:c r="A369" s="453" t="str">
        <x:v>FEVEREIRO 2025</x:v>
      </x:c>
      <x:c r="B369" s="453" t="str">
        <x:v>DISPONIBILIDADE</x:v>
      </x:c>
      <x:c r="C369" s="453" t="str">
        <x:v>DISPONIBILIDADE</x:v>
      </x:c>
      <x:c r="D369" s="453" t="str">
        <x:v>LINHA MORTA</x:v>
      </x:c>
      <x:c r="E369" s="453" t="str">
        <x:v>5022000257</x:v>
      </x:c>
      <x:c r="F369" s="601" t="str">
        <x:v>INST ESTRIBO OU GRAMPO LINHA VIVA RD LM</x:v>
      </x:c>
      <x:c r="G369" s="453" t="str">
        <x:v>UNIDADE</x:v>
      </x:c>
      <x:c r="H369" s="604" t="n">
        <x:v>21</x:v>
      </x:c>
      <x:c r="I369" s="607" t="n">
        <x:v>4104.49</x:v>
      </x:c>
      <x:c r="J369" s="607" t="n">
        <x:v>3933.51</x:v>
      </x:c>
      <x:c r="K369" s="453" t="str">
        <x:v>NORTE | SUL</x:v>
      </x:c>
      <x:c r="L369" s="453" t="str">
        <x:v>NÃO</x:v>
      </x:c>
      <x:c r="M369" s="453" t="str">
        <x:v>DISPONIBILIDADE O&amp;M · FORA DO FATOR K</x:v>
      </x:c>
      <x:c r="N369" s="453" t="str">
        <x:v>DE/PARA POR CÓDIGO | NÃO INFORMADA</x:v>
      </x:c>
    </x:row>
    <x:row r="370">
      <x:c r="A370" s="453" t="str">
        <x:v>FEVEREIRO 2025</x:v>
      </x:c>
      <x:c r="B370" s="453" t="str">
        <x:v>DISPONIBILIDADE</x:v>
      </x:c>
      <x:c r="C370" s="453" t="str">
        <x:v>DISPONIBILIDADE</x:v>
      </x:c>
      <x:c r="D370" s="453" t="str">
        <x:v>LINHA MORTA</x:v>
      </x:c>
      <x:c r="E370" s="453" t="str">
        <x:v>5022000258</x:v>
      </x:c>
      <x:c r="F370" s="601" t="str">
        <x:v>RET ESTRIBO OU GRAMPO LINHA VIVA RD LM</x:v>
      </x:c>
      <x:c r="G370" s="453" t="str">
        <x:v>UNIDADE</x:v>
      </x:c>
      <x:c r="H370" s="604" t="n">
        <x:v>3</x:v>
      </x:c>
      <x:c r="I370" s="607" t="n">
        <x:v>123.72</x:v>
      </x:c>
      <x:c r="J370" s="607" t="n">
        <x:v>335.97</x:v>
      </x:c>
      <x:c r="K370" s="453" t="str">
        <x:v>SUL</x:v>
      </x:c>
      <x:c r="L370" s="453" t="str">
        <x:v>NÃO</x:v>
      </x:c>
      <x:c r="M370" s="453" t="str">
        <x:v>DISPONIBILIDADE O&amp;M · FORA DO FATOR K</x:v>
      </x:c>
      <x:c r="N370" s="453" t="str">
        <x:v>DE/PARA POR CÓDIGO</x:v>
      </x:c>
    </x:row>
    <x:row r="371">
      <x:c r="A371" s="453" t="str">
        <x:v>FEVEREIRO 2025</x:v>
      </x:c>
      <x:c r="B371" s="453" t="str">
        <x:v>DISPONIBILIDADE</x:v>
      </x:c>
      <x:c r="C371" s="453" t="str">
        <x:v>DISPONIBILIDADE</x:v>
      </x:c>
      <x:c r="D371" s="453" t="str">
        <x:v>LINHA MORTA</x:v>
      </x:c>
      <x:c r="E371" s="453" t="str">
        <x:v>5022000276</x:v>
      </x:c>
      <x:c r="F371" s="601" t="str">
        <x:v>INST COND COBERTO RDC 35-70MM2 LM</x:v>
      </x:c>
      <x:c r="G371" s="453" t="str">
        <x:v>METRO</x:v>
      </x:c>
      <x:c r="H371" s="604" t="n">
        <x:v>924</x:v>
      </x:c>
      <x:c r="I371" s="607" t="n">
        <x:v>8635.29</x:v>
      </x:c>
      <x:c r="J371" s="607" t="n">
        <x:v>6190.8</x:v>
      </x:c>
      <x:c r="K371" s="453" t="str">
        <x:v>SUL</x:v>
      </x:c>
      <x:c r="L371" s="453" t="str">
        <x:v>NÃO</x:v>
      </x:c>
      <x:c r="M371" s="453" t="str">
        <x:v>DISPONIBILIDADE O&amp;M · FORA DO FATOR K</x:v>
      </x:c>
      <x:c r="N371" s="453" t="str">
        <x:v>DE/PARA POR CÓDIGO</x:v>
      </x:c>
    </x:row>
    <x:row r="372">
      <x:c r="A372" s="453" t="str">
        <x:v>FEVEREIRO 2025</x:v>
      </x:c>
      <x:c r="B372" s="453" t="str">
        <x:v>DISPONIBILIDADE</x:v>
      </x:c>
      <x:c r="C372" s="453" t="str">
        <x:v>DISPONIBILIDADE</x:v>
      </x:c>
      <x:c r="D372" s="453" t="str">
        <x:v>LINHA MORTA</x:v>
      </x:c>
      <x:c r="E372" s="453" t="str">
        <x:v>5022000277</x:v>
      </x:c>
      <x:c r="F372" s="601" t="str">
        <x:v>RET COND COBERTO RDC 35-70MM2 LM</x:v>
      </x:c>
      <x:c r="G372" s="453" t="str">
        <x:v>METRO</x:v>
      </x:c>
      <x:c r="H372" s="604" t="n">
        <x:v>46</x:v>
      </x:c>
      <x:c r="I372" s="607" t="n">
        <x:v>174.89</x:v>
      </x:c>
      <x:c r="J372" s="607" t="n">
        <x:v>187.22</x:v>
      </x:c>
      <x:c r="K372" s="453" t="str">
        <x:v>SUL</x:v>
      </x:c>
      <x:c r="L372" s="453" t="str">
        <x:v>NÃO</x:v>
      </x:c>
      <x:c r="M372" s="453" t="str">
        <x:v>DISPONIBILIDADE O&amp;M · FORA DO FATOR K</x:v>
      </x:c>
      <x:c r="N372" s="453" t="str">
        <x:v>DE/PARA POR CÓDIGO</x:v>
      </x:c>
    </x:row>
    <x:row r="373">
      <x:c r="A373" s="453" t="str">
        <x:v>FEVEREIRO 2025</x:v>
      </x:c>
      <x:c r="B373" s="453" t="str">
        <x:v>DISPONIBILIDADE</x:v>
      </x:c>
      <x:c r="C373" s="453" t="str">
        <x:v>DISPONIBILIDADE</x:v>
      </x:c>
      <x:c r="D373" s="453" t="str">
        <x:v>LINHA MORTA</x:v>
      </x:c>
      <x:c r="E373" s="453" t="str">
        <x:v>5022000278</x:v>
      </x:c>
      <x:c r="F373" s="601" t="str">
        <x:v>INST COND COBERTO RDC 95-185MM2 LM</x:v>
      </x:c>
      <x:c r="G373" s="453" t="str">
        <x:v>METRO</x:v>
      </x:c>
      <x:c r="H373" s="604" t="n">
        <x:v>4238</x:v>
      </x:c>
      <x:c r="I373" s="607" t="n">
        <x:v>48337.27</x:v>
      </x:c>
      <x:c r="J373" s="607" t="n">
        <x:v>40091.48</x:v>
      </x:c>
      <x:c r="K373" s="453" t="str">
        <x:v>NORTE | SUL</x:v>
      </x:c>
      <x:c r="L373" s="453" t="str">
        <x:v>NÃO</x:v>
      </x:c>
      <x:c r="M373" s="453" t="str">
        <x:v>DISPONIBILIDADE O&amp;M · FORA DO FATOR K</x:v>
      </x:c>
      <x:c r="N373" s="453" t="str">
        <x:v>DE/PARA POR CÓDIGO</x:v>
      </x:c>
    </x:row>
    <x:row r="374">
      <x:c r="A374" s="453" t="str">
        <x:v>FEVEREIRO 2025</x:v>
      </x:c>
      <x:c r="B374" s="453" t="str">
        <x:v>DISPONIBILIDADE</x:v>
      </x:c>
      <x:c r="C374" s="453" t="str">
        <x:v>DISPONIBILIDADE</x:v>
      </x:c>
      <x:c r="D374" s="453" t="str">
        <x:v>LINHA MORTA</x:v>
      </x:c>
      <x:c r="E374" s="453" t="str">
        <x:v>5022000283</x:v>
      </x:c>
      <x:c r="F374" s="601" t="str">
        <x:v>TENSIONAR COND PROTEGIDO RDC LM</x:v>
      </x:c>
      <x:c r="G374" s="453" t="str">
        <x:v>UNIDADE</x:v>
      </x:c>
      <x:c r="H374" s="604" t="n">
        <x:v>0.193</x:v>
      </x:c>
      <x:c r="I374" s="607" t="n">
        <x:v>1014.51</x:v>
      </x:c>
      <x:c r="J374" s="607" t="n">
        <x:v>59.42</x:v>
      </x:c>
      <x:c r="K374" s="453" t="str">
        <x:v>NORTE | SUL</x:v>
      </x:c>
      <x:c r="L374" s="453" t="str">
        <x:v>NÃO</x:v>
      </x:c>
      <x:c r="M374" s="453" t="str">
        <x:v>DISPONIBILIDADE O&amp;M · FORA DO FATOR K</x:v>
      </x:c>
      <x:c r="N374" s="453" t="str">
        <x:v>DE/PARA POR CÓDIGO</x:v>
      </x:c>
    </x:row>
    <x:row r="375">
      <x:c r="A375" s="453" t="str">
        <x:v>FEVEREIRO 2025</x:v>
      </x:c>
      <x:c r="B375" s="453" t="str">
        <x:v>DISPONIBILIDADE</x:v>
      </x:c>
      <x:c r="C375" s="453" t="str">
        <x:v>DISPONIBILIDADE</x:v>
      </x:c>
      <x:c r="D375" s="453" t="str">
        <x:v>LINHA MORTA</x:v>
      </x:c>
      <x:c r="E375" s="453" t="str">
        <x:v>5022000286</x:v>
      </x:c>
      <x:c r="F375" s="601" t="str">
        <x:v>INST CONEX OU EMENDA DE CABO RDC LM</x:v>
      </x:c>
      <x:c r="G375" s="453" t="str">
        <x:v>UNIDADE</x:v>
      </x:c>
      <x:c r="H375" s="604" t="n">
        <x:v>37</x:v>
      </x:c>
      <x:c r="I375" s="607" t="n">
        <x:v>2778.57</x:v>
      </x:c>
      <x:c r="J375" s="607" t="n">
        <x:v>17256.06</x:v>
      </x:c>
      <x:c r="K375" s="453" t="str">
        <x:v>NORTE | SUL</x:v>
      </x:c>
      <x:c r="L375" s="453" t="str">
        <x:v>NÃO</x:v>
      </x:c>
      <x:c r="M375" s="453" t="str">
        <x:v>DISPONIBILIDADE O&amp;M · FORA DO FATOR K</x:v>
      </x:c>
      <x:c r="N375" s="453" t="str">
        <x:v>DE/PARA POR CÓDIGO</x:v>
      </x:c>
    </x:row>
    <x:row r="376">
      <x:c r="A376" s="453" t="str">
        <x:v>FEVEREIRO 2025</x:v>
      </x:c>
      <x:c r="B376" s="453" t="str">
        <x:v>DISPONIBILIDADE</x:v>
      </x:c>
      <x:c r="C376" s="453" t="str">
        <x:v>DISPONIBILIDADE</x:v>
      </x:c>
      <x:c r="D376" s="453" t="str">
        <x:v>LINHA MORTA</x:v>
      </x:c>
      <x:c r="E376" s="453" t="str">
        <x:v>5022200033</x:v>
      </x:c>
      <x:c r="F376" s="601" t="str">
        <x:v>INST ATERRAMENTO COMPL 1HASTE LM</x:v>
      </x:c>
      <x:c r="G376" s="453" t="str">
        <x:v>CONJUNTO</x:v>
      </x:c>
      <x:c r="H376" s="604" t="n">
        <x:v>24</x:v>
      </x:c>
      <x:c r="I376" s="607" t="n">
        <x:v>9259.13</x:v>
      </x:c>
      <x:c r="J376" s="607" t="n">
        <x:v>15748.56</x:v>
      </x:c>
      <x:c r="K376" s="453" t="str">
        <x:v>SUL</x:v>
      </x:c>
      <x:c r="L376" s="453" t="str">
        <x:v>NÃO</x:v>
      </x:c>
      <x:c r="M376" s="453" t="str">
        <x:v>DISPONIBILIDADE O&amp;M · FORA DO FATOR K</x:v>
      </x:c>
      <x:c r="N376" s="453" t="str">
        <x:v>DE/PARA POR CÓDIGO</x:v>
      </x:c>
    </x:row>
    <x:row r="377">
      <x:c r="A377" s="453" t="str">
        <x:v>FEVEREIRO 2025</x:v>
      </x:c>
      <x:c r="B377" s="453" t="str">
        <x:v>DISPONIBILIDADE</x:v>
      </x:c>
      <x:c r="C377" s="453" t="str">
        <x:v>DISPONIBILIDADE</x:v>
      </x:c>
      <x:c r="D377" s="453" t="str">
        <x:v>LINHA MORTA</x:v>
      </x:c>
      <x:c r="E377" s="453" t="str">
        <x:v>5022200035</x:v>
      </x:c>
      <x:c r="F377" s="601" t="str">
        <x:v>INST 1HASTE ADICIONAL ATERRAMENTO LM</x:v>
      </x:c>
      <x:c r="G377" s="453" t="str">
        <x:v>UNIDADE</x:v>
      </x:c>
      <x:c r="H377" s="604" t="n">
        <x:v>150</x:v>
      </x:c>
      <x:c r="I377" s="607" t="n">
        <x:v>9517.5</x:v>
      </x:c>
      <x:c r="J377" s="607" t="n">
        <x:v>51127.5</x:v>
      </x:c>
      <x:c r="K377" s="453" t="str">
        <x:v>SUL</x:v>
      </x:c>
      <x:c r="L377" s="453" t="str">
        <x:v>NÃO</x:v>
      </x:c>
      <x:c r="M377" s="453" t="str">
        <x:v>DISPONIBILIDADE O&amp;M · FORA DO FATOR K</x:v>
      </x:c>
      <x:c r="N377" s="453" t="str">
        <x:v>DE/PARA POR CÓDIGO</x:v>
      </x:c>
    </x:row>
    <x:row r="378">
      <x:c r="A378" s="453" t="str">
        <x:v>FEVEREIRO 2025</x:v>
      </x:c>
      <x:c r="B378" s="453" t="str">
        <x:v>DISPONIBILIDADE</x:v>
      </x:c>
      <x:c r="C378" s="453" t="str">
        <x:v>DISPONIBILIDADE</x:v>
      </x:c>
      <x:c r="D378" s="453" t="str">
        <x:v>LINHA MORTA</x:v>
      </x:c>
      <x:c r="E378" s="453" t="str">
        <x:v>5022200036</x:v>
      </x:c>
      <x:c r="F378" s="601" t="str">
        <x:v>INST FIO TERRA LM</x:v>
      </x:c>
      <x:c r="G378" s="453" t="str">
        <x:v>UNIDADE</x:v>
      </x:c>
      <x:c r="H378" s="604" t="n">
        <x:v>3</x:v>
      </x:c>
      <x:c r="I378" s="607" t="n">
        <x:v>292.8</x:v>
      </x:c>
      <x:c r="J378" s="607" t="n">
        <x:v>860.85</x:v>
      </x:c>
      <x:c r="K378" s="453" t="str">
        <x:v>SUL</x:v>
      </x:c>
      <x:c r="L378" s="453" t="str">
        <x:v>NÃO</x:v>
      </x:c>
      <x:c r="M378" s="453" t="str">
        <x:v>DISPONIBILIDADE O&amp;M · FORA DO FATOR K</x:v>
      </x:c>
      <x:c r="N378" s="453" t="str">
        <x:v>DE/PARA POR CÓDIGO</x:v>
      </x:c>
    </x:row>
    <x:row r="379">
      <x:c r="A379" s="453" t="str">
        <x:v>FEVEREIRO 2025</x:v>
      </x:c>
      <x:c r="B379" s="453" t="str">
        <x:v>DISPONIBILIDADE</x:v>
      </x:c>
      <x:c r="C379" s="453" t="str">
        <x:v>DISPONIBILIDADE</x:v>
      </x:c>
      <x:c r="D379" s="453" t="str">
        <x:v>LINHA MORTA</x:v>
      </x:c>
      <x:c r="E379" s="453" t="str">
        <x:v>5022200037</x:v>
      </x:c>
      <x:c r="F379" s="601" t="str">
        <x:v>INST SECCION E ATERRAM CERCA LM</x:v>
      </x:c>
      <x:c r="G379" s="453" t="str">
        <x:v>CONJUNTO</x:v>
      </x:c>
      <x:c r="H379" s="604" t="n">
        <x:v>7</x:v>
      </x:c>
      <x:c r="I379" s="607" t="n">
        <x:v>3928.75</x:v>
      </x:c>
      <x:c r="J379" s="607" t="n">
        <x:v>5325.81</x:v>
      </x:c>
      <x:c r="K379" s="453" t="str">
        <x:v>SUL</x:v>
      </x:c>
      <x:c r="L379" s="453" t="str">
        <x:v>NÃO</x:v>
      </x:c>
      <x:c r="M379" s="453" t="str">
        <x:v>DISPONIBILIDADE O&amp;M · FORA DO FATOR K</x:v>
      </x:c>
      <x:c r="N379" s="453" t="str">
        <x:v>DE/PARA POR CÓDIGO | NÃO INFORMADA</x:v>
      </x:c>
    </x:row>
    <x:row r="380">
      <x:c r="A380" s="453" t="str">
        <x:v>FEVEREIRO 2025</x:v>
      </x:c>
      <x:c r="B380" s="453" t="str">
        <x:v>DISPONIBILIDADE</x:v>
      </x:c>
      <x:c r="C380" s="453" t="str">
        <x:v>DISPONIBILIDADE</x:v>
      </x:c>
      <x:c r="D380" s="453" t="str">
        <x:v>LINHA MORTA</x:v>
      </x:c>
      <x:c r="E380" s="453" t="str">
        <x:v>5024000064</x:v>
      </x:c>
      <x:c r="F380" s="601" t="str">
        <x:v>INST RAMAL DE CONEXAO CONC/MULTIPLEX LM</x:v>
      </x:c>
      <x:c r="G380" s="453" t="str">
        <x:v>UNIDADE</x:v>
      </x:c>
      <x:c r="H380" s="604" t="n">
        <x:v>19</x:v>
      </x:c>
      <x:c r="I380" s="607" t="n">
        <x:v>3101.01</x:v>
      </x:c>
      <x:c r="J380" s="607" t="n">
        <x:v>9490.69</x:v>
      </x:c>
      <x:c r="K380" s="453" t="str">
        <x:v>SUL</x:v>
      </x:c>
      <x:c r="L380" s="453" t="str">
        <x:v>NÃO</x:v>
      </x:c>
      <x:c r="M380" s="453" t="str">
        <x:v>DISPONIBILIDADE O&amp;M · FORA DO FATOR K</x:v>
      </x:c>
      <x:c r="N380" s="453" t="str">
        <x:v>DE/PARA POR CÓDIGO | NÃO INFORMADA</x:v>
      </x:c>
    </x:row>
    <x:row r="381">
      <x:c r="A381" s="453" t="str">
        <x:v>FEVEREIRO 2025</x:v>
      </x:c>
      <x:c r="B381" s="453" t="str">
        <x:v>DISPONIBILIDADE</x:v>
      </x:c>
      <x:c r="C381" s="453" t="str">
        <x:v>DISPONIBILIDADE</x:v>
      </x:c>
      <x:c r="D381" s="453" t="str">
        <x:v>LINHA MORTA</x:v>
      </x:c>
      <x:c r="E381" s="453" t="str">
        <x:v>5024000065</x:v>
      </x:c>
      <x:c r="F381" s="601" t="str">
        <x:v>RET RAMAL DE CONEXAO CONC/MULTIPLEX LM</x:v>
      </x:c>
      <x:c r="G381" s="453" t="str">
        <x:v>UNIDADE</x:v>
      </x:c>
      <x:c r="H381" s="604" t="n">
        <x:v>23</x:v>
      </x:c>
      <x:c r="I381" s="607" t="n">
        <x:v>899.08</x:v>
      </x:c>
      <x:c r="J381" s="607" t="n">
        <x:v>8041.95</x:v>
      </x:c>
      <x:c r="K381" s="453" t="str">
        <x:v>SUL</x:v>
      </x:c>
      <x:c r="L381" s="453" t="str">
        <x:v>NÃO</x:v>
      </x:c>
      <x:c r="M381" s="453" t="str">
        <x:v>DISPONIBILIDADE O&amp;M · FORA DO FATOR K</x:v>
      </x:c>
      <x:c r="N381" s="453" t="str">
        <x:v>DE/PARA POR CÓDIGO</x:v>
      </x:c>
    </x:row>
    <x:row r="382">
      <x:c r="A382" s="453" t="str">
        <x:v>FEVEREIRO 2025</x:v>
      </x:c>
      <x:c r="B382" s="453" t="str">
        <x:v>DISPONIBILIDADE</x:v>
      </x:c>
      <x:c r="C382" s="453" t="str">
        <x:v>DISPONIBILIDADE</x:v>
      </x:c>
      <x:c r="D382" s="453" t="str">
        <x:v>FORA DO ANEXO IX</x:v>
      </x:c>
      <x:c r="E382" s="453" t="str">
        <x:v>5024000072</x:v>
      </x:c>
      <x:c r="F382" s="601" t="str">
        <x:v>INST CONEXAO RAMAL DE CONEXAO LM</x:v>
      </x:c>
      <x:c r="G382" s="453" t="str">
        <x:v>NÃO INFORMADA</x:v>
      </x:c>
      <x:c r="H382" s="604" t="n">
        <x:v>33</x:v>
      </x:c>
      <x:c r="I382" s="607" t="n">
        <x:v>0</x:v>
      </x:c>
      <x:c r="J382" s="607" t="n">
        <x:v>0</x:v>
      </x:c>
      <x:c r="K382" s="453" t="str">
        <x:v>SUL</x:v>
      </x:c>
      <x:c r="L382" s="453" t="str">
        <x:v>NÃO</x:v>
      </x:c>
      <x:c r="M382" s="453" t="str">
        <x:v>DISPONIBILIDADE O&amp;M · FORA DO FATOR K</x:v>
      </x:c>
      <x:c r="N382" s="453" t="str">
        <x:v>DE/PARA POR CÓDIGO</x:v>
      </x:c>
    </x:row>
    <x:row r="383">
      <x:c r="A383" s="453" t="str">
        <x:v>FEVEREIRO 2025</x:v>
      </x:c>
      <x:c r="B383" s="453" t="str">
        <x:v>DISPONIBILIDADE</x:v>
      </x:c>
      <x:c r="C383" s="453" t="str">
        <x:v>DISPONIBILIDADE</x:v>
      </x:c>
      <x:c r="D383" s="453" t="str">
        <x:v>FORA DO ANEXO IX</x:v>
      </x:c>
      <x:c r="E383" s="453" t="str">
        <x:v>5024000073</x:v>
      </x:c>
      <x:c r="F383" s="601" t="str">
        <x:v>RET CONEXAO RAMAL DE CONEXAO LM</x:v>
      </x:c>
      <x:c r="G383" s="453" t="str">
        <x:v>NÃO INFORMADA</x:v>
      </x:c>
      <x:c r="H383" s="604" t="n">
        <x:v>33</x:v>
      </x:c>
      <x:c r="I383" s="607" t="n">
        <x:v>0</x:v>
      </x:c>
      <x:c r="J383" s="607" t="n">
        <x:v>0</x:v>
      </x:c>
      <x:c r="K383" s="453" t="str">
        <x:v>SUL</x:v>
      </x:c>
      <x:c r="L383" s="453" t="str">
        <x:v>NÃO</x:v>
      </x:c>
      <x:c r="M383" s="453" t="str">
        <x:v>DISPONIBILIDADE O&amp;M · FORA DO FATOR K</x:v>
      </x:c>
      <x:c r="N383" s="453" t="str">
        <x:v>DE/PARA POR CÓDIGO</x:v>
      </x:c>
    </x:row>
    <x:row r="384">
      <x:c r="A384" s="453" t="str">
        <x:v>FEVEREIRO 2025</x:v>
      </x:c>
      <x:c r="B384" s="453" t="str">
        <x:v>DISPONIBILIDADE</x:v>
      </x:c>
      <x:c r="C384" s="453" t="str">
        <x:v>DISPONIBILIDADE</x:v>
      </x:c>
      <x:c r="D384" s="453" t="str">
        <x:v>LINHA MORTA</x:v>
      </x:c>
      <x:c r="E384" s="453" t="str">
        <x:v>5024000085</x:v>
      </x:c>
      <x:c r="F384" s="601" t="str">
        <x:v>INST CONEXAO RAMAL DE CONEXAO LM</x:v>
      </x:c>
      <x:c r="G384" s="453" t="str">
        <x:v>UNIDADE</x:v>
      </x:c>
      <x:c r="H384" s="604" t="n">
        <x:v>216</x:v>
      </x:c>
      <x:c r="I384" s="607" t="n">
        <x:v>13668.55</x:v>
      </x:c>
      <x:c r="J384" s="607" t="n">
        <x:v>16383.6</x:v>
      </x:c>
      <x:c r="K384" s="453" t="str">
        <x:v>SUL</x:v>
      </x:c>
      <x:c r="L384" s="453" t="str">
        <x:v>NÃO</x:v>
      </x:c>
      <x:c r="M384" s="453" t="str">
        <x:v>DISPONIBILIDADE O&amp;M · FORA DO FATOR K</x:v>
      </x:c>
      <x:c r="N384" s="453" t="str">
        <x:v>DE/PARA POR CÓDIGO</x:v>
      </x:c>
    </x:row>
    <x:row r="385">
      <x:c r="A385" s="453" t="str">
        <x:v>FEVEREIRO 2025</x:v>
      </x:c>
      <x:c r="B385" s="453" t="str">
        <x:v>DISPONIBILIDADE</x:v>
      </x:c>
      <x:c r="C385" s="453" t="str">
        <x:v>DISPONIBILIDADE</x:v>
      </x:c>
      <x:c r="D385" s="453" t="str">
        <x:v>FORA DO ANEXO IX</x:v>
      </x:c>
      <x:c r="E385" s="453" t="str">
        <x:v>5025300054</x:v>
      </x:c>
      <x:c r="F385" s="601" t="str">
        <x:v>TURMA MANUT EQUIPAMENTO DISP</x:v>
      </x:c>
      <x:c r="G385" s="453" t="str">
        <x:v>NÃO INFORMADA</x:v>
      </x:c>
      <x:c r="H385" s="604" t="n">
        <x:v>2045.2</x:v>
      </x:c>
      <x:c r="I385" s="607" t="n">
        <x:v>504734.91</x:v>
      </x:c>
      <x:c r="J385" s="607" t="n">
        <x:v>546665.73</x:v>
      </x:c>
      <x:c r="K385" s="453" t="str">
        <x:v>NORTE | SUL</x:v>
      </x:c>
      <x:c r="L385" s="453" t="str">
        <x:v>NÃO</x:v>
      </x:c>
      <x:c r="M385" s="453" t="str">
        <x:v>DISPONIBILIDADE O&amp;M · FORA DO FATOR K</x:v>
      </x:c>
      <x:c r="N385" s="453" t="str">
        <x:v>DE/PARA POR CÓDIGO</x:v>
      </x:c>
    </x:row>
    <x:row r="386">
      <x:c r="A386" s="453" t="str">
        <x:v>FEVEREIRO 2025</x:v>
      </x:c>
      <x:c r="B386" s="453" t="str">
        <x:v>DISPONIBILIDADE</x:v>
      </x:c>
      <x:c r="C386" s="453" t="str">
        <x:v>DISPONIBILIDADE</x:v>
      </x:c>
      <x:c r="D386" s="453" t="str">
        <x:v>FORA DO ANEXO IX</x:v>
      </x:c>
      <x:c r="E386" s="453" t="str">
        <x:v>5025300057</x:v>
      </x:c>
      <x:c r="F386" s="601" t="str">
        <x:v>TURMA QUALIDADE EM DISP</x:v>
      </x:c>
      <x:c r="G386" s="453" t="str">
        <x:v>NÃO INFORMADA</x:v>
      </x:c>
      <x:c r="H386" s="604" t="n">
        <x:v>845.65</x:v>
      </x:c>
      <x:c r="I386" s="607" t="n">
        <x:v>187708.93</x:v>
      </x:c>
      <x:c r="J386" s="607" t="n">
        <x:v>204303.18</x:v>
      </x:c>
      <x:c r="K386" s="453" t="str">
        <x:v>NORTE | SUL</x:v>
      </x:c>
      <x:c r="L386" s="453" t="str">
        <x:v>NÃO</x:v>
      </x:c>
      <x:c r="M386" s="453" t="str">
        <x:v>DISPONIBILIDADE O&amp;M · FORA DO FATOR K</x:v>
      </x:c>
      <x:c r="N386" s="453" t="str">
        <x:v>DE/PARA POR CÓDIGO</x:v>
      </x:c>
    </x:row>
    <x:row r="387">
      <x:c r="A387" s="453" t="str">
        <x:v>FEVEREIRO 2025</x:v>
      </x:c>
      <x:c r="B387" s="453" t="str">
        <x:v>DISPONIBILIDADE</x:v>
      </x:c>
      <x:c r="C387" s="453" t="str">
        <x:v>DISPONIBILIDADE</x:v>
      </x:c>
      <x:c r="D387" s="453" t="str">
        <x:v>LINHA MORTA</x:v>
      </x:c>
      <x:c r="E387" s="453" t="str">
        <x:v>5025300103</x:v>
      </x:c>
      <x:c r="F387" s="601" t="str">
        <x:v>INST ILUMINACAO PUBLICA LM</x:v>
      </x:c>
      <x:c r="G387" s="453" t="str">
        <x:v>CONJUNTO</x:v>
      </x:c>
      <x:c r="H387" s="604" t="n">
        <x:v>54</x:v>
      </x:c>
      <x:c r="I387" s="607" t="n">
        <x:v>19666.32</x:v>
      </x:c>
      <x:c r="J387" s="607" t="n">
        <x:v>26724.6</x:v>
      </x:c>
      <x:c r="K387" s="453" t="str">
        <x:v>SUL</x:v>
      </x:c>
      <x:c r="L387" s="453" t="str">
        <x:v>NÃO</x:v>
      </x:c>
      <x:c r="M387" s="453" t="str">
        <x:v>DISPONIBILIDADE O&amp;M · FORA DO FATOR K</x:v>
      </x:c>
      <x:c r="N387" s="453" t="str">
        <x:v>DE/PARA POR CÓDIGO</x:v>
      </x:c>
    </x:row>
    <x:row r="388">
      <x:c r="A388" s="453" t="str">
        <x:v>FEVEREIRO 2025</x:v>
      </x:c>
      <x:c r="B388" s="453" t="str">
        <x:v>DISPONIBILIDADE</x:v>
      </x:c>
      <x:c r="C388" s="453" t="str">
        <x:v>DISPONIBILIDADE</x:v>
      </x:c>
      <x:c r="D388" s="453" t="str">
        <x:v>LINHA MORTA</x:v>
      </x:c>
      <x:c r="E388" s="453" t="str">
        <x:v>5025300104</x:v>
      </x:c>
      <x:c r="F388" s="601" t="str">
        <x:v>RET ILUMINACAO PUBLICA LM</x:v>
      </x:c>
      <x:c r="G388" s="453" t="str">
        <x:v>CONJUNTO</x:v>
      </x:c>
      <x:c r="H388" s="604" t="n">
        <x:v>55</x:v>
      </x:c>
      <x:c r="I388" s="607" t="n">
        <x:v>9543.73</x:v>
      </x:c>
      <x:c r="J388" s="607" t="n">
        <x:v>12905.2</x:v>
      </x:c>
      <x:c r="K388" s="453" t="str">
        <x:v>SUL</x:v>
      </x:c>
      <x:c r="L388" s="453" t="str">
        <x:v>NÃO</x:v>
      </x:c>
      <x:c r="M388" s="453" t="str">
        <x:v>DISPONIBILIDADE O&amp;M · FORA DO FATOR K</x:v>
      </x:c>
      <x:c r="N388" s="453" t="str">
        <x:v>DE/PARA POR CÓDIGO</x:v>
      </x:c>
    </x:row>
    <x:row r="389">
      <x:c r="A389" s="453" t="str">
        <x:v>FEVEREIRO 2025</x:v>
      </x:c>
      <x:c r="B389" s="453" t="str">
        <x:v>DISPONIBILIDADE</x:v>
      </x:c>
      <x:c r="C389" s="453" t="str">
        <x:v>DISPONIBILIDADE</x:v>
      </x:c>
      <x:c r="D389" s="453" t="str">
        <x:v>LINHA MORTA</x:v>
      </x:c>
      <x:c r="E389" s="453" t="str">
        <x:v>5025300105</x:v>
      </x:c>
      <x:c r="F389" s="601" t="str">
        <x:v>INST CONEXAO ILUMINACAO PUBLICA LM</x:v>
      </x:c>
      <x:c r="G389" s="453" t="str">
        <x:v>UNIDADE</x:v>
      </x:c>
      <x:c r="H389" s="604" t="n">
        <x:v>26</x:v>
      </x:c>
      <x:c r="I389" s="607" t="n">
        <x:v>1088.92</x:v>
      </x:c>
      <x:c r="J389" s="607" t="n">
        <x:v>7863.96</x:v>
      </x:c>
      <x:c r="K389" s="453" t="str">
        <x:v>SUL</x:v>
      </x:c>
      <x:c r="L389" s="453" t="str">
        <x:v>NÃO</x:v>
      </x:c>
      <x:c r="M389" s="453" t="str">
        <x:v>DISPONIBILIDADE O&amp;M · FORA DO FATOR K</x:v>
      </x:c>
      <x:c r="N389" s="453" t="str">
        <x:v>DE/PARA POR CÓDIGO</x:v>
      </x:c>
    </x:row>
    <x:row r="390">
      <x:c r="A390" s="453" t="str">
        <x:v>FEVEREIRO 2025</x:v>
      </x:c>
      <x:c r="B390" s="453" t="str">
        <x:v>DISPONIBILIDADE</x:v>
      </x:c>
      <x:c r="C390" s="453" t="str">
        <x:v>DISPONIBILIDADE</x:v>
      </x:c>
      <x:c r="D390" s="453" t="str">
        <x:v>LINHA MORTA</x:v>
      </x:c>
      <x:c r="E390" s="453" t="str">
        <x:v>5025300106</x:v>
      </x:c>
      <x:c r="F390" s="601" t="str">
        <x:v>RET CONEXAO ILUMINACAO PUBLICA LM</x:v>
      </x:c>
      <x:c r="G390" s="453" t="str">
        <x:v>UNIDADE</x:v>
      </x:c>
      <x:c r="H390" s="604" t="n">
        <x:v>26</x:v>
      </x:c>
      <x:c r="I390" s="607" t="n">
        <x:v>687.14</x:v>
      </x:c>
      <x:c r="J390" s="607" t="n">
        <x:v>4962.36</x:v>
      </x:c>
      <x:c r="K390" s="453" t="str">
        <x:v>SUL</x:v>
      </x:c>
      <x:c r="L390" s="453" t="str">
        <x:v>NÃO</x:v>
      </x:c>
      <x:c r="M390" s="453" t="str">
        <x:v>DISPONIBILIDADE O&amp;M · FORA DO FATOR K</x:v>
      </x:c>
      <x:c r="N390" s="453" t="str">
        <x:v>DE/PARA POR CÓDIGO</x:v>
      </x:c>
    </x:row>
    <x:row r="391">
      <x:c r="A391" s="453" t="str">
        <x:v>FEVEREIRO 2025</x:v>
      </x:c>
      <x:c r="B391" s="453" t="str">
        <x:v>DISPONIBILIDADE</x:v>
      </x:c>
      <x:c r="C391" s="453" t="str">
        <x:v>DISPONIBILIDADE</x:v>
      </x:c>
      <x:c r="D391" s="453" t="str">
        <x:v>LINHA MORTA</x:v>
      </x:c>
      <x:c r="E391" s="453" t="str">
        <x:v>5025300109</x:v>
      </x:c>
      <x:c r="F391" s="601" t="str">
        <x:v>INST ELO FUSIVEL LM</x:v>
      </x:c>
      <x:c r="G391" s="453" t="str">
        <x:v>CONJUNTO</x:v>
      </x:c>
      <x:c r="H391" s="604" t="n">
        <x:v>9</x:v>
      </x:c>
      <x:c r="I391" s="607" t="n">
        <x:v>95.84</x:v>
      </x:c>
      <x:c r="J391" s="607" t="n">
        <x:v>2605.05</x:v>
      </x:c>
      <x:c r="K391" s="453" t="str">
        <x:v>NORTE | SUL</x:v>
      </x:c>
      <x:c r="L391" s="453" t="str">
        <x:v>NÃO</x:v>
      </x:c>
      <x:c r="M391" s="453" t="str">
        <x:v>DISPONIBILIDADE O&amp;M · FORA DO FATOR K</x:v>
      </x:c>
      <x:c r="N391" s="453" t="str">
        <x:v>DE/PARA POR CÓDIGO</x:v>
      </x:c>
    </x:row>
    <x:row r="392">
      <x:c r="A392" s="453" t="str">
        <x:v>FEVEREIRO 2025</x:v>
      </x:c>
      <x:c r="B392" s="453" t="str">
        <x:v>DISPONIBILIDADE</x:v>
      </x:c>
      <x:c r="C392" s="453" t="str">
        <x:v>DISPONIBILIDADE</x:v>
      </x:c>
      <x:c r="D392" s="453" t="str">
        <x:v>LINHA MORTA</x:v>
      </x:c>
      <x:c r="E392" s="453" t="str">
        <x:v>5025300110</x:v>
      </x:c>
      <x:c r="F392" s="601" t="str">
        <x:v>RET ELO FUSIVEL LM</x:v>
      </x:c>
      <x:c r="G392" s="453" t="str">
        <x:v>CONJUNTO</x:v>
      </x:c>
      <x:c r="H392" s="604" t="n">
        <x:v>9</x:v>
      </x:c>
      <x:c r="I392" s="607" t="n">
        <x:v>80.56</x:v>
      </x:c>
      <x:c r="J392" s="607" t="n">
        <x:v>2189.79</x:v>
      </x:c>
      <x:c r="K392" s="453" t="str">
        <x:v>NORTE | SUL</x:v>
      </x:c>
      <x:c r="L392" s="453" t="str">
        <x:v>NÃO</x:v>
      </x:c>
      <x:c r="M392" s="453" t="str">
        <x:v>DISPONIBILIDADE O&amp;M · FORA DO FATOR K</x:v>
      </x:c>
      <x:c r="N392" s="453" t="str">
        <x:v>DE/PARA POR CÓDIGO</x:v>
      </x:c>
    </x:row>
    <x:row r="393">
      <x:c r="A393" s="453" t="str">
        <x:v>FEVEREIRO 2025</x:v>
      </x:c>
      <x:c r="B393" s="453" t="str">
        <x:v>DISPONIBILIDADE</x:v>
      </x:c>
      <x:c r="C393" s="453" t="str">
        <x:v>DISPONIBILIDADE</x:v>
      </x:c>
      <x:c r="D393" s="453" t="str">
        <x:v>LINHA MORTA</x:v>
      </x:c>
      <x:c r="E393" s="453" t="str">
        <x:v>5025300120</x:v>
      </x:c>
      <x:c r="F393" s="601" t="str">
        <x:v>INST RELIGADOR/SECCIONADOR 3F LM</x:v>
      </x:c>
      <x:c r="G393" s="453" t="str">
        <x:v>UNIDADE</x:v>
      </x:c>
      <x:c r="H393" s="604" t="n">
        <x:v>1</x:v>
      </x:c>
      <x:c r="I393" s="607" t="n">
        <x:v>6432.47</x:v>
      </x:c>
      <x:c r="J393" s="607" t="n">
        <x:v>1660.33</x:v>
      </x:c>
      <x:c r="K393" s="453" t="str">
        <x:v>SUL</x:v>
      </x:c>
      <x:c r="L393" s="453" t="str">
        <x:v>NÃO</x:v>
      </x:c>
      <x:c r="M393" s="453" t="str">
        <x:v>DISPONIBILIDADE O&amp;M · FORA DO FATOR K</x:v>
      </x:c>
      <x:c r="N393" s="453" t="str">
        <x:v>NÃO INFORMADA</x:v>
      </x:c>
    </x:row>
    <x:row r="394">
      <x:c r="A394" s="453" t="str">
        <x:v>FEVEREIRO 2025</x:v>
      </x:c>
      <x:c r="B394" s="453" t="str">
        <x:v>DISPONIBILIDADE</x:v>
      </x:c>
      <x:c r="C394" s="453" t="str">
        <x:v>DISPONIBILIDADE</x:v>
      </x:c>
      <x:c r="D394" s="453" t="str">
        <x:v>LINHA MORTA</x:v>
      </x:c>
      <x:c r="E394" s="453" t="str">
        <x:v>5025300122</x:v>
      </x:c>
      <x:c r="F394" s="601" t="str">
        <x:v>INST ESTR CP RELIGADOR/SEC 3F &gt;400A LM</x:v>
      </x:c>
      <x:c r="G394" s="453" t="str">
        <x:v>CONJUNTO</x:v>
      </x:c>
      <x:c r="H394" s="604" t="n">
        <x:v>18</x:v>
      </x:c>
      <x:c r="I394" s="607" t="n">
        <x:v>86013.72</x:v>
      </x:c>
      <x:c r="J394" s="607" t="n">
        <x:v>108006.84</x:v>
      </x:c>
      <x:c r="K394" s="453" t="str">
        <x:v>SUL</x:v>
      </x:c>
      <x:c r="L394" s="453" t="str">
        <x:v>NÃO</x:v>
      </x:c>
      <x:c r="M394" s="453" t="str">
        <x:v>DISPONIBILIDADE O&amp;M · FORA DO FATOR K</x:v>
      </x:c>
      <x:c r="N394" s="453" t="str">
        <x:v>DE/PARA POR CÓDIGO | NÃO INFORMADA</x:v>
      </x:c>
    </x:row>
    <x:row r="395">
      <x:c r="A395" s="453" t="str">
        <x:v>FEVEREIRO 2025</x:v>
      </x:c>
      <x:c r="B395" s="453" t="str">
        <x:v>DISPONIBILIDADE</x:v>
      </x:c>
      <x:c r="C395" s="453" t="str">
        <x:v>DISPONIBILIDADE</x:v>
      </x:c>
      <x:c r="D395" s="453" t="str">
        <x:v>LINHA MORTA</x:v>
      </x:c>
      <x:c r="E395" s="453" t="str">
        <x:v>5025300123</x:v>
      </x:c>
      <x:c r="F395" s="601" t="str">
        <x:v>RET ESTR CP RELIGADOR/SEC 3F &gt;400A LM</x:v>
      </x:c>
      <x:c r="G395" s="453" t="str">
        <x:v>CONJUNTO</x:v>
      </x:c>
      <x:c r="H395" s="604" t="n">
        <x:v>15</x:v>
      </x:c>
      <x:c r="I395" s="607" t="n">
        <x:v>28331.1</x:v>
      </x:c>
      <x:c r="J395" s="607" t="n">
        <x:v>56358</x:v>
      </x:c>
      <x:c r="K395" s="453" t="str">
        <x:v>SUL</x:v>
      </x:c>
      <x:c r="L395" s="453" t="str">
        <x:v>NÃO</x:v>
      </x:c>
      <x:c r="M395" s="453" t="str">
        <x:v>DISPONIBILIDADE O&amp;M · FORA DO FATOR K</x:v>
      </x:c>
      <x:c r="N395" s="453" t="str">
        <x:v>DE/PARA POR CÓDIGO | NÃO INFORMADA</x:v>
      </x:c>
    </x:row>
    <x:row r="396">
      <x:c r="A396" s="453" t="str">
        <x:v>FEVEREIRO 2025</x:v>
      </x:c>
      <x:c r="B396" s="453" t="str">
        <x:v>DISPONIBILIDADE</x:v>
      </x:c>
      <x:c r="C396" s="453" t="str">
        <x:v>DISPONIBILIDADE</x:v>
      </x:c>
      <x:c r="D396" s="453" t="str">
        <x:v>LINHA MORTA</x:v>
      </x:c>
      <x:c r="E396" s="453" t="str">
        <x:v>5025300124</x:v>
      </x:c>
      <x:c r="F396" s="601" t="str">
        <x:v>INST REGULADOR TENSAO 3F POSTE/PLATAF LM</x:v>
      </x:c>
      <x:c r="G396" s="453" t="str">
        <x:v>UNIDADE</x:v>
      </x:c>
      <x:c r="H396" s="604" t="n">
        <x:v>2</x:v>
      </x:c>
      <x:c r="I396" s="607" t="n">
        <x:v>19312.04</x:v>
      </x:c>
      <x:c r="J396" s="607" t="n">
        <x:v>4685.1</x:v>
      </x:c>
      <x:c r="K396" s="453" t="str">
        <x:v>SUL</x:v>
      </x:c>
      <x:c r="L396" s="453" t="str">
        <x:v>NÃO</x:v>
      </x:c>
      <x:c r="M396" s="453" t="str">
        <x:v>DISPONIBILIDADE O&amp;M · FORA DO FATOR K</x:v>
      </x:c>
      <x:c r="N396" s="453" t="str">
        <x:v>NÃO INFORMADA</x:v>
      </x:c>
    </x:row>
    <x:row r="397">
      <x:c r="A397" s="453" t="str">
        <x:v>FEVEREIRO 2025</x:v>
      </x:c>
      <x:c r="B397" s="453" t="str">
        <x:v>DISPONIBILIDADE</x:v>
      </x:c>
      <x:c r="C397" s="453" t="str">
        <x:v>DISPONIBILIDADE</x:v>
      </x:c>
      <x:c r="D397" s="453" t="str">
        <x:v>LINHA MORTA</x:v>
      </x:c>
      <x:c r="E397" s="453" t="str">
        <x:v>5025300143</x:v>
      </x:c>
      <x:c r="F397" s="601" t="str">
        <x:v>INST ESTR CP TRAFO DT 1F FN LM</x:v>
      </x:c>
      <x:c r="G397" s="453" t="str">
        <x:v>CONJUNTO</x:v>
      </x:c>
      <x:c r="H397" s="604" t="n">
        <x:v>48</x:v>
      </x:c>
      <x:c r="I397" s="607" t="n">
        <x:v>68198.49</x:v>
      </x:c>
      <x:c r="J397" s="607" t="n">
        <x:v>88333.44</x:v>
      </x:c>
      <x:c r="K397" s="453" t="str">
        <x:v>NORTE | SUL</x:v>
      </x:c>
      <x:c r="L397" s="453" t="str">
        <x:v>NÃO</x:v>
      </x:c>
      <x:c r="M397" s="453" t="str">
        <x:v>DISPONIBILIDADE O&amp;M · FORA DO FATOR K</x:v>
      </x:c>
      <x:c r="N397" s="453" t="str">
        <x:v>DE/PARA POR CÓDIGO | NÃO INFORMADA</x:v>
      </x:c>
    </x:row>
    <x:row r="398">
      <x:c r="A398" s="453" t="str">
        <x:v>FEVEREIRO 2025</x:v>
      </x:c>
      <x:c r="B398" s="453" t="str">
        <x:v>DISPONIBILIDADE</x:v>
      </x:c>
      <x:c r="C398" s="453" t="str">
        <x:v>DISPONIBILIDADE</x:v>
      </x:c>
      <x:c r="D398" s="453" t="str">
        <x:v>LINHA MORTA</x:v>
      </x:c>
      <x:c r="E398" s="453" t="str">
        <x:v>5025300144</x:v>
      </x:c>
      <x:c r="F398" s="601" t="str">
        <x:v>RET ESTR CP TRAFO DT 1F FN LM</x:v>
      </x:c>
      <x:c r="G398" s="453" t="str">
        <x:v>CONJUNTO</x:v>
      </x:c>
      <x:c r="H398" s="604" t="n">
        <x:v>20</x:v>
      </x:c>
      <x:c r="I398" s="607" t="n">
        <x:v>16073.06</x:v>
      </x:c>
      <x:c r="J398" s="607" t="n">
        <x:v>29444.6</x:v>
      </x:c>
      <x:c r="K398" s="453" t="str">
        <x:v>NORTE | SUL</x:v>
      </x:c>
      <x:c r="L398" s="453" t="str">
        <x:v>NÃO</x:v>
      </x:c>
      <x:c r="M398" s="453" t="str">
        <x:v>DISPONIBILIDADE O&amp;M · FORA DO FATOR K</x:v>
      </x:c>
      <x:c r="N398" s="453" t="str">
        <x:v>DE/PARA POR CÓDIGO</x:v>
      </x:c>
    </x:row>
    <x:row r="399">
      <x:c r="A399" s="453" t="str">
        <x:v>FEVEREIRO 2025</x:v>
      </x:c>
      <x:c r="B399" s="453" t="str">
        <x:v>DISPONIBILIDADE</x:v>
      </x:c>
      <x:c r="C399" s="453" t="str">
        <x:v>DISPONIBILIDADE</x:v>
      </x:c>
      <x:c r="D399" s="453" t="str">
        <x:v>LINHA MORTA</x:v>
      </x:c>
      <x:c r="E399" s="453" t="str">
        <x:v>5025300145</x:v>
      </x:c>
      <x:c r="F399" s="601" t="str">
        <x:v>INST ESTR CP TRAFO DT 2F FF LM</x:v>
      </x:c>
      <x:c r="G399" s="453" t="str">
        <x:v>CONJUNTO</x:v>
      </x:c>
      <x:c r="H399" s="604" t="n">
        <x:v>2</x:v>
      </x:c>
      <x:c r="I399" s="607" t="n">
        <x:v>2566.48</x:v>
      </x:c>
      <x:c r="J399" s="607" t="n">
        <x:v>4469.26</x:v>
      </x:c>
      <x:c r="K399" s="453" t="str">
        <x:v>SUL</x:v>
      </x:c>
      <x:c r="L399" s="453" t="str">
        <x:v>NÃO</x:v>
      </x:c>
      <x:c r="M399" s="453" t="str">
        <x:v>DISPONIBILIDADE O&amp;M · FORA DO FATOR K</x:v>
      </x:c>
      <x:c r="N399" s="453" t="str">
        <x:v>DE/PARA POR CÓDIGO</x:v>
      </x:c>
    </x:row>
    <x:row r="400">
      <x:c r="A400" s="453" t="str">
        <x:v>FEVEREIRO 2025</x:v>
      </x:c>
      <x:c r="B400" s="453" t="str">
        <x:v>DISPONIBILIDADE</x:v>
      </x:c>
      <x:c r="C400" s="453" t="str">
        <x:v>DISPONIBILIDADE</x:v>
      </x:c>
      <x:c r="D400" s="453" t="str">
        <x:v>LINHA MORTA</x:v>
      </x:c>
      <x:c r="E400" s="453" t="str">
        <x:v>5025300146</x:v>
      </x:c>
      <x:c r="F400" s="601" t="str">
        <x:v>RET ESTR CP TRAFO DT 2F FF LM</x:v>
      </x:c>
      <x:c r="G400" s="453" t="str">
        <x:v>CONJUNTO</x:v>
      </x:c>
      <x:c r="H400" s="604" t="n">
        <x:v>2</x:v>
      </x:c>
      <x:c r="I400" s="607" t="n">
        <x:v>1962.6</x:v>
      </x:c>
      <x:c r="J400" s="607" t="n">
        <x:v>3417.68</x:v>
      </x:c>
      <x:c r="K400" s="453" t="str">
        <x:v>SUL</x:v>
      </x:c>
      <x:c r="L400" s="453" t="str">
        <x:v>NÃO</x:v>
      </x:c>
      <x:c r="M400" s="453" t="str">
        <x:v>DISPONIBILIDADE O&amp;M · FORA DO FATOR K</x:v>
      </x:c>
      <x:c r="N400" s="453" t="str">
        <x:v>DE/PARA POR CÓDIGO</x:v>
      </x:c>
    </x:row>
    <x:row r="401">
      <x:c r="A401" s="453" t="str">
        <x:v>FEVEREIRO 2025</x:v>
      </x:c>
      <x:c r="B401" s="453" t="str">
        <x:v>DISPONIBILIDADE</x:v>
      </x:c>
      <x:c r="C401" s="453" t="str">
        <x:v>DISPONIBILIDADE</x:v>
      </x:c>
      <x:c r="D401" s="453" t="str">
        <x:v>LINHA MORTA</x:v>
      </x:c>
      <x:c r="E401" s="453" t="str">
        <x:v>5025300147</x:v>
      </x:c>
      <x:c r="F401" s="601" t="str">
        <x:v>INST ESTR CP TRAFO DT 3F LM</x:v>
      </x:c>
      <x:c r="G401" s="453" t="str">
        <x:v>CONJUNTO</x:v>
      </x:c>
      <x:c r="H401" s="604" t="n">
        <x:v>34</x:v>
      </x:c>
      <x:c r="I401" s="607" t="n">
        <x:v>87736.48</x:v>
      </x:c>
      <x:c r="J401" s="607" t="n">
        <x:v>102792.88</x:v>
      </x:c>
      <x:c r="K401" s="453" t="str">
        <x:v>NORTE | SUL</x:v>
      </x:c>
      <x:c r="L401" s="453" t="str">
        <x:v>NÃO</x:v>
      </x:c>
      <x:c r="M401" s="453" t="str">
        <x:v>DISPONIBILIDADE O&amp;M · FORA DO FATOR K</x:v>
      </x:c>
      <x:c r="N401" s="453" t="str">
        <x:v>DE/PARA POR CÓDIGO</x:v>
      </x:c>
    </x:row>
    <x:row r="402">
      <x:c r="A402" s="453" t="str">
        <x:v>FEVEREIRO 2025</x:v>
      </x:c>
      <x:c r="B402" s="453" t="str">
        <x:v>DISPONIBILIDADE</x:v>
      </x:c>
      <x:c r="C402" s="453" t="str">
        <x:v>DISPONIBILIDADE</x:v>
      </x:c>
      <x:c r="D402" s="453" t="str">
        <x:v>LINHA MORTA</x:v>
      </x:c>
      <x:c r="E402" s="453" t="str">
        <x:v>5025300148</x:v>
      </x:c>
      <x:c r="F402" s="601" t="str">
        <x:v>RET ESTR CP TRAFO DT 3F LM</x:v>
      </x:c>
      <x:c r="G402" s="453" t="str">
        <x:v>CONJUNTO</x:v>
      </x:c>
      <x:c r="H402" s="604" t="n">
        <x:v>19</x:v>
      </x:c>
      <x:c r="I402" s="607" t="n">
        <x:v>27647.36</x:v>
      </x:c>
      <x:c r="J402" s="607" t="n">
        <x:v>41209.29</x:v>
      </x:c>
      <x:c r="K402" s="453" t="str">
        <x:v>NORTE | SUL</x:v>
      </x:c>
      <x:c r="L402" s="453" t="str">
        <x:v>NÃO</x:v>
      </x:c>
      <x:c r="M402" s="453" t="str">
        <x:v>DISPONIBILIDADE O&amp;M · FORA DO FATOR K</x:v>
      </x:c>
      <x:c r="N402" s="453" t="str">
        <x:v>DE/PARA POR CÓDIGO</x:v>
      </x:c>
    </x:row>
    <x:row r="403">
      <x:c r="A403" s="453" t="str">
        <x:v>FEVEREIRO 2025</x:v>
      </x:c>
      <x:c r="B403" s="453" t="str">
        <x:v>DISPONIBILIDADE</x:v>
      </x:c>
      <x:c r="C403" s="453" t="str">
        <x:v>DISPONIBILIDADE</x:v>
      </x:c>
      <x:c r="D403" s="453" t="str">
        <x:v>LINHA MORTA</x:v>
      </x:c>
      <x:c r="E403" s="453" t="str">
        <x:v>5025300160</x:v>
      </x:c>
      <x:c r="F403" s="601" t="str">
        <x:v>INST PARA-RAIOS BT LM</x:v>
      </x:c>
      <x:c r="G403" s="453" t="str">
        <x:v>CONJUNTO</x:v>
      </x:c>
      <x:c r="H403" s="604" t="n">
        <x:v>47</x:v>
      </x:c>
      <x:c r="I403" s="607" t="n">
        <x:v>2398.49</x:v>
      </x:c>
      <x:c r="J403" s="607" t="n">
        <x:v>17039.38</x:v>
      </x:c>
      <x:c r="K403" s="453" t="str">
        <x:v>SUL</x:v>
      </x:c>
      <x:c r="L403" s="453" t="str">
        <x:v>NÃO</x:v>
      </x:c>
      <x:c r="M403" s="453" t="str">
        <x:v>DISPONIBILIDADE O&amp;M · FORA DO FATOR K</x:v>
      </x:c>
      <x:c r="N403" s="453" t="str">
        <x:v>DE/PARA POR CÓDIGO | NÃO INFORMADA</x:v>
      </x:c>
    </x:row>
    <x:row r="404">
      <x:c r="A404" s="453" t="str">
        <x:v>FEVEREIRO 2025</x:v>
      </x:c>
      <x:c r="B404" s="453" t="str">
        <x:v>DISPONIBILIDADE</x:v>
      </x:c>
      <x:c r="C404" s="453" t="str">
        <x:v>DISPONIBILIDADE</x:v>
      </x:c>
      <x:c r="D404" s="453" t="str">
        <x:v>LINHA MORTA</x:v>
      </x:c>
      <x:c r="E404" s="453" t="str">
        <x:v>5025300161</x:v>
      </x:c>
      <x:c r="F404" s="601" t="str">
        <x:v>RET PARA-RAIOS BT LM</x:v>
      </x:c>
      <x:c r="G404" s="453" t="str">
        <x:v>CONJUNTO</x:v>
      </x:c>
      <x:c r="H404" s="604" t="n">
        <x:v>8</x:v>
      </x:c>
      <x:c r="I404" s="607" t="n">
        <x:v>163.07</x:v>
      </x:c>
      <x:c r="J404" s="607" t="n">
        <x:v>1993.84</x:v>
      </x:c>
      <x:c r="K404" s="453" t="str">
        <x:v>SUL</x:v>
      </x:c>
      <x:c r="L404" s="453" t="str">
        <x:v>NÃO</x:v>
      </x:c>
      <x:c r="M404" s="453" t="str">
        <x:v>DISPONIBILIDADE O&amp;M · FORA DO FATOR K</x:v>
      </x:c>
      <x:c r="N404" s="453" t="str">
        <x:v>DE/PARA POR CÓDIGO</x:v>
      </x:c>
    </x:row>
    <x:row r="405">
      <x:c r="A405" s="453" t="str">
        <x:v>FEVEREIRO 2025</x:v>
      </x:c>
      <x:c r="B405" s="453" t="str">
        <x:v>DISPONIBILIDADE</x:v>
      </x:c>
      <x:c r="C405" s="453" t="str">
        <x:v>DISPONIBILIDADE</x:v>
      </x:c>
      <x:c r="D405" s="453" t="str">
        <x:v>LINHA MORTA</x:v>
      </x:c>
      <x:c r="E405" s="453" t="str">
        <x:v>5025300162</x:v>
      </x:c>
      <x:c r="F405" s="601" t="str">
        <x:v>INST PARA-RAIOS MT LM</x:v>
      </x:c>
      <x:c r="G405" s="453" t="str">
        <x:v>UNIDADE</x:v>
      </x:c>
      <x:c r="H405" s="604" t="n">
        <x:v>53</x:v>
      </x:c>
      <x:c r="I405" s="607" t="n">
        <x:v>7371.15</x:v>
      </x:c>
      <x:c r="J405" s="607" t="n">
        <x:v>25066.35</x:v>
      </x:c>
      <x:c r="K405" s="453" t="str">
        <x:v>NORTE | SUL</x:v>
      </x:c>
      <x:c r="L405" s="453" t="str">
        <x:v>NÃO</x:v>
      </x:c>
      <x:c r="M405" s="453" t="str">
        <x:v>DISPONIBILIDADE O&amp;M · FORA DO FATOR K</x:v>
      </x:c>
      <x:c r="N405" s="453" t="str">
        <x:v>DE/PARA POR CÓDIGO</x:v>
      </x:c>
    </x:row>
    <x:row r="406">
      <x:c r="A406" s="453" t="str">
        <x:v>FEVEREIRO 2025</x:v>
      </x:c>
      <x:c r="B406" s="453" t="str">
        <x:v>DISPONIBILIDADE</x:v>
      </x:c>
      <x:c r="C406" s="453" t="str">
        <x:v>DISPONIBILIDADE</x:v>
      </x:c>
      <x:c r="D406" s="453" t="str">
        <x:v>LINHA MORTA</x:v>
      </x:c>
      <x:c r="E406" s="453" t="str">
        <x:v>5025300163</x:v>
      </x:c>
      <x:c r="F406" s="601" t="str">
        <x:v>RET PARA-RAIOS MT LM</x:v>
      </x:c>
      <x:c r="G406" s="453" t="str">
        <x:v>UNIDADE</x:v>
      </x:c>
      <x:c r="H406" s="604" t="n">
        <x:v>44</x:v>
      </x:c>
      <x:c r="I406" s="607" t="n">
        <x:v>2731.65</x:v>
      </x:c>
      <x:c r="J406" s="607" t="n">
        <x:v>12903.44</x:v>
      </x:c>
      <x:c r="K406" s="453" t="str">
        <x:v>NORTE | SUL</x:v>
      </x:c>
      <x:c r="L406" s="453" t="str">
        <x:v>NÃO</x:v>
      </x:c>
      <x:c r="M406" s="453" t="str">
        <x:v>DISPONIBILIDADE O&amp;M · FORA DO FATOR K</x:v>
      </x:c>
      <x:c r="N406" s="453" t="str">
        <x:v>DE/PARA POR CÓDIGO</x:v>
      </x:c>
    </x:row>
    <x:row r="407">
      <x:c r="A407" s="453" t="str">
        <x:v>FEVEREIRO 2025</x:v>
      </x:c>
      <x:c r="B407" s="453" t="str">
        <x:v>DISPONIBILIDADE</x:v>
      </x:c>
      <x:c r="C407" s="453" t="str">
        <x:v>DISPONIBILIDADE</x:v>
      </x:c>
      <x:c r="D407" s="453" t="str">
        <x:v>LINHA MORTA</x:v>
      </x:c>
      <x:c r="E407" s="453" t="str">
        <x:v>5025300164</x:v>
      </x:c>
      <x:c r="F407" s="601" t="str">
        <x:v>INST ESTR CP PARA-RAIOS MT LM</x:v>
      </x:c>
      <x:c r="G407" s="453" t="str">
        <x:v>CONJUNTO</x:v>
      </x:c>
      <x:c r="H407" s="604" t="n">
        <x:v>2</x:v>
      </x:c>
      <x:c r="I407" s="607" t="n">
        <x:v>9160.66</x:v>
      </x:c>
      <x:c r="J407" s="607" t="n">
        <x:v>1907.58</x:v>
      </x:c>
      <x:c r="K407" s="453" t="str">
        <x:v>SUL</x:v>
      </x:c>
      <x:c r="L407" s="453" t="str">
        <x:v>NÃO</x:v>
      </x:c>
      <x:c r="M407" s="453" t="str">
        <x:v>DISPONIBILIDADE O&amp;M · FORA DO FATOR K</x:v>
      </x:c>
      <x:c r="N407" s="453" t="str">
        <x:v>NÃO INFORMADA</x:v>
      </x:c>
    </x:row>
    <x:row r="408">
      <x:c r="A408" s="453" t="str">
        <x:v>FEVEREIRO 2025</x:v>
      </x:c>
      <x:c r="B408" s="453" t="str">
        <x:v>DISPONIBILIDADE</x:v>
      </x:c>
      <x:c r="C408" s="453" t="str">
        <x:v>DISPONIBILIDADE</x:v>
      </x:c>
      <x:c r="D408" s="453" t="str">
        <x:v>LINHA MORTA</x:v>
      </x:c>
      <x:c r="E408" s="453" t="str">
        <x:v>5025300166</x:v>
      </x:c>
      <x:c r="F408" s="601" t="str">
        <x:v>INST CHAVE FUSIVEL RELIG LM</x:v>
      </x:c>
      <x:c r="G408" s="453" t="str">
        <x:v>UNIDADE</x:v>
      </x:c>
      <x:c r="H408" s="604" t="n">
        <x:v>4</x:v>
      </x:c>
      <x:c r="I408" s="607" t="n">
        <x:v>2182.63</x:v>
      </x:c>
      <x:c r="J408" s="607" t="n">
        <x:v>3083.28</x:v>
      </x:c>
      <x:c r="K408" s="453" t="str">
        <x:v>SUL</x:v>
      </x:c>
      <x:c r="L408" s="453" t="str">
        <x:v>NÃO</x:v>
      </x:c>
      <x:c r="M408" s="453" t="str">
        <x:v>DISPONIBILIDADE O&amp;M · FORA DO FATOR K</x:v>
      </x:c>
      <x:c r="N408" s="453" t="str">
        <x:v>DE/PARA POR CÓDIGO</x:v>
      </x:c>
    </x:row>
    <x:row r="409">
      <x:c r="A409" s="453" t="str">
        <x:v>FEVEREIRO 2025</x:v>
      </x:c>
      <x:c r="B409" s="453" t="str">
        <x:v>DISPONIBILIDADE</x:v>
      </x:c>
      <x:c r="C409" s="453" t="str">
        <x:v>DISPONIBILIDADE</x:v>
      </x:c>
      <x:c r="D409" s="453" t="str">
        <x:v>LINHA MORTA</x:v>
      </x:c>
      <x:c r="E409" s="453" t="str">
        <x:v>5025300167</x:v>
      </x:c>
      <x:c r="F409" s="601" t="str">
        <x:v>RET CHAVE FUSIVEL RELIG LM</x:v>
      </x:c>
      <x:c r="G409" s="453" t="str">
        <x:v>UNIDADE</x:v>
      </x:c>
      <x:c r="H409" s="604" t="n">
        <x:v>5</x:v>
      </x:c>
      <x:c r="I409" s="607" t="n">
        <x:v>1653.47</x:v>
      </x:c>
      <x:c r="J409" s="607" t="n">
        <x:v>2350.95</x:v>
      </x:c>
      <x:c r="K409" s="453" t="str">
        <x:v>SUL</x:v>
      </x:c>
      <x:c r="L409" s="453" t="str">
        <x:v>NÃO</x:v>
      </x:c>
      <x:c r="M409" s="453" t="str">
        <x:v>DISPONIBILIDADE O&amp;M · FORA DO FATOR K</x:v>
      </x:c>
      <x:c r="N409" s="453" t="str">
        <x:v>DE/PARA POR CÓDIGO</x:v>
      </x:c>
    </x:row>
    <x:row r="410">
      <x:c r="A410" s="453" t="str">
        <x:v>FEVEREIRO 2025</x:v>
      </x:c>
      <x:c r="B410" s="453" t="str">
        <x:v>DISPONIBILIDADE</x:v>
      </x:c>
      <x:c r="C410" s="453" t="str">
        <x:v>DISPONIBILIDADE</x:v>
      </x:c>
      <x:c r="D410" s="453" t="str">
        <x:v>LINHA MORTA</x:v>
      </x:c>
      <x:c r="E410" s="453" t="str">
        <x:v>5025300172</x:v>
      </x:c>
      <x:c r="F410" s="601" t="str">
        <x:v>INST CHAVE FUSIVEL 15/25KV LM</x:v>
      </x:c>
      <x:c r="G410" s="453" t="str">
        <x:v>UNIDADE</x:v>
      </x:c>
      <x:c r="H410" s="604" t="n">
        <x:v>65</x:v>
      </x:c>
      <x:c r="I410" s="607" t="n">
        <x:v>11496.22</x:v>
      </x:c>
      <x:c r="J410" s="607" t="n">
        <x:v>28836.6</x:v>
      </x:c>
      <x:c r="K410" s="453" t="str">
        <x:v>NORTE | SUL</x:v>
      </x:c>
      <x:c r="L410" s="453" t="str">
        <x:v>NÃO</x:v>
      </x:c>
      <x:c r="M410" s="453" t="str">
        <x:v>DISPONIBILIDADE O&amp;M · FORA DO FATOR K</x:v>
      </x:c>
      <x:c r="N410" s="453" t="str">
        <x:v>DE/PARA POR CÓDIGO</x:v>
      </x:c>
    </x:row>
    <x:row r="411">
      <x:c r="A411" s="453" t="str">
        <x:v>FEVEREIRO 2025</x:v>
      </x:c>
      <x:c r="B411" s="453" t="str">
        <x:v>DISPONIBILIDADE</x:v>
      </x:c>
      <x:c r="C411" s="453" t="str">
        <x:v>DISPONIBILIDADE</x:v>
      </x:c>
      <x:c r="D411" s="453" t="str">
        <x:v>LINHA MORTA</x:v>
      </x:c>
      <x:c r="E411" s="453" t="str">
        <x:v>5025300173</x:v>
      </x:c>
      <x:c r="F411" s="601" t="str">
        <x:v>RET CHAVE FUSIVEL 15/25KV LM</x:v>
      </x:c>
      <x:c r="G411" s="453" t="str">
        <x:v>UNIDADE</x:v>
      </x:c>
      <x:c r="H411" s="604" t="n">
        <x:v>41</x:v>
      </x:c>
      <x:c r="I411" s="607" t="n">
        <x:v>3380.4</x:v>
      </x:c>
      <x:c r="J411" s="607" t="n">
        <x:v>13608.31</x:v>
      </x:c>
      <x:c r="K411" s="453" t="str">
        <x:v>NORTE | SUL</x:v>
      </x:c>
      <x:c r="L411" s="453" t="str">
        <x:v>NÃO</x:v>
      </x:c>
      <x:c r="M411" s="453" t="str">
        <x:v>DISPONIBILIDADE O&amp;M · FORA DO FATOR K</x:v>
      </x:c>
      <x:c r="N411" s="453" t="str">
        <x:v>DE/PARA POR CÓDIGO</x:v>
      </x:c>
    </x:row>
    <x:row r="412">
      <x:c r="A412" s="453" t="str">
        <x:v>FEVEREIRO 2025</x:v>
      </x:c>
      <x:c r="B412" s="453" t="str">
        <x:v>DISPONIBILIDADE</x:v>
      </x:c>
      <x:c r="C412" s="453" t="str">
        <x:v>DISPONIBILIDADE</x:v>
      </x:c>
      <x:c r="D412" s="453" t="str">
        <x:v>LINHA MORTA</x:v>
      </x:c>
      <x:c r="E412" s="453" t="str">
        <x:v>5025300176</x:v>
      </x:c>
      <x:c r="F412" s="601" t="str">
        <x:v>INST CHAVE FACA LM</x:v>
      </x:c>
      <x:c r="G412" s="453" t="str">
        <x:v>UNIDADE</x:v>
      </x:c>
      <x:c r="H412" s="604" t="n">
        <x:v>16</x:v>
      </x:c>
      <x:c r="I412" s="607" t="n">
        <x:v>3045.28</x:v>
      </x:c>
      <x:c r="J412" s="607" t="n">
        <x:v>7098.24</x:v>
      </x:c>
      <x:c r="K412" s="453" t="str">
        <x:v>SUL</x:v>
      </x:c>
      <x:c r="L412" s="453" t="str">
        <x:v>NÃO</x:v>
      </x:c>
      <x:c r="M412" s="453" t="str">
        <x:v>DISPONIBILIDADE O&amp;M · FORA DO FATOR K</x:v>
      </x:c>
      <x:c r="N412" s="453" t="str">
        <x:v>DE/PARA POR CÓDIGO</x:v>
      </x:c>
    </x:row>
    <x:row r="413">
      <x:c r="A413" s="453" t="str">
        <x:v>FEVEREIRO 2025</x:v>
      </x:c>
      <x:c r="B413" s="453" t="str">
        <x:v>DISPONIBILIDADE</x:v>
      </x:c>
      <x:c r="C413" s="453" t="str">
        <x:v>DISPONIBILIDADE</x:v>
      </x:c>
      <x:c r="D413" s="453" t="str">
        <x:v>LINHA MORTA</x:v>
      </x:c>
      <x:c r="E413" s="453" t="str">
        <x:v>5025300177</x:v>
      </x:c>
      <x:c r="F413" s="601" t="str">
        <x:v>RET CHAVE FACA LM</x:v>
      </x:c>
      <x:c r="G413" s="453" t="str">
        <x:v>UNIDADE</x:v>
      </x:c>
      <x:c r="H413" s="604" t="n">
        <x:v>7</x:v>
      </x:c>
      <x:c r="I413" s="607" t="n">
        <x:v>546.63</x:v>
      </x:c>
      <x:c r="J413" s="607" t="n">
        <x:v>2323.37</x:v>
      </x:c>
      <x:c r="K413" s="453" t="str">
        <x:v>SUL</x:v>
      </x:c>
      <x:c r="L413" s="453" t="str">
        <x:v>NÃO</x:v>
      </x:c>
      <x:c r="M413" s="453" t="str">
        <x:v>DISPONIBILIDADE O&amp;M · FORA DO FATOR K</x:v>
      </x:c>
      <x:c r="N413" s="453" t="str">
        <x:v>DE/PARA POR CÓDIGO</x:v>
      </x:c>
    </x:row>
    <x:row r="414">
      <x:c r="A414" s="453" t="str">
        <x:v>FEVEREIRO 2025</x:v>
      </x:c>
      <x:c r="B414" s="453" t="str">
        <x:v>DISPONIBILIDADE</x:v>
      </x:c>
      <x:c r="C414" s="453" t="str">
        <x:v>DISPONIBILIDADE</x:v>
      </x:c>
      <x:c r="D414" s="453" t="str">
        <x:v>LINHA MORTA</x:v>
      </x:c>
      <x:c r="E414" s="453" t="str">
        <x:v>5025300252</x:v>
      </x:c>
      <x:c r="F414" s="601" t="str">
        <x:v>TURMA LM ATE 36,2KV 5H CAM SOBREAVISO</x:v>
      </x:c>
      <x:c r="G414" s="453" t="str">
        <x:v>HORA</x:v>
      </x:c>
      <x:c r="H414" s="604" t="n">
        <x:v>3177.998</x:v>
      </x:c>
      <x:c r="I414" s="607" t="n">
        <x:v>389686.11</x:v>
      </x:c>
      <x:c r="J414" s="607" t="n">
        <x:v>165351.24</x:v>
      </x:c>
      <x:c r="K414" s="453" t="str">
        <x:v>NORTE | SUL</x:v>
      </x:c>
      <x:c r="L414" s="453" t="str">
        <x:v>NÃO</x:v>
      </x:c>
      <x:c r="M414" s="453" t="str">
        <x:v>DISPONIBILIDADE O&amp;M · FORA DO FATOR K</x:v>
      </x:c>
      <x:c r="N414" s="453" t="str">
        <x:v>OBSERVAÇÃO DO DE/PARA</x:v>
      </x:c>
    </x:row>
    <x:row r="415">
      <x:c r="A415" s="453" t="str">
        <x:v>FEVEREIRO 2025</x:v>
      </x:c>
      <x:c r="B415" s="453" t="str">
        <x:v>DISPONIBILIDADE</x:v>
      </x:c>
      <x:c r="C415" s="453" t="str">
        <x:v>DISPONIBILIDADE</x:v>
      </x:c>
      <x:c r="D415" s="453" t="str">
        <x:v>LINHA MORTA</x:v>
      </x:c>
      <x:c r="E415" s="453" t="str">
        <x:v>5025300253</x:v>
      </x:c>
      <x:c r="F415" s="601" t="str">
        <x:v>TURMA LM ATE 36,2KV 2H LEVE SOBREAVISO</x:v>
      </x:c>
      <x:c r="G415" s="453" t="str">
        <x:v>HORA</x:v>
      </x:c>
      <x:c r="H415" s="604" t="n">
        <x:v>232.267</x:v>
      </x:c>
      <x:c r="I415" s="607" t="n">
        <x:v>4496.69</x:v>
      </x:c>
      <x:c r="J415" s="607" t="n">
        <x:v>12084.85</x:v>
      </x:c>
      <x:c r="K415" s="453" t="str">
        <x:v>NORTE | SUL</x:v>
      </x:c>
      <x:c r="L415" s="453" t="str">
        <x:v>NÃO</x:v>
      </x:c>
      <x:c r="M415" s="453" t="str">
        <x:v>DISPONIBILIDADE O&amp;M · FORA DO FATOR K</x:v>
      </x:c>
      <x:c r="N415" s="453" t="str">
        <x:v>OBSERVAÇÃO DO DE/PARA</x:v>
      </x:c>
    </x:row>
    <x:row r="416">
      <x:c r="A416" s="453" t="str">
        <x:v>FEVEREIRO 2025</x:v>
      </x:c>
      <x:c r="B416" s="453" t="str">
        <x:v>DISPONIBILIDADE</x:v>
      </x:c>
      <x:c r="C416" s="453" t="str">
        <x:v>DISPONIBILIDADE</x:v>
      </x:c>
      <x:c r="D416" s="453" t="str">
        <x:v>FORA DO ANEXO IX</x:v>
      </x:c>
      <x:c r="E416" s="453" t="str">
        <x:v>5025300272</x:v>
      </x:c>
      <x:c r="F416" s="601" t="str">
        <x:v>TURMA MANUT EQUIPAMENTO ATEND EMERGENC</x:v>
      </x:c>
      <x:c r="G416" s="453" t="str">
        <x:v>NÃO INFORMADA</x:v>
      </x:c>
      <x:c r="H416" s="604" t="n">
        <x:v>10</x:v>
      </x:c>
      <x:c r="I416" s="607" t="n">
        <x:v>3084.8</x:v>
      </x:c>
      <x:c r="J416" s="607" t="n">
        <x:v>2672.92</x:v>
      </x:c>
      <x:c r="K416" s="453" t="str">
        <x:v>NORTE</x:v>
      </x:c>
      <x:c r="L416" s="453" t="str">
        <x:v>NÃO</x:v>
      </x:c>
      <x:c r="M416" s="453" t="str">
        <x:v>DISPONIBILIDADE O&amp;M · FORA DO FATOR K</x:v>
      </x:c>
      <x:c r="N416" s="453" t="str">
        <x:v>NÃO INFORMADA</x:v>
      </x:c>
    </x:row>
    <x:row r="417">
      <x:c r="A417" s="453" t="str">
        <x:v>FEVEREIRO 2025</x:v>
      </x:c>
      <x:c r="B417" s="453" t="str">
        <x:v>DISPONIBILIDADE</x:v>
      </x:c>
      <x:c r="C417" s="453" t="str">
        <x:v>DISPONIBILIDADE</x:v>
      </x:c>
      <x:c r="D417" s="453" t="str">
        <x:v>LINHA MORTA</x:v>
      </x:c>
      <x:c r="E417" s="453" t="str">
        <x:v>5025300384</x:v>
      </x:c>
      <x:c r="F417" s="601" t="str">
        <x:v>RET ESPACADOR/AFASTADOR REDE PRI/SEC LM</x:v>
      </x:c>
      <x:c r="G417" s="453" t="str">
        <x:v>CONJUNTO</x:v>
      </x:c>
      <x:c r="H417" s="604" t="n">
        <x:v>1</x:v>
      </x:c>
      <x:c r="I417" s="607" t="n">
        <x:v>46.36</x:v>
      </x:c>
      <x:c r="J417" s="607" t="n">
        <x:v>157.74</x:v>
      </x:c>
      <x:c r="K417" s="453" t="str">
        <x:v>NORTE | SUL</x:v>
      </x:c>
      <x:c r="L417" s="453" t="str">
        <x:v>NÃO</x:v>
      </x:c>
      <x:c r="M417" s="453" t="str">
        <x:v>DISPONIBILIDADE O&amp;M · FORA DO FATOR K</x:v>
      </x:c>
      <x:c r="N417" s="453" t="str">
        <x:v>DE/PARA POR CÓDIGO</x:v>
      </x:c>
    </x:row>
    <x:row r="418">
      <x:c r="A418" s="453" t="str">
        <x:v>FEVEREIRO 2025</x:v>
      </x:c>
      <x:c r="B418" s="453" t="str">
        <x:v>DISPONIBILIDADE</x:v>
      </x:c>
      <x:c r="C418" s="453" t="str">
        <x:v>DISPONIBILIDADE</x:v>
      </x:c>
      <x:c r="D418" s="453" t="str">
        <x:v>PODA</x:v>
      </x:c>
      <x:c r="E418" s="453" t="str">
        <x:v>5026000015</x:v>
      </x:c>
      <x:c r="F418" s="601" t="str">
        <x:v>PODA ARV GRANDE PT &gt;=12M ELEV 2GE PO LM</x:v>
      </x:c>
      <x:c r="G418" s="453" t="str">
        <x:v>UNIDADE</x:v>
      </x:c>
      <x:c r="H418" s="604" t="n">
        <x:v>36</x:v>
      </x:c>
      <x:c r="I418" s="607" t="n">
        <x:v>56682.58</x:v>
      </x:c>
      <x:c r="J418" s="607" t="n">
        <x:v>10554.12</x:v>
      </x:c>
      <x:c r="K418" s="453" t="str">
        <x:v>NORTE | SUL</x:v>
      </x:c>
      <x:c r="L418" s="453" t="str">
        <x:v>NÃO</x:v>
      </x:c>
      <x:c r="M418" s="453" t="str">
        <x:v>DISPONIBILIDADE O&amp;M · FORA DO FATOR K</x:v>
      </x:c>
      <x:c r="N418" s="453" t="str">
        <x:v>SUGESTÃO POR SIMILARIDADE</x:v>
      </x:c>
    </x:row>
    <x:row r="419">
      <x:c r="A419" s="453" t="str">
        <x:v>FEVEREIRO 2025</x:v>
      </x:c>
      <x:c r="B419" s="453" t="str">
        <x:v>DISPONIBILIDADE</x:v>
      </x:c>
      <x:c r="C419" s="453" t="str">
        <x:v>DISPONIBILIDADE</x:v>
      </x:c>
      <x:c r="D419" s="453" t="str">
        <x:v>PODA</x:v>
      </x:c>
      <x:c r="E419" s="453" t="str">
        <x:v>5026000017</x:v>
      </x:c>
      <x:c r="F419" s="601" t="str">
        <x:v>PODA ARV MEDIO PT &gt;6&lt;12M ELEV 2ME PO LM</x:v>
      </x:c>
      <x:c r="G419" s="453" t="str">
        <x:v>UNIDADE</x:v>
      </x:c>
      <x:c r="H419" s="604" t="n">
        <x:v>665</x:v>
      </x:c>
      <x:c r="I419" s="607" t="n">
        <x:v>269860.11</x:v>
      </x:c>
      <x:c r="J419" s="607" t="n">
        <x:v>113728.3</x:v>
      </x:c>
      <x:c r="K419" s="453" t="str">
        <x:v>NORTE | SUL</x:v>
      </x:c>
      <x:c r="L419" s="453" t="str">
        <x:v>NÃO</x:v>
      </x:c>
      <x:c r="M419" s="453" t="str">
        <x:v>DISPONIBILIDADE O&amp;M · FORA DO FATOR K</x:v>
      </x:c>
      <x:c r="N419" s="453" t="str">
        <x:v>SUGESTÃO POR SIMILARIDADE</x:v>
      </x:c>
    </x:row>
    <x:row r="420">
      <x:c r="A420" s="453" t="str">
        <x:v>FEVEREIRO 2025</x:v>
      </x:c>
      <x:c r="B420" s="453" t="str">
        <x:v>DISPONIBILIDADE</x:v>
      </x:c>
      <x:c r="C420" s="453" t="str">
        <x:v>DISPONIBILIDADE</x:v>
      </x:c>
      <x:c r="D420" s="453" t="str">
        <x:v>PODA</x:v>
      </x:c>
      <x:c r="E420" s="453" t="str">
        <x:v>5026000026</x:v>
      </x:c>
      <x:c r="F420" s="601" t="str">
        <x:v>SERV CAMINHAO RECOLHE TRITURADOR/PODA</x:v>
      </x:c>
      <x:c r="G420" s="453" t="str">
        <x:v>UNIDADE</x:v>
      </x:c>
      <x:c r="H420" s="604" t="n">
        <x:v>531</x:v>
      </x:c>
      <x:c r="I420" s="607" t="n">
        <x:v>96503.94</x:v>
      </x:c>
      <x:c r="J420" s="607" t="n">
        <x:v>259457.22</x:v>
      </x:c>
      <x:c r="K420" s="453" t="str">
        <x:v>NORTE | SUL</x:v>
      </x:c>
      <x:c r="L420" s="453" t="str">
        <x:v>NÃO</x:v>
      </x:c>
      <x:c r="M420" s="453" t="str">
        <x:v>DISPONIBILIDADE O&amp;M · FORA DO FATOR K</x:v>
      </x:c>
      <x:c r="N420" s="453" t="str">
        <x:v>DE/PARA POR CÓDIGO</x:v>
      </x:c>
    </x:row>
    <x:row r="421">
      <x:c r="A421" s="453" t="str">
        <x:v>FEVEREIRO 2025</x:v>
      </x:c>
      <x:c r="B421" s="453" t="str">
        <x:v>DISPONIBILIDADE</x:v>
      </x:c>
      <x:c r="C421" s="453" t="str">
        <x:v>DISPONIBILIDADE</x:v>
      </x:c>
      <x:c r="D421" s="453" t="str">
        <x:v>PODA</x:v>
      </x:c>
      <x:c r="E421" s="453" t="str">
        <x:v>5026000037</x:v>
      </x:c>
      <x:c r="F421" s="601" t="str">
        <x:v>PODA ARV &lt;6M REDE BT CENTRAL 2PC PO LM</x:v>
      </x:c>
      <x:c r="G421" s="453" t="str">
        <x:v>UNIDADE</x:v>
      </x:c>
      <x:c r="H421" s="604" t="n">
        <x:v>415</x:v>
      </x:c>
      <x:c r="I421" s="607" t="n">
        <x:v>187318.85</x:v>
      </x:c>
      <x:c r="J421" s="607" t="n">
        <x:v>101388.65</x:v>
      </x:c>
      <x:c r="K421" s="453" t="str">
        <x:v>NORTE | SUL</x:v>
      </x:c>
      <x:c r="L421" s="453" t="str">
        <x:v>NÃO</x:v>
      </x:c>
      <x:c r="M421" s="453" t="str">
        <x:v>DISPONIBILIDADE O&amp;M · FORA DO FATOR K</x:v>
      </x:c>
      <x:c r="N421" s="453" t="str">
        <x:v>SUGESTÃO POR SIMILARIDADE</x:v>
      </x:c>
    </x:row>
    <x:row r="422">
      <x:c r="A422" s="453" t="str">
        <x:v>FEVEREIRO 2025</x:v>
      </x:c>
      <x:c r="B422" s="453" t="str">
        <x:v>DISPONIBILIDADE</x:v>
      </x:c>
      <x:c r="C422" s="453" t="str">
        <x:v>DISPONIBILIDADE</x:v>
      </x:c>
      <x:c r="D422" s="453" t="str">
        <x:v>LINHA MORTA</x:v>
      </x:c>
      <x:c r="E422" s="453" t="str">
        <x:v>5027000033</x:v>
      </x:c>
      <x:c r="F422" s="601" t="str">
        <x:v>ABRIR FAIXA SEMI-MECANIZADA RD</x:v>
      </x:c>
      <x:c r="G422" s="453" t="str">
        <x:v>HA</x:v>
      </x:c>
      <x:c r="H422" s="604" t="n">
        <x:v>0.17</x:v>
      </x:c>
      <x:c r="I422" s="607" t="n">
        <x:v>1646.64</x:v>
      </x:c>
      <x:c r="J422" s="607" t="n">
        <x:v>3515.07</x:v>
      </x:c>
      <x:c r="K422" s="453" t="str">
        <x:v>SUL</x:v>
      </x:c>
      <x:c r="L422" s="453" t="str">
        <x:v>NÃO</x:v>
      </x:c>
      <x:c r="M422" s="453" t="str">
        <x:v>DISPONIBILIDADE O&amp;M · FORA DO FATOR K</x:v>
      </x:c>
      <x:c r="N422" s="453" t="str">
        <x:v>NÃO INFORMADA</x:v>
      </x:c>
    </x:row>
    <x:row r="423">
      <x:c r="A423" s="453" t="str">
        <x:v>FEVEREIRO 2025</x:v>
      </x:c>
      <x:c r="B423" s="453" t="str">
        <x:v>DISPONIBILIDADE</x:v>
      </x:c>
      <x:c r="C423" s="453" t="str">
        <x:v>DISPONIBILIDADE</x:v>
      </x:c>
      <x:c r="D423" s="453" t="str">
        <x:v>LINHA VIVA</x:v>
      </x:c>
      <x:c r="E423" s="453" t="str">
        <x:v>5031200310</x:v>
      </x:c>
      <x:c r="F423" s="601" t="str">
        <x:v>INST ESTR PRI 2/3F SUS/PAS SP CRUZ SP LV</x:v>
      </x:c>
      <x:c r="G423" s="453" t="str">
        <x:v>UNIDADE</x:v>
      </x:c>
      <x:c r="H423" s="604" t="n">
        <x:v>45</x:v>
      </x:c>
      <x:c r="I423" s="607" t="n">
        <x:v>49046.39</x:v>
      </x:c>
      <x:c r="J423" s="607" t="n">
        <x:v>27976.95</x:v>
      </x:c>
      <x:c r="K423" s="453" t="str">
        <x:v>NORTE | SUL</x:v>
      </x:c>
      <x:c r="L423" s="453" t="str">
        <x:v>NÃO</x:v>
      </x:c>
      <x:c r="M423" s="453" t="str">
        <x:v>DISPONIBILIDADE O&amp;M · FORA DO FATOR K</x:v>
      </x:c>
      <x:c r="N423" s="453" t="str">
        <x:v>DE/PARA POR CÓDIGO | NÃO INFORMADA</x:v>
      </x:c>
    </x:row>
    <x:row r="424">
      <x:c r="A424" s="453" t="str">
        <x:v>FEVEREIRO 2025</x:v>
      </x:c>
      <x:c r="B424" s="453" t="str">
        <x:v>DISPONIBILIDADE</x:v>
      </x:c>
      <x:c r="C424" s="453" t="str">
        <x:v>DISPONIBILIDADE</x:v>
      </x:c>
      <x:c r="D424" s="453" t="str">
        <x:v>LINHA VIVA</x:v>
      </x:c>
      <x:c r="E424" s="453" t="str">
        <x:v>5031200311</x:v>
      </x:c>
      <x:c r="F424" s="601" t="str">
        <x:v>RET ESTR PRI 2/3F SUS/PAS SP CRUZ SP LV</x:v>
      </x:c>
      <x:c r="G424" s="453" t="str">
        <x:v>UNIDADE</x:v>
      </x:c>
      <x:c r="H424" s="604" t="n">
        <x:v>40</x:v>
      </x:c>
      <x:c r="I424" s="607" t="n">
        <x:v>16969.93</x:v>
      </x:c>
      <x:c r="J424" s="607" t="n">
        <x:v>15987.6</x:v>
      </x:c>
      <x:c r="K424" s="453" t="str">
        <x:v>NORTE | SUL</x:v>
      </x:c>
      <x:c r="L424" s="453" t="str">
        <x:v>NÃO</x:v>
      </x:c>
      <x:c r="M424" s="453" t="str">
        <x:v>DISPONIBILIDADE O&amp;M · FORA DO FATOR K</x:v>
      </x:c>
      <x:c r="N424" s="453" t="str">
        <x:v>DE/PARA POR CÓDIGO</x:v>
      </x:c>
    </x:row>
    <x:row r="425">
      <x:c r="A425" s="453" t="str">
        <x:v>FEVEREIRO 2025</x:v>
      </x:c>
      <x:c r="B425" s="453" t="str">
        <x:v>DISPONIBILIDADE</x:v>
      </x:c>
      <x:c r="C425" s="453" t="str">
        <x:v>DISPONIBILIDADE</x:v>
      </x:c>
      <x:c r="D425" s="453" t="str">
        <x:v>LINHA VIVA</x:v>
      </x:c>
      <x:c r="E425" s="453" t="str">
        <x:v>5031200312</x:v>
      </x:c>
      <x:c r="F425" s="601" t="str">
        <x:v>INST ESTR PRI 2/3F SUS/PAS DP CRUZ DP LV</x:v>
      </x:c>
      <x:c r="G425" s="453" t="str">
        <x:v>UNIDADE</x:v>
      </x:c>
      <x:c r="H425" s="604" t="n">
        <x:v>4</x:v>
      </x:c>
      <x:c r="I425" s="607" t="n">
        <x:v>5606.91</x:v>
      </x:c>
      <x:c r="J425" s="607" t="n">
        <x:v>4674.52</x:v>
      </x:c>
      <x:c r="K425" s="453" t="str">
        <x:v>NORTE | SUL</x:v>
      </x:c>
      <x:c r="L425" s="453" t="str">
        <x:v>NÃO</x:v>
      </x:c>
      <x:c r="M425" s="453" t="str">
        <x:v>DISPONIBILIDADE O&amp;M · FORA DO FATOR K</x:v>
      </x:c>
      <x:c r="N425" s="453" t="str">
        <x:v>DE/PARA POR CÓDIGO | NÃO INFORMADA</x:v>
      </x:c>
    </x:row>
    <x:row r="426">
      <x:c r="A426" s="453" t="str">
        <x:v>FEVEREIRO 2025</x:v>
      </x:c>
      <x:c r="B426" s="453" t="str">
        <x:v>DISPONIBILIDADE</x:v>
      </x:c>
      <x:c r="C426" s="453" t="str">
        <x:v>DISPONIBILIDADE</x:v>
      </x:c>
      <x:c r="D426" s="453" t="str">
        <x:v>LINHA VIVA</x:v>
      </x:c>
      <x:c r="E426" s="453" t="str">
        <x:v>5031200313</x:v>
      </x:c>
      <x:c r="F426" s="601" t="str">
        <x:v>RET ESTR PRI 2/3F SUS/PAS DP CRUZ DP LV</x:v>
      </x:c>
      <x:c r="G426" s="453" t="str">
        <x:v>UNIDADE</x:v>
      </x:c>
      <x:c r="H426" s="604" t="n">
        <x:v>5</x:v>
      </x:c>
      <x:c r="I426" s="607" t="n">
        <x:v>3036.83</x:v>
      </x:c>
      <x:c r="J426" s="607" t="n">
        <x:v>3756.1</x:v>
      </x:c>
      <x:c r="K426" s="453" t="str">
        <x:v>NORTE | SUL</x:v>
      </x:c>
      <x:c r="L426" s="453" t="str">
        <x:v>NÃO</x:v>
      </x:c>
      <x:c r="M426" s="453" t="str">
        <x:v>DISPONIBILIDADE O&amp;M · FORA DO FATOR K</x:v>
      </x:c>
      <x:c r="N426" s="453" t="str">
        <x:v>DE/PARA POR CÓDIGO</x:v>
      </x:c>
    </x:row>
    <x:row r="427">
      <x:c r="A427" s="453" t="str">
        <x:v>FEVEREIRO 2025</x:v>
      </x:c>
      <x:c r="B427" s="453" t="str">
        <x:v>DISPONIBILIDADE</x:v>
      </x:c>
      <x:c r="C427" s="453" t="str">
        <x:v>DISPONIBILIDADE</x:v>
      </x:c>
      <x:c r="D427" s="453" t="str">
        <x:v>LINHA VIVA</x:v>
      </x:c>
      <x:c r="E427" s="453" t="str">
        <x:v>5031200314</x:v>
      </x:c>
      <x:c r="F427" s="601" t="str">
        <x:v>INST ESTR PRI 2/3F ANC/AMA SP CRUZ DP LV</x:v>
      </x:c>
      <x:c r="G427" s="453" t="str">
        <x:v>UNIDADE</x:v>
      </x:c>
      <x:c r="H427" s="604" t="n">
        <x:v>10</x:v>
      </x:c>
      <x:c r="I427" s="607" t="n">
        <x:v>23385.58</x:v>
      </x:c>
      <x:c r="J427" s="607" t="n">
        <x:v>12520.8</x:v>
      </x:c>
      <x:c r="K427" s="453" t="str">
        <x:v>NORTE | SUL</x:v>
      </x:c>
      <x:c r="L427" s="453" t="str">
        <x:v>NÃO</x:v>
      </x:c>
      <x:c r="M427" s="453" t="str">
        <x:v>DISPONIBILIDADE O&amp;M · FORA DO FATOR K</x:v>
      </x:c>
      <x:c r="N427" s="453" t="str">
        <x:v>DE/PARA POR CÓDIGO</x:v>
      </x:c>
    </x:row>
    <x:row r="428">
      <x:c r="A428" s="453" t="str">
        <x:v>FEVEREIRO 2025</x:v>
      </x:c>
      <x:c r="B428" s="453" t="str">
        <x:v>DISPONIBILIDADE</x:v>
      </x:c>
      <x:c r="C428" s="453" t="str">
        <x:v>DISPONIBILIDADE</x:v>
      </x:c>
      <x:c r="D428" s="453" t="str">
        <x:v>LINHA VIVA</x:v>
      </x:c>
      <x:c r="E428" s="453" t="str">
        <x:v>5031200315</x:v>
      </x:c>
      <x:c r="F428" s="601" t="str">
        <x:v>RET ESTR PRI 2/3F ANC/AMA SP CRUZ DP LV</x:v>
      </x:c>
      <x:c r="G428" s="453" t="str">
        <x:v>UNIDADE</x:v>
      </x:c>
      <x:c r="H428" s="604" t="n">
        <x:v>7</x:v>
      </x:c>
      <x:c r="I428" s="607" t="n">
        <x:v>6434.06</x:v>
      </x:c>
      <x:c r="J428" s="607" t="n">
        <x:v>5634.02</x:v>
      </x:c>
      <x:c r="K428" s="453" t="str">
        <x:v>NORTE | SUL</x:v>
      </x:c>
      <x:c r="L428" s="453" t="str">
        <x:v>NÃO</x:v>
      </x:c>
      <x:c r="M428" s="453" t="str">
        <x:v>DISPONIBILIDADE O&amp;M · FORA DO FATOR K</x:v>
      </x:c>
      <x:c r="N428" s="453" t="str">
        <x:v>DE/PARA POR CÓDIGO</x:v>
      </x:c>
    </x:row>
    <x:row r="429">
      <x:c r="A429" s="453" t="str">
        <x:v>FEVEREIRO 2025</x:v>
      </x:c>
      <x:c r="B429" s="453" t="str">
        <x:v>DISPONIBILIDADE</x:v>
      </x:c>
      <x:c r="C429" s="453" t="str">
        <x:v>DISPONIBILIDADE</x:v>
      </x:c>
      <x:c r="D429" s="453" t="str">
        <x:v>LINHA VIVA</x:v>
      </x:c>
      <x:c r="E429" s="453" t="str">
        <x:v>5031200316</x:v>
      </x:c>
      <x:c r="F429" s="601" t="str">
        <x:v>INST ESTR PRI 2/3F ANC/AMA DP CRUZ DP LV</x:v>
      </x:c>
      <x:c r="G429" s="453" t="str">
        <x:v>UNIDADE</x:v>
      </x:c>
      <x:c r="H429" s="604" t="n">
        <x:v>6</x:v>
      </x:c>
      <x:c r="I429" s="607" t="n">
        <x:v>21651.19</x:v>
      </x:c>
      <x:c r="J429" s="607" t="n">
        <x:v>10016.88</x:v>
      </x:c>
      <x:c r="K429" s="453" t="str">
        <x:v>NORTE | SUL</x:v>
      </x:c>
      <x:c r="L429" s="453" t="str">
        <x:v>NÃO</x:v>
      </x:c>
      <x:c r="M429" s="453" t="str">
        <x:v>DISPONIBILIDADE O&amp;M · FORA DO FATOR K</x:v>
      </x:c>
      <x:c r="N429" s="453" t="str">
        <x:v>DE/PARA POR CÓDIGO | NÃO INFORMADA</x:v>
      </x:c>
    </x:row>
    <x:row r="430">
      <x:c r="A430" s="453" t="str">
        <x:v>FEVEREIRO 2025</x:v>
      </x:c>
      <x:c r="B430" s="453" t="str">
        <x:v>DISPONIBILIDADE</x:v>
      </x:c>
      <x:c r="C430" s="453" t="str">
        <x:v>DISPONIBILIDADE</x:v>
      </x:c>
      <x:c r="D430" s="453" t="str">
        <x:v>LINHA VIVA</x:v>
      </x:c>
      <x:c r="E430" s="453" t="str">
        <x:v>5031200317</x:v>
      </x:c>
      <x:c r="F430" s="601" t="str">
        <x:v>RET ESTR PRI 2/3F ANC/AMA DP CRUZ DP LV</x:v>
      </x:c>
      <x:c r="G430" s="453" t="str">
        <x:v>UNIDADE</x:v>
      </x:c>
      <x:c r="H430" s="604" t="n">
        <x:v>4</x:v>
      </x:c>
      <x:c r="I430" s="607" t="n">
        <x:v>5097.68</x:v>
      </x:c>
      <x:c r="J430" s="607" t="n">
        <x:v>4293.04</x:v>
      </x:c>
      <x:c r="K430" s="453" t="str">
        <x:v>NORTE | SUL</x:v>
      </x:c>
      <x:c r="L430" s="453" t="str">
        <x:v>NÃO</x:v>
      </x:c>
      <x:c r="M430" s="453" t="str">
        <x:v>DISPONIBILIDADE O&amp;M · FORA DO FATOR K</x:v>
      </x:c>
      <x:c r="N430" s="453" t="str">
        <x:v>DE/PARA POR CÓDIGO</x:v>
      </x:c>
    </x:row>
    <x:row r="431">
      <x:c r="A431" s="453" t="str">
        <x:v>FEVEREIRO 2025</x:v>
      </x:c>
      <x:c r="B431" s="453" t="str">
        <x:v>DISPONIBILIDADE</x:v>
      </x:c>
      <x:c r="C431" s="453" t="str">
        <x:v>DISPONIBILIDADE</x:v>
      </x:c>
      <x:c r="D431" s="453" t="str">
        <x:v>LINHA VIVA</x:v>
      </x:c>
      <x:c r="E431" s="453" t="str">
        <x:v>5031200319</x:v>
      </x:c>
      <x:c r="F431" s="601" t="str">
        <x:v>RET ESTR PRI 1F SUSP/PAS SP S/CRUZ LV</x:v>
      </x:c>
      <x:c r="G431" s="453" t="str">
        <x:v>UNIDADE</x:v>
      </x:c>
      <x:c r="H431" s="604" t="n">
        <x:v>1</x:v>
      </x:c>
      <x:c r="I431" s="607" t="n">
        <x:v>246.47</x:v>
      </x:c>
      <x:c r="J431" s="607" t="n">
        <x:v>119.92</x:v>
      </x:c>
      <x:c r="K431" s="453" t="str">
        <x:v>SUL</x:v>
      </x:c>
      <x:c r="L431" s="453" t="str">
        <x:v>NÃO</x:v>
      </x:c>
      <x:c r="M431" s="453" t="str">
        <x:v>DISPONIBILIDADE O&amp;M · FORA DO FATOR K</x:v>
      </x:c>
      <x:c r="N431" s="453" t="str">
        <x:v>DE/PARA POR CÓDIGO</x:v>
      </x:c>
    </x:row>
    <x:row r="432">
      <x:c r="A432" s="453" t="str">
        <x:v>FEVEREIRO 2025</x:v>
      </x:c>
      <x:c r="B432" s="453" t="str">
        <x:v>DISPONIBILIDADE</x:v>
      </x:c>
      <x:c r="C432" s="453" t="str">
        <x:v>DISPONIBILIDADE</x:v>
      </x:c>
      <x:c r="D432" s="453" t="str">
        <x:v>LINHA VIVA</x:v>
      </x:c>
      <x:c r="E432" s="453" t="str">
        <x:v>5031200322</x:v>
      </x:c>
      <x:c r="F432" s="601" t="str">
        <x:v>INST ESTR PRI 1F ANC/AMA SP S/CRUZ LV</x:v>
      </x:c>
      <x:c r="G432" s="453" t="str">
        <x:v>UNIDADE</x:v>
      </x:c>
      <x:c r="H432" s="604" t="n">
        <x:v>4</x:v>
      </x:c>
      <x:c r="I432" s="607" t="n">
        <x:v>2302.98</x:v>
      </x:c>
      <x:c r="J432" s="607" t="n">
        <x:v>989.68</x:v>
      </x:c>
      <x:c r="K432" s="453" t="str">
        <x:v>SUL</x:v>
      </x:c>
      <x:c r="L432" s="453" t="str">
        <x:v>NÃO</x:v>
      </x:c>
      <x:c r="M432" s="453" t="str">
        <x:v>DISPONIBILIDADE O&amp;M · FORA DO FATOR K</x:v>
      </x:c>
      <x:c r="N432" s="453" t="str">
        <x:v>DE/PARA POR CÓDIGO</x:v>
      </x:c>
    </x:row>
    <x:row r="433">
      <x:c r="A433" s="453" t="str">
        <x:v>FEVEREIRO 2025</x:v>
      </x:c>
      <x:c r="B433" s="453" t="str">
        <x:v>DISPONIBILIDADE</x:v>
      </x:c>
      <x:c r="C433" s="453" t="str">
        <x:v>DISPONIBILIDADE</x:v>
      </x:c>
      <x:c r="D433" s="453" t="str">
        <x:v>LINHA VIVA</x:v>
      </x:c>
      <x:c r="E433" s="453" t="str">
        <x:v>5031200338</x:v>
      </x:c>
      <x:c r="F433" s="601" t="str">
        <x:v>TURMA LV INST POSTE ESTRUT PRIMARIA LV</x:v>
      </x:c>
      <x:c r="G433" s="453" t="str">
        <x:v>UNIDADE</x:v>
      </x:c>
      <x:c r="H433" s="604" t="n">
        <x:v>21</x:v>
      </x:c>
      <x:c r="I433" s="607" t="n">
        <x:v>22714.74</x:v>
      </x:c>
      <x:c r="J433" s="607" t="n">
        <x:v>26647.11</x:v>
      </x:c>
      <x:c r="K433" s="453" t="str">
        <x:v>SUL</x:v>
      </x:c>
      <x:c r="L433" s="453" t="str">
        <x:v>NÃO</x:v>
      </x:c>
      <x:c r="M433" s="453" t="str">
        <x:v>DISPONIBILIDADE O&amp;M · FORA DO FATOR K</x:v>
      </x:c>
      <x:c r="N433" s="453" t="str">
        <x:v>DE/PARA POR CÓDIGO</x:v>
      </x:c>
    </x:row>
    <x:row r="434">
      <x:c r="A434" s="453" t="str">
        <x:v>FEVEREIRO 2025</x:v>
      </x:c>
      <x:c r="B434" s="453" t="str">
        <x:v>DISPONIBILIDADE</x:v>
      </x:c>
      <x:c r="C434" s="453" t="str">
        <x:v>DISPONIBILIDADE</x:v>
      </x:c>
      <x:c r="D434" s="453" t="str">
        <x:v>LINHA VIVA</x:v>
      </x:c>
      <x:c r="E434" s="453" t="str">
        <x:v>5031200339</x:v>
      </x:c>
      <x:c r="F434" s="601" t="str">
        <x:v>TURMA LV RET POSTE ESTRUT PRIMARIA LV</x:v>
      </x:c>
      <x:c r="G434" s="453" t="str">
        <x:v>UNIDADE</x:v>
      </x:c>
      <x:c r="H434" s="604" t="n">
        <x:v>11</x:v>
      </x:c>
      <x:c r="I434" s="607" t="n">
        <x:v>6970.27</x:v>
      </x:c>
      <x:c r="J434" s="607" t="n">
        <x:v>11964.26</x:v>
      </x:c>
      <x:c r="K434" s="453" t="str">
        <x:v>SUL</x:v>
      </x:c>
      <x:c r="L434" s="453" t="str">
        <x:v>NÃO</x:v>
      </x:c>
      <x:c r="M434" s="453" t="str">
        <x:v>DISPONIBILIDADE O&amp;M · FORA DO FATOR K</x:v>
      </x:c>
      <x:c r="N434" s="453" t="str">
        <x:v>DE/PARA POR CÓDIGO</x:v>
      </x:c>
    </x:row>
    <x:row r="435">
      <x:c r="A435" s="453" t="str">
        <x:v>FEVEREIRO 2025</x:v>
      </x:c>
      <x:c r="B435" s="453" t="str">
        <x:v>DISPONIBILIDADE</x:v>
      </x:c>
      <x:c r="C435" s="453" t="str">
        <x:v>DISPONIBILIDADE</x:v>
      </x:c>
      <x:c r="D435" s="453" t="str">
        <x:v>LINHA VIVA</x:v>
      </x:c>
      <x:c r="E435" s="453" t="str">
        <x:v>5031200363</x:v>
      </x:c>
      <x:c r="F435" s="601" t="str">
        <x:v>INST ESTR CP RELIG DIST 1F BASE C 1F LV</x:v>
      </x:c>
      <x:c r="G435" s="453" t="str">
        <x:v>CONJUNTO</x:v>
      </x:c>
      <x:c r="H435" s="604" t="n">
        <x:v>1</x:v>
      </x:c>
      <x:c r="I435" s="607" t="n">
        <x:v>829.23</x:v>
      </x:c>
      <x:c r="J435" s="607" t="n">
        <x:v>1399.34</x:v>
      </x:c>
      <x:c r="K435" s="453" t="str">
        <x:v>SUL</x:v>
      </x:c>
      <x:c r="L435" s="453" t="str">
        <x:v>NÃO</x:v>
      </x:c>
      <x:c r="M435" s="453" t="str">
        <x:v>DISPONIBILIDADE O&amp;M · FORA DO FATOR K</x:v>
      </x:c>
      <x:c r="N435" s="453" t="str">
        <x:v>DE/PARA POR CÓDIGO</x:v>
      </x:c>
    </x:row>
    <x:row r="436">
      <x:c r="A436" s="453" t="str">
        <x:v>FEVEREIRO 2025</x:v>
      </x:c>
      <x:c r="B436" s="453" t="str">
        <x:v>DISPONIBILIDADE</x:v>
      </x:c>
      <x:c r="C436" s="453" t="str">
        <x:v>DISPONIBILIDADE</x:v>
      </x:c>
      <x:c r="D436" s="453" t="str">
        <x:v>LINHA VIVA</x:v>
      </x:c>
      <x:c r="E436" s="453" t="str">
        <x:v>5031300110</x:v>
      </x:c>
      <x:c r="F436" s="601" t="str">
        <x:v>INST ISOLADOR PINO/PILAR LV</x:v>
      </x:c>
      <x:c r="G436" s="453" t="str">
        <x:v>UNIDADE</x:v>
      </x:c>
      <x:c r="H436" s="604" t="n">
        <x:v>26</x:v>
      </x:c>
      <x:c r="I436" s="607" t="n">
        <x:v>7849.8</x:v>
      </x:c>
      <x:c r="J436" s="607" t="n">
        <x:v>8460.14</x:v>
      </x:c>
      <x:c r="K436" s="453" t="str">
        <x:v>NORTE | SUL</x:v>
      </x:c>
      <x:c r="L436" s="453" t="str">
        <x:v>NÃO</x:v>
      </x:c>
      <x:c r="M436" s="453" t="str">
        <x:v>DISPONIBILIDADE O&amp;M · FORA DO FATOR K</x:v>
      </x:c>
      <x:c r="N436" s="453" t="str">
        <x:v>DE/PARA POR CÓDIGO</x:v>
      </x:c>
    </x:row>
    <x:row r="437">
      <x:c r="A437" s="453" t="str">
        <x:v>FEVEREIRO 2025</x:v>
      </x:c>
      <x:c r="B437" s="453" t="str">
        <x:v>DISPONIBILIDADE</x:v>
      </x:c>
      <x:c r="C437" s="453" t="str">
        <x:v>DISPONIBILIDADE</x:v>
      </x:c>
      <x:c r="D437" s="453" t="str">
        <x:v>LINHA VIVA</x:v>
      </x:c>
      <x:c r="E437" s="453" t="str">
        <x:v>5031300111</x:v>
      </x:c>
      <x:c r="F437" s="601" t="str">
        <x:v>RET ISOLADOR PINO/PILAR LV</x:v>
      </x:c>
      <x:c r="G437" s="453" t="str">
        <x:v>UNIDADE</x:v>
      </x:c>
      <x:c r="H437" s="604" t="n">
        <x:v>24</x:v>
      </x:c>
      <x:c r="I437" s="607" t="n">
        <x:v>2706.11</x:v>
      </x:c>
      <x:c r="J437" s="607" t="n">
        <x:v>5220.72</x:v>
      </x:c>
      <x:c r="K437" s="453" t="str">
        <x:v>NORTE | SUL</x:v>
      </x:c>
      <x:c r="L437" s="453" t="str">
        <x:v>NÃO</x:v>
      </x:c>
      <x:c r="M437" s="453" t="str">
        <x:v>DISPONIBILIDADE O&amp;M · FORA DO FATOR K</x:v>
      </x:c>
      <x:c r="N437" s="453" t="str">
        <x:v>DE/PARA POR CÓDIGO | NÃO INFORMADA</x:v>
      </x:c>
    </x:row>
    <x:row r="438">
      <x:c r="A438" s="453" t="str">
        <x:v>FEVEREIRO 2025</x:v>
      </x:c>
      <x:c r="B438" s="453" t="str">
        <x:v>DISPONIBILIDADE</x:v>
      </x:c>
      <x:c r="C438" s="453" t="str">
        <x:v>DISPONIBILIDADE</x:v>
      </x:c>
      <x:c r="D438" s="453" t="str">
        <x:v>LINHA VIVA</x:v>
      </x:c>
      <x:c r="E438" s="453" t="str">
        <x:v>5031300112</x:v>
      </x:c>
      <x:c r="F438" s="601" t="str">
        <x:v>INST ISOLAD DISCO/ANCORAGEM LV</x:v>
      </x:c>
      <x:c r="G438" s="453" t="str">
        <x:v>CONJUNTO</x:v>
      </x:c>
      <x:c r="H438" s="604" t="n">
        <x:v>4</x:v>
      </x:c>
      <x:c r="I438" s="607" t="n">
        <x:v>1766.75</x:v>
      </x:c>
      <x:c r="J438" s="607" t="n">
        <x:v>1452.16</x:v>
      </x:c>
      <x:c r="K438" s="453" t="str">
        <x:v>NORTE | SUL</x:v>
      </x:c>
      <x:c r="L438" s="453" t="str">
        <x:v>NÃO</x:v>
      </x:c>
      <x:c r="M438" s="453" t="str">
        <x:v>DISPONIBILIDADE O&amp;M · FORA DO FATOR K</x:v>
      </x:c>
      <x:c r="N438" s="453" t="str">
        <x:v>DE/PARA POR CÓDIGO</x:v>
      </x:c>
    </x:row>
    <x:row r="439">
      <x:c r="A439" s="453" t="str">
        <x:v>FEVEREIRO 2025</x:v>
      </x:c>
      <x:c r="B439" s="453" t="str">
        <x:v>DISPONIBILIDADE</x:v>
      </x:c>
      <x:c r="C439" s="453" t="str">
        <x:v>DISPONIBILIDADE</x:v>
      </x:c>
      <x:c r="D439" s="453" t="str">
        <x:v>LINHA VIVA</x:v>
      </x:c>
      <x:c r="E439" s="453" t="str">
        <x:v>5031300113</x:v>
      </x:c>
      <x:c r="F439" s="601" t="str">
        <x:v>RET ISOLAD DISCO/ANCORAGEM LV</x:v>
      </x:c>
      <x:c r="G439" s="453" t="str">
        <x:v>CONJUNTO</x:v>
      </x:c>
      <x:c r="H439" s="604" t="n">
        <x:v>1</x:v>
      </x:c>
      <x:c r="I439" s="607" t="n">
        <x:v>165.36</x:v>
      </x:c>
      <x:c r="J439" s="607" t="n">
        <x:v>254.55</x:v>
      </x:c>
      <x:c r="K439" s="453" t="str">
        <x:v>NORTE | SUL</x:v>
      </x:c>
      <x:c r="L439" s="453" t="str">
        <x:v>NÃO</x:v>
      </x:c>
      <x:c r="M439" s="453" t="str">
        <x:v>DISPONIBILIDADE O&amp;M · FORA DO FATOR K</x:v>
      </x:c>
      <x:c r="N439" s="453" t="str">
        <x:v>DE/PARA POR CÓDIGO</x:v>
      </x:c>
    </x:row>
    <x:row r="440">
      <x:c r="A440" s="453" t="str">
        <x:v>FEVEREIRO 2025</x:v>
      </x:c>
      <x:c r="B440" s="453" t="str">
        <x:v>DISPONIBILIDADE</x:v>
      </x:c>
      <x:c r="C440" s="453" t="str">
        <x:v>DISPONIBILIDADE</x:v>
      </x:c>
      <x:c r="D440" s="453" t="str">
        <x:v>LINHA VIVA</x:v>
      </x:c>
      <x:c r="E440" s="453" t="str">
        <x:v>5032000207</x:v>
      </x:c>
      <x:c r="F440" s="601" t="str">
        <x:v>INST EMENDA COND NU AL/CU LV</x:v>
      </x:c>
      <x:c r="G440" s="453" t="str">
        <x:v>UNIDADE</x:v>
      </x:c>
      <x:c r="H440" s="604" t="n">
        <x:v>1</x:v>
      </x:c>
      <x:c r="I440" s="607" t="n">
        <x:v>365.29</x:v>
      </x:c>
      <x:c r="J440" s="607" t="n">
        <x:v>362.59</x:v>
      </x:c>
      <x:c r="K440" s="453" t="str">
        <x:v>NORTE | SUL</x:v>
      </x:c>
      <x:c r="L440" s="453" t="str">
        <x:v>NÃO</x:v>
      </x:c>
      <x:c r="M440" s="453" t="str">
        <x:v>DISPONIBILIDADE O&amp;M · FORA DO FATOR K</x:v>
      </x:c>
      <x:c r="N440" s="453" t="str">
        <x:v>DE/PARA POR CÓDIGO</x:v>
      </x:c>
    </x:row>
    <x:row r="441">
      <x:c r="A441" s="453" t="str">
        <x:v>FEVEREIRO 2025</x:v>
      </x:c>
      <x:c r="B441" s="453" t="str">
        <x:v>DISPONIBILIDADE</x:v>
      </x:c>
      <x:c r="C441" s="453" t="str">
        <x:v>DISPONIBILIDADE</x:v>
      </x:c>
      <x:c r="D441" s="453" t="str">
        <x:v>LINHA VIVA</x:v>
      </x:c>
      <x:c r="E441" s="453" t="str">
        <x:v>5032000208</x:v>
      </x:c>
      <x:c r="F441" s="601" t="str">
        <x:v>INST CONECTOR EM CONDUTOR LV</x:v>
      </x:c>
      <x:c r="G441" s="453" t="str">
        <x:v>UNIDADE</x:v>
      </x:c>
      <x:c r="H441" s="604" t="n">
        <x:v>74</x:v>
      </x:c>
      <x:c r="I441" s="607" t="n">
        <x:v>15494.25</x:v>
      </x:c>
      <x:c r="J441" s="607" t="n">
        <x:v>20067.32</x:v>
      </x:c>
      <x:c r="K441" s="453" t="str">
        <x:v>NORTE | SUL</x:v>
      </x:c>
      <x:c r="L441" s="453" t="str">
        <x:v>NÃO</x:v>
      </x:c>
      <x:c r="M441" s="453" t="str">
        <x:v>DISPONIBILIDADE O&amp;M · FORA DO FATOR K</x:v>
      </x:c>
      <x:c r="N441" s="453" t="str">
        <x:v>DE/PARA POR CÓDIGO</x:v>
      </x:c>
    </x:row>
    <x:row r="442">
      <x:c r="A442" s="453" t="str">
        <x:v>FEVEREIRO 2025</x:v>
      </x:c>
      <x:c r="B442" s="453" t="str">
        <x:v>DISPONIBILIDADE</x:v>
      </x:c>
      <x:c r="C442" s="453" t="str">
        <x:v>DISPONIBILIDADE</x:v>
      </x:c>
      <x:c r="D442" s="453" t="str">
        <x:v>LINHA VIVA</x:v>
      </x:c>
      <x:c r="E442" s="453" t="str">
        <x:v>5032000209</x:v>
      </x:c>
      <x:c r="F442" s="601" t="str">
        <x:v>RET CONECTOR EM CONDUTOR LV</x:v>
      </x:c>
      <x:c r="G442" s="453" t="str">
        <x:v>UNIDADE</x:v>
      </x:c>
      <x:c r="H442" s="604" t="n">
        <x:v>13</x:v>
      </x:c>
      <x:c r="I442" s="607" t="n">
        <x:v>1720.01</x:v>
      </x:c>
      <x:c r="J442" s="607" t="n">
        <x:v>2230.28</x:v>
      </x:c>
      <x:c r="K442" s="453" t="str">
        <x:v>NORTE | SUL</x:v>
      </x:c>
      <x:c r="L442" s="453" t="str">
        <x:v>NÃO</x:v>
      </x:c>
      <x:c r="M442" s="453" t="str">
        <x:v>DISPONIBILIDADE O&amp;M · FORA DO FATOR K</x:v>
      </x:c>
      <x:c r="N442" s="453" t="str">
        <x:v>DE/PARA POR CÓDIGO</x:v>
      </x:c>
    </x:row>
    <x:row r="443">
      <x:c r="A443" s="453" t="str">
        <x:v>FEVEREIRO 2025</x:v>
      </x:c>
      <x:c r="B443" s="453" t="str">
        <x:v>DISPONIBILIDADE</x:v>
      </x:c>
      <x:c r="C443" s="453" t="str">
        <x:v>DISPONIBILIDADE</x:v>
      </x:c>
      <x:c r="D443" s="453" t="str">
        <x:v>LINHA VIVA</x:v>
      </x:c>
      <x:c r="E443" s="453" t="str">
        <x:v>5032000214</x:v>
      </x:c>
      <x:c r="F443" s="601" t="str">
        <x:v>INST AMARRACAO COND NU/MULTIP/PROTEG LV</x:v>
      </x:c>
      <x:c r="G443" s="453" t="str">
        <x:v>UNIDADE</x:v>
      </x:c>
      <x:c r="H443" s="604" t="n">
        <x:v>22</x:v>
      </x:c>
      <x:c r="I443" s="607" t="n">
        <x:v>3320.04</x:v>
      </x:c>
      <x:c r="J443" s="607" t="n">
        <x:v>6983.46</x:v>
      </x:c>
      <x:c r="K443" s="453" t="str">
        <x:v>NORTE | SUL</x:v>
      </x:c>
      <x:c r="L443" s="453" t="str">
        <x:v>NÃO</x:v>
      </x:c>
      <x:c r="M443" s="453" t="str">
        <x:v>DISPONIBILIDADE O&amp;M · FORA DO FATOR K</x:v>
      </x:c>
      <x:c r="N443" s="453" t="str">
        <x:v>DE/PARA POR CÓDIGO</x:v>
      </x:c>
    </x:row>
    <x:row r="444">
      <x:c r="A444" s="453" t="str">
        <x:v>FEVEREIRO 2025</x:v>
      </x:c>
      <x:c r="B444" s="453" t="str">
        <x:v>DISPONIBILIDADE</x:v>
      </x:c>
      <x:c r="C444" s="453" t="str">
        <x:v>DISPONIBILIDADE</x:v>
      </x:c>
      <x:c r="D444" s="453" t="str">
        <x:v>LINHA VIVA</x:v>
      </x:c>
      <x:c r="E444" s="453" t="str">
        <x:v>5032000215</x:v>
      </x:c>
      <x:c r="F444" s="601" t="str">
        <x:v>INST FLY TAP/CRUZAM AEREO LV</x:v>
      </x:c>
      <x:c r="G444" s="453" t="str">
        <x:v>UNIDADE</x:v>
      </x:c>
      <x:c r="H444" s="604" t="n">
        <x:v>3</x:v>
      </x:c>
      <x:c r="I444" s="607" t="n">
        <x:v>1817.37</x:v>
      </x:c>
      <x:c r="J444" s="607" t="n">
        <x:v>1536.06</x:v>
      </x:c>
      <x:c r="K444" s="453" t="str">
        <x:v>NORTE | SUL</x:v>
      </x:c>
      <x:c r="L444" s="453" t="str">
        <x:v>NÃO</x:v>
      </x:c>
      <x:c r="M444" s="453" t="str">
        <x:v>DISPONIBILIDADE O&amp;M · FORA DO FATOR K</x:v>
      </x:c>
      <x:c r="N444" s="453" t="str">
        <x:v>NÃO INFORMADA | DE/PARA POR CÓDIGO</x:v>
      </x:c>
    </x:row>
    <x:row r="445">
      <x:c r="A445" s="453" t="str">
        <x:v>FEVEREIRO 2025</x:v>
      </x:c>
      <x:c r="B445" s="453" t="str">
        <x:v>DISPONIBILIDADE</x:v>
      </x:c>
      <x:c r="C445" s="453" t="str">
        <x:v>DISPONIBILIDADE</x:v>
      </x:c>
      <x:c r="D445" s="453" t="str">
        <x:v>LINHA VIVA</x:v>
      </x:c>
      <x:c r="E445" s="453" t="str">
        <x:v>5033000292</x:v>
      </x:c>
      <x:c r="F445" s="601" t="str">
        <x:v>INST CHAVE FUSIVEL 15/25KV LV</x:v>
      </x:c>
      <x:c r="G445" s="453" t="str">
        <x:v>UNIDADE</x:v>
      </x:c>
      <x:c r="H445" s="604" t="n">
        <x:v>58</x:v>
      </x:c>
      <x:c r="I445" s="607" t="n">
        <x:v>45618.94</x:v>
      </x:c>
      <x:c r="J445" s="607" t="n">
        <x:v>22079.44</x:v>
      </x:c>
      <x:c r="K445" s="453" t="str">
        <x:v>NORTE | SUL</x:v>
      </x:c>
      <x:c r="L445" s="453" t="str">
        <x:v>NÃO</x:v>
      </x:c>
      <x:c r="M445" s="453" t="str">
        <x:v>DISPONIBILIDADE O&amp;M · FORA DO FATOR K</x:v>
      </x:c>
      <x:c r="N445" s="453" t="str">
        <x:v>DE/PARA POR CÓDIGO | NÃO INFORMADA</x:v>
      </x:c>
    </x:row>
    <x:row r="446">
      <x:c r="A446" s="453" t="str">
        <x:v>FEVEREIRO 2025</x:v>
      </x:c>
      <x:c r="B446" s="453" t="str">
        <x:v>DISPONIBILIDADE</x:v>
      </x:c>
      <x:c r="C446" s="453" t="str">
        <x:v>DISPONIBILIDADE</x:v>
      </x:c>
      <x:c r="D446" s="453" t="str">
        <x:v>LINHA VIVA</x:v>
      </x:c>
      <x:c r="E446" s="453" t="str">
        <x:v>5033000293</x:v>
      </x:c>
      <x:c r="F446" s="601" t="str">
        <x:v>RET CHAVE FUSIVEL 15/25KV LV</x:v>
      </x:c>
      <x:c r="G446" s="453" t="str">
        <x:v>UNIDADE</x:v>
      </x:c>
      <x:c r="H446" s="604" t="n">
        <x:v>30</x:v>
      </x:c>
      <x:c r="I446" s="607" t="n">
        <x:v>16243.78</x:v>
      </x:c>
      <x:c r="J446" s="607" t="n">
        <x:v>10159.2</x:v>
      </x:c>
      <x:c r="K446" s="453" t="str">
        <x:v>NORTE | SUL</x:v>
      </x:c>
      <x:c r="L446" s="453" t="str">
        <x:v>NÃO</x:v>
      </x:c>
      <x:c r="M446" s="453" t="str">
        <x:v>DISPONIBILIDADE O&amp;M · FORA DO FATOR K</x:v>
      </x:c>
      <x:c r="N446" s="453" t="str">
        <x:v>DE/PARA POR CÓDIGO</x:v>
      </x:c>
    </x:row>
    <x:row r="447">
      <x:c r="A447" s="453" t="str">
        <x:v>FEVEREIRO 2025</x:v>
      </x:c>
      <x:c r="B447" s="453" t="str">
        <x:v>DISPONIBILIDADE</x:v>
      </x:c>
      <x:c r="C447" s="453" t="str">
        <x:v>DISPONIBILIDADE</x:v>
      </x:c>
      <x:c r="D447" s="453" t="str">
        <x:v>LINHA VIVA</x:v>
      </x:c>
      <x:c r="E447" s="453" t="str">
        <x:v>5033000296</x:v>
      </x:c>
      <x:c r="F447" s="601" t="str">
        <x:v>INST CHAVE FACA LV</x:v>
      </x:c>
      <x:c r="G447" s="453" t="str">
        <x:v>UNIDADE</x:v>
      </x:c>
      <x:c r="H447" s="604" t="n">
        <x:v>5</x:v>
      </x:c>
      <x:c r="I447" s="607" t="n">
        <x:v>4216.9</x:v>
      </x:c>
      <x:c r="J447" s="607" t="n">
        <x:v>1903.4</x:v>
      </x:c>
      <x:c r="K447" s="453" t="str">
        <x:v>NORTE | SUL</x:v>
      </x:c>
      <x:c r="L447" s="453" t="str">
        <x:v>NÃO</x:v>
      </x:c>
      <x:c r="M447" s="453" t="str">
        <x:v>DISPONIBILIDADE O&amp;M · FORA DO FATOR K</x:v>
      </x:c>
      <x:c r="N447" s="453" t="str">
        <x:v>DE/PARA POR CÓDIGO</x:v>
      </x:c>
    </x:row>
    <x:row r="448">
      <x:c r="A448" s="453" t="str">
        <x:v>FEVEREIRO 2025</x:v>
      </x:c>
      <x:c r="B448" s="453" t="str">
        <x:v>DISPONIBILIDADE</x:v>
      </x:c>
      <x:c r="C448" s="453" t="str">
        <x:v>DISPONIBILIDADE</x:v>
      </x:c>
      <x:c r="D448" s="453" t="str">
        <x:v>LINHA VIVA</x:v>
      </x:c>
      <x:c r="E448" s="453" t="str">
        <x:v>5033000297</x:v>
      </x:c>
      <x:c r="F448" s="601" t="str">
        <x:v>RET CHAVE FACA LV</x:v>
      </x:c>
      <x:c r="G448" s="453" t="str">
        <x:v>UNIDADE</x:v>
      </x:c>
      <x:c r="H448" s="604" t="n">
        <x:v>8</x:v>
      </x:c>
      <x:c r="I448" s="607" t="n">
        <x:v>4593.6</x:v>
      </x:c>
      <x:c r="J448" s="607" t="n">
        <x:v>2709.12</x:v>
      </x:c>
      <x:c r="K448" s="453" t="str">
        <x:v>NORTE | SUL</x:v>
      </x:c>
      <x:c r="L448" s="453" t="str">
        <x:v>NÃO</x:v>
      </x:c>
      <x:c r="M448" s="453" t="str">
        <x:v>DISPONIBILIDADE O&amp;M · FORA DO FATOR K</x:v>
      </x:c>
      <x:c r="N448" s="453" t="str">
        <x:v>DE/PARA POR CÓDIGO</x:v>
      </x:c>
    </x:row>
    <x:row r="449">
      <x:c r="A449" s="453" t="str">
        <x:v>FEVEREIRO 2025</x:v>
      </x:c>
      <x:c r="B449" s="453" t="str">
        <x:v>DISPONIBILIDADE</x:v>
      </x:c>
      <x:c r="C449" s="453" t="str">
        <x:v>DISPONIBILIDADE</x:v>
      </x:c>
      <x:c r="D449" s="453" t="str">
        <x:v>LINHA VIVA</x:v>
      </x:c>
      <x:c r="E449" s="453" t="str">
        <x:v>5033000318</x:v>
      </x:c>
      <x:c r="F449" s="601" t="str">
        <x:v>INST PARA-RAIOS MT LV</x:v>
      </x:c>
      <x:c r="G449" s="453" t="str">
        <x:v>UNIDADE</x:v>
      </x:c>
      <x:c r="H449" s="604" t="n">
        <x:v>37</x:v>
      </x:c>
      <x:c r="I449" s="607" t="n">
        <x:v>41908.79</x:v>
      </x:c>
      <x:c r="J449" s="607" t="n">
        <x:v>14457.38</x:v>
      </x:c>
      <x:c r="K449" s="453" t="str">
        <x:v>NORTE | SUL</x:v>
      </x:c>
      <x:c r="L449" s="453" t="str">
        <x:v>NÃO</x:v>
      </x:c>
      <x:c r="M449" s="453" t="str">
        <x:v>DISPONIBILIDADE O&amp;M · FORA DO FATOR K</x:v>
      </x:c>
      <x:c r="N449" s="453" t="str">
        <x:v>DE/PARA POR CÓDIGO | NÃO INFORMADA</x:v>
      </x:c>
    </x:row>
    <x:row r="450">
      <x:c r="A450" s="453" t="str">
        <x:v>FEVEREIRO 2025</x:v>
      </x:c>
      <x:c r="B450" s="453" t="str">
        <x:v>DISPONIBILIDADE</x:v>
      </x:c>
      <x:c r="C450" s="453" t="str">
        <x:v>DISPONIBILIDADE</x:v>
      </x:c>
      <x:c r="D450" s="453" t="str">
        <x:v>LINHA VIVA</x:v>
      </x:c>
      <x:c r="E450" s="453" t="str">
        <x:v>5033000319</x:v>
      </x:c>
      <x:c r="F450" s="601" t="str">
        <x:v>RET PARA-RAIOS MT LV</x:v>
      </x:c>
      <x:c r="G450" s="453" t="str">
        <x:v>UNIDADE</x:v>
      </x:c>
      <x:c r="H450" s="604" t="n">
        <x:v>36</x:v>
      </x:c>
      <x:c r="I450" s="607" t="n">
        <x:v>25723.42</x:v>
      </x:c>
      <x:c r="J450" s="607" t="n">
        <x:v>8828.28</x:v>
      </x:c>
      <x:c r="K450" s="453" t="str">
        <x:v>NORTE | SUL</x:v>
      </x:c>
      <x:c r="L450" s="453" t="str">
        <x:v>NÃO</x:v>
      </x:c>
      <x:c r="M450" s="453" t="str">
        <x:v>DISPONIBILIDADE O&amp;M · FORA DO FATOR K</x:v>
      </x:c>
      <x:c r="N450" s="453" t="str">
        <x:v>DE/PARA POR CÓDIGO</x:v>
      </x:c>
    </x:row>
    <x:row r="451">
      <x:c r="A451" s="453" t="str">
        <x:v>FEVEREIRO 2025</x:v>
      </x:c>
      <x:c r="B451" s="453" t="str">
        <x:v>DISPONIBILIDADE</x:v>
      </x:c>
      <x:c r="C451" s="453" t="str">
        <x:v>DISPONIBILIDADE</x:v>
      </x:c>
      <x:c r="D451" s="453" t="str">
        <x:v>PODA</x:v>
      </x:c>
      <x:c r="E451" s="453" t="str">
        <x:v>5035000065</x:v>
      </x:c>
      <x:c r="F451" s="601" t="str">
        <x:v>PODA ARV&gt;6&lt;12M REDE BT CENTRAL 2MC PO LV</x:v>
      </x:c>
      <x:c r="G451" s="453" t="str">
        <x:v>UNIDADE</x:v>
      </x:c>
      <x:c r="H451" s="604" t="n">
        <x:v>4</x:v>
      </x:c>
      <x:c r="I451" s="607" t="n">
        <x:v>10760.24</x:v>
      </x:c>
      <x:c r="J451" s="607" t="n">
        <x:v>2833.96</x:v>
      </x:c>
      <x:c r="K451" s="453" t="str">
        <x:v>NORTE | SUL</x:v>
      </x:c>
      <x:c r="L451" s="453" t="str">
        <x:v>NÃO</x:v>
      </x:c>
      <x:c r="M451" s="453" t="str">
        <x:v>DISPONIBILIDADE O&amp;M · FORA DO FATOR K</x:v>
      </x:c>
      <x:c r="N451" s="453" t="str">
        <x:v>SUGESTÃO POR SIMILARIDADE</x:v>
      </x:c>
    </x:row>
    <x:row r="452">
      <x:c r="A452" s="453" t="str">
        <x:v>FEVEREIRO 2025</x:v>
      </x:c>
      <x:c r="B452" s="453" t="str">
        <x:v>DISPONIBILIDADE</x:v>
      </x:c>
      <x:c r="C452" s="453" t="str">
        <x:v>DISPONIBILIDADE</x:v>
      </x:c>
      <x:c r="D452" s="453" t="str">
        <x:v>LINHA MORTA</x:v>
      </x:c>
      <x:c r="E452" s="453" t="str">
        <x:v>5400099116</x:v>
      </x:c>
      <x:c r="F452" s="601" t="str">
        <x:v>INST CORTA-CIRCUITO BT LM</x:v>
      </x:c>
      <x:c r="G452" s="453" t="str">
        <x:v>UNIDADE</x:v>
      </x:c>
      <x:c r="H452" s="604" t="n">
        <x:v>3</x:v>
      </x:c>
      <x:c r="I452" s="607" t="n">
        <x:v>138.08</x:v>
      </x:c>
      <x:c r="J452" s="607" t="n">
        <x:v>1087.62</x:v>
      </x:c>
      <x:c r="K452" s="453" t="str">
        <x:v>SUL</x:v>
      </x:c>
      <x:c r="L452" s="453" t="str">
        <x:v>NÃO</x:v>
      </x:c>
      <x:c r="M452" s="453" t="str">
        <x:v>DISPONIBILIDADE O&amp;M · FORA DO FATOR K</x:v>
      </x:c>
      <x:c r="N452" s="453" t="str">
        <x:v>DE/PARA POR CÓDIGO | NÃO INFORMADA</x:v>
      </x:c>
    </x:row>
    <x:row r="453">
      <x:c r="A453" s="453" t="str">
        <x:v>FEVEREIRO 2025</x:v>
      </x:c>
      <x:c r="B453" s="453" t="str">
        <x:v>DISPONIBILIDADE</x:v>
      </x:c>
      <x:c r="C453" s="453" t="str">
        <x:v>DISPONIBILIDADE</x:v>
      </x:c>
      <x:c r="D453" s="453" t="str">
        <x:v>LINHA MORTA</x:v>
      </x:c>
      <x:c r="E453" s="453" t="str">
        <x:v>5400099117</x:v>
      </x:c>
      <x:c r="F453" s="601" t="str">
        <x:v>RET CORTA-CIRCUITO BT LM</x:v>
      </x:c>
      <x:c r="G453" s="453" t="str">
        <x:v>UNIDADE</x:v>
      </x:c>
      <x:c r="H453" s="604" t="n">
        <x:v>5</x:v>
      </x:c>
      <x:c r="I453" s="607" t="n">
        <x:v>105.91</x:v>
      </x:c>
      <x:c r="J453" s="607" t="n">
        <x:v>1246.15</x:v>
      </x:c>
      <x:c r="K453" s="453" t="str">
        <x:v>SUL</x:v>
      </x:c>
      <x:c r="L453" s="453" t="str">
        <x:v>NÃO</x:v>
      </x:c>
      <x:c r="M453" s="453" t="str">
        <x:v>DISPONIBILIDADE O&amp;M · FORA DO FATOR K</x:v>
      </x:c>
      <x:c r="N453" s="453" t="str">
        <x:v>DE/PARA POR CÓDIGO</x:v>
      </x:c>
    </x:row>
    <x:row r="454">
      <x:c r="A454" s="453" t="str">
        <x:v>FEVEREIRO 2025</x:v>
      </x:c>
      <x:c r="B454" s="453" t="str">
        <x:v>DISPONIBILIDADE</x:v>
      </x:c>
      <x:c r="C454" s="453" t="str">
        <x:v>DISPONIBILIDADE</x:v>
      </x:c>
      <x:c r="D454" s="453" t="str">
        <x:v>LINHA MORTA</x:v>
      </x:c>
      <x:c r="E454" s="453" t="str">
        <x:v>5400099188</x:v>
      </x:c>
      <x:c r="F454" s="601" t="str">
        <x:v>INST HASTE PARA-RAIOS LM</x:v>
      </x:c>
      <x:c r="G454" s="453" t="str">
        <x:v>UNIDADE</x:v>
      </x:c>
      <x:c r="H454" s="604" t="n">
        <x:v>10</x:v>
      </x:c>
      <x:c r="I454" s="607" t="n">
        <x:v>1254.36</x:v>
      </x:c>
      <x:c r="J454" s="607" t="n">
        <x:v>3139</x:v>
      </x:c>
      <x:c r="K454" s="453" t="str">
        <x:v>SUL</x:v>
      </x:c>
      <x:c r="L454" s="453" t="str">
        <x:v>NÃO</x:v>
      </x:c>
      <x:c r="M454" s="453" t="str">
        <x:v>DISPONIBILIDADE O&amp;M · FORA DO FATOR K</x:v>
      </x:c>
      <x:c r="N454" s="453" t="str">
        <x:v>NÃO INFORMADA | DE/PARA POR CÓDIGO</x:v>
      </x:c>
    </x:row>
    <x:row r="455">
      <x:c r="A455" s="453" t="str">
        <x:v>FEVEREIRO 2025</x:v>
      </x:c>
      <x:c r="B455" s="453" t="str">
        <x:v>DISPONIBILIDADE</x:v>
      </x:c>
      <x:c r="C455" s="453" t="str">
        <x:v>DISPONIBILIDADE</x:v>
      </x:c>
      <x:c r="D455" s="453" t="str">
        <x:v>LINHA MORTA</x:v>
      </x:c>
      <x:c r="E455" s="453" t="str">
        <x:v>5400099189</x:v>
      </x:c>
      <x:c r="F455" s="601" t="str">
        <x:v>RET HASTE PARA-RAIOS LM</x:v>
      </x:c>
      <x:c r="G455" s="453" t="str">
        <x:v>UNIDADE</x:v>
      </x:c>
      <x:c r="H455" s="604" t="n">
        <x:v>8</x:v>
      </x:c>
      <x:c r="I455" s="607" t="n">
        <x:v>351.36</x:v>
      </x:c>
      <x:c r="J455" s="607" t="n">
        <x:v>1251.36</x:v>
      </x:c>
      <x:c r="K455" s="453" t="str">
        <x:v>SUL</x:v>
      </x:c>
      <x:c r="L455" s="453" t="str">
        <x:v>NÃO</x:v>
      </x:c>
      <x:c r="M455" s="453" t="str">
        <x:v>DISPONIBILIDADE O&amp;M · FORA DO FATOR K</x:v>
      </x:c>
      <x:c r="N455" s="453" t="str">
        <x:v>DE/PARA POR CÓDIGO</x:v>
      </x:c>
    </x:row>
    <x:row r="456">
      <x:c r="A456" s="453" t="str">
        <x:v>FEVEREIRO 2025</x:v>
      </x:c>
      <x:c r="B456" s="453" t="str">
        <x:v>DISPONIBILIDADE</x:v>
      </x:c>
      <x:c r="C456" s="453" t="str">
        <x:v>DISPONIBILIDADE</x:v>
      </x:c>
      <x:c r="D456" s="453" t="str">
        <x:v>LINHA MORTA</x:v>
      </x:c>
      <x:c r="E456" s="453" t="str">
        <x:v>5400099204</x:v>
      </x:c>
      <x:c r="F456" s="601" t="str">
        <x:v>IMPLANT TALA (REFORCO POSTE MAD) BASE LM</x:v>
      </x:c>
      <x:c r="G456" s="453" t="str">
        <x:v>UNIDADE</x:v>
      </x:c>
      <x:c r="H456" s="604" t="n">
        <x:v>65</x:v>
      </x:c>
      <x:c r="I456" s="607" t="n">
        <x:v>69637.06</x:v>
      </x:c>
      <x:c r="J456" s="607" t="n">
        <x:v>68695.25</x:v>
      </x:c>
      <x:c r="K456" s="453" t="str">
        <x:v>NORTE | SUL</x:v>
      </x:c>
      <x:c r="L456" s="453" t="str">
        <x:v>NÃO</x:v>
      </x:c>
      <x:c r="M456" s="453" t="str">
        <x:v>DISPONIBILIDADE O&amp;M · FORA DO FATOR K</x:v>
      </x:c>
      <x:c r="N456" s="453" t="str">
        <x:v>DE/PARA POR CÓDIGO</x:v>
      </x:c>
    </x:row>
    <x:row r="457">
      <x:c r="A457" s="453" t="str">
        <x:v>FEVEREIRO 2025</x:v>
      </x:c>
      <x:c r="B457" s="453" t="str">
        <x:v>O&amp;M</x:v>
      </x:c>
      <x:c r="C457" s="453" t="str">
        <x:v>PRODUÇÃO</x:v>
      </x:c>
      <x:c r="D457" s="453" t="str">
        <x:v>LINHA MORTA</x:v>
      </x:c>
      <x:c r="E457" s="453" t="str">
        <x:v>5020000092</x:v>
      </x:c>
      <x:c r="F457" s="601" t="str">
        <x:v>INST POSTE CONCRETO ATE 14M LM</x:v>
      </x:c>
      <x:c r="G457" s="453" t="str">
        <x:v>UNIDADE</x:v>
      </x:c>
      <x:c r="H457" s="604" t="n">
        <x:v>330</x:v>
      </x:c>
      <x:c r="I457" s="607" t="n">
        <x:v>460857.34</x:v>
      </x:c>
      <x:c r="J457" s="607" t="n">
        <x:v>581265.3</x:v>
      </x:c>
      <x:c r="K457" s="453" t="str">
        <x:v>NORTE | SUL</x:v>
      </x:c>
      <x:c r="L457" s="453" t="str">
        <x:v>SIM</x:v>
      </x:c>
      <x:c r="M457" s="453" t="str">
        <x:v>PRODUÇÃO · COMPÕE O FATOR K</x:v>
      </x:c>
      <x:c r="N457" s="453" t="str">
        <x:v>DE/PARA POR CÓDIGO</x:v>
      </x:c>
    </x:row>
    <x:row r="458">
      <x:c r="A458" s="453" t="str">
        <x:v>FEVEREIRO 2025</x:v>
      </x:c>
      <x:c r="B458" s="453" t="str">
        <x:v>O&amp;M</x:v>
      </x:c>
      <x:c r="C458" s="453" t="str">
        <x:v>PRODUÇÃO</x:v>
      </x:c>
      <x:c r="D458" s="453" t="str">
        <x:v>LINHA MORTA</x:v>
      </x:c>
      <x:c r="E458" s="453" t="str">
        <x:v>5020000093</x:v>
      </x:c>
      <x:c r="F458" s="601" t="str">
        <x:v>RET POSTE CONCRETO ATE 14M LM</x:v>
      </x:c>
      <x:c r="G458" s="453" t="str">
        <x:v>UNIDADE</x:v>
      </x:c>
      <x:c r="H458" s="604" t="n">
        <x:v>24.977655</x:v>
      </x:c>
      <x:c r="I458" s="607" t="n">
        <x:v>13696.44</x:v>
      </x:c>
      <x:c r="J458" s="607" t="n">
        <x:v>17401.43</x:v>
      </x:c>
      <x:c r="K458" s="453" t="str">
        <x:v>NORTE | SUL</x:v>
      </x:c>
      <x:c r="L458" s="453" t="str">
        <x:v>SIM</x:v>
      </x:c>
      <x:c r="M458" s="453" t="str">
        <x:v>PRODUÇÃO · COMPÕE O FATOR K</x:v>
      </x:c>
      <x:c r="N458" s="453" t="str">
        <x:v>DE/PARA POR CÓDIGO | NÃO INFORMADA</x:v>
      </x:c>
    </x:row>
    <x:row r="459">
      <x:c r="A459" s="453" t="str">
        <x:v>FEVEREIRO 2025</x:v>
      </x:c>
      <x:c r="B459" s="453" t="str">
        <x:v>O&amp;M</x:v>
      </x:c>
      <x:c r="C459" s="453" t="str">
        <x:v>PRODUÇÃO</x:v>
      </x:c>
      <x:c r="D459" s="453" t="str">
        <x:v>LINHA MORTA</x:v>
      </x:c>
      <x:c r="E459" s="453" t="str">
        <x:v>5020000098</x:v>
      </x:c>
      <x:c r="F459" s="601" t="str">
        <x:v>INST POSTE DE FIBRA 7 A 19M LM</x:v>
      </x:c>
      <x:c r="G459" s="453" t="str">
        <x:v>UNIDADE</x:v>
      </x:c>
      <x:c r="H459" s="604" t="n">
        <x:v>304</x:v>
      </x:c>
      <x:c r="I459" s="607" t="n">
        <x:v>381335.85</x:v>
      </x:c>
      <x:c r="J459" s="607" t="n">
        <x:v>357127.04</x:v>
      </x:c>
      <x:c r="K459" s="453" t="str">
        <x:v>NORTE | SUL</x:v>
      </x:c>
      <x:c r="L459" s="453" t="str">
        <x:v>SIM</x:v>
      </x:c>
      <x:c r="M459" s="453" t="str">
        <x:v>PRODUÇÃO · COMPÕE O FATOR K</x:v>
      </x:c>
      <x:c r="N459" s="453" t="str">
        <x:v>DE/PARA POR CÓDIGO | NÃO INFORMADA</x:v>
      </x:c>
    </x:row>
    <x:row r="460">
      <x:c r="A460" s="453" t="str">
        <x:v>FEVEREIRO 2025</x:v>
      </x:c>
      <x:c r="B460" s="453" t="str">
        <x:v>O&amp;M</x:v>
      </x:c>
      <x:c r="C460" s="453" t="str">
        <x:v>PRODUÇÃO</x:v>
      </x:c>
      <x:c r="D460" s="453" t="str">
        <x:v>LINHA MORTA</x:v>
      </x:c>
      <x:c r="E460" s="453" t="str">
        <x:v>5020000099</x:v>
      </x:c>
      <x:c r="F460" s="601" t="str">
        <x:v>RET POSTE DE FIBRA 7 A 19M LM</x:v>
      </x:c>
      <x:c r="G460" s="453" t="str">
        <x:v>UNIDADE</x:v>
      </x:c>
      <x:c r="H460" s="604" t="n">
        <x:v>3.786656</x:v>
      </x:c>
      <x:c r="I460" s="607" t="n">
        <x:v>1713.43</x:v>
      </x:c>
      <x:c r="J460" s="607" t="n">
        <x:v>2268.24</x:v>
      </x:c>
      <x:c r="K460" s="453" t="str">
        <x:v>NORTE | SUL</x:v>
      </x:c>
      <x:c r="L460" s="453" t="str">
        <x:v>SIM</x:v>
      </x:c>
      <x:c r="M460" s="453" t="str">
        <x:v>PRODUÇÃO · COMPÕE O FATOR K</x:v>
      </x:c>
      <x:c r="N460" s="453" t="str">
        <x:v>DE/PARA POR CÓDIGO | NÃO INFORMADA</x:v>
      </x:c>
    </x:row>
    <x:row r="461">
      <x:c r="A461" s="453" t="str">
        <x:v>FEVEREIRO 2025</x:v>
      </x:c>
      <x:c r="B461" s="453" t="str">
        <x:v>O&amp;M</x:v>
      </x:c>
      <x:c r="C461" s="453" t="str">
        <x:v>PRODUÇÃO</x:v>
      </x:c>
      <x:c r="D461" s="453" t="str">
        <x:v>LINHA MORTA</x:v>
      </x:c>
      <x:c r="E461" s="453" t="str">
        <x:v>5020000106</x:v>
      </x:c>
      <x:c r="F461" s="601" t="str">
        <x:v>APRUMAR POSTE CONC/FIBRA LM</x:v>
      </x:c>
      <x:c r="G461" s="453" t="str">
        <x:v>UNIDADE</x:v>
      </x:c>
      <x:c r="H461" s="604" t="n">
        <x:v>10</x:v>
      </x:c>
      <x:c r="I461" s="607" t="n">
        <x:v>4563.3</x:v>
      </x:c>
      <x:c r="J461" s="607" t="n">
        <x:v>6517.2</x:v>
      </x:c>
      <x:c r="K461" s="453" t="str">
        <x:v>NORTE</x:v>
      </x:c>
      <x:c r="L461" s="453" t="str">
        <x:v>SIM</x:v>
      </x:c>
      <x:c r="M461" s="453" t="str">
        <x:v>PRODUÇÃO · COMPÕE O FATOR K</x:v>
      </x:c>
      <x:c r="N461" s="453" t="str">
        <x:v>DE/PARA POR CÓDIGO</x:v>
      </x:c>
    </x:row>
    <x:row r="462">
      <x:c r="A462" s="453" t="str">
        <x:v>FEVEREIRO 2025</x:v>
      </x:c>
      <x:c r="B462" s="453" t="str">
        <x:v>O&amp;M</x:v>
      </x:c>
      <x:c r="C462" s="453" t="str">
        <x:v>PRODUÇÃO</x:v>
      </x:c>
      <x:c r="D462" s="453" t="str">
        <x:v>LINHA MORTA</x:v>
      </x:c>
      <x:c r="E462" s="453" t="str">
        <x:v>5020000107</x:v>
      </x:c>
      <x:c r="F462" s="601" t="str">
        <x:v>RESTAURAR PASSEIO SIMPLES CIMENTADO LM</x:v>
      </x:c>
      <x:c r="G462" s="453" t="str">
        <x:v>UNIDADE</x:v>
      </x:c>
      <x:c r="H462" s="604" t="n">
        <x:v>17</x:v>
      </x:c>
      <x:c r="I462" s="607" t="n">
        <x:v>12113.35</x:v>
      </x:c>
      <x:c r="J462" s="607" t="n">
        <x:v>9488.21</x:v>
      </x:c>
      <x:c r="K462" s="453" t="str">
        <x:v>NORTE | SUL</x:v>
      </x:c>
      <x:c r="L462" s="453" t="str">
        <x:v>SIM</x:v>
      </x:c>
      <x:c r="M462" s="453" t="str">
        <x:v>PRODUÇÃO · COMPÕE O FATOR K</x:v>
      </x:c>
      <x:c r="N462" s="453" t="str">
        <x:v>DE/PARA POR CÓDIGO</x:v>
      </x:c>
    </x:row>
    <x:row r="463">
      <x:c r="A463" s="453" t="str">
        <x:v>FEVEREIRO 2025</x:v>
      </x:c>
      <x:c r="B463" s="453" t="str">
        <x:v>O&amp;M</x:v>
      </x:c>
      <x:c r="C463" s="453" t="str">
        <x:v>PRODUÇÃO</x:v>
      </x:c>
      <x:c r="D463" s="453" t="str">
        <x:v>LINHA MORTA</x:v>
      </x:c>
      <x:c r="E463" s="453" t="str">
        <x:v>5020000118</x:v>
      </x:c>
      <x:c r="F463" s="601" t="str">
        <x:v>RET POSTE DE MADEIRA LM</x:v>
      </x:c>
      <x:c r="G463" s="453" t="str">
        <x:v>UNIDADE</x:v>
      </x:c>
      <x:c r="H463" s="604" t="n">
        <x:v>390.235689</x:v>
      </x:c>
      <x:c r="I463" s="607" t="n">
        <x:v>198116.42</x:v>
      </x:c>
      <x:c r="J463" s="607" t="n">
        <x:v>233755.08</x:v>
      </x:c>
      <x:c r="K463" s="453" t="str">
        <x:v>NORTE | SUL</x:v>
      </x:c>
      <x:c r="L463" s="453" t="str">
        <x:v>SIM</x:v>
      </x:c>
      <x:c r="M463" s="453" t="str">
        <x:v>PRODUÇÃO · COMPÕE O FATOR K</x:v>
      </x:c>
      <x:c r="N463" s="453" t="str">
        <x:v>DE/PARA POR CÓDIGO | NÃO INFORMADA</x:v>
      </x:c>
    </x:row>
    <x:row r="464">
      <x:c r="A464" s="453" t="str">
        <x:v>FEVEREIRO 2025</x:v>
      </x:c>
      <x:c r="B464" s="453" t="str">
        <x:v>O&amp;M</x:v>
      </x:c>
      <x:c r="C464" s="453" t="str">
        <x:v>PRODUÇÃO</x:v>
      </x:c>
      <x:c r="D464" s="453" t="str">
        <x:v>LINHA MORTA</x:v>
      </x:c>
      <x:c r="E464" s="453" t="str">
        <x:v>5020100055</x:v>
      </x:c>
      <x:c r="F464" s="601" t="str">
        <x:v>ABRIR CAVA ROCHA MACICA S/ EXPLOSIVO LM</x:v>
      </x:c>
      <x:c r="G464" s="453" t="str">
        <x:v>UNIDADE</x:v>
      </x:c>
      <x:c r="H464" s="604" t="n">
        <x:v>2</x:v>
      </x:c>
      <x:c r="I464" s="607" t="n">
        <x:v>1320.17</x:v>
      </x:c>
      <x:c r="J464" s="607" t="n">
        <x:v>3299.1</x:v>
      </x:c>
      <x:c r="K464" s="453" t="str">
        <x:v>NORTE | SUL</x:v>
      </x:c>
      <x:c r="L464" s="453" t="str">
        <x:v>SIM</x:v>
      </x:c>
      <x:c r="M464" s="453" t="str">
        <x:v>PRODUÇÃO · COMPÕE O FATOR K</x:v>
      </x:c>
      <x:c r="N464" s="453" t="str">
        <x:v>DE/PARA POR CÓDIGO | NÃO INFORMADA</x:v>
      </x:c>
    </x:row>
    <x:row r="465">
      <x:c r="A465" s="453" t="str">
        <x:v>FEVEREIRO 2025</x:v>
      </x:c>
      <x:c r="B465" s="453" t="str">
        <x:v>O&amp;M</x:v>
      </x:c>
      <x:c r="C465" s="453" t="str">
        <x:v>PRODUÇÃO</x:v>
      </x:c>
      <x:c r="D465" s="453" t="str">
        <x:v>LINHA MORTA</x:v>
      </x:c>
      <x:c r="E465" s="453" t="str">
        <x:v>5020100057</x:v>
      </x:c>
      <x:c r="F465" s="601" t="str">
        <x:v>BASE CONCRETO 2CAMADAS PARA POSTE LM</x:v>
      </x:c>
      <x:c r="G465" s="453" t="str">
        <x:v>UNIDADE</x:v>
      </x:c>
      <x:c r="H465" s="604" t="n">
        <x:v>72</x:v>
      </x:c>
      <x:c r="I465" s="607" t="n">
        <x:v>175009.44</x:v>
      </x:c>
      <x:c r="J465" s="607" t="n">
        <x:v>104211.36</x:v>
      </x:c>
      <x:c r="K465" s="453" t="str">
        <x:v>NORTE | SUL</x:v>
      </x:c>
      <x:c r="L465" s="453" t="str">
        <x:v>SIM</x:v>
      </x:c>
      <x:c r="M465" s="453" t="str">
        <x:v>PRODUÇÃO · COMPÕE O FATOR K</x:v>
      </x:c>
      <x:c r="N465" s="453" t="str">
        <x:v>DE/PARA POR CÓDIGO</x:v>
      </x:c>
    </x:row>
    <x:row r="466">
      <x:c r="A466" s="453" t="str">
        <x:v>FEVEREIRO 2025</x:v>
      </x:c>
      <x:c r="B466" s="453" t="str">
        <x:v>O&amp;M</x:v>
      </x:c>
      <x:c r="C466" s="453" t="str">
        <x:v>PRODUÇÃO</x:v>
      </x:c>
      <x:c r="D466" s="453" t="str">
        <x:v>LINHA MORTA</x:v>
      </x:c>
      <x:c r="E466" s="453" t="str">
        <x:v>5020200034</x:v>
      </x:c>
      <x:c r="F466" s="601" t="str">
        <x:v>INST ESTAI ANCORA LM</x:v>
      </x:c>
      <x:c r="G466" s="453" t="str">
        <x:v>CONJUNTO</x:v>
      </x:c>
      <x:c r="H466" s="604" t="n">
        <x:v>17</x:v>
      </x:c>
      <x:c r="I466" s="607" t="n">
        <x:v>33851.12</x:v>
      </x:c>
      <x:c r="J466" s="607" t="n">
        <x:v>15624.53</x:v>
      </x:c>
      <x:c r="K466" s="453" t="str">
        <x:v>NORTE | SUL</x:v>
      </x:c>
      <x:c r="L466" s="453" t="str">
        <x:v>SIM</x:v>
      </x:c>
      <x:c r="M466" s="453" t="str">
        <x:v>PRODUÇÃO · COMPÕE O FATOR K</x:v>
      </x:c>
      <x:c r="N466" s="453" t="str">
        <x:v>DE/PARA POR CÓDIGO</x:v>
      </x:c>
    </x:row>
    <x:row r="467">
      <x:c r="A467" s="453" t="str">
        <x:v>FEVEREIRO 2025</x:v>
      </x:c>
      <x:c r="B467" s="453" t="str">
        <x:v>O&amp;M</x:v>
      </x:c>
      <x:c r="C467" s="453" t="str">
        <x:v>PRODUÇÃO</x:v>
      </x:c>
      <x:c r="D467" s="453" t="str">
        <x:v>LINHA MORTA</x:v>
      </x:c>
      <x:c r="E467" s="453" t="str">
        <x:v>5020200035</x:v>
      </x:c>
      <x:c r="F467" s="601" t="str">
        <x:v>RET ESTAI ANCORA LM</x:v>
      </x:c>
      <x:c r="G467" s="453" t="str">
        <x:v>CONJUNTO</x:v>
      </x:c>
      <x:c r="H467" s="604" t="n">
        <x:v>33</x:v>
      </x:c>
      <x:c r="I467" s="607" t="n">
        <x:v>9568.26</x:v>
      </x:c>
      <x:c r="J467" s="607" t="n">
        <x:v>8528.19</x:v>
      </x:c>
      <x:c r="K467" s="453" t="str">
        <x:v>NORTE | SUL</x:v>
      </x:c>
      <x:c r="L467" s="453" t="str">
        <x:v>SIM</x:v>
      </x:c>
      <x:c r="M467" s="453" t="str">
        <x:v>PRODUÇÃO · COMPÕE O FATOR K</x:v>
      </x:c>
      <x:c r="N467" s="453" t="str">
        <x:v>DE/PARA POR CÓDIGO</x:v>
      </x:c>
    </x:row>
    <x:row r="468">
      <x:c r="A468" s="453" t="str">
        <x:v>FEVEREIRO 2025</x:v>
      </x:c>
      <x:c r="B468" s="453" t="str">
        <x:v>O&amp;M</x:v>
      </x:c>
      <x:c r="C468" s="453" t="str">
        <x:v>PRODUÇÃO</x:v>
      </x:c>
      <x:c r="D468" s="453" t="str">
        <x:v>LINHA MORTA</x:v>
      </x:c>
      <x:c r="E468" s="453" t="str">
        <x:v>5020200036</x:v>
      </x:c>
      <x:c r="F468" s="601" t="str">
        <x:v>INST ESTAI SUBSOLO BASE REFORCADA LM</x:v>
      </x:c>
      <x:c r="G468" s="453" t="str">
        <x:v>CONJUNTO</x:v>
      </x:c>
      <x:c r="H468" s="604" t="n">
        <x:v>6</x:v>
      </x:c>
      <x:c r="I468" s="607" t="n">
        <x:v>2957.58</x:v>
      </x:c>
      <x:c r="J468" s="607" t="n">
        <x:v>2052.18</x:v>
      </x:c>
      <x:c r="K468" s="453" t="str">
        <x:v>NORTE | SUL</x:v>
      </x:c>
      <x:c r="L468" s="453" t="str">
        <x:v>SIM</x:v>
      </x:c>
      <x:c r="M468" s="453" t="str">
        <x:v>PRODUÇÃO · COMPÕE O FATOR K</x:v>
      </x:c>
      <x:c r="N468" s="453" t="str">
        <x:v>SUGESTÃO POR SIMILARIDADE | NÃO INFORMADA</x:v>
      </x:c>
    </x:row>
    <x:row r="469">
      <x:c r="A469" s="453" t="str">
        <x:v>FEVEREIRO 2025</x:v>
      </x:c>
      <x:c r="B469" s="453" t="str">
        <x:v>O&amp;M</x:v>
      </x:c>
      <x:c r="C469" s="453" t="str">
        <x:v>PRODUÇÃO</x:v>
      </x:c>
      <x:c r="D469" s="453" t="str">
        <x:v>LINHA MORTA</x:v>
      </x:c>
      <x:c r="E469" s="453" t="str">
        <x:v>5020200037</x:v>
      </x:c>
      <x:c r="F469" s="601" t="str">
        <x:v>INST ESTAI AEREO LM</x:v>
      </x:c>
      <x:c r="G469" s="453" t="str">
        <x:v>CONJUNTO</x:v>
      </x:c>
      <x:c r="H469" s="604" t="n">
        <x:v>1</x:v>
      </x:c>
      <x:c r="I469" s="607" t="n">
        <x:v>434.36</x:v>
      </x:c>
      <x:c r="J469" s="607" t="n">
        <x:v>368.06</x:v>
      </x:c>
      <x:c r="K469" s="453" t="str">
        <x:v>NORTE | SUL</x:v>
      </x:c>
      <x:c r="L469" s="453" t="str">
        <x:v>SIM</x:v>
      </x:c>
      <x:c r="M469" s="453" t="str">
        <x:v>PRODUÇÃO · COMPÕE O FATOR K</x:v>
      </x:c>
      <x:c r="N469" s="453" t="str">
        <x:v>DE/PARA POR CÓDIGO | NÃO INFORMADA</x:v>
      </x:c>
    </x:row>
    <x:row r="470">
      <x:c r="A470" s="453" t="str">
        <x:v>FEVEREIRO 2025</x:v>
      </x:c>
      <x:c r="B470" s="453" t="str">
        <x:v>O&amp;M</x:v>
      </x:c>
      <x:c r="C470" s="453" t="str">
        <x:v>PRODUÇÃO</x:v>
      </x:c>
      <x:c r="D470" s="453" t="str">
        <x:v>LINHA MORTA</x:v>
      </x:c>
      <x:c r="E470" s="453" t="str">
        <x:v>5020200038</x:v>
      </x:c>
      <x:c r="F470" s="601" t="str">
        <x:v>RET ESTAI AEREO LM</x:v>
      </x:c>
      <x:c r="G470" s="453" t="str">
        <x:v>CONJUNTO</x:v>
      </x:c>
      <x:c r="H470" s="604" t="n">
        <x:v>8</x:v>
      </x:c>
      <x:c r="I470" s="607" t="n">
        <x:v>1952.27</x:v>
      </x:c>
      <x:c r="J470" s="607" t="n">
        <x:v>2208.32</x:v>
      </x:c>
      <x:c r="K470" s="453" t="str">
        <x:v>NORTE | SUL</x:v>
      </x:c>
      <x:c r="L470" s="453" t="str">
        <x:v>SIM</x:v>
      </x:c>
      <x:c r="M470" s="453" t="str">
        <x:v>PRODUÇÃO · COMPÕE O FATOR K</x:v>
      </x:c>
      <x:c r="N470" s="453" t="str">
        <x:v>DE/PARA POR CÓDIGO | NÃO INFORMADA</x:v>
      </x:c>
    </x:row>
    <x:row r="471">
      <x:c r="A471" s="453" t="str">
        <x:v>FEVEREIRO 2025</x:v>
      </x:c>
      <x:c r="B471" s="453" t="str">
        <x:v>O&amp;M</x:v>
      </x:c>
      <x:c r="C471" s="453" t="str">
        <x:v>PRODUÇÃO</x:v>
      </x:c>
      <x:c r="D471" s="453" t="str">
        <x:v>LINHA MORTA</x:v>
      </x:c>
      <x:c r="E471" s="453" t="str">
        <x:v>5020200039</x:v>
      </x:c>
      <x:c r="F471" s="601" t="str">
        <x:v>TENSIONAR ESTAI LM</x:v>
      </x:c>
      <x:c r="G471" s="453" t="str">
        <x:v>CONJUNTO</x:v>
      </x:c>
      <x:c r="H471" s="604" t="n">
        <x:v>6</x:v>
      </x:c>
      <x:c r="I471" s="607" t="n">
        <x:v>585.6</x:v>
      </x:c>
      <x:c r="J471" s="607" t="n">
        <x:v>1104.18</x:v>
      </x:c>
      <x:c r="K471" s="453" t="str">
        <x:v>NORTE</x:v>
      </x:c>
      <x:c r="L471" s="453" t="str">
        <x:v>SIM</x:v>
      </x:c>
      <x:c r="M471" s="453" t="str">
        <x:v>PRODUÇÃO · COMPÕE O FATOR K</x:v>
      </x:c>
      <x:c r="N471" s="453" t="str">
        <x:v>DE/PARA POR CÓDIGO</x:v>
      </x:c>
    </x:row>
    <x:row r="472">
      <x:c r="A472" s="453" t="str">
        <x:v>FEVEREIRO 2025</x:v>
      </x:c>
      <x:c r="B472" s="453" t="str">
        <x:v>O&amp;M</x:v>
      </x:c>
      <x:c r="C472" s="453" t="str">
        <x:v>PRODUÇÃO</x:v>
      </x:c>
      <x:c r="D472" s="453" t="str">
        <x:v>LINHA MORTA</x:v>
      </x:c>
      <x:c r="E472" s="453" t="str">
        <x:v>5021000131</x:v>
      </x:c>
      <x:c r="F472" s="601" t="str">
        <x:v>INST ESTR PRI 2/3F SUS/PAS SP CRUZ SP LM</x:v>
      </x:c>
      <x:c r="G472" s="453" t="str">
        <x:v>CONJUNTO</x:v>
      </x:c>
      <x:c r="H472" s="604" t="n">
        <x:v>212</x:v>
      </x:c>
      <x:c r="I472" s="607" t="n">
        <x:v>110139.59</x:v>
      </x:c>
      <x:c r="J472" s="607" t="n">
        <x:v>138359.68</x:v>
      </x:c>
      <x:c r="K472" s="453" t="str">
        <x:v>NORTE | SUL</x:v>
      </x:c>
      <x:c r="L472" s="453" t="str">
        <x:v>SIM</x:v>
      </x:c>
      <x:c r="M472" s="453" t="str">
        <x:v>PRODUÇÃO · COMPÕE O FATOR K</x:v>
      </x:c>
      <x:c r="N472" s="453" t="str">
        <x:v>DE/PARA POR CÓDIGO | NÃO INFORMADA</x:v>
      </x:c>
    </x:row>
    <x:row r="473">
      <x:c r="A473" s="453" t="str">
        <x:v>FEVEREIRO 2025</x:v>
      </x:c>
      <x:c r="B473" s="453" t="str">
        <x:v>O&amp;M</x:v>
      </x:c>
      <x:c r="C473" s="453" t="str">
        <x:v>PRODUÇÃO</x:v>
      </x:c>
      <x:c r="D473" s="453" t="str">
        <x:v>LINHA MORTA</x:v>
      </x:c>
      <x:c r="E473" s="453" t="str">
        <x:v>5021000132</x:v>
      </x:c>
      <x:c r="F473" s="601" t="str">
        <x:v>RET ESTR PRI 2/3F SUS/PAS SP CRUZ SP LM</x:v>
      </x:c>
      <x:c r="G473" s="453" t="str">
        <x:v>CONJUNTO</x:v>
      </x:c>
      <x:c r="H473" s="604" t="n">
        <x:v>122</x:v>
      </x:c>
      <x:c r="I473" s="607" t="n">
        <x:v>23572.94</x:v>
      </x:c>
      <x:c r="J473" s="607" t="n">
        <x:v>59704.36</x:v>
      </x:c>
      <x:c r="K473" s="453" t="str">
        <x:v>NORTE | SUL</x:v>
      </x:c>
      <x:c r="L473" s="453" t="str">
        <x:v>SIM</x:v>
      </x:c>
      <x:c r="M473" s="453" t="str">
        <x:v>PRODUÇÃO · COMPÕE O FATOR K</x:v>
      </x:c>
      <x:c r="N473" s="453" t="str">
        <x:v>DE/PARA POR CÓDIGO</x:v>
      </x:c>
    </x:row>
    <x:row r="474">
      <x:c r="A474" s="453" t="str">
        <x:v>FEVEREIRO 2025</x:v>
      </x:c>
      <x:c r="B474" s="453" t="str">
        <x:v>O&amp;M</x:v>
      </x:c>
      <x:c r="C474" s="453" t="str">
        <x:v>PRODUÇÃO</x:v>
      </x:c>
      <x:c r="D474" s="453" t="str">
        <x:v>LINHA MORTA</x:v>
      </x:c>
      <x:c r="E474" s="453" t="str">
        <x:v>5021000133</x:v>
      </x:c>
      <x:c r="F474" s="601" t="str">
        <x:v>INST ESTR PRI 2/3F SUS/PAS DP CRUZ DP LM</x:v>
      </x:c>
      <x:c r="G474" s="453" t="str">
        <x:v>CONJUNTO</x:v>
      </x:c>
      <x:c r="H474" s="604" t="n">
        <x:v>17</x:v>
      </x:c>
      <x:c r="I474" s="607" t="n">
        <x:v>10893.22</x:v>
      </x:c>
      <x:c r="J474" s="607" t="n">
        <x:v>16169.72</x:v>
      </x:c>
      <x:c r="K474" s="453" t="str">
        <x:v>NORTE | SUL</x:v>
      </x:c>
      <x:c r="L474" s="453" t="str">
        <x:v>SIM</x:v>
      </x:c>
      <x:c r="M474" s="453" t="str">
        <x:v>PRODUÇÃO · COMPÕE O FATOR K</x:v>
      </x:c>
      <x:c r="N474" s="453" t="str">
        <x:v>DE/PARA POR CÓDIGO | NÃO INFORMADA</x:v>
      </x:c>
    </x:row>
    <x:row r="475">
      <x:c r="A475" s="453" t="str">
        <x:v>FEVEREIRO 2025</x:v>
      </x:c>
      <x:c r="B475" s="453" t="str">
        <x:v>O&amp;M</x:v>
      </x:c>
      <x:c r="C475" s="453" t="str">
        <x:v>PRODUÇÃO</x:v>
      </x:c>
      <x:c r="D475" s="453" t="str">
        <x:v>LINHA MORTA</x:v>
      </x:c>
      <x:c r="E475" s="453" t="str">
        <x:v>5021000134</x:v>
      </x:c>
      <x:c r="F475" s="601" t="str">
        <x:v>RET ESTR PRI 2/3F SUS/PAS DP CRUZ DP LM</x:v>
      </x:c>
      <x:c r="G475" s="453" t="str">
        <x:v>CONJUNTO</x:v>
      </x:c>
      <x:c r="H475" s="604" t="n">
        <x:v>14</x:v>
      </x:c>
      <x:c r="I475" s="607" t="n">
        <x:v>3533.6</x:v>
      </x:c>
      <x:c r="J475" s="607" t="n">
        <x:v>9987.18</x:v>
      </x:c>
      <x:c r="K475" s="453" t="str">
        <x:v>NORTE | SUL</x:v>
      </x:c>
      <x:c r="L475" s="453" t="str">
        <x:v>SIM</x:v>
      </x:c>
      <x:c r="M475" s="453" t="str">
        <x:v>PRODUÇÃO · COMPÕE O FATOR K</x:v>
      </x:c>
      <x:c r="N475" s="453" t="str">
        <x:v>DE/PARA POR CÓDIGO</x:v>
      </x:c>
    </x:row>
    <x:row r="476">
      <x:c r="A476" s="453" t="str">
        <x:v>FEVEREIRO 2025</x:v>
      </x:c>
      <x:c r="B476" s="453" t="str">
        <x:v>O&amp;M</x:v>
      </x:c>
      <x:c r="C476" s="453" t="str">
        <x:v>PRODUÇÃO</x:v>
      </x:c>
      <x:c r="D476" s="453" t="str">
        <x:v>LINHA MORTA</x:v>
      </x:c>
      <x:c r="E476" s="453" t="str">
        <x:v>5021000135</x:v>
      </x:c>
      <x:c r="F476" s="601" t="str">
        <x:v>INST ESTR PRI 2/3F ANC/AMA SP CRUZ DP LM</x:v>
      </x:c>
      <x:c r="G476" s="453" t="str">
        <x:v>CONJUNTO</x:v>
      </x:c>
      <x:c r="H476" s="604" t="n">
        <x:v>54</x:v>
      </x:c>
      <x:c r="I476" s="607" t="n">
        <x:v>46950.4</x:v>
      </x:c>
      <x:c r="J476" s="607" t="n">
        <x:v>57794.04</x:v>
      </x:c>
      <x:c r="K476" s="453" t="str">
        <x:v>NORTE | SUL</x:v>
      </x:c>
      <x:c r="L476" s="453" t="str">
        <x:v>SIM</x:v>
      </x:c>
      <x:c r="M476" s="453" t="str">
        <x:v>PRODUÇÃO · COMPÕE O FATOR K</x:v>
      </x:c>
      <x:c r="N476" s="453" t="str">
        <x:v>DE/PARA POR CÓDIGO</x:v>
      </x:c>
    </x:row>
    <x:row r="477">
      <x:c r="A477" s="453" t="str">
        <x:v>FEVEREIRO 2025</x:v>
      </x:c>
      <x:c r="B477" s="453" t="str">
        <x:v>O&amp;M</x:v>
      </x:c>
      <x:c r="C477" s="453" t="str">
        <x:v>PRODUÇÃO</x:v>
      </x:c>
      <x:c r="D477" s="453" t="str">
        <x:v>LINHA MORTA</x:v>
      </x:c>
      <x:c r="E477" s="453" t="str">
        <x:v>5021000136</x:v>
      </x:c>
      <x:c r="F477" s="601" t="str">
        <x:v>RET ESTR PRI 2/3F ANC/AMA SP CRUZ DP LM</x:v>
      </x:c>
      <x:c r="G477" s="453" t="str">
        <x:v>CONJUNTO</x:v>
      </x:c>
      <x:c r="H477" s="604" t="n">
        <x:v>19</x:v>
      </x:c>
      <x:c r="I477" s="607" t="n">
        <x:v>5929.6</x:v>
      </x:c>
      <x:c r="J477" s="607" t="n">
        <x:v>14234.42</x:v>
      </x:c>
      <x:c r="K477" s="453" t="str">
        <x:v>NORTE | SUL</x:v>
      </x:c>
      <x:c r="L477" s="453" t="str">
        <x:v>SIM</x:v>
      </x:c>
      <x:c r="M477" s="453" t="str">
        <x:v>PRODUÇÃO · COMPÕE O FATOR K</x:v>
      </x:c>
      <x:c r="N477" s="453" t="str">
        <x:v>DE/PARA POR CÓDIGO | NÃO INFORMADA</x:v>
      </x:c>
    </x:row>
    <x:row r="478">
      <x:c r="A478" s="453" t="str">
        <x:v>FEVEREIRO 2025</x:v>
      </x:c>
      <x:c r="B478" s="453" t="str">
        <x:v>O&amp;M</x:v>
      </x:c>
      <x:c r="C478" s="453" t="str">
        <x:v>PRODUÇÃO</x:v>
      </x:c>
      <x:c r="D478" s="453" t="str">
        <x:v>LINHA MORTA</x:v>
      </x:c>
      <x:c r="E478" s="453" t="str">
        <x:v>5021000137</x:v>
      </x:c>
      <x:c r="F478" s="601" t="str">
        <x:v>INST ESTR PRI 2/3F ANC/AMA DP CRUZ DP LM</x:v>
      </x:c>
      <x:c r="G478" s="453" t="str">
        <x:v>CONJUNTO</x:v>
      </x:c>
      <x:c r="H478" s="604" t="n">
        <x:v>45</x:v>
      </x:c>
      <x:c r="I478" s="607" t="n">
        <x:v>58428.72</x:v>
      </x:c>
      <x:c r="J478" s="607" t="n">
        <x:v>68509.8</x:v>
      </x:c>
      <x:c r="K478" s="453" t="str">
        <x:v>NORTE | SUL</x:v>
      </x:c>
      <x:c r="L478" s="453" t="str">
        <x:v>SIM</x:v>
      </x:c>
      <x:c r="M478" s="453" t="str">
        <x:v>PRODUÇÃO · COMPÕE O FATOR K</x:v>
      </x:c>
      <x:c r="N478" s="453" t="str">
        <x:v>DE/PARA POR CÓDIGO</x:v>
      </x:c>
    </x:row>
    <x:row r="479">
      <x:c r="A479" s="453" t="str">
        <x:v>FEVEREIRO 2025</x:v>
      </x:c>
      <x:c r="B479" s="453" t="str">
        <x:v>O&amp;M</x:v>
      </x:c>
      <x:c r="C479" s="453" t="str">
        <x:v>PRODUÇÃO</x:v>
      </x:c>
      <x:c r="D479" s="453" t="str">
        <x:v>LINHA MORTA</x:v>
      </x:c>
      <x:c r="E479" s="453" t="str">
        <x:v>5021000138</x:v>
      </x:c>
      <x:c r="F479" s="601" t="str">
        <x:v>RET ESTR PRI 2/3F ANC/AMA DP CRUZ DP LM</x:v>
      </x:c>
      <x:c r="G479" s="453" t="str">
        <x:v>CONJUNTO</x:v>
      </x:c>
      <x:c r="H479" s="604" t="n">
        <x:v>5</x:v>
      </x:c>
      <x:c r="I479" s="607" t="n">
        <x:v>2025.44</x:v>
      </x:c>
      <x:c r="J479" s="607" t="n">
        <x:v>5328.3</x:v>
      </x:c>
      <x:c r="K479" s="453" t="str">
        <x:v>NORTE | SUL</x:v>
      </x:c>
      <x:c r="L479" s="453" t="str">
        <x:v>SIM</x:v>
      </x:c>
      <x:c r="M479" s="453" t="str">
        <x:v>PRODUÇÃO · COMPÕE O FATOR K</x:v>
      </x:c>
      <x:c r="N479" s="453" t="str">
        <x:v>DE/PARA POR CÓDIGO | OBSERVAÇÃO DO DE/PARA | NÃO INFORMADA</x:v>
      </x:c>
    </x:row>
    <x:row r="480">
      <x:c r="A480" s="453" t="str">
        <x:v>FEVEREIRO 2025</x:v>
      </x:c>
      <x:c r="B480" s="453" t="str">
        <x:v>O&amp;M</x:v>
      </x:c>
      <x:c r="C480" s="453" t="str">
        <x:v>PRODUÇÃO</x:v>
      </x:c>
      <x:c r="D480" s="453" t="str">
        <x:v>LINHA MORTA</x:v>
      </x:c>
      <x:c r="E480" s="453" t="str">
        <x:v>5021000140</x:v>
      </x:c>
      <x:c r="F480" s="601" t="str">
        <x:v>RET ESTR PRI 1F SUSP/PAS SP S/CRUZ LM</x:v>
      </x:c>
      <x:c r="G480" s="453" t="str">
        <x:v>CONJUNTO</x:v>
      </x:c>
      <x:c r="H480" s="604" t="n">
        <x:v>104</x:v>
      </x:c>
      <x:c r="I480" s="607" t="n">
        <x:v>7104.24</x:v>
      </x:c>
      <x:c r="J480" s="607" t="n">
        <x:v>20505.68</x:v>
      </x:c>
      <x:c r="K480" s="453" t="str">
        <x:v>NORTE | SUL</x:v>
      </x:c>
      <x:c r="L480" s="453" t="str">
        <x:v>SIM</x:v>
      </x:c>
      <x:c r="M480" s="453" t="str">
        <x:v>PRODUÇÃO · COMPÕE O FATOR K</x:v>
      </x:c>
      <x:c r="N480" s="453" t="str">
        <x:v>DE/PARA POR CÓDIGO</x:v>
      </x:c>
    </x:row>
    <x:row r="481">
      <x:c r="A481" s="453" t="str">
        <x:v>FEVEREIRO 2025</x:v>
      </x:c>
      <x:c r="B481" s="453" t="str">
        <x:v>O&amp;M</x:v>
      </x:c>
      <x:c r="C481" s="453" t="str">
        <x:v>PRODUÇÃO</x:v>
      </x:c>
      <x:c r="D481" s="453" t="str">
        <x:v>LINHA MORTA</x:v>
      </x:c>
      <x:c r="E481" s="453" t="str">
        <x:v>5021000141</x:v>
      </x:c>
      <x:c r="F481" s="601" t="str">
        <x:v>INST ESTR PRI 1F SUSP/PAS DP S/CRUZ LM</x:v>
      </x:c>
      <x:c r="G481" s="453" t="str">
        <x:v>CONJUNTO</x:v>
      </x:c>
      <x:c r="H481" s="604" t="n">
        <x:v>90</x:v>
      </x:c>
      <x:c r="I481" s="607" t="n">
        <x:v>14933.7</x:v>
      </x:c>
      <x:c r="J481" s="607" t="n">
        <x:v>32841</x:v>
      </x:c>
      <x:c r="K481" s="453" t="str">
        <x:v>NORTE | SUL</x:v>
      </x:c>
      <x:c r="L481" s="453" t="str">
        <x:v>SIM</x:v>
      </x:c>
      <x:c r="M481" s="453" t="str">
        <x:v>PRODUÇÃO · COMPÕE O FATOR K</x:v>
      </x:c>
      <x:c r="N481" s="453" t="str">
        <x:v>DE/PARA POR CÓDIGO</x:v>
      </x:c>
    </x:row>
    <x:row r="482">
      <x:c r="A482" s="453" t="str">
        <x:v>FEVEREIRO 2025</x:v>
      </x:c>
      <x:c r="B482" s="453" t="str">
        <x:v>O&amp;M</x:v>
      </x:c>
      <x:c r="C482" s="453" t="str">
        <x:v>PRODUÇÃO</x:v>
      </x:c>
      <x:c r="D482" s="453" t="str">
        <x:v>LINHA MORTA</x:v>
      </x:c>
      <x:c r="E482" s="453" t="str">
        <x:v>5021000145</x:v>
      </x:c>
      <x:c r="F482" s="601" t="str">
        <x:v>INST ESTR PRI 1F ANC/AMA DP S/CRUZ LM</x:v>
      </x:c>
      <x:c r="G482" s="453" t="str">
        <x:v>CONJUNTO</x:v>
      </x:c>
      <x:c r="H482" s="604" t="n">
        <x:v>19</x:v>
      </x:c>
      <x:c r="I482" s="607" t="n">
        <x:v>7233.3</x:v>
      </x:c>
      <x:c r="J482" s="607" t="n">
        <x:v>9980.13</x:v>
      </x:c>
      <x:c r="K482" s="453" t="str">
        <x:v>NORTE | SUL</x:v>
      </x:c>
      <x:c r="L482" s="453" t="str">
        <x:v>SIM</x:v>
      </x:c>
      <x:c r="M482" s="453" t="str">
        <x:v>PRODUÇÃO · COMPÕE O FATOR K</x:v>
      </x:c>
      <x:c r="N482" s="453" t="str">
        <x:v>DE/PARA POR CÓDIGO</x:v>
      </x:c>
    </x:row>
    <x:row r="483">
      <x:c r="A483" s="453" t="str">
        <x:v>FEVEREIRO 2025</x:v>
      </x:c>
      <x:c r="B483" s="453" t="str">
        <x:v>O&amp;M</x:v>
      </x:c>
      <x:c r="C483" s="453" t="str">
        <x:v>PRODUÇÃO</x:v>
      </x:c>
      <x:c r="D483" s="453" t="str">
        <x:v>LINHA MORTA</x:v>
      </x:c>
      <x:c r="E483" s="453" t="str">
        <x:v>5021000146</x:v>
      </x:c>
      <x:c r="F483" s="601" t="str">
        <x:v>RET ESTR PRI 1F ANC/AMA DP S/CRUZ LM</x:v>
      </x:c>
      <x:c r="G483" s="453" t="str">
        <x:v>CONJUNTO</x:v>
      </x:c>
      <x:c r="H483" s="604" t="n">
        <x:v>8</x:v>
      </x:c>
      <x:c r="I483" s="607" t="n">
        <x:v>1171.36</x:v>
      </x:c>
      <x:c r="J483" s="607" t="n">
        <x:v>2839.28</x:v>
      </x:c>
      <x:c r="K483" s="453" t="str">
        <x:v>NORTE | SUL</x:v>
      </x:c>
      <x:c r="L483" s="453" t="str">
        <x:v>SIM</x:v>
      </x:c>
      <x:c r="M483" s="453" t="str">
        <x:v>PRODUÇÃO · COMPÕE O FATOR K</x:v>
      </x:c>
      <x:c r="N483" s="453" t="str">
        <x:v>DE/PARA POR CÓDIGO</x:v>
      </x:c>
    </x:row>
    <x:row r="484">
      <x:c r="A484" s="453" t="str">
        <x:v>FEVEREIRO 2025</x:v>
      </x:c>
      <x:c r="B484" s="453" t="str">
        <x:v>O&amp;M</x:v>
      </x:c>
      <x:c r="C484" s="453" t="str">
        <x:v>PRODUÇÃO</x:v>
      </x:c>
      <x:c r="D484" s="453" t="str">
        <x:v>LINHA MORTA</x:v>
      </x:c>
      <x:c r="E484" s="453" t="str">
        <x:v>5021000148</x:v>
      </x:c>
      <x:c r="F484" s="601" t="str">
        <x:v>RET ESTR PRI 2/3F SUS/PAS SP S/CRUZ LM</x:v>
      </x:c>
      <x:c r="G484" s="453" t="str">
        <x:v>CONJUNTO</x:v>
      </x:c>
      <x:c r="H484" s="604" t="n">
        <x:v>11</x:v>
      </x:c>
      <x:c r="I484" s="607" t="n">
        <x:v>1234.86</x:v>
      </x:c>
      <x:c r="J484" s="607" t="n">
        <x:v>2751.65</x:v>
      </x:c>
      <x:c r="K484" s="453" t="str">
        <x:v>NORTE | SUL</x:v>
      </x:c>
      <x:c r="L484" s="453" t="str">
        <x:v>SIM</x:v>
      </x:c>
      <x:c r="M484" s="453" t="str">
        <x:v>PRODUÇÃO · COMPÕE O FATOR K</x:v>
      </x:c>
      <x:c r="N484" s="453" t="str">
        <x:v>DE/PARA POR CÓDIGO</x:v>
      </x:c>
    </x:row>
    <x:row r="485">
      <x:c r="A485" s="453" t="str">
        <x:v>FEVEREIRO 2025</x:v>
      </x:c>
      <x:c r="B485" s="453" t="str">
        <x:v>O&amp;M</x:v>
      </x:c>
      <x:c r="C485" s="453" t="str">
        <x:v>PRODUÇÃO</x:v>
      </x:c>
      <x:c r="D485" s="453" t="str">
        <x:v>LINHA MORTA</x:v>
      </x:c>
      <x:c r="E485" s="453" t="str">
        <x:v>5021000158</x:v>
      </x:c>
      <x:c r="F485" s="601" t="str">
        <x:v>INST ESTR PRI RDC PASSANTE SIMPLES LM</x:v>
      </x:c>
      <x:c r="G485" s="453" t="str">
        <x:v>CONJUNTO</x:v>
      </x:c>
      <x:c r="H485" s="604" t="n">
        <x:v>34</x:v>
      </x:c>
      <x:c r="I485" s="607" t="n">
        <x:v>17218.08</x:v>
      </x:c>
      <x:c r="J485" s="607" t="n">
        <x:v>20442.5</x:v>
      </x:c>
      <x:c r="K485" s="453" t="str">
        <x:v>NORTE | SUL</x:v>
      </x:c>
      <x:c r="L485" s="453" t="str">
        <x:v>SIM</x:v>
      </x:c>
      <x:c r="M485" s="453" t="str">
        <x:v>PRODUÇÃO · COMPÕE O FATOR K</x:v>
      </x:c>
      <x:c r="N485" s="453" t="str">
        <x:v>DE/PARA POR CÓDIGO | SEM DE/PARA (OBS. EQUIVALÊNCIA / DILUIÇÃO)</x:v>
      </x:c>
    </x:row>
    <x:row r="486">
      <x:c r="A486" s="453" t="str">
        <x:v>FEVEREIRO 2025</x:v>
      </x:c>
      <x:c r="B486" s="453" t="str">
        <x:v>O&amp;M</x:v>
      </x:c>
      <x:c r="C486" s="453" t="str">
        <x:v>PRODUÇÃO</x:v>
      </x:c>
      <x:c r="D486" s="453" t="str">
        <x:v>LINHA MORTA</x:v>
      </x:c>
      <x:c r="E486" s="453" t="str">
        <x:v>5021000159</x:v>
      </x:c>
      <x:c r="F486" s="601" t="str">
        <x:v>RET ESTR PRI RDC PASSANTE SIMPLES LM</x:v>
      </x:c>
      <x:c r="G486" s="453" t="str">
        <x:v>CONJUNTO</x:v>
      </x:c>
      <x:c r="H486" s="604" t="n">
        <x:v>2</x:v>
      </x:c>
      <x:c r="I486" s="607" t="n">
        <x:v>385.56</x:v>
      </x:c>
      <x:c r="J486" s="607" t="n">
        <x:v>698.26</x:v>
      </x:c>
      <x:c r="K486" s="453" t="str">
        <x:v>NORTE | SUL</x:v>
      </x:c>
      <x:c r="L486" s="453" t="str">
        <x:v>SIM</x:v>
      </x:c>
      <x:c r="M486" s="453" t="str">
        <x:v>PRODUÇÃO · COMPÕE O FATOR K</x:v>
      </x:c>
      <x:c r="N486" s="453" t="str">
        <x:v>NÃO INFORMADA | DE/PARA POR CÓDIGO</x:v>
      </x:c>
    </x:row>
    <x:row r="487">
      <x:c r="A487" s="453" t="str">
        <x:v>FEVEREIRO 2025</x:v>
      </x:c>
      <x:c r="B487" s="453" t="str">
        <x:v>O&amp;M</x:v>
      </x:c>
      <x:c r="C487" s="453" t="str">
        <x:v>PRODUÇÃO</x:v>
      </x:c>
      <x:c r="D487" s="453" t="str">
        <x:v>LINHA MORTA</x:v>
      </x:c>
      <x:c r="E487" s="453" t="str">
        <x:v>5021000160</x:v>
      </x:c>
      <x:c r="F487" s="601" t="str">
        <x:v>INST ESTR PRI RDC ANCORAGEM SIMPLES LM</x:v>
      </x:c>
      <x:c r="G487" s="453" t="str">
        <x:v>CONJUNTO</x:v>
      </x:c>
      <x:c r="H487" s="604" t="n">
        <x:v>2</x:v>
      </x:c>
      <x:c r="I487" s="607" t="n">
        <x:v>1386.08</x:v>
      </x:c>
      <x:c r="J487" s="607" t="n">
        <x:v>1480.64</x:v>
      </x:c>
      <x:c r="K487" s="453" t="str">
        <x:v>NORTE | SUL</x:v>
      </x:c>
      <x:c r="L487" s="453" t="str">
        <x:v>SIM</x:v>
      </x:c>
      <x:c r="M487" s="453" t="str">
        <x:v>PRODUÇÃO · COMPÕE O FATOR K</x:v>
      </x:c>
      <x:c r="N487" s="453" t="str">
        <x:v>DE/PARA POR CÓDIGO</x:v>
      </x:c>
    </x:row>
    <x:row r="488">
      <x:c r="A488" s="453" t="str">
        <x:v>FEVEREIRO 2025</x:v>
      </x:c>
      <x:c r="B488" s="453" t="str">
        <x:v>O&amp;M</x:v>
      </x:c>
      <x:c r="C488" s="453" t="str">
        <x:v>PRODUÇÃO</x:v>
      </x:c>
      <x:c r="D488" s="453" t="str">
        <x:v>LINHA MORTA</x:v>
      </x:c>
      <x:c r="E488" s="453" t="str">
        <x:v>5021000162</x:v>
      </x:c>
      <x:c r="F488" s="601" t="str">
        <x:v>INST ESTR PRI RDC ANCORAGEM DUPLA LM</x:v>
      </x:c>
      <x:c r="G488" s="453" t="str">
        <x:v>CONJUNTO</x:v>
      </x:c>
      <x:c r="H488" s="604" t="n">
        <x:v>4</x:v>
      </x:c>
      <x:c r="I488" s="607" t="n">
        <x:v>5544.24</x:v>
      </x:c>
      <x:c r="J488" s="607" t="n">
        <x:v>3660.08</x:v>
      </x:c>
      <x:c r="K488" s="453" t="str">
        <x:v>NORTE | SUL</x:v>
      </x:c>
      <x:c r="L488" s="453" t="str">
        <x:v>SIM</x:v>
      </x:c>
      <x:c r="M488" s="453" t="str">
        <x:v>PRODUÇÃO · COMPÕE O FATOR K</x:v>
      </x:c>
      <x:c r="N488" s="453" t="str">
        <x:v>DE/PARA POR CÓDIGO | NÃO INFORMADA</x:v>
      </x:c>
    </x:row>
    <x:row r="489">
      <x:c r="A489" s="453" t="str">
        <x:v>FEVEREIRO 2025</x:v>
      </x:c>
      <x:c r="B489" s="453" t="str">
        <x:v>O&amp;M</x:v>
      </x:c>
      <x:c r="C489" s="453" t="str">
        <x:v>PRODUÇÃO</x:v>
      </x:c>
      <x:c r="D489" s="453" t="str">
        <x:v>LINHA MORTA</x:v>
      </x:c>
      <x:c r="E489" s="453" t="str">
        <x:v>5021100014</x:v>
      </x:c>
      <x:c r="F489" s="601" t="str">
        <x:v>INST ESTRUTURA SECUNDARIA LM</x:v>
      </x:c>
      <x:c r="G489" s="453" t="str">
        <x:v>UNIDADE</x:v>
      </x:c>
      <x:c r="H489" s="604" t="n">
        <x:v>855</x:v>
      </x:c>
      <x:c r="I489" s="607" t="n">
        <x:v>104507.76</x:v>
      </x:c>
      <x:c r="J489" s="607" t="n">
        <x:v>202301.55</x:v>
      </x:c>
      <x:c r="K489" s="453" t="str">
        <x:v>NORTE | SUL</x:v>
      </x:c>
      <x:c r="L489" s="453" t="str">
        <x:v>SIM</x:v>
      </x:c>
      <x:c r="M489" s="453" t="str">
        <x:v>PRODUÇÃO · COMPÕE O FATOR K</x:v>
      </x:c>
      <x:c r="N489" s="453" t="str">
        <x:v>DE/PARA POR CÓDIGO | NÃO INFORMADA</x:v>
      </x:c>
    </x:row>
    <x:row r="490">
      <x:c r="A490" s="453" t="str">
        <x:v>FEVEREIRO 2025</x:v>
      </x:c>
      <x:c r="B490" s="453" t="str">
        <x:v>O&amp;M</x:v>
      </x:c>
      <x:c r="C490" s="453" t="str">
        <x:v>PRODUÇÃO</x:v>
      </x:c>
      <x:c r="D490" s="453" t="str">
        <x:v>LINHA MORTA</x:v>
      </x:c>
      <x:c r="E490" s="453" t="str">
        <x:v>5021100015</x:v>
      </x:c>
      <x:c r="F490" s="601" t="str">
        <x:v>RET ESTRUTURA SECUNDARIA LM</x:v>
      </x:c>
      <x:c r="G490" s="453" t="str">
        <x:v>UNIDADE</x:v>
      </x:c>
      <x:c r="H490" s="604" t="n">
        <x:v>722</x:v>
      </x:c>
      <x:c r="I490" s="607" t="n">
        <x:v>33911.99</x:v>
      </x:c>
      <x:c r="J490" s="607" t="n">
        <x:v>170832.42</x:v>
      </x:c>
      <x:c r="K490" s="453" t="str">
        <x:v>NORTE | SUL</x:v>
      </x:c>
      <x:c r="L490" s="453" t="str">
        <x:v>SIM</x:v>
      </x:c>
      <x:c r="M490" s="453" t="str">
        <x:v>PRODUÇÃO · COMPÕE O FATOR K</x:v>
      </x:c>
      <x:c r="N490" s="453" t="str">
        <x:v>DE/PARA POR CÓDIGO</x:v>
      </x:c>
    </x:row>
    <x:row r="491">
      <x:c r="A491" s="453" t="str">
        <x:v>FEVEREIRO 2025</x:v>
      </x:c>
      <x:c r="B491" s="453" t="str">
        <x:v>O&amp;M</x:v>
      </x:c>
      <x:c r="C491" s="453" t="str">
        <x:v>PRODUÇÃO</x:v>
      </x:c>
      <x:c r="D491" s="453" t="str">
        <x:v>LINHA MORTA</x:v>
      </x:c>
      <x:c r="E491" s="453" t="str">
        <x:v>5021200046</x:v>
      </x:c>
      <x:c r="F491" s="601" t="str">
        <x:v>INST ISOLADOR PINO/PILAR LM</x:v>
      </x:c>
      <x:c r="G491" s="453" t="str">
        <x:v>UNIDADE</x:v>
      </x:c>
      <x:c r="H491" s="604" t="n">
        <x:v>36</x:v>
      </x:c>
      <x:c r="I491" s="607" t="n">
        <x:v>2811.51</x:v>
      </x:c>
      <x:c r="J491" s="607" t="n">
        <x:v>10883.88</x:v>
      </x:c>
      <x:c r="K491" s="453" t="str">
        <x:v>NORTE | SUL</x:v>
      </x:c>
      <x:c r="L491" s="453" t="str">
        <x:v>SIM</x:v>
      </x:c>
      <x:c r="M491" s="453" t="str">
        <x:v>PRODUÇÃO · COMPÕE O FATOR K</x:v>
      </x:c>
      <x:c r="N491" s="453" t="str">
        <x:v>DE/PARA POR CÓDIGO | NÃO INFORMADA</x:v>
      </x:c>
    </x:row>
    <x:row r="492">
      <x:c r="A492" s="453" t="str">
        <x:v>FEVEREIRO 2025</x:v>
      </x:c>
      <x:c r="B492" s="453" t="str">
        <x:v>O&amp;M</x:v>
      </x:c>
      <x:c r="C492" s="453" t="str">
        <x:v>PRODUÇÃO</x:v>
      </x:c>
      <x:c r="D492" s="453" t="str">
        <x:v>LINHA MORTA</x:v>
      </x:c>
      <x:c r="E492" s="453" t="str">
        <x:v>5021200047</x:v>
      </x:c>
      <x:c r="F492" s="601" t="str">
        <x:v>RET ISOLADOR PINO/PILAR LM</x:v>
      </x:c>
      <x:c r="G492" s="453" t="str">
        <x:v>UNIDADE</x:v>
      </x:c>
      <x:c r="H492" s="604" t="n">
        <x:v>4</x:v>
      </x:c>
      <x:c r="I492" s="607" t="n">
        <x:v>117.16</x:v>
      </x:c>
      <x:c r="J492" s="607" t="n">
        <x:v>1209.32</x:v>
      </x:c>
      <x:c r="K492" s="453" t="str">
        <x:v>NORTE | SUL</x:v>
      </x:c>
      <x:c r="L492" s="453" t="str">
        <x:v>SIM</x:v>
      </x:c>
      <x:c r="M492" s="453" t="str">
        <x:v>PRODUÇÃO · COMPÕE O FATOR K</x:v>
      </x:c>
      <x:c r="N492" s="453" t="str">
        <x:v>DE/PARA POR CÓDIGO</x:v>
      </x:c>
    </x:row>
    <x:row r="493">
      <x:c r="A493" s="453" t="str">
        <x:v>FEVEREIRO 2025</x:v>
      </x:c>
      <x:c r="B493" s="453" t="str">
        <x:v>O&amp;M</x:v>
      </x:c>
      <x:c r="C493" s="453" t="str">
        <x:v>PRODUÇÃO</x:v>
      </x:c>
      <x:c r="D493" s="453" t="str">
        <x:v>LINHA MORTA</x:v>
      </x:c>
      <x:c r="E493" s="453" t="str">
        <x:v>5021200048</x:v>
      </x:c>
      <x:c r="F493" s="601" t="str">
        <x:v>INST ISOLAD DISCO/ANCORAGEM LM</x:v>
      </x:c>
      <x:c r="G493" s="453" t="str">
        <x:v>CONJUNTO</x:v>
      </x:c>
      <x:c r="H493" s="604" t="n">
        <x:v>14</x:v>
      </x:c>
      <x:c r="I493" s="607" t="n">
        <x:v>1503.04</x:v>
      </x:c>
      <x:c r="J493" s="607" t="n">
        <x:v>4654.02</x:v>
      </x:c>
      <x:c r="K493" s="453" t="str">
        <x:v>NORTE | SUL</x:v>
      </x:c>
      <x:c r="L493" s="453" t="str">
        <x:v>SIM</x:v>
      </x:c>
      <x:c r="M493" s="453" t="str">
        <x:v>PRODUÇÃO · COMPÕE O FATOR K</x:v>
      </x:c>
      <x:c r="N493" s="453" t="str">
        <x:v>DE/PARA POR CÓDIGO</x:v>
      </x:c>
    </x:row>
    <x:row r="494">
      <x:c r="A494" s="453" t="str">
        <x:v>FEVEREIRO 2025</x:v>
      </x:c>
      <x:c r="B494" s="453" t="str">
        <x:v>O&amp;M</x:v>
      </x:c>
      <x:c r="C494" s="453" t="str">
        <x:v>PRODUÇÃO</x:v>
      </x:c>
      <x:c r="D494" s="453" t="str">
        <x:v>LINHA MORTA</x:v>
      </x:c>
      <x:c r="E494" s="453" t="str">
        <x:v>5021200049</x:v>
      </x:c>
      <x:c r="F494" s="601" t="str">
        <x:v>RET ISOLAD DISCO/ANCORAGEM LM</x:v>
      </x:c>
      <x:c r="G494" s="453" t="str">
        <x:v>CONJUNTO</x:v>
      </x:c>
      <x:c r="H494" s="604" t="n">
        <x:v>4</x:v>
      </x:c>
      <x:c r="I494" s="607" t="n">
        <x:v>175.68</x:v>
      </x:c>
      <x:c r="J494" s="607" t="n">
        <x:v>837.6</x:v>
      </x:c>
      <x:c r="K494" s="453" t="str">
        <x:v>NORTE | SUL</x:v>
      </x:c>
      <x:c r="L494" s="453" t="str">
        <x:v>SIM</x:v>
      </x:c>
      <x:c r="M494" s="453" t="str">
        <x:v>PRODUÇÃO · COMPÕE O FATOR K</x:v>
      </x:c>
      <x:c r="N494" s="453" t="str">
        <x:v>DE/PARA POR CÓDIGO</x:v>
      </x:c>
    </x:row>
    <x:row r="495">
      <x:c r="A495" s="453" t="str">
        <x:v>FEVEREIRO 2025</x:v>
      </x:c>
      <x:c r="B495" s="453" t="str">
        <x:v>O&amp;M</x:v>
      </x:c>
      <x:c r="C495" s="453" t="str">
        <x:v>PRODUÇÃO</x:v>
      </x:c>
      <x:c r="D495" s="453" t="str">
        <x:v>LINHA MORTA</x:v>
      </x:c>
      <x:c r="E495" s="453" t="str">
        <x:v>5022000232</x:v>
      </x:c>
      <x:c r="F495" s="601" t="str">
        <x:v>INST COND NU COBRE &lt;= 50MM² LM</x:v>
      </x:c>
      <x:c r="G495" s="453" t="str">
        <x:v>METRO</x:v>
      </x:c>
      <x:c r="H495" s="604" t="n">
        <x:v>23</x:v>
      </x:c>
      <x:c r="I495" s="607" t="n">
        <x:v>148.79</x:v>
      </x:c>
      <x:c r="J495" s="607" t="n">
        <x:v>105.8</x:v>
      </x:c>
      <x:c r="K495" s="453" t="str">
        <x:v>NORTE | SUL</x:v>
      </x:c>
      <x:c r="L495" s="453" t="str">
        <x:v>SIM</x:v>
      </x:c>
      <x:c r="M495" s="453" t="str">
        <x:v>PRODUÇÃO · COMPÕE O FATOR K</x:v>
      </x:c>
      <x:c r="N495" s="453" t="str">
        <x:v>DE/PARA POR CÓDIGO | NÃO INFORMADA</x:v>
      </x:c>
    </x:row>
    <x:row r="496">
      <x:c r="A496" s="453" t="str">
        <x:v>FEVEREIRO 2025</x:v>
      </x:c>
      <x:c r="B496" s="453" t="str">
        <x:v>O&amp;M</x:v>
      </x:c>
      <x:c r="C496" s="453" t="str">
        <x:v>PRODUÇÃO</x:v>
      </x:c>
      <x:c r="D496" s="453" t="str">
        <x:v>LINHA MORTA</x:v>
      </x:c>
      <x:c r="E496" s="453" t="str">
        <x:v>5022000233</x:v>
      </x:c>
      <x:c r="F496" s="601" t="str">
        <x:v>RET COND NU COBRE &lt;= 50MM² LM</x:v>
      </x:c>
      <x:c r="G496" s="453" t="str">
        <x:v>METRO</x:v>
      </x:c>
      <x:c r="H496" s="604" t="n">
        <x:v>4774</x:v>
      </x:c>
      <x:c r="I496" s="607" t="n">
        <x:v>10357.61</x:v>
      </x:c>
      <x:c r="J496" s="607" t="n">
        <x:v>10646.02</x:v>
      </x:c>
      <x:c r="K496" s="453" t="str">
        <x:v>NORTE | SUL</x:v>
      </x:c>
      <x:c r="L496" s="453" t="str">
        <x:v>SIM</x:v>
      </x:c>
      <x:c r="M496" s="453" t="str">
        <x:v>PRODUÇÃO · COMPÕE O FATOR K</x:v>
      </x:c>
      <x:c r="N496" s="453" t="str">
        <x:v>DE/PARA POR CÓDIGO</x:v>
      </x:c>
    </x:row>
    <x:row r="497">
      <x:c r="A497" s="453" t="str">
        <x:v>FEVEREIRO 2025</x:v>
      </x:c>
      <x:c r="B497" s="453" t="str">
        <x:v>O&amp;M</x:v>
      </x:c>
      <x:c r="C497" s="453" t="str">
        <x:v>PRODUÇÃO</x:v>
      </x:c>
      <x:c r="D497" s="453" t="str">
        <x:v>LINHA MORTA</x:v>
      </x:c>
      <x:c r="E497" s="453" t="str">
        <x:v>5022000234</x:v>
      </x:c>
      <x:c r="F497" s="601" t="str">
        <x:v>INST COND NU ALUMINIO &gt; 1/0 LM</x:v>
      </x:c>
      <x:c r="G497" s="453" t="str">
        <x:v>METRO</x:v>
      </x:c>
      <x:c r="H497" s="604" t="n">
        <x:v>9609</x:v>
      </x:c>
      <x:c r="I497" s="607" t="n">
        <x:v>91354.49</x:v>
      </x:c>
      <x:c r="J497" s="607" t="n">
        <x:v>69473.07</x:v>
      </x:c>
      <x:c r="K497" s="453" t="str">
        <x:v>NORTE | SUL</x:v>
      </x:c>
      <x:c r="L497" s="453" t="str">
        <x:v>SIM</x:v>
      </x:c>
      <x:c r="M497" s="453" t="str">
        <x:v>PRODUÇÃO · COMPÕE O FATOR K</x:v>
      </x:c>
      <x:c r="N497" s="453" t="str">
        <x:v>DE/PARA POR CÓDIGO</x:v>
      </x:c>
    </x:row>
    <x:row r="498">
      <x:c r="A498" s="453" t="str">
        <x:v>FEVEREIRO 2025</x:v>
      </x:c>
      <x:c r="B498" s="453" t="str">
        <x:v>O&amp;M</x:v>
      </x:c>
      <x:c r="C498" s="453" t="str">
        <x:v>PRODUÇÃO</x:v>
      </x:c>
      <x:c r="D498" s="453" t="str">
        <x:v>LINHA MORTA</x:v>
      </x:c>
      <x:c r="E498" s="453" t="str">
        <x:v>5022000236</x:v>
      </x:c>
      <x:c r="F498" s="601" t="str">
        <x:v>INST COND NU ALUMINIO &lt;= 1/0 LM</x:v>
      </x:c>
      <x:c r="G498" s="453" t="str">
        <x:v>METRO</x:v>
      </x:c>
      <x:c r="H498" s="604" t="n">
        <x:v>10944</x:v>
      </x:c>
      <x:c r="I498" s="607" t="n">
        <x:v>85643.9</x:v>
      </x:c>
      <x:c r="J498" s="607" t="n">
        <x:v>61833.6</x:v>
      </x:c>
      <x:c r="K498" s="453" t="str">
        <x:v>NORTE | SUL</x:v>
      </x:c>
      <x:c r="L498" s="453" t="str">
        <x:v>SIM</x:v>
      </x:c>
      <x:c r="M498" s="453" t="str">
        <x:v>PRODUÇÃO · COMPÕE O FATOR K</x:v>
      </x:c>
      <x:c r="N498" s="453" t="str">
        <x:v>DE/PARA POR CÓDIGO | NÃO INFORMADA</x:v>
      </x:c>
    </x:row>
    <x:row r="499">
      <x:c r="A499" s="453" t="str">
        <x:v>FEVEREIRO 2025</x:v>
      </x:c>
      <x:c r="B499" s="453" t="str">
        <x:v>O&amp;M</x:v>
      </x:c>
      <x:c r="C499" s="453" t="str">
        <x:v>PRODUÇÃO</x:v>
      </x:c>
      <x:c r="D499" s="453" t="str">
        <x:v>LINHA MORTA</x:v>
      </x:c>
      <x:c r="E499" s="453" t="str">
        <x:v>5022000237</x:v>
      </x:c>
      <x:c r="F499" s="601" t="str">
        <x:v>RET COND NU ALUMINIO &lt;= 1/0 LM</x:v>
      </x:c>
      <x:c r="G499" s="453" t="str">
        <x:v>METRO</x:v>
      </x:c>
      <x:c r="H499" s="604" t="n">
        <x:v>10220</x:v>
      </x:c>
      <x:c r="I499" s="607" t="n">
        <x:v>29345.28</x:v>
      </x:c>
      <x:c r="J499" s="607" t="n">
        <x:v>28207.2</x:v>
      </x:c>
      <x:c r="K499" s="453" t="str">
        <x:v>NORTE | SUL</x:v>
      </x:c>
      <x:c r="L499" s="453" t="str">
        <x:v>SIM</x:v>
      </x:c>
      <x:c r="M499" s="453" t="str">
        <x:v>PRODUÇÃO · COMPÕE O FATOR K</x:v>
      </x:c>
      <x:c r="N499" s="453" t="str">
        <x:v>DE/PARA POR CÓDIGO</x:v>
      </x:c>
    </x:row>
    <x:row r="500">
      <x:c r="A500" s="453" t="str">
        <x:v>FEVEREIRO 2025</x:v>
      </x:c>
      <x:c r="B500" s="453" t="str">
        <x:v>O&amp;M</x:v>
      </x:c>
      <x:c r="C500" s="453" t="str">
        <x:v>PRODUÇÃO</x:v>
      </x:c>
      <x:c r="D500" s="453" t="str">
        <x:v>LINHA MORTA</x:v>
      </x:c>
      <x:c r="E500" s="453" t="str">
        <x:v>5022000240</x:v>
      </x:c>
      <x:c r="F500" s="601" t="str">
        <x:v>TENSIONAR COND NU COBRE &lt;= 50MM² LM</x:v>
      </x:c>
      <x:c r="G500" s="453" t="str">
        <x:v>UNIDADE</x:v>
      </x:c>
      <x:c r="H500" s="604" t="n">
        <x:v>2.737</x:v>
      </x:c>
      <x:c r="I500" s="607" t="n">
        <x:v>8430.59</x:v>
      </x:c>
      <x:c r="J500" s="607" t="n">
        <x:v>571.68</x:v>
      </x:c>
      <x:c r="K500" s="453" t="str">
        <x:v>NORTE | SUL</x:v>
      </x:c>
      <x:c r="L500" s="453" t="str">
        <x:v>SIM</x:v>
      </x:c>
      <x:c r="M500" s="453" t="str">
        <x:v>PRODUÇÃO · COMPÕE O FATOR K</x:v>
      </x:c>
      <x:c r="N500" s="453" t="str">
        <x:v>DE/PARA POR CÓDIGO</x:v>
      </x:c>
    </x:row>
    <x:row r="501">
      <x:c r="A501" s="453" t="str">
        <x:v>FEVEREIRO 2025</x:v>
      </x:c>
      <x:c r="B501" s="453" t="str">
        <x:v>O&amp;M</x:v>
      </x:c>
      <x:c r="C501" s="453" t="str">
        <x:v>PRODUÇÃO</x:v>
      </x:c>
      <x:c r="D501" s="453" t="str">
        <x:v>LINHA MORTA</x:v>
      </x:c>
      <x:c r="E501" s="453" t="str">
        <x:v>5022000242</x:v>
      </x:c>
      <x:c r="F501" s="601" t="str">
        <x:v>TENSIONAR COND NU ALUMINIO &lt;= 1/0 LM</x:v>
      </x:c>
      <x:c r="G501" s="453" t="str">
        <x:v>UNIDADE</x:v>
      </x:c>
      <x:c r="H501" s="604" t="n">
        <x:v>17.811</x:v>
      </x:c>
      <x:c r="I501" s="607" t="n">
        <x:v>69001.59</x:v>
      </x:c>
      <x:c r="J501" s="607" t="n">
        <x:v>4078.36</x:v>
      </x:c>
      <x:c r="K501" s="453" t="str">
        <x:v>NORTE | SUL</x:v>
      </x:c>
      <x:c r="L501" s="453" t="str">
        <x:v>SIM</x:v>
      </x:c>
      <x:c r="M501" s="453" t="str">
        <x:v>PRODUÇÃO · COMPÕE O FATOR K</x:v>
      </x:c>
      <x:c r="N501" s="453" t="str">
        <x:v>DE/PARA POR CÓDIGO</x:v>
      </x:c>
    </x:row>
    <x:row r="502">
      <x:c r="A502" s="453" t="str">
        <x:v>FEVEREIRO 2025</x:v>
      </x:c>
      <x:c r="B502" s="453" t="str">
        <x:v>O&amp;M</x:v>
      </x:c>
      <x:c r="C502" s="453" t="str">
        <x:v>PRODUÇÃO</x:v>
      </x:c>
      <x:c r="D502" s="453" t="str">
        <x:v>LINHA MORTA</x:v>
      </x:c>
      <x:c r="E502" s="453" t="str">
        <x:v>5022000243</x:v>
      </x:c>
      <x:c r="F502" s="601" t="str">
        <x:v>INST CONECTOR EM CONDUTOR LM</x:v>
      </x:c>
      <x:c r="G502" s="453" t="str">
        <x:v>UNIDADE</x:v>
      </x:c>
      <x:c r="H502" s="604" t="n">
        <x:v>17</x:v>
      </x:c>
      <x:c r="I502" s="607" t="n">
        <x:v>738.87</x:v>
      </x:c>
      <x:c r="J502" s="607" t="n">
        <x:v>4288.25</x:v>
      </x:c>
      <x:c r="K502" s="453" t="str">
        <x:v>NORTE | SUL</x:v>
      </x:c>
      <x:c r="L502" s="453" t="str">
        <x:v>SIM</x:v>
      </x:c>
      <x:c r="M502" s="453" t="str">
        <x:v>PRODUÇÃO · COMPÕE O FATOR K</x:v>
      </x:c>
      <x:c r="N502" s="453" t="str">
        <x:v>NÃO INFORMADA | DE/PARA POR CÓDIGO</x:v>
      </x:c>
    </x:row>
    <x:row r="503">
      <x:c r="A503" s="453" t="str">
        <x:v>FEVEREIRO 2025</x:v>
      </x:c>
      <x:c r="B503" s="453" t="str">
        <x:v>O&amp;M</x:v>
      </x:c>
      <x:c r="C503" s="453" t="str">
        <x:v>PRODUÇÃO</x:v>
      </x:c>
      <x:c r="D503" s="453" t="str">
        <x:v>LINHA MORTA</x:v>
      </x:c>
      <x:c r="E503" s="453" t="str">
        <x:v>5022000249</x:v>
      </x:c>
      <x:c r="F503" s="601" t="str">
        <x:v>INST AMARRACAO COND NU/MULTIP/PROTEG LM</x:v>
      </x:c>
      <x:c r="G503" s="453" t="str">
        <x:v>UNIDADE</x:v>
      </x:c>
      <x:c r="H503" s="604" t="n">
        <x:v>5</x:v>
      </x:c>
      <x:c r="I503" s="607" t="n">
        <x:v>122.05</x:v>
      </x:c>
      <x:c r="J503" s="607" t="n">
        <x:v>1217.85</x:v>
      </x:c>
      <x:c r="K503" s="453" t="str">
        <x:v>NORTE | SUL</x:v>
      </x:c>
      <x:c r="L503" s="453" t="str">
        <x:v>SIM</x:v>
      </x:c>
      <x:c r="M503" s="453" t="str">
        <x:v>PRODUÇÃO · COMPÕE O FATOR K</x:v>
      </x:c>
      <x:c r="N503" s="453" t="str">
        <x:v>DE/PARA POR CÓDIGO | NÃO INFORMADA</x:v>
      </x:c>
    </x:row>
    <x:row r="504">
      <x:c r="A504" s="453" t="str">
        <x:v>FEVEREIRO 2025</x:v>
      </x:c>
      <x:c r="B504" s="453" t="str">
        <x:v>O&amp;M</x:v>
      </x:c>
      <x:c r="C504" s="453" t="str">
        <x:v>PRODUÇÃO</x:v>
      </x:c>
      <x:c r="D504" s="453" t="str">
        <x:v>FORA DO ANEXO IX</x:v>
      </x:c>
      <x:c r="E504" s="453" t="str">
        <x:v>5022000252</x:v>
      </x:c>
      <x:c r="F504" s="601" t="str">
        <x:v>INST ESPACADOR/AFASTADOR REDE PRI/SEC LM</x:v>
      </x:c>
      <x:c r="G504" s="453" t="str">
        <x:v>NÃO INFORMADA</x:v>
      </x:c>
      <x:c r="H504" s="604" t="n">
        <x:v>972</x:v>
      </x:c>
      <x:c r="I504" s="607" t="n">
        <x:v>0</x:v>
      </x:c>
      <x:c r="J504" s="607" t="n">
        <x:v>0</x:v>
      </x:c>
      <x:c r="K504" s="453" t="str">
        <x:v>NORTE | SUL</x:v>
      </x:c>
      <x:c r="L504" s="453" t="str">
        <x:v>SIM</x:v>
      </x:c>
      <x:c r="M504" s="453" t="str">
        <x:v>PRODUÇÃO · COMPÕE O FATOR K</x:v>
      </x:c>
      <x:c r="N504" s="453" t="str">
        <x:v>DE/PARA POR CÓDIGO | NÃO INFORMADA</x:v>
      </x:c>
    </x:row>
    <x:row r="505">
      <x:c r="A505" s="453" t="str">
        <x:v>FEVEREIRO 2025</x:v>
      </x:c>
      <x:c r="B505" s="453" t="str">
        <x:v>O&amp;M</x:v>
      </x:c>
      <x:c r="C505" s="453" t="str">
        <x:v>PRODUÇÃO</x:v>
      </x:c>
      <x:c r="D505" s="453" t="str">
        <x:v>FORA DO ANEXO IX</x:v>
      </x:c>
      <x:c r="E505" s="453" t="str">
        <x:v>5022000253</x:v>
      </x:c>
      <x:c r="F505" s="601" t="str">
        <x:v>RET ESPACADOR/AFASTADOR REDE PRI/SEC LM</x:v>
      </x:c>
      <x:c r="G505" s="453" t="str">
        <x:v>NÃO INFORMADA</x:v>
      </x:c>
      <x:c r="H505" s="604" t="n">
        <x:v>3</x:v>
      </x:c>
      <x:c r="I505" s="607" t="n">
        <x:v>0</x:v>
      </x:c>
      <x:c r="J505" s="607" t="n">
        <x:v>0</x:v>
      </x:c>
      <x:c r="K505" s="453" t="str">
        <x:v>NORTE | SUL</x:v>
      </x:c>
      <x:c r="L505" s="453" t="str">
        <x:v>SIM</x:v>
      </x:c>
      <x:c r="M505" s="453" t="str">
        <x:v>PRODUÇÃO · COMPÕE O FATOR K</x:v>
      </x:c>
      <x:c r="N505" s="453" t="str">
        <x:v>DE/PARA POR CÓDIGO</x:v>
      </x:c>
    </x:row>
    <x:row r="506">
      <x:c r="A506" s="453" t="str">
        <x:v>FEVEREIRO 2025</x:v>
      </x:c>
      <x:c r="B506" s="453" t="str">
        <x:v>O&amp;M</x:v>
      </x:c>
      <x:c r="C506" s="453" t="str">
        <x:v>PRODUÇÃO</x:v>
      </x:c>
      <x:c r="D506" s="453" t="str">
        <x:v>LINHA MORTA</x:v>
      </x:c>
      <x:c r="E506" s="453" t="str">
        <x:v>5022000257</x:v>
      </x:c>
      <x:c r="F506" s="601" t="str">
        <x:v>INST ESTRIBO OU GRAMPO LINHA VIVA RD LM</x:v>
      </x:c>
      <x:c r="G506" s="453" t="str">
        <x:v>UNIDADE</x:v>
      </x:c>
      <x:c r="H506" s="604" t="n">
        <x:v>11</x:v>
      </x:c>
      <x:c r="I506" s="607" t="n">
        <x:v>2415.71</x:v>
      </x:c>
      <x:c r="J506" s="607" t="n">
        <x:v>2060.41</x:v>
      </x:c>
      <x:c r="K506" s="453" t="str">
        <x:v>NORTE | SUL</x:v>
      </x:c>
      <x:c r="L506" s="453" t="str">
        <x:v>SIM</x:v>
      </x:c>
      <x:c r="M506" s="453" t="str">
        <x:v>PRODUÇÃO · COMPÕE O FATOR K</x:v>
      </x:c>
      <x:c r="N506" s="453" t="str">
        <x:v>DE/PARA POR CÓDIGO</x:v>
      </x:c>
    </x:row>
    <x:row r="507">
      <x:c r="A507" s="453" t="str">
        <x:v>FEVEREIRO 2025</x:v>
      </x:c>
      <x:c r="B507" s="453" t="str">
        <x:v>O&amp;M</x:v>
      </x:c>
      <x:c r="C507" s="453" t="str">
        <x:v>PRODUÇÃO</x:v>
      </x:c>
      <x:c r="D507" s="453" t="str">
        <x:v>LINHA MORTA</x:v>
      </x:c>
      <x:c r="E507" s="453" t="str">
        <x:v>5022000258</x:v>
      </x:c>
      <x:c r="F507" s="601" t="str">
        <x:v>RET ESTRIBO OU GRAMPO LINHA VIVA RD LM</x:v>
      </x:c>
      <x:c r="G507" s="453" t="str">
        <x:v>UNIDADE</x:v>
      </x:c>
      <x:c r="H507" s="604" t="n">
        <x:v>9</x:v>
      </x:c>
      <x:c r="I507" s="607" t="n">
        <x:v>878.4</x:v>
      </x:c>
      <x:c r="J507" s="607" t="n">
        <x:v>1007.91</x:v>
      </x:c>
      <x:c r="K507" s="453" t="str">
        <x:v>NORTE | SUL</x:v>
      </x:c>
      <x:c r="L507" s="453" t="str">
        <x:v>SIM</x:v>
      </x:c>
      <x:c r="M507" s="453" t="str">
        <x:v>PRODUÇÃO · COMPÕE O FATOR K</x:v>
      </x:c>
      <x:c r="N507" s="453" t="str">
        <x:v>DE/PARA POR CÓDIGO</x:v>
      </x:c>
    </x:row>
    <x:row r="508">
      <x:c r="A508" s="453" t="str">
        <x:v>FEVEREIRO 2025</x:v>
      </x:c>
      <x:c r="B508" s="453" t="str">
        <x:v>O&amp;M</x:v>
      </x:c>
      <x:c r="C508" s="453" t="str">
        <x:v>PRODUÇÃO</x:v>
      </x:c>
      <x:c r="D508" s="453" t="str">
        <x:v>LINHA MORTA</x:v>
      </x:c>
      <x:c r="E508" s="453" t="str">
        <x:v>5022000266</x:v>
      </x:c>
      <x:c r="F508" s="601" t="str">
        <x:v>INST COND 4PLEX BT 3X10(10)-3X120(70) LM</x:v>
      </x:c>
      <x:c r="G508" s="453" t="str">
        <x:v>METRO</x:v>
      </x:c>
      <x:c r="H508" s="604" t="n">
        <x:v>0.077</x:v>
      </x:c>
      <x:c r="I508" s="607" t="n">
        <x:v>675.31</x:v>
      </x:c>
      <x:c r="J508" s="607" t="n">
        <x:v>1.51</x:v>
      </x:c>
      <x:c r="K508" s="453" t="str">
        <x:v>NORTE | SUL</x:v>
      </x:c>
      <x:c r="L508" s="453" t="str">
        <x:v>SIM</x:v>
      </x:c>
      <x:c r="M508" s="453" t="str">
        <x:v>PRODUÇÃO · COMPÕE O FATOR K</x:v>
      </x:c>
      <x:c r="N508" s="453" t="str">
        <x:v>NÃO INFORMADA</x:v>
      </x:c>
    </x:row>
    <x:row r="509">
      <x:c r="A509" s="453" t="str">
        <x:v>FEVEREIRO 2025</x:v>
      </x:c>
      <x:c r="B509" s="453" t="str">
        <x:v>O&amp;M</x:v>
      </x:c>
      <x:c r="C509" s="453" t="str">
        <x:v>PRODUÇÃO</x:v>
      </x:c>
      <x:c r="D509" s="453" t="str">
        <x:v>LINHA MORTA</x:v>
      </x:c>
      <x:c r="E509" s="453" t="str">
        <x:v>5022000276</x:v>
      </x:c>
      <x:c r="F509" s="601" t="str">
        <x:v>INST COND COBERTO RDC 35-70MM2 LM</x:v>
      </x:c>
      <x:c r="G509" s="453" t="str">
        <x:v>METRO</x:v>
      </x:c>
      <x:c r="H509" s="604" t="n">
        <x:v>2461</x:v>
      </x:c>
      <x:c r="I509" s="607" t="n">
        <x:v>22738.3</x:v>
      </x:c>
      <x:c r="J509" s="607" t="n">
        <x:v>16488.7</x:v>
      </x:c>
      <x:c r="K509" s="453" t="str">
        <x:v>NORTE | SUL</x:v>
      </x:c>
      <x:c r="L509" s="453" t="str">
        <x:v>SIM</x:v>
      </x:c>
      <x:c r="M509" s="453" t="str">
        <x:v>PRODUÇÃO · COMPÕE O FATOR K</x:v>
      </x:c>
      <x:c r="N509" s="453" t="str">
        <x:v>DE/PARA POR CÓDIGO</x:v>
      </x:c>
    </x:row>
    <x:row r="510">
      <x:c r="A510" s="453" t="str">
        <x:v>FEVEREIRO 2025</x:v>
      </x:c>
      <x:c r="B510" s="453" t="str">
        <x:v>O&amp;M</x:v>
      </x:c>
      <x:c r="C510" s="453" t="str">
        <x:v>PRODUÇÃO</x:v>
      </x:c>
      <x:c r="D510" s="453" t="str">
        <x:v>LINHA MORTA</x:v>
      </x:c>
      <x:c r="E510" s="453" t="str">
        <x:v>5022000277</x:v>
      </x:c>
      <x:c r="F510" s="601" t="str">
        <x:v>RET COND COBERTO RDC 35-70MM2 LM</x:v>
      </x:c>
      <x:c r="G510" s="453" t="str">
        <x:v>METRO</x:v>
      </x:c>
      <x:c r="H510" s="604" t="n">
        <x:v>216</x:v>
      </x:c>
      <x:c r="I510" s="607" t="n">
        <x:v>782.55</x:v>
      </x:c>
      <x:c r="J510" s="607" t="n">
        <x:v>879.12</x:v>
      </x:c>
      <x:c r="K510" s="453" t="str">
        <x:v>NORTE | SUL</x:v>
      </x:c>
      <x:c r="L510" s="453" t="str">
        <x:v>SIM</x:v>
      </x:c>
      <x:c r="M510" s="453" t="str">
        <x:v>PRODUÇÃO · COMPÕE O FATOR K</x:v>
      </x:c>
      <x:c r="N510" s="453" t="str">
        <x:v>DE/PARA POR CÓDIGO</x:v>
      </x:c>
    </x:row>
    <x:row r="511">
      <x:c r="A511" s="453" t="str">
        <x:v>FEVEREIRO 2025</x:v>
      </x:c>
      <x:c r="B511" s="453" t="str">
        <x:v>O&amp;M</x:v>
      </x:c>
      <x:c r="C511" s="453" t="str">
        <x:v>PRODUÇÃO</x:v>
      </x:c>
      <x:c r="D511" s="453" t="str">
        <x:v>LINHA MORTA</x:v>
      </x:c>
      <x:c r="E511" s="453" t="str">
        <x:v>5022000278</x:v>
      </x:c>
      <x:c r="F511" s="601" t="str">
        <x:v>INST COND COBERTO RDC 95-185MM2 LM</x:v>
      </x:c>
      <x:c r="G511" s="453" t="str">
        <x:v>METRO</x:v>
      </x:c>
      <x:c r="H511" s="604" t="n">
        <x:v>5376</x:v>
      </x:c>
      <x:c r="I511" s="607" t="n">
        <x:v>61316.94</x:v>
      </x:c>
      <x:c r="J511" s="607" t="n">
        <x:v>50856.96</x:v>
      </x:c>
      <x:c r="K511" s="453" t="str">
        <x:v>NORTE | SUL</x:v>
      </x:c>
      <x:c r="L511" s="453" t="str">
        <x:v>SIM</x:v>
      </x:c>
      <x:c r="M511" s="453" t="str">
        <x:v>PRODUÇÃO · COMPÕE O FATOR K</x:v>
      </x:c>
      <x:c r="N511" s="453" t="str">
        <x:v>DE/PARA POR CÓDIGO</x:v>
      </x:c>
    </x:row>
    <x:row r="512">
      <x:c r="A512" s="453" t="str">
        <x:v>FEVEREIRO 2025</x:v>
      </x:c>
      <x:c r="B512" s="453" t="str">
        <x:v>O&amp;M</x:v>
      </x:c>
      <x:c r="C512" s="453" t="str">
        <x:v>PRODUÇÃO</x:v>
      </x:c>
      <x:c r="D512" s="453" t="str">
        <x:v>LINHA MORTA</x:v>
      </x:c>
      <x:c r="E512" s="453" t="str">
        <x:v>5022000281</x:v>
      </x:c>
      <x:c r="F512" s="601" t="str">
        <x:v>RET CABO MENSAGEIRO RDC LM</x:v>
      </x:c>
      <x:c r="G512" s="453" t="str">
        <x:v>METRO</x:v>
      </x:c>
      <x:c r="H512" s="604" t="n">
        <x:v>0.15</x:v>
      </x:c>
      <x:c r="I512" s="607" t="n">
        <x:v>570.28</x:v>
      </x:c>
      <x:c r="J512" s="607" t="n">
        <x:v>0.24</x:v>
      </x:c>
      <x:c r="K512" s="453" t="str">
        <x:v>NORTE | SUL</x:v>
      </x:c>
      <x:c r="L512" s="453" t="str">
        <x:v>SIM</x:v>
      </x:c>
      <x:c r="M512" s="453" t="str">
        <x:v>PRODUÇÃO · COMPÕE O FATOR K</x:v>
      </x:c>
      <x:c r="N512" s="453" t="str">
        <x:v>NÃO INFORMADA</x:v>
      </x:c>
    </x:row>
    <x:row r="513">
      <x:c r="A513" s="453" t="str">
        <x:v>FEVEREIRO 2025</x:v>
      </x:c>
      <x:c r="B513" s="453" t="str">
        <x:v>O&amp;M</x:v>
      </x:c>
      <x:c r="C513" s="453" t="str">
        <x:v>PRODUÇÃO</x:v>
      </x:c>
      <x:c r="D513" s="453" t="str">
        <x:v>LINHA MORTA</x:v>
      </x:c>
      <x:c r="E513" s="453" t="str">
        <x:v>5022000283</x:v>
      </x:c>
      <x:c r="F513" s="601" t="str">
        <x:v>TENSIONAR COND PROTEGIDO RDC LM</x:v>
      </x:c>
      <x:c r="G513" s="453" t="str">
        <x:v>UNIDADE</x:v>
      </x:c>
      <x:c r="H513" s="604" t="n">
        <x:v>0.87</x:v>
      </x:c>
      <x:c r="I513" s="607" t="n">
        <x:v>4246.88</x:v>
      </x:c>
      <x:c r="J513" s="607" t="n">
        <x:v>267.83</x:v>
      </x:c>
      <x:c r="K513" s="453" t="str">
        <x:v>NORTE | SUL</x:v>
      </x:c>
      <x:c r="L513" s="453" t="str">
        <x:v>SIM</x:v>
      </x:c>
      <x:c r="M513" s="453" t="str">
        <x:v>PRODUÇÃO · COMPÕE O FATOR K</x:v>
      </x:c>
      <x:c r="N513" s="453" t="str">
        <x:v>DE/PARA POR CÓDIGO</x:v>
      </x:c>
    </x:row>
    <x:row r="514">
      <x:c r="A514" s="453" t="str">
        <x:v>FEVEREIRO 2025</x:v>
      </x:c>
      <x:c r="B514" s="453" t="str">
        <x:v>O&amp;M</x:v>
      </x:c>
      <x:c r="C514" s="453" t="str">
        <x:v>PRODUÇÃO</x:v>
      </x:c>
      <x:c r="D514" s="453" t="str">
        <x:v>LINHA MORTA</x:v>
      </x:c>
      <x:c r="E514" s="453" t="str">
        <x:v>5022000286</x:v>
      </x:c>
      <x:c r="F514" s="601" t="str">
        <x:v>INST CONEX OU EMENDA DE CABO RDC LM</x:v>
      </x:c>
      <x:c r="G514" s="453" t="str">
        <x:v>UNIDADE</x:v>
      </x:c>
      <x:c r="H514" s="604" t="n">
        <x:v>29</x:v>
      </x:c>
      <x:c r="I514" s="607" t="n">
        <x:v>3214.93</x:v>
      </x:c>
      <x:c r="J514" s="607" t="n">
        <x:v>13525.02</x:v>
      </x:c>
      <x:c r="K514" s="453" t="str">
        <x:v>NORTE | SUL</x:v>
      </x:c>
      <x:c r="L514" s="453" t="str">
        <x:v>SIM</x:v>
      </x:c>
      <x:c r="M514" s="453" t="str">
        <x:v>PRODUÇÃO · COMPÕE O FATOR K</x:v>
      </x:c>
      <x:c r="N514" s="453" t="str">
        <x:v>DE/PARA POR CÓDIGO</x:v>
      </x:c>
    </x:row>
    <x:row r="515">
      <x:c r="A515" s="453" t="str">
        <x:v>FEVEREIRO 2025</x:v>
      </x:c>
      <x:c r="B515" s="453" t="str">
        <x:v>O&amp;M</x:v>
      </x:c>
      <x:c r="C515" s="453" t="str">
        <x:v>PRODUÇÃO</x:v>
      </x:c>
      <x:c r="D515" s="453" t="str">
        <x:v>LINHA MORTA</x:v>
      </x:c>
      <x:c r="E515" s="453" t="str">
        <x:v>5022200033</x:v>
      </x:c>
      <x:c r="F515" s="601" t="str">
        <x:v>INST ATERRAMENTO COMPL 1HASTE LM</x:v>
      </x:c>
      <x:c r="G515" s="453" t="str">
        <x:v>CONJUNTO</x:v>
      </x:c>
      <x:c r="H515" s="604" t="n">
        <x:v>60</x:v>
      </x:c>
      <x:c r="I515" s="607" t="n">
        <x:v>24333.6</x:v>
      </x:c>
      <x:c r="J515" s="607" t="n">
        <x:v>39371.4</x:v>
      </x:c>
      <x:c r="K515" s="453" t="str">
        <x:v>NORTE | SUL</x:v>
      </x:c>
      <x:c r="L515" s="453" t="str">
        <x:v>SIM</x:v>
      </x:c>
      <x:c r="M515" s="453" t="str">
        <x:v>PRODUÇÃO · COMPÕE O FATOR K</x:v>
      </x:c>
      <x:c r="N515" s="453" t="str">
        <x:v>DE/PARA POR CÓDIGO</x:v>
      </x:c>
    </x:row>
    <x:row r="516">
      <x:c r="A516" s="453" t="str">
        <x:v>FEVEREIRO 2025</x:v>
      </x:c>
      <x:c r="B516" s="453" t="str">
        <x:v>O&amp;M</x:v>
      </x:c>
      <x:c r="C516" s="453" t="str">
        <x:v>PRODUÇÃO</x:v>
      </x:c>
      <x:c r="D516" s="453" t="str">
        <x:v>LINHA MORTA</x:v>
      </x:c>
      <x:c r="E516" s="453" t="str">
        <x:v>5022200035</x:v>
      </x:c>
      <x:c r="F516" s="601" t="str">
        <x:v>INST 1HASTE ADICIONAL ATERRAMENTO LM</x:v>
      </x:c>
      <x:c r="G516" s="453" t="str">
        <x:v>UNIDADE</x:v>
      </x:c>
      <x:c r="H516" s="604" t="n">
        <x:v>111</x:v>
      </x:c>
      <x:c r="I516" s="607" t="n">
        <x:v>7042.95</x:v>
      </x:c>
      <x:c r="J516" s="607" t="n">
        <x:v>37834.35</x:v>
      </x:c>
      <x:c r="K516" s="453" t="str">
        <x:v>NORTE | SUL</x:v>
      </x:c>
      <x:c r="L516" s="453" t="str">
        <x:v>SIM</x:v>
      </x:c>
      <x:c r="M516" s="453" t="str">
        <x:v>PRODUÇÃO · COMPÕE O FATOR K</x:v>
      </x:c>
      <x:c r="N516" s="453" t="str">
        <x:v>DE/PARA POR CÓDIGO</x:v>
      </x:c>
    </x:row>
    <x:row r="517">
      <x:c r="A517" s="453" t="str">
        <x:v>FEVEREIRO 2025</x:v>
      </x:c>
      <x:c r="B517" s="453" t="str">
        <x:v>O&amp;M</x:v>
      </x:c>
      <x:c r="C517" s="453" t="str">
        <x:v>PRODUÇÃO</x:v>
      </x:c>
      <x:c r="D517" s="453" t="str">
        <x:v>LINHA MORTA</x:v>
      </x:c>
      <x:c r="E517" s="453" t="str">
        <x:v>5022200036</x:v>
      </x:c>
      <x:c r="F517" s="601" t="str">
        <x:v>INST FIO TERRA LM</x:v>
      </x:c>
      <x:c r="G517" s="453" t="str">
        <x:v>UNIDADE</x:v>
      </x:c>
      <x:c r="H517" s="604" t="n">
        <x:v>4</x:v>
      </x:c>
      <x:c r="I517" s="607" t="n">
        <x:v>390.4</x:v>
      </x:c>
      <x:c r="J517" s="607" t="n">
        <x:v>1147.8</x:v>
      </x:c>
      <x:c r="K517" s="453" t="str">
        <x:v>NORTE</x:v>
      </x:c>
      <x:c r="L517" s="453" t="str">
        <x:v>SIM</x:v>
      </x:c>
      <x:c r="M517" s="453" t="str">
        <x:v>PRODUÇÃO · COMPÕE O FATOR K</x:v>
      </x:c>
      <x:c r="N517" s="453" t="str">
        <x:v>DE/PARA POR CÓDIGO</x:v>
      </x:c>
    </x:row>
    <x:row r="518">
      <x:c r="A518" s="453" t="str">
        <x:v>FEVEREIRO 2025</x:v>
      </x:c>
      <x:c r="B518" s="453" t="str">
        <x:v>O&amp;M</x:v>
      </x:c>
      <x:c r="C518" s="453" t="str">
        <x:v>PRODUÇÃO</x:v>
      </x:c>
      <x:c r="D518" s="453" t="str">
        <x:v>LINHA MORTA</x:v>
      </x:c>
      <x:c r="E518" s="453" t="str">
        <x:v>5023000183</x:v>
      </x:c>
      <x:c r="F518" s="601" t="str">
        <x:v>INST TRAFO DT POSTE/PLATAF 3F LM</x:v>
      </x:c>
      <x:c r="G518" s="453" t="str">
        <x:v>UNIDADE</x:v>
      </x:c>
      <x:c r="H518" s="604" t="n">
        <x:v>105</x:v>
      </x:c>
      <x:c r="I518" s="607" t="n">
        <x:v>280080.22</x:v>
      </x:c>
      <x:c r="J518" s="607" t="n">
        <x:v>158724.3</x:v>
      </x:c>
      <x:c r="K518" s="453" t="str">
        <x:v>NORTE | SUL</x:v>
      </x:c>
      <x:c r="L518" s="453" t="str">
        <x:v>SIM</x:v>
      </x:c>
      <x:c r="M518" s="453" t="str">
        <x:v>PRODUÇÃO · COMPÕE O FATOR K</x:v>
      </x:c>
      <x:c r="N518" s="453" t="str">
        <x:v>DE/PARA POR CÓDIGO</x:v>
      </x:c>
    </x:row>
    <x:row r="519">
      <x:c r="A519" s="453" t="str">
        <x:v>FEVEREIRO 2025</x:v>
      </x:c>
      <x:c r="B519" s="453" t="str">
        <x:v>O&amp;M</x:v>
      </x:c>
      <x:c r="C519" s="453" t="str">
        <x:v>PRODUÇÃO</x:v>
      </x:c>
      <x:c r="D519" s="453" t="str">
        <x:v>LINHA MORTA</x:v>
      </x:c>
      <x:c r="E519" s="453" t="str">
        <x:v>5023000186</x:v>
      </x:c>
      <x:c r="F519" s="601" t="str">
        <x:v>RET TRAFO DT POSTE/PLATAF 3F LM</x:v>
      </x:c>
      <x:c r="G519" s="453" t="str">
        <x:v>UNIDADE</x:v>
      </x:c>
      <x:c r="H519" s="604" t="n">
        <x:v>104</x:v>
      </x:c>
      <x:c r="I519" s="607" t="n">
        <x:v>142391.81</x:v>
      </x:c>
      <x:c r="J519" s="607" t="n">
        <x:v>155846.08</x:v>
      </x:c>
      <x:c r="K519" s="453" t="str">
        <x:v>NORTE | SUL</x:v>
      </x:c>
      <x:c r="L519" s="453" t="str">
        <x:v>SIM</x:v>
      </x:c>
      <x:c r="M519" s="453" t="str">
        <x:v>PRODUÇÃO · COMPÕE O FATOR K</x:v>
      </x:c>
      <x:c r="N519" s="453" t="str">
        <x:v>DE/PARA POR CÓDIGO</x:v>
      </x:c>
    </x:row>
    <x:row r="520">
      <x:c r="A520" s="453" t="str">
        <x:v>FEVEREIRO 2025</x:v>
      </x:c>
      <x:c r="B520" s="453" t="str">
        <x:v>O&amp;M</x:v>
      </x:c>
      <x:c r="C520" s="453" t="str">
        <x:v>PRODUÇÃO</x:v>
      </x:c>
      <x:c r="D520" s="453" t="str">
        <x:v>LINHA MORTA</x:v>
      </x:c>
      <x:c r="E520" s="453" t="str">
        <x:v>5024000064</x:v>
      </x:c>
      <x:c r="F520" s="601" t="str">
        <x:v>INST RAMAL DE CONEXAO CONC/MULTIPLEX LM</x:v>
      </x:c>
      <x:c r="G520" s="453" t="str">
        <x:v>UNIDADE</x:v>
      </x:c>
      <x:c r="H520" s="604" t="n">
        <x:v>21</x:v>
      </x:c>
      <x:c r="I520" s="607" t="n">
        <x:v>3587.43</x:v>
      </x:c>
      <x:c r="J520" s="607" t="n">
        <x:v>10489.71</x:v>
      </x:c>
      <x:c r="K520" s="453" t="str">
        <x:v>NORTE | SUL</x:v>
      </x:c>
      <x:c r="L520" s="453" t="str">
        <x:v>SIM</x:v>
      </x:c>
      <x:c r="M520" s="453" t="str">
        <x:v>PRODUÇÃO · COMPÕE O FATOR K</x:v>
      </x:c>
      <x:c r="N520" s="453" t="str">
        <x:v>DE/PARA POR CÓDIGO</x:v>
      </x:c>
    </x:row>
    <x:row r="521">
      <x:c r="A521" s="453" t="str">
        <x:v>FEVEREIRO 2025</x:v>
      </x:c>
      <x:c r="B521" s="453" t="str">
        <x:v>O&amp;M</x:v>
      </x:c>
      <x:c r="C521" s="453" t="str">
        <x:v>PRODUÇÃO</x:v>
      </x:c>
      <x:c r="D521" s="453" t="str">
        <x:v>LINHA MORTA</x:v>
      </x:c>
      <x:c r="E521" s="453" t="str">
        <x:v>5024000065</x:v>
      </x:c>
      <x:c r="F521" s="601" t="str">
        <x:v>RET RAMAL DE CONEXAO CONC/MULTIPLEX LM</x:v>
      </x:c>
      <x:c r="G521" s="453" t="str">
        <x:v>UNIDADE</x:v>
      </x:c>
      <x:c r="H521" s="604" t="n">
        <x:v>13</x:v>
      </x:c>
      <x:c r="I521" s="607" t="n">
        <x:v>459.87</x:v>
      </x:c>
      <x:c r="J521" s="607" t="n">
        <x:v>4545.45</x:v>
      </x:c>
      <x:c r="K521" s="453" t="str">
        <x:v>NORTE | SUL</x:v>
      </x:c>
      <x:c r="L521" s="453" t="str">
        <x:v>SIM</x:v>
      </x:c>
      <x:c r="M521" s="453" t="str">
        <x:v>PRODUÇÃO · COMPÕE O FATOR K</x:v>
      </x:c>
      <x:c r="N521" s="453" t="str">
        <x:v>DE/PARA POR CÓDIGO</x:v>
      </x:c>
    </x:row>
    <x:row r="522">
      <x:c r="A522" s="453" t="str">
        <x:v>FEVEREIRO 2025</x:v>
      </x:c>
      <x:c r="B522" s="453" t="str">
        <x:v>O&amp;M</x:v>
      </x:c>
      <x:c r="C522" s="453" t="str">
        <x:v>PRODUÇÃO</x:v>
      </x:c>
      <x:c r="D522" s="453" t="str">
        <x:v>FORA DO ANEXO IX</x:v>
      </x:c>
      <x:c r="E522" s="453" t="str">
        <x:v>5024000072</x:v>
      </x:c>
      <x:c r="F522" s="601" t="str">
        <x:v>INST CONEXAO RAMAL DE CONEXAO LM</x:v>
      </x:c>
      <x:c r="G522" s="453" t="str">
        <x:v>NÃO INFORMADA</x:v>
      </x:c>
      <x:c r="H522" s="604" t="n">
        <x:v>140</x:v>
      </x:c>
      <x:c r="I522" s="607" t="n">
        <x:v>0</x:v>
      </x:c>
      <x:c r="J522" s="607" t="n">
        <x:v>0</x:v>
      </x:c>
      <x:c r="K522" s="453" t="str">
        <x:v>NORTE | SUL</x:v>
      </x:c>
      <x:c r="L522" s="453" t="str">
        <x:v>SIM</x:v>
      </x:c>
      <x:c r="M522" s="453" t="str">
        <x:v>PRODUÇÃO · COMPÕE O FATOR K</x:v>
      </x:c>
      <x:c r="N522" s="453" t="str">
        <x:v>DE/PARA POR CÓDIGO</x:v>
      </x:c>
    </x:row>
    <x:row r="523">
      <x:c r="A523" s="453" t="str">
        <x:v>FEVEREIRO 2025</x:v>
      </x:c>
      <x:c r="B523" s="453" t="str">
        <x:v>O&amp;M</x:v>
      </x:c>
      <x:c r="C523" s="453" t="str">
        <x:v>PRODUÇÃO</x:v>
      </x:c>
      <x:c r="D523" s="453" t="str">
        <x:v>FORA DO ANEXO IX</x:v>
      </x:c>
      <x:c r="E523" s="453" t="str">
        <x:v>5024000073</x:v>
      </x:c>
      <x:c r="F523" s="601" t="str">
        <x:v>RET CONEXAO RAMAL DE CONEXAO LM</x:v>
      </x:c>
      <x:c r="G523" s="453" t="str">
        <x:v>NÃO INFORMADA</x:v>
      </x:c>
      <x:c r="H523" s="604" t="n">
        <x:v>140</x:v>
      </x:c>
      <x:c r="I523" s="607" t="n">
        <x:v>0</x:v>
      </x:c>
      <x:c r="J523" s="607" t="n">
        <x:v>0</x:v>
      </x:c>
      <x:c r="K523" s="453" t="str">
        <x:v>NORTE | SUL</x:v>
      </x:c>
      <x:c r="L523" s="453" t="str">
        <x:v>SIM</x:v>
      </x:c>
      <x:c r="M523" s="453" t="str">
        <x:v>PRODUÇÃO · COMPÕE O FATOR K</x:v>
      </x:c>
      <x:c r="N523" s="453" t="str">
        <x:v>DE/PARA POR CÓDIGO</x:v>
      </x:c>
    </x:row>
    <x:row r="524">
      <x:c r="A524" s="453" t="str">
        <x:v>FEVEREIRO 2025</x:v>
      </x:c>
      <x:c r="B524" s="453" t="str">
        <x:v>O&amp;M</x:v>
      </x:c>
      <x:c r="C524" s="453" t="str">
        <x:v>PRODUÇÃO</x:v>
      </x:c>
      <x:c r="D524" s="453" t="str">
        <x:v>LINHA MORTA</x:v>
      </x:c>
      <x:c r="E524" s="453" t="str">
        <x:v>5024000085</x:v>
      </x:c>
      <x:c r="F524" s="601" t="str">
        <x:v>INST CONEXAO RAMAL DE CONEXAO LM</x:v>
      </x:c>
      <x:c r="G524" s="453" t="str">
        <x:v>UNIDADE</x:v>
      </x:c>
      <x:c r="H524" s="604" t="n">
        <x:v>329</x:v>
      </x:c>
      <x:c r="I524" s="607" t="n">
        <x:v>20875.05</x:v>
      </x:c>
      <x:c r="J524" s="607" t="n">
        <x:v>24954.65</x:v>
      </x:c>
      <x:c r="K524" s="453" t="str">
        <x:v>NORTE | SUL</x:v>
      </x:c>
      <x:c r="L524" s="453" t="str">
        <x:v>SIM</x:v>
      </x:c>
      <x:c r="M524" s="453" t="str">
        <x:v>PRODUÇÃO · COMPÕE O FATOR K</x:v>
      </x:c>
      <x:c r="N524" s="453" t="str">
        <x:v>DE/PARA POR CÓDIGO</x:v>
      </x:c>
    </x:row>
    <x:row r="525">
      <x:c r="A525" s="453" t="str">
        <x:v>FEVEREIRO 2025</x:v>
      </x:c>
      <x:c r="B525" s="453" t="str">
        <x:v>O&amp;M</x:v>
      </x:c>
      <x:c r="C525" s="453" t="str">
        <x:v>PRODUÇÃO</x:v>
      </x:c>
      <x:c r="D525" s="453" t="str">
        <x:v>LINHA MORTA</x:v>
      </x:c>
      <x:c r="E525" s="453" t="str">
        <x:v>5025300101</x:v>
      </x:c>
      <x:c r="F525" s="601" t="str">
        <x:v>INST PLACA IDENTIFICACAO COMPONENTE LM</x:v>
      </x:c>
      <x:c r="G525" s="453" t="str">
        <x:v>UNIDADE</x:v>
      </x:c>
      <x:c r="H525" s="604" t="n">
        <x:v>2</x:v>
      </x:c>
      <x:c r="I525" s="607" t="n">
        <x:v>29.28</x:v>
      </x:c>
      <x:c r="J525" s="607" t="n">
        <x:v>562.86</x:v>
      </x:c>
      <x:c r="K525" s="453" t="str">
        <x:v>NORTE | SUL</x:v>
      </x:c>
      <x:c r="L525" s="453" t="str">
        <x:v>SIM</x:v>
      </x:c>
      <x:c r="M525" s="453" t="str">
        <x:v>PRODUÇÃO · COMPÕE O FATOR K</x:v>
      </x:c>
      <x:c r="N525" s="453" t="str">
        <x:v>NÃO INFORMADA</x:v>
      </x:c>
    </x:row>
    <x:row r="526">
      <x:c r="A526" s="453" t="str">
        <x:v>FEVEREIRO 2025</x:v>
      </x:c>
      <x:c r="B526" s="453" t="str">
        <x:v>O&amp;M</x:v>
      </x:c>
      <x:c r="C526" s="453" t="str">
        <x:v>PRODUÇÃO</x:v>
      </x:c>
      <x:c r="D526" s="453" t="str">
        <x:v>LINHA MORTA</x:v>
      </x:c>
      <x:c r="E526" s="453" t="str">
        <x:v>5025300103</x:v>
      </x:c>
      <x:c r="F526" s="601" t="str">
        <x:v>INST ILUMINACAO PUBLICA LM</x:v>
      </x:c>
      <x:c r="G526" s="453" t="str">
        <x:v>CONJUNTO</x:v>
      </x:c>
      <x:c r="H526" s="604" t="n">
        <x:v>113</x:v>
      </x:c>
      <x:c r="I526" s="607" t="n">
        <x:v>41153.6</x:v>
      </x:c>
      <x:c r="J526" s="607" t="n">
        <x:v>55923.7</x:v>
      </x:c>
      <x:c r="K526" s="453" t="str">
        <x:v>NORTE | SUL</x:v>
      </x:c>
      <x:c r="L526" s="453" t="str">
        <x:v>SIM</x:v>
      </x:c>
      <x:c r="M526" s="453" t="str">
        <x:v>PRODUÇÃO · COMPÕE O FATOR K</x:v>
      </x:c>
      <x:c r="N526" s="453" t="str">
        <x:v>DE/PARA POR CÓDIGO</x:v>
      </x:c>
    </x:row>
    <x:row r="527">
      <x:c r="A527" s="453" t="str">
        <x:v>FEVEREIRO 2025</x:v>
      </x:c>
      <x:c r="B527" s="453" t="str">
        <x:v>O&amp;M</x:v>
      </x:c>
      <x:c r="C527" s="453" t="str">
        <x:v>PRODUÇÃO</x:v>
      </x:c>
      <x:c r="D527" s="453" t="str">
        <x:v>LINHA MORTA</x:v>
      </x:c>
      <x:c r="E527" s="453" t="str">
        <x:v>5025300104</x:v>
      </x:c>
      <x:c r="F527" s="601" t="str">
        <x:v>RET ILUMINACAO PUBLICA LM</x:v>
      </x:c>
      <x:c r="G527" s="453" t="str">
        <x:v>CONJUNTO</x:v>
      </x:c>
      <x:c r="H527" s="604" t="n">
        <x:v>132</x:v>
      </x:c>
      <x:c r="I527" s="607" t="n">
        <x:v>23684.17</x:v>
      </x:c>
      <x:c r="J527" s="607" t="n">
        <x:v>30972.48</x:v>
      </x:c>
      <x:c r="K527" s="453" t="str">
        <x:v>NORTE | SUL</x:v>
      </x:c>
      <x:c r="L527" s="453" t="str">
        <x:v>SIM</x:v>
      </x:c>
      <x:c r="M527" s="453" t="str">
        <x:v>PRODUÇÃO · COMPÕE O FATOR K</x:v>
      </x:c>
      <x:c r="N527" s="453" t="str">
        <x:v>DE/PARA POR CÓDIGO</x:v>
      </x:c>
    </x:row>
    <x:row r="528">
      <x:c r="A528" s="453" t="str">
        <x:v>FEVEREIRO 2025</x:v>
      </x:c>
      <x:c r="B528" s="453" t="str">
        <x:v>O&amp;M</x:v>
      </x:c>
      <x:c r="C528" s="453" t="str">
        <x:v>PRODUÇÃO</x:v>
      </x:c>
      <x:c r="D528" s="453" t="str">
        <x:v>LINHA MORTA</x:v>
      </x:c>
      <x:c r="E528" s="453" t="str">
        <x:v>5025300105</x:v>
      </x:c>
      <x:c r="F528" s="601" t="str">
        <x:v>INST CONEXAO ILUMINACAO PUBLICA LM</x:v>
      </x:c>
      <x:c r="G528" s="453" t="str">
        <x:v>UNIDADE</x:v>
      </x:c>
      <x:c r="H528" s="604" t="n">
        <x:v>30</x:v>
      </x:c>
      <x:c r="I528" s="607" t="n">
        <x:v>1256.45</x:v>
      </x:c>
      <x:c r="J528" s="607" t="n">
        <x:v>9073.8</x:v>
      </x:c>
      <x:c r="K528" s="453" t="str">
        <x:v>NORTE | SUL</x:v>
      </x:c>
      <x:c r="L528" s="453" t="str">
        <x:v>SIM</x:v>
      </x:c>
      <x:c r="M528" s="453" t="str">
        <x:v>PRODUÇÃO · COMPÕE O FATOR K</x:v>
      </x:c>
      <x:c r="N528" s="453" t="str">
        <x:v>DE/PARA POR CÓDIGO</x:v>
      </x:c>
    </x:row>
    <x:row r="529">
      <x:c r="A529" s="453" t="str">
        <x:v>FEVEREIRO 2025</x:v>
      </x:c>
      <x:c r="B529" s="453" t="str">
        <x:v>O&amp;M</x:v>
      </x:c>
      <x:c r="C529" s="453" t="str">
        <x:v>PRODUÇÃO</x:v>
      </x:c>
      <x:c r="D529" s="453" t="str">
        <x:v>LINHA MORTA</x:v>
      </x:c>
      <x:c r="E529" s="453" t="str">
        <x:v>5025300106</x:v>
      </x:c>
      <x:c r="F529" s="601" t="str">
        <x:v>RET CONEXAO ILUMINACAO PUBLICA LM</x:v>
      </x:c>
      <x:c r="G529" s="453" t="str">
        <x:v>UNIDADE</x:v>
      </x:c>
      <x:c r="H529" s="604" t="n">
        <x:v>30</x:v>
      </x:c>
      <x:c r="I529" s="607" t="n">
        <x:v>792.85</x:v>
      </x:c>
      <x:c r="J529" s="607" t="n">
        <x:v>5725.8</x:v>
      </x:c>
      <x:c r="K529" s="453" t="str">
        <x:v>NORTE | SUL</x:v>
      </x:c>
      <x:c r="L529" s="453" t="str">
        <x:v>SIM</x:v>
      </x:c>
      <x:c r="M529" s="453" t="str">
        <x:v>PRODUÇÃO · COMPÕE O FATOR K</x:v>
      </x:c>
      <x:c r="N529" s="453" t="str">
        <x:v>DE/PARA POR CÓDIGO</x:v>
      </x:c>
    </x:row>
    <x:row r="530">
      <x:c r="A530" s="453" t="str">
        <x:v>FEVEREIRO 2025</x:v>
      </x:c>
      <x:c r="B530" s="453" t="str">
        <x:v>O&amp;M</x:v>
      </x:c>
      <x:c r="C530" s="453" t="str">
        <x:v>PRODUÇÃO</x:v>
      </x:c>
      <x:c r="D530" s="453" t="str">
        <x:v>LINHA MORTA</x:v>
      </x:c>
      <x:c r="E530" s="453" t="str">
        <x:v>5025300109</x:v>
      </x:c>
      <x:c r="F530" s="601" t="str">
        <x:v>INST ELO FUSIVEL LM</x:v>
      </x:c>
      <x:c r="G530" s="453" t="str">
        <x:v>CONJUNTO</x:v>
      </x:c>
      <x:c r="H530" s="604" t="n">
        <x:v>87</x:v>
      </x:c>
      <x:c r="I530" s="607" t="n">
        <x:v>1384.46</x:v>
      </x:c>
      <x:c r="J530" s="607" t="n">
        <x:v>25182.15</x:v>
      </x:c>
      <x:c r="K530" s="453" t="str">
        <x:v>NORTE</x:v>
      </x:c>
      <x:c r="L530" s="453" t="str">
        <x:v>SIM</x:v>
      </x:c>
      <x:c r="M530" s="453" t="str">
        <x:v>PRODUÇÃO · COMPÕE O FATOR K</x:v>
      </x:c>
      <x:c r="N530" s="453" t="str">
        <x:v>DE/PARA POR CÓDIGO</x:v>
      </x:c>
    </x:row>
    <x:row r="531">
      <x:c r="A531" s="453" t="str">
        <x:v>FEVEREIRO 2025</x:v>
      </x:c>
      <x:c r="B531" s="453" t="str">
        <x:v>O&amp;M</x:v>
      </x:c>
      <x:c r="C531" s="453" t="str">
        <x:v>PRODUÇÃO</x:v>
      </x:c>
      <x:c r="D531" s="453" t="str">
        <x:v>LINHA MORTA</x:v>
      </x:c>
      <x:c r="E531" s="453" t="str">
        <x:v>5025300110</x:v>
      </x:c>
      <x:c r="F531" s="601" t="str">
        <x:v>RET ELO FUSIVEL LM</x:v>
      </x:c>
      <x:c r="G531" s="453" t="str">
        <x:v>CONJUNTO</x:v>
      </x:c>
      <x:c r="H531" s="604" t="n">
        <x:v>87</x:v>
      </x:c>
      <x:c r="I531" s="607" t="n">
        <x:v>1163.77</x:v>
      </x:c>
      <x:c r="J531" s="607" t="n">
        <x:v>21167.97</x:v>
      </x:c>
      <x:c r="K531" s="453" t="str">
        <x:v>NORTE</x:v>
      </x:c>
      <x:c r="L531" s="453" t="str">
        <x:v>SIM</x:v>
      </x:c>
      <x:c r="M531" s="453" t="str">
        <x:v>PRODUÇÃO · COMPÕE O FATOR K</x:v>
      </x:c>
      <x:c r="N531" s="453" t="str">
        <x:v>DE/PARA POR CÓDIGO</x:v>
      </x:c>
    </x:row>
    <x:row r="532">
      <x:c r="A532" s="453" t="str">
        <x:v>FEVEREIRO 2025</x:v>
      </x:c>
      <x:c r="B532" s="453" t="str">
        <x:v>O&amp;M</x:v>
      </x:c>
      <x:c r="C532" s="453" t="str">
        <x:v>PRODUÇÃO</x:v>
      </x:c>
      <x:c r="D532" s="453" t="str">
        <x:v>LINHA MORTA</x:v>
      </x:c>
      <x:c r="E532" s="453" t="str">
        <x:v>5025300122</x:v>
      </x:c>
      <x:c r="F532" s="601" t="str">
        <x:v>INST ESTR CP RELIGADOR/SEC 3F &gt;400A LM</x:v>
      </x:c>
      <x:c r="G532" s="453" t="str">
        <x:v>CONJUNTO</x:v>
      </x:c>
      <x:c r="H532" s="604" t="n">
        <x:v>16</x:v>
      </x:c>
      <x:c r="I532" s="607" t="n">
        <x:v>73558.72</x:v>
      </x:c>
      <x:c r="J532" s="607" t="n">
        <x:v>96006.08</x:v>
      </x:c>
      <x:c r="K532" s="453" t="str">
        <x:v>NORTE | SUL</x:v>
      </x:c>
      <x:c r="L532" s="453" t="str">
        <x:v>SIM</x:v>
      </x:c>
      <x:c r="M532" s="453" t="str">
        <x:v>PRODUÇÃO · COMPÕE O FATOR K</x:v>
      </x:c>
      <x:c r="N532" s="453" t="str">
        <x:v>DE/PARA POR CÓDIGO</x:v>
      </x:c>
    </x:row>
    <x:row r="533">
      <x:c r="A533" s="453" t="str">
        <x:v>FEVEREIRO 2025</x:v>
      </x:c>
      <x:c r="B533" s="453" t="str">
        <x:v>O&amp;M</x:v>
      </x:c>
      <x:c r="C533" s="453" t="str">
        <x:v>PRODUÇÃO</x:v>
      </x:c>
      <x:c r="D533" s="453" t="str">
        <x:v>LINHA MORTA</x:v>
      </x:c>
      <x:c r="E533" s="453" t="str">
        <x:v>5025300123</x:v>
      </x:c>
      <x:c r="F533" s="601" t="str">
        <x:v>RET ESTR CP RELIGADOR/SEC 3F &gt;400A LM</x:v>
      </x:c>
      <x:c r="G533" s="453" t="str">
        <x:v>CONJUNTO</x:v>
      </x:c>
      <x:c r="H533" s="604" t="n">
        <x:v>16</x:v>
      </x:c>
      <x:c r="I533" s="607" t="n">
        <x:v>30219.84</x:v>
      </x:c>
      <x:c r="J533" s="607" t="n">
        <x:v>60115.2</x:v>
      </x:c>
      <x:c r="K533" s="453" t="str">
        <x:v>NORTE | SUL</x:v>
      </x:c>
      <x:c r="L533" s="453" t="str">
        <x:v>SIM</x:v>
      </x:c>
      <x:c r="M533" s="453" t="str">
        <x:v>PRODUÇÃO · COMPÕE O FATOR K</x:v>
      </x:c>
      <x:c r="N533" s="453" t="str">
        <x:v>DE/PARA POR CÓDIGO | NÃO INFORMADA</x:v>
      </x:c>
    </x:row>
    <x:row r="534">
      <x:c r="A534" s="453" t="str">
        <x:v>FEVEREIRO 2025</x:v>
      </x:c>
      <x:c r="B534" s="453" t="str">
        <x:v>O&amp;M</x:v>
      </x:c>
      <x:c r="C534" s="453" t="str">
        <x:v>PRODUÇÃO</x:v>
      </x:c>
      <x:c r="D534" s="453" t="str">
        <x:v>LINHA MORTA</x:v>
      </x:c>
      <x:c r="E534" s="453" t="str">
        <x:v>5025300124</x:v>
      </x:c>
      <x:c r="F534" s="601" t="str">
        <x:v>INST REGULADOR TENSAO 3F POSTE/PLATAF LM</x:v>
      </x:c>
      <x:c r="G534" s="453" t="str">
        <x:v>UNIDADE</x:v>
      </x:c>
      <x:c r="H534" s="604" t="n">
        <x:v>4</x:v>
      </x:c>
      <x:c r="I534" s="607" t="n">
        <x:v>38624.08</x:v>
      </x:c>
      <x:c r="J534" s="607" t="n">
        <x:v>9370.2</x:v>
      </x:c>
      <x:c r="K534" s="453" t="str">
        <x:v>NORTE | SUL</x:v>
      </x:c>
      <x:c r="L534" s="453" t="str">
        <x:v>SIM</x:v>
      </x:c>
      <x:c r="M534" s="453" t="str">
        <x:v>PRODUÇÃO · COMPÕE O FATOR K</x:v>
      </x:c>
      <x:c r="N534" s="453" t="str">
        <x:v>NÃO INFORMADA | DE/PARA POR CÓDIGO</x:v>
      </x:c>
    </x:row>
    <x:row r="535">
      <x:c r="A535" s="453" t="str">
        <x:v>FEVEREIRO 2025</x:v>
      </x:c>
      <x:c r="B535" s="453" t="str">
        <x:v>O&amp;M</x:v>
      </x:c>
      <x:c r="C535" s="453" t="str">
        <x:v>PRODUÇÃO</x:v>
      </x:c>
      <x:c r="D535" s="453" t="str">
        <x:v>LINHA MORTA</x:v>
      </x:c>
      <x:c r="E535" s="453" t="str">
        <x:v>5025300125</x:v>
      </x:c>
      <x:c r="F535" s="601" t="str">
        <x:v>RET REGULADOR TENSAO 3F POSTE/PLATAF LM</x:v>
      </x:c>
      <x:c r="G535" s="453" t="str">
        <x:v>UNIDADE</x:v>
      </x:c>
      <x:c r="H535" s="604" t="n">
        <x:v>2</x:v>
      </x:c>
      <x:c r="I535" s="607" t="n">
        <x:v>8887.36</x:v>
      </x:c>
      <x:c r="J535" s="607" t="n">
        <x:v>2585.08</x:v>
      </x:c>
      <x:c r="K535" s="453" t="str">
        <x:v>NORTE | SUL</x:v>
      </x:c>
      <x:c r="L535" s="453" t="str">
        <x:v>SIM</x:v>
      </x:c>
      <x:c r="M535" s="453" t="str">
        <x:v>PRODUÇÃO · COMPÕE O FATOR K</x:v>
      </x:c>
      <x:c r="N535" s="453" t="str">
        <x:v>NÃO INFORMADA</x:v>
      </x:c>
    </x:row>
    <x:row r="536">
      <x:c r="A536" s="453" t="str">
        <x:v>FEVEREIRO 2025</x:v>
      </x:c>
      <x:c r="B536" s="453" t="str">
        <x:v>O&amp;M</x:v>
      </x:c>
      <x:c r="C536" s="453" t="str">
        <x:v>PRODUÇÃO</x:v>
      </x:c>
      <x:c r="D536" s="453" t="str">
        <x:v>LINHA MORTA</x:v>
      </x:c>
      <x:c r="E536" s="453" t="str">
        <x:v>5025300126</x:v>
      </x:c>
      <x:c r="F536" s="601" t="str">
        <x:v>INST ESTR CP BCO REGUL 3F PLAT C/ATER LM</x:v>
      </x:c>
      <x:c r="G536" s="453" t="str">
        <x:v>CONJUNTO</x:v>
      </x:c>
      <x:c r="H536" s="604" t="n">
        <x:v>1</x:v>
      </x:c>
      <x:c r="I536" s="607" t="n">
        <x:v>10576</x:v>
      </x:c>
      <x:c r="J536" s="607" t="n">
        <x:v>7475.89</x:v>
      </x:c>
      <x:c r="K536" s="453" t="str">
        <x:v>NORTE | SUL</x:v>
      </x:c>
      <x:c r="L536" s="453" t="str">
        <x:v>SIM</x:v>
      </x:c>
      <x:c r="M536" s="453" t="str">
        <x:v>PRODUÇÃO · COMPÕE O FATOR K</x:v>
      </x:c>
      <x:c r="N536" s="453" t="str">
        <x:v>NÃO INFORMADA</x:v>
      </x:c>
    </x:row>
    <x:row r="537">
      <x:c r="A537" s="453" t="str">
        <x:v>FEVEREIRO 2025</x:v>
      </x:c>
      <x:c r="B537" s="453" t="str">
        <x:v>O&amp;M</x:v>
      </x:c>
      <x:c r="C537" s="453" t="str">
        <x:v>PRODUÇÃO</x:v>
      </x:c>
      <x:c r="D537" s="453" t="str">
        <x:v>LINHA MORTA</x:v>
      </x:c>
      <x:c r="E537" s="453" t="str">
        <x:v>5025300143</x:v>
      </x:c>
      <x:c r="F537" s="601" t="str">
        <x:v>INST ESTR CP TRAFO DT 1F FN LM</x:v>
      </x:c>
      <x:c r="G537" s="453" t="str">
        <x:v>CONJUNTO</x:v>
      </x:c>
      <x:c r="H537" s="604" t="n">
        <x:v>29</x:v>
      </x:c>
      <x:c r="I537" s="607" t="n">
        <x:v>46989.57</x:v>
      </x:c>
      <x:c r="J537" s="607" t="n">
        <x:v>53368.12</x:v>
      </x:c>
      <x:c r="K537" s="453" t="str">
        <x:v>NORTE | SUL</x:v>
      </x:c>
      <x:c r="L537" s="453" t="str">
        <x:v>SIM</x:v>
      </x:c>
      <x:c r="M537" s="453" t="str">
        <x:v>PRODUÇÃO · COMPÕE O FATOR K</x:v>
      </x:c>
      <x:c r="N537" s="453" t="str">
        <x:v>DE/PARA POR CÓDIGO</x:v>
      </x:c>
    </x:row>
    <x:row r="538">
      <x:c r="A538" s="453" t="str">
        <x:v>FEVEREIRO 2025</x:v>
      </x:c>
      <x:c r="B538" s="453" t="str">
        <x:v>O&amp;M</x:v>
      </x:c>
      <x:c r="C538" s="453" t="str">
        <x:v>PRODUÇÃO</x:v>
      </x:c>
      <x:c r="D538" s="453" t="str">
        <x:v>LINHA MORTA</x:v>
      </x:c>
      <x:c r="E538" s="453" t="str">
        <x:v>5025300144</x:v>
      </x:c>
      <x:c r="F538" s="601" t="str">
        <x:v>RET ESTR CP TRAFO DT 1F FN LM</x:v>
      </x:c>
      <x:c r="G538" s="453" t="str">
        <x:v>CONJUNTO</x:v>
      </x:c>
      <x:c r="H538" s="604" t="n">
        <x:v>22</x:v>
      </x:c>
      <x:c r="I538" s="607" t="n">
        <x:v>14495.14</x:v>
      </x:c>
      <x:c r="J538" s="607" t="n">
        <x:v>32389.06</x:v>
      </x:c>
      <x:c r="K538" s="453" t="str">
        <x:v>NORTE | SUL</x:v>
      </x:c>
      <x:c r="L538" s="453" t="str">
        <x:v>SIM</x:v>
      </x:c>
      <x:c r="M538" s="453" t="str">
        <x:v>PRODUÇÃO · COMPÕE O FATOR K</x:v>
      </x:c>
      <x:c r="N538" s="453" t="str">
        <x:v>DE/PARA POR CÓDIGO</x:v>
      </x:c>
    </x:row>
    <x:row r="539">
      <x:c r="A539" s="453" t="str">
        <x:v>FEVEREIRO 2025</x:v>
      </x:c>
      <x:c r="B539" s="453" t="str">
        <x:v>O&amp;M</x:v>
      </x:c>
      <x:c r="C539" s="453" t="str">
        <x:v>PRODUÇÃO</x:v>
      </x:c>
      <x:c r="D539" s="453" t="str">
        <x:v>LINHA MORTA</x:v>
      </x:c>
      <x:c r="E539" s="453" t="str">
        <x:v>5025300145</x:v>
      </x:c>
      <x:c r="F539" s="601" t="str">
        <x:v>INST ESTR CP TRAFO DT 2F FF LM</x:v>
      </x:c>
      <x:c r="G539" s="453" t="str">
        <x:v>CONJUNTO</x:v>
      </x:c>
      <x:c r="H539" s="604" t="n">
        <x:v>4</x:v>
      </x:c>
      <x:c r="I539" s="607" t="n">
        <x:v>7242.68</x:v>
      </x:c>
      <x:c r="J539" s="607" t="n">
        <x:v>8938.52</x:v>
      </x:c>
      <x:c r="K539" s="453" t="str">
        <x:v>NORTE | SUL</x:v>
      </x:c>
      <x:c r="L539" s="453" t="str">
        <x:v>SIM</x:v>
      </x:c>
      <x:c r="M539" s="453" t="str">
        <x:v>PRODUÇÃO · COMPÕE O FATOR K</x:v>
      </x:c>
      <x:c r="N539" s="453" t="str">
        <x:v>DE/PARA POR CÓDIGO</x:v>
      </x:c>
    </x:row>
    <x:row r="540">
      <x:c r="A540" s="453" t="str">
        <x:v>FEVEREIRO 2025</x:v>
      </x:c>
      <x:c r="B540" s="453" t="str">
        <x:v>O&amp;M</x:v>
      </x:c>
      <x:c r="C540" s="453" t="str">
        <x:v>PRODUÇÃO</x:v>
      </x:c>
      <x:c r="D540" s="453" t="str">
        <x:v>LINHA MORTA</x:v>
      </x:c>
      <x:c r="E540" s="453" t="str">
        <x:v>5025300146</x:v>
      </x:c>
      <x:c r="F540" s="601" t="str">
        <x:v>RET ESTR CP TRAFO DT 2F FF LM</x:v>
      </x:c>
      <x:c r="G540" s="453" t="str">
        <x:v>CONJUNTO</x:v>
      </x:c>
      <x:c r="H540" s="604" t="n">
        <x:v>8</x:v>
      </x:c>
      <x:c r="I540" s="607" t="n">
        <x:v>6481.28</x:v>
      </x:c>
      <x:c r="J540" s="607" t="n">
        <x:v>13670.72</x:v>
      </x:c>
      <x:c r="K540" s="453" t="str">
        <x:v>NORTE | SUL</x:v>
      </x:c>
      <x:c r="L540" s="453" t="str">
        <x:v>SIM</x:v>
      </x:c>
      <x:c r="M540" s="453" t="str">
        <x:v>PRODUÇÃO · COMPÕE O FATOR K</x:v>
      </x:c>
      <x:c r="N540" s="453" t="str">
        <x:v>DE/PARA POR CÓDIGO</x:v>
      </x:c>
    </x:row>
    <x:row r="541">
      <x:c r="A541" s="453" t="str">
        <x:v>FEVEREIRO 2025</x:v>
      </x:c>
      <x:c r="B541" s="453" t="str">
        <x:v>O&amp;M</x:v>
      </x:c>
      <x:c r="C541" s="453" t="str">
        <x:v>PRODUÇÃO</x:v>
      </x:c>
      <x:c r="D541" s="453" t="str">
        <x:v>LINHA MORTA</x:v>
      </x:c>
      <x:c r="E541" s="453" t="str">
        <x:v>5025300147</x:v>
      </x:c>
      <x:c r="F541" s="601" t="str">
        <x:v>INST ESTR CP TRAFO DT 3F LM</x:v>
      </x:c>
      <x:c r="G541" s="453" t="str">
        <x:v>CONJUNTO</x:v>
      </x:c>
      <x:c r="H541" s="604" t="n">
        <x:v>30</x:v>
      </x:c>
      <x:c r="I541" s="607" t="n">
        <x:v>81405.9</x:v>
      </x:c>
      <x:c r="J541" s="607" t="n">
        <x:v>90699.6</x:v>
      </x:c>
      <x:c r="K541" s="453" t="str">
        <x:v>NORTE | SUL</x:v>
      </x:c>
      <x:c r="L541" s="453" t="str">
        <x:v>SIM</x:v>
      </x:c>
      <x:c r="M541" s="453" t="str">
        <x:v>PRODUÇÃO · COMPÕE O FATOR K</x:v>
      </x:c>
      <x:c r="N541" s="453" t="str">
        <x:v>DE/PARA POR CÓDIGO</x:v>
      </x:c>
    </x:row>
    <x:row r="542">
      <x:c r="A542" s="453" t="str">
        <x:v>FEVEREIRO 2025</x:v>
      </x:c>
      <x:c r="B542" s="453" t="str">
        <x:v>O&amp;M</x:v>
      </x:c>
      <x:c r="C542" s="453" t="str">
        <x:v>PRODUÇÃO</x:v>
      </x:c>
      <x:c r="D542" s="453" t="str">
        <x:v>LINHA MORTA</x:v>
      </x:c>
      <x:c r="E542" s="453" t="str">
        <x:v>5025300148</x:v>
      </x:c>
      <x:c r="F542" s="601" t="str">
        <x:v>RET ESTR CP TRAFO DT 3F LM</x:v>
      </x:c>
      <x:c r="G542" s="453" t="str">
        <x:v>CONJUNTO</x:v>
      </x:c>
      <x:c r="H542" s="604" t="n">
        <x:v>7</x:v>
      </x:c>
      <x:c r="I542" s="607" t="n">
        <x:v>9360.75</x:v>
      </x:c>
      <x:c r="J542" s="607" t="n">
        <x:v>15182.37</x:v>
      </x:c>
      <x:c r="K542" s="453" t="str">
        <x:v>NORTE | SUL</x:v>
      </x:c>
      <x:c r="L542" s="453" t="str">
        <x:v>SIM</x:v>
      </x:c>
      <x:c r="M542" s="453" t="str">
        <x:v>PRODUÇÃO · COMPÕE O FATOR K</x:v>
      </x:c>
      <x:c r="N542" s="453" t="str">
        <x:v>DE/PARA POR CÓDIGO</x:v>
      </x:c>
    </x:row>
    <x:row r="543">
      <x:c r="A543" s="453" t="str">
        <x:v>FEVEREIRO 2025</x:v>
      </x:c>
      <x:c r="B543" s="453" t="str">
        <x:v>O&amp;M</x:v>
      </x:c>
      <x:c r="C543" s="453" t="str">
        <x:v>PRODUÇÃO</x:v>
      </x:c>
      <x:c r="D543" s="453" t="str">
        <x:v>LINHA MORTA</x:v>
      </x:c>
      <x:c r="E543" s="453" t="str">
        <x:v>5025300149</x:v>
      </x:c>
      <x:c r="F543" s="601" t="str">
        <x:v>INST ESTR CP TRAFO DT PLATAFORMA LM</x:v>
      </x:c>
      <x:c r="G543" s="453" t="str">
        <x:v>CONJUNTO</x:v>
      </x:c>
      <x:c r="H543" s="604" t="n">
        <x:v>2</x:v>
      </x:c>
      <x:c r="I543" s="607" t="n">
        <x:v>5427.06</x:v>
      </x:c>
      <x:c r="J543" s="607" t="n">
        <x:v>6572.44</x:v>
      </x:c>
      <x:c r="K543" s="453" t="str">
        <x:v>NORTE | SUL</x:v>
      </x:c>
      <x:c r="L543" s="453" t="str">
        <x:v>SIM</x:v>
      </x:c>
      <x:c r="M543" s="453" t="str">
        <x:v>PRODUÇÃO · COMPÕE O FATOR K</x:v>
      </x:c>
      <x:c r="N543" s="453" t="str">
        <x:v>DE/PARA POR CÓDIGO</x:v>
      </x:c>
    </x:row>
    <x:row r="544">
      <x:c r="A544" s="453" t="str">
        <x:v>FEVEREIRO 2025</x:v>
      </x:c>
      <x:c r="B544" s="453" t="str">
        <x:v>O&amp;M</x:v>
      </x:c>
      <x:c r="C544" s="453" t="str">
        <x:v>PRODUÇÃO</x:v>
      </x:c>
      <x:c r="D544" s="453" t="str">
        <x:v>LINHA MORTA</x:v>
      </x:c>
      <x:c r="E544" s="453" t="str">
        <x:v>5025300150</x:v>
      </x:c>
      <x:c r="F544" s="601" t="str">
        <x:v>RET ESTR CP TRAFO DT PLATAFORMA LM</x:v>
      </x:c>
      <x:c r="G544" s="453" t="str">
        <x:v>CONJUNTO</x:v>
      </x:c>
      <x:c r="H544" s="604" t="n">
        <x:v>2</x:v>
      </x:c>
      <x:c r="I544" s="607" t="n">
        <x:v>2674.5</x:v>
      </x:c>
      <x:c r="J544" s="607" t="n">
        <x:v>4337.82</x:v>
      </x:c>
      <x:c r="K544" s="453" t="str">
        <x:v>NORTE | SUL</x:v>
      </x:c>
      <x:c r="L544" s="453" t="str">
        <x:v>SIM</x:v>
      </x:c>
      <x:c r="M544" s="453" t="str">
        <x:v>PRODUÇÃO · COMPÕE O FATOR K</x:v>
      </x:c>
      <x:c r="N544" s="453" t="str">
        <x:v>DE/PARA POR CÓDIGO</x:v>
      </x:c>
    </x:row>
    <x:row r="545">
      <x:c r="A545" s="453" t="str">
        <x:v>FEVEREIRO 2025</x:v>
      </x:c>
      <x:c r="B545" s="453" t="str">
        <x:v>O&amp;M</x:v>
      </x:c>
      <x:c r="C545" s="453" t="str">
        <x:v>PRODUÇÃO</x:v>
      </x:c>
      <x:c r="D545" s="453" t="str">
        <x:v>LINHA MORTA</x:v>
      </x:c>
      <x:c r="E545" s="453" t="str">
        <x:v>5025300160</x:v>
      </x:c>
      <x:c r="F545" s="601" t="str">
        <x:v>INST PARA-RAIOS BT LM</x:v>
      </x:c>
      <x:c r="G545" s="453" t="str">
        <x:v>CONJUNTO</x:v>
      </x:c>
      <x:c r="H545" s="604" t="n">
        <x:v>61</x:v>
      </x:c>
      <x:c r="I545" s="607" t="n">
        <x:v>3721.61</x:v>
      </x:c>
      <x:c r="J545" s="607" t="n">
        <x:v>22114.94</x:v>
      </x:c>
      <x:c r="K545" s="453" t="str">
        <x:v>NORTE | SUL</x:v>
      </x:c>
      <x:c r="L545" s="453" t="str">
        <x:v>SIM</x:v>
      </x:c>
      <x:c r="M545" s="453" t="str">
        <x:v>PRODUÇÃO · COMPÕE O FATOR K</x:v>
      </x:c>
      <x:c r="N545" s="453" t="str">
        <x:v>DE/PARA POR CÓDIGO | NÃO INFORMADA</x:v>
      </x:c>
    </x:row>
    <x:row r="546">
      <x:c r="A546" s="453" t="str">
        <x:v>FEVEREIRO 2025</x:v>
      </x:c>
      <x:c r="B546" s="453" t="str">
        <x:v>O&amp;M</x:v>
      </x:c>
      <x:c r="C546" s="453" t="str">
        <x:v>PRODUÇÃO</x:v>
      </x:c>
      <x:c r="D546" s="453" t="str">
        <x:v>LINHA MORTA</x:v>
      </x:c>
      <x:c r="E546" s="453" t="str">
        <x:v>5025300161</x:v>
      </x:c>
      <x:c r="F546" s="601" t="str">
        <x:v>RET PARA-RAIOS BT LM</x:v>
      </x:c>
      <x:c r="G546" s="453" t="str">
        <x:v>CONJUNTO</x:v>
      </x:c>
      <x:c r="H546" s="604" t="n">
        <x:v>13</x:v>
      </x:c>
      <x:c r="I546" s="607" t="n">
        <x:v>285.61</x:v>
      </x:c>
      <x:c r="J546" s="607" t="n">
        <x:v>3239.99</x:v>
      </x:c>
      <x:c r="K546" s="453" t="str">
        <x:v>NORTE | SUL</x:v>
      </x:c>
      <x:c r="L546" s="453" t="str">
        <x:v>SIM</x:v>
      </x:c>
      <x:c r="M546" s="453" t="str">
        <x:v>PRODUÇÃO · COMPÕE O FATOR K</x:v>
      </x:c>
      <x:c r="N546" s="453" t="str">
        <x:v>DE/PARA POR CÓDIGO</x:v>
      </x:c>
    </x:row>
    <x:row r="547">
      <x:c r="A547" s="453" t="str">
        <x:v>FEVEREIRO 2025</x:v>
      </x:c>
      <x:c r="B547" s="453" t="str">
        <x:v>O&amp;M</x:v>
      </x:c>
      <x:c r="C547" s="453" t="str">
        <x:v>PRODUÇÃO</x:v>
      </x:c>
      <x:c r="D547" s="453" t="str">
        <x:v>LINHA MORTA</x:v>
      </x:c>
      <x:c r="E547" s="453" t="str">
        <x:v>5025300162</x:v>
      </x:c>
      <x:c r="F547" s="601" t="str">
        <x:v>INST PARA-RAIOS MT LM</x:v>
      </x:c>
      <x:c r="G547" s="453" t="str">
        <x:v>UNIDADE</x:v>
      </x:c>
      <x:c r="H547" s="604" t="n">
        <x:v>42</x:v>
      </x:c>
      <x:c r="I547" s="607" t="n">
        <x:v>6590.16</x:v>
      </x:c>
      <x:c r="J547" s="607" t="n">
        <x:v>19863.9</x:v>
      </x:c>
      <x:c r="K547" s="453" t="str">
        <x:v>NORTE | SUL</x:v>
      </x:c>
      <x:c r="L547" s="453" t="str">
        <x:v>SIM</x:v>
      </x:c>
      <x:c r="M547" s="453" t="str">
        <x:v>PRODUÇÃO · COMPÕE O FATOR K</x:v>
      </x:c>
      <x:c r="N547" s="453" t="str">
        <x:v>DE/PARA POR CÓDIGO</x:v>
      </x:c>
    </x:row>
    <x:row r="548">
      <x:c r="A548" s="453" t="str">
        <x:v>FEVEREIRO 2025</x:v>
      </x:c>
      <x:c r="B548" s="453" t="str">
        <x:v>O&amp;M</x:v>
      </x:c>
      <x:c r="C548" s="453" t="str">
        <x:v>PRODUÇÃO</x:v>
      </x:c>
      <x:c r="D548" s="453" t="str">
        <x:v>LINHA MORTA</x:v>
      </x:c>
      <x:c r="E548" s="453" t="str">
        <x:v>5025300163</x:v>
      </x:c>
      <x:c r="F548" s="601" t="str">
        <x:v>RET PARA-RAIOS MT LM</x:v>
      </x:c>
      <x:c r="G548" s="453" t="str">
        <x:v>UNIDADE</x:v>
      </x:c>
      <x:c r="H548" s="604" t="n">
        <x:v>15</x:v>
      </x:c>
      <x:c r="I548" s="607" t="n">
        <x:v>882.87</x:v>
      </x:c>
      <x:c r="J548" s="607" t="n">
        <x:v>4398.9</x:v>
      </x:c>
      <x:c r="K548" s="453" t="str">
        <x:v>NORTE | SUL</x:v>
      </x:c>
      <x:c r="L548" s="453" t="str">
        <x:v>SIM</x:v>
      </x:c>
      <x:c r="M548" s="453" t="str">
        <x:v>PRODUÇÃO · COMPÕE O FATOR K</x:v>
      </x:c>
      <x:c r="N548" s="453" t="str">
        <x:v>DE/PARA POR CÓDIGO</x:v>
      </x:c>
    </x:row>
    <x:row r="549">
      <x:c r="A549" s="453" t="str">
        <x:v>FEVEREIRO 2025</x:v>
      </x:c>
      <x:c r="B549" s="453" t="str">
        <x:v>O&amp;M</x:v>
      </x:c>
      <x:c r="C549" s="453" t="str">
        <x:v>PRODUÇÃO</x:v>
      </x:c>
      <x:c r="D549" s="453" t="str">
        <x:v>LINHA MORTA</x:v>
      </x:c>
      <x:c r="E549" s="453" t="str">
        <x:v>5025300164</x:v>
      </x:c>
      <x:c r="F549" s="601" t="str">
        <x:v>INST ESTR CP PARA-RAIOS MT LM</x:v>
      </x:c>
      <x:c r="G549" s="453" t="str">
        <x:v>CONJUNTO</x:v>
      </x:c>
      <x:c r="H549" s="604" t="n">
        <x:v>1</x:v>
      </x:c>
      <x:c r="I549" s="607" t="n">
        <x:v>4580.33</x:v>
      </x:c>
      <x:c r="J549" s="607" t="n">
        <x:v>953.79</x:v>
      </x:c>
      <x:c r="K549" s="453" t="str">
        <x:v>NORTE</x:v>
      </x:c>
      <x:c r="L549" s="453" t="str">
        <x:v>SIM</x:v>
      </x:c>
      <x:c r="M549" s="453" t="str">
        <x:v>PRODUÇÃO · COMPÕE O FATOR K</x:v>
      </x:c>
      <x:c r="N549" s="453" t="str">
        <x:v>NÃO INFORMADA</x:v>
      </x:c>
    </x:row>
    <x:row r="550">
      <x:c r="A550" s="453" t="str">
        <x:v>FEVEREIRO 2025</x:v>
      </x:c>
      <x:c r="B550" s="453" t="str">
        <x:v>O&amp;M</x:v>
      </x:c>
      <x:c r="C550" s="453" t="str">
        <x:v>PRODUÇÃO</x:v>
      </x:c>
      <x:c r="D550" s="453" t="str">
        <x:v>LINHA MORTA</x:v>
      </x:c>
      <x:c r="E550" s="453" t="str">
        <x:v>5025300166</x:v>
      </x:c>
      <x:c r="F550" s="601" t="str">
        <x:v>INST CHAVE FUSIVEL RELIG LM</x:v>
      </x:c>
      <x:c r="G550" s="453" t="str">
        <x:v>UNIDADE</x:v>
      </x:c>
      <x:c r="H550" s="604" t="n">
        <x:v>15</x:v>
      </x:c>
      <x:c r="I550" s="607" t="n">
        <x:v>9443.7</x:v>
      </x:c>
      <x:c r="J550" s="607" t="n">
        <x:v>11562.3</x:v>
      </x:c>
      <x:c r="K550" s="453" t="str">
        <x:v>NORTE | SUL</x:v>
      </x:c>
      <x:c r="L550" s="453" t="str">
        <x:v>SIM</x:v>
      </x:c>
      <x:c r="M550" s="453" t="str">
        <x:v>PRODUÇÃO · COMPÕE O FATOR K</x:v>
      </x:c>
      <x:c r="N550" s="453" t="str">
        <x:v>DE/PARA POR CÓDIGO</x:v>
      </x:c>
    </x:row>
    <x:row r="551">
      <x:c r="A551" s="453" t="str">
        <x:v>FEVEREIRO 2025</x:v>
      </x:c>
      <x:c r="B551" s="453" t="str">
        <x:v>O&amp;M</x:v>
      </x:c>
      <x:c r="C551" s="453" t="str">
        <x:v>PRODUÇÃO</x:v>
      </x:c>
      <x:c r="D551" s="453" t="str">
        <x:v>LINHA MORTA</x:v>
      </x:c>
      <x:c r="E551" s="453" t="str">
        <x:v>5025300167</x:v>
      </x:c>
      <x:c r="F551" s="601" t="str">
        <x:v>RET CHAVE FUSIVEL RELIG LM</x:v>
      </x:c>
      <x:c r="G551" s="453" t="str">
        <x:v>UNIDADE</x:v>
      </x:c>
      <x:c r="H551" s="604" t="n">
        <x:v>2</x:v>
      </x:c>
      <x:c r="I551" s="607" t="n">
        <x:v>644.2</x:v>
      </x:c>
      <x:c r="J551" s="607" t="n">
        <x:v>940.38</x:v>
      </x:c>
      <x:c r="K551" s="453" t="str">
        <x:v>NORTE | SUL</x:v>
      </x:c>
      <x:c r="L551" s="453" t="str">
        <x:v>SIM</x:v>
      </x:c>
      <x:c r="M551" s="453" t="str">
        <x:v>PRODUÇÃO · COMPÕE O FATOR K</x:v>
      </x:c>
      <x:c r="N551" s="453" t="str">
        <x:v>DE/PARA POR CÓDIGO</x:v>
      </x:c>
    </x:row>
    <x:row r="552">
      <x:c r="A552" s="453" t="str">
        <x:v>FEVEREIRO 2025</x:v>
      </x:c>
      <x:c r="B552" s="453" t="str">
        <x:v>O&amp;M</x:v>
      </x:c>
      <x:c r="C552" s="453" t="str">
        <x:v>PRODUÇÃO</x:v>
      </x:c>
      <x:c r="D552" s="453" t="str">
        <x:v>LINHA MORTA</x:v>
      </x:c>
      <x:c r="E552" s="453" t="str">
        <x:v>5025300172</x:v>
      </x:c>
      <x:c r="F552" s="601" t="str">
        <x:v>INST CHAVE FUSIVEL 15/25KV LM</x:v>
      </x:c>
      <x:c r="G552" s="453" t="str">
        <x:v>UNIDADE</x:v>
      </x:c>
      <x:c r="H552" s="604" t="n">
        <x:v>58</x:v>
      </x:c>
      <x:c r="I552" s="607" t="n">
        <x:v>11039.14</x:v>
      </x:c>
      <x:c r="J552" s="607" t="n">
        <x:v>25731.12</x:v>
      </x:c>
      <x:c r="K552" s="453" t="str">
        <x:v>NORTE | SUL</x:v>
      </x:c>
      <x:c r="L552" s="453" t="str">
        <x:v>SIM</x:v>
      </x:c>
      <x:c r="M552" s="453" t="str">
        <x:v>PRODUÇÃO · COMPÕE O FATOR K</x:v>
      </x:c>
      <x:c r="N552" s="453" t="str">
        <x:v>DE/PARA POR CÓDIGO</x:v>
      </x:c>
    </x:row>
    <x:row r="553">
      <x:c r="A553" s="453" t="str">
        <x:v>FEVEREIRO 2025</x:v>
      </x:c>
      <x:c r="B553" s="453" t="str">
        <x:v>O&amp;M</x:v>
      </x:c>
      <x:c r="C553" s="453" t="str">
        <x:v>PRODUÇÃO</x:v>
      </x:c>
      <x:c r="D553" s="453" t="str">
        <x:v>LINHA MORTA</x:v>
      </x:c>
      <x:c r="E553" s="453" t="str">
        <x:v>5025300173</x:v>
      </x:c>
      <x:c r="F553" s="601" t="str">
        <x:v>RET CHAVE FUSIVEL 15/25KV LM</x:v>
      </x:c>
      <x:c r="G553" s="453" t="str">
        <x:v>UNIDADE</x:v>
      </x:c>
      <x:c r="H553" s="604" t="n">
        <x:v>50</x:v>
      </x:c>
      <x:c r="I553" s="607" t="n">
        <x:v>3904.5</x:v>
      </x:c>
      <x:c r="J553" s="607" t="n">
        <x:v>16595.5</x:v>
      </x:c>
      <x:c r="K553" s="453" t="str">
        <x:v>NORTE | SUL</x:v>
      </x:c>
      <x:c r="L553" s="453" t="str">
        <x:v>SIM</x:v>
      </x:c>
      <x:c r="M553" s="453" t="str">
        <x:v>PRODUÇÃO · COMPÕE O FATOR K</x:v>
      </x:c>
      <x:c r="N553" s="453" t="str">
        <x:v>DE/PARA POR CÓDIGO</x:v>
      </x:c>
    </x:row>
    <x:row r="554">
      <x:c r="A554" s="453" t="str">
        <x:v>FEVEREIRO 2025</x:v>
      </x:c>
      <x:c r="B554" s="453" t="str">
        <x:v>O&amp;M</x:v>
      </x:c>
      <x:c r="C554" s="453" t="str">
        <x:v>PRODUÇÃO</x:v>
      </x:c>
      <x:c r="D554" s="453" t="str">
        <x:v>LINHA MORTA</x:v>
      </x:c>
      <x:c r="E554" s="453" t="str">
        <x:v>5025300176</x:v>
      </x:c>
      <x:c r="F554" s="601" t="str">
        <x:v>INST CHAVE FACA LM</x:v>
      </x:c>
      <x:c r="G554" s="453" t="str">
        <x:v>UNIDADE</x:v>
      </x:c>
      <x:c r="H554" s="604" t="n">
        <x:v>32</x:v>
      </x:c>
      <x:c r="I554" s="607" t="n">
        <x:v>6090.56</x:v>
      </x:c>
      <x:c r="J554" s="607" t="n">
        <x:v>14196.48</x:v>
      </x:c>
      <x:c r="K554" s="453" t="str">
        <x:v>NORTE | SUL</x:v>
      </x:c>
      <x:c r="L554" s="453" t="str">
        <x:v>SIM</x:v>
      </x:c>
      <x:c r="M554" s="453" t="str">
        <x:v>PRODUÇÃO · COMPÕE O FATOR K</x:v>
      </x:c>
      <x:c r="N554" s="453" t="str">
        <x:v>DE/PARA POR CÓDIGO</x:v>
      </x:c>
    </x:row>
    <x:row r="555">
      <x:c r="A555" s="453" t="str">
        <x:v>FEVEREIRO 2025</x:v>
      </x:c>
      <x:c r="B555" s="453" t="str">
        <x:v>O&amp;M</x:v>
      </x:c>
      <x:c r="C555" s="453" t="str">
        <x:v>PRODUÇÃO</x:v>
      </x:c>
      <x:c r="D555" s="453" t="str">
        <x:v>LINHA MORTA</x:v>
      </x:c>
      <x:c r="E555" s="453" t="str">
        <x:v>5025300177</x:v>
      </x:c>
      <x:c r="F555" s="601" t="str">
        <x:v>RET CHAVE FACA LM</x:v>
      </x:c>
      <x:c r="G555" s="453" t="str">
        <x:v>UNIDADE</x:v>
      </x:c>
      <x:c r="H555" s="604" t="n">
        <x:v>29</x:v>
      </x:c>
      <x:c r="I555" s="607" t="n">
        <x:v>2264.61</x:v>
      </x:c>
      <x:c r="J555" s="607" t="n">
        <x:v>9625.39</x:v>
      </x:c>
      <x:c r="K555" s="453" t="str">
        <x:v>NORTE | SUL</x:v>
      </x:c>
      <x:c r="L555" s="453" t="str">
        <x:v>SIM</x:v>
      </x:c>
      <x:c r="M555" s="453" t="str">
        <x:v>PRODUÇÃO · COMPÕE O FATOR K</x:v>
      </x:c>
      <x:c r="N555" s="453" t="str">
        <x:v>DE/PARA POR CÓDIGO</x:v>
      </x:c>
    </x:row>
    <x:row r="556">
      <x:c r="A556" s="453" t="str">
        <x:v>FEVEREIRO 2025</x:v>
      </x:c>
      <x:c r="B556" s="453" t="str">
        <x:v>O&amp;M</x:v>
      </x:c>
      <x:c r="C556" s="453" t="str">
        <x:v>PRODUÇÃO</x:v>
      </x:c>
      <x:c r="D556" s="453" t="str">
        <x:v>LINHA MORTA</x:v>
      </x:c>
      <x:c r="E556" s="453" t="str">
        <x:v>5025300225</x:v>
      </x:c>
      <x:c r="F556" s="601" t="str">
        <x:v>INST RELIGADOR DIST 1F BASE C LM</x:v>
      </x:c>
      <x:c r="G556" s="453" t="str">
        <x:v>UNIDADE</x:v>
      </x:c>
      <x:c r="H556" s="604" t="n">
        <x:v>9</x:v>
      </x:c>
      <x:c r="I556" s="607" t="n">
        <x:v>5434.11</x:v>
      </x:c>
      <x:c r="J556" s="607" t="n">
        <x:v>5400.54</x:v>
      </x:c>
      <x:c r="K556" s="453" t="str">
        <x:v>NORTE</x:v>
      </x:c>
      <x:c r="L556" s="453" t="str">
        <x:v>SIM</x:v>
      </x:c>
      <x:c r="M556" s="453" t="str">
        <x:v>PRODUÇÃO · COMPÕE O FATOR K</x:v>
      </x:c>
      <x:c r="N556" s="453" t="str">
        <x:v>DE/PARA POR CÓDIGO</x:v>
      </x:c>
    </x:row>
    <x:row r="557">
      <x:c r="A557" s="453" t="str">
        <x:v>FEVEREIRO 2025</x:v>
      </x:c>
      <x:c r="B557" s="453" t="str">
        <x:v>O&amp;M</x:v>
      </x:c>
      <x:c r="C557" s="453" t="str">
        <x:v>PRODUÇÃO</x:v>
      </x:c>
      <x:c r="D557" s="453" t="str">
        <x:v>LINHA MORTA</x:v>
      </x:c>
      <x:c r="E557" s="453" t="str">
        <x:v>5025300384</x:v>
      </x:c>
      <x:c r="F557" s="601" t="str">
        <x:v>RET ESPACADOR/AFASTADOR REDE PRI/SEC LM</x:v>
      </x:c>
      <x:c r="G557" s="453" t="str">
        <x:v>CONJUNTO</x:v>
      </x:c>
      <x:c r="H557" s="604" t="n">
        <x:v>1</x:v>
      </x:c>
      <x:c r="I557" s="607" t="n">
        <x:v>46.36</x:v>
      </x:c>
      <x:c r="J557" s="607" t="n">
        <x:v>157.74</x:v>
      </x:c>
      <x:c r="K557" s="453" t="str">
        <x:v>NORTE | SUL</x:v>
      </x:c>
      <x:c r="L557" s="453" t="str">
        <x:v>SIM</x:v>
      </x:c>
      <x:c r="M557" s="453" t="str">
        <x:v>PRODUÇÃO · COMPÕE O FATOR K</x:v>
      </x:c>
      <x:c r="N557" s="453" t="str">
        <x:v>DE/PARA POR CÓDIGO</x:v>
      </x:c>
    </x:row>
    <x:row r="558">
      <x:c r="A558" s="453" t="str">
        <x:v>FEVEREIRO 2025</x:v>
      </x:c>
      <x:c r="B558" s="453" t="str">
        <x:v>O&amp;M</x:v>
      </x:c>
      <x:c r="C558" s="453" t="str">
        <x:v>PRODUÇÃO</x:v>
      </x:c>
      <x:c r="D558" s="453" t="str">
        <x:v>PODA</x:v>
      </x:c>
      <x:c r="E558" s="453" t="str">
        <x:v>5026000015</x:v>
      </x:c>
      <x:c r="F558" s="601" t="str">
        <x:v>PODA ARV GRANDE PT &gt;=12M ELEV 2GE PO LM</x:v>
      </x:c>
      <x:c r="G558" s="453" t="str">
        <x:v>UNIDADE</x:v>
      </x:c>
      <x:c r="H558" s="604" t="n">
        <x:v>1</x:v>
      </x:c>
      <x:c r="I558" s="607" t="n">
        <x:v>979.23</x:v>
      </x:c>
      <x:c r="J558" s="607" t="n">
        <x:v>293.17</x:v>
      </x:c>
      <x:c r="K558" s="453" t="str">
        <x:v>NORTE</x:v>
      </x:c>
      <x:c r="L558" s="453" t="str">
        <x:v>SIM</x:v>
      </x:c>
      <x:c r="M558" s="453" t="str">
        <x:v>PRODUÇÃO · COMPÕE O FATOR K</x:v>
      </x:c>
      <x:c r="N558" s="453" t="str">
        <x:v>SUGESTÃO POR SIMILARIDADE</x:v>
      </x:c>
    </x:row>
    <x:row r="559">
      <x:c r="A559" s="453" t="str">
        <x:v>FEVEREIRO 2025</x:v>
      </x:c>
      <x:c r="B559" s="453" t="str">
        <x:v>O&amp;M</x:v>
      </x:c>
      <x:c r="C559" s="453" t="str">
        <x:v>PRODUÇÃO</x:v>
      </x:c>
      <x:c r="D559" s="453" t="str">
        <x:v>PODA</x:v>
      </x:c>
      <x:c r="E559" s="453" t="str">
        <x:v>5026000017</x:v>
      </x:c>
      <x:c r="F559" s="601" t="str">
        <x:v>PODA ARV MEDIO PT &gt;6&lt;12M ELEV 2ME PO LM</x:v>
      </x:c>
      <x:c r="G559" s="453" t="str">
        <x:v>UNIDADE</x:v>
      </x:c>
      <x:c r="H559" s="604" t="n">
        <x:v>281</x:v>
      </x:c>
      <x:c r="I559" s="607" t="n">
        <x:v>55681.21</x:v>
      </x:c>
      <x:c r="J559" s="607" t="n">
        <x:v>48056.62</x:v>
      </x:c>
      <x:c r="K559" s="453" t="str">
        <x:v>NORTE | SUL</x:v>
      </x:c>
      <x:c r="L559" s="453" t="str">
        <x:v>SIM</x:v>
      </x:c>
      <x:c r="M559" s="453" t="str">
        <x:v>PRODUÇÃO · COMPÕE O FATOR K</x:v>
      </x:c>
      <x:c r="N559" s="453" t="str">
        <x:v>SUGESTÃO POR SIMILARIDADE</x:v>
      </x:c>
    </x:row>
    <x:row r="560">
      <x:c r="A560" s="453" t="str">
        <x:v>FEVEREIRO 2025</x:v>
      </x:c>
      <x:c r="B560" s="453" t="str">
        <x:v>O&amp;M</x:v>
      </x:c>
      <x:c r="C560" s="453" t="str">
        <x:v>PRODUÇÃO</x:v>
      </x:c>
      <x:c r="D560" s="453" t="str">
        <x:v>PODA</x:v>
      </x:c>
      <x:c r="E560" s="453" t="str">
        <x:v>5026000037</x:v>
      </x:c>
      <x:c r="F560" s="601" t="str">
        <x:v>PODA ARV &lt;6M REDE BT CENTRAL 2PC PO LM</x:v>
      </x:c>
      <x:c r="G560" s="453" t="str">
        <x:v>UNIDADE</x:v>
      </x:c>
      <x:c r="H560" s="604" t="n">
        <x:v>299</x:v>
      </x:c>
      <x:c r="I560" s="607" t="n">
        <x:v>134260.76</x:v>
      </x:c>
      <x:c r="J560" s="607" t="n">
        <x:v>73048.69</x:v>
      </x:c>
      <x:c r="K560" s="453" t="str">
        <x:v>NORTE | SUL</x:v>
      </x:c>
      <x:c r="L560" s="453" t="str">
        <x:v>SIM</x:v>
      </x:c>
      <x:c r="M560" s="453" t="str">
        <x:v>PRODUÇÃO · COMPÕE O FATOR K</x:v>
      </x:c>
      <x:c r="N560" s="453" t="str">
        <x:v>SUGESTÃO POR SIMILARIDADE</x:v>
      </x:c>
    </x:row>
    <x:row r="561">
      <x:c r="A561" s="453" t="str">
        <x:v>FEVEREIRO 2025</x:v>
      </x:c>
      <x:c r="B561" s="453" t="str">
        <x:v>O&amp;M</x:v>
      </x:c>
      <x:c r="C561" s="453" t="str">
        <x:v>PRODUÇÃO</x:v>
      </x:c>
      <x:c r="D561" s="453" t="str">
        <x:v>LINHA VIVA</x:v>
      </x:c>
      <x:c r="E561" s="453" t="str">
        <x:v>5031200310</x:v>
      </x:c>
      <x:c r="F561" s="601" t="str">
        <x:v>INST ESTR PRI 2/3F SUS/PAS SP CRUZ SP LV</x:v>
      </x:c>
      <x:c r="G561" s="453" t="str">
        <x:v>UNIDADE</x:v>
      </x:c>
      <x:c r="H561" s="604" t="n">
        <x:v>60</x:v>
      </x:c>
      <x:c r="I561" s="607" t="n">
        <x:v>66664.37</x:v>
      </x:c>
      <x:c r="J561" s="607" t="n">
        <x:v>37302.6</x:v>
      </x:c>
      <x:c r="K561" s="453" t="str">
        <x:v>NORTE | SUL</x:v>
      </x:c>
      <x:c r="L561" s="453" t="str">
        <x:v>SIM</x:v>
      </x:c>
      <x:c r="M561" s="453" t="str">
        <x:v>PRODUÇÃO · COMPÕE O FATOR K</x:v>
      </x:c>
      <x:c r="N561" s="453" t="str">
        <x:v>DE/PARA POR CÓDIGO | NÃO INFORMADA</x:v>
      </x:c>
    </x:row>
    <x:row r="562">
      <x:c r="A562" s="453" t="str">
        <x:v>FEVEREIRO 2025</x:v>
      </x:c>
      <x:c r="B562" s="453" t="str">
        <x:v>O&amp;M</x:v>
      </x:c>
      <x:c r="C562" s="453" t="str">
        <x:v>PRODUÇÃO</x:v>
      </x:c>
      <x:c r="D562" s="453" t="str">
        <x:v>LINHA VIVA</x:v>
      </x:c>
      <x:c r="E562" s="453" t="str">
        <x:v>5031200311</x:v>
      </x:c>
      <x:c r="F562" s="601" t="str">
        <x:v>RET ESTR PRI 2/3F SUS/PAS SP CRUZ SP LV</x:v>
      </x:c>
      <x:c r="G562" s="453" t="str">
        <x:v>UNIDADE</x:v>
      </x:c>
      <x:c r="H562" s="604" t="n">
        <x:v>50</x:v>
      </x:c>
      <x:c r="I562" s="607" t="n">
        <x:v>22491.14</x:v>
      </x:c>
      <x:c r="J562" s="607" t="n">
        <x:v>19984.5</x:v>
      </x:c>
      <x:c r="K562" s="453" t="str">
        <x:v>NORTE | SUL</x:v>
      </x:c>
      <x:c r="L562" s="453" t="str">
        <x:v>SIM</x:v>
      </x:c>
      <x:c r="M562" s="453" t="str">
        <x:v>PRODUÇÃO · COMPÕE O FATOR K</x:v>
      </x:c>
      <x:c r="N562" s="453" t="str">
        <x:v>DE/PARA POR CÓDIGO</x:v>
      </x:c>
    </x:row>
    <x:row r="563">
      <x:c r="A563" s="453" t="str">
        <x:v>FEVEREIRO 2025</x:v>
      </x:c>
      <x:c r="B563" s="453" t="str">
        <x:v>O&amp;M</x:v>
      </x:c>
      <x:c r="C563" s="453" t="str">
        <x:v>PRODUÇÃO</x:v>
      </x:c>
      <x:c r="D563" s="453" t="str">
        <x:v>LINHA VIVA</x:v>
      </x:c>
      <x:c r="E563" s="453" t="str">
        <x:v>5031200312</x:v>
      </x:c>
      <x:c r="F563" s="601" t="str">
        <x:v>INST ESTR PRI 2/3F SUS/PAS DP CRUZ DP LV</x:v>
      </x:c>
      <x:c r="G563" s="453" t="str">
        <x:v>UNIDADE</x:v>
      </x:c>
      <x:c r="H563" s="604" t="n">
        <x:v>9</x:v>
      </x:c>
      <x:c r="I563" s="607" t="n">
        <x:v>17040.21</x:v>
      </x:c>
      <x:c r="J563" s="607" t="n">
        <x:v>10517.67</x:v>
      </x:c>
      <x:c r="K563" s="453" t="str">
        <x:v>NORTE | SUL</x:v>
      </x:c>
      <x:c r="L563" s="453" t="str">
        <x:v>SIM</x:v>
      </x:c>
      <x:c r="M563" s="453" t="str">
        <x:v>PRODUÇÃO · COMPÕE O FATOR K</x:v>
      </x:c>
      <x:c r="N563" s="453" t="str">
        <x:v>DE/PARA POR CÓDIGO | NÃO INFORMADA</x:v>
      </x:c>
    </x:row>
    <x:row r="564">
      <x:c r="A564" s="453" t="str">
        <x:v>FEVEREIRO 2025</x:v>
      </x:c>
      <x:c r="B564" s="453" t="str">
        <x:v>O&amp;M</x:v>
      </x:c>
      <x:c r="C564" s="453" t="str">
        <x:v>PRODUÇÃO</x:v>
      </x:c>
      <x:c r="D564" s="453" t="str">
        <x:v>LINHA VIVA</x:v>
      </x:c>
      <x:c r="E564" s="453" t="str">
        <x:v>5031200313</x:v>
      </x:c>
      <x:c r="F564" s="601" t="str">
        <x:v>RET ESTR PRI 2/3F SUS/PAS DP CRUZ DP LV</x:v>
      </x:c>
      <x:c r="G564" s="453" t="str">
        <x:v>UNIDADE</x:v>
      </x:c>
      <x:c r="H564" s="604" t="n">
        <x:v>10</x:v>
      </x:c>
      <x:c r="I564" s="607" t="n">
        <x:v>5894.84</x:v>
      </x:c>
      <x:c r="J564" s="607" t="n">
        <x:v>7512.2</x:v>
      </x:c>
      <x:c r="K564" s="453" t="str">
        <x:v>NORTE | SUL</x:v>
      </x:c>
      <x:c r="L564" s="453" t="str">
        <x:v>SIM</x:v>
      </x:c>
      <x:c r="M564" s="453" t="str">
        <x:v>PRODUÇÃO · COMPÕE O FATOR K</x:v>
      </x:c>
      <x:c r="N564" s="453" t="str">
        <x:v>DE/PARA POR CÓDIGO</x:v>
      </x:c>
    </x:row>
    <x:row r="565">
      <x:c r="A565" s="453" t="str">
        <x:v>FEVEREIRO 2025</x:v>
      </x:c>
      <x:c r="B565" s="453" t="str">
        <x:v>O&amp;M</x:v>
      </x:c>
      <x:c r="C565" s="453" t="str">
        <x:v>PRODUÇÃO</x:v>
      </x:c>
      <x:c r="D565" s="453" t="str">
        <x:v>LINHA VIVA</x:v>
      </x:c>
      <x:c r="E565" s="453" t="str">
        <x:v>5031200314</x:v>
      </x:c>
      <x:c r="F565" s="601" t="str">
        <x:v>INST ESTR PRI 2/3F ANC/AMA SP CRUZ DP LV</x:v>
      </x:c>
      <x:c r="G565" s="453" t="str">
        <x:v>UNIDADE</x:v>
      </x:c>
      <x:c r="H565" s="604" t="n">
        <x:v>17</x:v>
      </x:c>
      <x:c r="I565" s="607" t="n">
        <x:v>40872.58</x:v>
      </x:c>
      <x:c r="J565" s="607" t="n">
        <x:v>21285.36</x:v>
      </x:c>
      <x:c r="K565" s="453" t="str">
        <x:v>NORTE | SUL</x:v>
      </x:c>
      <x:c r="L565" s="453" t="str">
        <x:v>SIM</x:v>
      </x:c>
      <x:c r="M565" s="453" t="str">
        <x:v>PRODUÇÃO · COMPÕE O FATOR K</x:v>
      </x:c>
      <x:c r="N565" s="453" t="str">
        <x:v>DE/PARA POR CÓDIGO | NÃO INFORMADA</x:v>
      </x:c>
    </x:row>
    <x:row r="566">
      <x:c r="A566" s="453" t="str">
        <x:v>FEVEREIRO 2025</x:v>
      </x:c>
      <x:c r="B566" s="453" t="str">
        <x:v>O&amp;M</x:v>
      </x:c>
      <x:c r="C566" s="453" t="str">
        <x:v>PRODUÇÃO</x:v>
      </x:c>
      <x:c r="D566" s="453" t="str">
        <x:v>LINHA VIVA</x:v>
      </x:c>
      <x:c r="E566" s="453" t="str">
        <x:v>5031200315</x:v>
      </x:c>
      <x:c r="F566" s="601" t="str">
        <x:v>RET ESTR PRI 2/3F ANC/AMA SP CRUZ DP LV</x:v>
      </x:c>
      <x:c r="G566" s="453" t="str">
        <x:v>UNIDADE</x:v>
      </x:c>
      <x:c r="H566" s="604" t="n">
        <x:v>6</x:v>
      </x:c>
      <x:c r="I566" s="607" t="n">
        <x:v>5848.08</x:v>
      </x:c>
      <x:c r="J566" s="607" t="n">
        <x:v>4829.16</x:v>
      </x:c>
      <x:c r="K566" s="453" t="str">
        <x:v>NORTE | SUL</x:v>
      </x:c>
      <x:c r="L566" s="453" t="str">
        <x:v>SIM</x:v>
      </x:c>
      <x:c r="M566" s="453" t="str">
        <x:v>PRODUÇÃO · COMPÕE O FATOR K</x:v>
      </x:c>
      <x:c r="N566" s="453" t="str">
        <x:v>DE/PARA POR CÓDIGO | NÃO INFORMADA</x:v>
      </x:c>
    </x:row>
    <x:row r="567">
      <x:c r="A567" s="453" t="str">
        <x:v>FEVEREIRO 2025</x:v>
      </x:c>
      <x:c r="B567" s="453" t="str">
        <x:v>O&amp;M</x:v>
      </x:c>
      <x:c r="C567" s="453" t="str">
        <x:v>PRODUÇÃO</x:v>
      </x:c>
      <x:c r="D567" s="453" t="str">
        <x:v>LINHA VIVA</x:v>
      </x:c>
      <x:c r="E567" s="453" t="str">
        <x:v>5031200316</x:v>
      </x:c>
      <x:c r="F567" s="601" t="str">
        <x:v>INST ESTR PRI 2/3F ANC/AMA DP CRUZ DP LV</x:v>
      </x:c>
      <x:c r="G567" s="453" t="str">
        <x:v>UNIDADE</x:v>
      </x:c>
      <x:c r="H567" s="604" t="n">
        <x:v>9</x:v>
      </x:c>
      <x:c r="I567" s="607" t="n">
        <x:v>31671.46</x:v>
      </x:c>
      <x:c r="J567" s="607" t="n">
        <x:v>15025.32</x:v>
      </x:c>
      <x:c r="K567" s="453" t="str">
        <x:v>NORTE | SUL</x:v>
      </x:c>
      <x:c r="L567" s="453" t="str">
        <x:v>SIM</x:v>
      </x:c>
      <x:c r="M567" s="453" t="str">
        <x:v>PRODUÇÃO · COMPÕE O FATOR K</x:v>
      </x:c>
      <x:c r="N567" s="453" t="str">
        <x:v>DE/PARA POR CÓDIGO | NÃO INFORMADA</x:v>
      </x:c>
    </x:row>
    <x:row r="568">
      <x:c r="A568" s="453" t="str">
        <x:v>FEVEREIRO 2025</x:v>
      </x:c>
      <x:c r="B568" s="453" t="str">
        <x:v>O&amp;M</x:v>
      </x:c>
      <x:c r="C568" s="453" t="str">
        <x:v>PRODUÇÃO</x:v>
      </x:c>
      <x:c r="D568" s="453" t="str">
        <x:v>LINHA VIVA</x:v>
      </x:c>
      <x:c r="E568" s="453" t="str">
        <x:v>5031200317</x:v>
      </x:c>
      <x:c r="F568" s="601" t="str">
        <x:v>RET ESTR PRI 2/3F ANC/AMA DP CRUZ DP LV</x:v>
      </x:c>
      <x:c r="G568" s="453" t="str">
        <x:v>UNIDADE</x:v>
      </x:c>
      <x:c r="H568" s="604" t="n">
        <x:v>6</x:v>
      </x:c>
      <x:c r="I568" s="607" t="n">
        <x:v>8766.02</x:v>
      </x:c>
      <x:c r="J568" s="607" t="n">
        <x:v>6439.56</x:v>
      </x:c>
      <x:c r="K568" s="453" t="str">
        <x:v>NORTE | SUL</x:v>
      </x:c>
      <x:c r="L568" s="453" t="str">
        <x:v>SIM</x:v>
      </x:c>
      <x:c r="M568" s="453" t="str">
        <x:v>PRODUÇÃO · COMPÕE O FATOR K</x:v>
      </x:c>
      <x:c r="N568" s="453" t="str">
        <x:v>DE/PARA POR CÓDIGO</x:v>
      </x:c>
    </x:row>
    <x:row r="569">
      <x:c r="A569" s="453" t="str">
        <x:v>FEVEREIRO 2025</x:v>
      </x:c>
      <x:c r="B569" s="453" t="str">
        <x:v>O&amp;M</x:v>
      </x:c>
      <x:c r="C569" s="453" t="str">
        <x:v>PRODUÇÃO</x:v>
      </x:c>
      <x:c r="D569" s="453" t="str">
        <x:v>LINHA VIVA</x:v>
      </x:c>
      <x:c r="E569" s="453" t="str">
        <x:v>5031200322</x:v>
      </x:c>
      <x:c r="F569" s="601" t="str">
        <x:v>INST ESTR PRI 1F ANC/AMA SP S/CRUZ LV</x:v>
      </x:c>
      <x:c r="G569" s="453" t="str">
        <x:v>UNIDADE</x:v>
      </x:c>
      <x:c r="H569" s="604" t="n">
        <x:v>1</x:v>
      </x:c>
      <x:c r="I569" s="607" t="n">
        <x:v>617.38</x:v>
      </x:c>
      <x:c r="J569" s="607" t="n">
        <x:v>247.42</x:v>
      </x:c>
      <x:c r="K569" s="453" t="str">
        <x:v>NORTE | SUL</x:v>
      </x:c>
      <x:c r="L569" s="453" t="str">
        <x:v>SIM</x:v>
      </x:c>
      <x:c r="M569" s="453" t="str">
        <x:v>PRODUÇÃO · COMPÕE O FATOR K</x:v>
      </x:c>
      <x:c r="N569" s="453" t="str">
        <x:v>DE/PARA POR CÓDIGO</x:v>
      </x:c>
    </x:row>
    <x:row r="570">
      <x:c r="A570" s="453" t="str">
        <x:v>FEVEREIRO 2025</x:v>
      </x:c>
      <x:c r="B570" s="453" t="str">
        <x:v>O&amp;M</x:v>
      </x:c>
      <x:c r="C570" s="453" t="str">
        <x:v>PRODUÇÃO</x:v>
      </x:c>
      <x:c r="D570" s="453" t="str">
        <x:v>LINHA VIVA</x:v>
      </x:c>
      <x:c r="E570" s="453" t="str">
        <x:v>5031200338</x:v>
      </x:c>
      <x:c r="F570" s="601" t="str">
        <x:v>TURMA LV INST POSTE ESTRUT PRIMARIA LV</x:v>
      </x:c>
      <x:c r="G570" s="453" t="str">
        <x:v>UNIDADE</x:v>
      </x:c>
      <x:c r="H570" s="604" t="n">
        <x:v>48</x:v>
      </x:c>
      <x:c r="I570" s="607" t="n">
        <x:v>47463.84</x:v>
      </x:c>
      <x:c r="J570" s="607" t="n">
        <x:v>60907.68</x:v>
      </x:c>
      <x:c r="K570" s="453" t="str">
        <x:v>NORTE | SUL</x:v>
      </x:c>
      <x:c r="L570" s="453" t="str">
        <x:v>SIM</x:v>
      </x:c>
      <x:c r="M570" s="453" t="str">
        <x:v>PRODUÇÃO · COMPÕE O FATOR K</x:v>
      </x:c>
      <x:c r="N570" s="453" t="str">
        <x:v>DE/PARA POR CÓDIGO</x:v>
      </x:c>
    </x:row>
    <x:row r="571">
      <x:c r="A571" s="453" t="str">
        <x:v>FEVEREIRO 2025</x:v>
      </x:c>
      <x:c r="B571" s="453" t="str">
        <x:v>O&amp;M</x:v>
      </x:c>
      <x:c r="C571" s="453" t="str">
        <x:v>PRODUÇÃO</x:v>
      </x:c>
      <x:c r="D571" s="453" t="str">
        <x:v>LINHA VIVA</x:v>
      </x:c>
      <x:c r="E571" s="453" t="str">
        <x:v>5031200339</x:v>
      </x:c>
      <x:c r="F571" s="601" t="str">
        <x:v>TURMA LV RET POSTE ESTRUT PRIMARIA LV</x:v>
      </x:c>
      <x:c r="G571" s="453" t="str">
        <x:v>UNIDADE</x:v>
      </x:c>
      <x:c r="H571" s="604" t="n">
        <x:v>30</x:v>
      </x:c>
      <x:c r="I571" s="607" t="n">
        <x:v>15783.38</x:v>
      </x:c>
      <x:c r="J571" s="607" t="n">
        <x:v>32629.8</x:v>
      </x:c>
      <x:c r="K571" s="453" t="str">
        <x:v>NORTE | SUL</x:v>
      </x:c>
      <x:c r="L571" s="453" t="str">
        <x:v>SIM</x:v>
      </x:c>
      <x:c r="M571" s="453" t="str">
        <x:v>PRODUÇÃO · COMPÕE O FATOR K</x:v>
      </x:c>
      <x:c r="N571" s="453" t="str">
        <x:v>DE/PARA POR CÓDIGO</x:v>
      </x:c>
    </x:row>
    <x:row r="572">
      <x:c r="A572" s="453" t="str">
        <x:v>FEVEREIRO 2025</x:v>
      </x:c>
      <x:c r="B572" s="453" t="str">
        <x:v>O&amp;M</x:v>
      </x:c>
      <x:c r="C572" s="453" t="str">
        <x:v>PRODUÇÃO</x:v>
      </x:c>
      <x:c r="D572" s="453" t="str">
        <x:v>LINHA VIVA</x:v>
      </x:c>
      <x:c r="E572" s="453" t="str">
        <x:v>5031200340</x:v>
      </x:c>
      <x:c r="F572" s="601" t="str">
        <x:v>NIVELAR CRUZETA LV</x:v>
      </x:c>
      <x:c r="G572" s="453" t="str">
        <x:v>CONJUNTO</x:v>
      </x:c>
      <x:c r="H572" s="604" t="n">
        <x:v>2</x:v>
      </x:c>
      <x:c r="I572" s="607" t="n">
        <x:v>730.58</x:v>
      </x:c>
      <x:c r="J572" s="607" t="n">
        <x:v>1057.14</x:v>
      </x:c>
      <x:c r="K572" s="453" t="str">
        <x:v>NORTE</x:v>
      </x:c>
      <x:c r="L572" s="453" t="str">
        <x:v>SIM</x:v>
      </x:c>
      <x:c r="M572" s="453" t="str">
        <x:v>PRODUÇÃO · COMPÕE O FATOR K</x:v>
      </x:c>
      <x:c r="N572" s="453" t="str">
        <x:v>DE/PARA POR CÓDIGO</x:v>
      </x:c>
    </x:row>
    <x:row r="573">
      <x:c r="A573" s="453" t="str">
        <x:v>FEVEREIRO 2025</x:v>
      </x:c>
      <x:c r="B573" s="453" t="str">
        <x:v>O&amp;M</x:v>
      </x:c>
      <x:c r="C573" s="453" t="str">
        <x:v>PRODUÇÃO</x:v>
      </x:c>
      <x:c r="D573" s="453" t="str">
        <x:v>LINHA VIVA</x:v>
      </x:c>
      <x:c r="E573" s="453" t="str">
        <x:v>5031200363</x:v>
      </x:c>
      <x:c r="F573" s="601" t="str">
        <x:v>INST ESTR CP RELIG DIST 1F BASE C 1F LV</x:v>
      </x:c>
      <x:c r="G573" s="453" t="str">
        <x:v>CONJUNTO</x:v>
      </x:c>
      <x:c r="H573" s="604" t="n">
        <x:v>5</x:v>
      </x:c>
      <x:c r="I573" s="607" t="n">
        <x:v>4146.15</x:v>
      </x:c>
      <x:c r="J573" s="607" t="n">
        <x:v>6996.7</x:v>
      </x:c>
      <x:c r="K573" s="453" t="str">
        <x:v>NORTE | SUL</x:v>
      </x:c>
      <x:c r="L573" s="453" t="str">
        <x:v>SIM</x:v>
      </x:c>
      <x:c r="M573" s="453" t="str">
        <x:v>PRODUÇÃO · COMPÕE O FATOR K</x:v>
      </x:c>
      <x:c r="N573" s="453" t="str">
        <x:v>DE/PARA POR CÓDIGO</x:v>
      </x:c>
    </x:row>
    <x:row r="574">
      <x:c r="A574" s="453" t="str">
        <x:v>FEVEREIRO 2025</x:v>
      </x:c>
      <x:c r="B574" s="453" t="str">
        <x:v>O&amp;M</x:v>
      </x:c>
      <x:c r="C574" s="453" t="str">
        <x:v>PRODUÇÃO</x:v>
      </x:c>
      <x:c r="D574" s="453" t="str">
        <x:v>LINHA VIVA</x:v>
      </x:c>
      <x:c r="E574" s="453" t="str">
        <x:v>5031300110</x:v>
      </x:c>
      <x:c r="F574" s="601" t="str">
        <x:v>INST ISOLADOR PINO/PILAR LV</x:v>
      </x:c>
      <x:c r="G574" s="453" t="str">
        <x:v>UNIDADE</x:v>
      </x:c>
      <x:c r="H574" s="604" t="n">
        <x:v>71</x:v>
      </x:c>
      <x:c r="I574" s="607" t="n">
        <x:v>24576.89</x:v>
      </x:c>
      <x:c r="J574" s="607" t="n">
        <x:v>23102.69</x:v>
      </x:c>
      <x:c r="K574" s="453" t="str">
        <x:v>NORTE | SUL</x:v>
      </x:c>
      <x:c r="L574" s="453" t="str">
        <x:v>SIM</x:v>
      </x:c>
      <x:c r="M574" s="453" t="str">
        <x:v>PRODUÇÃO · COMPÕE O FATOR K</x:v>
      </x:c>
      <x:c r="N574" s="453" t="str">
        <x:v>DE/PARA POR CÓDIGO</x:v>
      </x:c>
    </x:row>
    <x:row r="575">
      <x:c r="A575" s="453" t="str">
        <x:v>FEVEREIRO 2025</x:v>
      </x:c>
      <x:c r="B575" s="453" t="str">
        <x:v>O&amp;M</x:v>
      </x:c>
      <x:c r="C575" s="453" t="str">
        <x:v>PRODUÇÃO</x:v>
      </x:c>
      <x:c r="D575" s="453" t="str">
        <x:v>LINHA VIVA</x:v>
      </x:c>
      <x:c r="E575" s="453" t="str">
        <x:v>5031300111</x:v>
      </x:c>
      <x:c r="F575" s="601" t="str">
        <x:v>RET ISOLADOR PINO/PILAR LV</x:v>
      </x:c>
      <x:c r="G575" s="453" t="str">
        <x:v>UNIDADE</x:v>
      </x:c>
      <x:c r="H575" s="604" t="n">
        <x:v>66</x:v>
      </x:c>
      <x:c r="I575" s="607" t="n">
        <x:v>9040.49</x:v>
      </x:c>
      <x:c r="J575" s="607" t="n">
        <x:v>14356.98</x:v>
      </x:c>
      <x:c r="K575" s="453" t="str">
        <x:v>NORTE | SUL</x:v>
      </x:c>
      <x:c r="L575" s="453" t="str">
        <x:v>SIM</x:v>
      </x:c>
      <x:c r="M575" s="453" t="str">
        <x:v>PRODUÇÃO · COMPÕE O FATOR K</x:v>
      </x:c>
      <x:c r="N575" s="453" t="str">
        <x:v>DE/PARA POR CÓDIGO | NÃO INFORMADA</x:v>
      </x:c>
    </x:row>
    <x:row r="576">
      <x:c r="A576" s="453" t="str">
        <x:v>FEVEREIRO 2025</x:v>
      </x:c>
      <x:c r="B576" s="453" t="str">
        <x:v>O&amp;M</x:v>
      </x:c>
      <x:c r="C576" s="453" t="str">
        <x:v>PRODUÇÃO</x:v>
      </x:c>
      <x:c r="D576" s="453" t="str">
        <x:v>LINHA VIVA</x:v>
      </x:c>
      <x:c r="E576" s="453" t="str">
        <x:v>5031300112</x:v>
      </x:c>
      <x:c r="F576" s="601" t="str">
        <x:v>INST ISOLAD DISCO/ANCORAGEM LV</x:v>
      </x:c>
      <x:c r="G576" s="453" t="str">
        <x:v>CONJUNTO</x:v>
      </x:c>
      <x:c r="H576" s="604" t="n">
        <x:v>15</x:v>
      </x:c>
      <x:c r="I576" s="607" t="n">
        <x:v>6616.16</x:v>
      </x:c>
      <x:c r="J576" s="607" t="n">
        <x:v>5445.6</x:v>
      </x:c>
      <x:c r="K576" s="453" t="str">
        <x:v>NORTE | SUL</x:v>
      </x:c>
      <x:c r="L576" s="453" t="str">
        <x:v>SIM</x:v>
      </x:c>
      <x:c r="M576" s="453" t="str">
        <x:v>PRODUÇÃO · COMPÕE O FATOR K</x:v>
      </x:c>
      <x:c r="N576" s="453" t="str">
        <x:v>DE/PARA POR CÓDIGO</x:v>
      </x:c>
    </x:row>
    <x:row r="577">
      <x:c r="A577" s="453" t="str">
        <x:v>FEVEREIRO 2025</x:v>
      </x:c>
      <x:c r="B577" s="453" t="str">
        <x:v>O&amp;M</x:v>
      </x:c>
      <x:c r="C577" s="453" t="str">
        <x:v>PRODUÇÃO</x:v>
      </x:c>
      <x:c r="D577" s="453" t="str">
        <x:v>LINHA VIVA</x:v>
      </x:c>
      <x:c r="E577" s="453" t="str">
        <x:v>5031300113</x:v>
      </x:c>
      <x:c r="F577" s="601" t="str">
        <x:v>RET ISOLAD DISCO/ANCORAGEM LV</x:v>
      </x:c>
      <x:c r="G577" s="453" t="str">
        <x:v>CONJUNTO</x:v>
      </x:c>
      <x:c r="H577" s="604" t="n">
        <x:v>7</x:v>
      </x:c>
      <x:c r="I577" s="607" t="n">
        <x:v>1215.96</x:v>
      </x:c>
      <x:c r="J577" s="607" t="n">
        <x:v>1781.85</x:v>
      </x:c>
      <x:c r="K577" s="453" t="str">
        <x:v>NORTE | SUL</x:v>
      </x:c>
      <x:c r="L577" s="453" t="str">
        <x:v>SIM</x:v>
      </x:c>
      <x:c r="M577" s="453" t="str">
        <x:v>PRODUÇÃO · COMPÕE O FATOR K</x:v>
      </x:c>
      <x:c r="N577" s="453" t="str">
        <x:v>DE/PARA POR CÓDIGO</x:v>
      </x:c>
    </x:row>
    <x:row r="578">
      <x:c r="A578" s="453" t="str">
        <x:v>FEVEREIRO 2025</x:v>
      </x:c>
      <x:c r="B578" s="453" t="str">
        <x:v>O&amp;M</x:v>
      </x:c>
      <x:c r="C578" s="453" t="str">
        <x:v>PRODUÇÃO</x:v>
      </x:c>
      <x:c r="D578" s="453" t="str">
        <x:v>LINHA VIVA</x:v>
      </x:c>
      <x:c r="E578" s="453" t="str">
        <x:v>5032000207</x:v>
      </x:c>
      <x:c r="F578" s="601" t="str">
        <x:v>INST EMENDA COND NU AL/CU LV</x:v>
      </x:c>
      <x:c r="G578" s="453" t="str">
        <x:v>UNIDADE</x:v>
      </x:c>
      <x:c r="H578" s="604" t="n">
        <x:v>1</x:v>
      </x:c>
      <x:c r="I578" s="607" t="n">
        <x:v>365.29</x:v>
      </x:c>
      <x:c r="J578" s="607" t="n">
        <x:v>362.59</x:v>
      </x:c>
      <x:c r="K578" s="453" t="str">
        <x:v>NORTE | SUL</x:v>
      </x:c>
      <x:c r="L578" s="453" t="str">
        <x:v>SIM</x:v>
      </x:c>
      <x:c r="M578" s="453" t="str">
        <x:v>PRODUÇÃO · COMPÕE O FATOR K</x:v>
      </x:c>
      <x:c r="N578" s="453" t="str">
        <x:v>DE/PARA POR CÓDIGO</x:v>
      </x:c>
    </x:row>
    <x:row r="579">
      <x:c r="A579" s="453" t="str">
        <x:v>FEVEREIRO 2025</x:v>
      </x:c>
      <x:c r="B579" s="453" t="str">
        <x:v>O&amp;M</x:v>
      </x:c>
      <x:c r="C579" s="453" t="str">
        <x:v>PRODUÇÃO</x:v>
      </x:c>
      <x:c r="D579" s="453" t="str">
        <x:v>LINHA VIVA</x:v>
      </x:c>
      <x:c r="E579" s="453" t="str">
        <x:v>5032000208</x:v>
      </x:c>
      <x:c r="F579" s="601" t="str">
        <x:v>INST CONECTOR EM CONDUTOR LV</x:v>
      </x:c>
      <x:c r="G579" s="453" t="str">
        <x:v>UNIDADE</x:v>
      </x:c>
      <x:c r="H579" s="604" t="n">
        <x:v>99</x:v>
      </x:c>
      <x:c r="I579" s="607" t="n">
        <x:v>21251.71</x:v>
      </x:c>
      <x:c r="J579" s="607" t="n">
        <x:v>26846.82</x:v>
      </x:c>
      <x:c r="K579" s="453" t="str">
        <x:v>NORTE | SUL</x:v>
      </x:c>
      <x:c r="L579" s="453" t="str">
        <x:v>SIM</x:v>
      </x:c>
      <x:c r="M579" s="453" t="str">
        <x:v>PRODUÇÃO · COMPÕE O FATOR K</x:v>
      </x:c>
      <x:c r="N579" s="453" t="str">
        <x:v>DE/PARA POR CÓDIGO</x:v>
      </x:c>
    </x:row>
    <x:row r="580">
      <x:c r="A580" s="453" t="str">
        <x:v>FEVEREIRO 2025</x:v>
      </x:c>
      <x:c r="B580" s="453" t="str">
        <x:v>O&amp;M</x:v>
      </x:c>
      <x:c r="C580" s="453" t="str">
        <x:v>PRODUÇÃO</x:v>
      </x:c>
      <x:c r="D580" s="453" t="str">
        <x:v>LINHA VIVA</x:v>
      </x:c>
      <x:c r="E580" s="453" t="str">
        <x:v>5032000209</x:v>
      </x:c>
      <x:c r="F580" s="601" t="str">
        <x:v>RET CONECTOR EM CONDUTOR LV</x:v>
      </x:c>
      <x:c r="G580" s="453" t="str">
        <x:v>UNIDADE</x:v>
      </x:c>
      <x:c r="H580" s="604" t="n">
        <x:v>54</x:v>
      </x:c>
      <x:c r="I580" s="607" t="n">
        <x:v>7135.03</x:v>
      </x:c>
      <x:c r="J580" s="607" t="n">
        <x:v>9264.24</x:v>
      </x:c>
      <x:c r="K580" s="453" t="str">
        <x:v>NORTE</x:v>
      </x:c>
      <x:c r="L580" s="453" t="str">
        <x:v>SIM</x:v>
      </x:c>
      <x:c r="M580" s="453" t="str">
        <x:v>PRODUÇÃO · COMPÕE O FATOR K</x:v>
      </x:c>
      <x:c r="N580" s="453" t="str">
        <x:v>DE/PARA POR CÓDIGO</x:v>
      </x:c>
    </x:row>
    <x:row r="581">
      <x:c r="A581" s="453" t="str">
        <x:v>FEVEREIRO 2025</x:v>
      </x:c>
      <x:c r="B581" s="453" t="str">
        <x:v>O&amp;M</x:v>
      </x:c>
      <x:c r="C581" s="453" t="str">
        <x:v>PRODUÇÃO</x:v>
      </x:c>
      <x:c r="D581" s="453" t="str">
        <x:v>LINHA VIVA</x:v>
      </x:c>
      <x:c r="E581" s="453" t="str">
        <x:v>5032000214</x:v>
      </x:c>
      <x:c r="F581" s="601" t="str">
        <x:v>INST AMARRACAO COND NU/MULTIP/PROTEG LV</x:v>
      </x:c>
      <x:c r="G581" s="453" t="str">
        <x:v>UNIDADE</x:v>
      </x:c>
      <x:c r="H581" s="604" t="n">
        <x:v>11</x:v>
      </x:c>
      <x:c r="I581" s="607" t="n">
        <x:v>1771.33</x:v>
      </x:c>
      <x:c r="J581" s="607" t="n">
        <x:v>3491.73</x:v>
      </x:c>
      <x:c r="K581" s="453" t="str">
        <x:v>NORTE | SUL</x:v>
      </x:c>
      <x:c r="L581" s="453" t="str">
        <x:v>SIM</x:v>
      </x:c>
      <x:c r="M581" s="453" t="str">
        <x:v>PRODUÇÃO · COMPÕE O FATOR K</x:v>
      </x:c>
      <x:c r="N581" s="453" t="str">
        <x:v>DE/PARA POR CÓDIGO</x:v>
      </x:c>
    </x:row>
    <x:row r="582">
      <x:c r="A582" s="453" t="str">
        <x:v>FEVEREIRO 2025</x:v>
      </x:c>
      <x:c r="B582" s="453" t="str">
        <x:v>O&amp;M</x:v>
      </x:c>
      <x:c r="C582" s="453" t="str">
        <x:v>PRODUÇÃO</x:v>
      </x:c>
      <x:c r="D582" s="453" t="str">
        <x:v>LINHA VIVA</x:v>
      </x:c>
      <x:c r="E582" s="453" t="str">
        <x:v>5032000215</x:v>
      </x:c>
      <x:c r="F582" s="601" t="str">
        <x:v>INST FLY TAP/CRUZAM AEREO LV</x:v>
      </x:c>
      <x:c r="G582" s="453" t="str">
        <x:v>UNIDADE</x:v>
      </x:c>
      <x:c r="H582" s="604" t="n">
        <x:v>19</x:v>
      </x:c>
      <x:c r="I582" s="607" t="n">
        <x:v>16268.48</x:v>
      </x:c>
      <x:c r="J582" s="607" t="n">
        <x:v>9728.38</x:v>
      </x:c>
      <x:c r="K582" s="453" t="str">
        <x:v>NORTE | SUL</x:v>
      </x:c>
      <x:c r="L582" s="453" t="str">
        <x:v>SIM</x:v>
      </x:c>
      <x:c r="M582" s="453" t="str">
        <x:v>PRODUÇÃO · COMPÕE O FATOR K</x:v>
      </x:c>
      <x:c r="N582" s="453" t="str">
        <x:v>DE/PARA POR CÓDIGO | NÃO INFORMADA</x:v>
      </x:c>
    </x:row>
    <x:row r="583">
      <x:c r="A583" s="453" t="str">
        <x:v>FEVEREIRO 2025</x:v>
      </x:c>
      <x:c r="B583" s="453" t="str">
        <x:v>O&amp;M</x:v>
      </x:c>
      <x:c r="C583" s="453" t="str">
        <x:v>PRODUÇÃO</x:v>
      </x:c>
      <x:c r="D583" s="453" t="str">
        <x:v>LINHA VIVA</x:v>
      </x:c>
      <x:c r="E583" s="453" t="str">
        <x:v>5032000216</x:v>
      </x:c>
      <x:c r="F583" s="601" t="str">
        <x:v>RET FLY TAP /CRUZAM AEREO LV</x:v>
      </x:c>
      <x:c r="G583" s="453" t="str">
        <x:v>UNIDADE</x:v>
      </x:c>
      <x:c r="H583" s="604" t="n">
        <x:v>6</x:v>
      </x:c>
      <x:c r="I583" s="607" t="n">
        <x:v>4904.43</x:v>
      </x:c>
      <x:c r="J583" s="607" t="n">
        <x:v>1975.32</x:v>
      </x:c>
      <x:c r="K583" s="453" t="str">
        <x:v>NORTE</x:v>
      </x:c>
      <x:c r="L583" s="453" t="str">
        <x:v>SIM</x:v>
      </x:c>
      <x:c r="M583" s="453" t="str">
        <x:v>PRODUÇÃO · COMPÕE O FATOR K</x:v>
      </x:c>
      <x:c r="N583" s="453" t="str">
        <x:v>DE/PARA POR CÓDIGO</x:v>
      </x:c>
    </x:row>
    <x:row r="584">
      <x:c r="A584" s="453" t="str">
        <x:v>FEVEREIRO 2025</x:v>
      </x:c>
      <x:c r="B584" s="453" t="str">
        <x:v>O&amp;M</x:v>
      </x:c>
      <x:c r="C584" s="453" t="str">
        <x:v>PRODUÇÃO</x:v>
      </x:c>
      <x:c r="D584" s="453" t="str">
        <x:v>LINHA VIVA</x:v>
      </x:c>
      <x:c r="E584" s="453" t="str">
        <x:v>5033000292</x:v>
      </x:c>
      <x:c r="F584" s="601" t="str">
        <x:v>INST CHAVE FUSIVEL 15/25KV LV</x:v>
      </x:c>
      <x:c r="G584" s="453" t="str">
        <x:v>UNIDADE</x:v>
      </x:c>
      <x:c r="H584" s="604" t="n">
        <x:v>121</x:v>
      </x:c>
      <x:c r="I584" s="607" t="n">
        <x:v>79647.78</x:v>
      </x:c>
      <x:c r="J584" s="607" t="n">
        <x:v>46062.28</x:v>
      </x:c>
      <x:c r="K584" s="453" t="str">
        <x:v>NORTE | SUL</x:v>
      </x:c>
      <x:c r="L584" s="453" t="str">
        <x:v>SIM</x:v>
      </x:c>
      <x:c r="M584" s="453" t="str">
        <x:v>PRODUÇÃO · COMPÕE O FATOR K</x:v>
      </x:c>
      <x:c r="N584" s="453" t="str">
        <x:v>DE/PARA POR CÓDIGO | NÃO INFORMADA</x:v>
      </x:c>
    </x:row>
    <x:row r="585">
      <x:c r="A585" s="453" t="str">
        <x:v>FEVEREIRO 2025</x:v>
      </x:c>
      <x:c r="B585" s="453" t="str">
        <x:v>O&amp;M</x:v>
      </x:c>
      <x:c r="C585" s="453" t="str">
        <x:v>PRODUÇÃO</x:v>
      </x:c>
      <x:c r="D585" s="453" t="str">
        <x:v>LINHA VIVA</x:v>
      </x:c>
      <x:c r="E585" s="453" t="str">
        <x:v>5033000293</x:v>
      </x:c>
      <x:c r="F585" s="601" t="str">
        <x:v>RET CHAVE FUSIVEL 15/25KV LV</x:v>
      </x:c>
      <x:c r="G585" s="453" t="str">
        <x:v>UNIDADE</x:v>
      </x:c>
      <x:c r="H585" s="604" t="n">
        <x:v>108</x:v>
      </x:c>
      <x:c r="I585" s="607" t="n">
        <x:v>53302.8</x:v>
      </x:c>
      <x:c r="J585" s="607" t="n">
        <x:v>36573.12</x:v>
      </x:c>
      <x:c r="K585" s="453" t="str">
        <x:v>NORTE | SUL</x:v>
      </x:c>
      <x:c r="L585" s="453" t="str">
        <x:v>SIM</x:v>
      </x:c>
      <x:c r="M585" s="453" t="str">
        <x:v>PRODUÇÃO · COMPÕE O FATOR K</x:v>
      </x:c>
      <x:c r="N585" s="453" t="str">
        <x:v>DE/PARA POR CÓDIGO</x:v>
      </x:c>
    </x:row>
    <x:row r="586">
      <x:c r="A586" s="453" t="str">
        <x:v>FEVEREIRO 2025</x:v>
      </x:c>
      <x:c r="B586" s="453" t="str">
        <x:v>O&amp;M</x:v>
      </x:c>
      <x:c r="C586" s="453" t="str">
        <x:v>PRODUÇÃO</x:v>
      </x:c>
      <x:c r="D586" s="453" t="str">
        <x:v>LINHA VIVA</x:v>
      </x:c>
      <x:c r="E586" s="453" t="str">
        <x:v>5033000296</x:v>
      </x:c>
      <x:c r="F586" s="601" t="str">
        <x:v>INST CHAVE FACA LV</x:v>
      </x:c>
      <x:c r="G586" s="453" t="str">
        <x:v>UNIDADE</x:v>
      </x:c>
      <x:c r="H586" s="604" t="n">
        <x:v>50</x:v>
      </x:c>
      <x:c r="I586" s="607" t="n">
        <x:v>34854.17</x:v>
      </x:c>
      <x:c r="J586" s="607" t="n">
        <x:v>19034</x:v>
      </x:c>
      <x:c r="K586" s="453" t="str">
        <x:v>NORTE | SUL</x:v>
      </x:c>
      <x:c r="L586" s="453" t="str">
        <x:v>SIM</x:v>
      </x:c>
      <x:c r="M586" s="453" t="str">
        <x:v>PRODUÇÃO · COMPÕE O FATOR K</x:v>
      </x:c>
      <x:c r="N586" s="453" t="str">
        <x:v>DE/PARA POR CÓDIGO</x:v>
      </x:c>
    </x:row>
    <x:row r="587">
      <x:c r="A587" s="453" t="str">
        <x:v>FEVEREIRO 2025</x:v>
      </x:c>
      <x:c r="B587" s="453" t="str">
        <x:v>O&amp;M</x:v>
      </x:c>
      <x:c r="C587" s="453" t="str">
        <x:v>PRODUÇÃO</x:v>
      </x:c>
      <x:c r="D587" s="453" t="str">
        <x:v>LINHA VIVA</x:v>
      </x:c>
      <x:c r="E587" s="453" t="str">
        <x:v>5033000297</x:v>
      </x:c>
      <x:c r="F587" s="601" t="str">
        <x:v>RET CHAVE FACA LV</x:v>
      </x:c>
      <x:c r="G587" s="453" t="str">
        <x:v>UNIDADE</x:v>
      </x:c>
      <x:c r="H587" s="604" t="n">
        <x:v>35</x:v>
      </x:c>
      <x:c r="I587" s="607" t="n">
        <x:v>22460.57</x:v>
      </x:c>
      <x:c r="J587" s="607" t="n">
        <x:v>11852.4</x:v>
      </x:c>
      <x:c r="K587" s="453" t="str">
        <x:v>NORTE | SUL</x:v>
      </x:c>
      <x:c r="L587" s="453" t="str">
        <x:v>SIM</x:v>
      </x:c>
      <x:c r="M587" s="453" t="str">
        <x:v>PRODUÇÃO · COMPÕE O FATOR K</x:v>
      </x:c>
      <x:c r="N587" s="453" t="str">
        <x:v>DE/PARA POR CÓDIGO</x:v>
      </x:c>
    </x:row>
    <x:row r="588">
      <x:c r="A588" s="453" t="str">
        <x:v>FEVEREIRO 2025</x:v>
      </x:c>
      <x:c r="B588" s="453" t="str">
        <x:v>O&amp;M</x:v>
      </x:c>
      <x:c r="C588" s="453" t="str">
        <x:v>PRODUÇÃO</x:v>
      </x:c>
      <x:c r="D588" s="453" t="str">
        <x:v>LINHA VIVA</x:v>
      </x:c>
      <x:c r="E588" s="453" t="str">
        <x:v>5033000318</x:v>
      </x:c>
      <x:c r="F588" s="601" t="str">
        <x:v>INST PARA-RAIOS MT LV</x:v>
      </x:c>
      <x:c r="G588" s="453" t="str">
        <x:v>UNIDADE</x:v>
      </x:c>
      <x:c r="H588" s="604" t="n">
        <x:v>21</x:v>
      </x:c>
      <x:c r="I588" s="607" t="n">
        <x:v>28392.04</x:v>
      </x:c>
      <x:c r="J588" s="607" t="n">
        <x:v>8205.54</x:v>
      </x:c>
      <x:c r="K588" s="453" t="str">
        <x:v>NORTE | SUL</x:v>
      </x:c>
      <x:c r="L588" s="453" t="str">
        <x:v>SIM</x:v>
      </x:c>
      <x:c r="M588" s="453" t="str">
        <x:v>PRODUÇÃO · COMPÕE O FATOR K</x:v>
      </x:c>
      <x:c r="N588" s="453" t="str">
        <x:v>DE/PARA POR CÓDIGO | NÃO INFORMADA</x:v>
      </x:c>
    </x:row>
    <x:row r="589">
      <x:c r="A589" s="453" t="str">
        <x:v>FEVEREIRO 2025</x:v>
      </x:c>
      <x:c r="B589" s="453" t="str">
        <x:v>O&amp;M</x:v>
      </x:c>
      <x:c r="C589" s="453" t="str">
        <x:v>PRODUÇÃO</x:v>
      </x:c>
      <x:c r="D589" s="453" t="str">
        <x:v>LINHA VIVA</x:v>
      </x:c>
      <x:c r="E589" s="453" t="str">
        <x:v>5033000319</x:v>
      </x:c>
      <x:c r="F589" s="601" t="str">
        <x:v>RET PARA-RAIOS MT LV</x:v>
      </x:c>
      <x:c r="G589" s="453" t="str">
        <x:v>UNIDADE</x:v>
      </x:c>
      <x:c r="H589" s="604" t="n">
        <x:v>21</x:v>
      </x:c>
      <x:c r="I589" s="607" t="n">
        <x:v>18924.76</x:v>
      </x:c>
      <x:c r="J589" s="607" t="n">
        <x:v>5149.83</x:v>
      </x:c>
      <x:c r="K589" s="453" t="str">
        <x:v>NORTE | SUL</x:v>
      </x:c>
      <x:c r="L589" s="453" t="str">
        <x:v>SIM</x:v>
      </x:c>
      <x:c r="M589" s="453" t="str">
        <x:v>PRODUÇÃO · COMPÕE O FATOR K</x:v>
      </x:c>
      <x:c r="N589" s="453" t="str">
        <x:v>DE/PARA POR CÓDIGO</x:v>
      </x:c>
    </x:row>
    <x:row r="590">
      <x:c r="A590" s="453" t="str">
        <x:v>FEVEREIRO 2025</x:v>
      </x:c>
      <x:c r="B590" s="453" t="str">
        <x:v>O&amp;M</x:v>
      </x:c>
      <x:c r="C590" s="453" t="str">
        <x:v>PRODUÇÃO</x:v>
      </x:c>
      <x:c r="D590" s="453" t="str">
        <x:v>LINHA MORTA</x:v>
      </x:c>
      <x:c r="E590" s="453" t="str">
        <x:v>5400099116</x:v>
      </x:c>
      <x:c r="F590" s="601" t="str">
        <x:v>INST CORTA-CIRCUITO BT LM</x:v>
      </x:c>
      <x:c r="G590" s="453" t="str">
        <x:v>UNIDADE</x:v>
      </x:c>
      <x:c r="H590" s="604" t="n">
        <x:v>7</x:v>
      </x:c>
      <x:c r="I590" s="607" t="n">
        <x:v>333.28</x:v>
      </x:c>
      <x:c r="J590" s="607" t="n">
        <x:v>2537.78</x:v>
      </x:c>
      <x:c r="K590" s="453" t="str">
        <x:v>NORTE</x:v>
      </x:c>
      <x:c r="L590" s="453" t="str">
        <x:v>SIM</x:v>
      </x:c>
      <x:c r="M590" s="453" t="str">
        <x:v>PRODUÇÃO · COMPÕE O FATOR K</x:v>
      </x:c>
      <x:c r="N590" s="453" t="str">
        <x:v>NÃO INFORMADA | DE/PARA POR CÓDIGO</x:v>
      </x:c>
    </x:row>
    <x:row r="591">
      <x:c r="A591" s="453" t="str">
        <x:v>FEVEREIRO 2025</x:v>
      </x:c>
      <x:c r="B591" s="453" t="str">
        <x:v>O&amp;M</x:v>
      </x:c>
      <x:c r="C591" s="453" t="str">
        <x:v>PRODUÇÃO</x:v>
      </x:c>
      <x:c r="D591" s="453" t="str">
        <x:v>LINHA MORTA</x:v>
      </x:c>
      <x:c r="E591" s="453" t="str">
        <x:v>5400099117</x:v>
      </x:c>
      <x:c r="F591" s="601" t="str">
        <x:v>RET CORTA-CIRCUITO BT LM</x:v>
      </x:c>
      <x:c r="G591" s="453" t="str">
        <x:v>UNIDADE</x:v>
      </x:c>
      <x:c r="H591" s="604" t="n">
        <x:v>7</x:v>
      </x:c>
      <x:c r="I591" s="607" t="n">
        <x:v>144.95</x:v>
      </x:c>
      <x:c r="J591" s="607" t="n">
        <x:v>1744.61</x:v>
      </x:c>
      <x:c r="K591" s="453" t="str">
        <x:v>NORTE</x:v>
      </x:c>
      <x:c r="L591" s="453" t="str">
        <x:v>SIM</x:v>
      </x:c>
      <x:c r="M591" s="453" t="str">
        <x:v>PRODUÇÃO · COMPÕE O FATOR K</x:v>
      </x:c>
      <x:c r="N591" s="453" t="str">
        <x:v>DE/PARA POR CÓDIGO</x:v>
      </x:c>
    </x:row>
    <x:row r="592">
      <x:c r="A592" s="453" t="str">
        <x:v>FEVEREIRO 2025</x:v>
      </x:c>
      <x:c r="B592" s="453" t="str">
        <x:v>O&amp;M</x:v>
      </x:c>
      <x:c r="C592" s="453" t="str">
        <x:v>PRODUÇÃO</x:v>
      </x:c>
      <x:c r="D592" s="453" t="str">
        <x:v>LINHA MORTA</x:v>
      </x:c>
      <x:c r="E592" s="453" t="str">
        <x:v>5400099188</x:v>
      </x:c>
      <x:c r="F592" s="601" t="str">
        <x:v>INST HASTE PARA-RAIOS LM</x:v>
      </x:c>
      <x:c r="G592" s="453" t="str">
        <x:v>UNIDADE</x:v>
      </x:c>
      <x:c r="H592" s="604" t="n">
        <x:v>5</x:v>
      </x:c>
      <x:c r="I592" s="607" t="n">
        <x:v>561.3</x:v>
      </x:c>
      <x:c r="J592" s="607" t="n">
        <x:v>1569.5</x:v>
      </x:c>
      <x:c r="K592" s="453" t="str">
        <x:v>NORTE | SUL</x:v>
      </x:c>
      <x:c r="L592" s="453" t="str">
        <x:v>SIM</x:v>
      </x:c>
      <x:c r="M592" s="453" t="str">
        <x:v>PRODUÇÃO · COMPÕE O FATOR K</x:v>
      </x:c>
      <x:c r="N592" s="453" t="str">
        <x:v>DE/PARA POR CÓDIGO</x:v>
      </x:c>
    </x:row>
    <x:row r="593">
      <x:c r="A593" s="453" t="str">
        <x:v>FEVEREIRO 2025</x:v>
      </x:c>
      <x:c r="B593" s="453" t="str">
        <x:v>O&amp;M</x:v>
      </x:c>
      <x:c r="C593" s="453" t="str">
        <x:v>PRODUÇÃO</x:v>
      </x:c>
      <x:c r="D593" s="453" t="str">
        <x:v>LINHA MORTA</x:v>
      </x:c>
      <x:c r="E593" s="453" t="str">
        <x:v>5400099189</x:v>
      </x:c>
      <x:c r="F593" s="601" t="str">
        <x:v>RET HASTE PARA-RAIOS LM</x:v>
      </x:c>
      <x:c r="G593" s="453" t="str">
        <x:v>UNIDADE</x:v>
      </x:c>
      <x:c r="H593" s="604" t="n">
        <x:v>15</x:v>
      </x:c>
      <x:c r="I593" s="607" t="n">
        <x:v>658.8</x:v>
      </x:c>
      <x:c r="J593" s="607" t="n">
        <x:v>2346.3</x:v>
      </x:c>
      <x:c r="K593" s="453" t="str">
        <x:v>NORTE | SUL</x:v>
      </x:c>
      <x:c r="L593" s="453" t="str">
        <x:v>SIM</x:v>
      </x:c>
      <x:c r="M593" s="453" t="str">
        <x:v>PRODUÇÃO · COMPÕE O FATOR K</x:v>
      </x:c>
      <x:c r="N593" s="453" t="str">
        <x:v>DE/PARA POR CÓDIGO</x:v>
      </x:c>
    </x:row>
    <x:row r="594">
      <x:c r="A594" s="453" t="str">
        <x:v>FEVEREIRO 2025</x:v>
      </x:c>
      <x:c r="B594" s="453" t="str">
        <x:v>O&amp;M</x:v>
      </x:c>
      <x:c r="C594" s="453" t="str">
        <x:v>PRODUÇÃO</x:v>
      </x:c>
      <x:c r="D594" s="453" t="str">
        <x:v>LINHA MORTA</x:v>
      </x:c>
      <x:c r="E594" s="453" t="str">
        <x:v>5400099204</x:v>
      </x:c>
      <x:c r="F594" s="601" t="str">
        <x:v>IMPLANT TALA (REFORCO POSTE MAD) BASE LM</x:v>
      </x:c>
      <x:c r="G594" s="453" t="str">
        <x:v>UNIDADE</x:v>
      </x:c>
      <x:c r="H594" s="604" t="n">
        <x:v>94</x:v>
      </x:c>
      <x:c r="I594" s="607" t="n">
        <x:v>102467.78</x:v>
      </x:c>
      <x:c r="J594" s="607" t="n">
        <x:v>99343.9</x:v>
      </x:c>
      <x:c r="K594" s="453" t="str">
        <x:v>NORTE</x:v>
      </x:c>
      <x:c r="L594" s="453" t="str">
        <x:v>SIM</x:v>
      </x:c>
      <x:c r="M594" s="453" t="str">
        <x:v>PRODUÇÃO · COMPÕE O FATOR K</x:v>
      </x:c>
      <x:c r="N594" s="453" t="str">
        <x:v>DE/PARA POR CÓDIGO</x:v>
      </x:c>
    </x:row>
    <x:row r="595">
      <x:c r="A595" s="453" t="str">
        <x:v>FEVEREIRO 2025</x:v>
      </x:c>
      <x:c r="B595" s="453" t="str">
        <x:v>PERDAS</x:v>
      </x:c>
      <x:c r="C595" s="453" t="str">
        <x:v>PERDAS</x:v>
      </x:c>
      <x:c r="D595" s="453" t="str">
        <x:v>FORA DO ANEXO IX</x:v>
      </x:c>
      <x:c r="E595" s="453" t="str">
        <x:v>5015021017</x:v>
      </x:c>
      <x:c r="F595" s="601" t="str">
        <x:v>RET MEDIDOR CONCENTR C/ TLI SUST SMC</x:v>
      </x:c>
      <x:c r="G595" s="453" t="str">
        <x:v>NÃO INFORMADA</x:v>
      </x:c>
      <x:c r="H595" s="604" t="n">
        <x:v>73</x:v>
      </x:c>
      <x:c r="I595" s="607" t="n">
        <x:v>5161.83</x:v>
      </x:c>
      <x:c r="J595" s="607" t="n">
        <x:v>25924.23</x:v>
      </x:c>
      <x:c r="K595" s="453" t="str">
        <x:v>NORTE</x:v>
      </x:c>
      <x:c r="L595" s="453" t="str">
        <x:v>NÃO</x:v>
      </x:c>
      <x:c r="M595" s="453" t="str">
        <x:v>PERDAS · FORA DO FATOR K</x:v>
      </x:c>
      <x:c r="N595" s="453" t="str">
        <x:v>AJUSTE TÉCNICO / SUGESTÃO DIRIGIDA</x:v>
      </x:c>
    </x:row>
    <x:row r="596">
      <x:c r="A596" s="453" t="str">
        <x:v>FEVEREIRO 2025</x:v>
      </x:c>
      <x:c r="B596" s="453" t="str">
        <x:v>PERDAS</x:v>
      </x:c>
      <x:c r="C596" s="453" t="str">
        <x:v>PERDAS</x:v>
      </x:c>
      <x:c r="D596" s="453" t="str">
        <x:v>FORA DO ANEXO IX</x:v>
      </x:c>
      <x:c r="E596" s="453" t="str">
        <x:v>5015021018</x:v>
      </x:c>
      <x:c r="F596" s="601" t="str">
        <x:v>INST MEDIDOR CONCENTR C/ TLI SUST SMC</x:v>
      </x:c>
      <x:c r="G596" s="453" t="str">
        <x:v>NÃO INFORMADA</x:v>
      </x:c>
      <x:c r="H596" s="604" t="n">
        <x:v>79</x:v>
      </x:c>
      <x:c r="I596" s="607" t="n">
        <x:v>8597.57</x:v>
      </x:c>
      <x:c r="J596" s="607" t="n">
        <x:v>93014.66</x:v>
      </x:c>
      <x:c r="K596" s="453" t="str">
        <x:v>NORTE</x:v>
      </x:c>
      <x:c r="L596" s="453" t="str">
        <x:v>NÃO</x:v>
      </x:c>
      <x:c r="M596" s="453" t="str">
        <x:v>PERDAS · FORA DO FATOR K</x:v>
      </x:c>
      <x:c r="N596" s="453" t="str">
        <x:v>AJUSTE TÉCNICO / SUGESTÃO DIRIGIDA</x:v>
      </x:c>
    </x:row>
    <x:row r="597">
      <x:c r="A597" s="453" t="str">
        <x:v>FEVEREIRO 2025</x:v>
      </x:c>
      <x:c r="B597" s="453" t="str">
        <x:v>PERDAS</x:v>
      </x:c>
      <x:c r="C597" s="453" t="str">
        <x:v>PERDAS</x:v>
      </x:c>
      <x:c r="D597" s="453" t="str">
        <x:v>FORA DO ANEXO IX</x:v>
      </x:c>
      <x:c r="E597" s="453" t="str">
        <x:v>5080400007</x:v>
      </x:c>
      <x:c r="F597" s="601" t="str">
        <x:v>SERV FISCALIZACAO INSPECAO EQ MF STC</x:v>
      </x:c>
      <x:c r="G597" s="453" t="str">
        <x:v>NÃO INFORMADA</x:v>
      </x:c>
      <x:c r="H597" s="604" t="n">
        <x:v>56.064</x:v>
      </x:c>
      <x:c r="I597" s="607" t="n">
        <x:v>1902743.2</x:v>
      </x:c>
      <x:c r="J597" s="607" t="n">
        <x:v>10835.73</x:v>
      </x:c>
      <x:c r="K597" s="453" t="str">
        <x:v>NORTE | SUL</x:v>
      </x:c>
      <x:c r="L597" s="453" t="str">
        <x:v>NÃO</x:v>
      </x:c>
      <x:c r="M597" s="453" t="str">
        <x:v>PERDAS · FORA DO FATOR K</x:v>
      </x:c>
      <x:c r="N597" s="453" t="str">
        <x:v>AJUSTE TÉCNICO / SUGESTÃO DIRIGIDA</x:v>
      </x:c>
    </x:row>
    <x:row r="598">
      <x:c r="A598" s="453" t="str">
        <x:v>FEVEREIRO 2025</x:v>
      </x:c>
      <x:c r="B598" s="453" t="str">
        <x:v>PERDAS</x:v>
      </x:c>
      <x:c r="C598" s="453" t="str">
        <x:v>PERDAS</x:v>
      </x:c>
      <x:c r="D598" s="453" t="str">
        <x:v>LIGAÇÃO NOVA</x:v>
      </x:c>
      <x:c r="E598" s="453" t="str">
        <x:v>5082000198</x:v>
      </x:c>
      <x:c r="F598" s="601" t="str">
        <x:v>INST MEDIDOR ELETRONICO STC</x:v>
      </x:c>
      <x:c r="G598" s="453" t="str">
        <x:v>UNIDADE</x:v>
      </x:c>
      <x:c r="H598" s="604" t="n">
        <x:v>4765</x:v>
      </x:c>
      <x:c r="I598" s="607" t="n">
        <x:v>1015469.15</x:v>
      </x:c>
      <x:c r="J598" s="607" t="n">
        <x:v>783270.7</x:v>
      </x:c>
      <x:c r="K598" s="453" t="str">
        <x:v>NORTE | SUL</x:v>
      </x:c>
      <x:c r="L598" s="453" t="str">
        <x:v>NÃO</x:v>
      </x:c>
      <x:c r="M598" s="453" t="str">
        <x:v>PERDAS · FORA DO FATOR K</x:v>
      </x:c>
      <x:c r="N598" s="453" t="str">
        <x:v>AJUSTE TÉCNICO / SUGESTÃO DIRIGIDA</x:v>
      </x:c>
    </x:row>
    <x:row r="599">
      <x:c r="A599" s="453" t="str">
        <x:v>FEVEREIRO 2025</x:v>
      </x:c>
      <x:c r="B599" s="453" t="str">
        <x:v>PERDAS</x:v>
      </x:c>
      <x:c r="C599" s="453" t="str">
        <x:v>PERDAS</x:v>
      </x:c>
      <x:c r="D599" s="453" t="str">
        <x:v>LIGAÇÃO NOVA</x:v>
      </x:c>
      <x:c r="E599" s="453" t="str">
        <x:v>5082000199</x:v>
      </x:c>
      <x:c r="F599" s="601" t="str">
        <x:v>RET MEDIDOR ELETRONICO STC</x:v>
      </x:c>
      <x:c r="G599" s="453" t="str">
        <x:v>UNIDADE</x:v>
      </x:c>
      <x:c r="H599" s="604" t="n">
        <x:v>3843</x:v>
      </x:c>
      <x:c r="I599" s="607" t="n">
        <x:v>246989.61</x:v>
      </x:c>
      <x:c r="J599" s="607" t="n">
        <x:v>442175.58</x:v>
      </x:c>
      <x:c r="K599" s="453" t="str">
        <x:v>NORTE | SUL</x:v>
      </x:c>
      <x:c r="L599" s="453" t="str">
        <x:v>NÃO</x:v>
      </x:c>
      <x:c r="M599" s="453" t="str">
        <x:v>PERDAS · FORA DO FATOR K</x:v>
      </x:c>
      <x:c r="N599" s="453" t="str">
        <x:v>AJUSTE TÉCNICO / SUGESTÃO DIRIGIDA</x:v>
      </x:c>
    </x:row>
    <x:row r="600">
      <x:c r="A600" s="453" t="str">
        <x:v>FEVEREIRO 2025</x:v>
      </x:c>
      <x:c r="B600" s="453" t="str">
        <x:v>PERDAS</x:v>
      </x:c>
      <x:c r="C600" s="453" t="str">
        <x:v>PERDAS</x:v>
      </x:c>
      <x:c r="D600" s="453" t="str">
        <x:v>LIGAÇÃO NOVA</x:v>
      </x:c>
      <x:c r="E600" s="453" t="str">
        <x:v>5082000203</x:v>
      </x:c>
      <x:c r="F600" s="601" t="str">
        <x:v>INST RAMAL DE CONEXAO CONC/MULTIPLEX STC</x:v>
      </x:c>
      <x:c r="G600" s="453" t="str">
        <x:v>UNIDADE</x:v>
      </x:c>
      <x:c r="H600" s="604" t="n">
        <x:v>1089</x:v>
      </x:c>
      <x:c r="I600" s="607" t="n">
        <x:v>232076.79</x:v>
      </x:c>
      <x:c r="J600" s="607" t="n">
        <x:v>261621.36</x:v>
      </x:c>
      <x:c r="K600" s="453" t="str">
        <x:v>NORTE | SUL</x:v>
      </x:c>
      <x:c r="L600" s="453" t="str">
        <x:v>NÃO</x:v>
      </x:c>
      <x:c r="M600" s="453" t="str">
        <x:v>PERDAS · FORA DO FATOR K</x:v>
      </x:c>
      <x:c r="N600" s="453" t="str">
        <x:v>SUGESTÃO POR SIMILARIDADE</x:v>
      </x:c>
    </x:row>
    <x:row r="601">
      <x:c r="A601" s="453" t="str">
        <x:v>FEVEREIRO 2025</x:v>
      </x:c>
      <x:c r="B601" s="453" t="str">
        <x:v>PERDAS</x:v>
      </x:c>
      <x:c r="C601" s="453" t="str">
        <x:v>PERDAS</x:v>
      </x:c>
      <x:c r="D601" s="453" t="str">
        <x:v>FORA DO ANEXO IX</x:v>
      </x:c>
      <x:c r="E601" s="453" t="str">
        <x:v>5082000249</x:v>
      </x:c>
      <x:c r="F601" s="601" t="str">
        <x:v>RET RAMAL CONEX CONC/MULT NORM STC</x:v>
      </x:c>
      <x:c r="G601" s="453" t="str">
        <x:v>NÃO INFORMADA</x:v>
      </x:c>
      <x:c r="H601" s="604" t="n">
        <x:v>1089</x:v>
      </x:c>
      <x:c r="I601" s="607" t="n">
        <x:v>69990.03</x:v>
      </x:c>
      <x:c r="J601" s="607" t="n">
        <x:v>66657.68</x:v>
      </x:c>
      <x:c r="K601" s="453" t="str">
        <x:v>NORTE | SUL</x:v>
      </x:c>
      <x:c r="L601" s="453" t="str">
        <x:v>NÃO</x:v>
      </x:c>
      <x:c r="M601" s="453" t="str">
        <x:v>PERDAS · FORA DO FATOR K</x:v>
      </x:c>
      <x:c r="N601" s="453" t="str">
        <x:v>SUGESTÃO POR SIMILARIDADE</x:v>
      </x:c>
    </x:row>
    <x:row r="602">
      <x:c r="A602" s="453" t="str">
        <x:v>FEVEREIRO 2025</x:v>
      </x:c>
      <x:c r="B602" s="453" t="str">
        <x:v>STC</x:v>
      </x:c>
      <x:c r="C602" s="453" t="str">
        <x:v>PRODUÇÃO</x:v>
      </x:c>
      <x:c r="D602" s="453" t="str">
        <x:v>LIGAÇÃO NOVA</x:v>
      </x:c>
      <x:c r="E602" s="453" t="str">
        <x:v>5010000009</x:v>
      </x:c>
      <x:c r="F602" s="601" t="str">
        <x:v>INST RAMAL DE CONEXAO LIG PROVIS STC</x:v>
      </x:c>
      <x:c r="G602" s="453" t="str">
        <x:v>UNIDADE</x:v>
      </x:c>
      <x:c r="H602" s="604" t="n">
        <x:v>1040</x:v>
      </x:c>
      <x:c r="I602" s="607" t="n">
        <x:v>142168</x:v>
      </x:c>
      <x:c r="J602" s="607" t="n">
        <x:v>249849.6</x:v>
      </x:c>
      <x:c r="K602" s="453" t="str">
        <x:v>NORTE | SUL</x:v>
      </x:c>
      <x:c r="L602" s="453" t="str">
        <x:v>SIM</x:v>
      </x:c>
      <x:c r="M602" s="453" t="str">
        <x:v>PRODUÇÃO · COMPÕE O FATOR K</x:v>
      </x:c>
      <x:c r="N602" s="453" t="str">
        <x:v>SUGESTÃO POR SIMILARIDADE</x:v>
      </x:c>
    </x:row>
    <x:row r="603">
      <x:c r="A603" s="453" t="str">
        <x:v>FEVEREIRO 2025</x:v>
      </x:c>
      <x:c r="B603" s="453" t="str">
        <x:v>STC</x:v>
      </x:c>
      <x:c r="C603" s="453" t="str">
        <x:v>PRODUÇÃO</x:v>
      </x:c>
      <x:c r="D603" s="453" t="str">
        <x:v>PLANTÃO</x:v>
      </x:c>
      <x:c r="E603" s="453" t="str">
        <x:v>5013300039</x:v>
      </x:c>
      <x:c r="F603" s="601" t="str">
        <x:v>ATEND EMERG FALTA ENERGIA INDIV</x:v>
      </x:c>
      <x:c r="G603" s="453" t="str">
        <x:v>UNIDADE</x:v>
      </x:c>
      <x:c r="H603" s="604" t="n">
        <x:v>20754</x:v>
      </x:c>
      <x:c r="I603" s="607" t="n">
        <x:v>7788146.04</x:v>
      </x:c>
      <x:c r="J603" s="607" t="n">
        <x:v>4500712.44</x:v>
      </x:c>
      <x:c r="K603" s="453" t="str">
        <x:v>NORTE | SUL</x:v>
      </x:c>
      <x:c r="L603" s="453" t="str">
        <x:v>SIM</x:v>
      </x:c>
      <x:c r="M603" s="453" t="str">
        <x:v>PRODUÇÃO · COMPÕE O FATOR K</x:v>
      </x:c>
      <x:c r="N603" s="453" t="str">
        <x:v>SUGESTÃO POR SIMILARIDADE</x:v>
      </x:c>
    </x:row>
    <x:row r="604">
      <x:c r="A604" s="453" t="str">
        <x:v>FEVEREIRO 2025</x:v>
      </x:c>
      <x:c r="B604" s="453" t="str">
        <x:v>STC</x:v>
      </x:c>
      <x:c r="C604" s="453" t="str">
        <x:v>PRODUÇÃO</x:v>
      </x:c>
      <x:c r="D604" s="453" t="str">
        <x:v>PLANTÃO</x:v>
      </x:c>
      <x:c r="E604" s="453" t="str">
        <x:v>5013300047</x:v>
      </x:c>
      <x:c r="F604" s="601" t="str">
        <x:v>ATEND EMERG EMERGÊNCIA IMPRODUTIVA</x:v>
      </x:c>
      <x:c r="G604" s="453" t="str">
        <x:v>UNIDADE</x:v>
      </x:c>
      <x:c r="H604" s="604" t="n">
        <x:v>4508</x:v>
      </x:c>
      <x:c r="I604" s="607" t="n">
        <x:v>1691672.08</x:v>
      </x:c>
      <x:c r="J604" s="607" t="n">
        <x:v>589556.24</x:v>
      </x:c>
      <x:c r="K604" s="453" t="str">
        <x:v>NORTE | SUL</x:v>
      </x:c>
      <x:c r="L604" s="453" t="str">
        <x:v>SIM</x:v>
      </x:c>
      <x:c r="M604" s="453" t="str">
        <x:v>PRODUÇÃO · COMPÕE O FATOR K</x:v>
      </x:c>
      <x:c r="N604" s="453" t="str">
        <x:v>SUGESTÃO POR SIMILARIDADE</x:v>
      </x:c>
    </x:row>
    <x:row r="605">
      <x:c r="A605" s="453" t="str">
        <x:v>FEVEREIRO 2025</x:v>
      </x:c>
      <x:c r="B605" s="453" t="str">
        <x:v>STC</x:v>
      </x:c>
      <x:c r="C605" s="453" t="str">
        <x:v>PRODUÇÃO</x:v>
      </x:c>
      <x:c r="D605" s="453" t="str">
        <x:v>PLANTÃO</x:v>
      </x:c>
      <x:c r="E605" s="453" t="str">
        <x:v>5013300049</x:v>
      </x:c>
      <x:c r="F605" s="601" t="str">
        <x:v>ATEND EMERG MISCEL TECNICA</x:v>
      </x:c>
      <x:c r="G605" s="453" t="str">
        <x:v>UNIDADE</x:v>
      </x:c>
      <x:c r="H605" s="604" t="n">
        <x:v>2592</x:v>
      </x:c>
      <x:c r="I605" s="607" t="n">
        <x:v>129911.04</x:v>
      </x:c>
      <x:c r="J605" s="607" t="n">
        <x:v>341444.16</x:v>
      </x:c>
      <x:c r="K605" s="453" t="str">
        <x:v>NORTE | SUL</x:v>
      </x:c>
      <x:c r="L605" s="453" t="str">
        <x:v>SIM</x:v>
      </x:c>
      <x:c r="M605" s="453" t="str">
        <x:v>PRODUÇÃO · COMPÕE O FATOR K</x:v>
      </x:c>
      <x:c r="N605" s="453" t="str">
        <x:v>SUGESTÃO POR SIMILARIDADE</x:v>
      </x:c>
    </x:row>
    <x:row r="606">
      <x:c r="A606" s="453" t="str">
        <x:v>FEVEREIRO 2025</x:v>
      </x:c>
      <x:c r="B606" s="453" t="str">
        <x:v>STC</x:v>
      </x:c>
      <x:c r="C606" s="453" t="str">
        <x:v>PRODUÇÃO</x:v>
      </x:c>
      <x:c r="D606" s="453" t="str">
        <x:v>CORTE</x:v>
      </x:c>
      <x:c r="E606" s="453" t="str">
        <x:v>5081000021</x:v>
      </x:c>
      <x:c r="F606" s="601" t="str">
        <x:v>ACAO PRODUTIVA RELIGACAO DISJ STC</x:v>
      </x:c>
      <x:c r="G606" s="453" t="str">
        <x:v>UNIDADE</x:v>
      </x:c>
      <x:c r="H606" s="604" t="n">
        <x:v>1585</x:v>
      </x:c>
      <x:c r="I606" s="607" t="n">
        <x:v>33681.25</x:v>
      </x:c>
      <x:c r="J606" s="607" t="n">
        <x:v>49784.85</x:v>
      </x:c>
      <x:c r="K606" s="453" t="str">
        <x:v>NORTE | SUL</x:v>
      </x:c>
      <x:c r="L606" s="453" t="str">
        <x:v>SIM</x:v>
      </x:c>
      <x:c r="M606" s="453" t="str">
        <x:v>PRODUÇÃO · COMPÕE O FATOR K</x:v>
      </x:c>
      <x:c r="N606" s="453" t="str">
        <x:v>SUGESTÃO POR SIMILARIDADE</x:v>
      </x:c>
    </x:row>
    <x:row r="607">
      <x:c r="A607" s="453" t="str">
        <x:v>FEVEREIRO 2025</x:v>
      </x:c>
      <x:c r="B607" s="453" t="str">
        <x:v>STC</x:v>
      </x:c>
      <x:c r="C607" s="453" t="str">
        <x:v>PRODUÇÃO</x:v>
      </x:c>
      <x:c r="D607" s="453" t="str">
        <x:v>CORTE</x:v>
      </x:c>
      <x:c r="E607" s="453" t="str">
        <x:v>5082000184</x:v>
      </x:c>
      <x:c r="F607" s="601" t="str">
        <x:v>ACAO PRODUTIVA CORTE DISJ STC</x:v>
      </x:c>
      <x:c r="G607" s="453" t="str">
        <x:v>UNIDADE</x:v>
      </x:c>
      <x:c r="H607" s="604" t="n">
        <x:v>18587</x:v>
      </x:c>
      <x:c r="I607" s="607" t="n">
        <x:v>394973.75</x:v>
      </x:c>
      <x:c r="J607" s="607" t="n">
        <x:v>583817.67</x:v>
      </x:c>
      <x:c r="K607" s="453" t="str">
        <x:v>NORTE | SUL</x:v>
      </x:c>
      <x:c r="L607" s="453" t="str">
        <x:v>SIM</x:v>
      </x:c>
      <x:c r="M607" s="453" t="str">
        <x:v>PRODUÇÃO · COMPÕE O FATOR K</x:v>
      </x:c>
      <x:c r="N607" s="453" t="str">
        <x:v>SUGESTÃO POR SIMILARIDADE</x:v>
      </x:c>
    </x:row>
    <x:row r="608">
      <x:c r="A608" s="453" t="str">
        <x:v>FEVEREIRO 2025</x:v>
      </x:c>
      <x:c r="B608" s="453" t="str">
        <x:v>STC</x:v>
      </x:c>
      <x:c r="C608" s="453" t="str">
        <x:v>PRODUÇÃO</x:v>
      </x:c>
      <x:c r="D608" s="453" t="str">
        <x:v>CORTE</x:v>
      </x:c>
      <x:c r="E608" s="453" t="str">
        <x:v>5082000185</x:v>
      </x:c>
      <x:c r="F608" s="601" t="str">
        <x:v>ACAO IMPRODUTIVA DE COBRANCA STC</x:v>
      </x:c>
      <x:c r="G608" s="453" t="str">
        <x:v>UNIDADE</x:v>
      </x:c>
      <x:c r="H608" s="604" t="n">
        <x:v>4442</x:v>
      </x:c>
      <x:c r="I608" s="607" t="n">
        <x:v>314626.86</x:v>
      </x:c>
      <x:c r="J608" s="607" t="n">
        <x:v>116247.14</x:v>
      </x:c>
      <x:c r="K608" s="453" t="str">
        <x:v>NORTE | SUL</x:v>
      </x:c>
      <x:c r="L608" s="453" t="str">
        <x:v>SIM</x:v>
      </x:c>
      <x:c r="M608" s="453" t="str">
        <x:v>PRODUÇÃO · COMPÕE O FATOR K</x:v>
      </x:c>
      <x:c r="N608" s="453" t="str">
        <x:v>SUGESTÃO POR SIMILARIDADE</x:v>
      </x:c>
    </x:row>
    <x:row r="609">
      <x:c r="A609" s="453" t="str">
        <x:v>FEVEREIRO 2025</x:v>
      </x:c>
      <x:c r="B609" s="453" t="str">
        <x:v>STC</x:v>
      </x:c>
      <x:c r="C609" s="453" t="str">
        <x:v>PRODUÇÃO</x:v>
      </x:c>
      <x:c r="D609" s="453" t="str">
        <x:v>CORTE</x:v>
      </x:c>
      <x:c r="E609" s="453" t="str">
        <x:v>5082000186</x:v>
      </x:c>
      <x:c r="F609" s="601" t="str">
        <x:v>DESLIGAMENTO A PEDIDO DO CLIENTE STC</x:v>
      </x:c>
      <x:c r="G609" s="453" t="str">
        <x:v>UNIDADE</x:v>
      </x:c>
      <x:c r="H609" s="604" t="n">
        <x:v>2080</x:v>
      </x:c>
      <x:c r="I609" s="607" t="n">
        <x:v>73652.8</x:v>
      </x:c>
      <x:c r="J609" s="607" t="n">
        <x:v>81660.8</x:v>
      </x:c>
      <x:c r="K609" s="453" t="str">
        <x:v>NORTE | SUL</x:v>
      </x:c>
      <x:c r="L609" s="453" t="str">
        <x:v>SIM</x:v>
      </x:c>
      <x:c r="M609" s="453" t="str">
        <x:v>PRODUÇÃO · COMPÕE O FATOR K</x:v>
      </x:c>
      <x:c r="N609" s="453" t="str">
        <x:v>AJUSTE TÉCNICO / SUGESTÃO DIRIGIDA</x:v>
      </x:c>
    </x:row>
    <x:row r="610">
      <x:c r="A610" s="453" t="str">
        <x:v>FEVEREIRO 2025</x:v>
      </x:c>
      <x:c r="B610" s="453" t="str">
        <x:v>STC</x:v>
      </x:c>
      <x:c r="C610" s="453" t="str">
        <x:v>PRODUÇÃO</x:v>
      </x:c>
      <x:c r="D610" s="453" t="str">
        <x:v>CORTE</x:v>
      </x:c>
      <x:c r="E610" s="453" t="str">
        <x:v>5082000191</x:v>
      </x:c>
      <x:c r="F610" s="601" t="str">
        <x:v>ACAO PRODUTIVA CONFIRMAC PAG DEBITO STC</x:v>
      </x:c>
      <x:c r="G610" s="453" t="str">
        <x:v>UNIDADE</x:v>
      </x:c>
      <x:c r="H610" s="604" t="n">
        <x:v>1089</x:v>
      </x:c>
      <x:c r="I610" s="607" t="n">
        <x:v>77133.87</x:v>
      </x:c>
      <x:c r="J610" s="607" t="n">
        <x:v>57009.15</x:v>
      </x:c>
      <x:c r="K610" s="453" t="str">
        <x:v>NORTE | SUL</x:v>
      </x:c>
      <x:c r="L610" s="453" t="str">
        <x:v>SIM</x:v>
      </x:c>
      <x:c r="M610" s="453" t="str">
        <x:v>PRODUÇÃO · COMPÕE O FATOR K</x:v>
      </x:c>
      <x:c r="N610" s="453" t="str">
        <x:v>AJUSTE TÉCNICO / SUGESTÃO DIRIGIDA</x:v>
      </x:c>
    </x:row>
    <x:row r="611">
      <x:c r="A611" s="453" t="str">
        <x:v>FEVEREIRO 2025</x:v>
      </x:c>
      <x:c r="B611" s="453" t="str">
        <x:v>STC</x:v>
      </x:c>
      <x:c r="C611" s="453" t="str">
        <x:v>PRODUÇÃO</x:v>
      </x:c>
      <x:c r="D611" s="453" t="str">
        <x:v>LIGAÇÃO NOVA</x:v>
      </x:c>
      <x:c r="E611" s="453" t="str">
        <x:v>5082000196</x:v>
      </x:c>
      <x:c r="F611" s="601" t="str">
        <x:v>REATIVACAO UC S/ INST MEDIDOR E RAMAL</x:v>
      </x:c>
      <x:c r="G611" s="453" t="str">
        <x:v>UNIDADE</x:v>
      </x:c>
      <x:c r="H611" s="604" t="n">
        <x:v>3846</x:v>
      </x:c>
      <x:c r="I611" s="607" t="n">
        <x:v>272412.18</x:v>
      </x:c>
      <x:c r="J611" s="607" t="n">
        <x:v>486288.24</x:v>
      </x:c>
      <x:c r="K611" s="453" t="str">
        <x:v>NORTE | SUL</x:v>
      </x:c>
      <x:c r="L611" s="453" t="str">
        <x:v>SIM</x:v>
      </x:c>
      <x:c r="M611" s="453" t="str">
        <x:v>PRODUÇÃO · COMPÕE O FATOR K</x:v>
      </x:c>
      <x:c r="N611" s="453" t="str">
        <x:v>AJUSTE TÉCNICO / SUGESTÃO DIRIGIDA</x:v>
      </x:c>
    </x:row>
    <x:row r="612">
      <x:c r="A612" s="453" t="str">
        <x:v>FEVEREIRO 2025</x:v>
      </x:c>
      <x:c r="B612" s="453" t="str">
        <x:v>STC</x:v>
      </x:c>
      <x:c r="C612" s="453" t="str">
        <x:v>PRODUÇÃO</x:v>
      </x:c>
      <x:c r="D612" s="453" t="str">
        <x:v>LIGAÇÃO NOVA</x:v>
      </x:c>
      <x:c r="E612" s="453" t="str">
        <x:v>5082000198</x:v>
      </x:c>
      <x:c r="F612" s="601" t="str">
        <x:v>INST MEDIDOR ELETRONICO STC</x:v>
      </x:c>
      <x:c r="G612" s="453" t="str">
        <x:v>UNIDADE</x:v>
      </x:c>
      <x:c r="H612" s="604" t="n">
        <x:v>5427</x:v>
      </x:c>
      <x:c r="I612" s="607" t="n">
        <x:v>659307.76</x:v>
      </x:c>
      <x:c r="J612" s="607" t="n">
        <x:v>892090.26</x:v>
      </x:c>
      <x:c r="K612" s="453" t="str">
        <x:v>NORTE | SUL</x:v>
      </x:c>
      <x:c r="L612" s="453" t="str">
        <x:v>SIM</x:v>
      </x:c>
      <x:c r="M612" s="453" t="str">
        <x:v>PRODUÇÃO · COMPÕE O FATOR K</x:v>
      </x:c>
      <x:c r="N612" s="453" t="str">
        <x:v>AJUSTE TÉCNICO / SUGESTÃO DIRIGIDA | SUGESTÃO POR SIMILARIDADE</x:v>
      </x:c>
    </x:row>
    <x:row r="613">
      <x:c r="A613" s="453" t="str">
        <x:v>FEVEREIRO 2025</x:v>
      </x:c>
      <x:c r="B613" s="453" t="str">
        <x:v>STC</x:v>
      </x:c>
      <x:c r="C613" s="453" t="str">
        <x:v>PRODUÇÃO</x:v>
      </x:c>
      <x:c r="D613" s="453" t="str">
        <x:v>LIGAÇÃO NOVA</x:v>
      </x:c>
      <x:c r="E613" s="453" t="str">
        <x:v>5082000199</x:v>
      </x:c>
      <x:c r="F613" s="601" t="str">
        <x:v>RET MEDIDOR ELETRONICO STC</x:v>
      </x:c>
      <x:c r="G613" s="453" t="str">
        <x:v>UNIDADE</x:v>
      </x:c>
      <x:c r="H613" s="604" t="n">
        <x:v>1413</x:v>
      </x:c>
      <x:c r="I613" s="607" t="n">
        <x:v>28017.53</x:v>
      </x:c>
      <x:c r="J613" s="607" t="n">
        <x:v>162579.78</x:v>
      </x:c>
      <x:c r="K613" s="453" t="str">
        <x:v>NORTE | SUL</x:v>
      </x:c>
      <x:c r="L613" s="453" t="str">
        <x:v>SIM</x:v>
      </x:c>
      <x:c r="M613" s="453" t="str">
        <x:v>PRODUÇÃO · COMPÕE O FATOR K</x:v>
      </x:c>
      <x:c r="N613" s="453" t="str">
        <x:v>AJUSTE TÉCNICO / SUGESTÃO DIRIGIDA</x:v>
      </x:c>
    </x:row>
    <x:row r="614">
      <x:c r="A614" s="453" t="str">
        <x:v>FEVEREIRO 2025</x:v>
      </x:c>
      <x:c r="B614" s="453" t="str">
        <x:v>STC</x:v>
      </x:c>
      <x:c r="C614" s="453" t="str">
        <x:v>PRODUÇÃO</x:v>
      </x:c>
      <x:c r="D614" s="453" t="str">
        <x:v>LIGAÇÃO NOVA</x:v>
      </x:c>
      <x:c r="E614" s="453" t="str">
        <x:v>5082000202</x:v>
      </x:c>
      <x:c r="F614" s="601" t="str">
        <x:v>INST MEDIDOR COM TESTE INVERSOR STC</x:v>
      </x:c>
      <x:c r="G614" s="453" t="str">
        <x:v>UNIDADE</x:v>
      </x:c>
      <x:c r="H614" s="604" t="n">
        <x:v>1040</x:v>
      </x:c>
      <x:c r="I614" s="607" t="n">
        <x:v>124394.4</x:v>
      </x:c>
      <x:c r="J614" s="607" t="n">
        <x:v>190673.6</x:v>
      </x:c>
      <x:c r="K614" s="453" t="str">
        <x:v>NORTE | SUL</x:v>
      </x:c>
      <x:c r="L614" s="453" t="str">
        <x:v>SIM</x:v>
      </x:c>
      <x:c r="M614" s="453" t="str">
        <x:v>PRODUÇÃO · COMPÕE O FATOR K</x:v>
      </x:c>
      <x:c r="N614" s="453" t="str">
        <x:v>AJUSTE TÉCNICO / SUGESTÃO DIRIGIDA</x:v>
      </x:c>
    </x:row>
    <x:row r="615">
      <x:c r="A615" s="453" t="str">
        <x:v>FEVEREIRO 2025</x:v>
      </x:c>
      <x:c r="B615" s="453" t="str">
        <x:v>STC</x:v>
      </x:c>
      <x:c r="C615" s="453" t="str">
        <x:v>PRODUÇÃO</x:v>
      </x:c>
      <x:c r="D615" s="453" t="str">
        <x:v>LIGAÇÃO NOVA</x:v>
      </x:c>
      <x:c r="E615" s="453" t="str">
        <x:v>5082000203</x:v>
      </x:c>
      <x:c r="F615" s="601" t="str">
        <x:v>INST RAMAL DE CONEXAO CONC/MULTIPLEX STC</x:v>
      </x:c>
      <x:c r="G615" s="453" t="str">
        <x:v>UNIDADE</x:v>
      </x:c>
      <x:c r="H615" s="604" t="n">
        <x:v>8029</x:v>
      </x:c>
      <x:c r="I615" s="607" t="n">
        <x:v>1491268.24</x:v>
      </x:c>
      <x:c r="J615" s="607" t="n">
        <x:v>1928886.96</x:v>
      </x:c>
      <x:c r="K615" s="453" t="str">
        <x:v>NORTE | SUL</x:v>
      </x:c>
      <x:c r="L615" s="453" t="str">
        <x:v>SIM</x:v>
      </x:c>
      <x:c r="M615" s="453" t="str">
        <x:v>PRODUÇÃO · COMPÕE O FATOR K</x:v>
      </x:c>
      <x:c r="N615" s="453" t="str">
        <x:v>AJUSTE TÉCNICO / SUGESTÃO DIRIGIDA | SUGESTÃO POR SIMILARIDADE</x:v>
      </x:c>
    </x:row>
    <x:row r="616">
      <x:c r="A616" s="453" t="str">
        <x:v>FEVEREIRO 2025</x:v>
      </x:c>
      <x:c r="B616" s="453" t="str">
        <x:v>STC</x:v>
      </x:c>
      <x:c r="C616" s="453" t="str">
        <x:v>PRODUÇÃO</x:v>
      </x:c>
      <x:c r="D616" s="453" t="str">
        <x:v>LIGAÇÃO NOVA</x:v>
      </x:c>
      <x:c r="E616" s="453" t="str">
        <x:v>5082000204</x:v>
      </x:c>
      <x:c r="F616" s="601" t="str">
        <x:v>RET RAMAL DE CONEXAO CONC/MULTIPLEX STC</x:v>
      </x:c>
      <x:c r="G616" s="453" t="str">
        <x:v>UNIDADE</x:v>
      </x:c>
      <x:c r="H616" s="604" t="n">
        <x:v>2258</x:v>
      </x:c>
      <x:c r="I616" s="607" t="n">
        <x:v>32153.92</x:v>
      </x:c>
      <x:c r="J616" s="607" t="n">
        <x:v>379727.86</x:v>
      </x:c>
      <x:c r="K616" s="453" t="str">
        <x:v>NORTE | SUL</x:v>
      </x:c>
      <x:c r="L616" s="453" t="str">
        <x:v>SIM</x:v>
      </x:c>
      <x:c r="M616" s="453" t="str">
        <x:v>PRODUÇÃO · COMPÕE O FATOR K</x:v>
      </x:c>
      <x:c r="N616" s="453" t="str">
        <x:v>AJUSTE TÉCNICO / SUGESTÃO DIRIGIDA</x:v>
      </x:c>
    </x:row>
    <x:row r="617">
      <x:c r="A617" s="453" t="str">
        <x:v>FEVEREIRO 2025</x:v>
      </x:c>
      <x:c r="B617" s="453" t="str">
        <x:v>STC</x:v>
      </x:c>
      <x:c r="C617" s="453" t="str">
        <x:v>PRODUÇÃO</x:v>
      </x:c>
      <x:c r="D617" s="453" t="str">
        <x:v>LIGAÇÃO NOVA</x:v>
      </x:c>
      <x:c r="E617" s="453" t="str">
        <x:v>5082000206</x:v>
      </x:c>
      <x:c r="F617" s="601" t="str">
        <x:v>RET RAMAL DE CONEXAO C/ FICALIZ STC</x:v>
      </x:c>
      <x:c r="G617" s="453" t="str">
        <x:v>UNIDADE</x:v>
      </x:c>
      <x:c r="H617" s="604" t="n">
        <x:v>1040</x:v>
      </x:c>
      <x:c r="I617" s="607" t="n">
        <x:v>14809.6</x:v>
      </x:c>
      <x:c r="J617" s="607" t="n">
        <x:v>188042.4</x:v>
      </x:c>
      <x:c r="K617" s="453" t="str">
        <x:v>NORTE | SUL</x:v>
      </x:c>
      <x:c r="L617" s="453" t="str">
        <x:v>SIM</x:v>
      </x:c>
      <x:c r="M617" s="453" t="str">
        <x:v>PRODUÇÃO · COMPÕE O FATOR K</x:v>
      </x:c>
      <x:c r="N617" s="453" t="str">
        <x:v>SUGESTÃO POR SIMILARIDADE</x:v>
      </x:c>
    </x:row>
    <x:row r="618">
      <x:c r="A618" s="453" t="str">
        <x:v>FEVEREIRO 2025</x:v>
      </x:c>
      <x:c r="B618" s="453" t="str">
        <x:v>STC</x:v>
      </x:c>
      <x:c r="C618" s="453" t="str">
        <x:v>PRODUÇÃO</x:v>
      </x:c>
      <x:c r="D618" s="453" t="str">
        <x:v>FORA DO ANEXO IX</x:v>
      </x:c>
      <x:c r="E618" s="453" t="str">
        <x:v>5082000249</x:v>
      </x:c>
      <x:c r="F618" s="601" t="str">
        <x:v>RET RAMAL CONEX CONC/MULT NORM STC</x:v>
      </x:c>
      <x:c r="G618" s="453" t="str">
        <x:v>NÃO INFORMADA</x:v>
      </x:c>
      <x:c r="H618" s="604" t="n">
        <x:v>717</x:v>
      </x:c>
      <x:c r="I618" s="607" t="n">
        <x:v>25388.97</x:v>
      </x:c>
      <x:c r="J618" s="607" t="n">
        <x:v>43887.57</x:v>
      </x:c>
      <x:c r="K618" s="453" t="str">
        <x:v>NORTE | SUL</x:v>
      </x:c>
      <x:c r="L618" s="453" t="str">
        <x:v>SIM</x:v>
      </x:c>
      <x:c r="M618" s="453" t="str">
        <x:v>PRODUÇÃO · COMPÕE O FATOR K</x:v>
      </x:c>
      <x:c r="N618" s="453" t="str">
        <x:v>SUGESTÃO POR SIMILARIDADE</x:v>
      </x:c>
    </x:row>
    <x:row r="619">
      <x:c r="A619" s="453" t="str">
        <x:v>FEVEREIRO 2025</x:v>
      </x:c>
      <x:c r="B619" s="453" t="str">
        <x:v>STC</x:v>
      </x:c>
      <x:c r="C619" s="453" t="str">
        <x:v>PRODUÇÃO</x:v>
      </x:c>
      <x:c r="D619" s="453" t="str">
        <x:v>FORA DO ANEXO IX</x:v>
      </x:c>
      <x:c r="E619" s="453" t="str">
        <x:v>5082000252</x:v>
      </x:c>
      <x:c r="F619" s="601" t="str">
        <x:v>RET MEDIDOR TRAFO ENERGIZ MF STC</x:v>
      </x:c>
      <x:c r="G619" s="453" t="str">
        <x:v>NÃO INFORMADA</x:v>
      </x:c>
      <x:c r="H619" s="604" t="n">
        <x:v>2258</x:v>
      </x:c>
      <x:c r="I619" s="607" t="n">
        <x:v>32153.92</x:v>
      </x:c>
      <x:c r="J619" s="607" t="n">
        <x:v>87282.71</x:v>
      </x:c>
      <x:c r="K619" s="453" t="str">
        <x:v>NORTE | SUL</x:v>
      </x:c>
      <x:c r="L619" s="453" t="str">
        <x:v>SIM</x:v>
      </x:c>
      <x:c r="M619" s="453" t="str">
        <x:v>PRODUÇÃO · COMPÕE O FATOR K</x:v>
      </x:c>
      <x:c r="N619" s="453" t="str">
        <x:v>AJUSTE TÉCNICO / SUGESTÃO DIRIGIDA</x:v>
      </x:c>
    </x:row>
    <x:row r="620">
      <x:c r="A620" s="453" t="str">
        <x:v>FEVEREIRO 2025</x:v>
      </x:c>
      <x:c r="B620" s="453" t="str">
        <x:v>STC</x:v>
      </x:c>
      <x:c r="C620" s="453" t="str">
        <x:v>PRODUÇÃO</x:v>
      </x:c>
      <x:c r="D620" s="453" t="str">
        <x:v>FORA DO ANEXO IX</x:v>
      </x:c>
      <x:c r="E620" s="453" t="str">
        <x:v>5082000257</x:v>
      </x:c>
      <x:c r="F620" s="601" t="str">
        <x:v>INST MEDIDOR TRAFO ENERGIZ MF STC</x:v>
      </x:c>
      <x:c r="G620" s="453" t="str">
        <x:v>NÃO INFORMADA</x:v>
      </x:c>
      <x:c r="H620" s="604" t="n">
        <x:v>2258</x:v>
      </x:c>
      <x:c r="I620" s="607" t="n">
        <x:v>237925.46</x:v>
      </x:c>
      <x:c r="J620" s="607" t="n">
        <x:v>113467.52</x:v>
      </x:c>
      <x:c r="K620" s="453" t="str">
        <x:v>NORTE | SUL</x:v>
      </x:c>
      <x:c r="L620" s="453" t="str">
        <x:v>SIM</x:v>
      </x:c>
      <x:c r="M620" s="453" t="str">
        <x:v>PRODUÇÃO · COMPÕE O FATOR K</x:v>
      </x:c>
      <x:c r="N620" s="453" t="str">
        <x:v>AJUSTE TÉCNICO / SUGESTÃO DIRIGIDA</x:v>
      </x:c>
    </x:row>
    <x:row r="621">
      <x:c r="A621" s="453" t="str">
        <x:v>MARÇO 2025</x:v>
      </x:c>
      <x:c r="B621" s="453" t="str">
        <x:v>DISPONIBILIDADE</x:v>
      </x:c>
      <x:c r="C621" s="453" t="str">
        <x:v>DISPONIBILIDADE</x:v>
      </x:c>
      <x:c r="D621" s="453" t="str">
        <x:v>LINHA VIVA</x:v>
      </x:c>
      <x:c r="E621" s="453" t="str">
        <x:v>5013300005</x:v>
      </x:c>
      <x:c r="F621" s="601" t="str">
        <x:v>TURMA LV 4H CAM SOBREAVISO</x:v>
      </x:c>
      <x:c r="G621" s="453" t="str">
        <x:v>HORA</x:v>
      </x:c>
      <x:c r="H621" s="604" t="n">
        <x:v>479.181</x:v>
      </x:c>
      <x:c r="I621" s="607" t="n">
        <x:v>22967.15</x:v>
      </x:c>
      <x:c r="J621" s="607" t="n">
        <x:v>22809.02</x:v>
      </x:c>
      <x:c r="K621" s="453" t="str">
        <x:v>NORTE | SUL</x:v>
      </x:c>
      <x:c r="L621" s="453" t="str">
        <x:v>NÃO</x:v>
      </x:c>
      <x:c r="M621" s="453" t="str">
        <x:v>DISPONIBILIDADE O&amp;M · FORA DO FATOR K</x:v>
      </x:c>
      <x:c r="N621" s="453" t="str">
        <x:v>SUGESTÃO POR SIMILARIDADE</x:v>
      </x:c>
    </x:row>
    <x:row r="622">
      <x:c r="A622" s="453" t="str">
        <x:v>MARÇO 2025</x:v>
      </x:c>
      <x:c r="B622" s="453" t="str">
        <x:v>DISPONIBILIDADE</x:v>
      </x:c>
      <x:c r="C622" s="453" t="str">
        <x:v>DISPONIBILIDADE</x:v>
      </x:c>
      <x:c r="D622" s="453" t="str">
        <x:v>LINHA MORTA</x:v>
      </x:c>
      <x:c r="E622" s="453" t="str">
        <x:v>5020000092</x:v>
      </x:c>
      <x:c r="F622" s="601" t="str">
        <x:v>INST POSTE CONCRETO ATE 14M LM</x:v>
      </x:c>
      <x:c r="G622" s="453" t="str">
        <x:v>UNIDADE</x:v>
      </x:c>
      <x:c r="H622" s="604" t="n">
        <x:v>263</x:v>
      </x:c>
      <x:c r="I622" s="607" t="n">
        <x:v>345097.71</x:v>
      </x:c>
      <x:c r="J622" s="607" t="n">
        <x:v>463250.83</x:v>
      </x:c>
      <x:c r="K622" s="453" t="str">
        <x:v>NORTE | SUL</x:v>
      </x:c>
      <x:c r="L622" s="453" t="str">
        <x:v>NÃO</x:v>
      </x:c>
      <x:c r="M622" s="453" t="str">
        <x:v>DISPONIBILIDADE O&amp;M · FORA DO FATOR K</x:v>
      </x:c>
      <x:c r="N622" s="453" t="str">
        <x:v>DE/PARA POR CÓDIGO</x:v>
      </x:c>
    </x:row>
    <x:row r="623">
      <x:c r="A623" s="453" t="str">
        <x:v>MARÇO 2025</x:v>
      </x:c>
      <x:c r="B623" s="453" t="str">
        <x:v>DISPONIBILIDADE</x:v>
      </x:c>
      <x:c r="C623" s="453" t="str">
        <x:v>DISPONIBILIDADE</x:v>
      </x:c>
      <x:c r="D623" s="453" t="str">
        <x:v>LINHA MORTA</x:v>
      </x:c>
      <x:c r="E623" s="453" t="str">
        <x:v>5020000093</x:v>
      </x:c>
      <x:c r="F623" s="601" t="str">
        <x:v>RET POSTE CONCRETO ATE 14M LM</x:v>
      </x:c>
      <x:c r="G623" s="453" t="str">
        <x:v>UNIDADE</x:v>
      </x:c>
      <x:c r="H623" s="604" t="n">
        <x:v>1</x:v>
      </x:c>
      <x:c r="I623" s="607" t="n">
        <x:v>296.39</x:v>
      </x:c>
      <x:c r="J623" s="607" t="n">
        <x:v>696.68</x:v>
      </x:c>
      <x:c r="K623" s="453" t="str">
        <x:v>SUL</x:v>
      </x:c>
      <x:c r="L623" s="453" t="str">
        <x:v>NÃO</x:v>
      </x:c>
      <x:c r="M623" s="453" t="str">
        <x:v>DISPONIBILIDADE O&amp;M · FORA DO FATOR K</x:v>
      </x:c>
      <x:c r="N623" s="453" t="str">
        <x:v>DE/PARA POR CÓDIGO | NÃO INFORMADA</x:v>
      </x:c>
    </x:row>
    <x:row r="624">
      <x:c r="A624" s="453" t="str">
        <x:v>MARÇO 2025</x:v>
      </x:c>
      <x:c r="B624" s="453" t="str">
        <x:v>DISPONIBILIDADE</x:v>
      </x:c>
      <x:c r="C624" s="453" t="str">
        <x:v>DISPONIBILIDADE</x:v>
      </x:c>
      <x:c r="D624" s="453" t="str">
        <x:v>LINHA MORTA</x:v>
      </x:c>
      <x:c r="E624" s="453" t="str">
        <x:v>5020000099</x:v>
      </x:c>
      <x:c r="F624" s="601" t="str">
        <x:v>RET POSTE DE FIBRA 7 A 19M LM</x:v>
      </x:c>
      <x:c r="G624" s="453" t="str">
        <x:v>UNIDADE</x:v>
      </x:c>
      <x:c r="H624" s="604" t="n">
        <x:v>188</x:v>
      </x:c>
      <x:c r="I624" s="607" t="n">
        <x:v>99351.02</x:v>
      </x:c>
      <x:c r="J624" s="607" t="n">
        <x:v>112613.88</x:v>
      </x:c>
      <x:c r="K624" s="453" t="str">
        <x:v>NORTE | SUL</x:v>
      </x:c>
      <x:c r="L624" s="453" t="str">
        <x:v>NÃO</x:v>
      </x:c>
      <x:c r="M624" s="453" t="str">
        <x:v>DISPONIBILIDADE O&amp;M · FORA DO FATOR K</x:v>
      </x:c>
      <x:c r="N624" s="453" t="str">
        <x:v>DE/PARA POR CÓDIGO | NÃO INFORMADA</x:v>
      </x:c>
    </x:row>
    <x:row r="625">
      <x:c r="A625" s="453" t="str">
        <x:v>MARÇO 2025</x:v>
      </x:c>
      <x:c r="B625" s="453" t="str">
        <x:v>DISPONIBILIDADE</x:v>
      </x:c>
      <x:c r="C625" s="453" t="str">
        <x:v>DISPONIBILIDADE</x:v>
      </x:c>
      <x:c r="D625" s="453" t="str">
        <x:v>LINHA MORTA</x:v>
      </x:c>
      <x:c r="E625" s="453" t="str">
        <x:v>5020000106</x:v>
      </x:c>
      <x:c r="F625" s="601" t="str">
        <x:v>APRUMAR POSTE CONC/FIBRA LM</x:v>
      </x:c>
      <x:c r="G625" s="453" t="str">
        <x:v>UNIDADE</x:v>
      </x:c>
      <x:c r="H625" s="604" t="n">
        <x:v>5</x:v>
      </x:c>
      <x:c r="I625" s="607" t="n">
        <x:v>2281.65</x:v>
      </x:c>
      <x:c r="J625" s="607" t="n">
        <x:v>3258.6</x:v>
      </x:c>
      <x:c r="K625" s="453" t="str">
        <x:v>NORTE | SUL</x:v>
      </x:c>
      <x:c r="L625" s="453" t="str">
        <x:v>NÃO</x:v>
      </x:c>
      <x:c r="M625" s="453" t="str">
        <x:v>DISPONIBILIDADE O&amp;M · FORA DO FATOR K</x:v>
      </x:c>
      <x:c r="N625" s="453" t="str">
        <x:v>DE/PARA POR CÓDIGO</x:v>
      </x:c>
    </x:row>
    <x:row r="626">
      <x:c r="A626" s="453" t="str">
        <x:v>MARÇO 2025</x:v>
      </x:c>
      <x:c r="B626" s="453" t="str">
        <x:v>DISPONIBILIDADE</x:v>
      </x:c>
      <x:c r="C626" s="453" t="str">
        <x:v>DISPONIBILIDADE</x:v>
      </x:c>
      <x:c r="D626" s="453" t="str">
        <x:v>LINHA MORTA</x:v>
      </x:c>
      <x:c r="E626" s="453" t="str">
        <x:v>5020000107</x:v>
      </x:c>
      <x:c r="F626" s="601" t="str">
        <x:v>RESTAURAR PASSEIO SIMPLES CIMENTADO LM</x:v>
      </x:c>
      <x:c r="G626" s="453" t="str">
        <x:v>UNIDADE</x:v>
      </x:c>
      <x:c r="H626" s="604" t="n">
        <x:v>5</x:v>
      </x:c>
      <x:c r="I626" s="607" t="n">
        <x:v>3562.75</x:v>
      </x:c>
      <x:c r="J626" s="607" t="n">
        <x:v>2790.65</x:v>
      </x:c>
      <x:c r="K626" s="453" t="str">
        <x:v>NORTE | SUL</x:v>
      </x:c>
      <x:c r="L626" s="453" t="str">
        <x:v>NÃO</x:v>
      </x:c>
      <x:c r="M626" s="453" t="str">
        <x:v>DISPONIBILIDADE O&amp;M · FORA DO FATOR K</x:v>
      </x:c>
      <x:c r="N626" s="453" t="str">
        <x:v>DE/PARA POR CÓDIGO</x:v>
      </x:c>
    </x:row>
    <x:row r="627">
      <x:c r="A627" s="453" t="str">
        <x:v>MARÇO 2025</x:v>
      </x:c>
      <x:c r="B627" s="453" t="str">
        <x:v>DISPONIBILIDADE</x:v>
      </x:c>
      <x:c r="C627" s="453" t="str">
        <x:v>DISPONIBILIDADE</x:v>
      </x:c>
      <x:c r="D627" s="453" t="str">
        <x:v>LINHA MORTA</x:v>
      </x:c>
      <x:c r="E627" s="453" t="str">
        <x:v>5020100057</x:v>
      </x:c>
      <x:c r="F627" s="601" t="str">
        <x:v>BASE CONCRETO 2CAMADAS PARA POSTE LM</x:v>
      </x:c>
      <x:c r="G627" s="453" t="str">
        <x:v>UNIDADE</x:v>
      </x:c>
      <x:c r="H627" s="604" t="n">
        <x:v>97</x:v>
      </x:c>
      <x:c r="I627" s="607" t="n">
        <x:v>263934.51</x:v>
      </x:c>
      <x:c r="J627" s="607" t="n">
        <x:v>140395.86</x:v>
      </x:c>
      <x:c r="K627" s="453" t="str">
        <x:v>NORTE | SUL</x:v>
      </x:c>
      <x:c r="L627" s="453" t="str">
        <x:v>NÃO</x:v>
      </x:c>
      <x:c r="M627" s="453" t="str">
        <x:v>DISPONIBILIDADE O&amp;M · FORA DO FATOR K</x:v>
      </x:c>
      <x:c r="N627" s="453" t="str">
        <x:v>DE/PARA POR CÓDIGO</x:v>
      </x:c>
    </x:row>
    <x:row r="628">
      <x:c r="A628" s="453" t="str">
        <x:v>MARÇO 2025</x:v>
      </x:c>
      <x:c r="B628" s="453" t="str">
        <x:v>DISPONIBILIDADE</x:v>
      </x:c>
      <x:c r="C628" s="453" t="str">
        <x:v>DISPONIBILIDADE</x:v>
      </x:c>
      <x:c r="D628" s="453" t="str">
        <x:v>LINHA MORTA</x:v>
      </x:c>
      <x:c r="E628" s="453" t="str">
        <x:v>5020100058</x:v>
      </x:c>
      <x:c r="F628" s="601" t="str">
        <x:v>BASE CONCRETO C/ MANILHA PARA POSTE LM</x:v>
      </x:c>
      <x:c r="G628" s="453" t="str">
        <x:v>UNIDADE</x:v>
      </x:c>
      <x:c r="H628" s="604" t="n">
        <x:v>5</x:v>
      </x:c>
      <x:c r="I628" s="607" t="n">
        <x:v>53380.3</x:v>
      </x:c>
      <x:c r="J628" s="607" t="n">
        <x:v>8611.2</x:v>
      </x:c>
      <x:c r="K628" s="453" t="str">
        <x:v>SUL</x:v>
      </x:c>
      <x:c r="L628" s="453" t="str">
        <x:v>NÃO</x:v>
      </x:c>
      <x:c r="M628" s="453" t="str">
        <x:v>DISPONIBILIDADE O&amp;M · FORA DO FATOR K</x:v>
      </x:c>
      <x:c r="N628" s="453" t="str">
        <x:v>DE/PARA POR CÓDIGO</x:v>
      </x:c>
    </x:row>
    <x:row r="629">
      <x:c r="A629" s="453" t="str">
        <x:v>MARÇO 2025</x:v>
      </x:c>
      <x:c r="B629" s="453" t="str">
        <x:v>DISPONIBILIDADE</x:v>
      </x:c>
      <x:c r="C629" s="453" t="str">
        <x:v>DISPONIBILIDADE</x:v>
      </x:c>
      <x:c r="D629" s="453" t="str">
        <x:v>LINHA MORTA</x:v>
      </x:c>
      <x:c r="E629" s="453" t="str">
        <x:v>5020200034</x:v>
      </x:c>
      <x:c r="F629" s="601" t="str">
        <x:v>INST ESTAI ANCORA LM</x:v>
      </x:c>
      <x:c r="G629" s="453" t="str">
        <x:v>CONJUNTO</x:v>
      </x:c>
      <x:c r="H629" s="604" t="n">
        <x:v>6</x:v>
      </x:c>
      <x:c r="I629" s="607" t="n">
        <x:v>8256.85</x:v>
      </x:c>
      <x:c r="J629" s="607" t="n">
        <x:v>5514.54</x:v>
      </x:c>
      <x:c r="K629" s="453" t="str">
        <x:v>SUL</x:v>
      </x:c>
      <x:c r="L629" s="453" t="str">
        <x:v>NÃO</x:v>
      </x:c>
      <x:c r="M629" s="453" t="str">
        <x:v>DISPONIBILIDADE O&amp;M · FORA DO FATOR K</x:v>
      </x:c>
      <x:c r="N629" s="453" t="str">
        <x:v>DE/PARA POR CÓDIGO | NÃO INFORMADA</x:v>
      </x:c>
    </x:row>
    <x:row r="630">
      <x:c r="A630" s="453" t="str">
        <x:v>MARÇO 2025</x:v>
      </x:c>
      <x:c r="B630" s="453" t="str">
        <x:v>DISPONIBILIDADE</x:v>
      </x:c>
      <x:c r="C630" s="453" t="str">
        <x:v>DISPONIBILIDADE</x:v>
      </x:c>
      <x:c r="D630" s="453" t="str">
        <x:v>LINHA MORTA</x:v>
      </x:c>
      <x:c r="E630" s="453" t="str">
        <x:v>5020200035</x:v>
      </x:c>
      <x:c r="F630" s="601" t="str">
        <x:v>RET ESTAI ANCORA LM</x:v>
      </x:c>
      <x:c r="G630" s="453" t="str">
        <x:v>CONJUNTO</x:v>
      </x:c>
      <x:c r="H630" s="604" t="n">
        <x:v>36</x:v>
      </x:c>
      <x:c r="I630" s="607" t="n">
        <x:v>10493.12</x:v>
      </x:c>
      <x:c r="J630" s="607" t="n">
        <x:v>9303.48</x:v>
      </x:c>
      <x:c r="K630" s="453" t="str">
        <x:v>SUL</x:v>
      </x:c>
      <x:c r="L630" s="453" t="str">
        <x:v>NÃO</x:v>
      </x:c>
      <x:c r="M630" s="453" t="str">
        <x:v>DISPONIBILIDADE O&amp;M · FORA DO FATOR K</x:v>
      </x:c>
      <x:c r="N630" s="453" t="str">
        <x:v>DE/PARA POR CÓDIGO</x:v>
      </x:c>
    </x:row>
    <x:row r="631">
      <x:c r="A631" s="453" t="str">
        <x:v>MARÇO 2025</x:v>
      </x:c>
      <x:c r="B631" s="453" t="str">
        <x:v>DISPONIBILIDADE</x:v>
      </x:c>
      <x:c r="C631" s="453" t="str">
        <x:v>DISPONIBILIDADE</x:v>
      </x:c>
      <x:c r="D631" s="453" t="str">
        <x:v>LINHA MORTA</x:v>
      </x:c>
      <x:c r="E631" s="453" t="str">
        <x:v>5020200036</x:v>
      </x:c>
      <x:c r="F631" s="601" t="str">
        <x:v>INST ESTAI SUBSOLO BASE REFORCADA LM</x:v>
      </x:c>
      <x:c r="G631" s="453" t="str">
        <x:v>CONJUNTO</x:v>
      </x:c>
      <x:c r="H631" s="604" t="n">
        <x:v>3</x:v>
      </x:c>
      <x:c r="I631" s="607" t="n">
        <x:v>1478.79</x:v>
      </x:c>
      <x:c r="J631" s="607" t="n">
        <x:v>1026.09</x:v>
      </x:c>
      <x:c r="K631" s="453" t="str">
        <x:v>SUL</x:v>
      </x:c>
      <x:c r="L631" s="453" t="str">
        <x:v>NÃO</x:v>
      </x:c>
      <x:c r="M631" s="453" t="str">
        <x:v>DISPONIBILIDADE O&amp;M · FORA DO FATOR K</x:v>
      </x:c>
      <x:c r="N631" s="453" t="str">
        <x:v>SUGESTÃO POR SIMILARIDADE | NÃO INFORMADA</x:v>
      </x:c>
    </x:row>
    <x:row r="632">
      <x:c r="A632" s="453" t="str">
        <x:v>MARÇO 2025</x:v>
      </x:c>
      <x:c r="B632" s="453" t="str">
        <x:v>DISPONIBILIDADE</x:v>
      </x:c>
      <x:c r="C632" s="453" t="str">
        <x:v>DISPONIBILIDADE</x:v>
      </x:c>
      <x:c r="D632" s="453" t="str">
        <x:v>LINHA MORTA</x:v>
      </x:c>
      <x:c r="E632" s="453" t="str">
        <x:v>5020200037</x:v>
      </x:c>
      <x:c r="F632" s="601" t="str">
        <x:v>INST ESTAI AEREO LM</x:v>
      </x:c>
      <x:c r="G632" s="453" t="str">
        <x:v>CONJUNTO</x:v>
      </x:c>
      <x:c r="H632" s="604" t="n">
        <x:v>3</x:v>
      </x:c>
      <x:c r="I632" s="607" t="n">
        <x:v>2752.59</x:v>
      </x:c>
      <x:c r="J632" s="607" t="n">
        <x:v>1104.18</x:v>
      </x:c>
      <x:c r="K632" s="453" t="str">
        <x:v>SUL</x:v>
      </x:c>
      <x:c r="L632" s="453" t="str">
        <x:v>NÃO</x:v>
      </x:c>
      <x:c r="M632" s="453" t="str">
        <x:v>DISPONIBILIDADE O&amp;M · FORA DO FATOR K</x:v>
      </x:c>
      <x:c r="N632" s="453" t="str">
        <x:v>DE/PARA POR CÓDIGO | NÃO INFORMADA</x:v>
      </x:c>
    </x:row>
    <x:row r="633">
      <x:c r="A633" s="453" t="str">
        <x:v>MARÇO 2025</x:v>
      </x:c>
      <x:c r="B633" s="453" t="str">
        <x:v>DISPONIBILIDADE</x:v>
      </x:c>
      <x:c r="C633" s="453" t="str">
        <x:v>DISPONIBILIDADE</x:v>
      </x:c>
      <x:c r="D633" s="453" t="str">
        <x:v>LINHA MORTA</x:v>
      </x:c>
      <x:c r="E633" s="453" t="str">
        <x:v>5020200038</x:v>
      </x:c>
      <x:c r="F633" s="601" t="str">
        <x:v>RET ESTAI AEREO LM</x:v>
      </x:c>
      <x:c r="G633" s="453" t="str">
        <x:v>CONJUNTO</x:v>
      </x:c>
      <x:c r="H633" s="604" t="n">
        <x:v>7</x:v>
      </x:c>
      <x:c r="I633" s="607" t="n">
        <x:v>1391.02</x:v>
      </x:c>
      <x:c r="J633" s="607" t="n">
        <x:v>1932.28</x:v>
      </x:c>
      <x:c r="K633" s="453" t="str">
        <x:v>NORTE | SUL</x:v>
      </x:c>
      <x:c r="L633" s="453" t="str">
        <x:v>NÃO</x:v>
      </x:c>
      <x:c r="M633" s="453" t="str">
        <x:v>DISPONIBILIDADE O&amp;M · FORA DO FATOR K</x:v>
      </x:c>
      <x:c r="N633" s="453" t="str">
        <x:v>DE/PARA POR CÓDIGO | NÃO INFORMADA</x:v>
      </x:c>
    </x:row>
    <x:row r="634">
      <x:c r="A634" s="453" t="str">
        <x:v>MARÇO 2025</x:v>
      </x:c>
      <x:c r="B634" s="453" t="str">
        <x:v>DISPONIBILIDADE</x:v>
      </x:c>
      <x:c r="C634" s="453" t="str">
        <x:v>DISPONIBILIDADE</x:v>
      </x:c>
      <x:c r="D634" s="453" t="str">
        <x:v>LINHA MORTA</x:v>
      </x:c>
      <x:c r="E634" s="453" t="str">
        <x:v>5020200039</x:v>
      </x:c>
      <x:c r="F634" s="601" t="str">
        <x:v>TENSIONAR ESTAI LM</x:v>
      </x:c>
      <x:c r="G634" s="453" t="str">
        <x:v>CONJUNTO</x:v>
      </x:c>
      <x:c r="H634" s="604" t="n">
        <x:v>23</x:v>
      </x:c>
      <x:c r="I634" s="607" t="n">
        <x:v>2244.8</x:v>
      </x:c>
      <x:c r="J634" s="607" t="n">
        <x:v>4232.69</x:v>
      </x:c>
      <x:c r="K634" s="453" t="str">
        <x:v>SUL</x:v>
      </x:c>
      <x:c r="L634" s="453" t="str">
        <x:v>NÃO</x:v>
      </x:c>
      <x:c r="M634" s="453" t="str">
        <x:v>DISPONIBILIDADE O&amp;M · FORA DO FATOR K</x:v>
      </x:c>
      <x:c r="N634" s="453" t="str">
        <x:v>DE/PARA POR CÓDIGO</x:v>
      </x:c>
    </x:row>
    <x:row r="635">
      <x:c r="A635" s="453" t="str">
        <x:v>MARÇO 2025</x:v>
      </x:c>
      <x:c r="B635" s="453" t="str">
        <x:v>DISPONIBILIDADE</x:v>
      </x:c>
      <x:c r="C635" s="453" t="str">
        <x:v>DISPONIBILIDADE</x:v>
      </x:c>
      <x:c r="D635" s="453" t="str">
        <x:v>LINHA MORTA</x:v>
      </x:c>
      <x:c r="E635" s="453" t="str">
        <x:v>5021000131</x:v>
      </x:c>
      <x:c r="F635" s="601" t="str">
        <x:v>INST ESTR PRI 2/3F SUS/PAS SP CRUZ SP LM</x:v>
      </x:c>
      <x:c r="G635" s="453" t="str">
        <x:v>CONJUNTO</x:v>
      </x:c>
      <x:c r="H635" s="604" t="n">
        <x:v>88</x:v>
      </x:c>
      <x:c r="I635" s="607" t="n">
        <x:v>44658.93</x:v>
      </x:c>
      <x:c r="J635" s="607" t="n">
        <x:v>57432.32</x:v>
      </x:c>
      <x:c r="K635" s="453" t="str">
        <x:v>NORTE | SUL</x:v>
      </x:c>
      <x:c r="L635" s="453" t="str">
        <x:v>NÃO</x:v>
      </x:c>
      <x:c r="M635" s="453" t="str">
        <x:v>DISPONIBILIDADE O&amp;M · FORA DO FATOR K</x:v>
      </x:c>
      <x:c r="N635" s="453" t="str">
        <x:v>DE/PARA POR CÓDIGO | NÃO INFORMADA</x:v>
      </x:c>
    </x:row>
    <x:row r="636">
      <x:c r="A636" s="453" t="str">
        <x:v>MARÇO 2025</x:v>
      </x:c>
      <x:c r="B636" s="453" t="str">
        <x:v>DISPONIBILIDADE</x:v>
      </x:c>
      <x:c r="C636" s="453" t="str">
        <x:v>DISPONIBILIDADE</x:v>
      </x:c>
      <x:c r="D636" s="453" t="str">
        <x:v>LINHA MORTA</x:v>
      </x:c>
      <x:c r="E636" s="453" t="str">
        <x:v>5021000132</x:v>
      </x:c>
      <x:c r="F636" s="601" t="str">
        <x:v>RET ESTR PRI 2/3F SUS/PAS SP CRUZ SP LM</x:v>
      </x:c>
      <x:c r="G636" s="453" t="str">
        <x:v>CONJUNTO</x:v>
      </x:c>
      <x:c r="H636" s="604" t="n">
        <x:v>49</x:v>
      </x:c>
      <x:c r="I636" s="607" t="n">
        <x:v>9423.59</x:v>
      </x:c>
      <x:c r="J636" s="607" t="n">
        <x:v>23979.62</x:v>
      </x:c>
      <x:c r="K636" s="453" t="str">
        <x:v>NORTE | SUL</x:v>
      </x:c>
      <x:c r="L636" s="453" t="str">
        <x:v>NÃO</x:v>
      </x:c>
      <x:c r="M636" s="453" t="str">
        <x:v>DISPONIBILIDADE O&amp;M · FORA DO FATOR K</x:v>
      </x:c>
      <x:c r="N636" s="453" t="str">
        <x:v>DE/PARA POR CÓDIGO</x:v>
      </x:c>
    </x:row>
    <x:row r="637">
      <x:c r="A637" s="453" t="str">
        <x:v>MARÇO 2025</x:v>
      </x:c>
      <x:c r="B637" s="453" t="str">
        <x:v>DISPONIBILIDADE</x:v>
      </x:c>
      <x:c r="C637" s="453" t="str">
        <x:v>DISPONIBILIDADE</x:v>
      </x:c>
      <x:c r="D637" s="453" t="str">
        <x:v>LINHA MORTA</x:v>
      </x:c>
      <x:c r="E637" s="453" t="str">
        <x:v>5021000133</x:v>
      </x:c>
      <x:c r="F637" s="601" t="str">
        <x:v>INST ESTR PRI 2/3F SUS/PAS DP CRUZ DP LM</x:v>
      </x:c>
      <x:c r="G637" s="453" t="str">
        <x:v>CONJUNTO</x:v>
      </x:c>
      <x:c r="H637" s="604" t="n">
        <x:v>28</x:v>
      </x:c>
      <x:c r="I637" s="607" t="n">
        <x:v>19904.52</x:v>
      </x:c>
      <x:c r="J637" s="607" t="n">
        <x:v>26632.48</x:v>
      </x:c>
      <x:c r="K637" s="453" t="str">
        <x:v>NORTE | SUL</x:v>
      </x:c>
      <x:c r="L637" s="453" t="str">
        <x:v>NÃO</x:v>
      </x:c>
      <x:c r="M637" s="453" t="str">
        <x:v>DISPONIBILIDADE O&amp;M · FORA DO FATOR K</x:v>
      </x:c>
      <x:c r="N637" s="453" t="str">
        <x:v>DE/PARA POR CÓDIGO | NÃO INFORMADA</x:v>
      </x:c>
    </x:row>
    <x:row r="638">
      <x:c r="A638" s="453" t="str">
        <x:v>MARÇO 2025</x:v>
      </x:c>
      <x:c r="B638" s="453" t="str">
        <x:v>DISPONIBILIDADE</x:v>
      </x:c>
      <x:c r="C638" s="453" t="str">
        <x:v>DISPONIBILIDADE</x:v>
      </x:c>
      <x:c r="D638" s="453" t="str">
        <x:v>LINHA MORTA</x:v>
      </x:c>
      <x:c r="E638" s="453" t="str">
        <x:v>5021000134</x:v>
      </x:c>
      <x:c r="F638" s="601" t="str">
        <x:v>RET ESTR PRI 2/3F SUS/PAS DP CRUZ DP LM</x:v>
      </x:c>
      <x:c r="G638" s="453" t="str">
        <x:v>CONJUNTO</x:v>
      </x:c>
      <x:c r="H638" s="604" t="n">
        <x:v>17</x:v>
      </x:c>
      <x:c r="I638" s="607" t="n">
        <x:v>3018.13</x:v>
      </x:c>
      <x:c r="J638" s="607" t="n">
        <x:v>12127.29</x:v>
      </x:c>
      <x:c r="K638" s="453" t="str">
        <x:v>NORTE | SUL</x:v>
      </x:c>
      <x:c r="L638" s="453" t="str">
        <x:v>NÃO</x:v>
      </x:c>
      <x:c r="M638" s="453" t="str">
        <x:v>DISPONIBILIDADE O&amp;M · FORA DO FATOR K</x:v>
      </x:c>
      <x:c r="N638" s="453" t="str">
        <x:v>DE/PARA POR CÓDIGO</x:v>
      </x:c>
    </x:row>
    <x:row r="639">
      <x:c r="A639" s="453" t="str">
        <x:v>MARÇO 2025</x:v>
      </x:c>
      <x:c r="B639" s="453" t="str">
        <x:v>DISPONIBILIDADE</x:v>
      </x:c>
      <x:c r="C639" s="453" t="str">
        <x:v>DISPONIBILIDADE</x:v>
      </x:c>
      <x:c r="D639" s="453" t="str">
        <x:v>LINHA MORTA</x:v>
      </x:c>
      <x:c r="E639" s="453" t="str">
        <x:v>5021000135</x:v>
      </x:c>
      <x:c r="F639" s="601" t="str">
        <x:v>INST ESTR PRI 2/3F ANC/AMA SP CRUZ DP LM</x:v>
      </x:c>
      <x:c r="G639" s="453" t="str">
        <x:v>CONJUNTO</x:v>
      </x:c>
      <x:c r="H639" s="604" t="n">
        <x:v>40</x:v>
      </x:c>
      <x:c r="I639" s="607" t="n">
        <x:v>34944.4</x:v>
      </x:c>
      <x:c r="J639" s="607" t="n">
        <x:v>42810.4</x:v>
      </x:c>
      <x:c r="K639" s="453" t="str">
        <x:v>SUL</x:v>
      </x:c>
      <x:c r="L639" s="453" t="str">
        <x:v>NÃO</x:v>
      </x:c>
      <x:c r="M639" s="453" t="str">
        <x:v>DISPONIBILIDADE O&amp;M · FORA DO FATOR K</x:v>
      </x:c>
      <x:c r="N639" s="453" t="str">
        <x:v>DE/PARA POR CÓDIGO | NÃO INFORMADA</x:v>
      </x:c>
    </x:row>
    <x:row r="640">
      <x:c r="A640" s="453" t="str">
        <x:v>MARÇO 2025</x:v>
      </x:c>
      <x:c r="B640" s="453" t="str">
        <x:v>DISPONIBILIDADE</x:v>
      </x:c>
      <x:c r="C640" s="453" t="str">
        <x:v>DISPONIBILIDADE</x:v>
      </x:c>
      <x:c r="D640" s="453" t="str">
        <x:v>LINHA MORTA</x:v>
      </x:c>
      <x:c r="E640" s="453" t="str">
        <x:v>5021000136</x:v>
      </x:c>
      <x:c r="F640" s="601" t="str">
        <x:v>RET ESTR PRI 2/3F ANC/AMA SP CRUZ DP LM</x:v>
      </x:c>
      <x:c r="G640" s="453" t="str">
        <x:v>CONJUNTO</x:v>
      </x:c>
      <x:c r="H640" s="604" t="n">
        <x:v>14</x:v>
      </x:c>
      <x:c r="I640" s="607" t="n">
        <x:v>4441.08</x:v>
      </x:c>
      <x:c r="J640" s="607" t="n">
        <x:v>10488.52</x:v>
      </x:c>
      <x:c r="K640" s="453" t="str">
        <x:v>SUL</x:v>
      </x:c>
      <x:c r="L640" s="453" t="str">
        <x:v>NÃO</x:v>
      </x:c>
      <x:c r="M640" s="453" t="str">
        <x:v>DISPONIBILIDADE O&amp;M · FORA DO FATOR K</x:v>
      </x:c>
      <x:c r="N640" s="453" t="str">
        <x:v>DE/PARA POR CÓDIGO | NÃO INFORMADA</x:v>
      </x:c>
    </x:row>
    <x:row r="641">
      <x:c r="A641" s="453" t="str">
        <x:v>MARÇO 2025</x:v>
      </x:c>
      <x:c r="B641" s="453" t="str">
        <x:v>DISPONIBILIDADE</x:v>
      </x:c>
      <x:c r="C641" s="453" t="str">
        <x:v>DISPONIBILIDADE</x:v>
      </x:c>
      <x:c r="D641" s="453" t="str">
        <x:v>LINHA MORTA</x:v>
      </x:c>
      <x:c r="E641" s="453" t="str">
        <x:v>5021000137</x:v>
      </x:c>
      <x:c r="F641" s="601" t="str">
        <x:v>INST ESTR PRI 2/3F ANC/AMA DP CRUZ DP LM</x:v>
      </x:c>
      <x:c r="G641" s="453" t="str">
        <x:v>CONJUNTO</x:v>
      </x:c>
      <x:c r="H641" s="604" t="n">
        <x:v>37</x:v>
      </x:c>
      <x:c r="I641" s="607" t="n">
        <x:v>47568.59</x:v>
      </x:c>
      <x:c r="J641" s="607" t="n">
        <x:v>56330.28</x:v>
      </x:c>
      <x:c r="K641" s="453" t="str">
        <x:v>NORTE | SUL</x:v>
      </x:c>
      <x:c r="L641" s="453" t="str">
        <x:v>NÃO</x:v>
      </x:c>
      <x:c r="M641" s="453" t="str">
        <x:v>DISPONIBILIDADE O&amp;M · FORA DO FATOR K</x:v>
      </x:c>
      <x:c r="N641" s="453" t="str">
        <x:v>DE/PARA POR CÓDIGO</x:v>
      </x:c>
    </x:row>
    <x:row r="642">
      <x:c r="A642" s="453" t="str">
        <x:v>MARÇO 2025</x:v>
      </x:c>
      <x:c r="B642" s="453" t="str">
        <x:v>DISPONIBILIDADE</x:v>
      </x:c>
      <x:c r="C642" s="453" t="str">
        <x:v>DISPONIBILIDADE</x:v>
      </x:c>
      <x:c r="D642" s="453" t="str">
        <x:v>LINHA MORTA</x:v>
      </x:c>
      <x:c r="E642" s="453" t="str">
        <x:v>5021000138</x:v>
      </x:c>
      <x:c r="F642" s="601" t="str">
        <x:v>RET ESTR PRI 2/3F ANC/AMA DP CRUZ DP LM</x:v>
      </x:c>
      <x:c r="G642" s="453" t="str">
        <x:v>CONJUNTO</x:v>
      </x:c>
      <x:c r="H642" s="604" t="n">
        <x:v>9</x:v>
      </x:c>
      <x:c r="I642" s="607" t="n">
        <x:v>3471.67</x:v>
      </x:c>
      <x:c r="J642" s="607" t="n">
        <x:v>9590.94</x:v>
      </x:c>
      <x:c r="K642" s="453" t="str">
        <x:v>NORTE | SUL</x:v>
      </x:c>
      <x:c r="L642" s="453" t="str">
        <x:v>NÃO</x:v>
      </x:c>
      <x:c r="M642" s="453" t="str">
        <x:v>DISPONIBILIDADE O&amp;M · FORA DO FATOR K</x:v>
      </x:c>
      <x:c r="N642" s="453" t="str">
        <x:v>DE/PARA POR CÓDIGO | NÃO INFORMADA</x:v>
      </x:c>
    </x:row>
    <x:row r="643">
      <x:c r="A643" s="453" t="str">
        <x:v>MARÇO 2025</x:v>
      </x:c>
      <x:c r="B643" s="453" t="str">
        <x:v>DISPONIBILIDADE</x:v>
      </x:c>
      <x:c r="C643" s="453" t="str">
        <x:v>DISPONIBILIDADE</x:v>
      </x:c>
      <x:c r="D643" s="453" t="str">
        <x:v>LINHA MORTA</x:v>
      </x:c>
      <x:c r="E643" s="453" t="str">
        <x:v>5021000140</x:v>
      </x:c>
      <x:c r="F643" s="601" t="str">
        <x:v>RET ESTR PRI 1F SUSP/PAS SP S/CRUZ LM</x:v>
      </x:c>
      <x:c r="G643" s="453" t="str">
        <x:v>CONJUNTO</x:v>
      </x:c>
      <x:c r="H643" s="604" t="n">
        <x:v>82</x:v>
      </x:c>
      <x:c r="I643" s="607" t="n">
        <x:v>5601.42</x:v>
      </x:c>
      <x:c r="J643" s="607" t="n">
        <x:v>16167.94</x:v>
      </x:c>
      <x:c r="K643" s="453" t="str">
        <x:v>SUL</x:v>
      </x:c>
      <x:c r="L643" s="453" t="str">
        <x:v>NÃO</x:v>
      </x:c>
      <x:c r="M643" s="453" t="str">
        <x:v>DISPONIBILIDADE O&amp;M · FORA DO FATOR K</x:v>
      </x:c>
      <x:c r="N643" s="453" t="str">
        <x:v>DE/PARA POR CÓDIGO</x:v>
      </x:c>
    </x:row>
    <x:row r="644">
      <x:c r="A644" s="453" t="str">
        <x:v>MARÇO 2025</x:v>
      </x:c>
      <x:c r="B644" s="453" t="str">
        <x:v>DISPONIBILIDADE</x:v>
      </x:c>
      <x:c r="C644" s="453" t="str">
        <x:v>DISPONIBILIDADE</x:v>
      </x:c>
      <x:c r="D644" s="453" t="str">
        <x:v>LINHA MORTA</x:v>
      </x:c>
      <x:c r="E644" s="453" t="str">
        <x:v>5021000141</x:v>
      </x:c>
      <x:c r="F644" s="601" t="str">
        <x:v>INST ESTR PRI 1F SUSP/PAS DP S/CRUZ LM</x:v>
      </x:c>
      <x:c r="G644" s="453" t="str">
        <x:v>CONJUNTO</x:v>
      </x:c>
      <x:c r="H644" s="604" t="n">
        <x:v>51</x:v>
      </x:c>
      <x:c r="I644" s="607" t="n">
        <x:v>8462.43</x:v>
      </x:c>
      <x:c r="J644" s="607" t="n">
        <x:v>18609.9</x:v>
      </x:c>
      <x:c r="K644" s="453" t="str">
        <x:v>NORTE | SUL</x:v>
      </x:c>
      <x:c r="L644" s="453" t="str">
        <x:v>NÃO</x:v>
      </x:c>
      <x:c r="M644" s="453" t="str">
        <x:v>DISPONIBILIDADE O&amp;M · FORA DO FATOR K</x:v>
      </x:c>
      <x:c r="N644" s="453" t="str">
        <x:v>DE/PARA POR CÓDIGO</x:v>
      </x:c>
    </x:row>
    <x:row r="645">
      <x:c r="A645" s="453" t="str">
        <x:v>MARÇO 2025</x:v>
      </x:c>
      <x:c r="B645" s="453" t="str">
        <x:v>DISPONIBILIDADE</x:v>
      </x:c>
      <x:c r="C645" s="453" t="str">
        <x:v>DISPONIBILIDADE</x:v>
      </x:c>
      <x:c r="D645" s="453" t="str">
        <x:v>LINHA MORTA</x:v>
      </x:c>
      <x:c r="E645" s="453" t="str">
        <x:v>5021000143</x:v>
      </x:c>
      <x:c r="F645" s="601" t="str">
        <x:v>INST ESTR PRI 1F ANC/AMA SP S/CRUZ LM</x:v>
      </x:c>
      <x:c r="G645" s="453" t="str">
        <x:v>CONJUNTO</x:v>
      </x:c>
      <x:c r="H645" s="604" t="n">
        <x:v>3</x:v>
      </x:c>
      <x:c r="I645" s="607" t="n">
        <x:v>501.82</x:v>
      </x:c>
      <x:c r="J645" s="607" t="n">
        <x:v>1253.22</x:v>
      </x:c>
      <x:c r="K645" s="453" t="str">
        <x:v>SUL</x:v>
      </x:c>
      <x:c r="L645" s="453" t="str">
        <x:v>NÃO</x:v>
      </x:c>
      <x:c r="M645" s="453" t="str">
        <x:v>DISPONIBILIDADE O&amp;M · FORA DO FATOR K</x:v>
      </x:c>
      <x:c r="N645" s="453" t="str">
        <x:v>DE/PARA POR CÓDIGO</x:v>
      </x:c>
    </x:row>
    <x:row r="646">
      <x:c r="A646" s="453" t="str">
        <x:v>MARÇO 2025</x:v>
      </x:c>
      <x:c r="B646" s="453" t="str">
        <x:v>DISPONIBILIDADE</x:v>
      </x:c>
      <x:c r="C646" s="453" t="str">
        <x:v>DISPONIBILIDADE</x:v>
      </x:c>
      <x:c r="D646" s="453" t="str">
        <x:v>LINHA MORTA</x:v>
      </x:c>
      <x:c r="E646" s="453" t="str">
        <x:v>5021000144</x:v>
      </x:c>
      <x:c r="F646" s="601" t="str">
        <x:v>RET ESTR PRI 1F ANC/AMA SP S/CRUZ LM</x:v>
      </x:c>
      <x:c r="G646" s="453" t="str">
        <x:v>CONJUNTO</x:v>
      </x:c>
      <x:c r="H646" s="604" t="n">
        <x:v>3</x:v>
      </x:c>
      <x:c r="I646" s="607" t="n">
        <x:v>347.39</x:v>
      </x:c>
      <x:c r="J646" s="607" t="n">
        <x:v>867.57</x:v>
      </x:c>
      <x:c r="K646" s="453" t="str">
        <x:v>SUL</x:v>
      </x:c>
      <x:c r="L646" s="453" t="str">
        <x:v>NÃO</x:v>
      </x:c>
      <x:c r="M646" s="453" t="str">
        <x:v>DISPONIBILIDADE O&amp;M · FORA DO FATOR K</x:v>
      </x:c>
      <x:c r="N646" s="453" t="str">
        <x:v>DE/PARA POR CÓDIGO</x:v>
      </x:c>
    </x:row>
    <x:row r="647">
      <x:c r="A647" s="453" t="str">
        <x:v>MARÇO 2025</x:v>
      </x:c>
      <x:c r="B647" s="453" t="str">
        <x:v>DISPONIBILIDADE</x:v>
      </x:c>
      <x:c r="C647" s="453" t="str">
        <x:v>DISPONIBILIDADE</x:v>
      </x:c>
      <x:c r="D647" s="453" t="str">
        <x:v>LINHA MORTA</x:v>
      </x:c>
      <x:c r="E647" s="453" t="str">
        <x:v>5021000145</x:v>
      </x:c>
      <x:c r="F647" s="601" t="str">
        <x:v>INST ESTR PRI 1F ANC/AMA DP S/CRUZ LM</x:v>
      </x:c>
      <x:c r="G647" s="453" t="str">
        <x:v>CONJUNTO</x:v>
      </x:c>
      <x:c r="H647" s="604" t="n">
        <x:v>8</x:v>
      </x:c>
      <x:c r="I647" s="607" t="n">
        <x:v>3045.6</x:v>
      </x:c>
      <x:c r="J647" s="607" t="n">
        <x:v>4202.16</x:v>
      </x:c>
      <x:c r="K647" s="453" t="str">
        <x:v>SUL</x:v>
      </x:c>
      <x:c r="L647" s="453" t="str">
        <x:v>NÃO</x:v>
      </x:c>
      <x:c r="M647" s="453" t="str">
        <x:v>DISPONIBILIDADE O&amp;M · FORA DO FATOR K</x:v>
      </x:c>
      <x:c r="N647" s="453" t="str">
        <x:v>DE/PARA POR CÓDIGO</x:v>
      </x:c>
    </x:row>
    <x:row r="648">
      <x:c r="A648" s="453" t="str">
        <x:v>MARÇO 2025</x:v>
      </x:c>
      <x:c r="B648" s="453" t="str">
        <x:v>DISPONIBILIDADE</x:v>
      </x:c>
      <x:c r="C648" s="453" t="str">
        <x:v>DISPONIBILIDADE</x:v>
      </x:c>
      <x:c r="D648" s="453" t="str">
        <x:v>LINHA MORTA</x:v>
      </x:c>
      <x:c r="E648" s="453" t="str">
        <x:v>5021000146</x:v>
      </x:c>
      <x:c r="F648" s="601" t="str">
        <x:v>RET ESTR PRI 1F ANC/AMA DP S/CRUZ LM</x:v>
      </x:c>
      <x:c r="G648" s="453" t="str">
        <x:v>CONJUNTO</x:v>
      </x:c>
      <x:c r="H648" s="604" t="n">
        <x:v>15</x:v>
      </x:c>
      <x:c r="I648" s="607" t="n">
        <x:v>2196.3</x:v>
      </x:c>
      <x:c r="J648" s="607" t="n">
        <x:v>5323.65</x:v>
      </x:c>
      <x:c r="K648" s="453" t="str">
        <x:v>SUL</x:v>
      </x:c>
      <x:c r="L648" s="453" t="str">
        <x:v>NÃO</x:v>
      </x:c>
      <x:c r="M648" s="453" t="str">
        <x:v>DISPONIBILIDADE O&amp;M · FORA DO FATOR K</x:v>
      </x:c>
      <x:c r="N648" s="453" t="str">
        <x:v>DE/PARA POR CÓDIGO</x:v>
      </x:c>
    </x:row>
    <x:row r="649">
      <x:c r="A649" s="453" t="str">
        <x:v>MARÇO 2025</x:v>
      </x:c>
      <x:c r="B649" s="453" t="str">
        <x:v>DISPONIBILIDADE</x:v>
      </x:c>
      <x:c r="C649" s="453" t="str">
        <x:v>DISPONIBILIDADE</x:v>
      </x:c>
      <x:c r="D649" s="453" t="str">
        <x:v>LINHA MORTA</x:v>
      </x:c>
      <x:c r="E649" s="453" t="str">
        <x:v>5021000157</x:v>
      </x:c>
      <x:c r="F649" s="601" t="str">
        <x:v>NIVELAR CRUZETA LM</x:v>
      </x:c>
      <x:c r="G649" s="453" t="str">
        <x:v>CONJUNTO</x:v>
      </x:c>
      <x:c r="H649" s="604" t="n">
        <x:v>3</x:v>
      </x:c>
      <x:c r="I649" s="607" t="n">
        <x:v>160.35</x:v>
      </x:c>
      <x:c r="J649" s="607" t="n">
        <x:v>1538.73</x:v>
      </x:c>
      <x:c r="K649" s="453" t="str">
        <x:v>NORTE | SUL</x:v>
      </x:c>
      <x:c r="L649" s="453" t="str">
        <x:v>NÃO</x:v>
      </x:c>
      <x:c r="M649" s="453" t="str">
        <x:v>DISPONIBILIDADE O&amp;M · FORA DO FATOR K</x:v>
      </x:c>
      <x:c r="N649" s="453" t="str">
        <x:v>NÃO INFORMADA</x:v>
      </x:c>
    </x:row>
    <x:row r="650">
      <x:c r="A650" s="453" t="str">
        <x:v>MARÇO 2025</x:v>
      </x:c>
      <x:c r="B650" s="453" t="str">
        <x:v>DISPONIBILIDADE</x:v>
      </x:c>
      <x:c r="C650" s="453" t="str">
        <x:v>DISPONIBILIDADE</x:v>
      </x:c>
      <x:c r="D650" s="453" t="str">
        <x:v>LINHA MORTA</x:v>
      </x:c>
      <x:c r="E650" s="453" t="str">
        <x:v>5021000158</x:v>
      </x:c>
      <x:c r="F650" s="601" t="str">
        <x:v>INST ESTR PRI RDC PASSANTE SIMPLES LM</x:v>
      </x:c>
      <x:c r="G650" s="453" t="str">
        <x:v>CONJUNTO</x:v>
      </x:c>
      <x:c r="H650" s="604" t="n">
        <x:v>2</x:v>
      </x:c>
      <x:c r="I650" s="607" t="n">
        <x:v>700.34</x:v>
      </x:c>
      <x:c r="J650" s="607" t="n">
        <x:v>1202.5</x:v>
      </x:c>
      <x:c r="K650" s="453" t="str">
        <x:v>NORTE | SUL</x:v>
      </x:c>
      <x:c r="L650" s="453" t="str">
        <x:v>NÃO</x:v>
      </x:c>
      <x:c r="M650" s="453" t="str">
        <x:v>DISPONIBILIDADE O&amp;M · FORA DO FATOR K</x:v>
      </x:c>
      <x:c r="N650" s="453" t="str">
        <x:v>DE/PARA POR CÓDIGO | SEM DE/PARA (OBS. EQUIVALÊNCIA / DILUIÇÃO)</x:v>
      </x:c>
    </x:row>
    <x:row r="651">
      <x:c r="A651" s="453" t="str">
        <x:v>MARÇO 2025</x:v>
      </x:c>
      <x:c r="B651" s="453" t="str">
        <x:v>DISPONIBILIDADE</x:v>
      </x:c>
      <x:c r="C651" s="453" t="str">
        <x:v>DISPONIBILIDADE</x:v>
      </x:c>
      <x:c r="D651" s="453" t="str">
        <x:v>LINHA MORTA</x:v>
      </x:c>
      <x:c r="E651" s="453" t="str">
        <x:v>5021000160</x:v>
      </x:c>
      <x:c r="F651" s="601" t="str">
        <x:v>INST ESTR PRI RDC ANCORAGEM SIMPLES LM</x:v>
      </x:c>
      <x:c r="G651" s="453" t="str">
        <x:v>CONJUNTO</x:v>
      </x:c>
      <x:c r="H651" s="604" t="n">
        <x:v>3</x:v>
      </x:c>
      <x:c r="I651" s="607" t="n">
        <x:v>2079.12</x:v>
      </x:c>
      <x:c r="J651" s="607" t="n">
        <x:v>2220.96</x:v>
      </x:c>
      <x:c r="K651" s="453" t="str">
        <x:v>SUL</x:v>
      </x:c>
      <x:c r="L651" s="453" t="str">
        <x:v>NÃO</x:v>
      </x:c>
      <x:c r="M651" s="453" t="str">
        <x:v>DISPONIBILIDADE O&amp;M · FORA DO FATOR K</x:v>
      </x:c>
      <x:c r="N651" s="453" t="str">
        <x:v>DE/PARA POR CÓDIGO</x:v>
      </x:c>
    </x:row>
    <x:row r="652">
      <x:c r="A652" s="453" t="str">
        <x:v>MARÇO 2025</x:v>
      </x:c>
      <x:c r="B652" s="453" t="str">
        <x:v>DISPONIBILIDADE</x:v>
      </x:c>
      <x:c r="C652" s="453" t="str">
        <x:v>DISPONIBILIDADE</x:v>
      </x:c>
      <x:c r="D652" s="453" t="str">
        <x:v>LINHA MORTA</x:v>
      </x:c>
      <x:c r="E652" s="453" t="str">
        <x:v>5021000162</x:v>
      </x:c>
      <x:c r="F652" s="601" t="str">
        <x:v>INST ESTR PRI RDC ANCORAGEM DUPLA LM</x:v>
      </x:c>
      <x:c r="G652" s="453" t="str">
        <x:v>CONJUNTO</x:v>
      </x:c>
      <x:c r="H652" s="604" t="n">
        <x:v>1</x:v>
      </x:c>
      <x:c r="I652" s="607" t="n">
        <x:v>1386.06</x:v>
      </x:c>
      <x:c r="J652" s="607" t="n">
        <x:v>915.02</x:v>
      </x:c>
      <x:c r="K652" s="453" t="str">
        <x:v>SUL</x:v>
      </x:c>
      <x:c r="L652" s="453" t="str">
        <x:v>NÃO</x:v>
      </x:c>
      <x:c r="M652" s="453" t="str">
        <x:v>DISPONIBILIDADE O&amp;M · FORA DO FATOR K</x:v>
      </x:c>
      <x:c r="N652" s="453" t="str">
        <x:v>DE/PARA POR CÓDIGO</x:v>
      </x:c>
    </x:row>
    <x:row r="653">
      <x:c r="A653" s="453" t="str">
        <x:v>MARÇO 2025</x:v>
      </x:c>
      <x:c r="B653" s="453" t="str">
        <x:v>DISPONIBILIDADE</x:v>
      </x:c>
      <x:c r="C653" s="453" t="str">
        <x:v>DISPONIBILIDADE</x:v>
      </x:c>
      <x:c r="D653" s="453" t="str">
        <x:v>LINHA MORTA</x:v>
      </x:c>
      <x:c r="E653" s="453" t="str">
        <x:v>5021100014</x:v>
      </x:c>
      <x:c r="F653" s="601" t="str">
        <x:v>INST ESTRUTURA SECUNDARIA LM</x:v>
      </x:c>
      <x:c r="G653" s="453" t="str">
        <x:v>UNIDADE</x:v>
      </x:c>
      <x:c r="H653" s="604" t="n">
        <x:v>419</x:v>
      </x:c>
      <x:c r="I653" s="607" t="n">
        <x:v>50577.86</x:v>
      </x:c>
      <x:c r="J653" s="607" t="n">
        <x:v>99139.59</x:v>
      </x:c>
      <x:c r="K653" s="453" t="str">
        <x:v>NORTE | SUL</x:v>
      </x:c>
      <x:c r="L653" s="453" t="str">
        <x:v>NÃO</x:v>
      </x:c>
      <x:c r="M653" s="453" t="str">
        <x:v>DISPONIBILIDADE O&amp;M · FORA DO FATOR K</x:v>
      </x:c>
      <x:c r="N653" s="453" t="str">
        <x:v>DE/PARA POR CÓDIGO | NÃO INFORMADA</x:v>
      </x:c>
    </x:row>
    <x:row r="654">
      <x:c r="A654" s="453" t="str">
        <x:v>MARÇO 2025</x:v>
      </x:c>
      <x:c r="B654" s="453" t="str">
        <x:v>DISPONIBILIDADE</x:v>
      </x:c>
      <x:c r="C654" s="453" t="str">
        <x:v>DISPONIBILIDADE</x:v>
      </x:c>
      <x:c r="D654" s="453" t="str">
        <x:v>LINHA MORTA</x:v>
      </x:c>
      <x:c r="E654" s="453" t="str">
        <x:v>5021100015</x:v>
      </x:c>
      <x:c r="F654" s="601" t="str">
        <x:v>RET ESTRUTURA SECUNDARIA LM</x:v>
      </x:c>
      <x:c r="G654" s="453" t="str">
        <x:v>UNIDADE</x:v>
      </x:c>
      <x:c r="H654" s="604" t="n">
        <x:v>392</x:v>
      </x:c>
      <x:c r="I654" s="607" t="n">
        <x:v>19232.42</x:v>
      </x:c>
      <x:c r="J654" s="607" t="n">
        <x:v>92751.12</x:v>
      </x:c>
      <x:c r="K654" s="453" t="str">
        <x:v>NORTE | SUL</x:v>
      </x:c>
      <x:c r="L654" s="453" t="str">
        <x:v>NÃO</x:v>
      </x:c>
      <x:c r="M654" s="453" t="str">
        <x:v>DISPONIBILIDADE O&amp;M · FORA DO FATOR K</x:v>
      </x:c>
      <x:c r="N654" s="453" t="str">
        <x:v>DE/PARA POR CÓDIGO</x:v>
      </x:c>
    </x:row>
    <x:row r="655">
      <x:c r="A655" s="453" t="str">
        <x:v>MARÇO 2025</x:v>
      </x:c>
      <x:c r="B655" s="453" t="str">
        <x:v>DISPONIBILIDADE</x:v>
      </x:c>
      <x:c r="C655" s="453" t="str">
        <x:v>DISPONIBILIDADE</x:v>
      </x:c>
      <x:c r="D655" s="453" t="str">
        <x:v>LINHA MORTA</x:v>
      </x:c>
      <x:c r="E655" s="453" t="str">
        <x:v>5021200046</x:v>
      </x:c>
      <x:c r="F655" s="601" t="str">
        <x:v>INST ISOLADOR PINO/PILAR LM</x:v>
      </x:c>
      <x:c r="G655" s="453" t="str">
        <x:v>UNIDADE</x:v>
      </x:c>
      <x:c r="H655" s="604" t="n">
        <x:v>13</x:v>
      </x:c>
      <x:c r="I655" s="607" t="n">
        <x:v>827.27</x:v>
      </x:c>
      <x:c r="J655" s="607" t="n">
        <x:v>3930.29</x:v>
      </x:c>
      <x:c r="K655" s="453" t="str">
        <x:v>NORTE | SUL</x:v>
      </x:c>
      <x:c r="L655" s="453" t="str">
        <x:v>NÃO</x:v>
      </x:c>
      <x:c r="M655" s="453" t="str">
        <x:v>DISPONIBILIDADE O&amp;M · FORA DO FATOR K</x:v>
      </x:c>
      <x:c r="N655" s="453" t="str">
        <x:v>DE/PARA POR CÓDIGO | NÃO INFORMADA</x:v>
      </x:c>
    </x:row>
    <x:row r="656">
      <x:c r="A656" s="453" t="str">
        <x:v>MARÇO 2025</x:v>
      </x:c>
      <x:c r="B656" s="453" t="str">
        <x:v>DISPONIBILIDADE</x:v>
      </x:c>
      <x:c r="C656" s="453" t="str">
        <x:v>DISPONIBILIDADE</x:v>
      </x:c>
      <x:c r="D656" s="453" t="str">
        <x:v>LINHA MORTA</x:v>
      </x:c>
      <x:c r="E656" s="453" t="str">
        <x:v>5021200047</x:v>
      </x:c>
      <x:c r="F656" s="601" t="str">
        <x:v>RET ISOLADOR PINO/PILAR LM</x:v>
      </x:c>
      <x:c r="G656" s="453" t="str">
        <x:v>UNIDADE</x:v>
      </x:c>
      <x:c r="H656" s="604" t="n">
        <x:v>10</x:v>
      </x:c>
      <x:c r="I656" s="607" t="n">
        <x:v>285.01</x:v>
      </x:c>
      <x:c r="J656" s="607" t="n">
        <x:v>3023.3</x:v>
      </x:c>
      <x:c r="K656" s="453" t="str">
        <x:v>NORTE | SUL</x:v>
      </x:c>
      <x:c r="L656" s="453" t="str">
        <x:v>NÃO</x:v>
      </x:c>
      <x:c r="M656" s="453" t="str">
        <x:v>DISPONIBILIDADE O&amp;M · FORA DO FATOR K</x:v>
      </x:c>
      <x:c r="N656" s="453" t="str">
        <x:v>DE/PARA POR CÓDIGO</x:v>
      </x:c>
    </x:row>
    <x:row r="657">
      <x:c r="A657" s="453" t="str">
        <x:v>MARÇO 2025</x:v>
      </x:c>
      <x:c r="B657" s="453" t="str">
        <x:v>DISPONIBILIDADE</x:v>
      </x:c>
      <x:c r="C657" s="453" t="str">
        <x:v>DISPONIBILIDADE</x:v>
      </x:c>
      <x:c r="D657" s="453" t="str">
        <x:v>LINHA MORTA</x:v>
      </x:c>
      <x:c r="E657" s="453" t="str">
        <x:v>5021200048</x:v>
      </x:c>
      <x:c r="F657" s="601" t="str">
        <x:v>INST ISOLAD DISCO/ANCORAGEM LM</x:v>
      </x:c>
      <x:c r="G657" s="453" t="str">
        <x:v>CONJUNTO</x:v>
      </x:c>
      <x:c r="H657" s="604" t="n">
        <x:v>8</x:v>
      </x:c>
      <x:c r="I657" s="607" t="n">
        <x:v>858.88</x:v>
      </x:c>
      <x:c r="J657" s="607" t="n">
        <x:v>2659.44</x:v>
      </x:c>
      <x:c r="K657" s="453" t="str">
        <x:v>NORTE | SUL</x:v>
      </x:c>
      <x:c r="L657" s="453" t="str">
        <x:v>NÃO</x:v>
      </x:c>
      <x:c r="M657" s="453" t="str">
        <x:v>DISPONIBILIDADE O&amp;M · FORA DO FATOR K</x:v>
      </x:c>
      <x:c r="N657" s="453" t="str">
        <x:v>DE/PARA POR CÓDIGO</x:v>
      </x:c>
    </x:row>
    <x:row r="658">
      <x:c r="A658" s="453" t="str">
        <x:v>MARÇO 2025</x:v>
      </x:c>
      <x:c r="B658" s="453" t="str">
        <x:v>DISPONIBILIDADE</x:v>
      </x:c>
      <x:c r="C658" s="453" t="str">
        <x:v>DISPONIBILIDADE</x:v>
      </x:c>
      <x:c r="D658" s="453" t="str">
        <x:v>LINHA MORTA</x:v>
      </x:c>
      <x:c r="E658" s="453" t="str">
        <x:v>5021200049</x:v>
      </x:c>
      <x:c r="F658" s="601" t="str">
        <x:v>RET ISOLAD DISCO/ANCORAGEM LM</x:v>
      </x:c>
      <x:c r="G658" s="453" t="str">
        <x:v>CONJUNTO</x:v>
      </x:c>
      <x:c r="H658" s="604" t="n">
        <x:v>3</x:v>
      </x:c>
      <x:c r="I658" s="607" t="n">
        <x:v>131.76</x:v>
      </x:c>
      <x:c r="J658" s="607" t="n">
        <x:v>628.2</x:v>
      </x:c>
      <x:c r="K658" s="453" t="str">
        <x:v>NORTE | SUL</x:v>
      </x:c>
      <x:c r="L658" s="453" t="str">
        <x:v>NÃO</x:v>
      </x:c>
      <x:c r="M658" s="453" t="str">
        <x:v>DISPONIBILIDADE O&amp;M · FORA DO FATOR K</x:v>
      </x:c>
      <x:c r="N658" s="453" t="str">
        <x:v>DE/PARA POR CÓDIGO</x:v>
      </x:c>
    </x:row>
    <x:row r="659">
      <x:c r="A659" s="453" t="str">
        <x:v>MARÇO 2025</x:v>
      </x:c>
      <x:c r="B659" s="453" t="str">
        <x:v>DISPONIBILIDADE</x:v>
      </x:c>
      <x:c r="C659" s="453" t="str">
        <x:v>DISPONIBILIDADE</x:v>
      </x:c>
      <x:c r="D659" s="453" t="str">
        <x:v>LINHA MORTA</x:v>
      </x:c>
      <x:c r="E659" s="453" t="str">
        <x:v>5022000233</x:v>
      </x:c>
      <x:c r="F659" s="601" t="str">
        <x:v>RET COND NU COBRE &lt;= 50MM² LM</x:v>
      </x:c>
      <x:c r="G659" s="453" t="str">
        <x:v>METRO</x:v>
      </x:c>
      <x:c r="H659" s="604" t="n">
        <x:v>3538</x:v>
      </x:c>
      <x:c r="I659" s="607" t="n">
        <x:v>7044.97</x:v>
      </x:c>
      <x:c r="J659" s="607" t="n">
        <x:v>7889.74</x:v>
      </x:c>
      <x:c r="K659" s="453" t="str">
        <x:v>SUL</x:v>
      </x:c>
      <x:c r="L659" s="453" t="str">
        <x:v>NÃO</x:v>
      </x:c>
      <x:c r="M659" s="453" t="str">
        <x:v>DISPONIBILIDADE O&amp;M · FORA DO FATOR K</x:v>
      </x:c>
      <x:c r="N659" s="453" t="str">
        <x:v>DE/PARA POR CÓDIGO</x:v>
      </x:c>
    </x:row>
    <x:row r="660">
      <x:c r="A660" s="453" t="str">
        <x:v>MARÇO 2025</x:v>
      </x:c>
      <x:c r="B660" s="453" t="str">
        <x:v>DISPONIBILIDADE</x:v>
      </x:c>
      <x:c r="C660" s="453" t="str">
        <x:v>DISPONIBILIDADE</x:v>
      </x:c>
      <x:c r="D660" s="453" t="str">
        <x:v>LINHA MORTA</x:v>
      </x:c>
      <x:c r="E660" s="453" t="str">
        <x:v>5022000234</x:v>
      </x:c>
      <x:c r="F660" s="601" t="str">
        <x:v>INST COND NU ALUMINIO &gt; 1/0 LM</x:v>
      </x:c>
      <x:c r="G660" s="453" t="str">
        <x:v>METRO</x:v>
      </x:c>
      <x:c r="H660" s="604" t="n">
        <x:v>1476</x:v>
      </x:c>
      <x:c r="I660" s="607" t="n">
        <x:v>14032.6</x:v>
      </x:c>
      <x:c r="J660" s="607" t="n">
        <x:v>10671.48</x:v>
      </x:c>
      <x:c r="K660" s="453" t="str">
        <x:v>SUL</x:v>
      </x:c>
      <x:c r="L660" s="453" t="str">
        <x:v>NÃO</x:v>
      </x:c>
      <x:c r="M660" s="453" t="str">
        <x:v>DISPONIBILIDADE O&amp;M · FORA DO FATOR K</x:v>
      </x:c>
      <x:c r="N660" s="453" t="str">
        <x:v>DE/PARA POR CÓDIGO</x:v>
      </x:c>
    </x:row>
    <x:row r="661">
      <x:c r="A661" s="453" t="str">
        <x:v>MARÇO 2025</x:v>
      </x:c>
      <x:c r="B661" s="453" t="str">
        <x:v>DISPONIBILIDADE</x:v>
      </x:c>
      <x:c r="C661" s="453" t="str">
        <x:v>DISPONIBILIDADE</x:v>
      </x:c>
      <x:c r="D661" s="453" t="str">
        <x:v>LINHA MORTA</x:v>
      </x:c>
      <x:c r="E661" s="453" t="str">
        <x:v>5022000236</x:v>
      </x:c>
      <x:c r="F661" s="601" t="str">
        <x:v>INST COND NU ALUMINIO &lt;= 1/0 LM</x:v>
      </x:c>
      <x:c r="G661" s="453" t="str">
        <x:v>METRO</x:v>
      </x:c>
      <x:c r="H661" s="604" t="n">
        <x:v>19577</x:v>
      </x:c>
      <x:c r="I661" s="607" t="n">
        <x:v>154700.41</x:v>
      </x:c>
      <x:c r="J661" s="607" t="n">
        <x:v>110610.05</x:v>
      </x:c>
      <x:c r="K661" s="453" t="str">
        <x:v>NORTE | SUL</x:v>
      </x:c>
      <x:c r="L661" s="453" t="str">
        <x:v>NÃO</x:v>
      </x:c>
      <x:c r="M661" s="453" t="str">
        <x:v>DISPONIBILIDADE O&amp;M · FORA DO FATOR K</x:v>
      </x:c>
      <x:c r="N661" s="453" t="str">
        <x:v>DE/PARA POR CÓDIGO | NÃO INFORMADA</x:v>
      </x:c>
    </x:row>
    <x:row r="662">
      <x:c r="A662" s="453" t="str">
        <x:v>MARÇO 2025</x:v>
      </x:c>
      <x:c r="B662" s="453" t="str">
        <x:v>DISPONIBILIDADE</x:v>
      </x:c>
      <x:c r="C662" s="453" t="str">
        <x:v>DISPONIBILIDADE</x:v>
      </x:c>
      <x:c r="D662" s="453" t="str">
        <x:v>LINHA MORTA</x:v>
      </x:c>
      <x:c r="E662" s="453" t="str">
        <x:v>5022000237</x:v>
      </x:c>
      <x:c r="F662" s="601" t="str">
        <x:v>RET COND NU ALUMINIO &lt;= 1/0 LM</x:v>
      </x:c>
      <x:c r="G662" s="453" t="str">
        <x:v>METRO</x:v>
      </x:c>
      <x:c r="H662" s="604" t="n">
        <x:v>13601</x:v>
      </x:c>
      <x:c r="I662" s="607" t="n">
        <x:v>36455.18</x:v>
      </x:c>
      <x:c r="J662" s="607" t="n">
        <x:v>37538.76</x:v>
      </x:c>
      <x:c r="K662" s="453" t="str">
        <x:v>SUL</x:v>
      </x:c>
      <x:c r="L662" s="453" t="str">
        <x:v>NÃO</x:v>
      </x:c>
      <x:c r="M662" s="453" t="str">
        <x:v>DISPONIBILIDADE O&amp;M · FORA DO FATOR K</x:v>
      </x:c>
      <x:c r="N662" s="453" t="str">
        <x:v>DE/PARA POR CÓDIGO</x:v>
      </x:c>
    </x:row>
    <x:row r="663">
      <x:c r="A663" s="453" t="str">
        <x:v>MARÇO 2025</x:v>
      </x:c>
      <x:c r="B663" s="453" t="str">
        <x:v>DISPONIBILIDADE</x:v>
      </x:c>
      <x:c r="C663" s="453" t="str">
        <x:v>DISPONIBILIDADE</x:v>
      </x:c>
      <x:c r="D663" s="453" t="str">
        <x:v>LINHA MORTA</x:v>
      </x:c>
      <x:c r="E663" s="453" t="str">
        <x:v>5022000240</x:v>
      </x:c>
      <x:c r="F663" s="601" t="str">
        <x:v>TENSIONAR COND NU COBRE &lt;= 50MM² LM</x:v>
      </x:c>
      <x:c r="G663" s="453" t="str">
        <x:v>UNIDADE</x:v>
      </x:c>
      <x:c r="H663" s="604" t="n">
        <x:v>0.742</x:v>
      </x:c>
      <x:c r="I663" s="607" t="n">
        <x:v>2400.93</x:v>
      </x:c>
      <x:c r="J663" s="607" t="n">
        <x:v>154.98</x:v>
      </x:c>
      <x:c r="K663" s="453" t="str">
        <x:v>NORTE | SUL</x:v>
      </x:c>
      <x:c r="L663" s="453" t="str">
        <x:v>NÃO</x:v>
      </x:c>
      <x:c r="M663" s="453" t="str">
        <x:v>DISPONIBILIDADE O&amp;M · FORA DO FATOR K</x:v>
      </x:c>
      <x:c r="N663" s="453" t="str">
        <x:v>DE/PARA POR CÓDIGO</x:v>
      </x:c>
    </x:row>
    <x:row r="664">
      <x:c r="A664" s="453" t="str">
        <x:v>MARÇO 2025</x:v>
      </x:c>
      <x:c r="B664" s="453" t="str">
        <x:v>DISPONIBILIDADE</x:v>
      </x:c>
      <x:c r="C664" s="453" t="str">
        <x:v>DISPONIBILIDADE</x:v>
      </x:c>
      <x:c r="D664" s="453" t="str">
        <x:v>LINHA MORTA</x:v>
      </x:c>
      <x:c r="E664" s="453" t="str">
        <x:v>5022000242</x:v>
      </x:c>
      <x:c r="F664" s="601" t="str">
        <x:v>TENSIONAR COND NU ALUMINIO &lt;= 1/0 LM</x:v>
      </x:c>
      <x:c r="G664" s="453" t="str">
        <x:v>UNIDADE</x:v>
      </x:c>
      <x:c r="H664" s="604" t="n">
        <x:v>5.077</x:v>
      </x:c>
      <x:c r="I664" s="607" t="n">
        <x:v>19574.49</x:v>
      </x:c>
      <x:c r="J664" s="607" t="n">
        <x:v>1162.53</x:v>
      </x:c>
      <x:c r="K664" s="453" t="str">
        <x:v>NORTE | SUL</x:v>
      </x:c>
      <x:c r="L664" s="453" t="str">
        <x:v>NÃO</x:v>
      </x:c>
      <x:c r="M664" s="453" t="str">
        <x:v>DISPONIBILIDADE O&amp;M · FORA DO FATOR K</x:v>
      </x:c>
      <x:c r="N664" s="453" t="str">
        <x:v>DE/PARA POR CÓDIGO</x:v>
      </x:c>
    </x:row>
    <x:row r="665">
      <x:c r="A665" s="453" t="str">
        <x:v>MARÇO 2025</x:v>
      </x:c>
      <x:c r="B665" s="453" t="str">
        <x:v>DISPONIBILIDADE</x:v>
      </x:c>
      <x:c r="C665" s="453" t="str">
        <x:v>DISPONIBILIDADE</x:v>
      </x:c>
      <x:c r="D665" s="453" t="str">
        <x:v>LINHA MORTA</x:v>
      </x:c>
      <x:c r="E665" s="453" t="str">
        <x:v>5022000243</x:v>
      </x:c>
      <x:c r="F665" s="601" t="str">
        <x:v>INST CONECTOR EM CONDUTOR LM</x:v>
      </x:c>
      <x:c r="G665" s="453" t="str">
        <x:v>UNIDADE</x:v>
      </x:c>
      <x:c r="H665" s="604" t="n">
        <x:v>72</x:v>
      </x:c>
      <x:c r="I665" s="607" t="n">
        <x:v>3546.6</x:v>
      </x:c>
      <x:c r="J665" s="607" t="n">
        <x:v>18162</x:v>
      </x:c>
      <x:c r="K665" s="453" t="str">
        <x:v>NORTE | SUL</x:v>
      </x:c>
      <x:c r="L665" s="453" t="str">
        <x:v>NÃO</x:v>
      </x:c>
      <x:c r="M665" s="453" t="str">
        <x:v>DISPONIBILIDADE O&amp;M · FORA DO FATOR K</x:v>
      </x:c>
      <x:c r="N665" s="453" t="str">
        <x:v>DE/PARA POR CÓDIGO | NÃO INFORMADA</x:v>
      </x:c>
    </x:row>
    <x:row r="666">
      <x:c r="A666" s="453" t="str">
        <x:v>MARÇO 2025</x:v>
      </x:c>
      <x:c r="B666" s="453" t="str">
        <x:v>DISPONIBILIDADE</x:v>
      </x:c>
      <x:c r="C666" s="453" t="str">
        <x:v>DISPONIBILIDADE</x:v>
      </x:c>
      <x:c r="D666" s="453" t="str">
        <x:v>LINHA MORTA</x:v>
      </x:c>
      <x:c r="E666" s="453" t="str">
        <x:v>5022000244</x:v>
      </x:c>
      <x:c r="F666" s="601" t="str">
        <x:v>RET CONECTOR EM CONDUTOR LM</x:v>
      </x:c>
      <x:c r="G666" s="453" t="str">
        <x:v>UNIDADE</x:v>
      </x:c>
      <x:c r="H666" s="604" t="n">
        <x:v>13</x:v>
      </x:c>
      <x:c r="I666" s="607" t="n">
        <x:v>239.45</x:v>
      </x:c>
      <x:c r="J666" s="607" t="n">
        <x:v>1355.12</x:v>
      </x:c>
      <x:c r="K666" s="453" t="str">
        <x:v>SUL</x:v>
      </x:c>
      <x:c r="L666" s="453" t="str">
        <x:v>NÃO</x:v>
      </x:c>
      <x:c r="M666" s="453" t="str">
        <x:v>DISPONIBILIDADE O&amp;M · FORA DO FATOR K</x:v>
      </x:c>
      <x:c r="N666" s="453" t="str">
        <x:v>DE/PARA POR CÓDIGO</x:v>
      </x:c>
    </x:row>
    <x:row r="667">
      <x:c r="A667" s="453" t="str">
        <x:v>MARÇO 2025</x:v>
      </x:c>
      <x:c r="B667" s="453" t="str">
        <x:v>DISPONIBILIDADE</x:v>
      </x:c>
      <x:c r="C667" s="453" t="str">
        <x:v>DISPONIBILIDADE</x:v>
      </x:c>
      <x:c r="D667" s="453" t="str">
        <x:v>LINHA MORTA</x:v>
      </x:c>
      <x:c r="E667" s="453" t="str">
        <x:v>5022000249</x:v>
      </x:c>
      <x:c r="F667" s="601" t="str">
        <x:v>INST AMARRACAO COND NU/MULTIP/PROTEG LM</x:v>
      </x:c>
      <x:c r="G667" s="453" t="str">
        <x:v>UNIDADE</x:v>
      </x:c>
      <x:c r="H667" s="604" t="n">
        <x:v>4</x:v>
      </x:c>
      <x:c r="I667" s="607" t="n">
        <x:v>54.02</x:v>
      </x:c>
      <x:c r="J667" s="607" t="n">
        <x:v>974.28</x:v>
      </x:c>
      <x:c r="K667" s="453" t="str">
        <x:v>NORTE | SUL</x:v>
      </x:c>
      <x:c r="L667" s="453" t="str">
        <x:v>NÃO</x:v>
      </x:c>
      <x:c r="M667" s="453" t="str">
        <x:v>DISPONIBILIDADE O&amp;M · FORA DO FATOR K</x:v>
      </x:c>
      <x:c r="N667" s="453" t="str">
        <x:v>DE/PARA POR CÓDIGO | NÃO INFORMADA</x:v>
      </x:c>
    </x:row>
    <x:row r="668">
      <x:c r="A668" s="453" t="str">
        <x:v>MARÇO 2025</x:v>
      </x:c>
      <x:c r="B668" s="453" t="str">
        <x:v>DISPONIBILIDADE</x:v>
      </x:c>
      <x:c r="C668" s="453" t="str">
        <x:v>DISPONIBILIDADE</x:v>
      </x:c>
      <x:c r="D668" s="453" t="str">
        <x:v>LINHA MORTA</x:v>
      </x:c>
      <x:c r="E668" s="453" t="str">
        <x:v>5022000250</x:v>
      </x:c>
      <x:c r="F668" s="601" t="str">
        <x:v>INST FLY TAP/CRUZAM AEREO LM</x:v>
      </x:c>
      <x:c r="G668" s="453" t="str">
        <x:v>UNIDADE</x:v>
      </x:c>
      <x:c r="H668" s="604" t="n">
        <x:v>4</x:v>
      </x:c>
      <x:c r="I668" s="607" t="n">
        <x:v>615.25</x:v>
      </x:c>
      <x:c r="J668" s="607" t="n">
        <x:v>2164.68</x:v>
      </x:c>
      <x:c r="K668" s="453" t="str">
        <x:v>NORTE | SUL</x:v>
      </x:c>
      <x:c r="L668" s="453" t="str">
        <x:v>NÃO</x:v>
      </x:c>
      <x:c r="M668" s="453" t="str">
        <x:v>DISPONIBILIDADE O&amp;M · FORA DO FATOR K</x:v>
      </x:c>
      <x:c r="N668" s="453" t="str">
        <x:v>NÃO INFORMADA</x:v>
      </x:c>
    </x:row>
    <x:row r="669">
      <x:c r="A669" s="453" t="str">
        <x:v>MARÇO 2025</x:v>
      </x:c>
      <x:c r="B669" s="453" t="str">
        <x:v>DISPONIBILIDADE</x:v>
      </x:c>
      <x:c r="C669" s="453" t="str">
        <x:v>DISPONIBILIDADE</x:v>
      </x:c>
      <x:c r="D669" s="453" t="str">
        <x:v>LINHA MORTA</x:v>
      </x:c>
      <x:c r="E669" s="453" t="str">
        <x:v>5022000251</x:v>
      </x:c>
      <x:c r="F669" s="601" t="str">
        <x:v>RET FLY TAP /CRUZAM AEREO LM</x:v>
      </x:c>
      <x:c r="G669" s="453" t="str">
        <x:v>UNIDADE</x:v>
      </x:c>
      <x:c r="H669" s="604" t="n">
        <x:v>4</x:v>
      </x:c>
      <x:c r="I669" s="607" t="n">
        <x:v>276.14</x:v>
      </x:c>
      <x:c r="J669" s="607" t="n">
        <x:v>1307.12</x:v>
      </x:c>
      <x:c r="K669" s="453" t="str">
        <x:v>NORTE | SUL</x:v>
      </x:c>
      <x:c r="L669" s="453" t="str">
        <x:v>NÃO</x:v>
      </x:c>
      <x:c r="M669" s="453" t="str">
        <x:v>DISPONIBILIDADE O&amp;M · FORA DO FATOR K</x:v>
      </x:c>
      <x:c r="N669" s="453" t="str">
        <x:v>NÃO INFORMADA</x:v>
      </x:c>
    </x:row>
    <x:row r="670">
      <x:c r="A670" s="453" t="str">
        <x:v>MARÇO 2025</x:v>
      </x:c>
      <x:c r="B670" s="453" t="str">
        <x:v>DISPONIBILIDADE</x:v>
      </x:c>
      <x:c r="C670" s="453" t="str">
        <x:v>DISPONIBILIDADE</x:v>
      </x:c>
      <x:c r="D670" s="453" t="str">
        <x:v>FORA DO ANEXO IX</x:v>
      </x:c>
      <x:c r="E670" s="453" t="str">
        <x:v>5022000252</x:v>
      </x:c>
      <x:c r="F670" s="601" t="str">
        <x:v>INST ESPACADOR/AFASTADOR REDE PRI/SEC LM</x:v>
      </x:c>
      <x:c r="G670" s="453" t="str">
        <x:v>NÃO INFORMADA</x:v>
      </x:c>
      <x:c r="H670" s="604" t="n">
        <x:v>2538</x:v>
      </x:c>
      <x:c r="I670" s="607" t="n">
        <x:v>0</x:v>
      </x:c>
      <x:c r="J670" s="607" t="n">
        <x:v>0</x:v>
      </x:c>
      <x:c r="K670" s="453" t="str">
        <x:v>NORTE | SUL</x:v>
      </x:c>
      <x:c r="L670" s="453" t="str">
        <x:v>NÃO</x:v>
      </x:c>
      <x:c r="M670" s="453" t="str">
        <x:v>DISPONIBILIDADE O&amp;M · FORA DO FATOR K</x:v>
      </x:c>
      <x:c r="N670" s="453" t="str">
        <x:v>DE/PARA POR CÓDIGO | NÃO INFORMADA</x:v>
      </x:c>
    </x:row>
    <x:row r="671">
      <x:c r="A671" s="453" t="str">
        <x:v>MARÇO 2025</x:v>
      </x:c>
      <x:c r="B671" s="453" t="str">
        <x:v>DISPONIBILIDADE</x:v>
      </x:c>
      <x:c r="C671" s="453" t="str">
        <x:v>DISPONIBILIDADE</x:v>
      </x:c>
      <x:c r="D671" s="453" t="str">
        <x:v>LINHA MORTA</x:v>
      </x:c>
      <x:c r="E671" s="453" t="str">
        <x:v>5022000257</x:v>
      </x:c>
      <x:c r="F671" s="601" t="str">
        <x:v>INST ESTRIBO OU GRAMPO LINHA VIVA RD LM</x:v>
      </x:c>
      <x:c r="G671" s="453" t="str">
        <x:v>UNIDADE</x:v>
      </x:c>
      <x:c r="H671" s="604" t="n">
        <x:v>21</x:v>
      </x:c>
      <x:c r="I671" s="607" t="n">
        <x:v>4065.16</x:v>
      </x:c>
      <x:c r="J671" s="607" t="n">
        <x:v>3933.51</x:v>
      </x:c>
      <x:c r="K671" s="453" t="str">
        <x:v>NORTE | SUL</x:v>
      </x:c>
      <x:c r="L671" s="453" t="str">
        <x:v>NÃO</x:v>
      </x:c>
      <x:c r="M671" s="453" t="str">
        <x:v>DISPONIBILIDADE O&amp;M · FORA DO FATOR K</x:v>
      </x:c>
      <x:c r="N671" s="453" t="str">
        <x:v>DE/PARA POR CÓDIGO | NÃO INFORMADA</x:v>
      </x:c>
    </x:row>
    <x:row r="672">
      <x:c r="A672" s="453" t="str">
        <x:v>MARÇO 2025</x:v>
      </x:c>
      <x:c r="B672" s="453" t="str">
        <x:v>DISPONIBILIDADE</x:v>
      </x:c>
      <x:c r="C672" s="453" t="str">
        <x:v>DISPONIBILIDADE</x:v>
      </x:c>
      <x:c r="D672" s="453" t="str">
        <x:v>LINHA MORTA</x:v>
      </x:c>
      <x:c r="E672" s="453" t="str">
        <x:v>5022000276</x:v>
      </x:c>
      <x:c r="F672" s="601" t="str">
        <x:v>INST COND COBERTO RDC 35-70MM2 LM</x:v>
      </x:c>
      <x:c r="G672" s="453" t="str">
        <x:v>METRO</x:v>
      </x:c>
      <x:c r="H672" s="604" t="n">
        <x:v>1447</x:v>
      </x:c>
      <x:c r="I672" s="607" t="n">
        <x:v>13697.59</x:v>
      </x:c>
      <x:c r="J672" s="607" t="n">
        <x:v>9694.9</x:v>
      </x:c>
      <x:c r="K672" s="453" t="str">
        <x:v>SUL</x:v>
      </x:c>
      <x:c r="L672" s="453" t="str">
        <x:v>NÃO</x:v>
      </x:c>
      <x:c r="M672" s="453" t="str">
        <x:v>DISPONIBILIDADE O&amp;M · FORA DO FATOR K</x:v>
      </x:c>
      <x:c r="N672" s="453" t="str">
        <x:v>DE/PARA POR CÓDIGO</x:v>
      </x:c>
    </x:row>
    <x:row r="673">
      <x:c r="A673" s="453" t="str">
        <x:v>MARÇO 2025</x:v>
      </x:c>
      <x:c r="B673" s="453" t="str">
        <x:v>DISPONIBILIDADE</x:v>
      </x:c>
      <x:c r="C673" s="453" t="str">
        <x:v>DISPONIBILIDADE</x:v>
      </x:c>
      <x:c r="D673" s="453" t="str">
        <x:v>LINHA MORTA</x:v>
      </x:c>
      <x:c r="E673" s="453" t="str">
        <x:v>5022000278</x:v>
      </x:c>
      <x:c r="F673" s="601" t="str">
        <x:v>INST COND COBERTO RDC 95-185MM2 LM</x:v>
      </x:c>
      <x:c r="G673" s="453" t="str">
        <x:v>METRO</x:v>
      </x:c>
      <x:c r="H673" s="604" t="n">
        <x:v>1558</x:v>
      </x:c>
      <x:c r="I673" s="607" t="n">
        <x:v>17770.05</x:v>
      </x:c>
      <x:c r="J673" s="607" t="n">
        <x:v>14738.68</x:v>
      </x:c>
      <x:c r="K673" s="453" t="str">
        <x:v>NORTE | SUL</x:v>
      </x:c>
      <x:c r="L673" s="453" t="str">
        <x:v>NÃO</x:v>
      </x:c>
      <x:c r="M673" s="453" t="str">
        <x:v>DISPONIBILIDADE O&amp;M · FORA DO FATOR K</x:v>
      </x:c>
      <x:c r="N673" s="453" t="str">
        <x:v>DE/PARA POR CÓDIGO</x:v>
      </x:c>
    </x:row>
    <x:row r="674">
      <x:c r="A674" s="453" t="str">
        <x:v>MARÇO 2025</x:v>
      </x:c>
      <x:c r="B674" s="453" t="str">
        <x:v>DISPONIBILIDADE</x:v>
      </x:c>
      <x:c r="C674" s="453" t="str">
        <x:v>DISPONIBILIDADE</x:v>
      </x:c>
      <x:c r="D674" s="453" t="str">
        <x:v>LINHA MORTA</x:v>
      </x:c>
      <x:c r="E674" s="453" t="str">
        <x:v>5022000282</x:v>
      </x:c>
      <x:c r="F674" s="601" t="str">
        <x:v>TENSIONAR COND MESAGEIRO RDC LM</x:v>
      </x:c>
      <x:c r="G674" s="453" t="str">
        <x:v>UNIDADE</x:v>
      </x:c>
      <x:c r="H674" s="604" t="n">
        <x:v>0.06</x:v>
      </x:c>
      <x:c r="I674" s="607" t="n">
        <x:v>160.16</x:v>
      </x:c>
      <x:c r="J674" s="607" t="n">
        <x:v>18.47</x:v>
      </x:c>
      <x:c r="K674" s="453" t="str">
        <x:v>NORTE</x:v>
      </x:c>
      <x:c r="L674" s="453" t="str">
        <x:v>NÃO</x:v>
      </x:c>
      <x:c r="M674" s="453" t="str">
        <x:v>DISPONIBILIDADE O&amp;M · FORA DO FATOR K</x:v>
      </x:c>
      <x:c r="N674" s="453" t="str">
        <x:v>NÃO INFORMADA</x:v>
      </x:c>
    </x:row>
    <x:row r="675">
      <x:c r="A675" s="453" t="str">
        <x:v>MARÇO 2025</x:v>
      </x:c>
      <x:c r="B675" s="453" t="str">
        <x:v>DISPONIBILIDADE</x:v>
      </x:c>
      <x:c r="C675" s="453" t="str">
        <x:v>DISPONIBILIDADE</x:v>
      </x:c>
      <x:c r="D675" s="453" t="str">
        <x:v>LINHA MORTA</x:v>
      </x:c>
      <x:c r="E675" s="453" t="str">
        <x:v>5022000283</x:v>
      </x:c>
      <x:c r="F675" s="601" t="str">
        <x:v>TENSIONAR COND PROTEGIDO RDC LM</x:v>
      </x:c>
      <x:c r="G675" s="453" t="str">
        <x:v>UNIDADE</x:v>
      </x:c>
      <x:c r="H675" s="604" t="n">
        <x:v>0.084</x:v>
      </x:c>
      <x:c r="I675" s="607" t="n">
        <x:v>364.06</x:v>
      </x:c>
      <x:c r="J675" s="607" t="n">
        <x:v>25.86</x:v>
      </x:c>
      <x:c r="K675" s="453" t="str">
        <x:v>NORTE | SUL</x:v>
      </x:c>
      <x:c r="L675" s="453" t="str">
        <x:v>NÃO</x:v>
      </x:c>
      <x:c r="M675" s="453" t="str">
        <x:v>DISPONIBILIDADE O&amp;M · FORA DO FATOR K</x:v>
      </x:c>
      <x:c r="N675" s="453" t="str">
        <x:v>DE/PARA POR CÓDIGO</x:v>
      </x:c>
    </x:row>
    <x:row r="676">
      <x:c r="A676" s="453" t="str">
        <x:v>MARÇO 2025</x:v>
      </x:c>
      <x:c r="B676" s="453" t="str">
        <x:v>DISPONIBILIDADE</x:v>
      </x:c>
      <x:c r="C676" s="453" t="str">
        <x:v>DISPONIBILIDADE</x:v>
      </x:c>
      <x:c r="D676" s="453" t="str">
        <x:v>LINHA MORTA</x:v>
      </x:c>
      <x:c r="E676" s="453" t="str">
        <x:v>5022000286</x:v>
      </x:c>
      <x:c r="F676" s="601" t="str">
        <x:v>INST CONEX OU EMENDA DE CABO RDC LM</x:v>
      </x:c>
      <x:c r="G676" s="453" t="str">
        <x:v>UNIDADE</x:v>
      </x:c>
      <x:c r="H676" s="604" t="n">
        <x:v>33</x:v>
      </x:c>
      <x:c r="I676" s="607" t="n">
        <x:v>2645.53</x:v>
      </x:c>
      <x:c r="J676" s="607" t="n">
        <x:v>15390.54</x:v>
      </x:c>
      <x:c r="K676" s="453" t="str">
        <x:v>NORTE | SUL</x:v>
      </x:c>
      <x:c r="L676" s="453" t="str">
        <x:v>NÃO</x:v>
      </x:c>
      <x:c r="M676" s="453" t="str">
        <x:v>DISPONIBILIDADE O&amp;M · FORA DO FATOR K</x:v>
      </x:c>
      <x:c r="N676" s="453" t="str">
        <x:v>DE/PARA POR CÓDIGO</x:v>
      </x:c>
    </x:row>
    <x:row r="677">
      <x:c r="A677" s="453" t="str">
        <x:v>MARÇO 2025</x:v>
      </x:c>
      <x:c r="B677" s="453" t="str">
        <x:v>DISPONIBILIDADE</x:v>
      </x:c>
      <x:c r="C677" s="453" t="str">
        <x:v>DISPONIBILIDADE</x:v>
      </x:c>
      <x:c r="D677" s="453" t="str">
        <x:v>LINHA MORTA</x:v>
      </x:c>
      <x:c r="E677" s="453" t="str">
        <x:v>5022200033</x:v>
      </x:c>
      <x:c r="F677" s="601" t="str">
        <x:v>INST ATERRAMENTO COMPL 1HASTE LM</x:v>
      </x:c>
      <x:c r="G677" s="453" t="str">
        <x:v>CONJUNTO</x:v>
      </x:c>
      <x:c r="H677" s="604" t="n">
        <x:v>29</x:v>
      </x:c>
      <x:c r="I677" s="607" t="n">
        <x:v>11223.52</x:v>
      </x:c>
      <x:c r="J677" s="607" t="n">
        <x:v>19029.51</x:v>
      </x:c>
      <x:c r="K677" s="453" t="str">
        <x:v>SUL</x:v>
      </x:c>
      <x:c r="L677" s="453" t="str">
        <x:v>NÃO</x:v>
      </x:c>
      <x:c r="M677" s="453" t="str">
        <x:v>DISPONIBILIDADE O&amp;M · FORA DO FATOR K</x:v>
      </x:c>
      <x:c r="N677" s="453" t="str">
        <x:v>DE/PARA POR CÓDIGO</x:v>
      </x:c>
    </x:row>
    <x:row r="678">
      <x:c r="A678" s="453" t="str">
        <x:v>MARÇO 2025</x:v>
      </x:c>
      <x:c r="B678" s="453" t="str">
        <x:v>DISPONIBILIDADE</x:v>
      </x:c>
      <x:c r="C678" s="453" t="str">
        <x:v>DISPONIBILIDADE</x:v>
      </x:c>
      <x:c r="D678" s="453" t="str">
        <x:v>LINHA MORTA</x:v>
      </x:c>
      <x:c r="E678" s="453" t="str">
        <x:v>5022200035</x:v>
      </x:c>
      <x:c r="F678" s="601" t="str">
        <x:v>INST 1HASTE ADICIONAL ATERRAMENTO LM</x:v>
      </x:c>
      <x:c r="G678" s="453" t="str">
        <x:v>UNIDADE</x:v>
      </x:c>
      <x:c r="H678" s="604" t="n">
        <x:v>125</x:v>
      </x:c>
      <x:c r="I678" s="607" t="n">
        <x:v>7931.25</x:v>
      </x:c>
      <x:c r="J678" s="607" t="n">
        <x:v>42606.25</x:v>
      </x:c>
      <x:c r="K678" s="453" t="str">
        <x:v>SUL</x:v>
      </x:c>
      <x:c r="L678" s="453" t="str">
        <x:v>NÃO</x:v>
      </x:c>
      <x:c r="M678" s="453" t="str">
        <x:v>DISPONIBILIDADE O&amp;M · FORA DO FATOR K</x:v>
      </x:c>
      <x:c r="N678" s="453" t="str">
        <x:v>DE/PARA POR CÓDIGO</x:v>
      </x:c>
    </x:row>
    <x:row r="679">
      <x:c r="A679" s="453" t="str">
        <x:v>MARÇO 2025</x:v>
      </x:c>
      <x:c r="B679" s="453" t="str">
        <x:v>DISPONIBILIDADE</x:v>
      </x:c>
      <x:c r="C679" s="453" t="str">
        <x:v>DISPONIBILIDADE</x:v>
      </x:c>
      <x:c r="D679" s="453" t="str">
        <x:v>LINHA MORTA</x:v>
      </x:c>
      <x:c r="E679" s="453" t="str">
        <x:v>5022200036</x:v>
      </x:c>
      <x:c r="F679" s="601" t="str">
        <x:v>INST FIO TERRA LM</x:v>
      </x:c>
      <x:c r="G679" s="453" t="str">
        <x:v>UNIDADE</x:v>
      </x:c>
      <x:c r="H679" s="604" t="n">
        <x:v>4</x:v>
      </x:c>
      <x:c r="I679" s="607" t="n">
        <x:v>390.4</x:v>
      </x:c>
      <x:c r="J679" s="607" t="n">
        <x:v>1147.8</x:v>
      </x:c>
      <x:c r="K679" s="453" t="str">
        <x:v>SUL</x:v>
      </x:c>
      <x:c r="L679" s="453" t="str">
        <x:v>NÃO</x:v>
      </x:c>
      <x:c r="M679" s="453" t="str">
        <x:v>DISPONIBILIDADE O&amp;M · FORA DO FATOR K</x:v>
      </x:c>
      <x:c r="N679" s="453" t="str">
        <x:v>DE/PARA POR CÓDIGO</x:v>
      </x:c>
    </x:row>
    <x:row r="680">
      <x:c r="A680" s="453" t="str">
        <x:v>MARÇO 2025</x:v>
      </x:c>
      <x:c r="B680" s="453" t="str">
        <x:v>DISPONIBILIDADE</x:v>
      </x:c>
      <x:c r="C680" s="453" t="str">
        <x:v>DISPONIBILIDADE</x:v>
      </x:c>
      <x:c r="D680" s="453" t="str">
        <x:v>LINHA MORTA</x:v>
      </x:c>
      <x:c r="E680" s="453" t="str">
        <x:v>5022200037</x:v>
      </x:c>
      <x:c r="F680" s="601" t="str">
        <x:v>INST SECCION E ATERRAM CERCA LM</x:v>
      </x:c>
      <x:c r="G680" s="453" t="str">
        <x:v>CONJUNTO</x:v>
      </x:c>
      <x:c r="H680" s="604" t="n">
        <x:v>3</x:v>
      </x:c>
      <x:c r="I680" s="607" t="n">
        <x:v>1766.72</x:v>
      </x:c>
      <x:c r="J680" s="607" t="n">
        <x:v>2282.49</x:v>
      </x:c>
      <x:c r="K680" s="453" t="str">
        <x:v>SUL</x:v>
      </x:c>
      <x:c r="L680" s="453" t="str">
        <x:v>NÃO</x:v>
      </x:c>
      <x:c r="M680" s="453" t="str">
        <x:v>DISPONIBILIDADE O&amp;M · FORA DO FATOR K</x:v>
      </x:c>
      <x:c r="N680" s="453" t="str">
        <x:v>DE/PARA POR CÓDIGO | NÃO INFORMADA</x:v>
      </x:c>
    </x:row>
    <x:row r="681">
      <x:c r="A681" s="453" t="str">
        <x:v>MARÇO 2025</x:v>
      </x:c>
      <x:c r="B681" s="453" t="str">
        <x:v>DISPONIBILIDADE</x:v>
      </x:c>
      <x:c r="C681" s="453" t="str">
        <x:v>DISPONIBILIDADE</x:v>
      </x:c>
      <x:c r="D681" s="453" t="str">
        <x:v>LINHA MORTA</x:v>
      </x:c>
      <x:c r="E681" s="453" t="str">
        <x:v>5024000064</x:v>
      </x:c>
      <x:c r="F681" s="601" t="str">
        <x:v>INST RAMAL DE CONEXAO CONC/MULTIPLEX LM</x:v>
      </x:c>
      <x:c r="G681" s="453" t="str">
        <x:v>UNIDADE</x:v>
      </x:c>
      <x:c r="H681" s="604" t="n">
        <x:v>166</x:v>
      </x:c>
      <x:c r="I681" s="607" t="n">
        <x:v>28357.78</x:v>
      </x:c>
      <x:c r="J681" s="607" t="n">
        <x:v>82918.66</x:v>
      </x:c>
      <x:c r="K681" s="453" t="str">
        <x:v>SUL</x:v>
      </x:c>
      <x:c r="L681" s="453" t="str">
        <x:v>NÃO</x:v>
      </x:c>
      <x:c r="M681" s="453" t="str">
        <x:v>DISPONIBILIDADE O&amp;M · FORA DO FATOR K</x:v>
      </x:c>
      <x:c r="N681" s="453" t="str">
        <x:v>DE/PARA POR CÓDIGO | NÃO INFORMADA</x:v>
      </x:c>
    </x:row>
    <x:row r="682">
      <x:c r="A682" s="453" t="str">
        <x:v>MARÇO 2025</x:v>
      </x:c>
      <x:c r="B682" s="453" t="str">
        <x:v>DISPONIBILIDADE</x:v>
      </x:c>
      <x:c r="C682" s="453" t="str">
        <x:v>DISPONIBILIDADE</x:v>
      </x:c>
      <x:c r="D682" s="453" t="str">
        <x:v>LINHA MORTA</x:v>
      </x:c>
      <x:c r="E682" s="453" t="str">
        <x:v>5024000065</x:v>
      </x:c>
      <x:c r="F682" s="601" t="str">
        <x:v>RET RAMAL DE CONEXAO CONC/MULTIPLEX LM</x:v>
      </x:c>
      <x:c r="G682" s="453" t="str">
        <x:v>UNIDADE</x:v>
      </x:c>
      <x:c r="H682" s="604" t="n">
        <x:v>248</x:v>
      </x:c>
      <x:c r="I682" s="607" t="n">
        <x:v>6175.63</x:v>
      </x:c>
      <x:c r="J682" s="607" t="n">
        <x:v>86713.2</x:v>
      </x:c>
      <x:c r="K682" s="453" t="str">
        <x:v>SUL</x:v>
      </x:c>
      <x:c r="L682" s="453" t="str">
        <x:v>NÃO</x:v>
      </x:c>
      <x:c r="M682" s="453" t="str">
        <x:v>DISPONIBILIDADE O&amp;M · FORA DO FATOR K</x:v>
      </x:c>
      <x:c r="N682" s="453" t="str">
        <x:v>DE/PARA POR CÓDIGO</x:v>
      </x:c>
    </x:row>
    <x:row r="683">
      <x:c r="A683" s="453" t="str">
        <x:v>MARÇO 2025</x:v>
      </x:c>
      <x:c r="B683" s="453" t="str">
        <x:v>DISPONIBILIDADE</x:v>
      </x:c>
      <x:c r="C683" s="453" t="str">
        <x:v>DISPONIBILIDADE</x:v>
      </x:c>
      <x:c r="D683" s="453" t="str">
        <x:v>FORA DO ANEXO IX</x:v>
      </x:c>
      <x:c r="E683" s="453" t="str">
        <x:v>5024000072</x:v>
      </x:c>
      <x:c r="F683" s="601" t="str">
        <x:v>INST CONEXAO RAMAL DE CONEXAO LM</x:v>
      </x:c>
      <x:c r="G683" s="453" t="str">
        <x:v>NÃO INFORMADA</x:v>
      </x:c>
      <x:c r="H683" s="604" t="n">
        <x:v>34</x:v>
      </x:c>
      <x:c r="I683" s="607" t="n">
        <x:v>0</x:v>
      </x:c>
      <x:c r="J683" s="607" t="n">
        <x:v>0</x:v>
      </x:c>
      <x:c r="K683" s="453" t="str">
        <x:v>SUL</x:v>
      </x:c>
      <x:c r="L683" s="453" t="str">
        <x:v>NÃO</x:v>
      </x:c>
      <x:c r="M683" s="453" t="str">
        <x:v>DISPONIBILIDADE O&amp;M · FORA DO FATOR K</x:v>
      </x:c>
      <x:c r="N683" s="453" t="str">
        <x:v>DE/PARA POR CÓDIGO</x:v>
      </x:c>
    </x:row>
    <x:row r="684">
      <x:c r="A684" s="453" t="str">
        <x:v>MARÇO 2025</x:v>
      </x:c>
      <x:c r="B684" s="453" t="str">
        <x:v>DISPONIBILIDADE</x:v>
      </x:c>
      <x:c r="C684" s="453" t="str">
        <x:v>DISPONIBILIDADE</x:v>
      </x:c>
      <x:c r="D684" s="453" t="str">
        <x:v>FORA DO ANEXO IX</x:v>
      </x:c>
      <x:c r="E684" s="453" t="str">
        <x:v>5024000073</x:v>
      </x:c>
      <x:c r="F684" s="601" t="str">
        <x:v>RET CONEXAO RAMAL DE CONEXAO LM</x:v>
      </x:c>
      <x:c r="G684" s="453" t="str">
        <x:v>NÃO INFORMADA</x:v>
      </x:c>
      <x:c r="H684" s="604" t="n">
        <x:v>34</x:v>
      </x:c>
      <x:c r="I684" s="607" t="n">
        <x:v>0</x:v>
      </x:c>
      <x:c r="J684" s="607" t="n">
        <x:v>0</x:v>
      </x:c>
      <x:c r="K684" s="453" t="str">
        <x:v>SUL</x:v>
      </x:c>
      <x:c r="L684" s="453" t="str">
        <x:v>NÃO</x:v>
      </x:c>
      <x:c r="M684" s="453" t="str">
        <x:v>DISPONIBILIDADE O&amp;M · FORA DO FATOR K</x:v>
      </x:c>
      <x:c r="N684" s="453" t="str">
        <x:v>DE/PARA POR CÓDIGO</x:v>
      </x:c>
    </x:row>
    <x:row r="685">
      <x:c r="A685" s="453" t="str">
        <x:v>MARÇO 2025</x:v>
      </x:c>
      <x:c r="B685" s="453" t="str">
        <x:v>DISPONIBILIDADE</x:v>
      </x:c>
      <x:c r="C685" s="453" t="str">
        <x:v>DISPONIBILIDADE</x:v>
      </x:c>
      <x:c r="D685" s="453" t="str">
        <x:v>LINHA MORTA</x:v>
      </x:c>
      <x:c r="E685" s="453" t="str">
        <x:v>5024000085</x:v>
      </x:c>
      <x:c r="F685" s="601" t="str">
        <x:v>INST CONEXAO RAMAL DE CONEXAO LM</x:v>
      </x:c>
      <x:c r="G685" s="453" t="str">
        <x:v>UNIDADE</x:v>
      </x:c>
      <x:c r="H685" s="604" t="n">
        <x:v>278</x:v>
      </x:c>
      <x:c r="I685" s="607" t="n">
        <x:v>17639.1</x:v>
      </x:c>
      <x:c r="J685" s="607" t="n">
        <x:v>21086.3</x:v>
      </x:c>
      <x:c r="K685" s="453" t="str">
        <x:v>SUL</x:v>
      </x:c>
      <x:c r="L685" s="453" t="str">
        <x:v>NÃO</x:v>
      </x:c>
      <x:c r="M685" s="453" t="str">
        <x:v>DISPONIBILIDADE O&amp;M · FORA DO FATOR K</x:v>
      </x:c>
      <x:c r="N685" s="453" t="str">
        <x:v>DE/PARA POR CÓDIGO</x:v>
      </x:c>
    </x:row>
    <x:row r="686">
      <x:c r="A686" s="453" t="str">
        <x:v>MARÇO 2025</x:v>
      </x:c>
      <x:c r="B686" s="453" t="str">
        <x:v>DISPONIBILIDADE</x:v>
      </x:c>
      <x:c r="C686" s="453" t="str">
        <x:v>DISPONIBILIDADE</x:v>
      </x:c>
      <x:c r="D686" s="453" t="str">
        <x:v>FORA DO ANEXO IX</x:v>
      </x:c>
      <x:c r="E686" s="453" t="str">
        <x:v>5025300054</x:v>
      </x:c>
      <x:c r="F686" s="601" t="str">
        <x:v>TURMA MANUT EQUIPAMENTO DISP</x:v>
      </x:c>
      <x:c r="G686" s="453" t="str">
        <x:v>NÃO INFORMADA</x:v>
      </x:c>
      <x:c r="H686" s="604" t="n">
        <x:v>2207.917</x:v>
      </x:c>
      <x:c r="I686" s="607" t="n">
        <x:v>544891.84</x:v>
      </x:c>
      <x:c r="J686" s="607" t="n">
        <x:v>590158.69</x:v>
      </x:c>
      <x:c r="K686" s="453" t="str">
        <x:v>NORTE | SUL</x:v>
      </x:c>
      <x:c r="L686" s="453" t="str">
        <x:v>NÃO</x:v>
      </x:c>
      <x:c r="M686" s="453" t="str">
        <x:v>DISPONIBILIDADE O&amp;M · FORA DO FATOR K</x:v>
      </x:c>
      <x:c r="N686" s="453" t="str">
        <x:v>DE/PARA POR CÓDIGO</x:v>
      </x:c>
    </x:row>
    <x:row r="687">
      <x:c r="A687" s="453" t="str">
        <x:v>MARÇO 2025</x:v>
      </x:c>
      <x:c r="B687" s="453" t="str">
        <x:v>DISPONIBILIDADE</x:v>
      </x:c>
      <x:c r="C687" s="453" t="str">
        <x:v>DISPONIBILIDADE</x:v>
      </x:c>
      <x:c r="D687" s="453" t="str">
        <x:v>FORA DO ANEXO IX</x:v>
      </x:c>
      <x:c r="E687" s="453" t="str">
        <x:v>5025300057</x:v>
      </x:c>
      <x:c r="F687" s="601" t="str">
        <x:v>TURMA QUALIDADE EM DISP</x:v>
      </x:c>
      <x:c r="G687" s="453" t="str">
        <x:v>NÃO INFORMADA</x:v>
      </x:c>
      <x:c r="H687" s="604" t="n">
        <x:v>953.283</x:v>
      </x:c>
      <x:c r="I687" s="607" t="n">
        <x:v>211600.23</x:v>
      </x:c>
      <x:c r="J687" s="607" t="n">
        <x:v>230306.57</x:v>
      </x:c>
      <x:c r="K687" s="453" t="str">
        <x:v>NORTE | SUL</x:v>
      </x:c>
      <x:c r="L687" s="453" t="str">
        <x:v>NÃO</x:v>
      </x:c>
      <x:c r="M687" s="453" t="str">
        <x:v>DISPONIBILIDADE O&amp;M · FORA DO FATOR K</x:v>
      </x:c>
      <x:c r="N687" s="453" t="str">
        <x:v>DE/PARA POR CÓDIGO</x:v>
      </x:c>
    </x:row>
    <x:row r="688">
      <x:c r="A688" s="453" t="str">
        <x:v>MARÇO 2025</x:v>
      </x:c>
      <x:c r="B688" s="453" t="str">
        <x:v>DISPONIBILIDADE</x:v>
      </x:c>
      <x:c r="C688" s="453" t="str">
        <x:v>DISPONIBILIDADE</x:v>
      </x:c>
      <x:c r="D688" s="453" t="str">
        <x:v>LINHA MORTA</x:v>
      </x:c>
      <x:c r="E688" s="453" t="str">
        <x:v>5025300103</x:v>
      </x:c>
      <x:c r="F688" s="601" t="str">
        <x:v>INST ILUMINACAO PUBLICA LM</x:v>
      </x:c>
      <x:c r="G688" s="453" t="str">
        <x:v>CONJUNTO</x:v>
      </x:c>
      <x:c r="H688" s="604" t="n">
        <x:v>64</x:v>
      </x:c>
      <x:c r="I688" s="607" t="n">
        <x:v>23308.23</x:v>
      </x:c>
      <x:c r="J688" s="607" t="n">
        <x:v>31673.6</x:v>
      </x:c>
      <x:c r="K688" s="453" t="str">
        <x:v>SUL</x:v>
      </x:c>
      <x:c r="L688" s="453" t="str">
        <x:v>NÃO</x:v>
      </x:c>
      <x:c r="M688" s="453" t="str">
        <x:v>DISPONIBILIDADE O&amp;M · FORA DO FATOR K</x:v>
      </x:c>
      <x:c r="N688" s="453" t="str">
        <x:v>DE/PARA POR CÓDIGO</x:v>
      </x:c>
    </x:row>
    <x:row r="689">
      <x:c r="A689" s="453" t="str">
        <x:v>MARÇO 2025</x:v>
      </x:c>
      <x:c r="B689" s="453" t="str">
        <x:v>DISPONIBILIDADE</x:v>
      </x:c>
      <x:c r="C689" s="453" t="str">
        <x:v>DISPONIBILIDADE</x:v>
      </x:c>
      <x:c r="D689" s="453" t="str">
        <x:v>LINHA MORTA</x:v>
      </x:c>
      <x:c r="E689" s="453" t="str">
        <x:v>5025300104</x:v>
      </x:c>
      <x:c r="F689" s="601" t="str">
        <x:v>RET ILUMINACAO PUBLICA LM</x:v>
      </x:c>
      <x:c r="G689" s="453" t="str">
        <x:v>CONJUNTO</x:v>
      </x:c>
      <x:c r="H689" s="604" t="n">
        <x:v>65</x:v>
      </x:c>
      <x:c r="I689" s="607" t="n">
        <x:v>11270.42</x:v>
      </x:c>
      <x:c r="J689" s="607" t="n">
        <x:v>15251.6</x:v>
      </x:c>
      <x:c r="K689" s="453" t="str">
        <x:v>SUL</x:v>
      </x:c>
      <x:c r="L689" s="453" t="str">
        <x:v>NÃO</x:v>
      </x:c>
      <x:c r="M689" s="453" t="str">
        <x:v>DISPONIBILIDADE O&amp;M · FORA DO FATOR K</x:v>
      </x:c>
      <x:c r="N689" s="453" t="str">
        <x:v>DE/PARA POR CÓDIGO</x:v>
      </x:c>
    </x:row>
    <x:row r="690">
      <x:c r="A690" s="453" t="str">
        <x:v>MARÇO 2025</x:v>
      </x:c>
      <x:c r="B690" s="453" t="str">
        <x:v>DISPONIBILIDADE</x:v>
      </x:c>
      <x:c r="C690" s="453" t="str">
        <x:v>DISPONIBILIDADE</x:v>
      </x:c>
      <x:c r="D690" s="453" t="str">
        <x:v>LINHA MORTA</x:v>
      </x:c>
      <x:c r="E690" s="453" t="str">
        <x:v>5025300105</x:v>
      </x:c>
      <x:c r="F690" s="601" t="str">
        <x:v>INST CONEXAO ILUMINACAO PUBLICA LM</x:v>
      </x:c>
      <x:c r="G690" s="453" t="str">
        <x:v>UNIDADE</x:v>
      </x:c>
      <x:c r="H690" s="604" t="n">
        <x:v>36</x:v>
      </x:c>
      <x:c r="I690" s="607" t="n">
        <x:v>1507.74</x:v>
      </x:c>
      <x:c r="J690" s="607" t="n">
        <x:v>10888.56</x:v>
      </x:c>
      <x:c r="K690" s="453" t="str">
        <x:v>SUL</x:v>
      </x:c>
      <x:c r="L690" s="453" t="str">
        <x:v>NÃO</x:v>
      </x:c>
      <x:c r="M690" s="453" t="str">
        <x:v>DISPONIBILIDADE O&amp;M · FORA DO FATOR K</x:v>
      </x:c>
      <x:c r="N690" s="453" t="str">
        <x:v>DE/PARA POR CÓDIGO</x:v>
      </x:c>
    </x:row>
    <x:row r="691">
      <x:c r="A691" s="453" t="str">
        <x:v>MARÇO 2025</x:v>
      </x:c>
      <x:c r="B691" s="453" t="str">
        <x:v>DISPONIBILIDADE</x:v>
      </x:c>
      <x:c r="C691" s="453" t="str">
        <x:v>DISPONIBILIDADE</x:v>
      </x:c>
      <x:c r="D691" s="453" t="str">
        <x:v>LINHA MORTA</x:v>
      </x:c>
      <x:c r="E691" s="453" t="str">
        <x:v>5025300106</x:v>
      </x:c>
      <x:c r="F691" s="601" t="str">
        <x:v>RET CONEXAO ILUMINACAO PUBLICA LM</x:v>
      </x:c>
      <x:c r="G691" s="453" t="str">
        <x:v>UNIDADE</x:v>
      </x:c>
      <x:c r="H691" s="604" t="n">
        <x:v>36</x:v>
      </x:c>
      <x:c r="I691" s="607" t="n">
        <x:v>951.42</x:v>
      </x:c>
      <x:c r="J691" s="607" t="n">
        <x:v>6870.96</x:v>
      </x:c>
      <x:c r="K691" s="453" t="str">
        <x:v>SUL</x:v>
      </x:c>
      <x:c r="L691" s="453" t="str">
        <x:v>NÃO</x:v>
      </x:c>
      <x:c r="M691" s="453" t="str">
        <x:v>DISPONIBILIDADE O&amp;M · FORA DO FATOR K</x:v>
      </x:c>
      <x:c r="N691" s="453" t="str">
        <x:v>DE/PARA POR CÓDIGO</x:v>
      </x:c>
    </x:row>
    <x:row r="692">
      <x:c r="A692" s="453" t="str">
        <x:v>MARÇO 2025</x:v>
      </x:c>
      <x:c r="B692" s="453" t="str">
        <x:v>DISPONIBILIDADE</x:v>
      </x:c>
      <x:c r="C692" s="453" t="str">
        <x:v>DISPONIBILIDADE</x:v>
      </x:c>
      <x:c r="D692" s="453" t="str">
        <x:v>LINHA MORTA</x:v>
      </x:c>
      <x:c r="E692" s="453" t="str">
        <x:v>5025300109</x:v>
      </x:c>
      <x:c r="F692" s="601" t="str">
        <x:v>INST ELO FUSIVEL LM</x:v>
      </x:c>
      <x:c r="G692" s="453" t="str">
        <x:v>CONJUNTO</x:v>
      </x:c>
      <x:c r="H692" s="604" t="n">
        <x:v>22</x:v>
      </x:c>
      <x:c r="I692" s="607" t="n">
        <x:v>223.81</x:v>
      </x:c>
      <x:c r="J692" s="607" t="n">
        <x:v>6367.9</x:v>
      </x:c>
      <x:c r="K692" s="453" t="str">
        <x:v>NORTE | SUL</x:v>
      </x:c>
      <x:c r="L692" s="453" t="str">
        <x:v>NÃO</x:v>
      </x:c>
      <x:c r="M692" s="453" t="str">
        <x:v>DISPONIBILIDADE O&amp;M · FORA DO FATOR K</x:v>
      </x:c>
      <x:c r="N692" s="453" t="str">
        <x:v>DE/PARA POR CÓDIGO</x:v>
      </x:c>
    </x:row>
    <x:row r="693">
      <x:c r="A693" s="453" t="str">
        <x:v>MARÇO 2025</x:v>
      </x:c>
      <x:c r="B693" s="453" t="str">
        <x:v>DISPONIBILIDADE</x:v>
      </x:c>
      <x:c r="C693" s="453" t="str">
        <x:v>DISPONIBILIDADE</x:v>
      </x:c>
      <x:c r="D693" s="453" t="str">
        <x:v>LINHA MORTA</x:v>
      </x:c>
      <x:c r="E693" s="453" t="str">
        <x:v>5025300110</x:v>
      </x:c>
      <x:c r="F693" s="601" t="str">
        <x:v>RET ELO FUSIVEL LM</x:v>
      </x:c>
      <x:c r="G693" s="453" t="str">
        <x:v>CONJUNTO</x:v>
      </x:c>
      <x:c r="H693" s="604" t="n">
        <x:v>22</x:v>
      </x:c>
      <x:c r="I693" s="607" t="n">
        <x:v>188.14</x:v>
      </x:c>
      <x:c r="J693" s="607" t="n">
        <x:v>5352.82</x:v>
      </x:c>
      <x:c r="K693" s="453" t="str">
        <x:v>NORTE | SUL</x:v>
      </x:c>
      <x:c r="L693" s="453" t="str">
        <x:v>NÃO</x:v>
      </x:c>
      <x:c r="M693" s="453" t="str">
        <x:v>DISPONIBILIDADE O&amp;M · FORA DO FATOR K</x:v>
      </x:c>
      <x:c r="N693" s="453" t="str">
        <x:v>DE/PARA POR CÓDIGO</x:v>
      </x:c>
    </x:row>
    <x:row r="694">
      <x:c r="A694" s="453" t="str">
        <x:v>MARÇO 2025</x:v>
      </x:c>
      <x:c r="B694" s="453" t="str">
        <x:v>DISPONIBILIDADE</x:v>
      </x:c>
      <x:c r="C694" s="453" t="str">
        <x:v>DISPONIBILIDADE</x:v>
      </x:c>
      <x:c r="D694" s="453" t="str">
        <x:v>LINHA MORTA</x:v>
      </x:c>
      <x:c r="E694" s="453" t="str">
        <x:v>5025300122</x:v>
      </x:c>
      <x:c r="F694" s="601" t="str">
        <x:v>INST ESTR CP RELIGADOR/SEC 3F &gt;400A LM</x:v>
      </x:c>
      <x:c r="G694" s="453" t="str">
        <x:v>CONJUNTO</x:v>
      </x:c>
      <x:c r="H694" s="604" t="n">
        <x:v>8</x:v>
      </x:c>
      <x:c r="I694" s="607" t="n">
        <x:v>36779.36</x:v>
      </x:c>
      <x:c r="J694" s="607" t="n">
        <x:v>48003.04</x:v>
      </x:c>
      <x:c r="K694" s="453" t="str">
        <x:v>SUL</x:v>
      </x:c>
      <x:c r="L694" s="453" t="str">
        <x:v>NÃO</x:v>
      </x:c>
      <x:c r="M694" s="453" t="str">
        <x:v>DISPONIBILIDADE O&amp;M · FORA DO FATOR K</x:v>
      </x:c>
      <x:c r="N694" s="453" t="str">
        <x:v>DE/PARA POR CÓDIGO | NÃO INFORMADA</x:v>
      </x:c>
    </x:row>
    <x:row r="695">
      <x:c r="A695" s="453" t="str">
        <x:v>MARÇO 2025</x:v>
      </x:c>
      <x:c r="B695" s="453" t="str">
        <x:v>DISPONIBILIDADE</x:v>
      </x:c>
      <x:c r="C695" s="453" t="str">
        <x:v>DISPONIBILIDADE</x:v>
      </x:c>
      <x:c r="D695" s="453" t="str">
        <x:v>LINHA MORTA</x:v>
      </x:c>
      <x:c r="E695" s="453" t="str">
        <x:v>5025300123</x:v>
      </x:c>
      <x:c r="F695" s="601" t="str">
        <x:v>RET ESTR CP RELIGADOR/SEC 3F &gt;400A LM</x:v>
      </x:c>
      <x:c r="G695" s="453" t="str">
        <x:v>CONJUNTO</x:v>
      </x:c>
      <x:c r="H695" s="604" t="n">
        <x:v>8</x:v>
      </x:c>
      <x:c r="I695" s="607" t="n">
        <x:v>16115.32</x:v>
      </x:c>
      <x:c r="J695" s="607" t="n">
        <x:v>30057.6</x:v>
      </x:c>
      <x:c r="K695" s="453" t="str">
        <x:v>SUL</x:v>
      </x:c>
      <x:c r="L695" s="453" t="str">
        <x:v>NÃO</x:v>
      </x:c>
      <x:c r="M695" s="453" t="str">
        <x:v>DISPONIBILIDADE O&amp;M · FORA DO FATOR K</x:v>
      </x:c>
      <x:c r="N695" s="453" t="str">
        <x:v>DE/PARA POR CÓDIGO | NÃO INFORMADA</x:v>
      </x:c>
    </x:row>
    <x:row r="696">
      <x:c r="A696" s="453" t="str">
        <x:v>MARÇO 2025</x:v>
      </x:c>
      <x:c r="B696" s="453" t="str">
        <x:v>DISPONIBILIDADE</x:v>
      </x:c>
      <x:c r="C696" s="453" t="str">
        <x:v>DISPONIBILIDADE</x:v>
      </x:c>
      <x:c r="D696" s="453" t="str">
        <x:v>LINHA MORTA</x:v>
      </x:c>
      <x:c r="E696" s="453" t="str">
        <x:v>5025300133</x:v>
      </x:c>
      <x:c r="F696" s="601" t="str">
        <x:v>INST ESTR CP BCO CAPACITOR AUTOMATICO LM</x:v>
      </x:c>
      <x:c r="G696" s="453" t="str">
        <x:v>CONJUNTO</x:v>
      </x:c>
      <x:c r="H696" s="604" t="n">
        <x:v>4</x:v>
      </x:c>
      <x:c r="I696" s="607" t="n">
        <x:v>34417.16</x:v>
      </x:c>
      <x:c r="J696" s="607" t="n">
        <x:v>17885.44</x:v>
      </x:c>
      <x:c r="K696" s="453" t="str">
        <x:v>SUL</x:v>
      </x:c>
      <x:c r="L696" s="453" t="str">
        <x:v>NÃO</x:v>
      </x:c>
      <x:c r="M696" s="453" t="str">
        <x:v>DISPONIBILIDADE O&amp;M · FORA DO FATOR K</x:v>
      </x:c>
      <x:c r="N696" s="453" t="str">
        <x:v>NÃO INFORMADA</x:v>
      </x:c>
    </x:row>
    <x:row r="697">
      <x:c r="A697" s="453" t="str">
        <x:v>MARÇO 2025</x:v>
      </x:c>
      <x:c r="B697" s="453" t="str">
        <x:v>DISPONIBILIDADE</x:v>
      </x:c>
      <x:c r="C697" s="453" t="str">
        <x:v>DISPONIBILIDADE</x:v>
      </x:c>
      <x:c r="D697" s="453" t="str">
        <x:v>LINHA MORTA</x:v>
      </x:c>
      <x:c r="E697" s="453" t="str">
        <x:v>5025300143</x:v>
      </x:c>
      <x:c r="F697" s="601" t="str">
        <x:v>INST ESTR CP TRAFO DT 1F FN LM</x:v>
      </x:c>
      <x:c r="G697" s="453" t="str">
        <x:v>CONJUNTO</x:v>
      </x:c>
      <x:c r="H697" s="604" t="n">
        <x:v>24</x:v>
      </x:c>
      <x:c r="I697" s="607" t="n">
        <x:v>32421.63</x:v>
      </x:c>
      <x:c r="J697" s="607" t="n">
        <x:v>44166.72</x:v>
      </x:c>
      <x:c r="K697" s="453" t="str">
        <x:v>NORTE | SUL</x:v>
      </x:c>
      <x:c r="L697" s="453" t="str">
        <x:v>NÃO</x:v>
      </x:c>
      <x:c r="M697" s="453" t="str">
        <x:v>DISPONIBILIDADE O&amp;M · FORA DO FATOR K</x:v>
      </x:c>
      <x:c r="N697" s="453" t="str">
        <x:v>DE/PARA POR CÓDIGO | NÃO INFORMADA</x:v>
      </x:c>
    </x:row>
    <x:row r="698">
      <x:c r="A698" s="453" t="str">
        <x:v>MARÇO 2025</x:v>
      </x:c>
      <x:c r="B698" s="453" t="str">
        <x:v>DISPONIBILIDADE</x:v>
      </x:c>
      <x:c r="C698" s="453" t="str">
        <x:v>DISPONIBILIDADE</x:v>
      </x:c>
      <x:c r="D698" s="453" t="str">
        <x:v>LINHA MORTA</x:v>
      </x:c>
      <x:c r="E698" s="453" t="str">
        <x:v>5025300144</x:v>
      </x:c>
      <x:c r="F698" s="601" t="str">
        <x:v>RET ESTR CP TRAFO DT 1F FN LM</x:v>
      </x:c>
      <x:c r="G698" s="453" t="str">
        <x:v>CONJUNTO</x:v>
      </x:c>
      <x:c r="H698" s="604" t="n">
        <x:v>18</x:v>
      </x:c>
      <x:c r="I698" s="607" t="n">
        <x:v>14514.02</x:v>
      </x:c>
      <x:c r="J698" s="607" t="n">
        <x:v>26500.14</x:v>
      </x:c>
      <x:c r="K698" s="453" t="str">
        <x:v>NORTE | SUL</x:v>
      </x:c>
      <x:c r="L698" s="453" t="str">
        <x:v>NÃO</x:v>
      </x:c>
      <x:c r="M698" s="453" t="str">
        <x:v>DISPONIBILIDADE O&amp;M · FORA DO FATOR K</x:v>
      </x:c>
      <x:c r="N698" s="453" t="str">
        <x:v>DE/PARA POR CÓDIGO</x:v>
      </x:c>
    </x:row>
    <x:row r="699">
      <x:c r="A699" s="453" t="str">
        <x:v>MARÇO 2025</x:v>
      </x:c>
      <x:c r="B699" s="453" t="str">
        <x:v>DISPONIBILIDADE</x:v>
      </x:c>
      <x:c r="C699" s="453" t="str">
        <x:v>DISPONIBILIDADE</x:v>
      </x:c>
      <x:c r="D699" s="453" t="str">
        <x:v>LINHA MORTA</x:v>
      </x:c>
      <x:c r="E699" s="453" t="str">
        <x:v>5025300145</x:v>
      </x:c>
      <x:c r="F699" s="601" t="str">
        <x:v>INST ESTR CP TRAFO DT 2F FF LM</x:v>
      </x:c>
      <x:c r="G699" s="453" t="str">
        <x:v>CONJUNTO</x:v>
      </x:c>
      <x:c r="H699" s="604" t="n">
        <x:v>7</x:v>
      </x:c>
      <x:c r="I699" s="607" t="n">
        <x:v>10037.53</x:v>
      </x:c>
      <x:c r="J699" s="607" t="n">
        <x:v>15642.41</x:v>
      </x:c>
      <x:c r="K699" s="453" t="str">
        <x:v>SUL</x:v>
      </x:c>
      <x:c r="L699" s="453" t="str">
        <x:v>NÃO</x:v>
      </x:c>
      <x:c r="M699" s="453" t="str">
        <x:v>DISPONIBILIDADE O&amp;M · FORA DO FATOR K</x:v>
      </x:c>
      <x:c r="N699" s="453" t="str">
        <x:v>DE/PARA POR CÓDIGO</x:v>
      </x:c>
    </x:row>
    <x:row r="700">
      <x:c r="A700" s="453" t="str">
        <x:v>MARÇO 2025</x:v>
      </x:c>
      <x:c r="B700" s="453" t="str">
        <x:v>DISPONIBILIDADE</x:v>
      </x:c>
      <x:c r="C700" s="453" t="str">
        <x:v>DISPONIBILIDADE</x:v>
      </x:c>
      <x:c r="D700" s="453" t="str">
        <x:v>LINHA MORTA</x:v>
      </x:c>
      <x:c r="E700" s="453" t="str">
        <x:v>5025300146</x:v>
      </x:c>
      <x:c r="F700" s="601" t="str">
        <x:v>RET ESTR CP TRAFO DT 2F FF LM</x:v>
      </x:c>
      <x:c r="G700" s="453" t="str">
        <x:v>CONJUNTO</x:v>
      </x:c>
      <x:c r="H700" s="604" t="n">
        <x:v>9</x:v>
      </x:c>
      <x:c r="I700" s="607" t="n">
        <x:v>8147.15</x:v>
      </x:c>
      <x:c r="J700" s="607" t="n">
        <x:v>15379.56</x:v>
      </x:c>
      <x:c r="K700" s="453" t="str">
        <x:v>SUL</x:v>
      </x:c>
      <x:c r="L700" s="453" t="str">
        <x:v>NÃO</x:v>
      </x:c>
      <x:c r="M700" s="453" t="str">
        <x:v>DISPONIBILIDADE O&amp;M · FORA DO FATOR K</x:v>
      </x:c>
      <x:c r="N700" s="453" t="str">
        <x:v>DE/PARA POR CÓDIGO</x:v>
      </x:c>
    </x:row>
    <x:row r="701">
      <x:c r="A701" s="453" t="str">
        <x:v>MARÇO 2025</x:v>
      </x:c>
      <x:c r="B701" s="453" t="str">
        <x:v>DISPONIBILIDADE</x:v>
      </x:c>
      <x:c r="C701" s="453" t="str">
        <x:v>DISPONIBILIDADE</x:v>
      </x:c>
      <x:c r="D701" s="453" t="str">
        <x:v>LINHA MORTA</x:v>
      </x:c>
      <x:c r="E701" s="453" t="str">
        <x:v>5025300147</x:v>
      </x:c>
      <x:c r="F701" s="601" t="str">
        <x:v>INST ESTR CP TRAFO DT 3F LM</x:v>
      </x:c>
      <x:c r="G701" s="453" t="str">
        <x:v>CONJUNTO</x:v>
      </x:c>
      <x:c r="H701" s="604" t="n">
        <x:v>24</x:v>
      </x:c>
      <x:c r="I701" s="607" t="n">
        <x:v>63616.87</x:v>
      </x:c>
      <x:c r="J701" s="607" t="n">
        <x:v>72559.68</x:v>
      </x:c>
      <x:c r="K701" s="453" t="str">
        <x:v>NORTE | SUL</x:v>
      </x:c>
      <x:c r="L701" s="453" t="str">
        <x:v>NÃO</x:v>
      </x:c>
      <x:c r="M701" s="453" t="str">
        <x:v>DISPONIBILIDADE O&amp;M · FORA DO FATOR K</x:v>
      </x:c>
      <x:c r="N701" s="453" t="str">
        <x:v>DE/PARA POR CÓDIGO</x:v>
      </x:c>
    </x:row>
    <x:row r="702">
      <x:c r="A702" s="453" t="str">
        <x:v>MARÇO 2025</x:v>
      </x:c>
      <x:c r="B702" s="453" t="str">
        <x:v>DISPONIBILIDADE</x:v>
      </x:c>
      <x:c r="C702" s="453" t="str">
        <x:v>DISPONIBILIDADE</x:v>
      </x:c>
      <x:c r="D702" s="453" t="str">
        <x:v>LINHA MORTA</x:v>
      </x:c>
      <x:c r="E702" s="453" t="str">
        <x:v>5025300148</x:v>
      </x:c>
      <x:c r="F702" s="601" t="str">
        <x:v>RET ESTR CP TRAFO DT 3F LM</x:v>
      </x:c>
      <x:c r="G702" s="453" t="str">
        <x:v>CONJUNTO</x:v>
      </x:c>
      <x:c r="H702" s="604" t="n">
        <x:v>9</x:v>
      </x:c>
      <x:c r="I702" s="607" t="n">
        <x:v>12781.79</x:v>
      </x:c>
      <x:c r="J702" s="607" t="n">
        <x:v>19520.19</x:v>
      </x:c>
      <x:c r="K702" s="453" t="str">
        <x:v>NORTE | SUL</x:v>
      </x:c>
      <x:c r="L702" s="453" t="str">
        <x:v>NÃO</x:v>
      </x:c>
      <x:c r="M702" s="453" t="str">
        <x:v>DISPONIBILIDADE O&amp;M · FORA DO FATOR K</x:v>
      </x:c>
      <x:c r="N702" s="453" t="str">
        <x:v>DE/PARA POR CÓDIGO</x:v>
      </x:c>
    </x:row>
    <x:row r="703">
      <x:c r="A703" s="453" t="str">
        <x:v>MARÇO 2025</x:v>
      </x:c>
      <x:c r="B703" s="453" t="str">
        <x:v>DISPONIBILIDADE</x:v>
      </x:c>
      <x:c r="C703" s="453" t="str">
        <x:v>DISPONIBILIDADE</x:v>
      </x:c>
      <x:c r="D703" s="453" t="str">
        <x:v>LINHA MORTA</x:v>
      </x:c>
      <x:c r="E703" s="453" t="str">
        <x:v>5025300160</x:v>
      </x:c>
      <x:c r="F703" s="601" t="str">
        <x:v>INST PARA-RAIOS BT LM</x:v>
      </x:c>
      <x:c r="G703" s="453" t="str">
        <x:v>CONJUNTO</x:v>
      </x:c>
      <x:c r="H703" s="604" t="n">
        <x:v>41</x:v>
      </x:c>
      <x:c r="I703" s="607" t="n">
        <x:v>1680.03</x:v>
      </x:c>
      <x:c r="J703" s="607" t="n">
        <x:v>14864.14</x:v>
      </x:c>
      <x:c r="K703" s="453" t="str">
        <x:v>SUL</x:v>
      </x:c>
      <x:c r="L703" s="453" t="str">
        <x:v>NÃO</x:v>
      </x:c>
      <x:c r="M703" s="453" t="str">
        <x:v>DISPONIBILIDADE O&amp;M · FORA DO FATOR K</x:v>
      </x:c>
      <x:c r="N703" s="453" t="str">
        <x:v>DE/PARA POR CÓDIGO | NÃO INFORMADA</x:v>
      </x:c>
    </x:row>
    <x:row r="704">
      <x:c r="A704" s="453" t="str">
        <x:v>MARÇO 2025</x:v>
      </x:c>
      <x:c r="B704" s="453" t="str">
        <x:v>DISPONIBILIDADE</x:v>
      </x:c>
      <x:c r="C704" s="453" t="str">
        <x:v>DISPONIBILIDADE</x:v>
      </x:c>
      <x:c r="D704" s="453" t="str">
        <x:v>LINHA MORTA</x:v>
      </x:c>
      <x:c r="E704" s="453" t="str">
        <x:v>5025300161</x:v>
      </x:c>
      <x:c r="F704" s="601" t="str">
        <x:v>RET PARA-RAIOS BT LM</x:v>
      </x:c>
      <x:c r="G704" s="453" t="str">
        <x:v>CONJUNTO</x:v>
      </x:c>
      <x:c r="H704" s="604" t="n">
        <x:v>3</x:v>
      </x:c>
      <x:c r="I704" s="607" t="n">
        <x:v>65.91</x:v>
      </x:c>
      <x:c r="J704" s="607" t="n">
        <x:v>747.69</x:v>
      </x:c>
      <x:c r="K704" s="453" t="str">
        <x:v>SUL</x:v>
      </x:c>
      <x:c r="L704" s="453" t="str">
        <x:v>NÃO</x:v>
      </x:c>
      <x:c r="M704" s="453" t="str">
        <x:v>DISPONIBILIDADE O&amp;M · FORA DO FATOR K</x:v>
      </x:c>
      <x:c r="N704" s="453" t="str">
        <x:v>DE/PARA POR CÓDIGO</x:v>
      </x:c>
    </x:row>
    <x:row r="705">
      <x:c r="A705" s="453" t="str">
        <x:v>MARÇO 2025</x:v>
      </x:c>
      <x:c r="B705" s="453" t="str">
        <x:v>DISPONIBILIDADE</x:v>
      </x:c>
      <x:c r="C705" s="453" t="str">
        <x:v>DISPONIBILIDADE</x:v>
      </x:c>
      <x:c r="D705" s="453" t="str">
        <x:v>LINHA MORTA</x:v>
      </x:c>
      <x:c r="E705" s="453" t="str">
        <x:v>5025300162</x:v>
      </x:c>
      <x:c r="F705" s="601" t="str">
        <x:v>INST PARA-RAIOS MT LM</x:v>
      </x:c>
      <x:c r="G705" s="453" t="str">
        <x:v>UNIDADE</x:v>
      </x:c>
      <x:c r="H705" s="604" t="n">
        <x:v>44</x:v>
      </x:c>
      <x:c r="I705" s="607" t="n">
        <x:v>6217.01</x:v>
      </x:c>
      <x:c r="J705" s="607" t="n">
        <x:v>20809.8</x:v>
      </x:c>
      <x:c r="K705" s="453" t="str">
        <x:v>NORTE | SUL</x:v>
      </x:c>
      <x:c r="L705" s="453" t="str">
        <x:v>NÃO</x:v>
      </x:c>
      <x:c r="M705" s="453" t="str">
        <x:v>DISPONIBILIDADE O&amp;M · FORA DO FATOR K</x:v>
      </x:c>
      <x:c r="N705" s="453" t="str">
        <x:v>DE/PARA POR CÓDIGO</x:v>
      </x:c>
    </x:row>
    <x:row r="706">
      <x:c r="A706" s="453" t="str">
        <x:v>MARÇO 2025</x:v>
      </x:c>
      <x:c r="B706" s="453" t="str">
        <x:v>DISPONIBILIDADE</x:v>
      </x:c>
      <x:c r="C706" s="453" t="str">
        <x:v>DISPONIBILIDADE</x:v>
      </x:c>
      <x:c r="D706" s="453" t="str">
        <x:v>LINHA MORTA</x:v>
      </x:c>
      <x:c r="E706" s="453" t="str">
        <x:v>5025300163</x:v>
      </x:c>
      <x:c r="F706" s="601" t="str">
        <x:v>RET PARA-RAIOS MT LM</x:v>
      </x:c>
      <x:c r="G706" s="453" t="str">
        <x:v>UNIDADE</x:v>
      </x:c>
      <x:c r="H706" s="604" t="n">
        <x:v>37</x:v>
      </x:c>
      <x:c r="I706" s="607" t="n">
        <x:v>2010.94</x:v>
      </x:c>
      <x:c r="J706" s="607" t="n">
        <x:v>10850.62</x:v>
      </x:c>
      <x:c r="K706" s="453" t="str">
        <x:v>NORTE | SUL</x:v>
      </x:c>
      <x:c r="L706" s="453" t="str">
        <x:v>NÃO</x:v>
      </x:c>
      <x:c r="M706" s="453" t="str">
        <x:v>DISPONIBILIDADE O&amp;M · FORA DO FATOR K</x:v>
      </x:c>
      <x:c r="N706" s="453" t="str">
        <x:v>DE/PARA POR CÓDIGO</x:v>
      </x:c>
    </x:row>
    <x:row r="707">
      <x:c r="A707" s="453" t="str">
        <x:v>MARÇO 2025</x:v>
      </x:c>
      <x:c r="B707" s="453" t="str">
        <x:v>DISPONIBILIDADE</x:v>
      </x:c>
      <x:c r="C707" s="453" t="str">
        <x:v>DISPONIBILIDADE</x:v>
      </x:c>
      <x:c r="D707" s="453" t="str">
        <x:v>LINHA MORTA</x:v>
      </x:c>
      <x:c r="E707" s="453" t="str">
        <x:v>5025300167</x:v>
      </x:c>
      <x:c r="F707" s="601" t="str">
        <x:v>RET CHAVE FUSIVEL RELIG LM</x:v>
      </x:c>
      <x:c r="G707" s="453" t="str">
        <x:v>UNIDADE</x:v>
      </x:c>
      <x:c r="H707" s="604" t="n">
        <x:v>4</x:v>
      </x:c>
      <x:c r="I707" s="607" t="n">
        <x:v>1288.4</x:v>
      </x:c>
      <x:c r="J707" s="607" t="n">
        <x:v>1880.76</x:v>
      </x:c>
      <x:c r="K707" s="453" t="str">
        <x:v>SUL</x:v>
      </x:c>
      <x:c r="L707" s="453" t="str">
        <x:v>NÃO</x:v>
      </x:c>
      <x:c r="M707" s="453" t="str">
        <x:v>DISPONIBILIDADE O&amp;M · FORA DO FATOR K</x:v>
      </x:c>
      <x:c r="N707" s="453" t="str">
        <x:v>DE/PARA POR CÓDIGO</x:v>
      </x:c>
    </x:row>
    <x:row r="708">
      <x:c r="A708" s="453" t="str">
        <x:v>MARÇO 2025</x:v>
      </x:c>
      <x:c r="B708" s="453" t="str">
        <x:v>DISPONIBILIDADE</x:v>
      </x:c>
      <x:c r="C708" s="453" t="str">
        <x:v>DISPONIBILIDADE</x:v>
      </x:c>
      <x:c r="D708" s="453" t="str">
        <x:v>LINHA MORTA</x:v>
      </x:c>
      <x:c r="E708" s="453" t="str">
        <x:v>5025300172</x:v>
      </x:c>
      <x:c r="F708" s="601" t="str">
        <x:v>INST CHAVE FUSIVEL 15/25KV LM</x:v>
      </x:c>
      <x:c r="G708" s="453" t="str">
        <x:v>UNIDADE</x:v>
      </x:c>
      <x:c r="H708" s="604" t="n">
        <x:v>65</x:v>
      </x:c>
      <x:c r="I708" s="607" t="n">
        <x:v>11853.83</x:v>
      </x:c>
      <x:c r="J708" s="607" t="n">
        <x:v>28836.6</x:v>
      </x:c>
      <x:c r="K708" s="453" t="str">
        <x:v>NORTE | SUL</x:v>
      </x:c>
      <x:c r="L708" s="453" t="str">
        <x:v>NÃO</x:v>
      </x:c>
      <x:c r="M708" s="453" t="str">
        <x:v>DISPONIBILIDADE O&amp;M · FORA DO FATOR K</x:v>
      </x:c>
      <x:c r="N708" s="453" t="str">
        <x:v>DE/PARA POR CÓDIGO</x:v>
      </x:c>
    </x:row>
    <x:row r="709">
      <x:c r="A709" s="453" t="str">
        <x:v>MARÇO 2025</x:v>
      </x:c>
      <x:c r="B709" s="453" t="str">
        <x:v>DISPONIBILIDADE</x:v>
      </x:c>
      <x:c r="C709" s="453" t="str">
        <x:v>DISPONIBILIDADE</x:v>
      </x:c>
      <x:c r="D709" s="453" t="str">
        <x:v>LINHA MORTA</x:v>
      </x:c>
      <x:c r="E709" s="453" t="str">
        <x:v>5025300173</x:v>
      </x:c>
      <x:c r="F709" s="601" t="str">
        <x:v>RET CHAVE FUSIVEL 15/25KV LM</x:v>
      </x:c>
      <x:c r="G709" s="453" t="str">
        <x:v>UNIDADE</x:v>
      </x:c>
      <x:c r="H709" s="604" t="n">
        <x:v>39</x:v>
      </x:c>
      <x:c r="I709" s="607" t="n">
        <x:v>3023.81</x:v>
      </x:c>
      <x:c r="J709" s="607" t="n">
        <x:v>12944.49</x:v>
      </x:c>
      <x:c r="K709" s="453" t="str">
        <x:v>NORTE | SUL</x:v>
      </x:c>
      <x:c r="L709" s="453" t="str">
        <x:v>NÃO</x:v>
      </x:c>
      <x:c r="M709" s="453" t="str">
        <x:v>DISPONIBILIDADE O&amp;M · FORA DO FATOR K</x:v>
      </x:c>
      <x:c r="N709" s="453" t="str">
        <x:v>DE/PARA POR CÓDIGO</x:v>
      </x:c>
    </x:row>
    <x:row r="710">
      <x:c r="A710" s="453" t="str">
        <x:v>MARÇO 2025</x:v>
      </x:c>
      <x:c r="B710" s="453" t="str">
        <x:v>DISPONIBILIDADE</x:v>
      </x:c>
      <x:c r="C710" s="453" t="str">
        <x:v>DISPONIBILIDADE</x:v>
      </x:c>
      <x:c r="D710" s="453" t="str">
        <x:v>LINHA MORTA</x:v>
      </x:c>
      <x:c r="E710" s="453" t="str">
        <x:v>5025300176</x:v>
      </x:c>
      <x:c r="F710" s="601" t="str">
        <x:v>INST CHAVE FACA LM</x:v>
      </x:c>
      <x:c r="G710" s="453" t="str">
        <x:v>UNIDADE</x:v>
      </x:c>
      <x:c r="H710" s="604" t="n">
        <x:v>13</x:v>
      </x:c>
      <x:c r="I710" s="607" t="n">
        <x:v>2474.29</x:v>
      </x:c>
      <x:c r="J710" s="607" t="n">
        <x:v>5767.32</x:v>
      </x:c>
      <x:c r="K710" s="453" t="str">
        <x:v>SUL</x:v>
      </x:c>
      <x:c r="L710" s="453" t="str">
        <x:v>NÃO</x:v>
      </x:c>
      <x:c r="M710" s="453" t="str">
        <x:v>DISPONIBILIDADE O&amp;M · FORA DO FATOR K</x:v>
      </x:c>
      <x:c r="N710" s="453" t="str">
        <x:v>DE/PARA POR CÓDIGO</x:v>
      </x:c>
    </x:row>
    <x:row r="711">
      <x:c r="A711" s="453" t="str">
        <x:v>MARÇO 2025</x:v>
      </x:c>
      <x:c r="B711" s="453" t="str">
        <x:v>DISPONIBILIDADE</x:v>
      </x:c>
      <x:c r="C711" s="453" t="str">
        <x:v>DISPONIBILIDADE</x:v>
      </x:c>
      <x:c r="D711" s="453" t="str">
        <x:v>LINHA MORTA</x:v>
      </x:c>
      <x:c r="E711" s="453" t="str">
        <x:v>5025300177</x:v>
      </x:c>
      <x:c r="F711" s="601" t="str">
        <x:v>RET CHAVE FACA LM</x:v>
      </x:c>
      <x:c r="G711" s="453" t="str">
        <x:v>UNIDADE</x:v>
      </x:c>
      <x:c r="H711" s="604" t="n">
        <x:v>13</x:v>
      </x:c>
      <x:c r="I711" s="607" t="n">
        <x:v>1015.17</x:v>
      </x:c>
      <x:c r="J711" s="607" t="n">
        <x:v>4314.83</x:v>
      </x:c>
      <x:c r="K711" s="453" t="str">
        <x:v>SUL</x:v>
      </x:c>
      <x:c r="L711" s="453" t="str">
        <x:v>NÃO</x:v>
      </x:c>
      <x:c r="M711" s="453" t="str">
        <x:v>DISPONIBILIDADE O&amp;M · FORA DO FATOR K</x:v>
      </x:c>
      <x:c r="N711" s="453" t="str">
        <x:v>DE/PARA POR CÓDIGO</x:v>
      </x:c>
    </x:row>
    <x:row r="712">
      <x:c r="A712" s="453" t="str">
        <x:v>MARÇO 2025</x:v>
      </x:c>
      <x:c r="B712" s="453" t="str">
        <x:v>DISPONIBILIDADE</x:v>
      </x:c>
      <x:c r="C712" s="453" t="str">
        <x:v>DISPONIBILIDADE</x:v>
      </x:c>
      <x:c r="D712" s="453" t="str">
        <x:v>LINHA MORTA</x:v>
      </x:c>
      <x:c r="E712" s="453" t="str">
        <x:v>5025300237</x:v>
      </x:c>
      <x:c r="F712" s="601" t="str">
        <x:v>TURMA LM ATE 36,2KV 5H CAM EM DISP</x:v>
      </x:c>
      <x:c r="G712" s="453" t="str">
        <x:v>HORA</x:v>
      </x:c>
      <x:c r="H712" s="604" t="n">
        <x:v>90.327</x:v>
      </x:c>
      <x:c r="I712" s="607" t="n">
        <x:v>88823.06</x:v>
      </x:c>
      <x:c r="J712" s="607" t="n">
        <x:v>78327.06</x:v>
      </x:c>
      <x:c r="K712" s="453" t="str">
        <x:v>NORTE</x:v>
      </x:c>
      <x:c r="L712" s="453" t="str">
        <x:v>NÃO</x:v>
      </x:c>
      <x:c r="M712" s="453" t="str">
        <x:v>DISPONIBILIDADE O&amp;M · FORA DO FATOR K</x:v>
      </x:c>
      <x:c r="N712" s="453" t="str">
        <x:v>OBSERVAÇÃO DO DE/PARA</x:v>
      </x:c>
    </x:row>
    <x:row r="713">
      <x:c r="A713" s="453" t="str">
        <x:v>MARÇO 2025</x:v>
      </x:c>
      <x:c r="B713" s="453" t="str">
        <x:v>DISPONIBILIDADE</x:v>
      </x:c>
      <x:c r="C713" s="453" t="str">
        <x:v>DISPONIBILIDADE</x:v>
      </x:c>
      <x:c r="D713" s="453" t="str">
        <x:v>LINHA MORTA</x:v>
      </x:c>
      <x:c r="E713" s="453" t="str">
        <x:v>5025300252</x:v>
      </x:c>
      <x:c r="F713" s="601" t="str">
        <x:v>TURMA LM ATE 36,2KV 5H CAM SOBREAVISO</x:v>
      </x:c>
      <x:c r="G713" s="453" t="str">
        <x:v>HORA</x:v>
      </x:c>
      <x:c r="H713" s="604" t="n">
        <x:v>2145.798</x:v>
      </x:c>
      <x:c r="I713" s="607" t="n">
        <x:v>263117.75</x:v>
      </x:c>
      <x:c r="J713" s="607" t="n">
        <x:v>111645.87</x:v>
      </x:c>
      <x:c r="K713" s="453" t="str">
        <x:v>NORTE | SUL</x:v>
      </x:c>
      <x:c r="L713" s="453" t="str">
        <x:v>NÃO</x:v>
      </x:c>
      <x:c r="M713" s="453" t="str">
        <x:v>DISPONIBILIDADE O&amp;M · FORA DO FATOR K</x:v>
      </x:c>
      <x:c r="N713" s="453" t="str">
        <x:v>OBSERVAÇÃO DO DE/PARA</x:v>
      </x:c>
    </x:row>
    <x:row r="714">
      <x:c r="A714" s="453" t="str">
        <x:v>MARÇO 2025</x:v>
      </x:c>
      <x:c r="B714" s="453" t="str">
        <x:v>DISPONIBILIDADE</x:v>
      </x:c>
      <x:c r="C714" s="453" t="str">
        <x:v>DISPONIBILIDADE</x:v>
      </x:c>
      <x:c r="D714" s="453" t="str">
        <x:v>LINHA MORTA</x:v>
      </x:c>
      <x:c r="E714" s="453" t="str">
        <x:v>5025300253</x:v>
      </x:c>
      <x:c r="F714" s="601" t="str">
        <x:v>TURMA LM ATE 36,2KV 2H LEVE SOBREAVISO</x:v>
      </x:c>
      <x:c r="G714" s="453" t="str">
        <x:v>HORA</x:v>
      </x:c>
      <x:c r="H714" s="604" t="n">
        <x:v>98.067</x:v>
      </x:c>
      <x:c r="I714" s="607" t="n">
        <x:v>1898.58</x:v>
      </x:c>
      <x:c r="J714" s="607" t="n">
        <x:v>5102.43</x:v>
      </x:c>
      <x:c r="K714" s="453" t="str">
        <x:v>NORTE | SUL</x:v>
      </x:c>
      <x:c r="L714" s="453" t="str">
        <x:v>NÃO</x:v>
      </x:c>
      <x:c r="M714" s="453" t="str">
        <x:v>DISPONIBILIDADE O&amp;M · FORA DO FATOR K</x:v>
      </x:c>
      <x:c r="N714" s="453" t="str">
        <x:v>OBSERVAÇÃO DO DE/PARA</x:v>
      </x:c>
    </x:row>
    <x:row r="715">
      <x:c r="A715" s="453" t="str">
        <x:v>MARÇO 2025</x:v>
      </x:c>
      <x:c r="B715" s="453" t="str">
        <x:v>DISPONIBILIDADE</x:v>
      </x:c>
      <x:c r="C715" s="453" t="str">
        <x:v>DISPONIBILIDADE</x:v>
      </x:c>
      <x:c r="D715" s="453" t="str">
        <x:v>LINHA MORTA</x:v>
      </x:c>
      <x:c r="E715" s="453" t="str">
        <x:v>5025300384</x:v>
      </x:c>
      <x:c r="F715" s="601" t="str">
        <x:v>RET ESPACADOR/AFASTADOR REDE PRI/SEC LM</x:v>
      </x:c>
      <x:c r="G715" s="453" t="str">
        <x:v>CONJUNTO</x:v>
      </x:c>
      <x:c r="H715" s="604" t="n">
        <x:v>4</x:v>
      </x:c>
      <x:c r="I715" s="607" t="n">
        <x:v>106.86</x:v>
      </x:c>
      <x:c r="J715" s="607" t="n">
        <x:v>630.96</x:v>
      </x:c>
      <x:c r="K715" s="453" t="str">
        <x:v>NORTE | SUL</x:v>
      </x:c>
      <x:c r="L715" s="453" t="str">
        <x:v>NÃO</x:v>
      </x:c>
      <x:c r="M715" s="453" t="str">
        <x:v>DISPONIBILIDADE O&amp;M · FORA DO FATOR K</x:v>
      </x:c>
      <x:c r="N715" s="453" t="str">
        <x:v>DE/PARA POR CÓDIGO</x:v>
      </x:c>
    </x:row>
    <x:row r="716">
      <x:c r="A716" s="453" t="str">
        <x:v>MARÇO 2025</x:v>
      </x:c>
      <x:c r="B716" s="453" t="str">
        <x:v>DISPONIBILIDADE</x:v>
      </x:c>
      <x:c r="C716" s="453" t="str">
        <x:v>DISPONIBILIDADE</x:v>
      </x:c>
      <x:c r="D716" s="453" t="str">
        <x:v>PODA</x:v>
      </x:c>
      <x:c r="E716" s="453" t="str">
        <x:v>5026000015</x:v>
      </x:c>
      <x:c r="F716" s="601" t="str">
        <x:v>PODA ARV GRANDE PT &gt;=12M ELEV 2GE PO LM</x:v>
      </x:c>
      <x:c r="G716" s="453" t="str">
        <x:v>UNIDADE</x:v>
      </x:c>
      <x:c r="H716" s="604" t="n">
        <x:v>46</x:v>
      </x:c>
      <x:c r="I716" s="607" t="n">
        <x:v>72923.98</x:v>
      </x:c>
      <x:c r="J716" s="607" t="n">
        <x:v>13485.82</x:v>
      </x:c>
      <x:c r="K716" s="453" t="str">
        <x:v>NORTE | SUL</x:v>
      </x:c>
      <x:c r="L716" s="453" t="str">
        <x:v>NÃO</x:v>
      </x:c>
      <x:c r="M716" s="453" t="str">
        <x:v>DISPONIBILIDADE O&amp;M · FORA DO FATOR K</x:v>
      </x:c>
      <x:c r="N716" s="453" t="str">
        <x:v>SUGESTÃO POR SIMILARIDADE</x:v>
      </x:c>
    </x:row>
    <x:row r="717">
      <x:c r="A717" s="453" t="str">
        <x:v>MARÇO 2025</x:v>
      </x:c>
      <x:c r="B717" s="453" t="str">
        <x:v>DISPONIBILIDADE</x:v>
      </x:c>
      <x:c r="C717" s="453" t="str">
        <x:v>DISPONIBILIDADE</x:v>
      </x:c>
      <x:c r="D717" s="453" t="str">
        <x:v>PODA</x:v>
      </x:c>
      <x:c r="E717" s="453" t="str">
        <x:v>5026000017</x:v>
      </x:c>
      <x:c r="F717" s="601" t="str">
        <x:v>PODA ARV MEDIO PT &gt;6&lt;12M ELEV 2ME PO LM</x:v>
      </x:c>
      <x:c r="G717" s="453" t="str">
        <x:v>UNIDADE</x:v>
      </x:c>
      <x:c r="H717" s="604" t="n">
        <x:v>795</x:v>
      </x:c>
      <x:c r="I717" s="607" t="n">
        <x:v>334051.35</x:v>
      </x:c>
      <x:c r="J717" s="607" t="n">
        <x:v>135960.9</x:v>
      </x:c>
      <x:c r="K717" s="453" t="str">
        <x:v>NORTE | SUL</x:v>
      </x:c>
      <x:c r="L717" s="453" t="str">
        <x:v>NÃO</x:v>
      </x:c>
      <x:c r="M717" s="453" t="str">
        <x:v>DISPONIBILIDADE O&amp;M · FORA DO FATOR K</x:v>
      </x:c>
      <x:c r="N717" s="453" t="str">
        <x:v>SUGESTÃO POR SIMILARIDADE</x:v>
      </x:c>
    </x:row>
    <x:row r="718">
      <x:c r="A718" s="453" t="str">
        <x:v>MARÇO 2025</x:v>
      </x:c>
      <x:c r="B718" s="453" t="str">
        <x:v>DISPONIBILIDADE</x:v>
      </x:c>
      <x:c r="C718" s="453" t="str">
        <x:v>DISPONIBILIDADE</x:v>
      </x:c>
      <x:c r="D718" s="453" t="str">
        <x:v>PODA</x:v>
      </x:c>
      <x:c r="E718" s="453" t="str">
        <x:v>5026000026</x:v>
      </x:c>
      <x:c r="F718" s="601" t="str">
        <x:v>SERV CAMINHAO RECOLHE TRITURADOR/PODA</x:v>
      </x:c>
      <x:c r="G718" s="453" t="str">
        <x:v>UNIDADE</x:v>
      </x:c>
      <x:c r="H718" s="604" t="n">
        <x:v>559</x:v>
      </x:c>
      <x:c r="I718" s="607" t="n">
        <x:v>101592.66</x:v>
      </x:c>
      <x:c r="J718" s="607" t="n">
        <x:v>273138.58</x:v>
      </x:c>
      <x:c r="K718" s="453" t="str">
        <x:v>NORTE | SUL</x:v>
      </x:c>
      <x:c r="L718" s="453" t="str">
        <x:v>NÃO</x:v>
      </x:c>
      <x:c r="M718" s="453" t="str">
        <x:v>DISPONIBILIDADE O&amp;M · FORA DO FATOR K</x:v>
      </x:c>
      <x:c r="N718" s="453" t="str">
        <x:v>DE/PARA POR CÓDIGO</x:v>
      </x:c>
    </x:row>
    <x:row r="719">
      <x:c r="A719" s="453" t="str">
        <x:v>MARÇO 2025</x:v>
      </x:c>
      <x:c r="B719" s="453" t="str">
        <x:v>DISPONIBILIDADE</x:v>
      </x:c>
      <x:c r="C719" s="453" t="str">
        <x:v>DISPONIBILIDADE</x:v>
      </x:c>
      <x:c r="D719" s="453" t="str">
        <x:v>PODA</x:v>
      </x:c>
      <x:c r="E719" s="453" t="str">
        <x:v>5026000037</x:v>
      </x:c>
      <x:c r="F719" s="601" t="str">
        <x:v>PODA ARV &lt;6M REDE BT CENTRAL 2PC PO LM</x:v>
      </x:c>
      <x:c r="G719" s="453" t="str">
        <x:v>UNIDADE</x:v>
      </x:c>
      <x:c r="H719" s="604" t="n">
        <x:v>916</x:v>
      </x:c>
      <x:c r="I719" s="607" t="n">
        <x:v>376050.22</x:v>
      </x:c>
      <x:c r="J719" s="607" t="n">
        <x:v>223787.96</x:v>
      </x:c>
      <x:c r="K719" s="453" t="str">
        <x:v>NORTE | SUL</x:v>
      </x:c>
      <x:c r="L719" s="453" t="str">
        <x:v>NÃO</x:v>
      </x:c>
      <x:c r="M719" s="453" t="str">
        <x:v>DISPONIBILIDADE O&amp;M · FORA DO FATOR K</x:v>
      </x:c>
      <x:c r="N719" s="453" t="str">
        <x:v>SUGESTÃO POR SIMILARIDADE</x:v>
      </x:c>
    </x:row>
    <x:row r="720">
      <x:c r="A720" s="453" t="str">
        <x:v>MARÇO 2025</x:v>
      </x:c>
      <x:c r="B720" s="453" t="str">
        <x:v>DISPONIBILIDADE</x:v>
      </x:c>
      <x:c r="C720" s="453" t="str">
        <x:v>DISPONIBILIDADE</x:v>
      </x:c>
      <x:c r="D720" s="453" t="str">
        <x:v>LINHA VIVA</x:v>
      </x:c>
      <x:c r="E720" s="453" t="str">
        <x:v>5031200310</x:v>
      </x:c>
      <x:c r="F720" s="601" t="str">
        <x:v>INST ESTR PRI 2/3F SUS/PAS SP CRUZ SP LV</x:v>
      </x:c>
      <x:c r="G720" s="453" t="str">
        <x:v>UNIDADE</x:v>
      </x:c>
      <x:c r="H720" s="604" t="n">
        <x:v>162</x:v>
      </x:c>
      <x:c r="I720" s="607" t="n">
        <x:v>168937.45</x:v>
      </x:c>
      <x:c r="J720" s="607" t="n">
        <x:v>100717.02</x:v>
      </x:c>
      <x:c r="K720" s="453" t="str">
        <x:v>NORTE | SUL</x:v>
      </x:c>
      <x:c r="L720" s="453" t="str">
        <x:v>NÃO</x:v>
      </x:c>
      <x:c r="M720" s="453" t="str">
        <x:v>DISPONIBILIDADE O&amp;M · FORA DO FATOR K</x:v>
      </x:c>
      <x:c r="N720" s="453" t="str">
        <x:v>DE/PARA POR CÓDIGO | NÃO INFORMADA</x:v>
      </x:c>
    </x:row>
    <x:row r="721">
      <x:c r="A721" s="453" t="str">
        <x:v>MARÇO 2025</x:v>
      </x:c>
      <x:c r="B721" s="453" t="str">
        <x:v>DISPONIBILIDADE</x:v>
      </x:c>
      <x:c r="C721" s="453" t="str">
        <x:v>DISPONIBILIDADE</x:v>
      </x:c>
      <x:c r="D721" s="453" t="str">
        <x:v>LINHA VIVA</x:v>
      </x:c>
      <x:c r="E721" s="453" t="str">
        <x:v>5031200311</x:v>
      </x:c>
      <x:c r="F721" s="601" t="str">
        <x:v>RET ESTR PRI 2/3F SUS/PAS SP CRUZ SP LV</x:v>
      </x:c>
      <x:c r="G721" s="453" t="str">
        <x:v>UNIDADE</x:v>
      </x:c>
      <x:c r="H721" s="604" t="n">
        <x:v>141</x:v>
      </x:c>
      <x:c r="I721" s="607" t="n">
        <x:v>56982.69</x:v>
      </x:c>
      <x:c r="J721" s="607" t="n">
        <x:v>56356.29</x:v>
      </x:c>
      <x:c r="K721" s="453" t="str">
        <x:v>NORTE | SUL</x:v>
      </x:c>
      <x:c r="L721" s="453" t="str">
        <x:v>NÃO</x:v>
      </x:c>
      <x:c r="M721" s="453" t="str">
        <x:v>DISPONIBILIDADE O&amp;M · FORA DO FATOR K</x:v>
      </x:c>
      <x:c r="N721" s="453" t="str">
        <x:v>DE/PARA POR CÓDIGO</x:v>
      </x:c>
    </x:row>
    <x:row r="722">
      <x:c r="A722" s="453" t="str">
        <x:v>MARÇO 2025</x:v>
      </x:c>
      <x:c r="B722" s="453" t="str">
        <x:v>DISPONIBILIDADE</x:v>
      </x:c>
      <x:c r="C722" s="453" t="str">
        <x:v>DISPONIBILIDADE</x:v>
      </x:c>
      <x:c r="D722" s="453" t="str">
        <x:v>LINHA VIVA</x:v>
      </x:c>
      <x:c r="E722" s="453" t="str">
        <x:v>5031200312</x:v>
      </x:c>
      <x:c r="F722" s="601" t="str">
        <x:v>INST ESTR PRI 2/3F SUS/PAS DP CRUZ DP LV</x:v>
      </x:c>
      <x:c r="G722" s="453" t="str">
        <x:v>UNIDADE</x:v>
      </x:c>
      <x:c r="H722" s="604" t="n">
        <x:v>12</x:v>
      </x:c>
      <x:c r="I722" s="607" t="n">
        <x:v>15244.53</x:v>
      </x:c>
      <x:c r="J722" s="607" t="n">
        <x:v>14023.56</x:v>
      </x:c>
      <x:c r="K722" s="453" t="str">
        <x:v>NORTE | SUL</x:v>
      </x:c>
      <x:c r="L722" s="453" t="str">
        <x:v>NÃO</x:v>
      </x:c>
      <x:c r="M722" s="453" t="str">
        <x:v>DISPONIBILIDADE O&amp;M · FORA DO FATOR K</x:v>
      </x:c>
      <x:c r="N722" s="453" t="str">
        <x:v>DE/PARA POR CÓDIGO | NÃO INFORMADA</x:v>
      </x:c>
    </x:row>
    <x:row r="723">
      <x:c r="A723" s="453" t="str">
        <x:v>MARÇO 2025</x:v>
      </x:c>
      <x:c r="B723" s="453" t="str">
        <x:v>DISPONIBILIDADE</x:v>
      </x:c>
      <x:c r="C723" s="453" t="str">
        <x:v>DISPONIBILIDADE</x:v>
      </x:c>
      <x:c r="D723" s="453" t="str">
        <x:v>LINHA VIVA</x:v>
      </x:c>
      <x:c r="E723" s="453" t="str">
        <x:v>5031200313</x:v>
      </x:c>
      <x:c r="F723" s="601" t="str">
        <x:v>RET ESTR PRI 2/3F SUS/PAS DP CRUZ DP LV</x:v>
      </x:c>
      <x:c r="G723" s="453" t="str">
        <x:v>UNIDADE</x:v>
      </x:c>
      <x:c r="H723" s="604" t="n">
        <x:v>13</x:v>
      </x:c>
      <x:c r="I723" s="607" t="n">
        <x:v>7580.61</x:v>
      </x:c>
      <x:c r="J723" s="607" t="n">
        <x:v>9765.86</x:v>
      </x:c>
      <x:c r="K723" s="453" t="str">
        <x:v>NORTE | SUL</x:v>
      </x:c>
      <x:c r="L723" s="453" t="str">
        <x:v>NÃO</x:v>
      </x:c>
      <x:c r="M723" s="453" t="str">
        <x:v>DISPONIBILIDADE O&amp;M · FORA DO FATOR K</x:v>
      </x:c>
      <x:c r="N723" s="453" t="str">
        <x:v>DE/PARA POR CÓDIGO</x:v>
      </x:c>
    </x:row>
    <x:row r="724">
      <x:c r="A724" s="453" t="str">
        <x:v>MARÇO 2025</x:v>
      </x:c>
      <x:c r="B724" s="453" t="str">
        <x:v>DISPONIBILIDADE</x:v>
      </x:c>
      <x:c r="C724" s="453" t="str">
        <x:v>DISPONIBILIDADE</x:v>
      </x:c>
      <x:c r="D724" s="453" t="str">
        <x:v>LINHA VIVA</x:v>
      </x:c>
      <x:c r="E724" s="453" t="str">
        <x:v>5031200314</x:v>
      </x:c>
      <x:c r="F724" s="601" t="str">
        <x:v>INST ESTR PRI 2/3F ANC/AMA SP CRUZ DP LV</x:v>
      </x:c>
      <x:c r="G724" s="453" t="str">
        <x:v>UNIDADE</x:v>
      </x:c>
      <x:c r="H724" s="604" t="n">
        <x:v>10</x:v>
      </x:c>
      <x:c r="I724" s="607" t="n">
        <x:v>20596.14</x:v>
      </x:c>
      <x:c r="J724" s="607" t="n">
        <x:v>12520.8</x:v>
      </x:c>
      <x:c r="K724" s="453" t="str">
        <x:v>NORTE | SUL</x:v>
      </x:c>
      <x:c r="L724" s="453" t="str">
        <x:v>NÃO</x:v>
      </x:c>
      <x:c r="M724" s="453" t="str">
        <x:v>DISPONIBILIDADE O&amp;M · FORA DO FATOR K</x:v>
      </x:c>
      <x:c r="N724" s="453" t="str">
        <x:v>DE/PARA POR CÓDIGO</x:v>
      </x:c>
    </x:row>
    <x:row r="725">
      <x:c r="A725" s="453" t="str">
        <x:v>MARÇO 2025</x:v>
      </x:c>
      <x:c r="B725" s="453" t="str">
        <x:v>DISPONIBILIDADE</x:v>
      </x:c>
      <x:c r="C725" s="453" t="str">
        <x:v>DISPONIBILIDADE</x:v>
      </x:c>
      <x:c r="D725" s="453" t="str">
        <x:v>LINHA VIVA</x:v>
      </x:c>
      <x:c r="E725" s="453" t="str">
        <x:v>5031200315</x:v>
      </x:c>
      <x:c r="F725" s="601" t="str">
        <x:v>RET ESTR PRI 2/3F ANC/AMA SP CRUZ DP LV</x:v>
      </x:c>
      <x:c r="G725" s="453" t="str">
        <x:v>UNIDADE</x:v>
      </x:c>
      <x:c r="H725" s="604" t="n">
        <x:v>2</x:v>
      </x:c>
      <x:c r="I725" s="607" t="n">
        <x:v>1299.34</x:v>
      </x:c>
      <x:c r="J725" s="607" t="n">
        <x:v>1609.72</x:v>
      </x:c>
      <x:c r="K725" s="453" t="str">
        <x:v>NORTE | SUL</x:v>
      </x:c>
      <x:c r="L725" s="453" t="str">
        <x:v>NÃO</x:v>
      </x:c>
      <x:c r="M725" s="453" t="str">
        <x:v>DISPONIBILIDADE O&amp;M · FORA DO FATOR K</x:v>
      </x:c>
      <x:c r="N725" s="453" t="str">
        <x:v>DE/PARA POR CÓDIGO</x:v>
      </x:c>
    </x:row>
    <x:row r="726">
      <x:c r="A726" s="453" t="str">
        <x:v>MARÇO 2025</x:v>
      </x:c>
      <x:c r="B726" s="453" t="str">
        <x:v>DISPONIBILIDADE</x:v>
      </x:c>
      <x:c r="C726" s="453" t="str">
        <x:v>DISPONIBILIDADE</x:v>
      </x:c>
      <x:c r="D726" s="453" t="str">
        <x:v>LINHA VIVA</x:v>
      </x:c>
      <x:c r="E726" s="453" t="str">
        <x:v>5031200316</x:v>
      </x:c>
      <x:c r="F726" s="601" t="str">
        <x:v>INST ESTR PRI 2/3F ANC/AMA DP CRUZ DP LV</x:v>
      </x:c>
      <x:c r="G726" s="453" t="str">
        <x:v>UNIDADE</x:v>
      </x:c>
      <x:c r="H726" s="604" t="n">
        <x:v>4</x:v>
      </x:c>
      <x:c r="I726" s="607" t="n">
        <x:v>12744.29</x:v>
      </x:c>
      <x:c r="J726" s="607" t="n">
        <x:v>6677.92</x:v>
      </x:c>
      <x:c r="K726" s="453" t="str">
        <x:v>NORTE | SUL</x:v>
      </x:c>
      <x:c r="L726" s="453" t="str">
        <x:v>NÃO</x:v>
      </x:c>
      <x:c r="M726" s="453" t="str">
        <x:v>DISPONIBILIDADE O&amp;M · FORA DO FATOR K</x:v>
      </x:c>
      <x:c r="N726" s="453" t="str">
        <x:v>DE/PARA POR CÓDIGO | NÃO INFORMADA</x:v>
      </x:c>
    </x:row>
    <x:row r="727">
      <x:c r="A727" s="453" t="str">
        <x:v>MARÇO 2025</x:v>
      </x:c>
      <x:c r="B727" s="453" t="str">
        <x:v>DISPONIBILIDADE</x:v>
      </x:c>
      <x:c r="C727" s="453" t="str">
        <x:v>DISPONIBILIDADE</x:v>
      </x:c>
      <x:c r="D727" s="453" t="str">
        <x:v>LINHA VIVA</x:v>
      </x:c>
      <x:c r="E727" s="453" t="str">
        <x:v>5031200317</x:v>
      </x:c>
      <x:c r="F727" s="601" t="str">
        <x:v>RET ESTR PRI 2/3F ANC/AMA DP CRUZ DP LV</x:v>
      </x:c>
      <x:c r="G727" s="453" t="str">
        <x:v>UNIDADE</x:v>
      </x:c>
      <x:c r="H727" s="604" t="n">
        <x:v>1</x:v>
      </x:c>
      <x:c r="I727" s="607" t="n">
        <x:v>1195.22</x:v>
      </x:c>
      <x:c r="J727" s="607" t="n">
        <x:v>1073.26</x:v>
      </x:c>
      <x:c r="K727" s="453" t="str">
        <x:v>NORTE | SUL</x:v>
      </x:c>
      <x:c r="L727" s="453" t="str">
        <x:v>NÃO</x:v>
      </x:c>
      <x:c r="M727" s="453" t="str">
        <x:v>DISPONIBILIDADE O&amp;M · FORA DO FATOR K</x:v>
      </x:c>
      <x:c r="N727" s="453" t="str">
        <x:v>DE/PARA POR CÓDIGO</x:v>
      </x:c>
    </x:row>
    <x:row r="728">
      <x:c r="A728" s="453" t="str">
        <x:v>MARÇO 2025</x:v>
      </x:c>
      <x:c r="B728" s="453" t="str">
        <x:v>DISPONIBILIDADE</x:v>
      </x:c>
      <x:c r="C728" s="453" t="str">
        <x:v>DISPONIBILIDADE</x:v>
      </x:c>
      <x:c r="D728" s="453" t="str">
        <x:v>LINHA VIVA</x:v>
      </x:c>
      <x:c r="E728" s="453" t="str">
        <x:v>5031200338</x:v>
      </x:c>
      <x:c r="F728" s="601" t="str">
        <x:v>TURMA LV INST POSTE ESTRUT PRIMARIA LV</x:v>
      </x:c>
      <x:c r="G728" s="453" t="str">
        <x:v>UNIDADE</x:v>
      </x:c>
      <x:c r="H728" s="604" t="n">
        <x:v>17</x:v>
      </x:c>
      <x:c r="I728" s="607" t="n">
        <x:v>13622.85</x:v>
      </x:c>
      <x:c r="J728" s="607" t="n">
        <x:v>21571.47</x:v>
      </x:c>
      <x:c r="K728" s="453" t="str">
        <x:v>SUL</x:v>
      </x:c>
      <x:c r="L728" s="453" t="str">
        <x:v>NÃO</x:v>
      </x:c>
      <x:c r="M728" s="453" t="str">
        <x:v>DISPONIBILIDADE O&amp;M · FORA DO FATOR K</x:v>
      </x:c>
      <x:c r="N728" s="453" t="str">
        <x:v>DE/PARA POR CÓDIGO</x:v>
      </x:c>
    </x:row>
    <x:row r="729">
      <x:c r="A729" s="453" t="str">
        <x:v>MARÇO 2025</x:v>
      </x:c>
      <x:c r="B729" s="453" t="str">
        <x:v>DISPONIBILIDADE</x:v>
      </x:c>
      <x:c r="C729" s="453" t="str">
        <x:v>DISPONIBILIDADE</x:v>
      </x:c>
      <x:c r="D729" s="453" t="str">
        <x:v>LINHA VIVA</x:v>
      </x:c>
      <x:c r="E729" s="453" t="str">
        <x:v>5031200339</x:v>
      </x:c>
      <x:c r="F729" s="601" t="str">
        <x:v>TURMA LV RET POSTE ESTRUT PRIMARIA LV</x:v>
      </x:c>
      <x:c r="G729" s="453" t="str">
        <x:v>UNIDADE</x:v>
      </x:c>
      <x:c r="H729" s="604" t="n">
        <x:v>1</x:v>
      </x:c>
      <x:c r="I729" s="607" t="n">
        <x:v>462.73</x:v>
      </x:c>
      <x:c r="J729" s="607" t="n">
        <x:v>1087.66</x:v>
      </x:c>
      <x:c r="K729" s="453" t="str">
        <x:v>SUL</x:v>
      </x:c>
      <x:c r="L729" s="453" t="str">
        <x:v>NÃO</x:v>
      </x:c>
      <x:c r="M729" s="453" t="str">
        <x:v>DISPONIBILIDADE O&amp;M · FORA DO FATOR K</x:v>
      </x:c>
      <x:c r="N729" s="453" t="str">
        <x:v>DE/PARA POR CÓDIGO</x:v>
      </x:c>
    </x:row>
    <x:row r="730">
      <x:c r="A730" s="453" t="str">
        <x:v>MARÇO 2025</x:v>
      </x:c>
      <x:c r="B730" s="453" t="str">
        <x:v>DISPONIBILIDADE</x:v>
      </x:c>
      <x:c r="C730" s="453" t="str">
        <x:v>DISPONIBILIDADE</x:v>
      </x:c>
      <x:c r="D730" s="453" t="str">
        <x:v>LINHA VIVA</x:v>
      </x:c>
      <x:c r="E730" s="453" t="str">
        <x:v>5031200340</x:v>
      </x:c>
      <x:c r="F730" s="601" t="str">
        <x:v>NIVELAR CRUZETA LV</x:v>
      </x:c>
      <x:c r="G730" s="453" t="str">
        <x:v>CONJUNTO</x:v>
      </x:c>
      <x:c r="H730" s="604" t="n">
        <x:v>11</x:v>
      </x:c>
      <x:c r="I730" s="607" t="n">
        <x:v>4018.19</x:v>
      </x:c>
      <x:c r="J730" s="607" t="n">
        <x:v>5814.27</x:v>
      </x:c>
      <x:c r="K730" s="453" t="str">
        <x:v>NORTE</x:v>
      </x:c>
      <x:c r="L730" s="453" t="str">
        <x:v>NÃO</x:v>
      </x:c>
      <x:c r="M730" s="453" t="str">
        <x:v>DISPONIBILIDADE O&amp;M · FORA DO FATOR K</x:v>
      </x:c>
      <x:c r="N730" s="453" t="str">
        <x:v>DE/PARA POR CÓDIGO</x:v>
      </x:c>
    </x:row>
    <x:row r="731">
      <x:c r="A731" s="453" t="str">
        <x:v>MARÇO 2025</x:v>
      </x:c>
      <x:c r="B731" s="453" t="str">
        <x:v>DISPONIBILIDADE</x:v>
      </x:c>
      <x:c r="C731" s="453" t="str">
        <x:v>DISPONIBILIDADE</x:v>
      </x:c>
      <x:c r="D731" s="453" t="str">
        <x:v>LINHA VIVA</x:v>
      </x:c>
      <x:c r="E731" s="453" t="str">
        <x:v>5031200363</x:v>
      </x:c>
      <x:c r="F731" s="601" t="str">
        <x:v>INST ESTR CP RELIG DIST 1F BASE C 1F LV</x:v>
      </x:c>
      <x:c r="G731" s="453" t="str">
        <x:v>CONJUNTO</x:v>
      </x:c>
      <x:c r="H731" s="604" t="n">
        <x:v>13</x:v>
      </x:c>
      <x:c r="I731" s="607" t="n">
        <x:v>10779.99</x:v>
      </x:c>
      <x:c r="J731" s="607" t="n">
        <x:v>18191.42</x:v>
      </x:c>
      <x:c r="K731" s="453" t="str">
        <x:v>SUL</x:v>
      </x:c>
      <x:c r="L731" s="453" t="str">
        <x:v>NÃO</x:v>
      </x:c>
      <x:c r="M731" s="453" t="str">
        <x:v>DISPONIBILIDADE O&amp;M · FORA DO FATOR K</x:v>
      </x:c>
      <x:c r="N731" s="453" t="str">
        <x:v>DE/PARA POR CÓDIGO</x:v>
      </x:c>
    </x:row>
    <x:row r="732">
      <x:c r="A732" s="453" t="str">
        <x:v>MARÇO 2025</x:v>
      </x:c>
      <x:c r="B732" s="453" t="str">
        <x:v>DISPONIBILIDADE</x:v>
      </x:c>
      <x:c r="C732" s="453" t="str">
        <x:v>DISPONIBILIDADE</x:v>
      </x:c>
      <x:c r="D732" s="453" t="str">
        <x:v>LINHA VIVA</x:v>
      </x:c>
      <x:c r="E732" s="453" t="str">
        <x:v>5031300110</x:v>
      </x:c>
      <x:c r="F732" s="601" t="str">
        <x:v>INST ISOLADOR PINO/PILAR LV</x:v>
      </x:c>
      <x:c r="G732" s="453" t="str">
        <x:v>UNIDADE</x:v>
      </x:c>
      <x:c r="H732" s="604" t="n">
        <x:v>26</x:v>
      </x:c>
      <x:c r="I732" s="607" t="n">
        <x:v>7781</x:v>
      </x:c>
      <x:c r="J732" s="607" t="n">
        <x:v>8460.14</x:v>
      </x:c>
      <x:c r="K732" s="453" t="str">
        <x:v>NORTE | SUL</x:v>
      </x:c>
      <x:c r="L732" s="453" t="str">
        <x:v>NÃO</x:v>
      </x:c>
      <x:c r="M732" s="453" t="str">
        <x:v>DISPONIBILIDADE O&amp;M · FORA DO FATOR K</x:v>
      </x:c>
      <x:c r="N732" s="453" t="str">
        <x:v>DE/PARA POR CÓDIGO</x:v>
      </x:c>
    </x:row>
    <x:row r="733">
      <x:c r="A733" s="453" t="str">
        <x:v>MARÇO 2025</x:v>
      </x:c>
      <x:c r="B733" s="453" t="str">
        <x:v>DISPONIBILIDADE</x:v>
      </x:c>
      <x:c r="C733" s="453" t="str">
        <x:v>DISPONIBILIDADE</x:v>
      </x:c>
      <x:c r="D733" s="453" t="str">
        <x:v>LINHA VIVA</x:v>
      </x:c>
      <x:c r="E733" s="453" t="str">
        <x:v>5031300111</x:v>
      </x:c>
      <x:c r="F733" s="601" t="str">
        <x:v>RET ISOLADOR PINO/PILAR LV</x:v>
      </x:c>
      <x:c r="G733" s="453" t="str">
        <x:v>UNIDADE</x:v>
      </x:c>
      <x:c r="H733" s="604" t="n">
        <x:v>20</x:v>
      </x:c>
      <x:c r="I733" s="607" t="n">
        <x:v>2251.86</x:v>
      </x:c>
      <x:c r="J733" s="607" t="n">
        <x:v>4350.6</x:v>
      </x:c>
      <x:c r="K733" s="453" t="str">
        <x:v>NORTE | SUL</x:v>
      </x:c>
      <x:c r="L733" s="453" t="str">
        <x:v>NÃO</x:v>
      </x:c>
      <x:c r="M733" s="453" t="str">
        <x:v>DISPONIBILIDADE O&amp;M · FORA DO FATOR K</x:v>
      </x:c>
      <x:c r="N733" s="453" t="str">
        <x:v>DE/PARA POR CÓDIGO | NÃO INFORMADA</x:v>
      </x:c>
    </x:row>
    <x:row r="734">
      <x:c r="A734" s="453" t="str">
        <x:v>MARÇO 2025</x:v>
      </x:c>
      <x:c r="B734" s="453" t="str">
        <x:v>DISPONIBILIDADE</x:v>
      </x:c>
      <x:c r="C734" s="453" t="str">
        <x:v>DISPONIBILIDADE</x:v>
      </x:c>
      <x:c r="D734" s="453" t="str">
        <x:v>LINHA VIVA</x:v>
      </x:c>
      <x:c r="E734" s="453" t="str">
        <x:v>5031300112</x:v>
      </x:c>
      <x:c r="F734" s="601" t="str">
        <x:v>INST ISOLAD DISCO/ANCORAGEM LV</x:v>
      </x:c>
      <x:c r="G734" s="453" t="str">
        <x:v>CONJUNTO</x:v>
      </x:c>
      <x:c r="H734" s="604" t="n">
        <x:v>14</x:v>
      </x:c>
      <x:c r="I734" s="607" t="n">
        <x:v>6311.76</x:v>
      </x:c>
      <x:c r="J734" s="607" t="n">
        <x:v>5082.56</x:v>
      </x:c>
      <x:c r="K734" s="453" t="str">
        <x:v>NORTE | SUL</x:v>
      </x:c>
      <x:c r="L734" s="453" t="str">
        <x:v>NÃO</x:v>
      </x:c>
      <x:c r="M734" s="453" t="str">
        <x:v>DISPONIBILIDADE O&amp;M · FORA DO FATOR K</x:v>
      </x:c>
      <x:c r="N734" s="453" t="str">
        <x:v>DE/PARA POR CÓDIGO</x:v>
      </x:c>
    </x:row>
    <x:row r="735">
      <x:c r="A735" s="453" t="str">
        <x:v>MARÇO 2025</x:v>
      </x:c>
      <x:c r="B735" s="453" t="str">
        <x:v>DISPONIBILIDADE</x:v>
      </x:c>
      <x:c r="C735" s="453" t="str">
        <x:v>DISPONIBILIDADE</x:v>
      </x:c>
      <x:c r="D735" s="453" t="str">
        <x:v>LINHA VIVA</x:v>
      </x:c>
      <x:c r="E735" s="453" t="str">
        <x:v>5031300113</x:v>
      </x:c>
      <x:c r="F735" s="601" t="str">
        <x:v>RET ISOLAD DISCO/ANCORAGEM LV</x:v>
      </x:c>
      <x:c r="G735" s="453" t="str">
        <x:v>CONJUNTO</x:v>
      </x:c>
      <x:c r="H735" s="604" t="n">
        <x:v>15</x:v>
      </x:c>
      <x:c r="I735" s="607" t="n">
        <x:v>2684.94</x:v>
      </x:c>
      <x:c r="J735" s="607" t="n">
        <x:v>3818.25</x:v>
      </x:c>
      <x:c r="K735" s="453" t="str">
        <x:v>NORTE | SUL</x:v>
      </x:c>
      <x:c r="L735" s="453" t="str">
        <x:v>NÃO</x:v>
      </x:c>
      <x:c r="M735" s="453" t="str">
        <x:v>DISPONIBILIDADE O&amp;M · FORA DO FATOR K</x:v>
      </x:c>
      <x:c r="N735" s="453" t="str">
        <x:v>DE/PARA POR CÓDIGO</x:v>
      </x:c>
    </x:row>
    <x:row r="736">
      <x:c r="A736" s="453" t="str">
        <x:v>MARÇO 2025</x:v>
      </x:c>
      <x:c r="B736" s="453" t="str">
        <x:v>DISPONIBILIDADE</x:v>
      </x:c>
      <x:c r="C736" s="453" t="str">
        <x:v>DISPONIBILIDADE</x:v>
      </x:c>
      <x:c r="D736" s="453" t="str">
        <x:v>LINHA VIVA</x:v>
      </x:c>
      <x:c r="E736" s="453" t="str">
        <x:v>5032000207</x:v>
      </x:c>
      <x:c r="F736" s="601" t="str">
        <x:v>INST EMENDA COND NU AL/CU LV</x:v>
      </x:c>
      <x:c r="G736" s="453" t="str">
        <x:v>UNIDADE</x:v>
      </x:c>
      <x:c r="H736" s="604" t="n">
        <x:v>21</x:v>
      </x:c>
      <x:c r="I736" s="607" t="n">
        <x:v>7568.93</x:v>
      </x:c>
      <x:c r="J736" s="607" t="n">
        <x:v>7614.39</x:v>
      </x:c>
      <x:c r="K736" s="453" t="str">
        <x:v>NORTE | SUL</x:v>
      </x:c>
      <x:c r="L736" s="453" t="str">
        <x:v>NÃO</x:v>
      </x:c>
      <x:c r="M736" s="453" t="str">
        <x:v>DISPONIBILIDADE O&amp;M · FORA DO FATOR K</x:v>
      </x:c>
      <x:c r="N736" s="453" t="str">
        <x:v>DE/PARA POR CÓDIGO</x:v>
      </x:c>
    </x:row>
    <x:row r="737">
      <x:c r="A737" s="453" t="str">
        <x:v>MARÇO 2025</x:v>
      </x:c>
      <x:c r="B737" s="453" t="str">
        <x:v>DISPONIBILIDADE</x:v>
      </x:c>
      <x:c r="C737" s="453" t="str">
        <x:v>DISPONIBILIDADE</x:v>
      </x:c>
      <x:c r="D737" s="453" t="str">
        <x:v>LINHA VIVA</x:v>
      </x:c>
      <x:c r="E737" s="453" t="str">
        <x:v>5032000208</x:v>
      </x:c>
      <x:c r="F737" s="601" t="str">
        <x:v>INST CONECTOR EM CONDUTOR LV</x:v>
      </x:c>
      <x:c r="G737" s="453" t="str">
        <x:v>UNIDADE</x:v>
      </x:c>
      <x:c r="H737" s="604" t="n">
        <x:v>98</x:v>
      </x:c>
      <x:c r="I737" s="607" t="n">
        <x:v>19476.87</x:v>
      </x:c>
      <x:c r="J737" s="607" t="n">
        <x:v>26575.64</x:v>
      </x:c>
      <x:c r="K737" s="453" t="str">
        <x:v>NORTE | SUL</x:v>
      </x:c>
      <x:c r="L737" s="453" t="str">
        <x:v>NÃO</x:v>
      </x:c>
      <x:c r="M737" s="453" t="str">
        <x:v>DISPONIBILIDADE O&amp;M · FORA DO FATOR K</x:v>
      </x:c>
      <x:c r="N737" s="453" t="str">
        <x:v>DE/PARA POR CÓDIGO</x:v>
      </x:c>
    </x:row>
    <x:row r="738">
      <x:c r="A738" s="453" t="str">
        <x:v>MARÇO 2025</x:v>
      </x:c>
      <x:c r="B738" s="453" t="str">
        <x:v>DISPONIBILIDADE</x:v>
      </x:c>
      <x:c r="C738" s="453" t="str">
        <x:v>DISPONIBILIDADE</x:v>
      </x:c>
      <x:c r="D738" s="453" t="str">
        <x:v>LINHA VIVA</x:v>
      </x:c>
      <x:c r="E738" s="453" t="str">
        <x:v>5032000209</x:v>
      </x:c>
      <x:c r="F738" s="601" t="str">
        <x:v>RET CONECTOR EM CONDUTOR LV</x:v>
      </x:c>
      <x:c r="G738" s="453" t="str">
        <x:v>UNIDADE</x:v>
      </x:c>
      <x:c r="H738" s="604" t="n">
        <x:v>31</x:v>
      </x:c>
      <x:c r="I738" s="607" t="n">
        <x:v>5248.76</x:v>
      </x:c>
      <x:c r="J738" s="607" t="n">
        <x:v>5318.36</x:v>
      </x:c>
      <x:c r="K738" s="453" t="str">
        <x:v>NORTE | SUL</x:v>
      </x:c>
      <x:c r="L738" s="453" t="str">
        <x:v>NÃO</x:v>
      </x:c>
      <x:c r="M738" s="453" t="str">
        <x:v>DISPONIBILIDADE O&amp;M · FORA DO FATOR K</x:v>
      </x:c>
      <x:c r="N738" s="453" t="str">
        <x:v>DE/PARA POR CÓDIGO</x:v>
      </x:c>
    </x:row>
    <x:row r="739">
      <x:c r="A739" s="453" t="str">
        <x:v>MARÇO 2025</x:v>
      </x:c>
      <x:c r="B739" s="453" t="str">
        <x:v>DISPONIBILIDADE</x:v>
      </x:c>
      <x:c r="C739" s="453" t="str">
        <x:v>DISPONIBILIDADE</x:v>
      </x:c>
      <x:c r="D739" s="453" t="str">
        <x:v>LINHA VIVA</x:v>
      </x:c>
      <x:c r="E739" s="453" t="str">
        <x:v>5032000214</x:v>
      </x:c>
      <x:c r="F739" s="601" t="str">
        <x:v>INST AMARRACAO COND NU/MULTIP/PROTEG LV</x:v>
      </x:c>
      <x:c r="G739" s="453" t="str">
        <x:v>UNIDADE</x:v>
      </x:c>
      <x:c r="H739" s="604" t="n">
        <x:v>28</x:v>
      </x:c>
      <x:c r="I739" s="607" t="n">
        <x:v>4399.5</x:v>
      </x:c>
      <x:c r="J739" s="607" t="n">
        <x:v>8888.04</x:v>
      </x:c>
      <x:c r="K739" s="453" t="str">
        <x:v>NORTE | SUL</x:v>
      </x:c>
      <x:c r="L739" s="453" t="str">
        <x:v>NÃO</x:v>
      </x:c>
      <x:c r="M739" s="453" t="str">
        <x:v>DISPONIBILIDADE O&amp;M · FORA DO FATOR K</x:v>
      </x:c>
      <x:c r="N739" s="453" t="str">
        <x:v>DE/PARA POR CÓDIGO</x:v>
      </x:c>
    </x:row>
    <x:row r="740">
      <x:c r="A740" s="453" t="str">
        <x:v>MARÇO 2025</x:v>
      </x:c>
      <x:c r="B740" s="453" t="str">
        <x:v>DISPONIBILIDADE</x:v>
      </x:c>
      <x:c r="C740" s="453" t="str">
        <x:v>DISPONIBILIDADE</x:v>
      </x:c>
      <x:c r="D740" s="453" t="str">
        <x:v>LINHA VIVA</x:v>
      </x:c>
      <x:c r="E740" s="453" t="str">
        <x:v>5032000215</x:v>
      </x:c>
      <x:c r="F740" s="601" t="str">
        <x:v>INST FLY TAP/CRUZAM AEREO LV</x:v>
      </x:c>
      <x:c r="G740" s="453" t="str">
        <x:v>UNIDADE</x:v>
      </x:c>
      <x:c r="H740" s="604" t="n">
        <x:v>5</x:v>
      </x:c>
      <x:c r="I740" s="607" t="n">
        <x:v>4027.2</x:v>
      </x:c>
      <x:c r="J740" s="607" t="n">
        <x:v>2560.1</x:v>
      </x:c>
      <x:c r="K740" s="453" t="str">
        <x:v>NORTE | SUL</x:v>
      </x:c>
      <x:c r="L740" s="453" t="str">
        <x:v>NÃO</x:v>
      </x:c>
      <x:c r="M740" s="453" t="str">
        <x:v>DISPONIBILIDADE O&amp;M · FORA DO FATOR K</x:v>
      </x:c>
      <x:c r="N740" s="453" t="str">
        <x:v>NÃO INFORMADA | DE/PARA POR CÓDIGO</x:v>
      </x:c>
    </x:row>
    <x:row r="741">
      <x:c r="A741" s="453" t="str">
        <x:v>MARÇO 2025</x:v>
      </x:c>
      <x:c r="B741" s="453" t="str">
        <x:v>DISPONIBILIDADE</x:v>
      </x:c>
      <x:c r="C741" s="453" t="str">
        <x:v>DISPONIBILIDADE</x:v>
      </x:c>
      <x:c r="D741" s="453" t="str">
        <x:v>LINHA VIVA</x:v>
      </x:c>
      <x:c r="E741" s="453" t="str">
        <x:v>5032000216</x:v>
      </x:c>
      <x:c r="F741" s="601" t="str">
        <x:v>RET FLY TAP /CRUZAM AEREO LV</x:v>
      </x:c>
      <x:c r="G741" s="453" t="str">
        <x:v>UNIDADE</x:v>
      </x:c>
      <x:c r="H741" s="604" t="n">
        <x:v>1</x:v>
      </x:c>
      <x:c r="I741" s="607" t="n">
        <x:v>876.73</x:v>
      </x:c>
      <x:c r="J741" s="607" t="n">
        <x:v>329.22</x:v>
      </x:c>
      <x:c r="K741" s="453" t="str">
        <x:v>SUL</x:v>
      </x:c>
      <x:c r="L741" s="453" t="str">
        <x:v>NÃO</x:v>
      </x:c>
      <x:c r="M741" s="453" t="str">
        <x:v>DISPONIBILIDADE O&amp;M · FORA DO FATOR K</x:v>
      </x:c>
      <x:c r="N741" s="453" t="str">
        <x:v>DE/PARA POR CÓDIGO</x:v>
      </x:c>
    </x:row>
    <x:row r="742">
      <x:c r="A742" s="453" t="str">
        <x:v>MARÇO 2025</x:v>
      </x:c>
      <x:c r="B742" s="453" t="str">
        <x:v>DISPONIBILIDADE</x:v>
      </x:c>
      <x:c r="C742" s="453" t="str">
        <x:v>DISPONIBILIDADE</x:v>
      </x:c>
      <x:c r="D742" s="453" t="str">
        <x:v>LINHA VIVA</x:v>
      </x:c>
      <x:c r="E742" s="453" t="str">
        <x:v>5032000219</x:v>
      </x:c>
      <x:c r="F742" s="601" t="str">
        <x:v>INST ESTRIBO OU GRAMPO LINHA VIVA RD LV</x:v>
      </x:c>
      <x:c r="G742" s="453" t="str">
        <x:v>UNIDADE</x:v>
      </x:c>
      <x:c r="H742" s="604" t="n">
        <x:v>6</x:v>
      </x:c>
      <x:c r="I742" s="607" t="n">
        <x:v>4166.18</x:v>
      </x:c>
      <x:c r="J742" s="607" t="n">
        <x:v>1627.08</x:v>
      </x:c>
      <x:c r="K742" s="453" t="str">
        <x:v>NORTE | SUL</x:v>
      </x:c>
      <x:c r="L742" s="453" t="str">
        <x:v>NÃO</x:v>
      </x:c>
      <x:c r="M742" s="453" t="str">
        <x:v>DISPONIBILIDADE O&amp;M · FORA DO FATOR K</x:v>
      </x:c>
      <x:c r="N742" s="453" t="str">
        <x:v>NÃO INFORMADA | DE/PARA POR CÓDIGO</x:v>
      </x:c>
    </x:row>
    <x:row r="743">
      <x:c r="A743" s="453" t="str">
        <x:v>MARÇO 2025</x:v>
      </x:c>
      <x:c r="B743" s="453" t="str">
        <x:v>DISPONIBILIDADE</x:v>
      </x:c>
      <x:c r="C743" s="453" t="str">
        <x:v>DISPONIBILIDADE</x:v>
      </x:c>
      <x:c r="D743" s="453" t="str">
        <x:v>LINHA VIVA</x:v>
      </x:c>
      <x:c r="E743" s="453" t="str">
        <x:v>5032000220</x:v>
      </x:c>
      <x:c r="F743" s="601" t="str">
        <x:v>RET ESTRIBO OU GRAMPO LINHA VIVA RD LV</x:v>
      </x:c>
      <x:c r="G743" s="453" t="str">
        <x:v>UNIDADE</x:v>
      </x:c>
      <x:c r="H743" s="604" t="n">
        <x:v>3</x:v>
      </x:c>
      <x:c r="I743" s="607" t="n">
        <x:v>319.01</x:v>
      </x:c>
      <x:c r="J743" s="607" t="n">
        <x:v>514.68</x:v>
      </x:c>
      <x:c r="K743" s="453" t="str">
        <x:v>SUL</x:v>
      </x:c>
      <x:c r="L743" s="453" t="str">
        <x:v>NÃO</x:v>
      </x:c>
      <x:c r="M743" s="453" t="str">
        <x:v>DISPONIBILIDADE O&amp;M · FORA DO FATOR K</x:v>
      </x:c>
      <x:c r="N743" s="453" t="str">
        <x:v>DE/PARA POR CÓDIGO</x:v>
      </x:c>
    </x:row>
    <x:row r="744">
      <x:c r="A744" s="453" t="str">
        <x:v>MARÇO 2025</x:v>
      </x:c>
      <x:c r="B744" s="453" t="str">
        <x:v>DISPONIBILIDADE</x:v>
      </x:c>
      <x:c r="C744" s="453" t="str">
        <x:v>DISPONIBILIDADE</x:v>
      </x:c>
      <x:c r="D744" s="453" t="str">
        <x:v>LINHA VIVA</x:v>
      </x:c>
      <x:c r="E744" s="453" t="str">
        <x:v>5033000292</x:v>
      </x:c>
      <x:c r="F744" s="601" t="str">
        <x:v>INST CHAVE FUSIVEL 15/25KV LV</x:v>
      </x:c>
      <x:c r="G744" s="453" t="str">
        <x:v>UNIDADE</x:v>
      </x:c>
      <x:c r="H744" s="604" t="n">
        <x:v>49</x:v>
      </x:c>
      <x:c r="I744" s="607" t="n">
        <x:v>31631.96</x:v>
      </x:c>
      <x:c r="J744" s="607" t="n">
        <x:v>18653.32</x:v>
      </x:c>
      <x:c r="K744" s="453" t="str">
        <x:v>NORTE | SUL</x:v>
      </x:c>
      <x:c r="L744" s="453" t="str">
        <x:v>NÃO</x:v>
      </x:c>
      <x:c r="M744" s="453" t="str">
        <x:v>DISPONIBILIDADE O&amp;M · FORA DO FATOR K</x:v>
      </x:c>
      <x:c r="N744" s="453" t="str">
        <x:v>DE/PARA POR CÓDIGO | NÃO INFORMADA</x:v>
      </x:c>
    </x:row>
    <x:row r="745">
      <x:c r="A745" s="453" t="str">
        <x:v>MARÇO 2025</x:v>
      </x:c>
      <x:c r="B745" s="453" t="str">
        <x:v>DISPONIBILIDADE</x:v>
      </x:c>
      <x:c r="C745" s="453" t="str">
        <x:v>DISPONIBILIDADE</x:v>
      </x:c>
      <x:c r="D745" s="453" t="str">
        <x:v>LINHA VIVA</x:v>
      </x:c>
      <x:c r="E745" s="453" t="str">
        <x:v>5033000293</x:v>
      </x:c>
      <x:c r="F745" s="601" t="str">
        <x:v>RET CHAVE FUSIVEL 15/25KV LV</x:v>
      </x:c>
      <x:c r="G745" s="453" t="str">
        <x:v>UNIDADE</x:v>
      </x:c>
      <x:c r="H745" s="604" t="n">
        <x:v>37</x:v>
      </x:c>
      <x:c r="I745" s="607" t="n">
        <x:v>17502.32</x:v>
      </x:c>
      <x:c r="J745" s="607" t="n">
        <x:v>12529.68</x:v>
      </x:c>
      <x:c r="K745" s="453" t="str">
        <x:v>NORTE | SUL</x:v>
      </x:c>
      <x:c r="L745" s="453" t="str">
        <x:v>NÃO</x:v>
      </x:c>
      <x:c r="M745" s="453" t="str">
        <x:v>DISPONIBILIDADE O&amp;M · FORA DO FATOR K</x:v>
      </x:c>
      <x:c r="N745" s="453" t="str">
        <x:v>DE/PARA POR CÓDIGO</x:v>
      </x:c>
    </x:row>
    <x:row r="746">
      <x:c r="A746" s="453" t="str">
        <x:v>MARÇO 2025</x:v>
      </x:c>
      <x:c r="B746" s="453" t="str">
        <x:v>DISPONIBILIDADE</x:v>
      </x:c>
      <x:c r="C746" s="453" t="str">
        <x:v>DISPONIBILIDADE</x:v>
      </x:c>
      <x:c r="D746" s="453" t="str">
        <x:v>LINHA VIVA</x:v>
      </x:c>
      <x:c r="E746" s="453" t="str">
        <x:v>5033000296</x:v>
      </x:c>
      <x:c r="F746" s="601" t="str">
        <x:v>INST CHAVE FACA LV</x:v>
      </x:c>
      <x:c r="G746" s="453" t="str">
        <x:v>UNIDADE</x:v>
      </x:c>
      <x:c r="H746" s="604" t="n">
        <x:v>25</x:v>
      </x:c>
      <x:c r="I746" s="607" t="n">
        <x:v>16201.63</x:v>
      </x:c>
      <x:c r="J746" s="607" t="n">
        <x:v>9517</x:v>
      </x:c>
      <x:c r="K746" s="453" t="str">
        <x:v>NORTE | SUL</x:v>
      </x:c>
      <x:c r="L746" s="453" t="str">
        <x:v>NÃO</x:v>
      </x:c>
      <x:c r="M746" s="453" t="str">
        <x:v>DISPONIBILIDADE O&amp;M · FORA DO FATOR K</x:v>
      </x:c>
      <x:c r="N746" s="453" t="str">
        <x:v>DE/PARA POR CÓDIGO</x:v>
      </x:c>
    </x:row>
    <x:row r="747">
      <x:c r="A747" s="453" t="str">
        <x:v>MARÇO 2025</x:v>
      </x:c>
      <x:c r="B747" s="453" t="str">
        <x:v>DISPONIBILIDADE</x:v>
      </x:c>
      <x:c r="C747" s="453" t="str">
        <x:v>DISPONIBILIDADE</x:v>
      </x:c>
      <x:c r="D747" s="453" t="str">
        <x:v>LINHA VIVA</x:v>
      </x:c>
      <x:c r="E747" s="453" t="str">
        <x:v>5033000297</x:v>
      </x:c>
      <x:c r="F747" s="601" t="str">
        <x:v>RET CHAVE FACA LV</x:v>
      </x:c>
      <x:c r="G747" s="453" t="str">
        <x:v>UNIDADE</x:v>
      </x:c>
      <x:c r="H747" s="604" t="n">
        <x:v>13</x:v>
      </x:c>
      <x:c r="I747" s="607" t="n">
        <x:v>6448.92</x:v>
      </x:c>
      <x:c r="J747" s="607" t="n">
        <x:v>4402.32</x:v>
      </x:c>
      <x:c r="K747" s="453" t="str">
        <x:v>NORTE | SUL</x:v>
      </x:c>
      <x:c r="L747" s="453" t="str">
        <x:v>NÃO</x:v>
      </x:c>
      <x:c r="M747" s="453" t="str">
        <x:v>DISPONIBILIDADE O&amp;M · FORA DO FATOR K</x:v>
      </x:c>
      <x:c r="N747" s="453" t="str">
        <x:v>DE/PARA POR CÓDIGO</x:v>
      </x:c>
    </x:row>
    <x:row r="748">
      <x:c r="A748" s="453" t="str">
        <x:v>MARÇO 2025</x:v>
      </x:c>
      <x:c r="B748" s="453" t="str">
        <x:v>DISPONIBILIDADE</x:v>
      </x:c>
      <x:c r="C748" s="453" t="str">
        <x:v>DISPONIBILIDADE</x:v>
      </x:c>
      <x:c r="D748" s="453" t="str">
        <x:v>LINHA VIVA</x:v>
      </x:c>
      <x:c r="E748" s="453" t="str">
        <x:v>5033000318</x:v>
      </x:c>
      <x:c r="F748" s="601" t="str">
        <x:v>INST PARA-RAIOS MT LV</x:v>
      </x:c>
      <x:c r="G748" s="453" t="str">
        <x:v>UNIDADE</x:v>
      </x:c>
      <x:c r="H748" s="604" t="n">
        <x:v>15</x:v>
      </x:c>
      <x:c r="I748" s="607" t="n">
        <x:v>16942.92</x:v>
      </x:c>
      <x:c r="J748" s="607" t="n">
        <x:v>5861.1</x:v>
      </x:c>
      <x:c r="K748" s="453" t="str">
        <x:v>NORTE | SUL</x:v>
      </x:c>
      <x:c r="L748" s="453" t="str">
        <x:v>NÃO</x:v>
      </x:c>
      <x:c r="M748" s="453" t="str">
        <x:v>DISPONIBILIDADE O&amp;M · FORA DO FATOR K</x:v>
      </x:c>
      <x:c r="N748" s="453" t="str">
        <x:v>DE/PARA POR CÓDIGO | NÃO INFORMADA</x:v>
      </x:c>
    </x:row>
    <x:row r="749">
      <x:c r="A749" s="453" t="str">
        <x:v>MARÇO 2025</x:v>
      </x:c>
      <x:c r="B749" s="453" t="str">
        <x:v>DISPONIBILIDADE</x:v>
      </x:c>
      <x:c r="C749" s="453" t="str">
        <x:v>DISPONIBILIDADE</x:v>
      </x:c>
      <x:c r="D749" s="453" t="str">
        <x:v>LINHA VIVA</x:v>
      </x:c>
      <x:c r="E749" s="453" t="str">
        <x:v>5033000319</x:v>
      </x:c>
      <x:c r="F749" s="601" t="str">
        <x:v>RET PARA-RAIOS MT LV</x:v>
      </x:c>
      <x:c r="G749" s="453" t="str">
        <x:v>UNIDADE</x:v>
      </x:c>
      <x:c r="H749" s="604" t="n">
        <x:v>17</x:v>
      </x:c>
      <x:c r="I749" s="607" t="n">
        <x:v>11693.86</x:v>
      </x:c>
      <x:c r="J749" s="607" t="n">
        <x:v>4168.91</x:v>
      </x:c>
      <x:c r="K749" s="453" t="str">
        <x:v>NORTE | SUL</x:v>
      </x:c>
      <x:c r="L749" s="453" t="str">
        <x:v>NÃO</x:v>
      </x:c>
      <x:c r="M749" s="453" t="str">
        <x:v>DISPONIBILIDADE O&amp;M · FORA DO FATOR K</x:v>
      </x:c>
      <x:c r="N749" s="453" t="str">
        <x:v>DE/PARA POR CÓDIGO</x:v>
      </x:c>
    </x:row>
    <x:row r="750">
      <x:c r="A750" s="453" t="str">
        <x:v>MARÇO 2025</x:v>
      </x:c>
      <x:c r="B750" s="453" t="str">
        <x:v>DISPONIBILIDADE</x:v>
      </x:c>
      <x:c r="C750" s="453" t="str">
        <x:v>DISPONIBILIDADE</x:v>
      </x:c>
      <x:c r="D750" s="453" t="str">
        <x:v>PODA</x:v>
      </x:c>
      <x:c r="E750" s="453" t="str">
        <x:v>5035000065</x:v>
      </x:c>
      <x:c r="F750" s="601" t="str">
        <x:v>PODA ARV&gt;6&lt;12M REDE BT CENTRAL 2MC PO LV</x:v>
      </x:c>
      <x:c r="G750" s="453" t="str">
        <x:v>UNIDADE</x:v>
      </x:c>
      <x:c r="H750" s="604" t="n">
        <x:v>1</x:v>
      </x:c>
      <x:c r="I750" s="607" t="n">
        <x:v>1693.55</x:v>
      </x:c>
      <x:c r="J750" s="607" t="n">
        <x:v>708.49</x:v>
      </x:c>
      <x:c r="K750" s="453" t="str">
        <x:v>NORTE | SUL</x:v>
      </x:c>
      <x:c r="L750" s="453" t="str">
        <x:v>NÃO</x:v>
      </x:c>
      <x:c r="M750" s="453" t="str">
        <x:v>DISPONIBILIDADE O&amp;M · FORA DO FATOR K</x:v>
      </x:c>
      <x:c r="N750" s="453" t="str">
        <x:v>SUGESTÃO POR SIMILARIDADE</x:v>
      </x:c>
    </x:row>
    <x:row r="751">
      <x:c r="A751" s="453" t="str">
        <x:v>MARÇO 2025</x:v>
      </x:c>
      <x:c r="B751" s="453" t="str">
        <x:v>DISPONIBILIDADE</x:v>
      </x:c>
      <x:c r="C751" s="453" t="str">
        <x:v>DISPONIBILIDADE</x:v>
      </x:c>
      <x:c r="D751" s="453" t="str">
        <x:v>LINHA MORTA</x:v>
      </x:c>
      <x:c r="E751" s="453" t="str">
        <x:v>5400099116</x:v>
      </x:c>
      <x:c r="F751" s="601" t="str">
        <x:v>INST CORTA-CIRCUITO BT LM</x:v>
      </x:c>
      <x:c r="G751" s="453" t="str">
        <x:v>UNIDADE</x:v>
      </x:c>
      <x:c r="H751" s="604" t="n">
        <x:v>4</x:v>
      </x:c>
      <x:c r="I751" s="607" t="n">
        <x:v>178.56</x:v>
      </x:c>
      <x:c r="J751" s="607" t="n">
        <x:v>1450.16</x:v>
      </x:c>
      <x:c r="K751" s="453" t="str">
        <x:v>SUL</x:v>
      </x:c>
      <x:c r="L751" s="453" t="str">
        <x:v>NÃO</x:v>
      </x:c>
      <x:c r="M751" s="453" t="str">
        <x:v>DISPONIBILIDADE O&amp;M · FORA DO FATOR K</x:v>
      </x:c>
      <x:c r="N751" s="453" t="str">
        <x:v>DE/PARA POR CÓDIGO | NÃO INFORMADA</x:v>
      </x:c>
    </x:row>
    <x:row r="752">
      <x:c r="A752" s="453" t="str">
        <x:v>MARÇO 2025</x:v>
      </x:c>
      <x:c r="B752" s="453" t="str">
        <x:v>DISPONIBILIDADE</x:v>
      </x:c>
      <x:c r="C752" s="453" t="str">
        <x:v>DISPONIBILIDADE</x:v>
      </x:c>
      <x:c r="D752" s="453" t="str">
        <x:v>LINHA MORTA</x:v>
      </x:c>
      <x:c r="E752" s="453" t="str">
        <x:v>5400099117</x:v>
      </x:c>
      <x:c r="F752" s="601" t="str">
        <x:v>RET CORTA-CIRCUITO BT LM</x:v>
      </x:c>
      <x:c r="G752" s="453" t="str">
        <x:v>UNIDADE</x:v>
      </x:c>
      <x:c r="H752" s="604" t="n">
        <x:v>8</x:v>
      </x:c>
      <x:c r="I752" s="607" t="n">
        <x:v>172.78</x:v>
      </x:c>
      <x:c r="J752" s="607" t="n">
        <x:v>1993.84</x:v>
      </x:c>
      <x:c r="K752" s="453" t="str">
        <x:v>SUL</x:v>
      </x:c>
      <x:c r="L752" s="453" t="str">
        <x:v>NÃO</x:v>
      </x:c>
      <x:c r="M752" s="453" t="str">
        <x:v>DISPONIBILIDADE O&amp;M · FORA DO FATOR K</x:v>
      </x:c>
      <x:c r="N752" s="453" t="str">
        <x:v>DE/PARA POR CÓDIGO</x:v>
      </x:c>
    </x:row>
    <x:row r="753">
      <x:c r="A753" s="453" t="str">
        <x:v>MARÇO 2025</x:v>
      </x:c>
      <x:c r="B753" s="453" t="str">
        <x:v>DISPONIBILIDADE</x:v>
      </x:c>
      <x:c r="C753" s="453" t="str">
        <x:v>DISPONIBILIDADE</x:v>
      </x:c>
      <x:c r="D753" s="453" t="str">
        <x:v>LINHA MORTA</x:v>
      </x:c>
      <x:c r="E753" s="453" t="str">
        <x:v>5400099188</x:v>
      </x:c>
      <x:c r="F753" s="601" t="str">
        <x:v>INST HASTE PARA-RAIOS LM</x:v>
      </x:c>
      <x:c r="G753" s="453" t="str">
        <x:v>UNIDADE</x:v>
      </x:c>
      <x:c r="H753" s="604" t="n">
        <x:v>4</x:v>
      </x:c>
      <x:c r="I753" s="607" t="n">
        <x:v>536.88</x:v>
      </x:c>
      <x:c r="J753" s="607" t="n">
        <x:v>1255.6</x:v>
      </x:c>
      <x:c r="K753" s="453" t="str">
        <x:v>SUL</x:v>
      </x:c>
      <x:c r="L753" s="453" t="str">
        <x:v>NÃO</x:v>
      </x:c>
      <x:c r="M753" s="453" t="str">
        <x:v>DISPONIBILIDADE O&amp;M · FORA DO FATOR K</x:v>
      </x:c>
      <x:c r="N753" s="453" t="str">
        <x:v>NÃO INFORMADA | DE/PARA POR CÓDIGO</x:v>
      </x:c>
    </x:row>
    <x:row r="754">
      <x:c r="A754" s="453" t="str">
        <x:v>MARÇO 2025</x:v>
      </x:c>
      <x:c r="B754" s="453" t="str">
        <x:v>DISPONIBILIDADE</x:v>
      </x:c>
      <x:c r="C754" s="453" t="str">
        <x:v>DISPONIBILIDADE</x:v>
      </x:c>
      <x:c r="D754" s="453" t="str">
        <x:v>LINHA MORTA</x:v>
      </x:c>
      <x:c r="E754" s="453" t="str">
        <x:v>5400099189</x:v>
      </x:c>
      <x:c r="F754" s="601" t="str">
        <x:v>RET HASTE PARA-RAIOS LM</x:v>
      </x:c>
      <x:c r="G754" s="453" t="str">
        <x:v>UNIDADE</x:v>
      </x:c>
      <x:c r="H754" s="604" t="n">
        <x:v>13</x:v>
      </x:c>
      <x:c r="I754" s="607" t="n">
        <x:v>570.96</x:v>
      </x:c>
      <x:c r="J754" s="607" t="n">
        <x:v>2033.46</x:v>
      </x:c>
      <x:c r="K754" s="453" t="str">
        <x:v>SUL</x:v>
      </x:c>
      <x:c r="L754" s="453" t="str">
        <x:v>NÃO</x:v>
      </x:c>
      <x:c r="M754" s="453" t="str">
        <x:v>DISPONIBILIDADE O&amp;M · FORA DO FATOR K</x:v>
      </x:c>
      <x:c r="N754" s="453" t="str">
        <x:v>DE/PARA POR CÓDIGO</x:v>
      </x:c>
    </x:row>
    <x:row r="755">
      <x:c r="A755" s="453" t="str">
        <x:v>MARÇO 2025</x:v>
      </x:c>
      <x:c r="B755" s="453" t="str">
        <x:v>DISPONIBILIDADE</x:v>
      </x:c>
      <x:c r="C755" s="453" t="str">
        <x:v>DISPONIBILIDADE</x:v>
      </x:c>
      <x:c r="D755" s="453" t="str">
        <x:v>LINHA MORTA</x:v>
      </x:c>
      <x:c r="E755" s="453" t="str">
        <x:v>5400099204</x:v>
      </x:c>
      <x:c r="F755" s="601" t="str">
        <x:v>IMPLANT TALA (REFORCO POSTE MAD) BASE LM</x:v>
      </x:c>
      <x:c r="G755" s="453" t="str">
        <x:v>UNIDADE</x:v>
      </x:c>
      <x:c r="H755" s="604" t="n">
        <x:v>74</x:v>
      </x:c>
      <x:c r="I755" s="607" t="n">
        <x:v>79871.46</x:v>
      </x:c>
      <x:c r="J755" s="607" t="n">
        <x:v>78206.9</x:v>
      </x:c>
      <x:c r="K755" s="453" t="str">
        <x:v>NORTE | SUL</x:v>
      </x:c>
      <x:c r="L755" s="453" t="str">
        <x:v>NÃO</x:v>
      </x:c>
      <x:c r="M755" s="453" t="str">
        <x:v>DISPONIBILIDADE O&amp;M · FORA DO FATOR K</x:v>
      </x:c>
      <x:c r="N755" s="453" t="str">
        <x:v>DE/PARA POR CÓDIGO</x:v>
      </x:c>
    </x:row>
    <x:row r="756">
      <x:c r="A756" s="453" t="str">
        <x:v>MARÇO 2025</x:v>
      </x:c>
      <x:c r="B756" s="453" t="str">
        <x:v>O&amp;M</x:v>
      </x:c>
      <x:c r="C756" s="453" t="str">
        <x:v>PRODUÇÃO</x:v>
      </x:c>
      <x:c r="D756" s="453" t="str">
        <x:v>LINHA MORTA</x:v>
      </x:c>
      <x:c r="E756" s="453" t="str">
        <x:v>5020000092</x:v>
      </x:c>
      <x:c r="F756" s="601" t="str">
        <x:v>INST POSTE CONCRETO ATE 14M LM</x:v>
      </x:c>
      <x:c r="G756" s="453" t="str">
        <x:v>UNIDADE</x:v>
      </x:c>
      <x:c r="H756" s="604" t="n">
        <x:v>440</x:v>
      </x:c>
      <x:c r="I756" s="607" t="n">
        <x:v>599016.91</x:v>
      </x:c>
      <x:c r="J756" s="607" t="n">
        <x:v>775020.4</x:v>
      </x:c>
      <x:c r="K756" s="453" t="str">
        <x:v>NORTE | SUL</x:v>
      </x:c>
      <x:c r="L756" s="453" t="str">
        <x:v>SIM</x:v>
      </x:c>
      <x:c r="M756" s="453" t="str">
        <x:v>PRODUÇÃO · COMPÕE O FATOR K</x:v>
      </x:c>
      <x:c r="N756" s="453" t="str">
        <x:v>DE/PARA POR CÓDIGO</x:v>
      </x:c>
    </x:row>
    <x:row r="757">
      <x:c r="A757" s="453" t="str">
        <x:v>MARÇO 2025</x:v>
      </x:c>
      <x:c r="B757" s="453" t="str">
        <x:v>O&amp;M</x:v>
      </x:c>
      <x:c r="C757" s="453" t="str">
        <x:v>PRODUÇÃO</x:v>
      </x:c>
      <x:c r="D757" s="453" t="str">
        <x:v>LINHA MORTA</x:v>
      </x:c>
      <x:c r="E757" s="453" t="str">
        <x:v>5020000093</x:v>
      </x:c>
      <x:c r="F757" s="601" t="str">
        <x:v>RET POSTE CONCRETO ATE 14M LM</x:v>
      </x:c>
      <x:c r="G757" s="453" t="str">
        <x:v>UNIDADE</x:v>
      </x:c>
      <x:c r="H757" s="604" t="n">
        <x:v>46.611615</x:v>
      </x:c>
      <x:c r="I757" s="607" t="n">
        <x:v>26779.11</x:v>
      </x:c>
      <x:c r="J757" s="607" t="n">
        <x:v>32473.38</x:v>
      </x:c>
      <x:c r="K757" s="453" t="str">
        <x:v>NORTE | SUL</x:v>
      </x:c>
      <x:c r="L757" s="453" t="str">
        <x:v>SIM</x:v>
      </x:c>
      <x:c r="M757" s="453" t="str">
        <x:v>PRODUÇÃO · COMPÕE O FATOR K</x:v>
      </x:c>
      <x:c r="N757" s="453" t="str">
        <x:v>DE/PARA POR CÓDIGO | NÃO INFORMADA</x:v>
      </x:c>
    </x:row>
    <x:row r="758">
      <x:c r="A758" s="453" t="str">
        <x:v>MARÇO 2025</x:v>
      </x:c>
      <x:c r="B758" s="453" t="str">
        <x:v>O&amp;M</x:v>
      </x:c>
      <x:c r="C758" s="453" t="str">
        <x:v>PRODUÇÃO</x:v>
      </x:c>
      <x:c r="D758" s="453" t="str">
        <x:v>LINHA MORTA</x:v>
      </x:c>
      <x:c r="E758" s="453" t="str">
        <x:v>5020000098</x:v>
      </x:c>
      <x:c r="F758" s="601" t="str">
        <x:v>INST POSTE DE FIBRA 7 A 19M LM</x:v>
      </x:c>
      <x:c r="G758" s="453" t="str">
        <x:v>UNIDADE</x:v>
      </x:c>
      <x:c r="H758" s="604" t="n">
        <x:v>325</x:v>
      </x:c>
      <x:c r="I758" s="607" t="n">
        <x:v>407004.38</x:v>
      </x:c>
      <x:c r="J758" s="607" t="n">
        <x:v>381797</x:v>
      </x:c>
      <x:c r="K758" s="453" t="str">
        <x:v>NORTE | SUL</x:v>
      </x:c>
      <x:c r="L758" s="453" t="str">
        <x:v>SIM</x:v>
      </x:c>
      <x:c r="M758" s="453" t="str">
        <x:v>PRODUÇÃO · COMPÕE O FATOR K</x:v>
      </x:c>
      <x:c r="N758" s="453" t="str">
        <x:v>DE/PARA POR CÓDIGO | NÃO INFORMADA</x:v>
      </x:c>
    </x:row>
    <x:row r="759">
      <x:c r="A759" s="453" t="str">
        <x:v>MARÇO 2025</x:v>
      </x:c>
      <x:c r="B759" s="453" t="str">
        <x:v>O&amp;M</x:v>
      </x:c>
      <x:c r="C759" s="453" t="str">
        <x:v>PRODUÇÃO</x:v>
      </x:c>
      <x:c r="D759" s="453" t="str">
        <x:v>LINHA MORTA</x:v>
      </x:c>
      <x:c r="E759" s="453" t="str">
        <x:v>5020000099</x:v>
      </x:c>
      <x:c r="F759" s="601" t="str">
        <x:v>RET POSTE DE FIBRA 7 A 19M LM</x:v>
      </x:c>
      <x:c r="G759" s="453" t="str">
        <x:v>UNIDADE</x:v>
      </x:c>
      <x:c r="H759" s="604" t="n">
        <x:v>3.241927</x:v>
      </x:c>
      <x:c r="I759" s="607" t="n">
        <x:v>1550.32</x:v>
      </x:c>
      <x:c r="J759" s="607" t="n">
        <x:v>1941.95</x:v>
      </x:c>
      <x:c r="K759" s="453" t="str">
        <x:v>NORTE | SUL</x:v>
      </x:c>
      <x:c r="L759" s="453" t="str">
        <x:v>SIM</x:v>
      </x:c>
      <x:c r="M759" s="453" t="str">
        <x:v>PRODUÇÃO · COMPÕE O FATOR K</x:v>
      </x:c>
      <x:c r="N759" s="453" t="str">
        <x:v>DE/PARA POR CÓDIGO | NÃO INFORMADA</x:v>
      </x:c>
    </x:row>
    <x:row r="760">
      <x:c r="A760" s="453" t="str">
        <x:v>MARÇO 2025</x:v>
      </x:c>
      <x:c r="B760" s="453" t="str">
        <x:v>O&amp;M</x:v>
      </x:c>
      <x:c r="C760" s="453" t="str">
        <x:v>PRODUÇÃO</x:v>
      </x:c>
      <x:c r="D760" s="453" t="str">
        <x:v>LINHA MORTA</x:v>
      </x:c>
      <x:c r="E760" s="453" t="str">
        <x:v>5020000106</x:v>
      </x:c>
      <x:c r="F760" s="601" t="str">
        <x:v>APRUMAR POSTE CONC/FIBRA LM</x:v>
      </x:c>
      <x:c r="G760" s="453" t="str">
        <x:v>UNIDADE</x:v>
      </x:c>
      <x:c r="H760" s="604" t="n">
        <x:v>2</x:v>
      </x:c>
      <x:c r="I760" s="607" t="n">
        <x:v>912.66</x:v>
      </x:c>
      <x:c r="J760" s="607" t="n">
        <x:v>1303.44</x:v>
      </x:c>
      <x:c r="K760" s="453" t="str">
        <x:v>NORTE</x:v>
      </x:c>
      <x:c r="L760" s="453" t="str">
        <x:v>SIM</x:v>
      </x:c>
      <x:c r="M760" s="453" t="str">
        <x:v>PRODUÇÃO · COMPÕE O FATOR K</x:v>
      </x:c>
      <x:c r="N760" s="453" t="str">
        <x:v>DE/PARA POR CÓDIGO</x:v>
      </x:c>
    </x:row>
    <x:row r="761">
      <x:c r="A761" s="453" t="str">
        <x:v>MARÇO 2025</x:v>
      </x:c>
      <x:c r="B761" s="453" t="str">
        <x:v>O&amp;M</x:v>
      </x:c>
      <x:c r="C761" s="453" t="str">
        <x:v>PRODUÇÃO</x:v>
      </x:c>
      <x:c r="D761" s="453" t="str">
        <x:v>LINHA MORTA</x:v>
      </x:c>
      <x:c r="E761" s="453" t="str">
        <x:v>5020000107</x:v>
      </x:c>
      <x:c r="F761" s="601" t="str">
        <x:v>RESTAURAR PASSEIO SIMPLES CIMENTADO LM</x:v>
      </x:c>
      <x:c r="G761" s="453" t="str">
        <x:v>UNIDADE</x:v>
      </x:c>
      <x:c r="H761" s="604" t="n">
        <x:v>10</x:v>
      </x:c>
      <x:c r="I761" s="607" t="n">
        <x:v>7125.5</x:v>
      </x:c>
      <x:c r="J761" s="607" t="n">
        <x:v>5581.3</x:v>
      </x:c>
      <x:c r="K761" s="453" t="str">
        <x:v>NORTE | SUL</x:v>
      </x:c>
      <x:c r="L761" s="453" t="str">
        <x:v>SIM</x:v>
      </x:c>
      <x:c r="M761" s="453" t="str">
        <x:v>PRODUÇÃO · COMPÕE O FATOR K</x:v>
      </x:c>
      <x:c r="N761" s="453" t="str">
        <x:v>DE/PARA POR CÓDIGO</x:v>
      </x:c>
    </x:row>
    <x:row r="762">
      <x:c r="A762" s="453" t="str">
        <x:v>MARÇO 2025</x:v>
      </x:c>
      <x:c r="B762" s="453" t="str">
        <x:v>O&amp;M</x:v>
      </x:c>
      <x:c r="C762" s="453" t="str">
        <x:v>PRODUÇÃO</x:v>
      </x:c>
      <x:c r="D762" s="453" t="str">
        <x:v>LINHA MORTA</x:v>
      </x:c>
      <x:c r="E762" s="453" t="str">
        <x:v>5020000118</x:v>
      </x:c>
      <x:c r="F762" s="601" t="str">
        <x:v>RET POSTE DE MADEIRA LM</x:v>
      </x:c>
      <x:c r="G762" s="453" t="str">
        <x:v>UNIDADE</x:v>
      </x:c>
      <x:c r="H762" s="604" t="n">
        <x:v>521.146458</x:v>
      </x:c>
      <x:c r="I762" s="607" t="n">
        <x:v>267161.24</x:v>
      </x:c>
      <x:c r="J762" s="607" t="n">
        <x:v>312171.94</x:v>
      </x:c>
      <x:c r="K762" s="453" t="str">
        <x:v>NORTE | SUL</x:v>
      </x:c>
      <x:c r="L762" s="453" t="str">
        <x:v>SIM</x:v>
      </x:c>
      <x:c r="M762" s="453" t="str">
        <x:v>PRODUÇÃO · COMPÕE O FATOR K</x:v>
      </x:c>
      <x:c r="N762" s="453" t="str">
        <x:v>DE/PARA POR CÓDIGO | NÃO INFORMADA</x:v>
      </x:c>
    </x:row>
    <x:row r="763">
      <x:c r="A763" s="453" t="str">
        <x:v>MARÇO 2025</x:v>
      </x:c>
      <x:c r="B763" s="453" t="str">
        <x:v>O&amp;M</x:v>
      </x:c>
      <x:c r="C763" s="453" t="str">
        <x:v>PRODUÇÃO</x:v>
      </x:c>
      <x:c r="D763" s="453" t="str">
        <x:v>LINHA MORTA</x:v>
      </x:c>
      <x:c r="E763" s="453" t="str">
        <x:v>5020100055</x:v>
      </x:c>
      <x:c r="F763" s="601" t="str">
        <x:v>ABRIR CAVA ROCHA MACICA S/ EXPLOSIVO LM</x:v>
      </x:c>
      <x:c r="G763" s="453" t="str">
        <x:v>UNIDADE</x:v>
      </x:c>
      <x:c r="H763" s="604" t="n">
        <x:v>1</x:v>
      </x:c>
      <x:c r="I763" s="607" t="n">
        <x:v>636.9</x:v>
      </x:c>
      <x:c r="J763" s="607" t="n">
        <x:v>1649.55</x:v>
      </x:c>
      <x:c r="K763" s="453" t="str">
        <x:v>NORTE | SUL</x:v>
      </x:c>
      <x:c r="L763" s="453" t="str">
        <x:v>SIM</x:v>
      </x:c>
      <x:c r="M763" s="453" t="str">
        <x:v>PRODUÇÃO · COMPÕE O FATOR K</x:v>
      </x:c>
      <x:c r="N763" s="453" t="str">
        <x:v>DE/PARA POR CÓDIGO | NÃO INFORMADA</x:v>
      </x:c>
    </x:row>
    <x:row r="764">
      <x:c r="A764" s="453" t="str">
        <x:v>MARÇO 2025</x:v>
      </x:c>
      <x:c r="B764" s="453" t="str">
        <x:v>O&amp;M</x:v>
      </x:c>
      <x:c r="C764" s="453" t="str">
        <x:v>PRODUÇÃO</x:v>
      </x:c>
      <x:c r="D764" s="453" t="str">
        <x:v>LINHA MORTA</x:v>
      </x:c>
      <x:c r="E764" s="453" t="str">
        <x:v>5020100057</x:v>
      </x:c>
      <x:c r="F764" s="601" t="str">
        <x:v>BASE CONCRETO 2CAMADAS PARA POSTE LM</x:v>
      </x:c>
      <x:c r="G764" s="453" t="str">
        <x:v>UNIDADE</x:v>
      </x:c>
      <x:c r="H764" s="604" t="n">
        <x:v>115</x:v>
      </x:c>
      <x:c r="I764" s="607" t="n">
        <x:v>264651.81</x:v>
      </x:c>
      <x:c r="J764" s="607" t="n">
        <x:v>166448.7</x:v>
      </x:c>
      <x:c r="K764" s="453" t="str">
        <x:v>NORTE | SUL</x:v>
      </x:c>
      <x:c r="L764" s="453" t="str">
        <x:v>SIM</x:v>
      </x:c>
      <x:c r="M764" s="453" t="str">
        <x:v>PRODUÇÃO · COMPÕE O FATOR K</x:v>
      </x:c>
      <x:c r="N764" s="453" t="str">
        <x:v>DE/PARA POR CÓDIGO</x:v>
      </x:c>
    </x:row>
    <x:row r="765">
      <x:c r="A765" s="453" t="str">
        <x:v>MARÇO 2025</x:v>
      </x:c>
      <x:c r="B765" s="453" t="str">
        <x:v>O&amp;M</x:v>
      </x:c>
      <x:c r="C765" s="453" t="str">
        <x:v>PRODUÇÃO</x:v>
      </x:c>
      <x:c r="D765" s="453" t="str">
        <x:v>LINHA MORTA</x:v>
      </x:c>
      <x:c r="E765" s="453" t="str">
        <x:v>5020100058</x:v>
      </x:c>
      <x:c r="F765" s="601" t="str">
        <x:v>BASE CONCRETO C/ MANILHA PARA POSTE LM</x:v>
      </x:c>
      <x:c r="G765" s="453" t="str">
        <x:v>UNIDADE</x:v>
      </x:c>
      <x:c r="H765" s="604" t="n">
        <x:v>1</x:v>
      </x:c>
      <x:c r="I765" s="607" t="n">
        <x:v>10676.06</x:v>
      </x:c>
      <x:c r="J765" s="607" t="n">
        <x:v>1722.24</x:v>
      </x:c>
      <x:c r="K765" s="453" t="str">
        <x:v>SUL</x:v>
      </x:c>
      <x:c r="L765" s="453" t="str">
        <x:v>SIM</x:v>
      </x:c>
      <x:c r="M765" s="453" t="str">
        <x:v>PRODUÇÃO · COMPÕE O FATOR K</x:v>
      </x:c>
      <x:c r="N765" s="453" t="str">
        <x:v>DE/PARA POR CÓDIGO</x:v>
      </x:c>
    </x:row>
    <x:row r="766">
      <x:c r="A766" s="453" t="str">
        <x:v>MARÇO 2025</x:v>
      </x:c>
      <x:c r="B766" s="453" t="str">
        <x:v>O&amp;M</x:v>
      </x:c>
      <x:c r="C766" s="453" t="str">
        <x:v>PRODUÇÃO</x:v>
      </x:c>
      <x:c r="D766" s="453" t="str">
        <x:v>LINHA MORTA</x:v>
      </x:c>
      <x:c r="E766" s="453" t="str">
        <x:v>5020200034</x:v>
      </x:c>
      <x:c r="F766" s="601" t="str">
        <x:v>INST ESTAI ANCORA LM</x:v>
      </x:c>
      <x:c r="G766" s="453" t="str">
        <x:v>CONJUNTO</x:v>
      </x:c>
      <x:c r="H766" s="604" t="n">
        <x:v>18</x:v>
      </x:c>
      <x:c r="I766" s="607" t="n">
        <x:v>38692.54</x:v>
      </x:c>
      <x:c r="J766" s="607" t="n">
        <x:v>16543.62</x:v>
      </x:c>
      <x:c r="K766" s="453" t="str">
        <x:v>NORTE | SUL</x:v>
      </x:c>
      <x:c r="L766" s="453" t="str">
        <x:v>SIM</x:v>
      </x:c>
      <x:c r="M766" s="453" t="str">
        <x:v>PRODUÇÃO · COMPÕE O FATOR K</x:v>
      </x:c>
      <x:c r="N766" s="453" t="str">
        <x:v>DE/PARA POR CÓDIGO</x:v>
      </x:c>
    </x:row>
    <x:row r="767">
      <x:c r="A767" s="453" t="str">
        <x:v>MARÇO 2025</x:v>
      </x:c>
      <x:c r="B767" s="453" t="str">
        <x:v>O&amp;M</x:v>
      </x:c>
      <x:c r="C767" s="453" t="str">
        <x:v>PRODUÇÃO</x:v>
      </x:c>
      <x:c r="D767" s="453" t="str">
        <x:v>LINHA MORTA</x:v>
      </x:c>
      <x:c r="E767" s="453" t="str">
        <x:v>5020200035</x:v>
      </x:c>
      <x:c r="F767" s="601" t="str">
        <x:v>RET ESTAI ANCORA LM</x:v>
      </x:c>
      <x:c r="G767" s="453" t="str">
        <x:v>CONJUNTO</x:v>
      </x:c>
      <x:c r="H767" s="604" t="n">
        <x:v>49</x:v>
      </x:c>
      <x:c r="I767" s="607" t="n">
        <x:v>14248.68</x:v>
      </x:c>
      <x:c r="J767" s="607" t="n">
        <x:v>12663.07</x:v>
      </x:c>
      <x:c r="K767" s="453" t="str">
        <x:v>NORTE | SUL</x:v>
      </x:c>
      <x:c r="L767" s="453" t="str">
        <x:v>SIM</x:v>
      </x:c>
      <x:c r="M767" s="453" t="str">
        <x:v>PRODUÇÃO · COMPÕE O FATOR K</x:v>
      </x:c>
      <x:c r="N767" s="453" t="str">
        <x:v>DE/PARA POR CÓDIGO</x:v>
      </x:c>
    </x:row>
    <x:row r="768">
      <x:c r="A768" s="453" t="str">
        <x:v>MARÇO 2025</x:v>
      </x:c>
      <x:c r="B768" s="453" t="str">
        <x:v>O&amp;M</x:v>
      </x:c>
      <x:c r="C768" s="453" t="str">
        <x:v>PRODUÇÃO</x:v>
      </x:c>
      <x:c r="D768" s="453" t="str">
        <x:v>LINHA MORTA</x:v>
      </x:c>
      <x:c r="E768" s="453" t="str">
        <x:v>5020200036</x:v>
      </x:c>
      <x:c r="F768" s="601" t="str">
        <x:v>INST ESTAI SUBSOLO BASE REFORCADA LM</x:v>
      </x:c>
      <x:c r="G768" s="453" t="str">
        <x:v>CONJUNTO</x:v>
      </x:c>
      <x:c r="H768" s="604" t="n">
        <x:v>8</x:v>
      </x:c>
      <x:c r="I768" s="607" t="n">
        <x:v>3943.44</x:v>
      </x:c>
      <x:c r="J768" s="607" t="n">
        <x:v>2736.24</x:v>
      </x:c>
      <x:c r="K768" s="453" t="str">
        <x:v>NORTE | SUL</x:v>
      </x:c>
      <x:c r="L768" s="453" t="str">
        <x:v>SIM</x:v>
      </x:c>
      <x:c r="M768" s="453" t="str">
        <x:v>PRODUÇÃO · COMPÕE O FATOR K</x:v>
      </x:c>
      <x:c r="N768" s="453" t="str">
        <x:v>SUGESTÃO POR SIMILARIDADE | NÃO INFORMADA</x:v>
      </x:c>
    </x:row>
    <x:row r="769">
      <x:c r="A769" s="453" t="str">
        <x:v>MARÇO 2025</x:v>
      </x:c>
      <x:c r="B769" s="453" t="str">
        <x:v>O&amp;M</x:v>
      </x:c>
      <x:c r="C769" s="453" t="str">
        <x:v>PRODUÇÃO</x:v>
      </x:c>
      <x:c r="D769" s="453" t="str">
        <x:v>LINHA MORTA</x:v>
      </x:c>
      <x:c r="E769" s="453" t="str">
        <x:v>5020200037</x:v>
      </x:c>
      <x:c r="F769" s="601" t="str">
        <x:v>INST ESTAI AEREO LM</x:v>
      </x:c>
      <x:c r="G769" s="453" t="str">
        <x:v>CONJUNTO</x:v>
      </x:c>
      <x:c r="H769" s="604" t="n">
        <x:v>2</x:v>
      </x:c>
      <x:c r="I769" s="607" t="n">
        <x:v>868.72</x:v>
      </x:c>
      <x:c r="J769" s="607" t="n">
        <x:v>736.12</x:v>
      </x:c>
      <x:c r="K769" s="453" t="str">
        <x:v>NORTE | SUL</x:v>
      </x:c>
      <x:c r="L769" s="453" t="str">
        <x:v>SIM</x:v>
      </x:c>
      <x:c r="M769" s="453" t="str">
        <x:v>PRODUÇÃO · COMPÕE O FATOR K</x:v>
      </x:c>
      <x:c r="N769" s="453" t="str">
        <x:v>DE/PARA POR CÓDIGO | NÃO INFORMADA</x:v>
      </x:c>
    </x:row>
    <x:row r="770">
      <x:c r="A770" s="453" t="str">
        <x:v>MARÇO 2025</x:v>
      </x:c>
      <x:c r="B770" s="453" t="str">
        <x:v>O&amp;M</x:v>
      </x:c>
      <x:c r="C770" s="453" t="str">
        <x:v>PRODUÇÃO</x:v>
      </x:c>
      <x:c r="D770" s="453" t="str">
        <x:v>LINHA MORTA</x:v>
      </x:c>
      <x:c r="E770" s="453" t="str">
        <x:v>5020200038</x:v>
      </x:c>
      <x:c r="F770" s="601" t="str">
        <x:v>RET ESTAI AEREO LM</x:v>
      </x:c>
      <x:c r="G770" s="453" t="str">
        <x:v>CONJUNTO</x:v>
      </x:c>
      <x:c r="H770" s="604" t="n">
        <x:v>8</x:v>
      </x:c>
      <x:c r="I770" s="607" t="n">
        <x:v>1366.64</x:v>
      </x:c>
      <x:c r="J770" s="607" t="n">
        <x:v>2208.32</x:v>
      </x:c>
      <x:c r="K770" s="453" t="str">
        <x:v>NORTE | SUL</x:v>
      </x:c>
      <x:c r="L770" s="453" t="str">
        <x:v>SIM</x:v>
      </x:c>
      <x:c r="M770" s="453" t="str">
        <x:v>PRODUÇÃO · COMPÕE O FATOR K</x:v>
      </x:c>
      <x:c r="N770" s="453" t="str">
        <x:v>DE/PARA POR CÓDIGO | NÃO INFORMADA</x:v>
      </x:c>
    </x:row>
    <x:row r="771">
      <x:c r="A771" s="453" t="str">
        <x:v>MARÇO 2025</x:v>
      </x:c>
      <x:c r="B771" s="453" t="str">
        <x:v>O&amp;M</x:v>
      </x:c>
      <x:c r="C771" s="453" t="str">
        <x:v>PRODUÇÃO</x:v>
      </x:c>
      <x:c r="D771" s="453" t="str">
        <x:v>LINHA MORTA</x:v>
      </x:c>
      <x:c r="E771" s="453" t="str">
        <x:v>5020200039</x:v>
      </x:c>
      <x:c r="F771" s="601" t="str">
        <x:v>TENSIONAR ESTAI LM</x:v>
      </x:c>
      <x:c r="G771" s="453" t="str">
        <x:v>CONJUNTO</x:v>
      </x:c>
      <x:c r="H771" s="604" t="n">
        <x:v>3</x:v>
      </x:c>
      <x:c r="I771" s="607" t="n">
        <x:v>292.8</x:v>
      </x:c>
      <x:c r="J771" s="607" t="n">
        <x:v>552.09</x:v>
      </x:c>
      <x:c r="K771" s="453" t="str">
        <x:v>NORTE</x:v>
      </x:c>
      <x:c r="L771" s="453" t="str">
        <x:v>SIM</x:v>
      </x:c>
      <x:c r="M771" s="453" t="str">
        <x:v>PRODUÇÃO · COMPÕE O FATOR K</x:v>
      </x:c>
      <x:c r="N771" s="453" t="str">
        <x:v>DE/PARA POR CÓDIGO</x:v>
      </x:c>
    </x:row>
    <x:row r="772">
      <x:c r="A772" s="453" t="str">
        <x:v>MARÇO 2025</x:v>
      </x:c>
      <x:c r="B772" s="453" t="str">
        <x:v>O&amp;M</x:v>
      </x:c>
      <x:c r="C772" s="453" t="str">
        <x:v>PRODUÇÃO</x:v>
      </x:c>
      <x:c r="D772" s="453" t="str">
        <x:v>LINHA MORTA</x:v>
      </x:c>
      <x:c r="E772" s="453" t="str">
        <x:v>5021000131</x:v>
      </x:c>
      <x:c r="F772" s="601" t="str">
        <x:v>INST ESTR PRI 2/3F SUS/PAS SP CRUZ SP LM</x:v>
      </x:c>
      <x:c r="G772" s="453" t="str">
        <x:v>CONJUNTO</x:v>
      </x:c>
      <x:c r="H772" s="604" t="n">
        <x:v>234</x:v>
      </x:c>
      <x:c r="I772" s="607" t="n">
        <x:v>120574.34</x:v>
      </x:c>
      <x:c r="J772" s="607" t="n">
        <x:v>152717.76</x:v>
      </x:c>
      <x:c r="K772" s="453" t="str">
        <x:v>NORTE | SUL</x:v>
      </x:c>
      <x:c r="L772" s="453" t="str">
        <x:v>SIM</x:v>
      </x:c>
      <x:c r="M772" s="453" t="str">
        <x:v>PRODUÇÃO · COMPÕE O FATOR K</x:v>
      </x:c>
      <x:c r="N772" s="453" t="str">
        <x:v>DE/PARA POR CÓDIGO | NÃO INFORMADA</x:v>
      </x:c>
    </x:row>
    <x:row r="773">
      <x:c r="A773" s="453" t="str">
        <x:v>MARÇO 2025</x:v>
      </x:c>
      <x:c r="B773" s="453" t="str">
        <x:v>O&amp;M</x:v>
      </x:c>
      <x:c r="C773" s="453" t="str">
        <x:v>PRODUÇÃO</x:v>
      </x:c>
      <x:c r="D773" s="453" t="str">
        <x:v>LINHA MORTA</x:v>
      </x:c>
      <x:c r="E773" s="453" t="str">
        <x:v>5021000132</x:v>
      </x:c>
      <x:c r="F773" s="601" t="str">
        <x:v>RET ESTR PRI 2/3F SUS/PAS SP CRUZ SP LM</x:v>
      </x:c>
      <x:c r="G773" s="453" t="str">
        <x:v>CONJUNTO</x:v>
      </x:c>
      <x:c r="H773" s="604" t="n">
        <x:v>165</x:v>
      </x:c>
      <x:c r="I773" s="607" t="n">
        <x:v>31864.95</x:v>
      </x:c>
      <x:c r="J773" s="607" t="n">
        <x:v>80747.7</x:v>
      </x:c>
      <x:c r="K773" s="453" t="str">
        <x:v>NORTE | SUL</x:v>
      </x:c>
      <x:c r="L773" s="453" t="str">
        <x:v>SIM</x:v>
      </x:c>
      <x:c r="M773" s="453" t="str">
        <x:v>PRODUÇÃO · COMPÕE O FATOR K</x:v>
      </x:c>
      <x:c r="N773" s="453" t="str">
        <x:v>DE/PARA POR CÓDIGO</x:v>
      </x:c>
    </x:row>
    <x:row r="774">
      <x:c r="A774" s="453" t="str">
        <x:v>MARÇO 2025</x:v>
      </x:c>
      <x:c r="B774" s="453" t="str">
        <x:v>O&amp;M</x:v>
      </x:c>
      <x:c r="C774" s="453" t="str">
        <x:v>PRODUÇÃO</x:v>
      </x:c>
      <x:c r="D774" s="453" t="str">
        <x:v>LINHA MORTA</x:v>
      </x:c>
      <x:c r="E774" s="453" t="str">
        <x:v>5021000133</x:v>
      </x:c>
      <x:c r="F774" s="601" t="str">
        <x:v>INST ESTR PRI 2/3F SUS/PAS DP CRUZ DP LM</x:v>
      </x:c>
      <x:c r="G774" s="453" t="str">
        <x:v>CONJUNTO</x:v>
      </x:c>
      <x:c r="H774" s="604" t="n">
        <x:v>26</x:v>
      </x:c>
      <x:c r="I774" s="607" t="n">
        <x:v>17730.78</x:v>
      </x:c>
      <x:c r="J774" s="607" t="n">
        <x:v>24730.16</x:v>
      </x:c>
      <x:c r="K774" s="453" t="str">
        <x:v>NORTE | SUL</x:v>
      </x:c>
      <x:c r="L774" s="453" t="str">
        <x:v>SIM</x:v>
      </x:c>
      <x:c r="M774" s="453" t="str">
        <x:v>PRODUÇÃO · COMPÕE O FATOR K</x:v>
      </x:c>
      <x:c r="N774" s="453" t="str">
        <x:v>DE/PARA POR CÓDIGO | NÃO INFORMADA</x:v>
      </x:c>
    </x:row>
    <x:row r="775">
      <x:c r="A775" s="453" t="str">
        <x:v>MARÇO 2025</x:v>
      </x:c>
      <x:c r="B775" s="453" t="str">
        <x:v>O&amp;M</x:v>
      </x:c>
      <x:c r="C775" s="453" t="str">
        <x:v>PRODUÇÃO</x:v>
      </x:c>
      <x:c r="D775" s="453" t="str">
        <x:v>LINHA MORTA</x:v>
      </x:c>
      <x:c r="E775" s="453" t="str">
        <x:v>5021000134</x:v>
      </x:c>
      <x:c r="F775" s="601" t="str">
        <x:v>RET ESTR PRI 2/3F SUS/PAS DP CRUZ DP LM</x:v>
      </x:c>
      <x:c r="G775" s="453" t="str">
        <x:v>CONJUNTO</x:v>
      </x:c>
      <x:c r="H775" s="604" t="n">
        <x:v>45</x:v>
      </x:c>
      <x:c r="I775" s="607" t="n">
        <x:v>11557.47</x:v>
      </x:c>
      <x:c r="J775" s="607" t="n">
        <x:v>32101.65</x:v>
      </x:c>
      <x:c r="K775" s="453" t="str">
        <x:v>NORTE | SUL</x:v>
      </x:c>
      <x:c r="L775" s="453" t="str">
        <x:v>SIM</x:v>
      </x:c>
      <x:c r="M775" s="453" t="str">
        <x:v>PRODUÇÃO · COMPÕE O FATOR K</x:v>
      </x:c>
      <x:c r="N775" s="453" t="str">
        <x:v>DE/PARA POR CÓDIGO</x:v>
      </x:c>
    </x:row>
    <x:row r="776">
      <x:c r="A776" s="453" t="str">
        <x:v>MARÇO 2025</x:v>
      </x:c>
      <x:c r="B776" s="453" t="str">
        <x:v>O&amp;M</x:v>
      </x:c>
      <x:c r="C776" s="453" t="str">
        <x:v>PRODUÇÃO</x:v>
      </x:c>
      <x:c r="D776" s="453" t="str">
        <x:v>LINHA MORTA</x:v>
      </x:c>
      <x:c r="E776" s="453" t="str">
        <x:v>5021000135</x:v>
      </x:c>
      <x:c r="F776" s="601" t="str">
        <x:v>INST ESTR PRI 2/3F ANC/AMA SP CRUZ DP LM</x:v>
      </x:c>
      <x:c r="G776" s="453" t="str">
        <x:v>CONJUNTO</x:v>
      </x:c>
      <x:c r="H776" s="604" t="n">
        <x:v>68</x:v>
      </x:c>
      <x:c r="I776" s="607" t="n">
        <x:v>59293.21</x:v>
      </x:c>
      <x:c r="J776" s="607" t="n">
        <x:v>72777.68</x:v>
      </x:c>
      <x:c r="K776" s="453" t="str">
        <x:v>NORTE | SUL</x:v>
      </x:c>
      <x:c r="L776" s="453" t="str">
        <x:v>SIM</x:v>
      </x:c>
      <x:c r="M776" s="453" t="str">
        <x:v>PRODUÇÃO · COMPÕE O FATOR K</x:v>
      </x:c>
      <x:c r="N776" s="453" t="str">
        <x:v>DE/PARA POR CÓDIGO</x:v>
      </x:c>
    </x:row>
    <x:row r="777">
      <x:c r="A777" s="453" t="str">
        <x:v>MARÇO 2025</x:v>
      </x:c>
      <x:c r="B777" s="453" t="str">
        <x:v>O&amp;M</x:v>
      </x:c>
      <x:c r="C777" s="453" t="str">
        <x:v>PRODUÇÃO</x:v>
      </x:c>
      <x:c r="D777" s="453" t="str">
        <x:v>LINHA MORTA</x:v>
      </x:c>
      <x:c r="E777" s="453" t="str">
        <x:v>5021000136</x:v>
      </x:c>
      <x:c r="F777" s="601" t="str">
        <x:v>RET ESTR PRI 2/3F ANC/AMA SP CRUZ DP LM</x:v>
      </x:c>
      <x:c r="G777" s="453" t="str">
        <x:v>CONJUNTO</x:v>
      </x:c>
      <x:c r="H777" s="604" t="n">
        <x:v>31</x:v>
      </x:c>
      <x:c r="I777" s="607" t="n">
        <x:v>9785.03</x:v>
      </x:c>
      <x:c r="J777" s="607" t="n">
        <x:v>23224.58</x:v>
      </x:c>
      <x:c r="K777" s="453" t="str">
        <x:v>NORTE | SUL</x:v>
      </x:c>
      <x:c r="L777" s="453" t="str">
        <x:v>SIM</x:v>
      </x:c>
      <x:c r="M777" s="453" t="str">
        <x:v>PRODUÇÃO · COMPÕE O FATOR K</x:v>
      </x:c>
      <x:c r="N777" s="453" t="str">
        <x:v>DE/PARA POR CÓDIGO | NÃO INFORMADA</x:v>
      </x:c>
    </x:row>
    <x:row r="778">
      <x:c r="A778" s="453" t="str">
        <x:v>MARÇO 2025</x:v>
      </x:c>
      <x:c r="B778" s="453" t="str">
        <x:v>O&amp;M</x:v>
      </x:c>
      <x:c r="C778" s="453" t="str">
        <x:v>PRODUÇÃO</x:v>
      </x:c>
      <x:c r="D778" s="453" t="str">
        <x:v>LINHA MORTA</x:v>
      </x:c>
      <x:c r="E778" s="453" t="str">
        <x:v>5021000137</x:v>
      </x:c>
      <x:c r="F778" s="601" t="str">
        <x:v>INST ESTR PRI 2/3F ANC/AMA DP CRUZ DP LM</x:v>
      </x:c>
      <x:c r="G778" s="453" t="str">
        <x:v>CONJUNTO</x:v>
      </x:c>
      <x:c r="H778" s="604" t="n">
        <x:v>40</x:v>
      </x:c>
      <x:c r="I778" s="607" t="n">
        <x:v>51888.92</x:v>
      </x:c>
      <x:c r="J778" s="607" t="n">
        <x:v>60897.6</x:v>
      </x:c>
      <x:c r="K778" s="453" t="str">
        <x:v>NORTE | SUL</x:v>
      </x:c>
      <x:c r="L778" s="453" t="str">
        <x:v>SIM</x:v>
      </x:c>
      <x:c r="M778" s="453" t="str">
        <x:v>PRODUÇÃO · COMPÕE O FATOR K</x:v>
      </x:c>
      <x:c r="N778" s="453" t="str">
        <x:v>DE/PARA POR CÓDIGO</x:v>
      </x:c>
    </x:row>
    <x:row r="779">
      <x:c r="A779" s="453" t="str">
        <x:v>MARÇO 2025</x:v>
      </x:c>
      <x:c r="B779" s="453" t="str">
        <x:v>O&amp;M</x:v>
      </x:c>
      <x:c r="C779" s="453" t="str">
        <x:v>PRODUÇÃO</x:v>
      </x:c>
      <x:c r="D779" s="453" t="str">
        <x:v>LINHA MORTA</x:v>
      </x:c>
      <x:c r="E779" s="453" t="str">
        <x:v>5021000138</x:v>
      </x:c>
      <x:c r="F779" s="601" t="str">
        <x:v>RET ESTR PRI 2/3F ANC/AMA DP CRUZ DP LM</x:v>
      </x:c>
      <x:c r="G779" s="453" t="str">
        <x:v>CONJUNTO</x:v>
      </x:c>
      <x:c r="H779" s="604" t="n">
        <x:v>16</x:v>
      </x:c>
      <x:c r="I779" s="607" t="n">
        <x:v>6491.17</x:v>
      </x:c>
      <x:c r="J779" s="607" t="n">
        <x:v>17050.56</x:v>
      </x:c>
      <x:c r="K779" s="453" t="str">
        <x:v>NORTE | SUL</x:v>
      </x:c>
      <x:c r="L779" s="453" t="str">
        <x:v>SIM</x:v>
      </x:c>
      <x:c r="M779" s="453" t="str">
        <x:v>PRODUÇÃO · COMPÕE O FATOR K</x:v>
      </x:c>
      <x:c r="N779" s="453" t="str">
        <x:v>DE/PARA POR CÓDIGO | OBSERVAÇÃO DO DE/PARA | NÃO INFORMADA</x:v>
      </x:c>
    </x:row>
    <x:row r="780">
      <x:c r="A780" s="453" t="str">
        <x:v>MARÇO 2025</x:v>
      </x:c>
      <x:c r="B780" s="453" t="str">
        <x:v>O&amp;M</x:v>
      </x:c>
      <x:c r="C780" s="453" t="str">
        <x:v>PRODUÇÃO</x:v>
      </x:c>
      <x:c r="D780" s="453" t="str">
        <x:v>LINHA MORTA</x:v>
      </x:c>
      <x:c r="E780" s="453" t="str">
        <x:v>5021000140</x:v>
      </x:c>
      <x:c r="F780" s="601" t="str">
        <x:v>RET ESTR PRI 1F SUSP/PAS SP S/CRUZ LM</x:v>
      </x:c>
      <x:c r="G780" s="453" t="str">
        <x:v>CONJUNTO</x:v>
      </x:c>
      <x:c r="H780" s="604" t="n">
        <x:v>146</x:v>
      </x:c>
      <x:c r="I780" s="607" t="n">
        <x:v>9973.26</x:v>
      </x:c>
      <x:c r="J780" s="607" t="n">
        <x:v>28786.82</x:v>
      </x:c>
      <x:c r="K780" s="453" t="str">
        <x:v>NORTE | SUL</x:v>
      </x:c>
      <x:c r="L780" s="453" t="str">
        <x:v>SIM</x:v>
      </x:c>
      <x:c r="M780" s="453" t="str">
        <x:v>PRODUÇÃO · COMPÕE O FATOR K</x:v>
      </x:c>
      <x:c r="N780" s="453" t="str">
        <x:v>DE/PARA POR CÓDIGO</x:v>
      </x:c>
    </x:row>
    <x:row r="781">
      <x:c r="A781" s="453" t="str">
        <x:v>MARÇO 2025</x:v>
      </x:c>
      <x:c r="B781" s="453" t="str">
        <x:v>O&amp;M</x:v>
      </x:c>
      <x:c r="C781" s="453" t="str">
        <x:v>PRODUÇÃO</x:v>
      </x:c>
      <x:c r="D781" s="453" t="str">
        <x:v>LINHA MORTA</x:v>
      </x:c>
      <x:c r="E781" s="453" t="str">
        <x:v>5021000141</x:v>
      </x:c>
      <x:c r="F781" s="601" t="str">
        <x:v>INST ESTR PRI 1F SUSP/PAS DP S/CRUZ LM</x:v>
      </x:c>
      <x:c r="G781" s="453" t="str">
        <x:v>CONJUNTO</x:v>
      </x:c>
      <x:c r="H781" s="604" t="n">
        <x:v>182</x:v>
      </x:c>
      <x:c r="I781" s="607" t="n">
        <x:v>30199.26</x:v>
      </x:c>
      <x:c r="J781" s="607" t="n">
        <x:v>66411.8</x:v>
      </x:c>
      <x:c r="K781" s="453" t="str">
        <x:v>NORTE | SUL</x:v>
      </x:c>
      <x:c r="L781" s="453" t="str">
        <x:v>SIM</x:v>
      </x:c>
      <x:c r="M781" s="453" t="str">
        <x:v>PRODUÇÃO · COMPÕE O FATOR K</x:v>
      </x:c>
      <x:c r="N781" s="453" t="str">
        <x:v>DE/PARA POR CÓDIGO</x:v>
      </x:c>
    </x:row>
    <x:row r="782">
      <x:c r="A782" s="453" t="str">
        <x:v>MARÇO 2025</x:v>
      </x:c>
      <x:c r="B782" s="453" t="str">
        <x:v>O&amp;M</x:v>
      </x:c>
      <x:c r="C782" s="453" t="str">
        <x:v>PRODUÇÃO</x:v>
      </x:c>
      <x:c r="D782" s="453" t="str">
        <x:v>LINHA MORTA</x:v>
      </x:c>
      <x:c r="E782" s="453" t="str">
        <x:v>5021000145</x:v>
      </x:c>
      <x:c r="F782" s="601" t="str">
        <x:v>INST ESTR PRI 1F ANC/AMA DP S/CRUZ LM</x:v>
      </x:c>
      <x:c r="G782" s="453" t="str">
        <x:v>CONJUNTO</x:v>
      </x:c>
      <x:c r="H782" s="604" t="n">
        <x:v>49</x:v>
      </x:c>
      <x:c r="I782" s="607" t="n">
        <x:v>18654.3</x:v>
      </x:c>
      <x:c r="J782" s="607" t="n">
        <x:v>25738.23</x:v>
      </x:c>
      <x:c r="K782" s="453" t="str">
        <x:v>NORTE | SUL</x:v>
      </x:c>
      <x:c r="L782" s="453" t="str">
        <x:v>SIM</x:v>
      </x:c>
      <x:c r="M782" s="453" t="str">
        <x:v>PRODUÇÃO · COMPÕE O FATOR K</x:v>
      </x:c>
      <x:c r="N782" s="453" t="str">
        <x:v>DE/PARA POR CÓDIGO</x:v>
      </x:c>
    </x:row>
    <x:row r="783">
      <x:c r="A783" s="453" t="str">
        <x:v>MARÇO 2025</x:v>
      </x:c>
      <x:c r="B783" s="453" t="str">
        <x:v>O&amp;M</x:v>
      </x:c>
      <x:c r="C783" s="453" t="str">
        <x:v>PRODUÇÃO</x:v>
      </x:c>
      <x:c r="D783" s="453" t="str">
        <x:v>LINHA MORTA</x:v>
      </x:c>
      <x:c r="E783" s="453" t="str">
        <x:v>5021000146</x:v>
      </x:c>
      <x:c r="F783" s="601" t="str">
        <x:v>RET ESTR PRI 1F ANC/AMA DP S/CRUZ LM</x:v>
      </x:c>
      <x:c r="G783" s="453" t="str">
        <x:v>CONJUNTO</x:v>
      </x:c>
      <x:c r="H783" s="604" t="n">
        <x:v>14</x:v>
      </x:c>
      <x:c r="I783" s="607" t="n">
        <x:v>2049.88</x:v>
      </x:c>
      <x:c r="J783" s="607" t="n">
        <x:v>4968.74</x:v>
      </x:c>
      <x:c r="K783" s="453" t="str">
        <x:v>NORTE | SUL</x:v>
      </x:c>
      <x:c r="L783" s="453" t="str">
        <x:v>SIM</x:v>
      </x:c>
      <x:c r="M783" s="453" t="str">
        <x:v>PRODUÇÃO · COMPÕE O FATOR K</x:v>
      </x:c>
      <x:c r="N783" s="453" t="str">
        <x:v>DE/PARA POR CÓDIGO</x:v>
      </x:c>
    </x:row>
    <x:row r="784">
      <x:c r="A784" s="453" t="str">
        <x:v>MARÇO 2025</x:v>
      </x:c>
      <x:c r="B784" s="453" t="str">
        <x:v>O&amp;M</x:v>
      </x:c>
      <x:c r="C784" s="453" t="str">
        <x:v>PRODUÇÃO</x:v>
      </x:c>
      <x:c r="D784" s="453" t="str">
        <x:v>LINHA MORTA</x:v>
      </x:c>
      <x:c r="E784" s="453" t="str">
        <x:v>5021000148</x:v>
      </x:c>
      <x:c r="F784" s="601" t="str">
        <x:v>RET ESTR PRI 2/3F SUS/PAS SP S/CRUZ LM</x:v>
      </x:c>
      <x:c r="G784" s="453" t="str">
        <x:v>CONJUNTO</x:v>
      </x:c>
      <x:c r="H784" s="604" t="n">
        <x:v>1</x:v>
      </x:c>
      <x:c r="I784" s="607" t="n">
        <x:v>87.84</x:v>
      </x:c>
      <x:c r="J784" s="607" t="n">
        <x:v>250.15</x:v>
      </x:c>
      <x:c r="K784" s="453" t="str">
        <x:v>NORTE | SUL</x:v>
      </x:c>
      <x:c r="L784" s="453" t="str">
        <x:v>SIM</x:v>
      </x:c>
      <x:c r="M784" s="453" t="str">
        <x:v>PRODUÇÃO · COMPÕE O FATOR K</x:v>
      </x:c>
      <x:c r="N784" s="453" t="str">
        <x:v>DE/PARA POR CÓDIGO</x:v>
      </x:c>
    </x:row>
    <x:row r="785">
      <x:c r="A785" s="453" t="str">
        <x:v>MARÇO 2025</x:v>
      </x:c>
      <x:c r="B785" s="453" t="str">
        <x:v>O&amp;M</x:v>
      </x:c>
      <x:c r="C785" s="453" t="str">
        <x:v>PRODUÇÃO</x:v>
      </x:c>
      <x:c r="D785" s="453" t="str">
        <x:v>LINHA MORTA</x:v>
      </x:c>
      <x:c r="E785" s="453" t="str">
        <x:v>5021000158</x:v>
      </x:c>
      <x:c r="F785" s="601" t="str">
        <x:v>INST ESTR PRI RDC PASSANTE SIMPLES LM</x:v>
      </x:c>
      <x:c r="G785" s="453" t="str">
        <x:v>CONJUNTO</x:v>
      </x:c>
      <x:c r="H785" s="604" t="n">
        <x:v>4</x:v>
      </x:c>
      <x:c r="I785" s="607" t="n">
        <x:v>1932.64</x:v>
      </x:c>
      <x:c r="J785" s="607" t="n">
        <x:v>2405</x:v>
      </x:c>
      <x:c r="K785" s="453" t="str">
        <x:v>NORTE | SUL</x:v>
      </x:c>
      <x:c r="L785" s="453" t="str">
        <x:v>SIM</x:v>
      </x:c>
      <x:c r="M785" s="453" t="str">
        <x:v>PRODUÇÃO · COMPÕE O FATOR K</x:v>
      </x:c>
      <x:c r="N785" s="453" t="str">
        <x:v>DE/PARA POR CÓDIGO | SEM DE/PARA (OBS. EQUIVALÊNCIA / DILUIÇÃO)</x:v>
      </x:c>
    </x:row>
    <x:row r="786">
      <x:c r="A786" s="453" t="str">
        <x:v>MARÇO 2025</x:v>
      </x:c>
      <x:c r="B786" s="453" t="str">
        <x:v>O&amp;M</x:v>
      </x:c>
      <x:c r="C786" s="453" t="str">
        <x:v>PRODUÇÃO</x:v>
      </x:c>
      <x:c r="D786" s="453" t="str">
        <x:v>LINHA MORTA</x:v>
      </x:c>
      <x:c r="E786" s="453" t="str">
        <x:v>5021000159</x:v>
      </x:c>
      <x:c r="F786" s="601" t="str">
        <x:v>RET ESTR PRI RDC PASSANTE SIMPLES LM</x:v>
      </x:c>
      <x:c r="G786" s="453" t="str">
        <x:v>CONJUNTO</x:v>
      </x:c>
      <x:c r="H786" s="604" t="n">
        <x:v>3</x:v>
      </x:c>
      <x:c r="I786" s="607" t="n">
        <x:v>505.13</x:v>
      </x:c>
      <x:c r="J786" s="607" t="n">
        <x:v>1047.39</x:v>
      </x:c>
      <x:c r="K786" s="453" t="str">
        <x:v>NORTE | SUL</x:v>
      </x:c>
      <x:c r="L786" s="453" t="str">
        <x:v>SIM</x:v>
      </x:c>
      <x:c r="M786" s="453" t="str">
        <x:v>PRODUÇÃO · COMPÕE O FATOR K</x:v>
      </x:c>
      <x:c r="N786" s="453" t="str">
        <x:v>NÃO INFORMADA | DE/PARA POR CÓDIGO</x:v>
      </x:c>
    </x:row>
    <x:row r="787">
      <x:c r="A787" s="453" t="str">
        <x:v>MARÇO 2025</x:v>
      </x:c>
      <x:c r="B787" s="453" t="str">
        <x:v>O&amp;M</x:v>
      </x:c>
      <x:c r="C787" s="453" t="str">
        <x:v>PRODUÇÃO</x:v>
      </x:c>
      <x:c r="D787" s="453" t="str">
        <x:v>LINHA MORTA</x:v>
      </x:c>
      <x:c r="E787" s="453" t="str">
        <x:v>5021100014</x:v>
      </x:c>
      <x:c r="F787" s="601" t="str">
        <x:v>INST ESTRUTURA SECUNDARIA LM</x:v>
      </x:c>
      <x:c r="G787" s="453" t="str">
        <x:v>UNIDADE</x:v>
      </x:c>
      <x:c r="H787" s="604" t="n">
        <x:v>966</x:v>
      </x:c>
      <x:c r="I787" s="607" t="n">
        <x:v>115125.88</x:v>
      </x:c>
      <x:c r="J787" s="607" t="n">
        <x:v>228565.26</x:v>
      </x:c>
      <x:c r="K787" s="453" t="str">
        <x:v>NORTE | SUL</x:v>
      </x:c>
      <x:c r="L787" s="453" t="str">
        <x:v>SIM</x:v>
      </x:c>
      <x:c r="M787" s="453" t="str">
        <x:v>PRODUÇÃO · COMPÕE O FATOR K</x:v>
      </x:c>
      <x:c r="N787" s="453" t="str">
        <x:v>DE/PARA POR CÓDIGO | NÃO INFORMADA</x:v>
      </x:c>
    </x:row>
    <x:row r="788">
      <x:c r="A788" s="453" t="str">
        <x:v>MARÇO 2025</x:v>
      </x:c>
      <x:c r="B788" s="453" t="str">
        <x:v>O&amp;M</x:v>
      </x:c>
      <x:c r="C788" s="453" t="str">
        <x:v>PRODUÇÃO</x:v>
      </x:c>
      <x:c r="D788" s="453" t="str">
        <x:v>LINHA MORTA</x:v>
      </x:c>
      <x:c r="E788" s="453" t="str">
        <x:v>5021100015</x:v>
      </x:c>
      <x:c r="F788" s="601" t="str">
        <x:v>RET ESTRUTURA SECUNDARIA LM</x:v>
      </x:c>
      <x:c r="G788" s="453" t="str">
        <x:v>UNIDADE</x:v>
      </x:c>
      <x:c r="H788" s="604" t="n">
        <x:v>838</x:v>
      </x:c>
      <x:c r="I788" s="607" t="n">
        <x:v>40111.76</x:v>
      </x:c>
      <x:c r="J788" s="607" t="n">
        <x:v>198279.18</x:v>
      </x:c>
      <x:c r="K788" s="453" t="str">
        <x:v>NORTE | SUL</x:v>
      </x:c>
      <x:c r="L788" s="453" t="str">
        <x:v>SIM</x:v>
      </x:c>
      <x:c r="M788" s="453" t="str">
        <x:v>PRODUÇÃO · COMPÕE O FATOR K</x:v>
      </x:c>
      <x:c r="N788" s="453" t="str">
        <x:v>DE/PARA POR CÓDIGO</x:v>
      </x:c>
    </x:row>
    <x:row r="789">
      <x:c r="A789" s="453" t="str">
        <x:v>MARÇO 2025</x:v>
      </x:c>
      <x:c r="B789" s="453" t="str">
        <x:v>O&amp;M</x:v>
      </x:c>
      <x:c r="C789" s="453" t="str">
        <x:v>PRODUÇÃO</x:v>
      </x:c>
      <x:c r="D789" s="453" t="str">
        <x:v>LINHA MORTA</x:v>
      </x:c>
      <x:c r="E789" s="453" t="str">
        <x:v>5021200046</x:v>
      </x:c>
      <x:c r="F789" s="601" t="str">
        <x:v>INST ISOLADOR PINO/PILAR LM</x:v>
      </x:c>
      <x:c r="G789" s="453" t="str">
        <x:v>UNIDADE</x:v>
      </x:c>
      <x:c r="H789" s="604" t="n">
        <x:v>46</x:v>
      </x:c>
      <x:c r="I789" s="607" t="n">
        <x:v>3680.37</x:v>
      </x:c>
      <x:c r="J789" s="607" t="n">
        <x:v>13907.18</x:v>
      </x:c>
      <x:c r="K789" s="453" t="str">
        <x:v>NORTE | SUL</x:v>
      </x:c>
      <x:c r="L789" s="453" t="str">
        <x:v>SIM</x:v>
      </x:c>
      <x:c r="M789" s="453" t="str">
        <x:v>PRODUÇÃO · COMPÕE O FATOR K</x:v>
      </x:c>
      <x:c r="N789" s="453" t="str">
        <x:v>DE/PARA POR CÓDIGO | NÃO INFORMADA</x:v>
      </x:c>
    </x:row>
    <x:row r="790">
      <x:c r="A790" s="453" t="str">
        <x:v>MARÇO 2025</x:v>
      </x:c>
      <x:c r="B790" s="453" t="str">
        <x:v>O&amp;M</x:v>
      </x:c>
      <x:c r="C790" s="453" t="str">
        <x:v>PRODUÇÃO</x:v>
      </x:c>
      <x:c r="D790" s="453" t="str">
        <x:v>LINHA MORTA</x:v>
      </x:c>
      <x:c r="E790" s="453" t="str">
        <x:v>5021200047</x:v>
      </x:c>
      <x:c r="F790" s="601" t="str">
        <x:v>RET ISOLADOR PINO/PILAR LM</x:v>
      </x:c>
      <x:c r="G790" s="453" t="str">
        <x:v>UNIDADE</x:v>
      </x:c>
      <x:c r="H790" s="604" t="n">
        <x:v>10</x:v>
      </x:c>
      <x:c r="I790" s="607" t="n">
        <x:v>292.9</x:v>
      </x:c>
      <x:c r="J790" s="607" t="n">
        <x:v>3023.3</x:v>
      </x:c>
      <x:c r="K790" s="453" t="str">
        <x:v>NORTE | SUL</x:v>
      </x:c>
      <x:c r="L790" s="453" t="str">
        <x:v>SIM</x:v>
      </x:c>
      <x:c r="M790" s="453" t="str">
        <x:v>PRODUÇÃO · COMPÕE O FATOR K</x:v>
      </x:c>
      <x:c r="N790" s="453" t="str">
        <x:v>DE/PARA POR CÓDIGO</x:v>
      </x:c>
    </x:row>
    <x:row r="791">
      <x:c r="A791" s="453" t="str">
        <x:v>MARÇO 2025</x:v>
      </x:c>
      <x:c r="B791" s="453" t="str">
        <x:v>O&amp;M</x:v>
      </x:c>
      <x:c r="C791" s="453" t="str">
        <x:v>PRODUÇÃO</x:v>
      </x:c>
      <x:c r="D791" s="453" t="str">
        <x:v>LINHA MORTA</x:v>
      </x:c>
      <x:c r="E791" s="453" t="str">
        <x:v>5021200048</x:v>
      </x:c>
      <x:c r="F791" s="601" t="str">
        <x:v>INST ISOLAD DISCO/ANCORAGEM LM</x:v>
      </x:c>
      <x:c r="G791" s="453" t="str">
        <x:v>CONJUNTO</x:v>
      </x:c>
      <x:c r="H791" s="604" t="n">
        <x:v>11</x:v>
      </x:c>
      <x:c r="I791" s="607" t="n">
        <x:v>1180.96</x:v>
      </x:c>
      <x:c r="J791" s="607" t="n">
        <x:v>3656.73</x:v>
      </x:c>
      <x:c r="K791" s="453" t="str">
        <x:v>NORTE | SUL</x:v>
      </x:c>
      <x:c r="L791" s="453" t="str">
        <x:v>SIM</x:v>
      </x:c>
      <x:c r="M791" s="453" t="str">
        <x:v>PRODUÇÃO · COMPÕE O FATOR K</x:v>
      </x:c>
      <x:c r="N791" s="453" t="str">
        <x:v>DE/PARA POR CÓDIGO</x:v>
      </x:c>
    </x:row>
    <x:row r="792">
      <x:c r="A792" s="453" t="str">
        <x:v>MARÇO 2025</x:v>
      </x:c>
      <x:c r="B792" s="453" t="str">
        <x:v>O&amp;M</x:v>
      </x:c>
      <x:c r="C792" s="453" t="str">
        <x:v>PRODUÇÃO</x:v>
      </x:c>
      <x:c r="D792" s="453" t="str">
        <x:v>LINHA MORTA</x:v>
      </x:c>
      <x:c r="E792" s="453" t="str">
        <x:v>5021200049</x:v>
      </x:c>
      <x:c r="F792" s="601" t="str">
        <x:v>RET ISOLAD DISCO/ANCORAGEM LM</x:v>
      </x:c>
      <x:c r="G792" s="453" t="str">
        <x:v>CONJUNTO</x:v>
      </x:c>
      <x:c r="H792" s="604" t="n">
        <x:v>10</x:v>
      </x:c>
      <x:c r="I792" s="607" t="n">
        <x:v>439.2</x:v>
      </x:c>
      <x:c r="J792" s="607" t="n">
        <x:v>2094</x:v>
      </x:c>
      <x:c r="K792" s="453" t="str">
        <x:v>NORTE | SUL</x:v>
      </x:c>
      <x:c r="L792" s="453" t="str">
        <x:v>SIM</x:v>
      </x:c>
      <x:c r="M792" s="453" t="str">
        <x:v>PRODUÇÃO · COMPÕE O FATOR K</x:v>
      </x:c>
      <x:c r="N792" s="453" t="str">
        <x:v>DE/PARA POR CÓDIGO</x:v>
      </x:c>
    </x:row>
    <x:row r="793">
      <x:c r="A793" s="453" t="str">
        <x:v>MARÇO 2025</x:v>
      </x:c>
      <x:c r="B793" s="453" t="str">
        <x:v>O&amp;M</x:v>
      </x:c>
      <x:c r="C793" s="453" t="str">
        <x:v>PRODUÇÃO</x:v>
      </x:c>
      <x:c r="D793" s="453" t="str">
        <x:v>LINHA MORTA</x:v>
      </x:c>
      <x:c r="E793" s="453" t="str">
        <x:v>5022000232</x:v>
      </x:c>
      <x:c r="F793" s="601" t="str">
        <x:v>INST COND NU COBRE &lt;= 50MM² LM</x:v>
      </x:c>
      <x:c r="G793" s="453" t="str">
        <x:v>METRO</x:v>
      </x:c>
      <x:c r="H793" s="604" t="n">
        <x:v>258</x:v>
      </x:c>
      <x:c r="I793" s="607" t="n">
        <x:v>1669.02</x:v>
      </x:c>
      <x:c r="J793" s="607" t="n">
        <x:v>1186.8</x:v>
      </x:c>
      <x:c r="K793" s="453" t="str">
        <x:v>NORTE | SUL</x:v>
      </x:c>
      <x:c r="L793" s="453" t="str">
        <x:v>SIM</x:v>
      </x:c>
      <x:c r="M793" s="453" t="str">
        <x:v>PRODUÇÃO · COMPÕE O FATOR K</x:v>
      </x:c>
      <x:c r="N793" s="453" t="str">
        <x:v>DE/PARA POR CÓDIGO | NÃO INFORMADA</x:v>
      </x:c>
    </x:row>
    <x:row r="794">
      <x:c r="A794" s="453" t="str">
        <x:v>MARÇO 2025</x:v>
      </x:c>
      <x:c r="B794" s="453" t="str">
        <x:v>O&amp;M</x:v>
      </x:c>
      <x:c r="C794" s="453" t="str">
        <x:v>PRODUÇÃO</x:v>
      </x:c>
      <x:c r="D794" s="453" t="str">
        <x:v>LINHA MORTA</x:v>
      </x:c>
      <x:c r="E794" s="453" t="str">
        <x:v>5022000233</x:v>
      </x:c>
      <x:c r="F794" s="601" t="str">
        <x:v>RET COND NU COBRE &lt;= 50MM² LM</x:v>
      </x:c>
      <x:c r="G794" s="453" t="str">
        <x:v>METRO</x:v>
      </x:c>
      <x:c r="H794" s="604" t="n">
        <x:v>6350</x:v>
      </x:c>
      <x:c r="I794" s="607" t="n">
        <x:v>14342.51</x:v>
      </x:c>
      <x:c r="J794" s="607" t="n">
        <x:v>14160.5</x:v>
      </x:c>
      <x:c r="K794" s="453" t="str">
        <x:v>NORTE | SUL</x:v>
      </x:c>
      <x:c r="L794" s="453" t="str">
        <x:v>SIM</x:v>
      </x:c>
      <x:c r="M794" s="453" t="str">
        <x:v>PRODUÇÃO · COMPÕE O FATOR K</x:v>
      </x:c>
      <x:c r="N794" s="453" t="str">
        <x:v>DE/PARA POR CÓDIGO</x:v>
      </x:c>
    </x:row>
    <x:row r="795">
      <x:c r="A795" s="453" t="str">
        <x:v>MARÇO 2025</x:v>
      </x:c>
      <x:c r="B795" s="453" t="str">
        <x:v>O&amp;M</x:v>
      </x:c>
      <x:c r="C795" s="453" t="str">
        <x:v>PRODUÇÃO</x:v>
      </x:c>
      <x:c r="D795" s="453" t="str">
        <x:v>LINHA MORTA</x:v>
      </x:c>
      <x:c r="E795" s="453" t="str">
        <x:v>5022000234</x:v>
      </x:c>
      <x:c r="F795" s="601" t="str">
        <x:v>INST COND NU ALUMINIO &gt; 1/0 LM</x:v>
      </x:c>
      <x:c r="G795" s="453" t="str">
        <x:v>METRO</x:v>
      </x:c>
      <x:c r="H795" s="604" t="n">
        <x:v>99</x:v>
      </x:c>
      <x:c r="I795" s="607" t="n">
        <x:v>941.21</x:v>
      </x:c>
      <x:c r="J795" s="607" t="n">
        <x:v>715.77</x:v>
      </x:c>
      <x:c r="K795" s="453" t="str">
        <x:v>NORTE | SUL</x:v>
      </x:c>
      <x:c r="L795" s="453" t="str">
        <x:v>SIM</x:v>
      </x:c>
      <x:c r="M795" s="453" t="str">
        <x:v>PRODUÇÃO · COMPÕE O FATOR K</x:v>
      </x:c>
      <x:c r="N795" s="453" t="str">
        <x:v>DE/PARA POR CÓDIGO</x:v>
      </x:c>
    </x:row>
    <x:row r="796">
      <x:c r="A796" s="453" t="str">
        <x:v>MARÇO 2025</x:v>
      </x:c>
      <x:c r="B796" s="453" t="str">
        <x:v>O&amp;M</x:v>
      </x:c>
      <x:c r="C796" s="453" t="str">
        <x:v>PRODUÇÃO</x:v>
      </x:c>
      <x:c r="D796" s="453" t="str">
        <x:v>LINHA MORTA</x:v>
      </x:c>
      <x:c r="E796" s="453" t="str">
        <x:v>5022000236</x:v>
      </x:c>
      <x:c r="F796" s="601" t="str">
        <x:v>INST COND NU ALUMINIO &lt;= 1/0 LM</x:v>
      </x:c>
      <x:c r="G796" s="453" t="str">
        <x:v>METRO</x:v>
      </x:c>
      <x:c r="H796" s="604" t="n">
        <x:v>27300</x:v>
      </x:c>
      <x:c r="I796" s="607" t="n">
        <x:v>215366.26</x:v>
      </x:c>
      <x:c r="J796" s="607" t="n">
        <x:v>154245</x:v>
      </x:c>
      <x:c r="K796" s="453" t="str">
        <x:v>NORTE | SUL</x:v>
      </x:c>
      <x:c r="L796" s="453" t="str">
        <x:v>SIM</x:v>
      </x:c>
      <x:c r="M796" s="453" t="str">
        <x:v>PRODUÇÃO · COMPÕE O FATOR K</x:v>
      </x:c>
      <x:c r="N796" s="453" t="str">
        <x:v>DE/PARA POR CÓDIGO | NÃO INFORMADA</x:v>
      </x:c>
    </x:row>
    <x:row r="797">
      <x:c r="A797" s="453" t="str">
        <x:v>MARÇO 2025</x:v>
      </x:c>
      <x:c r="B797" s="453" t="str">
        <x:v>O&amp;M</x:v>
      </x:c>
      <x:c r="C797" s="453" t="str">
        <x:v>PRODUÇÃO</x:v>
      </x:c>
      <x:c r="D797" s="453" t="str">
        <x:v>LINHA MORTA</x:v>
      </x:c>
      <x:c r="E797" s="453" t="str">
        <x:v>5022000237</x:v>
      </x:c>
      <x:c r="F797" s="601" t="str">
        <x:v>RET COND NU ALUMINIO &lt;= 1/0 LM</x:v>
      </x:c>
      <x:c r="G797" s="453" t="str">
        <x:v>METRO</x:v>
      </x:c>
      <x:c r="H797" s="604" t="n">
        <x:v>17520</x:v>
      </x:c>
      <x:c r="I797" s="607" t="n">
        <x:v>46248.26</x:v>
      </x:c>
      <x:c r="J797" s="607" t="n">
        <x:v>48355.2</x:v>
      </x:c>
      <x:c r="K797" s="453" t="str">
        <x:v>NORTE | SUL</x:v>
      </x:c>
      <x:c r="L797" s="453" t="str">
        <x:v>SIM</x:v>
      </x:c>
      <x:c r="M797" s="453" t="str">
        <x:v>PRODUÇÃO · COMPÕE O FATOR K</x:v>
      </x:c>
      <x:c r="N797" s="453" t="str">
        <x:v>DE/PARA POR CÓDIGO</x:v>
      </x:c>
    </x:row>
    <x:row r="798">
      <x:c r="A798" s="453" t="str">
        <x:v>MARÇO 2025</x:v>
      </x:c>
      <x:c r="B798" s="453" t="str">
        <x:v>O&amp;M</x:v>
      </x:c>
      <x:c r="C798" s="453" t="str">
        <x:v>PRODUÇÃO</x:v>
      </x:c>
      <x:c r="D798" s="453" t="str">
        <x:v>LINHA MORTA</x:v>
      </x:c>
      <x:c r="E798" s="453" t="str">
        <x:v>5022000239</x:v>
      </x:c>
      <x:c r="F798" s="601" t="str">
        <x:v>TENSIONAR COND NU COBRE &gt; 50MM² LM</x:v>
      </x:c>
      <x:c r="G798" s="453" t="str">
        <x:v>UNIDADE</x:v>
      </x:c>
      <x:c r="H798" s="604" t="n">
        <x:v>0.255</x:v>
      </x:c>
      <x:c r="I798" s="607" t="n">
        <x:v>989.39</x:v>
      </x:c>
      <x:c r="J798" s="607" t="n">
        <x:v>66.47</x:v>
      </x:c>
      <x:c r="K798" s="453" t="str">
        <x:v>NORTE | SUL</x:v>
      </x:c>
      <x:c r="L798" s="453" t="str">
        <x:v>SIM</x:v>
      </x:c>
      <x:c r="M798" s="453" t="str">
        <x:v>PRODUÇÃO · COMPÕE O FATOR K</x:v>
      </x:c>
      <x:c r="N798" s="453" t="str">
        <x:v>DE/PARA POR CÓDIGO</x:v>
      </x:c>
    </x:row>
    <x:row r="799">
      <x:c r="A799" s="453" t="str">
        <x:v>MARÇO 2025</x:v>
      </x:c>
      <x:c r="B799" s="453" t="str">
        <x:v>O&amp;M</x:v>
      </x:c>
      <x:c r="C799" s="453" t="str">
        <x:v>PRODUÇÃO</x:v>
      </x:c>
      <x:c r="D799" s="453" t="str">
        <x:v>LINHA MORTA</x:v>
      </x:c>
      <x:c r="E799" s="453" t="str">
        <x:v>5022000240</x:v>
      </x:c>
      <x:c r="F799" s="601" t="str">
        <x:v>TENSIONAR COND NU COBRE &lt;= 50MM² LM</x:v>
      </x:c>
      <x:c r="G799" s="453" t="str">
        <x:v>UNIDADE</x:v>
      </x:c>
      <x:c r="H799" s="604" t="n">
        <x:v>2.061</x:v>
      </x:c>
      <x:c r="I799" s="607" t="n">
        <x:v>6418</x:v>
      </x:c>
      <x:c r="J799" s="607" t="n">
        <x:v>430.48</x:v>
      </x:c>
      <x:c r="K799" s="453" t="str">
        <x:v>NORTE | SUL</x:v>
      </x:c>
      <x:c r="L799" s="453" t="str">
        <x:v>SIM</x:v>
      </x:c>
      <x:c r="M799" s="453" t="str">
        <x:v>PRODUÇÃO · COMPÕE O FATOR K</x:v>
      </x:c>
      <x:c r="N799" s="453" t="str">
        <x:v>DE/PARA POR CÓDIGO</x:v>
      </x:c>
    </x:row>
    <x:row r="800">
      <x:c r="A800" s="453" t="str">
        <x:v>MARÇO 2025</x:v>
      </x:c>
      <x:c r="B800" s="453" t="str">
        <x:v>O&amp;M</x:v>
      </x:c>
      <x:c r="C800" s="453" t="str">
        <x:v>PRODUÇÃO</x:v>
      </x:c>
      <x:c r="D800" s="453" t="str">
        <x:v>LINHA MORTA</x:v>
      </x:c>
      <x:c r="E800" s="453" t="str">
        <x:v>5022000242</x:v>
      </x:c>
      <x:c r="F800" s="601" t="str">
        <x:v>TENSIONAR COND NU ALUMINIO &lt;= 1/0 LM</x:v>
      </x:c>
      <x:c r="G800" s="453" t="str">
        <x:v>UNIDADE</x:v>
      </x:c>
      <x:c r="H800" s="604" t="n">
        <x:v>17.396</x:v>
      </x:c>
      <x:c r="I800" s="607" t="n">
        <x:v>68103.07</x:v>
      </x:c>
      <x:c r="J800" s="607" t="n">
        <x:v>3983.34</x:v>
      </x:c>
      <x:c r="K800" s="453" t="str">
        <x:v>NORTE | SUL</x:v>
      </x:c>
      <x:c r="L800" s="453" t="str">
        <x:v>SIM</x:v>
      </x:c>
      <x:c r="M800" s="453" t="str">
        <x:v>PRODUÇÃO · COMPÕE O FATOR K</x:v>
      </x:c>
      <x:c r="N800" s="453" t="str">
        <x:v>DE/PARA POR CÓDIGO</x:v>
      </x:c>
    </x:row>
    <x:row r="801">
      <x:c r="A801" s="453" t="str">
        <x:v>MARÇO 2025</x:v>
      </x:c>
      <x:c r="B801" s="453" t="str">
        <x:v>O&amp;M</x:v>
      </x:c>
      <x:c r="C801" s="453" t="str">
        <x:v>PRODUÇÃO</x:v>
      </x:c>
      <x:c r="D801" s="453" t="str">
        <x:v>LINHA MORTA</x:v>
      </x:c>
      <x:c r="E801" s="453" t="str">
        <x:v>5022000243</x:v>
      </x:c>
      <x:c r="F801" s="601" t="str">
        <x:v>INST CONECTOR EM CONDUTOR LM</x:v>
      </x:c>
      <x:c r="G801" s="453" t="str">
        <x:v>UNIDADE</x:v>
      </x:c>
      <x:c r="H801" s="604" t="n">
        <x:v>31</x:v>
      </x:c>
      <x:c r="I801" s="607" t="n">
        <x:v>1512.8</x:v>
      </x:c>
      <x:c r="J801" s="607" t="n">
        <x:v>7819.75</x:v>
      </x:c>
      <x:c r="K801" s="453" t="str">
        <x:v>NORTE | SUL</x:v>
      </x:c>
      <x:c r="L801" s="453" t="str">
        <x:v>SIM</x:v>
      </x:c>
      <x:c r="M801" s="453" t="str">
        <x:v>PRODUÇÃO · COMPÕE O FATOR K</x:v>
      </x:c>
      <x:c r="N801" s="453" t="str">
        <x:v>NÃO INFORMADA | DE/PARA POR CÓDIGO</x:v>
      </x:c>
    </x:row>
    <x:row r="802">
      <x:c r="A802" s="453" t="str">
        <x:v>MARÇO 2025</x:v>
      </x:c>
      <x:c r="B802" s="453" t="str">
        <x:v>O&amp;M</x:v>
      </x:c>
      <x:c r="C802" s="453" t="str">
        <x:v>PRODUÇÃO</x:v>
      </x:c>
      <x:c r="D802" s="453" t="str">
        <x:v>LINHA MORTA</x:v>
      </x:c>
      <x:c r="E802" s="453" t="str">
        <x:v>5022000249</x:v>
      </x:c>
      <x:c r="F802" s="601" t="str">
        <x:v>INST AMARRACAO COND NU/MULTIP/PROTEG LM</x:v>
      </x:c>
      <x:c r="G802" s="453" t="str">
        <x:v>UNIDADE</x:v>
      </x:c>
      <x:c r="H802" s="604" t="n">
        <x:v>3</x:v>
      </x:c>
      <x:c r="I802" s="607" t="n">
        <x:v>102.48</x:v>
      </x:c>
      <x:c r="J802" s="607" t="n">
        <x:v>730.71</x:v>
      </x:c>
      <x:c r="K802" s="453" t="str">
        <x:v>NORTE | SUL</x:v>
      </x:c>
      <x:c r="L802" s="453" t="str">
        <x:v>SIM</x:v>
      </x:c>
      <x:c r="M802" s="453" t="str">
        <x:v>PRODUÇÃO · COMPÕE O FATOR K</x:v>
      </x:c>
      <x:c r="N802" s="453" t="str">
        <x:v>DE/PARA POR CÓDIGO | NÃO INFORMADA</x:v>
      </x:c>
    </x:row>
    <x:row r="803">
      <x:c r="A803" s="453" t="str">
        <x:v>MARÇO 2025</x:v>
      </x:c>
      <x:c r="B803" s="453" t="str">
        <x:v>O&amp;M</x:v>
      </x:c>
      <x:c r="C803" s="453" t="str">
        <x:v>PRODUÇÃO</x:v>
      </x:c>
      <x:c r="D803" s="453" t="str">
        <x:v>LINHA MORTA</x:v>
      </x:c>
      <x:c r="E803" s="453" t="str">
        <x:v>5022000250</x:v>
      </x:c>
      <x:c r="F803" s="601" t="str">
        <x:v>INST FLY TAP/CRUZAM AEREO LM</x:v>
      </x:c>
      <x:c r="G803" s="453" t="str">
        <x:v>UNIDADE</x:v>
      </x:c>
      <x:c r="H803" s="604" t="n">
        <x:v>4</x:v>
      </x:c>
      <x:c r="I803" s="607" t="n">
        <x:v>602.08</x:v>
      </x:c>
      <x:c r="J803" s="607" t="n">
        <x:v>2164.68</x:v>
      </x:c>
      <x:c r="K803" s="453" t="str">
        <x:v>NORTE | SUL</x:v>
      </x:c>
      <x:c r="L803" s="453" t="str">
        <x:v>SIM</x:v>
      </x:c>
      <x:c r="M803" s="453" t="str">
        <x:v>PRODUÇÃO · COMPÕE O FATOR K</x:v>
      </x:c>
      <x:c r="N803" s="453" t="str">
        <x:v>NÃO INFORMADA</x:v>
      </x:c>
    </x:row>
    <x:row r="804">
      <x:c r="A804" s="453" t="str">
        <x:v>MARÇO 2025</x:v>
      </x:c>
      <x:c r="B804" s="453" t="str">
        <x:v>O&amp;M</x:v>
      </x:c>
      <x:c r="C804" s="453" t="str">
        <x:v>PRODUÇÃO</x:v>
      </x:c>
      <x:c r="D804" s="453" t="str">
        <x:v>LINHA MORTA</x:v>
      </x:c>
      <x:c r="E804" s="453" t="str">
        <x:v>5022000251</x:v>
      </x:c>
      <x:c r="F804" s="601" t="str">
        <x:v>RET FLY TAP /CRUZAM AEREO LM</x:v>
      </x:c>
      <x:c r="G804" s="453" t="str">
        <x:v>UNIDADE</x:v>
      </x:c>
      <x:c r="H804" s="604" t="n">
        <x:v>3</x:v>
      </x:c>
      <x:c r="I804" s="607" t="n">
        <x:v>123.72</x:v>
      </x:c>
      <x:c r="J804" s="607" t="n">
        <x:v>980.34</x:v>
      </x:c>
      <x:c r="K804" s="453" t="str">
        <x:v>NORTE | SUL</x:v>
      </x:c>
      <x:c r="L804" s="453" t="str">
        <x:v>SIM</x:v>
      </x:c>
      <x:c r="M804" s="453" t="str">
        <x:v>PRODUÇÃO · COMPÕE O FATOR K</x:v>
      </x:c>
      <x:c r="N804" s="453" t="str">
        <x:v>NÃO INFORMADA</x:v>
      </x:c>
    </x:row>
    <x:row r="805">
      <x:c r="A805" s="453" t="str">
        <x:v>MARÇO 2025</x:v>
      </x:c>
      <x:c r="B805" s="453" t="str">
        <x:v>O&amp;M</x:v>
      </x:c>
      <x:c r="C805" s="453" t="str">
        <x:v>PRODUÇÃO</x:v>
      </x:c>
      <x:c r="D805" s="453" t="str">
        <x:v>FORA DO ANEXO IX</x:v>
      </x:c>
      <x:c r="E805" s="453" t="str">
        <x:v>5022000252</x:v>
      </x:c>
      <x:c r="F805" s="601" t="str">
        <x:v>INST ESPACADOR/AFASTADOR REDE PRI/SEC LM</x:v>
      </x:c>
      <x:c r="G805" s="453" t="str">
        <x:v>NÃO INFORMADA</x:v>
      </x:c>
      <x:c r="H805" s="604" t="n">
        <x:v>321</x:v>
      </x:c>
      <x:c r="I805" s="607" t="n">
        <x:v>0</x:v>
      </x:c>
      <x:c r="J805" s="607" t="n">
        <x:v>0</x:v>
      </x:c>
      <x:c r="K805" s="453" t="str">
        <x:v>NORTE | SUL</x:v>
      </x:c>
      <x:c r="L805" s="453" t="str">
        <x:v>SIM</x:v>
      </x:c>
      <x:c r="M805" s="453" t="str">
        <x:v>PRODUÇÃO · COMPÕE O FATOR K</x:v>
      </x:c>
      <x:c r="N805" s="453" t="str">
        <x:v>DE/PARA POR CÓDIGO | NÃO INFORMADA</x:v>
      </x:c>
    </x:row>
    <x:row r="806">
      <x:c r="A806" s="453" t="str">
        <x:v>MARÇO 2025</x:v>
      </x:c>
      <x:c r="B806" s="453" t="str">
        <x:v>O&amp;M</x:v>
      </x:c>
      <x:c r="C806" s="453" t="str">
        <x:v>PRODUÇÃO</x:v>
      </x:c>
      <x:c r="D806" s="453" t="str">
        <x:v>FORA DO ANEXO IX</x:v>
      </x:c>
      <x:c r="E806" s="453" t="str">
        <x:v>5022000253</x:v>
      </x:c>
      <x:c r="F806" s="601" t="str">
        <x:v>RET ESPACADOR/AFASTADOR REDE PRI/SEC LM</x:v>
      </x:c>
      <x:c r="G806" s="453" t="str">
        <x:v>NÃO INFORMADA</x:v>
      </x:c>
      <x:c r="H806" s="604" t="n">
        <x:v>2</x:v>
      </x:c>
      <x:c r="I806" s="607" t="n">
        <x:v>0</x:v>
      </x:c>
      <x:c r="J806" s="607" t="n">
        <x:v>0</x:v>
      </x:c>
      <x:c r="K806" s="453" t="str">
        <x:v>NORTE | SUL</x:v>
      </x:c>
      <x:c r="L806" s="453" t="str">
        <x:v>SIM</x:v>
      </x:c>
      <x:c r="M806" s="453" t="str">
        <x:v>PRODUÇÃO · COMPÕE O FATOR K</x:v>
      </x:c>
      <x:c r="N806" s="453" t="str">
        <x:v>DE/PARA POR CÓDIGO</x:v>
      </x:c>
    </x:row>
    <x:row r="807">
      <x:c r="A807" s="453" t="str">
        <x:v>MARÇO 2025</x:v>
      </x:c>
      <x:c r="B807" s="453" t="str">
        <x:v>O&amp;M</x:v>
      </x:c>
      <x:c r="C807" s="453" t="str">
        <x:v>PRODUÇÃO</x:v>
      </x:c>
      <x:c r="D807" s="453" t="str">
        <x:v>LINHA MORTA</x:v>
      </x:c>
      <x:c r="E807" s="453" t="str">
        <x:v>5022000257</x:v>
      </x:c>
      <x:c r="F807" s="601" t="str">
        <x:v>INST ESTRIBO OU GRAMPO LINHA VIVA RD LM</x:v>
      </x:c>
      <x:c r="G807" s="453" t="str">
        <x:v>UNIDADE</x:v>
      </x:c>
      <x:c r="H807" s="604" t="n">
        <x:v>1</x:v>
      </x:c>
      <x:c r="I807" s="607" t="n">
        <x:v>219.61</x:v>
      </x:c>
      <x:c r="J807" s="607" t="n">
        <x:v>187.31</x:v>
      </x:c>
      <x:c r="K807" s="453" t="str">
        <x:v>NORTE | SUL</x:v>
      </x:c>
      <x:c r="L807" s="453" t="str">
        <x:v>SIM</x:v>
      </x:c>
      <x:c r="M807" s="453" t="str">
        <x:v>PRODUÇÃO · COMPÕE O FATOR K</x:v>
      </x:c>
      <x:c r="N807" s="453" t="str">
        <x:v>DE/PARA POR CÓDIGO</x:v>
      </x:c>
    </x:row>
    <x:row r="808">
      <x:c r="A808" s="453" t="str">
        <x:v>MARÇO 2025</x:v>
      </x:c>
      <x:c r="B808" s="453" t="str">
        <x:v>O&amp;M</x:v>
      </x:c>
      <x:c r="C808" s="453" t="str">
        <x:v>PRODUÇÃO</x:v>
      </x:c>
      <x:c r="D808" s="453" t="str">
        <x:v>LINHA MORTA</x:v>
      </x:c>
      <x:c r="E808" s="453" t="str">
        <x:v>5022000258</x:v>
      </x:c>
      <x:c r="F808" s="601" t="str">
        <x:v>RET ESTRIBO OU GRAMPO LINHA VIVA RD LM</x:v>
      </x:c>
      <x:c r="G808" s="453" t="str">
        <x:v>UNIDADE</x:v>
      </x:c>
      <x:c r="H808" s="604" t="n">
        <x:v>3</x:v>
      </x:c>
      <x:c r="I808" s="607" t="n">
        <x:v>292.8</x:v>
      </x:c>
      <x:c r="J808" s="607" t="n">
        <x:v>335.97</x:v>
      </x:c>
      <x:c r="K808" s="453" t="str">
        <x:v>NORTE | SUL</x:v>
      </x:c>
      <x:c r="L808" s="453" t="str">
        <x:v>SIM</x:v>
      </x:c>
      <x:c r="M808" s="453" t="str">
        <x:v>PRODUÇÃO · COMPÕE O FATOR K</x:v>
      </x:c>
      <x:c r="N808" s="453" t="str">
        <x:v>DE/PARA POR CÓDIGO</x:v>
      </x:c>
    </x:row>
    <x:row r="809">
      <x:c r="A809" s="453" t="str">
        <x:v>MARÇO 2025</x:v>
      </x:c>
      <x:c r="B809" s="453" t="str">
        <x:v>O&amp;M</x:v>
      </x:c>
      <x:c r="C809" s="453" t="str">
        <x:v>PRODUÇÃO</x:v>
      </x:c>
      <x:c r="D809" s="453" t="str">
        <x:v>LINHA MORTA</x:v>
      </x:c>
      <x:c r="E809" s="453" t="str">
        <x:v>5022000266</x:v>
      </x:c>
      <x:c r="F809" s="601" t="str">
        <x:v>INST COND 4PLEX BT 3X10(10)-3X120(70) LM</x:v>
      </x:c>
      <x:c r="G809" s="453" t="str">
        <x:v>METRO</x:v>
      </x:c>
      <x:c r="H809" s="604" t="n">
        <x:v>0.33</x:v>
      </x:c>
      <x:c r="I809" s="607" t="n">
        <x:v>2894.18</x:v>
      </x:c>
      <x:c r="J809" s="607" t="n">
        <x:v>6.46</x:v>
      </x:c>
      <x:c r="K809" s="453" t="str">
        <x:v>NORTE | SUL</x:v>
      </x:c>
      <x:c r="L809" s="453" t="str">
        <x:v>SIM</x:v>
      </x:c>
      <x:c r="M809" s="453" t="str">
        <x:v>PRODUÇÃO · COMPÕE O FATOR K</x:v>
      </x:c>
      <x:c r="N809" s="453" t="str">
        <x:v>NÃO INFORMADA</x:v>
      </x:c>
    </x:row>
    <x:row r="810">
      <x:c r="A810" s="453" t="str">
        <x:v>MARÇO 2025</x:v>
      </x:c>
      <x:c r="B810" s="453" t="str">
        <x:v>O&amp;M</x:v>
      </x:c>
      <x:c r="C810" s="453" t="str">
        <x:v>PRODUÇÃO</x:v>
      </x:c>
      <x:c r="D810" s="453" t="str">
        <x:v>LINHA MORTA</x:v>
      </x:c>
      <x:c r="E810" s="453" t="str">
        <x:v>5022000276</x:v>
      </x:c>
      <x:c r="F810" s="601" t="str">
        <x:v>INST COND COBERTO RDC 35-70MM2 LM</x:v>
      </x:c>
      <x:c r="G810" s="453" t="str">
        <x:v>METRO</x:v>
      </x:c>
      <x:c r="H810" s="604" t="n">
        <x:v>3237</x:v>
      </x:c>
      <x:c r="I810" s="607" t="n">
        <x:v>30498.02</x:v>
      </x:c>
      <x:c r="J810" s="607" t="n">
        <x:v>21687.9</x:v>
      </x:c>
      <x:c r="K810" s="453" t="str">
        <x:v>NORTE | SUL</x:v>
      </x:c>
      <x:c r="L810" s="453" t="str">
        <x:v>SIM</x:v>
      </x:c>
      <x:c r="M810" s="453" t="str">
        <x:v>PRODUÇÃO · COMPÕE O FATOR K</x:v>
      </x:c>
      <x:c r="N810" s="453" t="str">
        <x:v>DE/PARA POR CÓDIGO</x:v>
      </x:c>
    </x:row>
    <x:row r="811">
      <x:c r="A811" s="453" t="str">
        <x:v>MARÇO 2025</x:v>
      </x:c>
      <x:c r="B811" s="453" t="str">
        <x:v>O&amp;M</x:v>
      </x:c>
      <x:c r="C811" s="453" t="str">
        <x:v>PRODUÇÃO</x:v>
      </x:c>
      <x:c r="D811" s="453" t="str">
        <x:v>LINHA MORTA</x:v>
      </x:c>
      <x:c r="E811" s="453" t="str">
        <x:v>5022000277</x:v>
      </x:c>
      <x:c r="F811" s="601" t="str">
        <x:v>RET COND COBERTO RDC 35-70MM2 LM</x:v>
      </x:c>
      <x:c r="G811" s="453" t="str">
        <x:v>METRO</x:v>
      </x:c>
      <x:c r="H811" s="604" t="n">
        <x:v>369</x:v>
      </x:c>
      <x:c r="I811" s="607" t="n">
        <x:v>1208.75</x:v>
      </x:c>
      <x:c r="J811" s="607" t="n">
        <x:v>1501.83</x:v>
      </x:c>
      <x:c r="K811" s="453" t="str">
        <x:v>NORTE | SUL</x:v>
      </x:c>
      <x:c r="L811" s="453" t="str">
        <x:v>SIM</x:v>
      </x:c>
      <x:c r="M811" s="453" t="str">
        <x:v>PRODUÇÃO · COMPÕE O FATOR K</x:v>
      </x:c>
      <x:c r="N811" s="453" t="str">
        <x:v>DE/PARA POR CÓDIGO</x:v>
      </x:c>
    </x:row>
    <x:row r="812">
      <x:c r="A812" s="453" t="str">
        <x:v>MARÇO 2025</x:v>
      </x:c>
      <x:c r="B812" s="453" t="str">
        <x:v>O&amp;M</x:v>
      </x:c>
      <x:c r="C812" s="453" t="str">
        <x:v>PRODUÇÃO</x:v>
      </x:c>
      <x:c r="D812" s="453" t="str">
        <x:v>LINHA MORTA</x:v>
      </x:c>
      <x:c r="E812" s="453" t="str">
        <x:v>5022000278</x:v>
      </x:c>
      <x:c r="F812" s="601" t="str">
        <x:v>INST COND COBERTO RDC 95-185MM2 LM</x:v>
      </x:c>
      <x:c r="G812" s="453" t="str">
        <x:v>METRO</x:v>
      </x:c>
      <x:c r="H812" s="604" t="n">
        <x:v>2438</x:v>
      </x:c>
      <x:c r="I812" s="607" t="n">
        <x:v>27807.05</x:v>
      </x:c>
      <x:c r="J812" s="607" t="n">
        <x:v>23063.48</x:v>
      </x:c>
      <x:c r="K812" s="453" t="str">
        <x:v>NORTE | SUL</x:v>
      </x:c>
      <x:c r="L812" s="453" t="str">
        <x:v>SIM</x:v>
      </x:c>
      <x:c r="M812" s="453" t="str">
        <x:v>PRODUÇÃO · COMPÕE O FATOR K</x:v>
      </x:c>
      <x:c r="N812" s="453" t="str">
        <x:v>DE/PARA POR CÓDIGO</x:v>
      </x:c>
    </x:row>
    <x:row r="813">
      <x:c r="A813" s="453" t="str">
        <x:v>MARÇO 2025</x:v>
      </x:c>
      <x:c r="B813" s="453" t="str">
        <x:v>O&amp;M</x:v>
      </x:c>
      <x:c r="C813" s="453" t="str">
        <x:v>PRODUÇÃO</x:v>
      </x:c>
      <x:c r="D813" s="453" t="str">
        <x:v>LINHA MORTA</x:v>
      </x:c>
      <x:c r="E813" s="453" t="str">
        <x:v>5022000279</x:v>
      </x:c>
      <x:c r="F813" s="601" t="str">
        <x:v>RET COND COBERTO RDC 95-185MM2 LM</x:v>
      </x:c>
      <x:c r="G813" s="453" t="str">
        <x:v>METRO</x:v>
      </x:c>
      <x:c r="H813" s="604" t="n">
        <x:v>460</x:v>
      </x:c>
      <x:c r="I813" s="607" t="n">
        <x:v>2020.03</x:v>
      </x:c>
      <x:c r="J813" s="607" t="n">
        <x:v>2539.2</x:v>
      </x:c>
      <x:c r="K813" s="453" t="str">
        <x:v>NORTE | SUL</x:v>
      </x:c>
      <x:c r="L813" s="453" t="str">
        <x:v>SIM</x:v>
      </x:c>
      <x:c r="M813" s="453" t="str">
        <x:v>PRODUÇÃO · COMPÕE O FATOR K</x:v>
      </x:c>
      <x:c r="N813" s="453" t="str">
        <x:v>DE/PARA POR CÓDIGO</x:v>
      </x:c>
    </x:row>
    <x:row r="814">
      <x:c r="A814" s="453" t="str">
        <x:v>MARÇO 2025</x:v>
      </x:c>
      <x:c r="B814" s="453" t="str">
        <x:v>O&amp;M</x:v>
      </x:c>
      <x:c r="C814" s="453" t="str">
        <x:v>PRODUÇÃO</x:v>
      </x:c>
      <x:c r="D814" s="453" t="str">
        <x:v>LINHA MORTA</x:v>
      </x:c>
      <x:c r="E814" s="453" t="str">
        <x:v>5022000283</x:v>
      </x:c>
      <x:c r="F814" s="601" t="str">
        <x:v>TENSIONAR COND PROTEGIDO RDC LM</x:v>
      </x:c>
      <x:c r="G814" s="453" t="str">
        <x:v>UNIDADE</x:v>
      </x:c>
      <x:c r="H814" s="604" t="n">
        <x:v>0.751</x:v>
      </x:c>
      <x:c r="I814" s="607" t="n">
        <x:v>3850.18</x:v>
      </x:c>
      <x:c r="J814" s="607" t="n">
        <x:v>231.2</x:v>
      </x:c>
      <x:c r="K814" s="453" t="str">
        <x:v>NORTE | SUL</x:v>
      </x:c>
      <x:c r="L814" s="453" t="str">
        <x:v>SIM</x:v>
      </x:c>
      <x:c r="M814" s="453" t="str">
        <x:v>PRODUÇÃO · COMPÕE O FATOR K</x:v>
      </x:c>
      <x:c r="N814" s="453" t="str">
        <x:v>DE/PARA POR CÓDIGO</x:v>
      </x:c>
    </x:row>
    <x:row r="815">
      <x:c r="A815" s="453" t="str">
        <x:v>MARÇO 2025</x:v>
      </x:c>
      <x:c r="B815" s="453" t="str">
        <x:v>O&amp;M</x:v>
      </x:c>
      <x:c r="C815" s="453" t="str">
        <x:v>PRODUÇÃO</x:v>
      </x:c>
      <x:c r="D815" s="453" t="str">
        <x:v>LINHA MORTA</x:v>
      </x:c>
      <x:c r="E815" s="453" t="str">
        <x:v>5022000286</x:v>
      </x:c>
      <x:c r="F815" s="601" t="str">
        <x:v>INST CONEX OU EMENDA DE CABO RDC LM</x:v>
      </x:c>
      <x:c r="G815" s="453" t="str">
        <x:v>UNIDADE</x:v>
      </x:c>
      <x:c r="H815" s="604" t="n">
        <x:v>42</x:v>
      </x:c>
      <x:c r="I815" s="607" t="n">
        <x:v>4714.92</x:v>
      </x:c>
      <x:c r="J815" s="607" t="n">
        <x:v>19587.96</x:v>
      </x:c>
      <x:c r="K815" s="453" t="str">
        <x:v>NORTE | SUL</x:v>
      </x:c>
      <x:c r="L815" s="453" t="str">
        <x:v>SIM</x:v>
      </x:c>
      <x:c r="M815" s="453" t="str">
        <x:v>PRODUÇÃO · COMPÕE O FATOR K</x:v>
      </x:c>
      <x:c r="N815" s="453" t="str">
        <x:v>DE/PARA POR CÓDIGO</x:v>
      </x:c>
    </x:row>
    <x:row r="816">
      <x:c r="A816" s="453" t="str">
        <x:v>MARÇO 2025</x:v>
      </x:c>
      <x:c r="B816" s="453" t="str">
        <x:v>O&amp;M</x:v>
      </x:c>
      <x:c r="C816" s="453" t="str">
        <x:v>PRODUÇÃO</x:v>
      </x:c>
      <x:c r="D816" s="453" t="str">
        <x:v>LINHA MORTA</x:v>
      </x:c>
      <x:c r="E816" s="453" t="str">
        <x:v>5022200033</x:v>
      </x:c>
      <x:c r="F816" s="601" t="str">
        <x:v>INST ATERRAMENTO COMPL 1HASTE LM</x:v>
      </x:c>
      <x:c r="G816" s="453" t="str">
        <x:v>CONJUNTO</x:v>
      </x:c>
      <x:c r="H816" s="604" t="n">
        <x:v>46</x:v>
      </x:c>
      <x:c r="I816" s="607" t="n">
        <x:v>18184.26</x:v>
      </x:c>
      <x:c r="J816" s="607" t="n">
        <x:v>30184.74</x:v>
      </x:c>
      <x:c r="K816" s="453" t="str">
        <x:v>NORTE | SUL</x:v>
      </x:c>
      <x:c r="L816" s="453" t="str">
        <x:v>SIM</x:v>
      </x:c>
      <x:c r="M816" s="453" t="str">
        <x:v>PRODUÇÃO · COMPÕE O FATOR K</x:v>
      </x:c>
      <x:c r="N816" s="453" t="str">
        <x:v>DE/PARA POR CÓDIGO</x:v>
      </x:c>
    </x:row>
    <x:row r="817">
      <x:c r="A817" s="453" t="str">
        <x:v>MARÇO 2025</x:v>
      </x:c>
      <x:c r="B817" s="453" t="str">
        <x:v>O&amp;M</x:v>
      </x:c>
      <x:c r="C817" s="453" t="str">
        <x:v>PRODUÇÃO</x:v>
      </x:c>
      <x:c r="D817" s="453" t="str">
        <x:v>LINHA MORTA</x:v>
      </x:c>
      <x:c r="E817" s="453" t="str">
        <x:v>5022200035</x:v>
      </x:c>
      <x:c r="F817" s="601" t="str">
        <x:v>INST 1HASTE ADICIONAL ATERRAMENTO LM</x:v>
      </x:c>
      <x:c r="G817" s="453" t="str">
        <x:v>UNIDADE</x:v>
      </x:c>
      <x:c r="H817" s="604" t="n">
        <x:v>135</x:v>
      </x:c>
      <x:c r="I817" s="607" t="n">
        <x:v>8565.75</x:v>
      </x:c>
      <x:c r="J817" s="607" t="n">
        <x:v>46014.75</x:v>
      </x:c>
      <x:c r="K817" s="453" t="str">
        <x:v>NORTE | SUL</x:v>
      </x:c>
      <x:c r="L817" s="453" t="str">
        <x:v>SIM</x:v>
      </x:c>
      <x:c r="M817" s="453" t="str">
        <x:v>PRODUÇÃO · COMPÕE O FATOR K</x:v>
      </x:c>
      <x:c r="N817" s="453" t="str">
        <x:v>DE/PARA POR CÓDIGO</x:v>
      </x:c>
    </x:row>
    <x:row r="818">
      <x:c r="A818" s="453" t="str">
        <x:v>MARÇO 2025</x:v>
      </x:c>
      <x:c r="B818" s="453" t="str">
        <x:v>O&amp;M</x:v>
      </x:c>
      <x:c r="C818" s="453" t="str">
        <x:v>PRODUÇÃO</x:v>
      </x:c>
      <x:c r="D818" s="453" t="str">
        <x:v>LINHA MORTA</x:v>
      </x:c>
      <x:c r="E818" s="453" t="str">
        <x:v>5022200036</x:v>
      </x:c>
      <x:c r="F818" s="601" t="str">
        <x:v>INST FIO TERRA LM</x:v>
      </x:c>
      <x:c r="G818" s="453" t="str">
        <x:v>UNIDADE</x:v>
      </x:c>
      <x:c r="H818" s="604" t="n">
        <x:v>6</x:v>
      </x:c>
      <x:c r="I818" s="607" t="n">
        <x:v>585.6</x:v>
      </x:c>
      <x:c r="J818" s="607" t="n">
        <x:v>1721.7</x:v>
      </x:c>
      <x:c r="K818" s="453" t="str">
        <x:v>NORTE</x:v>
      </x:c>
      <x:c r="L818" s="453" t="str">
        <x:v>SIM</x:v>
      </x:c>
      <x:c r="M818" s="453" t="str">
        <x:v>PRODUÇÃO · COMPÕE O FATOR K</x:v>
      </x:c>
      <x:c r="N818" s="453" t="str">
        <x:v>DE/PARA POR CÓDIGO</x:v>
      </x:c>
    </x:row>
    <x:row r="819">
      <x:c r="A819" s="453" t="str">
        <x:v>MARÇO 2025</x:v>
      </x:c>
      <x:c r="B819" s="453" t="str">
        <x:v>O&amp;M</x:v>
      </x:c>
      <x:c r="C819" s="453" t="str">
        <x:v>PRODUÇÃO</x:v>
      </x:c>
      <x:c r="D819" s="453" t="str">
        <x:v>LINHA MORTA</x:v>
      </x:c>
      <x:c r="E819" s="453" t="str">
        <x:v>5022200037</x:v>
      </x:c>
      <x:c r="F819" s="601" t="str">
        <x:v>INST SECCION E ATERRAM CERCA LM</x:v>
      </x:c>
      <x:c r="G819" s="453" t="str">
        <x:v>CONJUNTO</x:v>
      </x:c>
      <x:c r="H819" s="604" t="n">
        <x:v>13</x:v>
      </x:c>
      <x:c r="I819" s="607" t="n">
        <x:v>11239.76</x:v>
      </x:c>
      <x:c r="J819" s="607" t="n">
        <x:v>9890.79</x:v>
      </x:c>
      <x:c r="K819" s="453" t="str">
        <x:v>NORTE | SUL</x:v>
      </x:c>
      <x:c r="L819" s="453" t="str">
        <x:v>SIM</x:v>
      </x:c>
      <x:c r="M819" s="453" t="str">
        <x:v>PRODUÇÃO · COMPÕE O FATOR K</x:v>
      </x:c>
      <x:c r="N819" s="453" t="str">
        <x:v>DE/PARA POR CÓDIGO | NÃO INFORMADA</x:v>
      </x:c>
    </x:row>
    <x:row r="820">
      <x:c r="A820" s="453" t="str">
        <x:v>MARÇO 2025</x:v>
      </x:c>
      <x:c r="B820" s="453" t="str">
        <x:v>O&amp;M</x:v>
      </x:c>
      <x:c r="C820" s="453" t="str">
        <x:v>PRODUÇÃO</x:v>
      </x:c>
      <x:c r="D820" s="453" t="str">
        <x:v>LINHA MORTA</x:v>
      </x:c>
      <x:c r="E820" s="453" t="str">
        <x:v>5023000183</x:v>
      </x:c>
      <x:c r="F820" s="601" t="str">
        <x:v>INST TRAFO DT POSTE/PLATAF 3F LM</x:v>
      </x:c>
      <x:c r="G820" s="453" t="str">
        <x:v>UNIDADE</x:v>
      </x:c>
      <x:c r="H820" s="604" t="n">
        <x:v>129</x:v>
      </x:c>
      <x:c r="I820" s="607" t="n">
        <x:v>345204.94</x:v>
      </x:c>
      <x:c r="J820" s="607" t="n">
        <x:v>195004.14</x:v>
      </x:c>
      <x:c r="K820" s="453" t="str">
        <x:v>NORTE | SUL</x:v>
      </x:c>
      <x:c r="L820" s="453" t="str">
        <x:v>SIM</x:v>
      </x:c>
      <x:c r="M820" s="453" t="str">
        <x:v>PRODUÇÃO · COMPÕE O FATOR K</x:v>
      </x:c>
      <x:c r="N820" s="453" t="str">
        <x:v>DE/PARA POR CÓDIGO</x:v>
      </x:c>
    </x:row>
    <x:row r="821">
      <x:c r="A821" s="453" t="str">
        <x:v>MARÇO 2025</x:v>
      </x:c>
      <x:c r="B821" s="453" t="str">
        <x:v>O&amp;M</x:v>
      </x:c>
      <x:c r="C821" s="453" t="str">
        <x:v>PRODUÇÃO</x:v>
      </x:c>
      <x:c r="D821" s="453" t="str">
        <x:v>LINHA MORTA</x:v>
      </x:c>
      <x:c r="E821" s="453" t="str">
        <x:v>5023000186</x:v>
      </x:c>
      <x:c r="F821" s="601" t="str">
        <x:v>RET TRAFO DT POSTE/PLATAF 3F LM</x:v>
      </x:c>
      <x:c r="G821" s="453" t="str">
        <x:v>UNIDADE</x:v>
      </x:c>
      <x:c r="H821" s="604" t="n">
        <x:v>126</x:v>
      </x:c>
      <x:c r="I821" s="607" t="n">
        <x:v>171811.31</x:v>
      </x:c>
      <x:c r="J821" s="607" t="n">
        <x:v>188813.52</x:v>
      </x:c>
      <x:c r="K821" s="453" t="str">
        <x:v>NORTE | SUL</x:v>
      </x:c>
      <x:c r="L821" s="453" t="str">
        <x:v>SIM</x:v>
      </x:c>
      <x:c r="M821" s="453" t="str">
        <x:v>PRODUÇÃO · COMPÕE O FATOR K</x:v>
      </x:c>
      <x:c r="N821" s="453" t="str">
        <x:v>DE/PARA POR CÓDIGO</x:v>
      </x:c>
    </x:row>
    <x:row r="822">
      <x:c r="A822" s="453" t="str">
        <x:v>MARÇO 2025</x:v>
      </x:c>
      <x:c r="B822" s="453" t="str">
        <x:v>O&amp;M</x:v>
      </x:c>
      <x:c r="C822" s="453" t="str">
        <x:v>PRODUÇÃO</x:v>
      </x:c>
      <x:c r="D822" s="453" t="str">
        <x:v>LINHA MORTA</x:v>
      </x:c>
      <x:c r="E822" s="453" t="str">
        <x:v>5024000064</x:v>
      </x:c>
      <x:c r="F822" s="601" t="str">
        <x:v>INST RAMAL DE CONEXAO CONC/MULTIPLEX LM</x:v>
      </x:c>
      <x:c r="G822" s="453" t="str">
        <x:v>UNIDADE</x:v>
      </x:c>
      <x:c r="H822" s="604" t="n">
        <x:v>21</x:v>
      </x:c>
      <x:c r="I822" s="607" t="n">
        <x:v>3587.43</x:v>
      </x:c>
      <x:c r="J822" s="607" t="n">
        <x:v>10489.71</x:v>
      </x:c>
      <x:c r="K822" s="453" t="str">
        <x:v>NORTE | SUL</x:v>
      </x:c>
      <x:c r="L822" s="453" t="str">
        <x:v>SIM</x:v>
      </x:c>
      <x:c r="M822" s="453" t="str">
        <x:v>PRODUÇÃO · COMPÕE O FATOR K</x:v>
      </x:c>
      <x:c r="N822" s="453" t="str">
        <x:v>DE/PARA POR CÓDIGO</x:v>
      </x:c>
    </x:row>
    <x:row r="823">
      <x:c r="A823" s="453" t="str">
        <x:v>MARÇO 2025</x:v>
      </x:c>
      <x:c r="B823" s="453" t="str">
        <x:v>O&amp;M</x:v>
      </x:c>
      <x:c r="C823" s="453" t="str">
        <x:v>PRODUÇÃO</x:v>
      </x:c>
      <x:c r="D823" s="453" t="str">
        <x:v>LINHA MORTA</x:v>
      </x:c>
      <x:c r="E823" s="453" t="str">
        <x:v>5024000065</x:v>
      </x:c>
      <x:c r="F823" s="601" t="str">
        <x:v>RET RAMAL DE CONEXAO CONC/MULTIPLEX LM</x:v>
      </x:c>
      <x:c r="G823" s="453" t="str">
        <x:v>UNIDADE</x:v>
      </x:c>
      <x:c r="H823" s="604" t="n">
        <x:v>27</x:v>
      </x:c>
      <x:c r="I823" s="607" t="n">
        <x:v>707.85</x:v>
      </x:c>
      <x:c r="J823" s="607" t="n">
        <x:v>9440.55</x:v>
      </x:c>
      <x:c r="K823" s="453" t="str">
        <x:v>NORTE | SUL</x:v>
      </x:c>
      <x:c r="L823" s="453" t="str">
        <x:v>SIM</x:v>
      </x:c>
      <x:c r="M823" s="453" t="str">
        <x:v>PRODUÇÃO · COMPÕE O FATOR K</x:v>
      </x:c>
      <x:c r="N823" s="453" t="str">
        <x:v>DE/PARA POR CÓDIGO</x:v>
      </x:c>
    </x:row>
    <x:row r="824">
      <x:c r="A824" s="453" t="str">
        <x:v>MARÇO 2025</x:v>
      </x:c>
      <x:c r="B824" s="453" t="str">
        <x:v>O&amp;M</x:v>
      </x:c>
      <x:c r="C824" s="453" t="str">
        <x:v>PRODUÇÃO</x:v>
      </x:c>
      <x:c r="D824" s="453" t="str">
        <x:v>FORA DO ANEXO IX</x:v>
      </x:c>
      <x:c r="E824" s="453" t="str">
        <x:v>5024000072</x:v>
      </x:c>
      <x:c r="F824" s="601" t="str">
        <x:v>INST CONEXAO RAMAL DE CONEXAO LM</x:v>
      </x:c>
      <x:c r="G824" s="453" t="str">
        <x:v>NÃO INFORMADA</x:v>
      </x:c>
      <x:c r="H824" s="604" t="n">
        <x:v>111</x:v>
      </x:c>
      <x:c r="I824" s="607" t="n">
        <x:v>0</x:v>
      </x:c>
      <x:c r="J824" s="607" t="n">
        <x:v>0</x:v>
      </x:c>
      <x:c r="K824" s="453" t="str">
        <x:v>NORTE | SUL</x:v>
      </x:c>
      <x:c r="L824" s="453" t="str">
        <x:v>SIM</x:v>
      </x:c>
      <x:c r="M824" s="453" t="str">
        <x:v>PRODUÇÃO · COMPÕE O FATOR K</x:v>
      </x:c>
      <x:c r="N824" s="453" t="str">
        <x:v>DE/PARA POR CÓDIGO</x:v>
      </x:c>
    </x:row>
    <x:row r="825">
      <x:c r="A825" s="453" t="str">
        <x:v>MARÇO 2025</x:v>
      </x:c>
      <x:c r="B825" s="453" t="str">
        <x:v>O&amp;M</x:v>
      </x:c>
      <x:c r="C825" s="453" t="str">
        <x:v>PRODUÇÃO</x:v>
      </x:c>
      <x:c r="D825" s="453" t="str">
        <x:v>FORA DO ANEXO IX</x:v>
      </x:c>
      <x:c r="E825" s="453" t="str">
        <x:v>5024000073</x:v>
      </x:c>
      <x:c r="F825" s="601" t="str">
        <x:v>RET CONEXAO RAMAL DE CONEXAO LM</x:v>
      </x:c>
      <x:c r="G825" s="453" t="str">
        <x:v>NÃO INFORMADA</x:v>
      </x:c>
      <x:c r="H825" s="604" t="n">
        <x:v>111</x:v>
      </x:c>
      <x:c r="I825" s="607" t="n">
        <x:v>0</x:v>
      </x:c>
      <x:c r="J825" s="607" t="n">
        <x:v>0</x:v>
      </x:c>
      <x:c r="K825" s="453" t="str">
        <x:v>NORTE | SUL</x:v>
      </x:c>
      <x:c r="L825" s="453" t="str">
        <x:v>SIM</x:v>
      </x:c>
      <x:c r="M825" s="453" t="str">
        <x:v>PRODUÇÃO · COMPÕE O FATOR K</x:v>
      </x:c>
      <x:c r="N825" s="453" t="str">
        <x:v>DE/PARA POR CÓDIGO</x:v>
      </x:c>
    </x:row>
    <x:row r="826">
      <x:c r="A826" s="453" t="str">
        <x:v>MARÇO 2025</x:v>
      </x:c>
      <x:c r="B826" s="453" t="str">
        <x:v>O&amp;M</x:v>
      </x:c>
      <x:c r="C826" s="453" t="str">
        <x:v>PRODUÇÃO</x:v>
      </x:c>
      <x:c r="D826" s="453" t="str">
        <x:v>LINHA MORTA</x:v>
      </x:c>
      <x:c r="E826" s="453" t="str">
        <x:v>5024000085</x:v>
      </x:c>
      <x:c r="F826" s="601" t="str">
        <x:v>INST CONEXAO RAMAL DE CONEXAO LM</x:v>
      </x:c>
      <x:c r="G826" s="453" t="str">
        <x:v>UNIDADE</x:v>
      </x:c>
      <x:c r="H826" s="604" t="n">
        <x:v>270</x:v>
      </x:c>
      <x:c r="I826" s="607" t="n">
        <x:v>17131.5</x:v>
      </x:c>
      <x:c r="J826" s="607" t="n">
        <x:v>20479.5</x:v>
      </x:c>
      <x:c r="K826" s="453" t="str">
        <x:v>NORTE | SUL</x:v>
      </x:c>
      <x:c r="L826" s="453" t="str">
        <x:v>SIM</x:v>
      </x:c>
      <x:c r="M826" s="453" t="str">
        <x:v>PRODUÇÃO · COMPÕE O FATOR K</x:v>
      </x:c>
      <x:c r="N826" s="453" t="str">
        <x:v>DE/PARA POR CÓDIGO</x:v>
      </x:c>
    </x:row>
    <x:row r="827">
      <x:c r="A827" s="453" t="str">
        <x:v>MARÇO 2025</x:v>
      </x:c>
      <x:c r="B827" s="453" t="str">
        <x:v>O&amp;M</x:v>
      </x:c>
      <x:c r="C827" s="453" t="str">
        <x:v>PRODUÇÃO</x:v>
      </x:c>
      <x:c r="D827" s="453" t="str">
        <x:v>LINHA MORTA</x:v>
      </x:c>
      <x:c r="E827" s="453" t="str">
        <x:v>5025300101</x:v>
      </x:c>
      <x:c r="F827" s="601" t="str">
        <x:v>INST PLACA IDENTIFICACAO COMPONENTE LM</x:v>
      </x:c>
      <x:c r="G827" s="453" t="str">
        <x:v>UNIDADE</x:v>
      </x:c>
      <x:c r="H827" s="604" t="n">
        <x:v>3</x:v>
      </x:c>
      <x:c r="I827" s="607" t="n">
        <x:v>43.92</x:v>
      </x:c>
      <x:c r="J827" s="607" t="n">
        <x:v>844.29</x:v>
      </x:c>
      <x:c r="K827" s="453" t="str">
        <x:v>NORTE | SUL</x:v>
      </x:c>
      <x:c r="L827" s="453" t="str">
        <x:v>SIM</x:v>
      </x:c>
      <x:c r="M827" s="453" t="str">
        <x:v>PRODUÇÃO · COMPÕE O FATOR K</x:v>
      </x:c>
      <x:c r="N827" s="453" t="str">
        <x:v>NÃO INFORMADA</x:v>
      </x:c>
    </x:row>
    <x:row r="828">
      <x:c r="A828" s="453" t="str">
        <x:v>MARÇO 2025</x:v>
      </x:c>
      <x:c r="B828" s="453" t="str">
        <x:v>O&amp;M</x:v>
      </x:c>
      <x:c r="C828" s="453" t="str">
        <x:v>PRODUÇÃO</x:v>
      </x:c>
      <x:c r="D828" s="453" t="str">
        <x:v>LINHA MORTA</x:v>
      </x:c>
      <x:c r="E828" s="453" t="str">
        <x:v>5025300103</x:v>
      </x:c>
      <x:c r="F828" s="601" t="str">
        <x:v>INST ILUMINACAO PUBLICA LM</x:v>
      </x:c>
      <x:c r="G828" s="453" t="str">
        <x:v>CONJUNTO</x:v>
      </x:c>
      <x:c r="H828" s="604" t="n">
        <x:v>123</x:v>
      </x:c>
      <x:c r="I828" s="607" t="n">
        <x:v>44795.51</x:v>
      </x:c>
      <x:c r="J828" s="607" t="n">
        <x:v>60872.7</x:v>
      </x:c>
      <x:c r="K828" s="453" t="str">
        <x:v>NORTE | SUL</x:v>
      </x:c>
      <x:c r="L828" s="453" t="str">
        <x:v>SIM</x:v>
      </x:c>
      <x:c r="M828" s="453" t="str">
        <x:v>PRODUÇÃO · COMPÕE O FATOR K</x:v>
      </x:c>
      <x:c r="N828" s="453" t="str">
        <x:v>DE/PARA POR CÓDIGO</x:v>
      </x:c>
    </x:row>
    <x:row r="829">
      <x:c r="A829" s="453" t="str">
        <x:v>MARÇO 2025</x:v>
      </x:c>
      <x:c r="B829" s="453" t="str">
        <x:v>O&amp;M</x:v>
      </x:c>
      <x:c r="C829" s="453" t="str">
        <x:v>PRODUÇÃO</x:v>
      </x:c>
      <x:c r="D829" s="453" t="str">
        <x:v>LINHA MORTA</x:v>
      </x:c>
      <x:c r="E829" s="453" t="str">
        <x:v>5025300104</x:v>
      </x:c>
      <x:c r="F829" s="601" t="str">
        <x:v>RET ILUMINACAO PUBLICA LM</x:v>
      </x:c>
      <x:c r="G829" s="453" t="str">
        <x:v>CONJUNTO</x:v>
      </x:c>
      <x:c r="H829" s="604" t="n">
        <x:v>140</x:v>
      </x:c>
      <x:c r="I829" s="607" t="n">
        <x:v>24971.64</x:v>
      </x:c>
      <x:c r="J829" s="607" t="n">
        <x:v>32849.6</x:v>
      </x:c>
      <x:c r="K829" s="453" t="str">
        <x:v>NORTE | SUL</x:v>
      </x:c>
      <x:c r="L829" s="453" t="str">
        <x:v>SIM</x:v>
      </x:c>
      <x:c r="M829" s="453" t="str">
        <x:v>PRODUÇÃO · COMPÕE O FATOR K</x:v>
      </x:c>
      <x:c r="N829" s="453" t="str">
        <x:v>DE/PARA POR CÓDIGO</x:v>
      </x:c>
    </x:row>
    <x:row r="830">
      <x:c r="A830" s="453" t="str">
        <x:v>MARÇO 2025</x:v>
      </x:c>
      <x:c r="B830" s="453" t="str">
        <x:v>O&amp;M</x:v>
      </x:c>
      <x:c r="C830" s="453" t="str">
        <x:v>PRODUÇÃO</x:v>
      </x:c>
      <x:c r="D830" s="453" t="str">
        <x:v>LINHA MORTA</x:v>
      </x:c>
      <x:c r="E830" s="453" t="str">
        <x:v>5025300105</x:v>
      </x:c>
      <x:c r="F830" s="601" t="str">
        <x:v>INST CONEXAO ILUMINACAO PUBLICA LM</x:v>
      </x:c>
      <x:c r="G830" s="453" t="str">
        <x:v>UNIDADE</x:v>
      </x:c>
      <x:c r="H830" s="604" t="n">
        <x:v>14</x:v>
      </x:c>
      <x:c r="I830" s="607" t="n">
        <x:v>586.34</x:v>
      </x:c>
      <x:c r="J830" s="607" t="n">
        <x:v>4234.44</x:v>
      </x:c>
      <x:c r="K830" s="453" t="str">
        <x:v>NORTE | SUL</x:v>
      </x:c>
      <x:c r="L830" s="453" t="str">
        <x:v>SIM</x:v>
      </x:c>
      <x:c r="M830" s="453" t="str">
        <x:v>PRODUÇÃO · COMPÕE O FATOR K</x:v>
      </x:c>
      <x:c r="N830" s="453" t="str">
        <x:v>DE/PARA POR CÓDIGO</x:v>
      </x:c>
    </x:row>
    <x:row r="831">
      <x:c r="A831" s="453" t="str">
        <x:v>MARÇO 2025</x:v>
      </x:c>
      <x:c r="B831" s="453" t="str">
        <x:v>O&amp;M</x:v>
      </x:c>
      <x:c r="C831" s="453" t="str">
        <x:v>PRODUÇÃO</x:v>
      </x:c>
      <x:c r="D831" s="453" t="str">
        <x:v>LINHA MORTA</x:v>
      </x:c>
      <x:c r="E831" s="453" t="str">
        <x:v>5025300106</x:v>
      </x:c>
      <x:c r="F831" s="601" t="str">
        <x:v>RET CONEXAO ILUMINACAO PUBLICA LM</x:v>
      </x:c>
      <x:c r="G831" s="453" t="str">
        <x:v>UNIDADE</x:v>
      </x:c>
      <x:c r="H831" s="604" t="n">
        <x:v>14</x:v>
      </x:c>
      <x:c r="I831" s="607" t="n">
        <x:v>370</x:v>
      </x:c>
      <x:c r="J831" s="607" t="n">
        <x:v>2672.04</x:v>
      </x:c>
      <x:c r="K831" s="453" t="str">
        <x:v>NORTE | SUL</x:v>
      </x:c>
      <x:c r="L831" s="453" t="str">
        <x:v>SIM</x:v>
      </x:c>
      <x:c r="M831" s="453" t="str">
        <x:v>PRODUÇÃO · COMPÕE O FATOR K</x:v>
      </x:c>
      <x:c r="N831" s="453" t="str">
        <x:v>DE/PARA POR CÓDIGO</x:v>
      </x:c>
    </x:row>
    <x:row r="832">
      <x:c r="A832" s="453" t="str">
        <x:v>MARÇO 2025</x:v>
      </x:c>
      <x:c r="B832" s="453" t="str">
        <x:v>O&amp;M</x:v>
      </x:c>
      <x:c r="C832" s="453" t="str">
        <x:v>PRODUÇÃO</x:v>
      </x:c>
      <x:c r="D832" s="453" t="str">
        <x:v>LINHA MORTA</x:v>
      </x:c>
      <x:c r="E832" s="453" t="str">
        <x:v>5025300109</x:v>
      </x:c>
      <x:c r="F832" s="601" t="str">
        <x:v>INST ELO FUSIVEL LM</x:v>
      </x:c>
      <x:c r="G832" s="453" t="str">
        <x:v>CONJUNTO</x:v>
      </x:c>
      <x:c r="H832" s="604" t="n">
        <x:v>319.11</x:v>
      </x:c>
      <x:c r="I832" s="607" t="n">
        <x:v>5078.11</x:v>
      </x:c>
      <x:c r="J832" s="607" t="n">
        <x:v>92366.39</x:v>
      </x:c>
      <x:c r="K832" s="453" t="str">
        <x:v>NORTE</x:v>
      </x:c>
      <x:c r="L832" s="453" t="str">
        <x:v>SIM</x:v>
      </x:c>
      <x:c r="M832" s="453" t="str">
        <x:v>PRODUÇÃO · COMPÕE O FATOR K</x:v>
      </x:c>
      <x:c r="N832" s="453" t="str">
        <x:v>DE/PARA POR CÓDIGO</x:v>
      </x:c>
    </x:row>
    <x:row r="833">
      <x:c r="A833" s="453" t="str">
        <x:v>MARÇO 2025</x:v>
      </x:c>
      <x:c r="B833" s="453" t="str">
        <x:v>O&amp;M</x:v>
      </x:c>
      <x:c r="C833" s="453" t="str">
        <x:v>PRODUÇÃO</x:v>
      </x:c>
      <x:c r="D833" s="453" t="str">
        <x:v>LINHA MORTA</x:v>
      </x:c>
      <x:c r="E833" s="453" t="str">
        <x:v>5025300110</x:v>
      </x:c>
      <x:c r="F833" s="601" t="str">
        <x:v>RET ELO FUSIVEL LM</x:v>
      </x:c>
      <x:c r="G833" s="453" t="str">
        <x:v>CONJUNTO</x:v>
      </x:c>
      <x:c r="H833" s="604" t="n">
        <x:v>319.11</x:v>
      </x:c>
      <x:c r="I833" s="607" t="n">
        <x:v>4268.63</x:v>
      </x:c>
      <x:c r="J833" s="607" t="n">
        <x:v>77642.65</x:v>
      </x:c>
      <x:c r="K833" s="453" t="str">
        <x:v>NORTE</x:v>
      </x:c>
      <x:c r="L833" s="453" t="str">
        <x:v>SIM</x:v>
      </x:c>
      <x:c r="M833" s="453" t="str">
        <x:v>PRODUÇÃO · COMPÕE O FATOR K</x:v>
      </x:c>
      <x:c r="N833" s="453" t="str">
        <x:v>DE/PARA POR CÓDIGO</x:v>
      </x:c>
    </x:row>
    <x:row r="834">
      <x:c r="A834" s="453" t="str">
        <x:v>MARÇO 2025</x:v>
      </x:c>
      <x:c r="B834" s="453" t="str">
        <x:v>O&amp;M</x:v>
      </x:c>
      <x:c r="C834" s="453" t="str">
        <x:v>PRODUÇÃO</x:v>
      </x:c>
      <x:c r="D834" s="453" t="str">
        <x:v>LINHA MORTA</x:v>
      </x:c>
      <x:c r="E834" s="453" t="str">
        <x:v>5025300122</x:v>
      </x:c>
      <x:c r="F834" s="601" t="str">
        <x:v>INST ESTR CP RELIGADOR/SEC 3F &gt;400A LM</x:v>
      </x:c>
      <x:c r="G834" s="453" t="str">
        <x:v>CONJUNTO</x:v>
      </x:c>
      <x:c r="H834" s="604" t="n">
        <x:v>9</x:v>
      </x:c>
      <x:c r="I834" s="607" t="n">
        <x:v>41376.78</x:v>
      </x:c>
      <x:c r="J834" s="607" t="n">
        <x:v>54003.42</x:v>
      </x:c>
      <x:c r="K834" s="453" t="str">
        <x:v>NORTE | SUL</x:v>
      </x:c>
      <x:c r="L834" s="453" t="str">
        <x:v>SIM</x:v>
      </x:c>
      <x:c r="M834" s="453" t="str">
        <x:v>PRODUÇÃO · COMPÕE O FATOR K</x:v>
      </x:c>
      <x:c r="N834" s="453" t="str">
        <x:v>DE/PARA POR CÓDIGO</x:v>
      </x:c>
    </x:row>
    <x:row r="835">
      <x:c r="A835" s="453" t="str">
        <x:v>MARÇO 2025</x:v>
      </x:c>
      <x:c r="B835" s="453" t="str">
        <x:v>O&amp;M</x:v>
      </x:c>
      <x:c r="C835" s="453" t="str">
        <x:v>PRODUÇÃO</x:v>
      </x:c>
      <x:c r="D835" s="453" t="str">
        <x:v>LINHA MORTA</x:v>
      </x:c>
      <x:c r="E835" s="453" t="str">
        <x:v>5025300123</x:v>
      </x:c>
      <x:c r="F835" s="601" t="str">
        <x:v>RET ESTR CP RELIGADOR/SEC 3F &gt;400A LM</x:v>
      </x:c>
      <x:c r="G835" s="453" t="str">
        <x:v>CONJUNTO</x:v>
      </x:c>
      <x:c r="H835" s="604" t="n">
        <x:v>8</x:v>
      </x:c>
      <x:c r="I835" s="607" t="n">
        <x:v>15109.92</x:v>
      </x:c>
      <x:c r="J835" s="607" t="n">
        <x:v>30057.6</x:v>
      </x:c>
      <x:c r="K835" s="453" t="str">
        <x:v>NORTE | SUL</x:v>
      </x:c>
      <x:c r="L835" s="453" t="str">
        <x:v>SIM</x:v>
      </x:c>
      <x:c r="M835" s="453" t="str">
        <x:v>PRODUÇÃO · COMPÕE O FATOR K</x:v>
      </x:c>
      <x:c r="N835" s="453" t="str">
        <x:v>DE/PARA POR CÓDIGO | NÃO INFORMADA</x:v>
      </x:c>
    </x:row>
    <x:row r="836">
      <x:c r="A836" s="453" t="str">
        <x:v>MARÇO 2025</x:v>
      </x:c>
      <x:c r="B836" s="453" t="str">
        <x:v>O&amp;M</x:v>
      </x:c>
      <x:c r="C836" s="453" t="str">
        <x:v>PRODUÇÃO</x:v>
      </x:c>
      <x:c r="D836" s="453" t="str">
        <x:v>LINHA MORTA</x:v>
      </x:c>
      <x:c r="E836" s="453" t="str">
        <x:v>5025300124</x:v>
      </x:c>
      <x:c r="F836" s="601" t="str">
        <x:v>INST REGULADOR TENSAO 3F POSTE/PLATAF LM</x:v>
      </x:c>
      <x:c r="G836" s="453" t="str">
        <x:v>UNIDADE</x:v>
      </x:c>
      <x:c r="H836" s="604" t="n">
        <x:v>2</x:v>
      </x:c>
      <x:c r="I836" s="607" t="n">
        <x:v>19312.04</x:v>
      </x:c>
      <x:c r="J836" s="607" t="n">
        <x:v>4685.1</x:v>
      </x:c>
      <x:c r="K836" s="453" t="str">
        <x:v>NORTE | SUL</x:v>
      </x:c>
      <x:c r="L836" s="453" t="str">
        <x:v>SIM</x:v>
      </x:c>
      <x:c r="M836" s="453" t="str">
        <x:v>PRODUÇÃO · COMPÕE O FATOR K</x:v>
      </x:c>
      <x:c r="N836" s="453" t="str">
        <x:v>NÃO INFORMADA | DE/PARA POR CÓDIGO</x:v>
      </x:c>
    </x:row>
    <x:row r="837">
      <x:c r="A837" s="453" t="str">
        <x:v>MARÇO 2025</x:v>
      </x:c>
      <x:c r="B837" s="453" t="str">
        <x:v>O&amp;M</x:v>
      </x:c>
      <x:c r="C837" s="453" t="str">
        <x:v>PRODUÇÃO</x:v>
      </x:c>
      <x:c r="D837" s="453" t="str">
        <x:v>LINHA MORTA</x:v>
      </x:c>
      <x:c r="E837" s="453" t="str">
        <x:v>5025300143</x:v>
      </x:c>
      <x:c r="F837" s="601" t="str">
        <x:v>INST ESTR CP TRAFO DT 1F FN LM</x:v>
      </x:c>
      <x:c r="G837" s="453" t="str">
        <x:v>CONJUNTO</x:v>
      </x:c>
      <x:c r="H837" s="604" t="n">
        <x:v>30</x:v>
      </x:c>
      <x:c r="I837" s="607" t="n">
        <x:v>48114.78</x:v>
      </x:c>
      <x:c r="J837" s="607" t="n">
        <x:v>55208.4</x:v>
      </x:c>
      <x:c r="K837" s="453" t="str">
        <x:v>NORTE | SUL</x:v>
      </x:c>
      <x:c r="L837" s="453" t="str">
        <x:v>SIM</x:v>
      </x:c>
      <x:c r="M837" s="453" t="str">
        <x:v>PRODUÇÃO · COMPÕE O FATOR K</x:v>
      </x:c>
      <x:c r="N837" s="453" t="str">
        <x:v>DE/PARA POR CÓDIGO</x:v>
      </x:c>
    </x:row>
    <x:row r="838">
      <x:c r="A838" s="453" t="str">
        <x:v>MARÇO 2025</x:v>
      </x:c>
      <x:c r="B838" s="453" t="str">
        <x:v>O&amp;M</x:v>
      </x:c>
      <x:c r="C838" s="453" t="str">
        <x:v>PRODUÇÃO</x:v>
      </x:c>
      <x:c r="D838" s="453" t="str">
        <x:v>LINHA MORTA</x:v>
      </x:c>
      <x:c r="E838" s="453" t="str">
        <x:v>5025300144</x:v>
      </x:c>
      <x:c r="F838" s="601" t="str">
        <x:v>RET ESTR CP TRAFO DT 1F FN LM</x:v>
      </x:c>
      <x:c r="G838" s="453" t="str">
        <x:v>CONJUNTO</x:v>
      </x:c>
      <x:c r="H838" s="604" t="n">
        <x:v>15</x:v>
      </x:c>
      <x:c r="I838" s="607" t="n">
        <x:v>10124.36</x:v>
      </x:c>
      <x:c r="J838" s="607" t="n">
        <x:v>22083.45</x:v>
      </x:c>
      <x:c r="K838" s="453" t="str">
        <x:v>NORTE | SUL</x:v>
      </x:c>
      <x:c r="L838" s="453" t="str">
        <x:v>SIM</x:v>
      </x:c>
      <x:c r="M838" s="453" t="str">
        <x:v>PRODUÇÃO · COMPÕE O FATOR K</x:v>
      </x:c>
      <x:c r="N838" s="453" t="str">
        <x:v>DE/PARA POR CÓDIGO</x:v>
      </x:c>
    </x:row>
    <x:row r="839">
      <x:c r="A839" s="453" t="str">
        <x:v>MARÇO 2025</x:v>
      </x:c>
      <x:c r="B839" s="453" t="str">
        <x:v>O&amp;M</x:v>
      </x:c>
      <x:c r="C839" s="453" t="str">
        <x:v>PRODUÇÃO</x:v>
      </x:c>
      <x:c r="D839" s="453" t="str">
        <x:v>LINHA MORTA</x:v>
      </x:c>
      <x:c r="E839" s="453" t="str">
        <x:v>5025300145</x:v>
      </x:c>
      <x:c r="F839" s="601" t="str">
        <x:v>INST ESTR CP TRAFO DT 2F FF LM</x:v>
      </x:c>
      <x:c r="G839" s="453" t="str">
        <x:v>CONJUNTO</x:v>
      </x:c>
      <x:c r="H839" s="604" t="n">
        <x:v>1</x:v>
      </x:c>
      <x:c r="I839" s="607" t="n">
        <x:v>1810.67</x:v>
      </x:c>
      <x:c r="J839" s="607" t="n">
        <x:v>2234.63</x:v>
      </x:c>
      <x:c r="K839" s="453" t="str">
        <x:v>NORTE | SUL</x:v>
      </x:c>
      <x:c r="L839" s="453" t="str">
        <x:v>SIM</x:v>
      </x:c>
      <x:c r="M839" s="453" t="str">
        <x:v>PRODUÇÃO · COMPÕE O FATOR K</x:v>
      </x:c>
      <x:c r="N839" s="453" t="str">
        <x:v>DE/PARA POR CÓDIGO</x:v>
      </x:c>
    </x:row>
    <x:row r="840">
      <x:c r="A840" s="453" t="str">
        <x:v>MARÇO 2025</x:v>
      </x:c>
      <x:c r="B840" s="453" t="str">
        <x:v>O&amp;M</x:v>
      </x:c>
      <x:c r="C840" s="453" t="str">
        <x:v>PRODUÇÃO</x:v>
      </x:c>
      <x:c r="D840" s="453" t="str">
        <x:v>LINHA MORTA</x:v>
      </x:c>
      <x:c r="E840" s="453" t="str">
        <x:v>5025300147</x:v>
      </x:c>
      <x:c r="F840" s="601" t="str">
        <x:v>INST ESTR CP TRAFO DT 3F LM</x:v>
      </x:c>
      <x:c r="G840" s="453" t="str">
        <x:v>CONJUNTO</x:v>
      </x:c>
      <x:c r="H840" s="604" t="n">
        <x:v>21</x:v>
      </x:c>
      <x:c r="I840" s="607" t="n">
        <x:v>56984.13</x:v>
      </x:c>
      <x:c r="J840" s="607" t="n">
        <x:v>63489.72</x:v>
      </x:c>
      <x:c r="K840" s="453" t="str">
        <x:v>NORTE | SUL</x:v>
      </x:c>
      <x:c r="L840" s="453" t="str">
        <x:v>SIM</x:v>
      </x:c>
      <x:c r="M840" s="453" t="str">
        <x:v>PRODUÇÃO · COMPÕE O FATOR K</x:v>
      </x:c>
      <x:c r="N840" s="453" t="str">
        <x:v>DE/PARA POR CÓDIGO</x:v>
      </x:c>
    </x:row>
    <x:row r="841">
      <x:c r="A841" s="453" t="str">
        <x:v>MARÇO 2025</x:v>
      </x:c>
      <x:c r="B841" s="453" t="str">
        <x:v>O&amp;M</x:v>
      </x:c>
      <x:c r="C841" s="453" t="str">
        <x:v>PRODUÇÃO</x:v>
      </x:c>
      <x:c r="D841" s="453" t="str">
        <x:v>LINHA MORTA</x:v>
      </x:c>
      <x:c r="E841" s="453" t="str">
        <x:v>5025300148</x:v>
      </x:c>
      <x:c r="F841" s="601" t="str">
        <x:v>RET ESTR CP TRAFO DT 3F LM</x:v>
      </x:c>
      <x:c r="G841" s="453" t="str">
        <x:v>CONJUNTO</x:v>
      </x:c>
      <x:c r="H841" s="604" t="n">
        <x:v>7</x:v>
      </x:c>
      <x:c r="I841" s="607" t="n">
        <x:v>9360.75</x:v>
      </x:c>
      <x:c r="J841" s="607" t="n">
        <x:v>15182.37</x:v>
      </x:c>
      <x:c r="K841" s="453" t="str">
        <x:v>NORTE | SUL</x:v>
      </x:c>
      <x:c r="L841" s="453" t="str">
        <x:v>SIM</x:v>
      </x:c>
      <x:c r="M841" s="453" t="str">
        <x:v>PRODUÇÃO · COMPÕE O FATOR K</x:v>
      </x:c>
      <x:c r="N841" s="453" t="str">
        <x:v>DE/PARA POR CÓDIGO</x:v>
      </x:c>
    </x:row>
    <x:row r="842">
      <x:c r="A842" s="453" t="str">
        <x:v>MARÇO 2025</x:v>
      </x:c>
      <x:c r="B842" s="453" t="str">
        <x:v>O&amp;M</x:v>
      </x:c>
      <x:c r="C842" s="453" t="str">
        <x:v>PRODUÇÃO</x:v>
      </x:c>
      <x:c r="D842" s="453" t="str">
        <x:v>LINHA MORTA</x:v>
      </x:c>
      <x:c r="E842" s="453" t="str">
        <x:v>5025300149</x:v>
      </x:c>
      <x:c r="F842" s="601" t="str">
        <x:v>INST ESTR CP TRAFO DT PLATAFORMA LM</x:v>
      </x:c>
      <x:c r="G842" s="453" t="str">
        <x:v>CONJUNTO</x:v>
      </x:c>
      <x:c r="H842" s="604" t="n">
        <x:v>1</x:v>
      </x:c>
      <x:c r="I842" s="607" t="n">
        <x:v>2713.53</x:v>
      </x:c>
      <x:c r="J842" s="607" t="n">
        <x:v>3286.22</x:v>
      </x:c>
      <x:c r="K842" s="453" t="str">
        <x:v>NORTE | SUL</x:v>
      </x:c>
      <x:c r="L842" s="453" t="str">
        <x:v>SIM</x:v>
      </x:c>
      <x:c r="M842" s="453" t="str">
        <x:v>PRODUÇÃO · COMPÕE O FATOR K</x:v>
      </x:c>
      <x:c r="N842" s="453" t="str">
        <x:v>DE/PARA POR CÓDIGO</x:v>
      </x:c>
    </x:row>
    <x:row r="843">
      <x:c r="A843" s="453" t="str">
        <x:v>MARÇO 2025</x:v>
      </x:c>
      <x:c r="B843" s="453" t="str">
        <x:v>O&amp;M</x:v>
      </x:c>
      <x:c r="C843" s="453" t="str">
        <x:v>PRODUÇÃO</x:v>
      </x:c>
      <x:c r="D843" s="453" t="str">
        <x:v>LINHA MORTA</x:v>
      </x:c>
      <x:c r="E843" s="453" t="str">
        <x:v>5025300150</x:v>
      </x:c>
      <x:c r="F843" s="601" t="str">
        <x:v>RET ESTR CP TRAFO DT PLATAFORMA LM</x:v>
      </x:c>
      <x:c r="G843" s="453" t="str">
        <x:v>CONJUNTO</x:v>
      </x:c>
      <x:c r="H843" s="604" t="n">
        <x:v>2</x:v>
      </x:c>
      <x:c r="I843" s="607" t="n">
        <x:v>2674.5</x:v>
      </x:c>
      <x:c r="J843" s="607" t="n">
        <x:v>4337.82</x:v>
      </x:c>
      <x:c r="K843" s="453" t="str">
        <x:v>NORTE | SUL</x:v>
      </x:c>
      <x:c r="L843" s="453" t="str">
        <x:v>SIM</x:v>
      </x:c>
      <x:c r="M843" s="453" t="str">
        <x:v>PRODUÇÃO · COMPÕE O FATOR K</x:v>
      </x:c>
      <x:c r="N843" s="453" t="str">
        <x:v>DE/PARA POR CÓDIGO</x:v>
      </x:c>
    </x:row>
    <x:row r="844">
      <x:c r="A844" s="453" t="str">
        <x:v>MARÇO 2025</x:v>
      </x:c>
      <x:c r="B844" s="453" t="str">
        <x:v>O&amp;M</x:v>
      </x:c>
      <x:c r="C844" s="453" t="str">
        <x:v>PRODUÇÃO</x:v>
      </x:c>
      <x:c r="D844" s="453" t="str">
        <x:v>LINHA MORTA</x:v>
      </x:c>
      <x:c r="E844" s="453" t="str">
        <x:v>5025300160</x:v>
      </x:c>
      <x:c r="F844" s="601" t="str">
        <x:v>INST PARA-RAIOS BT LM</x:v>
      </x:c>
      <x:c r="G844" s="453" t="str">
        <x:v>CONJUNTO</x:v>
      </x:c>
      <x:c r="H844" s="604" t="n">
        <x:v>42</x:v>
      </x:c>
      <x:c r="I844" s="607" t="n">
        <x:v>2598.99</x:v>
      </x:c>
      <x:c r="J844" s="607" t="n">
        <x:v>15226.68</x:v>
      </x:c>
      <x:c r="K844" s="453" t="str">
        <x:v>NORTE | SUL</x:v>
      </x:c>
      <x:c r="L844" s="453" t="str">
        <x:v>SIM</x:v>
      </x:c>
      <x:c r="M844" s="453" t="str">
        <x:v>PRODUÇÃO · COMPÕE O FATOR K</x:v>
      </x:c>
      <x:c r="N844" s="453" t="str">
        <x:v>DE/PARA POR CÓDIGO | NÃO INFORMADA</x:v>
      </x:c>
    </x:row>
    <x:row r="845">
      <x:c r="A845" s="453" t="str">
        <x:v>MARÇO 2025</x:v>
      </x:c>
      <x:c r="B845" s="453" t="str">
        <x:v>O&amp;M</x:v>
      </x:c>
      <x:c r="C845" s="453" t="str">
        <x:v>PRODUÇÃO</x:v>
      </x:c>
      <x:c r="D845" s="453" t="str">
        <x:v>LINHA MORTA</x:v>
      </x:c>
      <x:c r="E845" s="453" t="str">
        <x:v>5025300161</x:v>
      </x:c>
      <x:c r="F845" s="601" t="str">
        <x:v>RET PARA-RAIOS BT LM</x:v>
      </x:c>
      <x:c r="G845" s="453" t="str">
        <x:v>CONJUNTO</x:v>
      </x:c>
      <x:c r="H845" s="604" t="n">
        <x:v>7</x:v>
      </x:c>
      <x:c r="I845" s="607" t="n">
        <x:v>153.79</x:v>
      </x:c>
      <x:c r="J845" s="607" t="n">
        <x:v>1744.61</x:v>
      </x:c>
      <x:c r="K845" s="453" t="str">
        <x:v>NORTE | SUL</x:v>
      </x:c>
      <x:c r="L845" s="453" t="str">
        <x:v>SIM</x:v>
      </x:c>
      <x:c r="M845" s="453" t="str">
        <x:v>PRODUÇÃO · COMPÕE O FATOR K</x:v>
      </x:c>
      <x:c r="N845" s="453" t="str">
        <x:v>DE/PARA POR CÓDIGO</x:v>
      </x:c>
    </x:row>
    <x:row r="846">
      <x:c r="A846" s="453" t="str">
        <x:v>MARÇO 2025</x:v>
      </x:c>
      <x:c r="B846" s="453" t="str">
        <x:v>O&amp;M</x:v>
      </x:c>
      <x:c r="C846" s="453" t="str">
        <x:v>PRODUÇÃO</x:v>
      </x:c>
      <x:c r="D846" s="453" t="str">
        <x:v>LINHA MORTA</x:v>
      </x:c>
      <x:c r="E846" s="453" t="str">
        <x:v>5025300162</x:v>
      </x:c>
      <x:c r="F846" s="601" t="str">
        <x:v>INST PARA-RAIOS MT LM</x:v>
      </x:c>
      <x:c r="G846" s="453" t="str">
        <x:v>UNIDADE</x:v>
      </x:c>
      <x:c r="H846" s="604" t="n">
        <x:v>91</x:v>
      </x:c>
      <x:c r="I846" s="607" t="n">
        <x:v>14589.88</x:v>
      </x:c>
      <x:c r="J846" s="607" t="n">
        <x:v>43038.45</x:v>
      </x:c>
      <x:c r="K846" s="453" t="str">
        <x:v>NORTE | SUL</x:v>
      </x:c>
      <x:c r="L846" s="453" t="str">
        <x:v>SIM</x:v>
      </x:c>
      <x:c r="M846" s="453" t="str">
        <x:v>PRODUÇÃO · COMPÕE O FATOR K</x:v>
      </x:c>
      <x:c r="N846" s="453" t="str">
        <x:v>DE/PARA POR CÓDIGO</x:v>
      </x:c>
    </x:row>
    <x:row r="847">
      <x:c r="A847" s="453" t="str">
        <x:v>MARÇO 2025</x:v>
      </x:c>
      <x:c r="B847" s="453" t="str">
        <x:v>O&amp;M</x:v>
      </x:c>
      <x:c r="C847" s="453" t="str">
        <x:v>PRODUÇÃO</x:v>
      </x:c>
      <x:c r="D847" s="453" t="str">
        <x:v>LINHA MORTA</x:v>
      </x:c>
      <x:c r="E847" s="453" t="str">
        <x:v>5025300163</x:v>
      </x:c>
      <x:c r="F847" s="601" t="str">
        <x:v>RET PARA-RAIOS MT LM</x:v>
      </x:c>
      <x:c r="G847" s="453" t="str">
        <x:v>UNIDADE</x:v>
      </x:c>
      <x:c r="H847" s="604" t="n">
        <x:v>33</x:v>
      </x:c>
      <x:c r="I847" s="607" t="n">
        <x:v>2161.28</x:v>
      </x:c>
      <x:c r="J847" s="607" t="n">
        <x:v>9677.58</x:v>
      </x:c>
      <x:c r="K847" s="453" t="str">
        <x:v>NORTE | SUL</x:v>
      </x:c>
      <x:c r="L847" s="453" t="str">
        <x:v>SIM</x:v>
      </x:c>
      <x:c r="M847" s="453" t="str">
        <x:v>PRODUÇÃO · COMPÕE O FATOR K</x:v>
      </x:c>
      <x:c r="N847" s="453" t="str">
        <x:v>DE/PARA POR CÓDIGO</x:v>
      </x:c>
    </x:row>
    <x:row r="848">
      <x:c r="A848" s="453" t="str">
        <x:v>MARÇO 2025</x:v>
      </x:c>
      <x:c r="B848" s="453" t="str">
        <x:v>O&amp;M</x:v>
      </x:c>
      <x:c r="C848" s="453" t="str">
        <x:v>PRODUÇÃO</x:v>
      </x:c>
      <x:c r="D848" s="453" t="str">
        <x:v>LINHA MORTA</x:v>
      </x:c>
      <x:c r="E848" s="453" t="str">
        <x:v>5025300166</x:v>
      </x:c>
      <x:c r="F848" s="601" t="str">
        <x:v>INST CHAVE FUSIVEL RELIG LM</x:v>
      </x:c>
      <x:c r="G848" s="453" t="str">
        <x:v>UNIDADE</x:v>
      </x:c>
      <x:c r="H848" s="604" t="n">
        <x:v>16</x:v>
      </x:c>
      <x:c r="I848" s="607" t="n">
        <x:v>10073.28</x:v>
      </x:c>
      <x:c r="J848" s="607" t="n">
        <x:v>12333.12</x:v>
      </x:c>
      <x:c r="K848" s="453" t="str">
        <x:v>NORTE | SUL</x:v>
      </x:c>
      <x:c r="L848" s="453" t="str">
        <x:v>SIM</x:v>
      </x:c>
      <x:c r="M848" s="453" t="str">
        <x:v>PRODUÇÃO · COMPÕE O FATOR K</x:v>
      </x:c>
      <x:c r="N848" s="453" t="str">
        <x:v>DE/PARA POR CÓDIGO</x:v>
      </x:c>
    </x:row>
    <x:row r="849">
      <x:c r="A849" s="453" t="str">
        <x:v>MARÇO 2025</x:v>
      </x:c>
      <x:c r="B849" s="453" t="str">
        <x:v>O&amp;M</x:v>
      </x:c>
      <x:c r="C849" s="453" t="str">
        <x:v>PRODUÇÃO</x:v>
      </x:c>
      <x:c r="D849" s="453" t="str">
        <x:v>LINHA MORTA</x:v>
      </x:c>
      <x:c r="E849" s="453" t="str">
        <x:v>5025300167</x:v>
      </x:c>
      <x:c r="F849" s="601" t="str">
        <x:v>RET CHAVE FUSIVEL RELIG LM</x:v>
      </x:c>
      <x:c r="G849" s="453" t="str">
        <x:v>UNIDADE</x:v>
      </x:c>
      <x:c r="H849" s="604" t="n">
        <x:v>7</x:v>
      </x:c>
      <x:c r="I849" s="607" t="n">
        <x:v>2254.7</x:v>
      </x:c>
      <x:c r="J849" s="607" t="n">
        <x:v>3291.33</x:v>
      </x:c>
      <x:c r="K849" s="453" t="str">
        <x:v>NORTE | SUL</x:v>
      </x:c>
      <x:c r="L849" s="453" t="str">
        <x:v>SIM</x:v>
      </x:c>
      <x:c r="M849" s="453" t="str">
        <x:v>PRODUÇÃO · COMPÕE O FATOR K</x:v>
      </x:c>
      <x:c r="N849" s="453" t="str">
        <x:v>DE/PARA POR CÓDIGO</x:v>
      </x:c>
    </x:row>
    <x:row r="850">
      <x:c r="A850" s="453" t="str">
        <x:v>MARÇO 2025</x:v>
      </x:c>
      <x:c r="B850" s="453" t="str">
        <x:v>O&amp;M</x:v>
      </x:c>
      <x:c r="C850" s="453" t="str">
        <x:v>PRODUÇÃO</x:v>
      </x:c>
      <x:c r="D850" s="453" t="str">
        <x:v>LINHA MORTA</x:v>
      </x:c>
      <x:c r="E850" s="453" t="str">
        <x:v>5025300172</x:v>
      </x:c>
      <x:c r="F850" s="601" t="str">
        <x:v>INST CHAVE FUSIVEL 15/25KV LM</x:v>
      </x:c>
      <x:c r="G850" s="453" t="str">
        <x:v>UNIDADE</x:v>
      </x:c>
      <x:c r="H850" s="604" t="n">
        <x:v>81</x:v>
      </x:c>
      <x:c r="I850" s="607" t="n">
        <x:v>15264.5</x:v>
      </x:c>
      <x:c r="J850" s="607" t="n">
        <x:v>35934.84</x:v>
      </x:c>
      <x:c r="K850" s="453" t="str">
        <x:v>NORTE | SUL</x:v>
      </x:c>
      <x:c r="L850" s="453" t="str">
        <x:v>SIM</x:v>
      </x:c>
      <x:c r="M850" s="453" t="str">
        <x:v>PRODUÇÃO · COMPÕE O FATOR K</x:v>
      </x:c>
      <x:c r="N850" s="453" t="str">
        <x:v>DE/PARA POR CÓDIGO</x:v>
      </x:c>
    </x:row>
    <x:row r="851">
      <x:c r="A851" s="453" t="str">
        <x:v>MARÇO 2025</x:v>
      </x:c>
      <x:c r="B851" s="453" t="str">
        <x:v>O&amp;M</x:v>
      </x:c>
      <x:c r="C851" s="453" t="str">
        <x:v>PRODUÇÃO</x:v>
      </x:c>
      <x:c r="D851" s="453" t="str">
        <x:v>LINHA MORTA</x:v>
      </x:c>
      <x:c r="E851" s="453" t="str">
        <x:v>5025300173</x:v>
      </x:c>
      <x:c r="F851" s="601" t="str">
        <x:v>RET CHAVE FUSIVEL 15/25KV LM</x:v>
      </x:c>
      <x:c r="G851" s="453" t="str">
        <x:v>UNIDADE</x:v>
      </x:c>
      <x:c r="H851" s="604" t="n">
        <x:v>65</x:v>
      </x:c>
      <x:c r="I851" s="607" t="n">
        <x:v>5154.88</x:v>
      </x:c>
      <x:c r="J851" s="607" t="n">
        <x:v>21574.15</x:v>
      </x:c>
      <x:c r="K851" s="453" t="str">
        <x:v>NORTE | SUL</x:v>
      </x:c>
      <x:c r="L851" s="453" t="str">
        <x:v>SIM</x:v>
      </x:c>
      <x:c r="M851" s="453" t="str">
        <x:v>PRODUÇÃO · COMPÕE O FATOR K</x:v>
      </x:c>
      <x:c r="N851" s="453" t="str">
        <x:v>DE/PARA POR CÓDIGO</x:v>
      </x:c>
    </x:row>
    <x:row r="852">
      <x:c r="A852" s="453" t="str">
        <x:v>MARÇO 2025</x:v>
      </x:c>
      <x:c r="B852" s="453" t="str">
        <x:v>O&amp;M</x:v>
      </x:c>
      <x:c r="C852" s="453" t="str">
        <x:v>PRODUÇÃO</x:v>
      </x:c>
      <x:c r="D852" s="453" t="str">
        <x:v>LINHA MORTA</x:v>
      </x:c>
      <x:c r="E852" s="453" t="str">
        <x:v>5025300176</x:v>
      </x:c>
      <x:c r="F852" s="601" t="str">
        <x:v>INST CHAVE FACA LM</x:v>
      </x:c>
      <x:c r="G852" s="453" t="str">
        <x:v>UNIDADE</x:v>
      </x:c>
      <x:c r="H852" s="604" t="n">
        <x:v>29</x:v>
      </x:c>
      <x:c r="I852" s="607" t="n">
        <x:v>5519.57</x:v>
      </x:c>
      <x:c r="J852" s="607" t="n">
        <x:v>12865.56</x:v>
      </x:c>
      <x:c r="K852" s="453" t="str">
        <x:v>NORTE | SUL</x:v>
      </x:c>
      <x:c r="L852" s="453" t="str">
        <x:v>SIM</x:v>
      </x:c>
      <x:c r="M852" s="453" t="str">
        <x:v>PRODUÇÃO · COMPÕE O FATOR K</x:v>
      </x:c>
      <x:c r="N852" s="453" t="str">
        <x:v>DE/PARA POR CÓDIGO</x:v>
      </x:c>
    </x:row>
    <x:row r="853">
      <x:c r="A853" s="453" t="str">
        <x:v>MARÇO 2025</x:v>
      </x:c>
      <x:c r="B853" s="453" t="str">
        <x:v>O&amp;M</x:v>
      </x:c>
      <x:c r="C853" s="453" t="str">
        <x:v>PRODUÇÃO</x:v>
      </x:c>
      <x:c r="D853" s="453" t="str">
        <x:v>LINHA MORTA</x:v>
      </x:c>
      <x:c r="E853" s="453" t="str">
        <x:v>5025300177</x:v>
      </x:c>
      <x:c r="F853" s="601" t="str">
        <x:v>RET CHAVE FACA LM</x:v>
      </x:c>
      <x:c r="G853" s="453" t="str">
        <x:v>UNIDADE</x:v>
      </x:c>
      <x:c r="H853" s="604" t="n">
        <x:v>26</x:v>
      </x:c>
      <x:c r="I853" s="607" t="n">
        <x:v>2030.34</x:v>
      </x:c>
      <x:c r="J853" s="607" t="n">
        <x:v>8629.66</x:v>
      </x:c>
      <x:c r="K853" s="453" t="str">
        <x:v>NORTE | SUL</x:v>
      </x:c>
      <x:c r="L853" s="453" t="str">
        <x:v>SIM</x:v>
      </x:c>
      <x:c r="M853" s="453" t="str">
        <x:v>PRODUÇÃO · COMPÕE O FATOR K</x:v>
      </x:c>
      <x:c r="N853" s="453" t="str">
        <x:v>DE/PARA POR CÓDIGO</x:v>
      </x:c>
    </x:row>
    <x:row r="854">
      <x:c r="A854" s="453" t="str">
        <x:v>MARÇO 2025</x:v>
      </x:c>
      <x:c r="B854" s="453" t="str">
        <x:v>O&amp;M</x:v>
      </x:c>
      <x:c r="C854" s="453" t="str">
        <x:v>PRODUÇÃO</x:v>
      </x:c>
      <x:c r="D854" s="453" t="str">
        <x:v>LINHA MORTA</x:v>
      </x:c>
      <x:c r="E854" s="453" t="str">
        <x:v>5025300179</x:v>
      </x:c>
      <x:c r="F854" s="601" t="str">
        <x:v>RET CHAVE SECCIONADORA A SECO 3F LM</x:v>
      </x:c>
      <x:c r="G854" s="453" t="str">
        <x:v>UNIDADE</x:v>
      </x:c>
      <x:c r="H854" s="604" t="n">
        <x:v>3</x:v>
      </x:c>
      <x:c r="I854" s="607" t="n">
        <x:v>1735.02</x:v>
      </x:c>
      <x:c r="J854" s="607" t="n">
        <x:v>1524.54</x:v>
      </x:c>
      <x:c r="K854" s="453" t="str">
        <x:v>SUL</x:v>
      </x:c>
      <x:c r="L854" s="453" t="str">
        <x:v>SIM</x:v>
      </x:c>
      <x:c r="M854" s="453" t="str">
        <x:v>PRODUÇÃO · COMPÕE O FATOR K</x:v>
      </x:c>
      <x:c r="N854" s="453" t="str">
        <x:v>NÃO INFORMADA</x:v>
      </x:c>
    </x:row>
    <x:row r="855">
      <x:c r="A855" s="453" t="str">
        <x:v>MARÇO 2025</x:v>
      </x:c>
      <x:c r="B855" s="453" t="str">
        <x:v>O&amp;M</x:v>
      </x:c>
      <x:c r="C855" s="453" t="str">
        <x:v>PRODUÇÃO</x:v>
      </x:c>
      <x:c r="D855" s="453" t="str">
        <x:v>LINHA MORTA</x:v>
      </x:c>
      <x:c r="E855" s="453" t="str">
        <x:v>5025300226</x:v>
      </x:c>
      <x:c r="F855" s="601" t="str">
        <x:v>RET RELIGADOR DIST 1F BASE C LM</x:v>
      </x:c>
      <x:c r="G855" s="453" t="str">
        <x:v>UNIDADE</x:v>
      </x:c>
      <x:c r="H855" s="604" t="n">
        <x:v>2</x:v>
      </x:c>
      <x:c r="I855" s="607" t="n">
        <x:v>882.78</x:v>
      </x:c>
      <x:c r="J855" s="607" t="n">
        <x:v>877.28</x:v>
      </x:c>
      <x:c r="K855" s="453" t="str">
        <x:v>NORTE | SUL</x:v>
      </x:c>
      <x:c r="L855" s="453" t="str">
        <x:v>SIM</x:v>
      </x:c>
      <x:c r="M855" s="453" t="str">
        <x:v>PRODUÇÃO · COMPÕE O FATOR K</x:v>
      </x:c>
      <x:c r="N855" s="453" t="str">
        <x:v>DE/PARA POR CÓDIGO</x:v>
      </x:c>
    </x:row>
    <x:row r="856">
      <x:c r="A856" s="453" t="str">
        <x:v>MARÇO 2025</x:v>
      </x:c>
      <x:c r="B856" s="453" t="str">
        <x:v>O&amp;M</x:v>
      </x:c>
      <x:c r="C856" s="453" t="str">
        <x:v>PRODUÇÃO</x:v>
      </x:c>
      <x:c r="D856" s="453" t="str">
        <x:v>PODA</x:v>
      </x:c>
      <x:c r="E856" s="453" t="str">
        <x:v>5026000017</x:v>
      </x:c>
      <x:c r="F856" s="601" t="str">
        <x:v>PODA ARV MEDIO PT &gt;6&lt;12M ELEV 2ME PO LM</x:v>
      </x:c>
      <x:c r="G856" s="453" t="str">
        <x:v>UNIDADE</x:v>
      </x:c>
      <x:c r="H856" s="604" t="n">
        <x:v>201</x:v>
      </x:c>
      <x:c r="I856" s="607" t="n">
        <x:v>30602.98</x:v>
      </x:c>
      <x:c r="J856" s="607" t="n">
        <x:v>34375.02</x:v>
      </x:c>
      <x:c r="K856" s="453" t="str">
        <x:v>NORTE | SUL</x:v>
      </x:c>
      <x:c r="L856" s="453" t="str">
        <x:v>SIM</x:v>
      </x:c>
      <x:c r="M856" s="453" t="str">
        <x:v>PRODUÇÃO · COMPÕE O FATOR K</x:v>
      </x:c>
      <x:c r="N856" s="453" t="str">
        <x:v>SUGESTÃO POR SIMILARIDADE</x:v>
      </x:c>
    </x:row>
    <x:row r="857">
      <x:c r="A857" s="453" t="str">
        <x:v>MARÇO 2025</x:v>
      </x:c>
      <x:c r="B857" s="453" t="str">
        <x:v>O&amp;M</x:v>
      </x:c>
      <x:c r="C857" s="453" t="str">
        <x:v>PRODUÇÃO</x:v>
      </x:c>
      <x:c r="D857" s="453" t="str">
        <x:v>PODA</x:v>
      </x:c>
      <x:c r="E857" s="453" t="str">
        <x:v>5026000037</x:v>
      </x:c>
      <x:c r="F857" s="601" t="str">
        <x:v>PODA ARV &lt;6M REDE BT CENTRAL 2PC PO LM</x:v>
      </x:c>
      <x:c r="G857" s="453" t="str">
        <x:v>UNIDADE</x:v>
      </x:c>
      <x:c r="H857" s="604" t="n">
        <x:v>172</x:v>
      </x:c>
      <x:c r="I857" s="607" t="n">
        <x:v>78943.45</x:v>
      </x:c>
      <x:c r="J857" s="607" t="n">
        <x:v>42021.32</x:v>
      </x:c>
      <x:c r="K857" s="453" t="str">
        <x:v>NORTE | SUL</x:v>
      </x:c>
      <x:c r="L857" s="453" t="str">
        <x:v>SIM</x:v>
      </x:c>
      <x:c r="M857" s="453" t="str">
        <x:v>PRODUÇÃO · COMPÕE O FATOR K</x:v>
      </x:c>
      <x:c r="N857" s="453" t="str">
        <x:v>SUGESTÃO POR SIMILARIDADE</x:v>
      </x:c>
    </x:row>
    <x:row r="858">
      <x:c r="A858" s="453" t="str">
        <x:v>MARÇO 2025</x:v>
      </x:c>
      <x:c r="B858" s="453" t="str">
        <x:v>O&amp;M</x:v>
      </x:c>
      <x:c r="C858" s="453" t="str">
        <x:v>PRODUÇÃO</x:v>
      </x:c>
      <x:c r="D858" s="453" t="str">
        <x:v>LINHA VIVA</x:v>
      </x:c>
      <x:c r="E858" s="453" t="str">
        <x:v>5031200310</x:v>
      </x:c>
      <x:c r="F858" s="601" t="str">
        <x:v>INST ESTR PRI 2/3F SUS/PAS SP CRUZ SP LV</x:v>
      </x:c>
      <x:c r="G858" s="453" t="str">
        <x:v>UNIDADE</x:v>
      </x:c>
      <x:c r="H858" s="604" t="n">
        <x:v>35</x:v>
      </x:c>
      <x:c r="I858" s="607" t="n">
        <x:v>37245.46</x:v>
      </x:c>
      <x:c r="J858" s="607" t="n">
        <x:v>21759.85</x:v>
      </x:c>
      <x:c r="K858" s="453" t="str">
        <x:v>NORTE | SUL</x:v>
      </x:c>
      <x:c r="L858" s="453" t="str">
        <x:v>SIM</x:v>
      </x:c>
      <x:c r="M858" s="453" t="str">
        <x:v>PRODUÇÃO · COMPÕE O FATOR K</x:v>
      </x:c>
      <x:c r="N858" s="453" t="str">
        <x:v>DE/PARA POR CÓDIGO | NÃO INFORMADA</x:v>
      </x:c>
    </x:row>
    <x:row r="859">
      <x:c r="A859" s="453" t="str">
        <x:v>MARÇO 2025</x:v>
      </x:c>
      <x:c r="B859" s="453" t="str">
        <x:v>O&amp;M</x:v>
      </x:c>
      <x:c r="C859" s="453" t="str">
        <x:v>PRODUÇÃO</x:v>
      </x:c>
      <x:c r="D859" s="453" t="str">
        <x:v>LINHA VIVA</x:v>
      </x:c>
      <x:c r="E859" s="453" t="str">
        <x:v>5031200311</x:v>
      </x:c>
      <x:c r="F859" s="601" t="str">
        <x:v>RET ESTR PRI 2/3F SUS/PAS SP CRUZ SP LV</x:v>
      </x:c>
      <x:c r="G859" s="453" t="str">
        <x:v>UNIDADE</x:v>
      </x:c>
      <x:c r="H859" s="604" t="n">
        <x:v>26</x:v>
      </x:c>
      <x:c r="I859" s="607" t="n">
        <x:v>11484.68</x:v>
      </x:c>
      <x:c r="J859" s="607" t="n">
        <x:v>10391.94</x:v>
      </x:c>
      <x:c r="K859" s="453" t="str">
        <x:v>NORTE | SUL</x:v>
      </x:c>
      <x:c r="L859" s="453" t="str">
        <x:v>SIM</x:v>
      </x:c>
      <x:c r="M859" s="453" t="str">
        <x:v>PRODUÇÃO · COMPÕE O FATOR K</x:v>
      </x:c>
      <x:c r="N859" s="453" t="str">
        <x:v>DE/PARA POR CÓDIGO</x:v>
      </x:c>
    </x:row>
    <x:row r="860">
      <x:c r="A860" s="453" t="str">
        <x:v>MARÇO 2025</x:v>
      </x:c>
      <x:c r="B860" s="453" t="str">
        <x:v>O&amp;M</x:v>
      </x:c>
      <x:c r="C860" s="453" t="str">
        <x:v>PRODUÇÃO</x:v>
      </x:c>
      <x:c r="D860" s="453" t="str">
        <x:v>LINHA VIVA</x:v>
      </x:c>
      <x:c r="E860" s="453" t="str">
        <x:v>5031200312</x:v>
      </x:c>
      <x:c r="F860" s="601" t="str">
        <x:v>INST ESTR PRI 2/3F SUS/PAS DP CRUZ DP LV</x:v>
      </x:c>
      <x:c r="G860" s="453" t="str">
        <x:v>UNIDADE</x:v>
      </x:c>
      <x:c r="H860" s="604" t="n">
        <x:v>5</x:v>
      </x:c>
      <x:c r="I860" s="607" t="n">
        <x:v>8274.37</x:v>
      </x:c>
      <x:c r="J860" s="607" t="n">
        <x:v>5843.15</x:v>
      </x:c>
      <x:c r="K860" s="453" t="str">
        <x:v>NORTE | SUL</x:v>
      </x:c>
      <x:c r="L860" s="453" t="str">
        <x:v>SIM</x:v>
      </x:c>
      <x:c r="M860" s="453" t="str">
        <x:v>PRODUÇÃO · COMPÕE O FATOR K</x:v>
      </x:c>
      <x:c r="N860" s="453" t="str">
        <x:v>DE/PARA POR CÓDIGO | NÃO INFORMADA</x:v>
      </x:c>
    </x:row>
    <x:row r="861">
      <x:c r="A861" s="453" t="str">
        <x:v>MARÇO 2025</x:v>
      </x:c>
      <x:c r="B861" s="453" t="str">
        <x:v>O&amp;M</x:v>
      </x:c>
      <x:c r="C861" s="453" t="str">
        <x:v>PRODUÇÃO</x:v>
      </x:c>
      <x:c r="D861" s="453" t="str">
        <x:v>LINHA VIVA</x:v>
      </x:c>
      <x:c r="E861" s="453" t="str">
        <x:v>5031200313</x:v>
      </x:c>
      <x:c r="F861" s="601" t="str">
        <x:v>RET ESTR PRI 2/3F SUS/PAS DP CRUZ DP LV</x:v>
      </x:c>
      <x:c r="G861" s="453" t="str">
        <x:v>UNIDADE</x:v>
      </x:c>
      <x:c r="H861" s="604" t="n">
        <x:v>3</x:v>
      </x:c>
      <x:c r="I861" s="607" t="n">
        <x:v>1687.71</x:v>
      </x:c>
      <x:c r="J861" s="607" t="n">
        <x:v>2253.66</x:v>
      </x:c>
      <x:c r="K861" s="453" t="str">
        <x:v>NORTE | SUL</x:v>
      </x:c>
      <x:c r="L861" s="453" t="str">
        <x:v>SIM</x:v>
      </x:c>
      <x:c r="M861" s="453" t="str">
        <x:v>PRODUÇÃO · COMPÕE O FATOR K</x:v>
      </x:c>
      <x:c r="N861" s="453" t="str">
        <x:v>DE/PARA POR CÓDIGO</x:v>
      </x:c>
    </x:row>
    <x:row r="862">
      <x:c r="A862" s="453" t="str">
        <x:v>MARÇO 2025</x:v>
      </x:c>
      <x:c r="B862" s="453" t="str">
        <x:v>O&amp;M</x:v>
      </x:c>
      <x:c r="C862" s="453" t="str">
        <x:v>PRODUÇÃO</x:v>
      </x:c>
      <x:c r="D862" s="453" t="str">
        <x:v>LINHA VIVA</x:v>
      </x:c>
      <x:c r="E862" s="453" t="str">
        <x:v>5031200314</x:v>
      </x:c>
      <x:c r="F862" s="601" t="str">
        <x:v>INST ESTR PRI 2/3F ANC/AMA SP CRUZ DP LV</x:v>
      </x:c>
      <x:c r="G862" s="453" t="str">
        <x:v>UNIDADE</x:v>
      </x:c>
      <x:c r="H862" s="604" t="n">
        <x:v>12</x:v>
      </x:c>
      <x:c r="I862" s="607" t="n">
        <x:v>26824.82</x:v>
      </x:c>
      <x:c r="J862" s="607" t="n">
        <x:v>15024.96</x:v>
      </x:c>
      <x:c r="K862" s="453" t="str">
        <x:v>NORTE | SUL</x:v>
      </x:c>
      <x:c r="L862" s="453" t="str">
        <x:v>SIM</x:v>
      </x:c>
      <x:c r="M862" s="453" t="str">
        <x:v>PRODUÇÃO · COMPÕE O FATOR K</x:v>
      </x:c>
      <x:c r="N862" s="453" t="str">
        <x:v>DE/PARA POR CÓDIGO | NÃO INFORMADA</x:v>
      </x:c>
    </x:row>
    <x:row r="863">
      <x:c r="A863" s="453" t="str">
        <x:v>MARÇO 2025</x:v>
      </x:c>
      <x:c r="B863" s="453" t="str">
        <x:v>O&amp;M</x:v>
      </x:c>
      <x:c r="C863" s="453" t="str">
        <x:v>PRODUÇÃO</x:v>
      </x:c>
      <x:c r="D863" s="453" t="str">
        <x:v>LINHA VIVA</x:v>
      </x:c>
      <x:c r="E863" s="453" t="str">
        <x:v>5031200315</x:v>
      </x:c>
      <x:c r="F863" s="601" t="str">
        <x:v>RET ESTR PRI 2/3F ANC/AMA SP CRUZ DP LV</x:v>
      </x:c>
      <x:c r="G863" s="453" t="str">
        <x:v>UNIDADE</x:v>
      </x:c>
      <x:c r="H863" s="604" t="n">
        <x:v>1</x:v>
      </x:c>
      <x:c r="I863" s="607" t="n">
        <x:v>867.82</x:v>
      </x:c>
      <x:c r="J863" s="607" t="n">
        <x:v>804.86</x:v>
      </x:c>
      <x:c r="K863" s="453" t="str">
        <x:v>NORTE | SUL</x:v>
      </x:c>
      <x:c r="L863" s="453" t="str">
        <x:v>SIM</x:v>
      </x:c>
      <x:c r="M863" s="453" t="str">
        <x:v>PRODUÇÃO · COMPÕE O FATOR K</x:v>
      </x:c>
      <x:c r="N863" s="453" t="str">
        <x:v>DE/PARA POR CÓDIGO | NÃO INFORMADA</x:v>
      </x:c>
    </x:row>
    <x:row r="864">
      <x:c r="A864" s="453" t="str">
        <x:v>MARÇO 2025</x:v>
      </x:c>
      <x:c r="B864" s="453" t="str">
        <x:v>O&amp;M</x:v>
      </x:c>
      <x:c r="C864" s="453" t="str">
        <x:v>PRODUÇÃO</x:v>
      </x:c>
      <x:c r="D864" s="453" t="str">
        <x:v>LINHA VIVA</x:v>
      </x:c>
      <x:c r="E864" s="453" t="str">
        <x:v>5031200316</x:v>
      </x:c>
      <x:c r="F864" s="601" t="str">
        <x:v>INST ESTR PRI 2/3F ANC/AMA DP CRUZ DP LV</x:v>
      </x:c>
      <x:c r="G864" s="453" t="str">
        <x:v>UNIDADE</x:v>
      </x:c>
      <x:c r="H864" s="604" t="n">
        <x:v>6</x:v>
      </x:c>
      <x:c r="I864" s="607" t="n">
        <x:v>19630.41</x:v>
      </x:c>
      <x:c r="J864" s="607" t="n">
        <x:v>10016.88</x:v>
      </x:c>
      <x:c r="K864" s="453" t="str">
        <x:v>NORTE | SUL</x:v>
      </x:c>
      <x:c r="L864" s="453" t="str">
        <x:v>SIM</x:v>
      </x:c>
      <x:c r="M864" s="453" t="str">
        <x:v>PRODUÇÃO · COMPÕE O FATOR K</x:v>
      </x:c>
      <x:c r="N864" s="453" t="str">
        <x:v>DE/PARA POR CÓDIGO | NÃO INFORMADA</x:v>
      </x:c>
    </x:row>
    <x:row r="865">
      <x:c r="A865" s="453" t="str">
        <x:v>MARÇO 2025</x:v>
      </x:c>
      <x:c r="B865" s="453" t="str">
        <x:v>O&amp;M</x:v>
      </x:c>
      <x:c r="C865" s="453" t="str">
        <x:v>PRODUÇÃO</x:v>
      </x:c>
      <x:c r="D865" s="453" t="str">
        <x:v>LINHA VIVA</x:v>
      </x:c>
      <x:c r="E865" s="453" t="str">
        <x:v>5031200317</x:v>
      </x:c>
      <x:c r="F865" s="601" t="str">
        <x:v>RET ESTR PRI 2/3F ANC/AMA DP CRUZ DP LV</x:v>
      </x:c>
      <x:c r="G865" s="453" t="str">
        <x:v>UNIDADE</x:v>
      </x:c>
      <x:c r="H865" s="604" t="n">
        <x:v>7</x:v>
      </x:c>
      <x:c r="I865" s="607" t="n">
        <x:v>9586.29</x:v>
      </x:c>
      <x:c r="J865" s="607" t="n">
        <x:v>7512.82</x:v>
      </x:c>
      <x:c r="K865" s="453" t="str">
        <x:v>NORTE | SUL</x:v>
      </x:c>
      <x:c r="L865" s="453" t="str">
        <x:v>SIM</x:v>
      </x:c>
      <x:c r="M865" s="453" t="str">
        <x:v>PRODUÇÃO · COMPÕE O FATOR K</x:v>
      </x:c>
      <x:c r="N865" s="453" t="str">
        <x:v>DE/PARA POR CÓDIGO</x:v>
      </x:c>
    </x:row>
    <x:row r="866">
      <x:c r="A866" s="453" t="str">
        <x:v>MARÇO 2025</x:v>
      </x:c>
      <x:c r="B866" s="453" t="str">
        <x:v>O&amp;M</x:v>
      </x:c>
      <x:c r="C866" s="453" t="str">
        <x:v>PRODUÇÃO</x:v>
      </x:c>
      <x:c r="D866" s="453" t="str">
        <x:v>LINHA VIVA</x:v>
      </x:c>
      <x:c r="E866" s="453" t="str">
        <x:v>5031200319</x:v>
      </x:c>
      <x:c r="F866" s="601" t="str">
        <x:v>RET ESTR PRI 1F SUSP/PAS SP S/CRUZ LV</x:v>
      </x:c>
      <x:c r="G866" s="453" t="str">
        <x:v>UNIDADE</x:v>
      </x:c>
      <x:c r="H866" s="604" t="n">
        <x:v>3</x:v>
      </x:c>
      <x:c r="I866" s="607" t="n">
        <x:v>539.91</x:v>
      </x:c>
      <x:c r="J866" s="607" t="n">
        <x:v>359.76</x:v>
      </x:c>
      <x:c r="K866" s="453" t="str">
        <x:v>NORTE | SUL</x:v>
      </x:c>
      <x:c r="L866" s="453" t="str">
        <x:v>SIM</x:v>
      </x:c>
      <x:c r="M866" s="453" t="str">
        <x:v>PRODUÇÃO · COMPÕE O FATOR K</x:v>
      </x:c>
      <x:c r="N866" s="453" t="str">
        <x:v>DE/PARA POR CÓDIGO</x:v>
      </x:c>
    </x:row>
    <x:row r="867">
      <x:c r="A867" s="453" t="str">
        <x:v>MARÇO 2025</x:v>
      </x:c>
      <x:c r="B867" s="453" t="str">
        <x:v>O&amp;M</x:v>
      </x:c>
      <x:c r="C867" s="453" t="str">
        <x:v>PRODUÇÃO</x:v>
      </x:c>
      <x:c r="D867" s="453" t="str">
        <x:v>LINHA VIVA</x:v>
      </x:c>
      <x:c r="E867" s="453" t="str">
        <x:v>5031200322</x:v>
      </x:c>
      <x:c r="F867" s="601" t="str">
        <x:v>INST ESTR PRI 1F ANC/AMA SP S/CRUZ LV</x:v>
      </x:c>
      <x:c r="G867" s="453" t="str">
        <x:v>UNIDADE</x:v>
      </x:c>
      <x:c r="H867" s="604" t="n">
        <x:v>7</x:v>
      </x:c>
      <x:c r="I867" s="607" t="n">
        <x:v>3322.42</x:v>
      </x:c>
      <x:c r="J867" s="607" t="n">
        <x:v>1731.94</x:v>
      </x:c>
      <x:c r="K867" s="453" t="str">
        <x:v>NORTE | SUL</x:v>
      </x:c>
      <x:c r="L867" s="453" t="str">
        <x:v>SIM</x:v>
      </x:c>
      <x:c r="M867" s="453" t="str">
        <x:v>PRODUÇÃO · COMPÕE O FATOR K</x:v>
      </x:c>
      <x:c r="N867" s="453" t="str">
        <x:v>DE/PARA POR CÓDIGO</x:v>
      </x:c>
    </x:row>
    <x:row r="868">
      <x:c r="A868" s="453" t="str">
        <x:v>MARÇO 2025</x:v>
      </x:c>
      <x:c r="B868" s="453" t="str">
        <x:v>O&amp;M</x:v>
      </x:c>
      <x:c r="C868" s="453" t="str">
        <x:v>PRODUÇÃO</x:v>
      </x:c>
      <x:c r="D868" s="453" t="str">
        <x:v>LINHA VIVA</x:v>
      </x:c>
      <x:c r="E868" s="453" t="str">
        <x:v>5031200338</x:v>
      </x:c>
      <x:c r="F868" s="601" t="str">
        <x:v>TURMA LV INST POSTE ESTRUT PRIMARIA LV</x:v>
      </x:c>
      <x:c r="G868" s="453" t="str">
        <x:v>UNIDADE</x:v>
      </x:c>
      <x:c r="H868" s="604" t="n">
        <x:v>31</x:v>
      </x:c>
      <x:c r="I868" s="607" t="n">
        <x:v>26541.11</x:v>
      </x:c>
      <x:c r="J868" s="607" t="n">
        <x:v>39336.21</x:v>
      </x:c>
      <x:c r="K868" s="453" t="str">
        <x:v>NORTE | SUL</x:v>
      </x:c>
      <x:c r="L868" s="453" t="str">
        <x:v>SIM</x:v>
      </x:c>
      <x:c r="M868" s="453" t="str">
        <x:v>PRODUÇÃO · COMPÕE O FATOR K</x:v>
      </x:c>
      <x:c r="N868" s="453" t="str">
        <x:v>DE/PARA POR CÓDIGO</x:v>
      </x:c>
    </x:row>
    <x:row r="869">
      <x:c r="A869" s="453" t="str">
        <x:v>MARÇO 2025</x:v>
      </x:c>
      <x:c r="B869" s="453" t="str">
        <x:v>O&amp;M</x:v>
      </x:c>
      <x:c r="C869" s="453" t="str">
        <x:v>PRODUÇÃO</x:v>
      </x:c>
      <x:c r="D869" s="453" t="str">
        <x:v>LINHA VIVA</x:v>
      </x:c>
      <x:c r="E869" s="453" t="str">
        <x:v>5031200339</x:v>
      </x:c>
      <x:c r="F869" s="601" t="str">
        <x:v>TURMA LV RET POSTE ESTRUT PRIMARIA LV</x:v>
      </x:c>
      <x:c r="G869" s="453" t="str">
        <x:v>UNIDADE</x:v>
      </x:c>
      <x:c r="H869" s="604" t="n">
        <x:v>17</x:v>
      </x:c>
      <x:c r="I869" s="607" t="n">
        <x:v>8614.75</x:v>
      </x:c>
      <x:c r="J869" s="607" t="n">
        <x:v>18490.22</x:v>
      </x:c>
      <x:c r="K869" s="453" t="str">
        <x:v>NORTE | SUL</x:v>
      </x:c>
      <x:c r="L869" s="453" t="str">
        <x:v>SIM</x:v>
      </x:c>
      <x:c r="M869" s="453" t="str">
        <x:v>PRODUÇÃO · COMPÕE O FATOR K</x:v>
      </x:c>
      <x:c r="N869" s="453" t="str">
        <x:v>DE/PARA POR CÓDIGO</x:v>
      </x:c>
    </x:row>
    <x:row r="870">
      <x:c r="A870" s="453" t="str">
        <x:v>MARÇO 2025</x:v>
      </x:c>
      <x:c r="B870" s="453" t="str">
        <x:v>O&amp;M</x:v>
      </x:c>
      <x:c r="C870" s="453" t="str">
        <x:v>PRODUÇÃO</x:v>
      </x:c>
      <x:c r="D870" s="453" t="str">
        <x:v>LINHA VIVA</x:v>
      </x:c>
      <x:c r="E870" s="453" t="str">
        <x:v>5031200363</x:v>
      </x:c>
      <x:c r="F870" s="601" t="str">
        <x:v>INST ESTR CP RELIG DIST 1F BASE C 1F LV</x:v>
      </x:c>
      <x:c r="G870" s="453" t="str">
        <x:v>CONJUNTO</x:v>
      </x:c>
      <x:c r="H870" s="604" t="n">
        <x:v>5</x:v>
      </x:c>
      <x:c r="I870" s="607" t="n">
        <x:v>4146.15</x:v>
      </x:c>
      <x:c r="J870" s="607" t="n">
        <x:v>6996.7</x:v>
      </x:c>
      <x:c r="K870" s="453" t="str">
        <x:v>NORTE | SUL</x:v>
      </x:c>
      <x:c r="L870" s="453" t="str">
        <x:v>SIM</x:v>
      </x:c>
      <x:c r="M870" s="453" t="str">
        <x:v>PRODUÇÃO · COMPÕE O FATOR K</x:v>
      </x:c>
      <x:c r="N870" s="453" t="str">
        <x:v>DE/PARA POR CÓDIGO</x:v>
      </x:c>
    </x:row>
    <x:row r="871">
      <x:c r="A871" s="453" t="str">
        <x:v>MARÇO 2025</x:v>
      </x:c>
      <x:c r="B871" s="453" t="str">
        <x:v>O&amp;M</x:v>
      </x:c>
      <x:c r="C871" s="453" t="str">
        <x:v>PRODUÇÃO</x:v>
      </x:c>
      <x:c r="D871" s="453" t="str">
        <x:v>LINHA VIVA</x:v>
      </x:c>
      <x:c r="E871" s="453" t="str">
        <x:v>5031300110</x:v>
      </x:c>
      <x:c r="F871" s="601" t="str">
        <x:v>INST ISOLADOR PINO/PILAR LV</x:v>
      </x:c>
      <x:c r="G871" s="453" t="str">
        <x:v>UNIDADE</x:v>
      </x:c>
      <x:c r="H871" s="604" t="n">
        <x:v>45</x:v>
      </x:c>
      <x:c r="I871" s="607" t="n">
        <x:v>15191.51</x:v>
      </x:c>
      <x:c r="J871" s="607" t="n">
        <x:v>14642.55</x:v>
      </x:c>
      <x:c r="K871" s="453" t="str">
        <x:v>NORTE | SUL</x:v>
      </x:c>
      <x:c r="L871" s="453" t="str">
        <x:v>SIM</x:v>
      </x:c>
      <x:c r="M871" s="453" t="str">
        <x:v>PRODUÇÃO · COMPÕE O FATOR K</x:v>
      </x:c>
      <x:c r="N871" s="453" t="str">
        <x:v>DE/PARA POR CÓDIGO</x:v>
      </x:c>
    </x:row>
    <x:row r="872">
      <x:c r="A872" s="453" t="str">
        <x:v>MARÇO 2025</x:v>
      </x:c>
      <x:c r="B872" s="453" t="str">
        <x:v>O&amp;M</x:v>
      </x:c>
      <x:c r="C872" s="453" t="str">
        <x:v>PRODUÇÃO</x:v>
      </x:c>
      <x:c r="D872" s="453" t="str">
        <x:v>LINHA VIVA</x:v>
      </x:c>
      <x:c r="E872" s="453" t="str">
        <x:v>5031300111</x:v>
      </x:c>
      <x:c r="F872" s="601" t="str">
        <x:v>RET ISOLADOR PINO/PILAR LV</x:v>
      </x:c>
      <x:c r="G872" s="453" t="str">
        <x:v>UNIDADE</x:v>
      </x:c>
      <x:c r="H872" s="604" t="n">
        <x:v>39</x:v>
      </x:c>
      <x:c r="I872" s="607" t="n">
        <x:v>4718.91</x:v>
      </x:c>
      <x:c r="J872" s="607" t="n">
        <x:v>8483.67</x:v>
      </x:c>
      <x:c r="K872" s="453" t="str">
        <x:v>NORTE | SUL</x:v>
      </x:c>
      <x:c r="L872" s="453" t="str">
        <x:v>SIM</x:v>
      </x:c>
      <x:c r="M872" s="453" t="str">
        <x:v>PRODUÇÃO · COMPÕE O FATOR K</x:v>
      </x:c>
      <x:c r="N872" s="453" t="str">
        <x:v>DE/PARA POR CÓDIGO | NÃO INFORMADA</x:v>
      </x:c>
    </x:row>
    <x:row r="873">
      <x:c r="A873" s="453" t="str">
        <x:v>MARÇO 2025</x:v>
      </x:c>
      <x:c r="B873" s="453" t="str">
        <x:v>O&amp;M</x:v>
      </x:c>
      <x:c r="C873" s="453" t="str">
        <x:v>PRODUÇÃO</x:v>
      </x:c>
      <x:c r="D873" s="453" t="str">
        <x:v>LINHA VIVA</x:v>
      </x:c>
      <x:c r="E873" s="453" t="str">
        <x:v>5031300112</x:v>
      </x:c>
      <x:c r="F873" s="601" t="str">
        <x:v>INST ISOLAD DISCO/ANCORAGEM LV</x:v>
      </x:c>
      <x:c r="G873" s="453" t="str">
        <x:v>CONJUNTO</x:v>
      </x:c>
      <x:c r="H873" s="604" t="n">
        <x:v>3</x:v>
      </x:c>
      <x:c r="I873" s="607" t="n">
        <x:v>1352.52</x:v>
      </x:c>
      <x:c r="J873" s="607" t="n">
        <x:v>1089.12</x:v>
      </x:c>
      <x:c r="K873" s="453" t="str">
        <x:v>NORTE | SUL</x:v>
      </x:c>
      <x:c r="L873" s="453" t="str">
        <x:v>SIM</x:v>
      </x:c>
      <x:c r="M873" s="453" t="str">
        <x:v>PRODUÇÃO · COMPÕE O FATOR K</x:v>
      </x:c>
      <x:c r="N873" s="453" t="str">
        <x:v>DE/PARA POR CÓDIGO</x:v>
      </x:c>
    </x:row>
    <x:row r="874">
      <x:c r="A874" s="453" t="str">
        <x:v>MARÇO 2025</x:v>
      </x:c>
      <x:c r="B874" s="453" t="str">
        <x:v>O&amp;M</x:v>
      </x:c>
      <x:c r="C874" s="453" t="str">
        <x:v>PRODUÇÃO</x:v>
      </x:c>
      <x:c r="D874" s="453" t="str">
        <x:v>LINHA VIVA</x:v>
      </x:c>
      <x:c r="E874" s="453" t="str">
        <x:v>5031300113</x:v>
      </x:c>
      <x:c r="F874" s="601" t="str">
        <x:v>RET ISOLAD DISCO/ANCORAGEM LV</x:v>
      </x:c>
      <x:c r="G874" s="453" t="str">
        <x:v>CONJUNTO</x:v>
      </x:c>
      <x:c r="H874" s="604" t="n">
        <x:v>1</x:v>
      </x:c>
      <x:c r="I874" s="607" t="n">
        <x:v>179.97</x:v>
      </x:c>
      <x:c r="J874" s="607" t="n">
        <x:v>254.55</x:v>
      </x:c>
      <x:c r="K874" s="453" t="str">
        <x:v>NORTE | SUL</x:v>
      </x:c>
      <x:c r="L874" s="453" t="str">
        <x:v>SIM</x:v>
      </x:c>
      <x:c r="M874" s="453" t="str">
        <x:v>PRODUÇÃO · COMPÕE O FATOR K</x:v>
      </x:c>
      <x:c r="N874" s="453" t="str">
        <x:v>DE/PARA POR CÓDIGO</x:v>
      </x:c>
    </x:row>
    <x:row r="875">
      <x:c r="A875" s="453" t="str">
        <x:v>MARÇO 2025</x:v>
      </x:c>
      <x:c r="B875" s="453" t="str">
        <x:v>O&amp;M</x:v>
      </x:c>
      <x:c r="C875" s="453" t="str">
        <x:v>PRODUÇÃO</x:v>
      </x:c>
      <x:c r="D875" s="453" t="str">
        <x:v>LINHA VIVA</x:v>
      </x:c>
      <x:c r="E875" s="453" t="str">
        <x:v>5032000207</x:v>
      </x:c>
      <x:c r="F875" s="601" t="str">
        <x:v>INST EMENDA COND NU AL/CU LV</x:v>
      </x:c>
      <x:c r="G875" s="453" t="str">
        <x:v>UNIDADE</x:v>
      </x:c>
      <x:c r="H875" s="604" t="n">
        <x:v>7</x:v>
      </x:c>
      <x:c r="I875" s="607" t="n">
        <x:v>2557.03</x:v>
      </x:c>
      <x:c r="J875" s="607" t="n">
        <x:v>2538.13</x:v>
      </x:c>
      <x:c r="K875" s="453" t="str">
        <x:v>NORTE | SUL</x:v>
      </x:c>
      <x:c r="L875" s="453" t="str">
        <x:v>SIM</x:v>
      </x:c>
      <x:c r="M875" s="453" t="str">
        <x:v>PRODUÇÃO · COMPÕE O FATOR K</x:v>
      </x:c>
      <x:c r="N875" s="453" t="str">
        <x:v>DE/PARA POR CÓDIGO</x:v>
      </x:c>
    </x:row>
    <x:row r="876">
      <x:c r="A876" s="453" t="str">
        <x:v>MARÇO 2025</x:v>
      </x:c>
      <x:c r="B876" s="453" t="str">
        <x:v>O&amp;M</x:v>
      </x:c>
      <x:c r="C876" s="453" t="str">
        <x:v>PRODUÇÃO</x:v>
      </x:c>
      <x:c r="D876" s="453" t="str">
        <x:v>LINHA VIVA</x:v>
      </x:c>
      <x:c r="E876" s="453" t="str">
        <x:v>5032000208</x:v>
      </x:c>
      <x:c r="F876" s="601" t="str">
        <x:v>INST CONECTOR EM CONDUTOR LV</x:v>
      </x:c>
      <x:c r="G876" s="453" t="str">
        <x:v>UNIDADE</x:v>
      </x:c>
      <x:c r="H876" s="604" t="n">
        <x:v>26</x:v>
      </x:c>
      <x:c r="I876" s="607" t="n">
        <x:v>4794.37</x:v>
      </x:c>
      <x:c r="J876" s="607" t="n">
        <x:v>7050.68</x:v>
      </x:c>
      <x:c r="K876" s="453" t="str">
        <x:v>NORTE | SUL</x:v>
      </x:c>
      <x:c r="L876" s="453" t="str">
        <x:v>SIM</x:v>
      </x:c>
      <x:c r="M876" s="453" t="str">
        <x:v>PRODUÇÃO · COMPÕE O FATOR K</x:v>
      </x:c>
      <x:c r="N876" s="453" t="str">
        <x:v>DE/PARA POR CÓDIGO</x:v>
      </x:c>
    </x:row>
    <x:row r="877">
      <x:c r="A877" s="453" t="str">
        <x:v>MARÇO 2025</x:v>
      </x:c>
      <x:c r="B877" s="453" t="str">
        <x:v>O&amp;M</x:v>
      </x:c>
      <x:c r="C877" s="453" t="str">
        <x:v>PRODUÇÃO</x:v>
      </x:c>
      <x:c r="D877" s="453" t="str">
        <x:v>LINHA VIVA</x:v>
      </x:c>
      <x:c r="E877" s="453" t="str">
        <x:v>5032000209</x:v>
      </x:c>
      <x:c r="F877" s="601" t="str">
        <x:v>RET CONECTOR EM CONDUTOR LV</x:v>
      </x:c>
      <x:c r="G877" s="453" t="str">
        <x:v>UNIDADE</x:v>
      </x:c>
      <x:c r="H877" s="604" t="n">
        <x:v>20</x:v>
      </x:c>
      <x:c r="I877" s="607" t="n">
        <x:v>2459.54</x:v>
      </x:c>
      <x:c r="J877" s="607" t="n">
        <x:v>3431.2</x:v>
      </x:c>
      <x:c r="K877" s="453" t="str">
        <x:v>NORTE</x:v>
      </x:c>
      <x:c r="L877" s="453" t="str">
        <x:v>SIM</x:v>
      </x:c>
      <x:c r="M877" s="453" t="str">
        <x:v>PRODUÇÃO · COMPÕE O FATOR K</x:v>
      </x:c>
      <x:c r="N877" s="453" t="str">
        <x:v>DE/PARA POR CÓDIGO</x:v>
      </x:c>
    </x:row>
    <x:row r="878">
      <x:c r="A878" s="453" t="str">
        <x:v>MARÇO 2025</x:v>
      </x:c>
      <x:c r="B878" s="453" t="str">
        <x:v>O&amp;M</x:v>
      </x:c>
      <x:c r="C878" s="453" t="str">
        <x:v>PRODUÇÃO</x:v>
      </x:c>
      <x:c r="D878" s="453" t="str">
        <x:v>LINHA VIVA</x:v>
      </x:c>
      <x:c r="E878" s="453" t="str">
        <x:v>5032000214</x:v>
      </x:c>
      <x:c r="F878" s="601" t="str">
        <x:v>INST AMARRACAO COND NU/MULTIP/PROTEG LV</x:v>
      </x:c>
      <x:c r="G878" s="453" t="str">
        <x:v>UNIDADE</x:v>
      </x:c>
      <x:c r="H878" s="604" t="n">
        <x:v>5</x:v>
      </x:c>
      <x:c r="I878" s="607" t="n">
        <x:v>762.84</x:v>
      </x:c>
      <x:c r="J878" s="607" t="n">
        <x:v>1587.15</x:v>
      </x:c>
      <x:c r="K878" s="453" t="str">
        <x:v>NORTE | SUL</x:v>
      </x:c>
      <x:c r="L878" s="453" t="str">
        <x:v>SIM</x:v>
      </x:c>
      <x:c r="M878" s="453" t="str">
        <x:v>PRODUÇÃO · COMPÕE O FATOR K</x:v>
      </x:c>
      <x:c r="N878" s="453" t="str">
        <x:v>DE/PARA POR CÓDIGO</x:v>
      </x:c>
    </x:row>
    <x:row r="879">
      <x:c r="A879" s="453" t="str">
        <x:v>MARÇO 2025</x:v>
      </x:c>
      <x:c r="B879" s="453" t="str">
        <x:v>O&amp;M</x:v>
      </x:c>
      <x:c r="C879" s="453" t="str">
        <x:v>PRODUÇÃO</x:v>
      </x:c>
      <x:c r="D879" s="453" t="str">
        <x:v>LINHA VIVA</x:v>
      </x:c>
      <x:c r="E879" s="453" t="str">
        <x:v>5032000215</x:v>
      </x:c>
      <x:c r="F879" s="601" t="str">
        <x:v>INST FLY TAP/CRUZAM AEREO LV</x:v>
      </x:c>
      <x:c r="G879" s="453" t="str">
        <x:v>UNIDADE</x:v>
      </x:c>
      <x:c r="H879" s="604" t="n">
        <x:v>12</x:v>
      </x:c>
      <x:c r="I879" s="607" t="n">
        <x:v>9672.7</x:v>
      </x:c>
      <x:c r="J879" s="607" t="n">
        <x:v>6144.24</x:v>
      </x:c>
      <x:c r="K879" s="453" t="str">
        <x:v>NORTE | SUL</x:v>
      </x:c>
      <x:c r="L879" s="453" t="str">
        <x:v>SIM</x:v>
      </x:c>
      <x:c r="M879" s="453" t="str">
        <x:v>PRODUÇÃO · COMPÕE O FATOR K</x:v>
      </x:c>
      <x:c r="N879" s="453" t="str">
        <x:v>DE/PARA POR CÓDIGO | NÃO INFORMADA</x:v>
      </x:c>
    </x:row>
    <x:row r="880">
      <x:c r="A880" s="453" t="str">
        <x:v>MARÇO 2025</x:v>
      </x:c>
      <x:c r="B880" s="453" t="str">
        <x:v>O&amp;M</x:v>
      </x:c>
      <x:c r="C880" s="453" t="str">
        <x:v>PRODUÇÃO</x:v>
      </x:c>
      <x:c r="D880" s="453" t="str">
        <x:v>LINHA VIVA</x:v>
      </x:c>
      <x:c r="E880" s="453" t="str">
        <x:v>5032000216</x:v>
      </x:c>
      <x:c r="F880" s="601" t="str">
        <x:v>RET FLY TAP /CRUZAM AEREO LV</x:v>
      </x:c>
      <x:c r="G880" s="453" t="str">
        <x:v>UNIDADE</x:v>
      </x:c>
      <x:c r="H880" s="604" t="n">
        <x:v>2</x:v>
      </x:c>
      <x:c r="I880" s="607" t="n">
        <x:v>1682.27</x:v>
      </x:c>
      <x:c r="J880" s="607" t="n">
        <x:v>658.44</x:v>
      </x:c>
      <x:c r="K880" s="453" t="str">
        <x:v>NORTE</x:v>
      </x:c>
      <x:c r="L880" s="453" t="str">
        <x:v>SIM</x:v>
      </x:c>
      <x:c r="M880" s="453" t="str">
        <x:v>PRODUÇÃO · COMPÕE O FATOR K</x:v>
      </x:c>
      <x:c r="N880" s="453" t="str">
        <x:v>DE/PARA POR CÓDIGO</x:v>
      </x:c>
    </x:row>
    <x:row r="881">
      <x:c r="A881" s="453" t="str">
        <x:v>MARÇO 2025</x:v>
      </x:c>
      <x:c r="B881" s="453" t="str">
        <x:v>O&amp;M</x:v>
      </x:c>
      <x:c r="C881" s="453" t="str">
        <x:v>PRODUÇÃO</x:v>
      </x:c>
      <x:c r="D881" s="453" t="str">
        <x:v>LINHA VIVA</x:v>
      </x:c>
      <x:c r="E881" s="453" t="str">
        <x:v>5033000292</x:v>
      </x:c>
      <x:c r="F881" s="601" t="str">
        <x:v>INST CHAVE FUSIVEL 15/25KV LV</x:v>
      </x:c>
      <x:c r="G881" s="453" t="str">
        <x:v>UNIDADE</x:v>
      </x:c>
      <x:c r="H881" s="604" t="n">
        <x:v>54</x:v>
      </x:c>
      <x:c r="I881" s="607" t="n">
        <x:v>35972.69</x:v>
      </x:c>
      <x:c r="J881" s="607" t="n">
        <x:v>20556.72</x:v>
      </x:c>
      <x:c r="K881" s="453" t="str">
        <x:v>NORTE | SUL</x:v>
      </x:c>
      <x:c r="L881" s="453" t="str">
        <x:v>SIM</x:v>
      </x:c>
      <x:c r="M881" s="453" t="str">
        <x:v>PRODUÇÃO · COMPÕE O FATOR K</x:v>
      </x:c>
      <x:c r="N881" s="453" t="str">
        <x:v>DE/PARA POR CÓDIGO | NÃO INFORMADA</x:v>
      </x:c>
    </x:row>
    <x:row r="882">
      <x:c r="A882" s="453" t="str">
        <x:v>MARÇO 2025</x:v>
      </x:c>
      <x:c r="B882" s="453" t="str">
        <x:v>O&amp;M</x:v>
      </x:c>
      <x:c r="C882" s="453" t="str">
        <x:v>PRODUÇÃO</x:v>
      </x:c>
      <x:c r="D882" s="453" t="str">
        <x:v>LINHA VIVA</x:v>
      </x:c>
      <x:c r="E882" s="453" t="str">
        <x:v>5033000293</x:v>
      </x:c>
      <x:c r="F882" s="601" t="str">
        <x:v>RET CHAVE FUSIVEL 15/25KV LV</x:v>
      </x:c>
      <x:c r="G882" s="453" t="str">
        <x:v>UNIDADE</x:v>
      </x:c>
      <x:c r="H882" s="604" t="n">
        <x:v>37</x:v>
      </x:c>
      <x:c r="I882" s="607" t="n">
        <x:v>18859.19</x:v>
      </x:c>
      <x:c r="J882" s="607" t="n">
        <x:v>12529.68</x:v>
      </x:c>
      <x:c r="K882" s="453" t="str">
        <x:v>NORTE | SUL</x:v>
      </x:c>
      <x:c r="L882" s="453" t="str">
        <x:v>SIM</x:v>
      </x:c>
      <x:c r="M882" s="453" t="str">
        <x:v>PRODUÇÃO · COMPÕE O FATOR K</x:v>
      </x:c>
      <x:c r="N882" s="453" t="str">
        <x:v>DE/PARA POR CÓDIGO</x:v>
      </x:c>
    </x:row>
    <x:row r="883">
      <x:c r="A883" s="453" t="str">
        <x:v>MARÇO 2025</x:v>
      </x:c>
      <x:c r="B883" s="453" t="str">
        <x:v>O&amp;M</x:v>
      </x:c>
      <x:c r="C883" s="453" t="str">
        <x:v>PRODUÇÃO</x:v>
      </x:c>
      <x:c r="D883" s="453" t="str">
        <x:v>LINHA VIVA</x:v>
      </x:c>
      <x:c r="E883" s="453" t="str">
        <x:v>5033000296</x:v>
      </x:c>
      <x:c r="F883" s="601" t="str">
        <x:v>INST CHAVE FACA LV</x:v>
      </x:c>
      <x:c r="G883" s="453" t="str">
        <x:v>UNIDADE</x:v>
      </x:c>
      <x:c r="H883" s="604" t="n">
        <x:v>47</x:v>
      </x:c>
      <x:c r="I883" s="607" t="n">
        <x:v>35632.07</x:v>
      </x:c>
      <x:c r="J883" s="607" t="n">
        <x:v>17891.96</x:v>
      </x:c>
      <x:c r="K883" s="453" t="str">
        <x:v>NORTE | SUL</x:v>
      </x:c>
      <x:c r="L883" s="453" t="str">
        <x:v>SIM</x:v>
      </x:c>
      <x:c r="M883" s="453" t="str">
        <x:v>PRODUÇÃO · COMPÕE O FATOR K</x:v>
      </x:c>
      <x:c r="N883" s="453" t="str">
        <x:v>DE/PARA POR CÓDIGO</x:v>
      </x:c>
    </x:row>
    <x:row r="884">
      <x:c r="A884" s="453" t="str">
        <x:v>MARÇO 2025</x:v>
      </x:c>
      <x:c r="B884" s="453" t="str">
        <x:v>O&amp;M</x:v>
      </x:c>
      <x:c r="C884" s="453" t="str">
        <x:v>PRODUÇÃO</x:v>
      </x:c>
      <x:c r="D884" s="453" t="str">
        <x:v>LINHA VIVA</x:v>
      </x:c>
      <x:c r="E884" s="453" t="str">
        <x:v>5033000297</x:v>
      </x:c>
      <x:c r="F884" s="601" t="str">
        <x:v>RET CHAVE FACA LV</x:v>
      </x:c>
      <x:c r="G884" s="453" t="str">
        <x:v>UNIDADE</x:v>
      </x:c>
      <x:c r="H884" s="604" t="n">
        <x:v>42</x:v>
      </x:c>
      <x:c r="I884" s="607" t="n">
        <x:v>23848.17</x:v>
      </x:c>
      <x:c r="J884" s="607" t="n">
        <x:v>14222.88</x:v>
      </x:c>
      <x:c r="K884" s="453" t="str">
        <x:v>NORTE | SUL</x:v>
      </x:c>
      <x:c r="L884" s="453" t="str">
        <x:v>SIM</x:v>
      </x:c>
      <x:c r="M884" s="453" t="str">
        <x:v>PRODUÇÃO · COMPÕE O FATOR K</x:v>
      </x:c>
      <x:c r="N884" s="453" t="str">
        <x:v>DE/PARA POR CÓDIGO</x:v>
      </x:c>
    </x:row>
    <x:row r="885">
      <x:c r="A885" s="453" t="str">
        <x:v>MARÇO 2025</x:v>
      </x:c>
      <x:c r="B885" s="453" t="str">
        <x:v>O&amp;M</x:v>
      </x:c>
      <x:c r="C885" s="453" t="str">
        <x:v>PRODUÇÃO</x:v>
      </x:c>
      <x:c r="D885" s="453" t="str">
        <x:v>LINHA VIVA</x:v>
      </x:c>
      <x:c r="E885" s="453" t="str">
        <x:v>5033000318</x:v>
      </x:c>
      <x:c r="F885" s="601" t="str">
        <x:v>INST PARA-RAIOS MT LV</x:v>
      </x:c>
      <x:c r="G885" s="453" t="str">
        <x:v>UNIDADE</x:v>
      </x:c>
      <x:c r="H885" s="604" t="n">
        <x:v>14</x:v>
      </x:c>
      <x:c r="I885" s="607" t="n">
        <x:v>16079.09</x:v>
      </x:c>
      <x:c r="J885" s="607" t="n">
        <x:v>5470.36</x:v>
      </x:c>
      <x:c r="K885" s="453" t="str">
        <x:v>NORTE | SUL</x:v>
      </x:c>
      <x:c r="L885" s="453" t="str">
        <x:v>SIM</x:v>
      </x:c>
      <x:c r="M885" s="453" t="str">
        <x:v>PRODUÇÃO · COMPÕE O FATOR K</x:v>
      </x:c>
      <x:c r="N885" s="453" t="str">
        <x:v>DE/PARA POR CÓDIGO | NÃO INFORMADA</x:v>
      </x:c>
    </x:row>
    <x:row r="886">
      <x:c r="A886" s="453" t="str">
        <x:v>MARÇO 2025</x:v>
      </x:c>
      <x:c r="B886" s="453" t="str">
        <x:v>O&amp;M</x:v>
      </x:c>
      <x:c r="C886" s="453" t="str">
        <x:v>PRODUÇÃO</x:v>
      </x:c>
      <x:c r="D886" s="453" t="str">
        <x:v>LINHA VIVA</x:v>
      </x:c>
      <x:c r="E886" s="453" t="str">
        <x:v>5033000319</x:v>
      </x:c>
      <x:c r="F886" s="601" t="str">
        <x:v>RET PARA-RAIOS MT LV</x:v>
      </x:c>
      <x:c r="G886" s="453" t="str">
        <x:v>UNIDADE</x:v>
      </x:c>
      <x:c r="H886" s="604" t="n">
        <x:v>15</x:v>
      </x:c>
      <x:c r="I886" s="607" t="n">
        <x:v>11781.28</x:v>
      </x:c>
      <x:c r="J886" s="607" t="n">
        <x:v>3678.45</x:v>
      </x:c>
      <x:c r="K886" s="453" t="str">
        <x:v>NORTE | SUL</x:v>
      </x:c>
      <x:c r="L886" s="453" t="str">
        <x:v>SIM</x:v>
      </x:c>
      <x:c r="M886" s="453" t="str">
        <x:v>PRODUÇÃO · COMPÕE O FATOR K</x:v>
      </x:c>
      <x:c r="N886" s="453" t="str">
        <x:v>DE/PARA POR CÓDIGO</x:v>
      </x:c>
    </x:row>
    <x:row r="887">
      <x:c r="A887" s="453" t="str">
        <x:v>MARÇO 2025</x:v>
      </x:c>
      <x:c r="B887" s="453" t="str">
        <x:v>O&amp;M</x:v>
      </x:c>
      <x:c r="C887" s="453" t="str">
        <x:v>PRODUÇÃO</x:v>
      </x:c>
      <x:c r="D887" s="453" t="str">
        <x:v>LINHA MORTA</x:v>
      </x:c>
      <x:c r="E887" s="453" t="str">
        <x:v>5400099116</x:v>
      </x:c>
      <x:c r="F887" s="601" t="str">
        <x:v>INST CORTA-CIRCUITO BT LM</x:v>
      </x:c>
      <x:c r="G887" s="453" t="str">
        <x:v>UNIDADE</x:v>
      </x:c>
      <x:c r="H887" s="604" t="n">
        <x:v>6</x:v>
      </x:c>
      <x:c r="I887" s="607" t="n">
        <x:v>284.48</x:v>
      </x:c>
      <x:c r="J887" s="607" t="n">
        <x:v>2175.24</x:v>
      </x:c>
      <x:c r="K887" s="453" t="str">
        <x:v>NORTE</x:v>
      </x:c>
      <x:c r="L887" s="453" t="str">
        <x:v>SIM</x:v>
      </x:c>
      <x:c r="M887" s="453" t="str">
        <x:v>PRODUÇÃO · COMPÕE O FATOR K</x:v>
      </x:c>
      <x:c r="N887" s="453" t="str">
        <x:v>NÃO INFORMADA | DE/PARA POR CÓDIGO</x:v>
      </x:c>
    </x:row>
    <x:row r="888">
      <x:c r="A888" s="453" t="str">
        <x:v>MARÇO 2025</x:v>
      </x:c>
      <x:c r="B888" s="453" t="str">
        <x:v>O&amp;M</x:v>
      </x:c>
      <x:c r="C888" s="453" t="str">
        <x:v>PRODUÇÃO</x:v>
      </x:c>
      <x:c r="D888" s="453" t="str">
        <x:v>LINHA MORTA</x:v>
      </x:c>
      <x:c r="E888" s="453" t="str">
        <x:v>5400099117</x:v>
      </x:c>
      <x:c r="F888" s="601" t="str">
        <x:v>RET CORTA-CIRCUITO BT LM</x:v>
      </x:c>
      <x:c r="G888" s="453" t="str">
        <x:v>UNIDADE</x:v>
      </x:c>
      <x:c r="H888" s="604" t="n">
        <x:v>6</x:v>
      </x:c>
      <x:c r="I888" s="607" t="n">
        <x:v>125.43</x:v>
      </x:c>
      <x:c r="J888" s="607" t="n">
        <x:v>1495.38</x:v>
      </x:c>
      <x:c r="K888" s="453" t="str">
        <x:v>NORTE</x:v>
      </x:c>
      <x:c r="L888" s="453" t="str">
        <x:v>SIM</x:v>
      </x:c>
      <x:c r="M888" s="453" t="str">
        <x:v>PRODUÇÃO · COMPÕE O FATOR K</x:v>
      </x:c>
      <x:c r="N888" s="453" t="str">
        <x:v>DE/PARA POR CÓDIGO</x:v>
      </x:c>
    </x:row>
    <x:row r="889">
      <x:c r="A889" s="453" t="str">
        <x:v>MARÇO 2025</x:v>
      </x:c>
      <x:c r="B889" s="453" t="str">
        <x:v>O&amp;M</x:v>
      </x:c>
      <x:c r="C889" s="453" t="str">
        <x:v>PRODUÇÃO</x:v>
      </x:c>
      <x:c r="D889" s="453" t="str">
        <x:v>LINHA MORTA</x:v>
      </x:c>
      <x:c r="E889" s="453" t="str">
        <x:v>5400099188</x:v>
      </x:c>
      <x:c r="F889" s="601" t="str">
        <x:v>INST HASTE PARA-RAIOS LM</x:v>
      </x:c>
      <x:c r="G889" s="453" t="str">
        <x:v>UNIDADE</x:v>
      </x:c>
      <x:c r="H889" s="604" t="n">
        <x:v>9</x:v>
      </x:c>
      <x:c r="I889" s="607" t="n">
        <x:v>1010.34</x:v>
      </x:c>
      <x:c r="J889" s="607" t="n">
        <x:v>2825.1</x:v>
      </x:c>
      <x:c r="K889" s="453" t="str">
        <x:v>NORTE | SUL</x:v>
      </x:c>
      <x:c r="L889" s="453" t="str">
        <x:v>SIM</x:v>
      </x:c>
      <x:c r="M889" s="453" t="str">
        <x:v>PRODUÇÃO · COMPÕE O FATOR K</x:v>
      </x:c>
      <x:c r="N889" s="453" t="str">
        <x:v>DE/PARA POR CÓDIGO</x:v>
      </x:c>
    </x:row>
    <x:row r="890">
      <x:c r="A890" s="453" t="str">
        <x:v>MARÇO 2025</x:v>
      </x:c>
      <x:c r="B890" s="453" t="str">
        <x:v>O&amp;M</x:v>
      </x:c>
      <x:c r="C890" s="453" t="str">
        <x:v>PRODUÇÃO</x:v>
      </x:c>
      <x:c r="D890" s="453" t="str">
        <x:v>LINHA MORTA</x:v>
      </x:c>
      <x:c r="E890" s="453" t="str">
        <x:v>5400099189</x:v>
      </x:c>
      <x:c r="F890" s="601" t="str">
        <x:v>RET HASTE PARA-RAIOS LM</x:v>
      </x:c>
      <x:c r="G890" s="453" t="str">
        <x:v>UNIDADE</x:v>
      </x:c>
      <x:c r="H890" s="604" t="n">
        <x:v>10</x:v>
      </x:c>
      <x:c r="I890" s="607" t="n">
        <x:v>439.2</x:v>
      </x:c>
      <x:c r="J890" s="607" t="n">
        <x:v>1564.2</x:v>
      </x:c>
      <x:c r="K890" s="453" t="str">
        <x:v>NORTE | SUL</x:v>
      </x:c>
      <x:c r="L890" s="453" t="str">
        <x:v>SIM</x:v>
      </x:c>
      <x:c r="M890" s="453" t="str">
        <x:v>PRODUÇÃO · COMPÕE O FATOR K</x:v>
      </x:c>
      <x:c r="N890" s="453" t="str">
        <x:v>DE/PARA POR CÓDIGO</x:v>
      </x:c>
    </x:row>
    <x:row r="891">
      <x:c r="A891" s="453" t="str">
        <x:v>MARÇO 2025</x:v>
      </x:c>
      <x:c r="B891" s="453" t="str">
        <x:v>O&amp;M</x:v>
      </x:c>
      <x:c r="C891" s="453" t="str">
        <x:v>PRODUÇÃO</x:v>
      </x:c>
      <x:c r="D891" s="453" t="str">
        <x:v>LINHA MORTA</x:v>
      </x:c>
      <x:c r="E891" s="453" t="str">
        <x:v>5400099204</x:v>
      </x:c>
      <x:c r="F891" s="601" t="str">
        <x:v>IMPLANT TALA (REFORCO POSTE MAD) BASE LM</x:v>
      </x:c>
      <x:c r="G891" s="453" t="str">
        <x:v>UNIDADE</x:v>
      </x:c>
      <x:c r="H891" s="604" t="n">
        <x:v>23</x:v>
      </x:c>
      <x:c r="I891" s="607" t="n">
        <x:v>25144.06</x:v>
      </x:c>
      <x:c r="J891" s="607" t="n">
        <x:v>24307.55</x:v>
      </x:c>
      <x:c r="K891" s="453" t="str">
        <x:v>NORTE</x:v>
      </x:c>
      <x:c r="L891" s="453" t="str">
        <x:v>SIM</x:v>
      </x:c>
      <x:c r="M891" s="453" t="str">
        <x:v>PRODUÇÃO · COMPÕE O FATOR K</x:v>
      </x:c>
      <x:c r="N891" s="453" t="str">
        <x:v>DE/PARA POR CÓDIGO</x:v>
      </x:c>
    </x:row>
    <x:row r="892">
      <x:c r="A892" s="453" t="str">
        <x:v>MARÇO 2025</x:v>
      </x:c>
      <x:c r="B892" s="453" t="str">
        <x:v>PERDAS</x:v>
      </x:c>
      <x:c r="C892" s="453" t="str">
        <x:v>PERDAS</x:v>
      </x:c>
      <x:c r="D892" s="453" t="str">
        <x:v>FORA DO ANEXO IX</x:v>
      </x:c>
      <x:c r="E892" s="453" t="str">
        <x:v>5015021017</x:v>
      </x:c>
      <x:c r="F892" s="601" t="str">
        <x:v>RET MEDIDOR CONCENTR C/ TLI SUST SMC</x:v>
      </x:c>
      <x:c r="G892" s="453" t="str">
        <x:v>NÃO INFORMADA</x:v>
      </x:c>
      <x:c r="H892" s="604" t="n">
        <x:v>84</x:v>
      </x:c>
      <x:c r="I892" s="607" t="n">
        <x:v>5939.64</x:v>
      </x:c>
      <x:c r="J892" s="607" t="n">
        <x:v>29830.63</x:v>
      </x:c>
      <x:c r="K892" s="453" t="str">
        <x:v>NORTE</x:v>
      </x:c>
      <x:c r="L892" s="453" t="str">
        <x:v>NÃO</x:v>
      </x:c>
      <x:c r="M892" s="453" t="str">
        <x:v>PERDAS · FORA DO FATOR K</x:v>
      </x:c>
      <x:c r="N892" s="453" t="str">
        <x:v>AJUSTE TÉCNICO / SUGESTÃO DIRIGIDA</x:v>
      </x:c>
    </x:row>
    <x:row r="893">
      <x:c r="A893" s="453" t="str">
        <x:v>MARÇO 2025</x:v>
      </x:c>
      <x:c r="B893" s="453" t="str">
        <x:v>PERDAS</x:v>
      </x:c>
      <x:c r="C893" s="453" t="str">
        <x:v>PERDAS</x:v>
      </x:c>
      <x:c r="D893" s="453" t="str">
        <x:v>FORA DO ANEXO IX</x:v>
      </x:c>
      <x:c r="E893" s="453" t="str">
        <x:v>5015021018</x:v>
      </x:c>
      <x:c r="F893" s="601" t="str">
        <x:v>INST MEDIDOR CONCENTR C/ TLI SUST SMC</x:v>
      </x:c>
      <x:c r="G893" s="453" t="str">
        <x:v>NÃO INFORMADA</x:v>
      </x:c>
      <x:c r="H893" s="604" t="n">
        <x:v>93</x:v>
      </x:c>
      <x:c r="I893" s="607" t="n">
        <x:v>10121.19</x:v>
      </x:c>
      <x:c r="J893" s="607" t="n">
        <x:v>109498.27</x:v>
      </x:c>
      <x:c r="K893" s="453" t="str">
        <x:v>NORTE</x:v>
      </x:c>
      <x:c r="L893" s="453" t="str">
        <x:v>NÃO</x:v>
      </x:c>
      <x:c r="M893" s="453" t="str">
        <x:v>PERDAS · FORA DO FATOR K</x:v>
      </x:c>
      <x:c r="N893" s="453" t="str">
        <x:v>AJUSTE TÉCNICO / SUGESTÃO DIRIGIDA</x:v>
      </x:c>
    </x:row>
    <x:row r="894">
      <x:c r="A894" s="453" t="str">
        <x:v>MARÇO 2025</x:v>
      </x:c>
      <x:c r="B894" s="453" t="str">
        <x:v>PERDAS</x:v>
      </x:c>
      <x:c r="C894" s="453" t="str">
        <x:v>PERDAS</x:v>
      </x:c>
      <x:c r="D894" s="453" t="str">
        <x:v>FORA DO ANEXO IX</x:v>
      </x:c>
      <x:c r="E894" s="453" t="str">
        <x:v>5017000007</x:v>
      </x:c>
      <x:c r="F894" s="601" t="str">
        <x:v>RET RAM CONC/PLEX S VEIC SUSTEN SMC LM</x:v>
      </x:c>
      <x:c r="G894" s="453" t="str">
        <x:v>NÃO INFORMADA</x:v>
      </x:c>
      <x:c r="H894" s="604" t="n">
        <x:v>84</x:v>
      </x:c>
      <x:c r="I894" s="607" t="n">
        <x:v>4925.76</x:v>
      </x:c>
      <x:c r="J894" s="607" t="n">
        <x:v>8680.56</x:v>
      </x:c>
      <x:c r="K894" s="453" t="str">
        <x:v>NORTE</x:v>
      </x:c>
      <x:c r="L894" s="453" t="str">
        <x:v>NÃO</x:v>
      </x:c>
      <x:c r="M894" s="453" t="str">
        <x:v>PERDAS · FORA DO FATOR K</x:v>
      </x:c>
      <x:c r="N894" s="453" t="str">
        <x:v>AJUSTE TÉCNICO / SUGESTÃO DIRIGIDA</x:v>
      </x:c>
    </x:row>
    <x:row r="895">
      <x:c r="A895" s="453" t="str">
        <x:v>MARÇO 2025</x:v>
      </x:c>
      <x:c r="B895" s="453" t="str">
        <x:v>PERDAS</x:v>
      </x:c>
      <x:c r="C895" s="453" t="str">
        <x:v>PERDAS</x:v>
      </x:c>
      <x:c r="D895" s="453" t="str">
        <x:v>FORA DO ANEXO IX</x:v>
      </x:c>
      <x:c r="E895" s="453" t="str">
        <x:v>5017000008</x:v>
      </x:c>
      <x:c r="F895" s="601" t="str">
        <x:v>INST RAM CONC/PLEX S VEIC SUSTEN SMC</x:v>
      </x:c>
      <x:c r="G895" s="453" t="str">
        <x:v>NÃO INFORMADA</x:v>
      </x:c>
      <x:c r="H895" s="604" t="n">
        <x:v>93</x:v>
      </x:c>
      <x:c r="I895" s="607" t="n">
        <x:v>6939.66</x:v>
      </x:c>
      <x:c r="J895" s="607" t="n">
        <x:v>11335.61</x:v>
      </x:c>
      <x:c r="K895" s="453" t="str">
        <x:v>NORTE</x:v>
      </x:c>
      <x:c r="L895" s="453" t="str">
        <x:v>NÃO</x:v>
      </x:c>
      <x:c r="M895" s="453" t="str">
        <x:v>PERDAS · FORA DO FATOR K</x:v>
      </x:c>
      <x:c r="N895" s="453" t="str">
        <x:v>AJUSTE TÉCNICO / SUGESTÃO DIRIGIDA</x:v>
      </x:c>
    </x:row>
    <x:row r="896">
      <x:c r="A896" s="453" t="str">
        <x:v>MARÇO 2025</x:v>
      </x:c>
      <x:c r="B896" s="453" t="str">
        <x:v>PERDAS</x:v>
      </x:c>
      <x:c r="C896" s="453" t="str">
        <x:v>PERDAS</x:v>
      </x:c>
      <x:c r="D896" s="453" t="str">
        <x:v>FORA DO ANEXO IX</x:v>
      </x:c>
      <x:c r="E896" s="453" t="str">
        <x:v>5080400007</x:v>
      </x:c>
      <x:c r="F896" s="601" t="str">
        <x:v>SERV FISCALIZACAO INSPECAO EQ MF STC</x:v>
      </x:c>
      <x:c r="G896" s="453" t="str">
        <x:v>NÃO INFORMADA</x:v>
      </x:c>
      <x:c r="H896" s="604" t="n">
        <x:v>46.376</x:v>
      </x:c>
      <x:c r="I896" s="607" t="n">
        <x:v>1573944.4</x:v>
      </x:c>
      <x:c r="J896" s="607" t="n">
        <x:v>8963.29</x:v>
      </x:c>
      <x:c r="K896" s="453" t="str">
        <x:v>NORTE | SUL</x:v>
      </x:c>
      <x:c r="L896" s="453" t="str">
        <x:v>NÃO</x:v>
      </x:c>
      <x:c r="M896" s="453" t="str">
        <x:v>PERDAS · FORA DO FATOR K</x:v>
      </x:c>
      <x:c r="N896" s="453" t="str">
        <x:v>AJUSTE TÉCNICO / SUGESTÃO DIRIGIDA</x:v>
      </x:c>
    </x:row>
    <x:row r="897">
      <x:c r="A897" s="453" t="str">
        <x:v>MARÇO 2025</x:v>
      </x:c>
      <x:c r="B897" s="453" t="str">
        <x:v>PERDAS</x:v>
      </x:c>
      <x:c r="C897" s="453" t="str">
        <x:v>PERDAS</x:v>
      </x:c>
      <x:c r="D897" s="453" t="str">
        <x:v>LIGAÇÃO NOVA</x:v>
      </x:c>
      <x:c r="E897" s="453" t="str">
        <x:v>5082000198</x:v>
      </x:c>
      <x:c r="F897" s="601" t="str">
        <x:v>INST MEDIDOR ELETRONICO STC</x:v>
      </x:c>
      <x:c r="G897" s="453" t="str">
        <x:v>UNIDADE</x:v>
      </x:c>
      <x:c r="H897" s="604" t="n">
        <x:v>3269</x:v>
      </x:c>
      <x:c r="I897" s="607" t="n">
        <x:v>696656.59</x:v>
      </x:c>
      <x:c r="J897" s="607" t="n">
        <x:v>537358.22</x:v>
      </x:c>
      <x:c r="K897" s="453" t="str">
        <x:v>NORTE | SUL</x:v>
      </x:c>
      <x:c r="L897" s="453" t="str">
        <x:v>NÃO</x:v>
      </x:c>
      <x:c r="M897" s="453" t="str">
        <x:v>PERDAS · FORA DO FATOR K</x:v>
      </x:c>
      <x:c r="N897" s="453" t="str">
        <x:v>AJUSTE TÉCNICO / SUGESTÃO DIRIGIDA</x:v>
      </x:c>
    </x:row>
    <x:row r="898">
      <x:c r="A898" s="453" t="str">
        <x:v>MARÇO 2025</x:v>
      </x:c>
      <x:c r="B898" s="453" t="str">
        <x:v>PERDAS</x:v>
      </x:c>
      <x:c r="C898" s="453" t="str">
        <x:v>PERDAS</x:v>
      </x:c>
      <x:c r="D898" s="453" t="str">
        <x:v>LIGAÇÃO NOVA</x:v>
      </x:c>
      <x:c r="E898" s="453" t="str">
        <x:v>5082000199</x:v>
      </x:c>
      <x:c r="F898" s="601" t="str">
        <x:v>RET MEDIDOR ELETRONICO STC</x:v>
      </x:c>
      <x:c r="G898" s="453" t="str">
        <x:v>UNIDADE</x:v>
      </x:c>
      <x:c r="H898" s="604" t="n">
        <x:v>2704</x:v>
      </x:c>
      <x:c r="I898" s="607" t="n">
        <x:v>173786.08</x:v>
      </x:c>
      <x:c r="J898" s="607" t="n">
        <x:v>311122.24</x:v>
      </x:c>
      <x:c r="K898" s="453" t="str">
        <x:v>NORTE | SUL</x:v>
      </x:c>
      <x:c r="L898" s="453" t="str">
        <x:v>NÃO</x:v>
      </x:c>
      <x:c r="M898" s="453" t="str">
        <x:v>PERDAS · FORA DO FATOR K</x:v>
      </x:c>
      <x:c r="N898" s="453" t="str">
        <x:v>AJUSTE TÉCNICO / SUGESTÃO DIRIGIDA</x:v>
      </x:c>
    </x:row>
    <x:row r="899">
      <x:c r="A899" s="453" t="str">
        <x:v>MARÇO 2025</x:v>
      </x:c>
      <x:c r="B899" s="453" t="str">
        <x:v>PERDAS</x:v>
      </x:c>
      <x:c r="C899" s="453" t="str">
        <x:v>PERDAS</x:v>
      </x:c>
      <x:c r="D899" s="453" t="str">
        <x:v>LIGAÇÃO NOVA</x:v>
      </x:c>
      <x:c r="E899" s="453" t="str">
        <x:v>5082000203</x:v>
      </x:c>
      <x:c r="F899" s="601" t="str">
        <x:v>INST RAMAL DE CONEXAO CONC/MULTIPLEX STC</x:v>
      </x:c>
      <x:c r="G899" s="453" t="str">
        <x:v>UNIDADE</x:v>
      </x:c>
      <x:c r="H899" s="604" t="n">
        <x:v>813</x:v>
      </x:c>
      <x:c r="I899" s="607" t="n">
        <x:v>173258.43</x:v>
      </x:c>
      <x:c r="J899" s="607" t="n">
        <x:v>195315.12</x:v>
      </x:c>
      <x:c r="K899" s="453" t="str">
        <x:v>NORTE | SUL</x:v>
      </x:c>
      <x:c r="L899" s="453" t="str">
        <x:v>NÃO</x:v>
      </x:c>
      <x:c r="M899" s="453" t="str">
        <x:v>PERDAS · FORA DO FATOR K</x:v>
      </x:c>
      <x:c r="N899" s="453" t="str">
        <x:v>SUGESTÃO POR SIMILARIDADE</x:v>
      </x:c>
    </x:row>
    <x:row r="900">
      <x:c r="A900" s="453" t="str">
        <x:v>MARÇO 2025</x:v>
      </x:c>
      <x:c r="B900" s="453" t="str">
        <x:v>PERDAS</x:v>
      </x:c>
      <x:c r="C900" s="453" t="str">
        <x:v>PERDAS</x:v>
      </x:c>
      <x:c r="D900" s="453" t="str">
        <x:v>FORA DO ANEXO IX</x:v>
      </x:c>
      <x:c r="E900" s="453" t="str">
        <x:v>5082000249</x:v>
      </x:c>
      <x:c r="F900" s="601" t="str">
        <x:v>RET RAMAL CONEX CONC/MULT NORM STC</x:v>
      </x:c>
      <x:c r="G900" s="453" t="str">
        <x:v>NÃO INFORMADA</x:v>
      </x:c>
      <x:c r="H900" s="604" t="n">
        <x:v>813</x:v>
      </x:c>
      <x:c r="I900" s="607" t="n">
        <x:v>52251.51</x:v>
      </x:c>
      <x:c r="J900" s="607" t="n">
        <x:v>49763.73</x:v>
      </x:c>
      <x:c r="K900" s="453" t="str">
        <x:v>NORTE | SUL</x:v>
      </x:c>
      <x:c r="L900" s="453" t="str">
        <x:v>NÃO</x:v>
      </x:c>
      <x:c r="M900" s="453" t="str">
        <x:v>PERDAS · FORA DO FATOR K</x:v>
      </x:c>
      <x:c r="N900" s="453" t="str">
        <x:v>SUGESTÃO POR SIMILARIDADE</x:v>
      </x:c>
    </x:row>
    <x:row r="901">
      <x:c r="A901" s="453" t="str">
        <x:v>MARÇO 2025</x:v>
      </x:c>
      <x:c r="B901" s="453" t="str">
        <x:v>STC</x:v>
      </x:c>
      <x:c r="C901" s="453" t="str">
        <x:v>PRODUÇÃO</x:v>
      </x:c>
      <x:c r="D901" s="453" t="str">
        <x:v>LIGAÇÃO NOVA</x:v>
      </x:c>
      <x:c r="E901" s="453" t="str">
        <x:v>5010000009</x:v>
      </x:c>
      <x:c r="F901" s="601" t="str">
        <x:v>INST RAMAL DE CONEXAO LIG PROVIS STC</x:v>
      </x:c>
      <x:c r="G901" s="453" t="str">
        <x:v>UNIDADE</x:v>
      </x:c>
      <x:c r="H901" s="604" t="n">
        <x:v>771</x:v>
      </x:c>
      <x:c r="I901" s="607" t="n">
        <x:v>105395.7</x:v>
      </x:c>
      <x:c r="J901" s="607" t="n">
        <x:v>185225.04</x:v>
      </x:c>
      <x:c r="K901" s="453" t="str">
        <x:v>NORTE | SUL</x:v>
      </x:c>
      <x:c r="L901" s="453" t="str">
        <x:v>SIM</x:v>
      </x:c>
      <x:c r="M901" s="453" t="str">
        <x:v>PRODUÇÃO · COMPÕE O FATOR K</x:v>
      </x:c>
      <x:c r="N901" s="453" t="str">
        <x:v>SUGESTÃO POR SIMILARIDADE</x:v>
      </x:c>
    </x:row>
    <x:row r="902">
      <x:c r="A902" s="453" t="str">
        <x:v>MARÇO 2025</x:v>
      </x:c>
      <x:c r="B902" s="453" t="str">
        <x:v>STC</x:v>
      </x:c>
      <x:c r="C902" s="453" t="str">
        <x:v>PRODUÇÃO</x:v>
      </x:c>
      <x:c r="D902" s="453" t="str">
        <x:v>PLANTÃO</x:v>
      </x:c>
      <x:c r="E902" s="453" t="str">
        <x:v>5013300039</x:v>
      </x:c>
      <x:c r="F902" s="601" t="str">
        <x:v>ATEND EMERG FALTA ENERGIA INDIV</x:v>
      </x:c>
      <x:c r="G902" s="453" t="str">
        <x:v>UNIDADE</x:v>
      </x:c>
      <x:c r="H902" s="604" t="n">
        <x:v>21572</x:v>
      </x:c>
      <x:c r="I902" s="607" t="n">
        <x:v>8095108.72</x:v>
      </x:c>
      <x:c r="J902" s="607" t="n">
        <x:v>4678103.92</x:v>
      </x:c>
      <x:c r="K902" s="453" t="str">
        <x:v>NORTE | SUL</x:v>
      </x:c>
      <x:c r="L902" s="453" t="str">
        <x:v>SIM</x:v>
      </x:c>
      <x:c r="M902" s="453" t="str">
        <x:v>PRODUÇÃO · COMPÕE O FATOR K</x:v>
      </x:c>
      <x:c r="N902" s="453" t="str">
        <x:v>SUGESTÃO POR SIMILARIDADE</x:v>
      </x:c>
    </x:row>
    <x:row r="903">
      <x:c r="A903" s="453" t="str">
        <x:v>MARÇO 2025</x:v>
      </x:c>
      <x:c r="B903" s="453" t="str">
        <x:v>STC</x:v>
      </x:c>
      <x:c r="C903" s="453" t="str">
        <x:v>PRODUÇÃO</x:v>
      </x:c>
      <x:c r="D903" s="453" t="str">
        <x:v>PLANTÃO</x:v>
      </x:c>
      <x:c r="E903" s="453" t="str">
        <x:v>5013300047</x:v>
      </x:c>
      <x:c r="F903" s="601" t="str">
        <x:v>ATEND EMERG EMERGÊNCIA IMPRODUTIVA</x:v>
      </x:c>
      <x:c r="G903" s="453" t="str">
        <x:v>UNIDADE</x:v>
      </x:c>
      <x:c r="H903" s="604" t="n">
        <x:v>6103</x:v>
      </x:c>
      <x:c r="I903" s="607" t="n">
        <x:v>2290211.78</x:v>
      </x:c>
      <x:c r="J903" s="607" t="n">
        <x:v>798150.34</x:v>
      </x:c>
      <x:c r="K903" s="453" t="str">
        <x:v>NORTE | SUL</x:v>
      </x:c>
      <x:c r="L903" s="453" t="str">
        <x:v>SIM</x:v>
      </x:c>
      <x:c r="M903" s="453" t="str">
        <x:v>PRODUÇÃO · COMPÕE O FATOR K</x:v>
      </x:c>
      <x:c r="N903" s="453" t="str">
        <x:v>SUGESTÃO POR SIMILARIDADE</x:v>
      </x:c>
    </x:row>
    <x:row r="904">
      <x:c r="A904" s="453" t="str">
        <x:v>MARÇO 2025</x:v>
      </x:c>
      <x:c r="B904" s="453" t="str">
        <x:v>STC</x:v>
      </x:c>
      <x:c r="C904" s="453" t="str">
        <x:v>PRODUÇÃO</x:v>
      </x:c>
      <x:c r="D904" s="453" t="str">
        <x:v>PLANTÃO</x:v>
      </x:c>
      <x:c r="E904" s="453" t="str">
        <x:v>5013300049</x:v>
      </x:c>
      <x:c r="F904" s="601" t="str">
        <x:v>ATEND EMERG MISCEL TECNICA</x:v>
      </x:c>
      <x:c r="G904" s="453" t="str">
        <x:v>UNIDADE</x:v>
      </x:c>
      <x:c r="H904" s="604" t="n">
        <x:v>3446</x:v>
      </x:c>
      <x:c r="I904" s="607" t="n">
        <x:v>172713.52</x:v>
      </x:c>
      <x:c r="J904" s="607" t="n">
        <x:v>453941.58</x:v>
      </x:c>
      <x:c r="K904" s="453" t="str">
        <x:v>NORTE | SUL</x:v>
      </x:c>
      <x:c r="L904" s="453" t="str">
        <x:v>SIM</x:v>
      </x:c>
      <x:c r="M904" s="453" t="str">
        <x:v>PRODUÇÃO · COMPÕE O FATOR K</x:v>
      </x:c>
      <x:c r="N904" s="453" t="str">
        <x:v>SUGESTÃO POR SIMILARIDADE</x:v>
      </x:c>
    </x:row>
    <x:row r="905">
      <x:c r="A905" s="453" t="str">
        <x:v>MARÇO 2025</x:v>
      </x:c>
      <x:c r="B905" s="453" t="str">
        <x:v>STC</x:v>
      </x:c>
      <x:c r="C905" s="453" t="str">
        <x:v>PRODUÇÃO</x:v>
      </x:c>
      <x:c r="D905" s="453" t="str">
        <x:v>CORTE</x:v>
      </x:c>
      <x:c r="E905" s="453" t="str">
        <x:v>5081000021</x:v>
      </x:c>
      <x:c r="F905" s="601" t="str">
        <x:v>ACAO PRODUTIVA RELIGACAO DISJ STC</x:v>
      </x:c>
      <x:c r="G905" s="453" t="str">
        <x:v>UNIDADE</x:v>
      </x:c>
      <x:c r="H905" s="604" t="n">
        <x:v>568</x:v>
      </x:c>
      <x:c r="I905" s="607" t="n">
        <x:v>12070</x:v>
      </x:c>
      <x:c r="J905" s="607" t="n">
        <x:v>17840.88</x:v>
      </x:c>
      <x:c r="K905" s="453" t="str">
        <x:v>NORTE | SUL</x:v>
      </x:c>
      <x:c r="L905" s="453" t="str">
        <x:v>SIM</x:v>
      </x:c>
      <x:c r="M905" s="453" t="str">
        <x:v>PRODUÇÃO · COMPÕE O FATOR K</x:v>
      </x:c>
      <x:c r="N905" s="453" t="str">
        <x:v>SUGESTÃO POR SIMILARIDADE</x:v>
      </x:c>
    </x:row>
    <x:row r="906">
      <x:c r="A906" s="453" t="str">
        <x:v>MARÇO 2025</x:v>
      </x:c>
      <x:c r="B906" s="453" t="str">
        <x:v>STC</x:v>
      </x:c>
      <x:c r="C906" s="453" t="str">
        <x:v>PRODUÇÃO</x:v>
      </x:c>
      <x:c r="D906" s="453" t="str">
        <x:v>CORTE</x:v>
      </x:c>
      <x:c r="E906" s="453" t="str">
        <x:v>5082000184</x:v>
      </x:c>
      <x:c r="F906" s="601" t="str">
        <x:v>ACAO PRODUTIVA CORTE DISJ STC</x:v>
      </x:c>
      <x:c r="G906" s="453" t="str">
        <x:v>UNIDADE</x:v>
      </x:c>
      <x:c r="H906" s="604" t="n">
        <x:v>8532</x:v>
      </x:c>
      <x:c r="I906" s="607" t="n">
        <x:v>181305</x:v>
      </x:c>
      <x:c r="J906" s="607" t="n">
        <x:v>267990.12</x:v>
      </x:c>
      <x:c r="K906" s="453" t="str">
        <x:v>NORTE | SUL</x:v>
      </x:c>
      <x:c r="L906" s="453" t="str">
        <x:v>SIM</x:v>
      </x:c>
      <x:c r="M906" s="453" t="str">
        <x:v>PRODUÇÃO · COMPÕE O FATOR K</x:v>
      </x:c>
      <x:c r="N906" s="453" t="str">
        <x:v>SUGESTÃO POR SIMILARIDADE</x:v>
      </x:c>
    </x:row>
    <x:row r="907">
      <x:c r="A907" s="453" t="str">
        <x:v>MARÇO 2025</x:v>
      </x:c>
      <x:c r="B907" s="453" t="str">
        <x:v>STC</x:v>
      </x:c>
      <x:c r="C907" s="453" t="str">
        <x:v>PRODUÇÃO</x:v>
      </x:c>
      <x:c r="D907" s="453" t="str">
        <x:v>CORTE</x:v>
      </x:c>
      <x:c r="E907" s="453" t="str">
        <x:v>5082000185</x:v>
      </x:c>
      <x:c r="F907" s="601" t="str">
        <x:v>ACAO IMPRODUTIVA DE COBRANCA STC</x:v>
      </x:c>
      <x:c r="G907" s="453" t="str">
        <x:v>UNIDADE</x:v>
      </x:c>
      <x:c r="H907" s="604" t="n">
        <x:v>2582</x:v>
      </x:c>
      <x:c r="I907" s="607" t="n">
        <x:v>182883.06</x:v>
      </x:c>
      <x:c r="J907" s="607" t="n">
        <x:v>67570.94</x:v>
      </x:c>
      <x:c r="K907" s="453" t="str">
        <x:v>NORTE | SUL</x:v>
      </x:c>
      <x:c r="L907" s="453" t="str">
        <x:v>SIM</x:v>
      </x:c>
      <x:c r="M907" s="453" t="str">
        <x:v>PRODUÇÃO · COMPÕE O FATOR K</x:v>
      </x:c>
      <x:c r="N907" s="453" t="str">
        <x:v>SUGESTÃO POR SIMILARIDADE</x:v>
      </x:c>
    </x:row>
    <x:row r="908">
      <x:c r="A908" s="453" t="str">
        <x:v>MARÇO 2025</x:v>
      </x:c>
      <x:c r="B908" s="453" t="str">
        <x:v>STC</x:v>
      </x:c>
      <x:c r="C908" s="453" t="str">
        <x:v>PRODUÇÃO</x:v>
      </x:c>
      <x:c r="D908" s="453" t="str">
        <x:v>CORTE</x:v>
      </x:c>
      <x:c r="E908" s="453" t="str">
        <x:v>5082000186</x:v>
      </x:c>
      <x:c r="F908" s="601" t="str">
        <x:v>DESLIGAMENTO A PEDIDO DO CLIENTE STC</x:v>
      </x:c>
      <x:c r="G908" s="453" t="str">
        <x:v>UNIDADE</x:v>
      </x:c>
      <x:c r="H908" s="604" t="n">
        <x:v>4918</x:v>
      </x:c>
      <x:c r="I908" s="607" t="n">
        <x:v>174146.38</x:v>
      </x:c>
      <x:c r="J908" s="607" t="n">
        <x:v>193080.68</x:v>
      </x:c>
      <x:c r="K908" s="453" t="str">
        <x:v>NORTE | SUL</x:v>
      </x:c>
      <x:c r="L908" s="453" t="str">
        <x:v>SIM</x:v>
      </x:c>
      <x:c r="M908" s="453" t="str">
        <x:v>PRODUÇÃO · COMPÕE O FATOR K</x:v>
      </x:c>
      <x:c r="N908" s="453" t="str">
        <x:v>AJUSTE TÉCNICO / SUGESTÃO DIRIGIDA</x:v>
      </x:c>
    </x:row>
    <x:row r="909">
      <x:c r="A909" s="453" t="str">
        <x:v>MARÇO 2025</x:v>
      </x:c>
      <x:c r="B909" s="453" t="str">
        <x:v>STC</x:v>
      </x:c>
      <x:c r="C909" s="453" t="str">
        <x:v>PRODUÇÃO</x:v>
      </x:c>
      <x:c r="D909" s="453" t="str">
        <x:v>CORTE</x:v>
      </x:c>
      <x:c r="E909" s="453" t="str">
        <x:v>5082000191</x:v>
      </x:c>
      <x:c r="F909" s="601" t="str">
        <x:v>ACAO PRODUTIVA CONFIRMAC PAG DEBITO STC</x:v>
      </x:c>
      <x:c r="G909" s="453" t="str">
        <x:v>UNIDADE</x:v>
      </x:c>
      <x:c r="H909" s="604" t="n">
        <x:v>461</x:v>
      </x:c>
      <x:c r="I909" s="607" t="n">
        <x:v>32652.63</x:v>
      </x:c>
      <x:c r="J909" s="607" t="n">
        <x:v>24133.35</x:v>
      </x:c>
      <x:c r="K909" s="453" t="str">
        <x:v>NORTE | SUL</x:v>
      </x:c>
      <x:c r="L909" s="453" t="str">
        <x:v>SIM</x:v>
      </x:c>
      <x:c r="M909" s="453" t="str">
        <x:v>PRODUÇÃO · COMPÕE O FATOR K</x:v>
      </x:c>
      <x:c r="N909" s="453" t="str">
        <x:v>AJUSTE TÉCNICO / SUGESTÃO DIRIGIDA</x:v>
      </x:c>
    </x:row>
    <x:row r="910">
      <x:c r="A910" s="453" t="str">
        <x:v>MARÇO 2025</x:v>
      </x:c>
      <x:c r="B910" s="453" t="str">
        <x:v>STC</x:v>
      </x:c>
      <x:c r="C910" s="453" t="str">
        <x:v>PRODUÇÃO</x:v>
      </x:c>
      <x:c r="D910" s="453" t="str">
        <x:v>LIGAÇÃO NOVA</x:v>
      </x:c>
      <x:c r="E910" s="453" t="str">
        <x:v>5082000196</x:v>
      </x:c>
      <x:c r="F910" s="601" t="str">
        <x:v>REATIVACAO UC S/ INST MEDIDOR E RAMAL</x:v>
      </x:c>
      <x:c r="G910" s="453" t="str">
        <x:v>UNIDADE</x:v>
      </x:c>
      <x:c r="H910" s="604" t="n">
        <x:v>3441</x:v>
      </x:c>
      <x:c r="I910" s="607" t="n">
        <x:v>243726.03</x:v>
      </x:c>
      <x:c r="J910" s="607" t="n">
        <x:v>435080.04</x:v>
      </x:c>
      <x:c r="K910" s="453" t="str">
        <x:v>NORTE | SUL</x:v>
      </x:c>
      <x:c r="L910" s="453" t="str">
        <x:v>SIM</x:v>
      </x:c>
      <x:c r="M910" s="453" t="str">
        <x:v>PRODUÇÃO · COMPÕE O FATOR K</x:v>
      </x:c>
      <x:c r="N910" s="453" t="str">
        <x:v>AJUSTE TÉCNICO / SUGESTÃO DIRIGIDA</x:v>
      </x:c>
    </x:row>
    <x:row r="911">
      <x:c r="A911" s="453" t="str">
        <x:v>MARÇO 2025</x:v>
      </x:c>
      <x:c r="B911" s="453" t="str">
        <x:v>STC</x:v>
      </x:c>
      <x:c r="C911" s="453" t="str">
        <x:v>PRODUÇÃO</x:v>
      </x:c>
      <x:c r="D911" s="453" t="str">
        <x:v>LIGAÇÃO NOVA</x:v>
      </x:c>
      <x:c r="E911" s="453" t="str">
        <x:v>5082000198</x:v>
      </x:c>
      <x:c r="F911" s="601" t="str">
        <x:v>INST MEDIDOR ELETRONICO STC</x:v>
      </x:c>
      <x:c r="G911" s="453" t="str">
        <x:v>UNIDADE</x:v>
      </x:c>
      <x:c r="H911" s="604" t="n">
        <x:v>4472</x:v>
      </x:c>
      <x:c r="I911" s="607" t="n">
        <x:v>545313.48</x:v>
      </x:c>
      <x:c r="J911" s="607" t="n">
        <x:v>735107.36</x:v>
      </x:c>
      <x:c r="K911" s="453" t="str">
        <x:v>NORTE | SUL</x:v>
      </x:c>
      <x:c r="L911" s="453" t="str">
        <x:v>SIM</x:v>
      </x:c>
      <x:c r="M911" s="453" t="str">
        <x:v>PRODUÇÃO · COMPÕE O FATOR K</x:v>
      </x:c>
      <x:c r="N911" s="453" t="str">
        <x:v>AJUSTE TÉCNICO / SUGESTÃO DIRIGIDA | SUGESTÃO POR SIMILARIDADE</x:v>
      </x:c>
    </x:row>
    <x:row r="912">
      <x:c r="A912" s="453" t="str">
        <x:v>MARÇO 2025</x:v>
      </x:c>
      <x:c r="B912" s="453" t="str">
        <x:v>STC</x:v>
      </x:c>
      <x:c r="C912" s="453" t="str">
        <x:v>PRODUÇÃO</x:v>
      </x:c>
      <x:c r="D912" s="453" t="str">
        <x:v>LIGAÇÃO NOVA</x:v>
      </x:c>
      <x:c r="E912" s="453" t="str">
        <x:v>5082000199</x:v>
      </x:c>
      <x:c r="F912" s="601" t="str">
        <x:v>RET MEDIDOR ELETRONICO STC</x:v>
      </x:c>
      <x:c r="G912" s="453" t="str">
        <x:v>UNIDADE</x:v>
      </x:c>
      <x:c r="H912" s="604" t="n">
        <x:v>1087</x:v>
      </x:c>
      <x:c r="I912" s="607" t="n">
        <x:v>22168.6</x:v>
      </x:c>
      <x:c r="J912" s="607" t="n">
        <x:v>125070.22</x:v>
      </x:c>
      <x:c r="K912" s="453" t="str">
        <x:v>NORTE | SUL</x:v>
      </x:c>
      <x:c r="L912" s="453" t="str">
        <x:v>SIM</x:v>
      </x:c>
      <x:c r="M912" s="453" t="str">
        <x:v>PRODUÇÃO · COMPÕE O FATOR K</x:v>
      </x:c>
      <x:c r="N912" s="453" t="str">
        <x:v>AJUSTE TÉCNICO / SUGESTÃO DIRIGIDA</x:v>
      </x:c>
    </x:row>
    <x:row r="913">
      <x:c r="A913" s="453" t="str">
        <x:v>MARÇO 2025</x:v>
      </x:c>
      <x:c r="B913" s="453" t="str">
        <x:v>STC</x:v>
      </x:c>
      <x:c r="C913" s="453" t="str">
        <x:v>PRODUÇÃO</x:v>
      </x:c>
      <x:c r="D913" s="453" t="str">
        <x:v>LIGAÇÃO NOVA</x:v>
      </x:c>
      <x:c r="E913" s="453" t="str">
        <x:v>5082000202</x:v>
      </x:c>
      <x:c r="F913" s="601" t="str">
        <x:v>INST MEDIDOR COM TESTE INVERSOR STC</x:v>
      </x:c>
      <x:c r="G913" s="453" t="str">
        <x:v>UNIDADE</x:v>
      </x:c>
      <x:c r="H913" s="604" t="n">
        <x:v>771</x:v>
      </x:c>
      <x:c r="I913" s="607" t="n">
        <x:v>92219.31</x:v>
      </x:c>
      <x:c r="J913" s="607" t="n">
        <x:v>141355.14</x:v>
      </x:c>
      <x:c r="K913" s="453" t="str">
        <x:v>NORTE | SUL</x:v>
      </x:c>
      <x:c r="L913" s="453" t="str">
        <x:v>SIM</x:v>
      </x:c>
      <x:c r="M913" s="453" t="str">
        <x:v>PRODUÇÃO · COMPÕE O FATOR K</x:v>
      </x:c>
      <x:c r="N913" s="453" t="str">
        <x:v>AJUSTE TÉCNICO / SUGESTÃO DIRIGIDA</x:v>
      </x:c>
    </x:row>
    <x:row r="914">
      <x:c r="A914" s="453" t="str">
        <x:v>MARÇO 2025</x:v>
      </x:c>
      <x:c r="B914" s="453" t="str">
        <x:v>STC</x:v>
      </x:c>
      <x:c r="C914" s="453" t="str">
        <x:v>PRODUÇÃO</x:v>
      </x:c>
      <x:c r="D914" s="453" t="str">
        <x:v>LIGAÇÃO NOVA</x:v>
      </x:c>
      <x:c r="E914" s="453" t="str">
        <x:v>5082000203</x:v>
      </x:c>
      <x:c r="F914" s="601" t="str">
        <x:v>INST RAMAL DE CONEXAO CONC/MULTIPLEX STC</x:v>
      </x:c>
      <x:c r="G914" s="453" t="str">
        <x:v>UNIDADE</x:v>
      </x:c>
      <x:c r="H914" s="604" t="n">
        <x:v>7050</x:v>
      </x:c>
      <x:c r="I914" s="607" t="n">
        <x:v>1341351.07</x:v>
      </x:c>
      <x:c r="J914" s="607" t="n">
        <x:v>1693692</x:v>
      </x:c>
      <x:c r="K914" s="453" t="str">
        <x:v>NORTE | SUL</x:v>
      </x:c>
      <x:c r="L914" s="453" t="str">
        <x:v>SIM</x:v>
      </x:c>
      <x:c r="M914" s="453" t="str">
        <x:v>PRODUÇÃO · COMPÕE O FATOR K</x:v>
      </x:c>
      <x:c r="N914" s="453" t="str">
        <x:v>AJUSTE TÉCNICO / SUGESTÃO DIRIGIDA | SUGESTÃO POR SIMILARIDADE</x:v>
      </x:c>
    </x:row>
    <x:row r="915">
      <x:c r="A915" s="453" t="str">
        <x:v>MARÇO 2025</x:v>
      </x:c>
      <x:c r="B915" s="453" t="str">
        <x:v>STC</x:v>
      </x:c>
      <x:c r="C915" s="453" t="str">
        <x:v>PRODUÇÃO</x:v>
      </x:c>
      <x:c r="D915" s="453" t="str">
        <x:v>LIGAÇÃO NOVA</x:v>
      </x:c>
      <x:c r="E915" s="453" t="str">
        <x:v>5082000204</x:v>
      </x:c>
      <x:c r="F915" s="601" t="str">
        <x:v>RET RAMAL DE CONEXAO CONC/MULTIPLEX STC</x:v>
      </x:c>
      <x:c r="G915" s="453" t="str">
        <x:v>UNIDADE</x:v>
      </x:c>
      <x:c r="H915" s="604" t="n">
        <x:v>2053</x:v>
      </x:c>
      <x:c r="I915" s="607" t="n">
        <x:v>29234.72</x:v>
      </x:c>
      <x:c r="J915" s="607" t="n">
        <x:v>345253.01</x:v>
      </x:c>
      <x:c r="K915" s="453" t="str">
        <x:v>NORTE | SUL</x:v>
      </x:c>
      <x:c r="L915" s="453" t="str">
        <x:v>SIM</x:v>
      </x:c>
      <x:c r="M915" s="453" t="str">
        <x:v>PRODUÇÃO · COMPÕE O FATOR K</x:v>
      </x:c>
      <x:c r="N915" s="453" t="str">
        <x:v>AJUSTE TÉCNICO / SUGESTÃO DIRIGIDA</x:v>
      </x:c>
    </x:row>
    <x:row r="916">
      <x:c r="A916" s="453" t="str">
        <x:v>MARÇO 2025</x:v>
      </x:c>
      <x:c r="B916" s="453" t="str">
        <x:v>STC</x:v>
      </x:c>
      <x:c r="C916" s="453" t="str">
        <x:v>PRODUÇÃO</x:v>
      </x:c>
      <x:c r="D916" s="453" t="str">
        <x:v>LIGAÇÃO NOVA</x:v>
      </x:c>
      <x:c r="E916" s="453" t="str">
        <x:v>5082000206</x:v>
      </x:c>
      <x:c r="F916" s="601" t="str">
        <x:v>RET RAMAL DE CONEXAO C/ FICALIZ STC</x:v>
      </x:c>
      <x:c r="G916" s="453" t="str">
        <x:v>UNIDADE</x:v>
      </x:c>
      <x:c r="H916" s="604" t="n">
        <x:v>771</x:v>
      </x:c>
      <x:c r="I916" s="607" t="n">
        <x:v>10979.04</x:v>
      </x:c>
      <x:c r="J916" s="607" t="n">
        <x:v>139404.51</x:v>
      </x:c>
      <x:c r="K916" s="453" t="str">
        <x:v>NORTE | SUL</x:v>
      </x:c>
      <x:c r="L916" s="453" t="str">
        <x:v>SIM</x:v>
      </x:c>
      <x:c r="M916" s="453" t="str">
        <x:v>PRODUÇÃO · COMPÕE O FATOR K</x:v>
      </x:c>
      <x:c r="N916" s="453" t="str">
        <x:v>SUGESTÃO POR SIMILARIDADE</x:v>
      </x:c>
    </x:row>
    <x:row r="917">
      <x:c r="A917" s="453" t="str">
        <x:v>MARÇO 2025</x:v>
      </x:c>
      <x:c r="B917" s="453" t="str">
        <x:v>STC</x:v>
      </x:c>
      <x:c r="C917" s="453" t="str">
        <x:v>PRODUÇÃO</x:v>
      </x:c>
      <x:c r="D917" s="453" t="str">
        <x:v>FORA DO ANEXO IX</x:v>
      </x:c>
      <x:c r="E917" s="453" t="str">
        <x:v>5082000249</x:v>
      </x:c>
      <x:c r="F917" s="601" t="str">
        <x:v>RET RAMAL CONEX CONC/MULT NORM STC</x:v>
      </x:c>
      <x:c r="G917" s="453" t="str">
        <x:v>NÃO INFORMADA</x:v>
      </x:c>
      <x:c r="H917" s="604" t="n">
        <x:v>841</x:v>
      </x:c>
      <x:c r="I917" s="607" t="n">
        <x:v>29779.81</x:v>
      </x:c>
      <x:c r="J917" s="607" t="n">
        <x:v>51477.61</x:v>
      </x:c>
      <x:c r="K917" s="453" t="str">
        <x:v>NORTE | SUL</x:v>
      </x:c>
      <x:c r="L917" s="453" t="str">
        <x:v>SIM</x:v>
      </x:c>
      <x:c r="M917" s="453" t="str">
        <x:v>PRODUÇÃO · COMPÕE O FATOR K</x:v>
      </x:c>
      <x:c r="N917" s="453" t="str">
        <x:v>SUGESTÃO POR SIMILARIDADE</x:v>
      </x:c>
    </x:row>
    <x:row r="918">
      <x:c r="A918" s="453" t="str">
        <x:v>MARÇO 2025</x:v>
      </x:c>
      <x:c r="B918" s="453" t="str">
        <x:v>STC</x:v>
      </x:c>
      <x:c r="C918" s="453" t="str">
        <x:v>PRODUÇÃO</x:v>
      </x:c>
      <x:c r="D918" s="453" t="str">
        <x:v>FORA DO ANEXO IX</x:v>
      </x:c>
      <x:c r="E918" s="453" t="str">
        <x:v>5082000252</x:v>
      </x:c>
      <x:c r="F918" s="601" t="str">
        <x:v>RET MEDIDOR TRAFO ENERGIZ MF STC</x:v>
      </x:c>
      <x:c r="G918" s="453" t="str">
        <x:v>NÃO INFORMADA</x:v>
      </x:c>
      <x:c r="H918" s="604" t="n">
        <x:v>2053</x:v>
      </x:c>
      <x:c r="I918" s="607" t="n">
        <x:v>29234.72</x:v>
      </x:c>
      <x:c r="J918" s="607" t="n">
        <x:v>79358.46</x:v>
      </x:c>
      <x:c r="K918" s="453" t="str">
        <x:v>NORTE | SUL</x:v>
      </x:c>
      <x:c r="L918" s="453" t="str">
        <x:v>SIM</x:v>
      </x:c>
      <x:c r="M918" s="453" t="str">
        <x:v>PRODUÇÃO · COMPÕE O FATOR K</x:v>
      </x:c>
      <x:c r="N918" s="453" t="str">
        <x:v>AJUSTE TÉCNICO / SUGESTÃO DIRIGIDA</x:v>
      </x:c>
    </x:row>
    <x:row r="919">
      <x:c r="A919" s="453" t="str">
        <x:v>MARÇO 2025</x:v>
      </x:c>
      <x:c r="B919" s="453" t="str">
        <x:v>STC</x:v>
      </x:c>
      <x:c r="C919" s="453" t="str">
        <x:v>PRODUÇÃO</x:v>
      </x:c>
      <x:c r="D919" s="453" t="str">
        <x:v>FORA DO ANEXO IX</x:v>
      </x:c>
      <x:c r="E919" s="453" t="str">
        <x:v>5082000257</x:v>
      </x:c>
      <x:c r="F919" s="601" t="str">
        <x:v>INST MEDIDOR TRAFO ENERGIZ MF STC</x:v>
      </x:c>
      <x:c r="G919" s="453" t="str">
        <x:v>NÃO INFORMADA</x:v>
      </x:c>
      <x:c r="H919" s="604" t="n">
        <x:v>2053</x:v>
      </x:c>
      <x:c r="I919" s="607" t="n">
        <x:v>216324.61</x:v>
      </x:c>
      <x:c r="J919" s="607" t="n">
        <x:v>103166</x:v>
      </x:c>
      <x:c r="K919" s="453" t="str">
        <x:v>NORTE | SUL</x:v>
      </x:c>
      <x:c r="L919" s="453" t="str">
        <x:v>SIM</x:v>
      </x:c>
      <x:c r="M919" s="453" t="str">
        <x:v>PRODUÇÃO · COMPÕE O FATOR K</x:v>
      </x:c>
      <x:c r="N919" s="453" t="str">
        <x:v>AJUSTE TÉCNICO / SUGESTÃO DIRIGIDA</x:v>
      </x:c>
    </x:row>
    <x:row r="920">
      <x:c r="A920" s="453" t="str">
        <x:v>ABRIL 2025</x:v>
      </x:c>
      <x:c r="B920" s="453" t="str">
        <x:v>DISPONIBILIDADE</x:v>
      </x:c>
      <x:c r="C920" s="453" t="str">
        <x:v>DISPONIBILIDADE</x:v>
      </x:c>
      <x:c r="D920" s="453" t="str">
        <x:v>LINHA VIVA</x:v>
      </x:c>
      <x:c r="E920" s="453" t="str">
        <x:v>5013300005</x:v>
      </x:c>
      <x:c r="F920" s="601" t="str">
        <x:v>TURMA LV 4H CAM SOBREAVISO</x:v>
      </x:c>
      <x:c r="G920" s="453" t="str">
        <x:v>HORA</x:v>
      </x:c>
      <x:c r="H920" s="604" t="n">
        <x:v>383.416</x:v>
      </x:c>
      <x:c r="I920" s="607" t="n">
        <x:v>18377.13</x:v>
      </x:c>
      <x:c r="J920" s="607" t="n">
        <x:v>18250.6</x:v>
      </x:c>
      <x:c r="K920" s="453" t="str">
        <x:v>NORTE | SUL</x:v>
      </x:c>
      <x:c r="L920" s="453" t="str">
        <x:v>NÃO</x:v>
      </x:c>
      <x:c r="M920" s="453" t="str">
        <x:v>DISPONIBILIDADE O&amp;M · FORA DO FATOR K</x:v>
      </x:c>
      <x:c r="N920" s="453" t="str">
        <x:v>SUGESTÃO POR SIMILARIDADE</x:v>
      </x:c>
    </x:row>
    <x:row r="921">
      <x:c r="A921" s="453" t="str">
        <x:v>ABRIL 2025</x:v>
      </x:c>
      <x:c r="B921" s="453" t="str">
        <x:v>DISPONIBILIDADE</x:v>
      </x:c>
      <x:c r="C921" s="453" t="str">
        <x:v>DISPONIBILIDADE</x:v>
      </x:c>
      <x:c r="D921" s="453" t="str">
        <x:v>LINHA MORTA</x:v>
      </x:c>
      <x:c r="E921" s="453" t="str">
        <x:v>5020000092</x:v>
      </x:c>
      <x:c r="F921" s="601" t="str">
        <x:v>INST POSTE CONCRETO ATE 14M LM</x:v>
      </x:c>
      <x:c r="G921" s="453" t="str">
        <x:v>UNIDADE</x:v>
      </x:c>
      <x:c r="H921" s="604" t="n">
        <x:v>123.26087</x:v>
      </x:c>
      <x:c r="I921" s="607" t="n">
        <x:v>165382.88</x:v>
      </x:c>
      <x:c r="J921" s="607" t="n">
        <x:v>217112.93</x:v>
      </x:c>
      <x:c r="K921" s="453" t="str">
        <x:v>NORTE | SUL</x:v>
      </x:c>
      <x:c r="L921" s="453" t="str">
        <x:v>NÃO</x:v>
      </x:c>
      <x:c r="M921" s="453" t="str">
        <x:v>DISPONIBILIDADE O&amp;M · FORA DO FATOR K</x:v>
      </x:c>
      <x:c r="N921" s="453" t="str">
        <x:v>DE/PARA POR CÓDIGO</x:v>
      </x:c>
    </x:row>
    <x:row r="922">
      <x:c r="A922" s="453" t="str">
        <x:v>ABRIL 2025</x:v>
      </x:c>
      <x:c r="B922" s="453" t="str">
        <x:v>DISPONIBILIDADE</x:v>
      </x:c>
      <x:c r="C922" s="453" t="str">
        <x:v>DISPONIBILIDADE</x:v>
      </x:c>
      <x:c r="D922" s="453" t="str">
        <x:v>LINHA MORTA</x:v>
      </x:c>
      <x:c r="E922" s="453" t="str">
        <x:v>5020000093</x:v>
      </x:c>
      <x:c r="F922" s="601" t="str">
        <x:v>RET POSTE CONCRETO ATE 14M LM</x:v>
      </x:c>
      <x:c r="G922" s="453" t="str">
        <x:v>UNIDADE</x:v>
      </x:c>
      <x:c r="H922" s="604" t="n">
        <x:v>5</x:v>
      </x:c>
      <x:c r="I922" s="607" t="n">
        <x:v>1481.96</x:v>
      </x:c>
      <x:c r="J922" s="607" t="n">
        <x:v>3483.4</x:v>
      </x:c>
      <x:c r="K922" s="453" t="str">
        <x:v>SUL</x:v>
      </x:c>
      <x:c r="L922" s="453" t="str">
        <x:v>NÃO</x:v>
      </x:c>
      <x:c r="M922" s="453" t="str">
        <x:v>DISPONIBILIDADE O&amp;M · FORA DO FATOR K</x:v>
      </x:c>
      <x:c r="N922" s="453" t="str">
        <x:v>DE/PARA POR CÓDIGO | NÃO INFORMADA</x:v>
      </x:c>
    </x:row>
    <x:row r="923">
      <x:c r="A923" s="453" t="str">
        <x:v>ABRIL 2025</x:v>
      </x:c>
      <x:c r="B923" s="453" t="str">
        <x:v>DISPONIBILIDADE</x:v>
      </x:c>
      <x:c r="C923" s="453" t="str">
        <x:v>DISPONIBILIDADE</x:v>
      </x:c>
      <x:c r="D923" s="453" t="str">
        <x:v>LINHA MORTA</x:v>
      </x:c>
      <x:c r="E923" s="453" t="str">
        <x:v>5020000098</x:v>
      </x:c>
      <x:c r="F923" s="601" t="str">
        <x:v>INST POSTE DE FIBRA 7 A 19M LM</x:v>
      </x:c>
      <x:c r="G923" s="453" t="str">
        <x:v>UNIDADE</x:v>
      </x:c>
      <x:c r="H923" s="604" t="n">
        <x:v>11.73913</x:v>
      </x:c>
      <x:c r="I923" s="607" t="n">
        <x:v>8419.65</x:v>
      </x:c>
      <x:c r="J923" s="607" t="n">
        <x:v>13790.66</x:v>
      </x:c>
      <x:c r="K923" s="453" t="str">
        <x:v>NORTE | SUL</x:v>
      </x:c>
      <x:c r="L923" s="453" t="str">
        <x:v>NÃO</x:v>
      </x:c>
      <x:c r="M923" s="453" t="str">
        <x:v>DISPONIBILIDADE O&amp;M · FORA DO FATOR K</x:v>
      </x:c>
      <x:c r="N923" s="453" t="str">
        <x:v>DE/PARA POR CÓDIGO</x:v>
      </x:c>
    </x:row>
    <x:row r="924">
      <x:c r="A924" s="453" t="str">
        <x:v>ABRIL 2025</x:v>
      </x:c>
      <x:c r="B924" s="453" t="str">
        <x:v>DISPONIBILIDADE</x:v>
      </x:c>
      <x:c r="C924" s="453" t="str">
        <x:v>DISPONIBILIDADE</x:v>
      </x:c>
      <x:c r="D924" s="453" t="str">
        <x:v>LINHA MORTA</x:v>
      </x:c>
      <x:c r="E924" s="453" t="str">
        <x:v>5020000099</x:v>
      </x:c>
      <x:c r="F924" s="601" t="str">
        <x:v>RET POSTE DE FIBRA 7 A 19M LM</x:v>
      </x:c>
      <x:c r="G924" s="453" t="str">
        <x:v>UNIDADE</x:v>
      </x:c>
      <x:c r="H924" s="604" t="n">
        <x:v>94</x:v>
      </x:c>
      <x:c r="I924" s="607" t="n">
        <x:v>49604.74</x:v>
      </x:c>
      <x:c r="J924" s="607" t="n">
        <x:v>56306.94</x:v>
      </x:c>
      <x:c r="K924" s="453" t="str">
        <x:v>NORTE | SUL</x:v>
      </x:c>
      <x:c r="L924" s="453" t="str">
        <x:v>NÃO</x:v>
      </x:c>
      <x:c r="M924" s="453" t="str">
        <x:v>DISPONIBILIDADE O&amp;M · FORA DO FATOR K</x:v>
      </x:c>
      <x:c r="N924" s="453" t="str">
        <x:v>DE/PARA POR CÓDIGO | NÃO INFORMADA</x:v>
      </x:c>
    </x:row>
    <x:row r="925">
      <x:c r="A925" s="453" t="str">
        <x:v>ABRIL 2025</x:v>
      </x:c>
      <x:c r="B925" s="453" t="str">
        <x:v>DISPONIBILIDADE</x:v>
      </x:c>
      <x:c r="C925" s="453" t="str">
        <x:v>DISPONIBILIDADE</x:v>
      </x:c>
      <x:c r="D925" s="453" t="str">
        <x:v>LINHA MORTA</x:v>
      </x:c>
      <x:c r="E925" s="453" t="str">
        <x:v>5020000102</x:v>
      </x:c>
      <x:c r="F925" s="601" t="str">
        <x:v>INST POSTE MET QUAD 7M RD LM</x:v>
      </x:c>
      <x:c r="G925" s="453" t="str">
        <x:v>UNIDADE</x:v>
      </x:c>
      <x:c r="H925" s="604" t="n">
        <x:v>8</x:v>
      </x:c>
      <x:c r="I925" s="607" t="n">
        <x:v>2646.32</x:v>
      </x:c>
      <x:c r="J925" s="607" t="n">
        <x:v>7580.88</x:v>
      </x:c>
      <x:c r="K925" s="453" t="str">
        <x:v>NORTE</x:v>
      </x:c>
      <x:c r="L925" s="453" t="str">
        <x:v>NÃO</x:v>
      </x:c>
      <x:c r="M925" s="453" t="str">
        <x:v>DISPONIBILIDADE O&amp;M · FORA DO FATOR K</x:v>
      </x:c>
      <x:c r="N925" s="453" t="str">
        <x:v>NÃO INFORMADA</x:v>
      </x:c>
    </x:row>
    <x:row r="926">
      <x:c r="A926" s="453" t="str">
        <x:v>ABRIL 2025</x:v>
      </x:c>
      <x:c r="B926" s="453" t="str">
        <x:v>DISPONIBILIDADE</x:v>
      </x:c>
      <x:c r="C926" s="453" t="str">
        <x:v>DISPONIBILIDADE</x:v>
      </x:c>
      <x:c r="D926" s="453" t="str">
        <x:v>LINHA MORTA</x:v>
      </x:c>
      <x:c r="E926" s="453" t="str">
        <x:v>5020000106</x:v>
      </x:c>
      <x:c r="F926" s="601" t="str">
        <x:v>APRUMAR POSTE CONC/FIBRA LM</x:v>
      </x:c>
      <x:c r="G926" s="453" t="str">
        <x:v>UNIDADE</x:v>
      </x:c>
      <x:c r="H926" s="604" t="n">
        <x:v>7</x:v>
      </x:c>
      <x:c r="I926" s="607" t="n">
        <x:v>3194.31</x:v>
      </x:c>
      <x:c r="J926" s="607" t="n">
        <x:v>4562.04</x:v>
      </x:c>
      <x:c r="K926" s="453" t="str">
        <x:v>NORTE | SUL</x:v>
      </x:c>
      <x:c r="L926" s="453" t="str">
        <x:v>NÃO</x:v>
      </x:c>
      <x:c r="M926" s="453" t="str">
        <x:v>DISPONIBILIDADE O&amp;M · FORA DO FATOR K</x:v>
      </x:c>
      <x:c r="N926" s="453" t="str">
        <x:v>DE/PARA POR CÓDIGO</x:v>
      </x:c>
    </x:row>
    <x:row r="927">
      <x:c r="A927" s="453" t="str">
        <x:v>ABRIL 2025</x:v>
      </x:c>
      <x:c r="B927" s="453" t="str">
        <x:v>DISPONIBILIDADE</x:v>
      </x:c>
      <x:c r="C927" s="453" t="str">
        <x:v>DISPONIBILIDADE</x:v>
      </x:c>
      <x:c r="D927" s="453" t="str">
        <x:v>LINHA MORTA</x:v>
      </x:c>
      <x:c r="E927" s="453" t="str">
        <x:v>5020000107</x:v>
      </x:c>
      <x:c r="F927" s="601" t="str">
        <x:v>RESTAURAR PASSEIO SIMPLES CIMENTADO LM</x:v>
      </x:c>
      <x:c r="G927" s="453" t="str">
        <x:v>UNIDADE</x:v>
      </x:c>
      <x:c r="H927" s="604" t="n">
        <x:v>7</x:v>
      </x:c>
      <x:c r="I927" s="607" t="n">
        <x:v>4987.85</x:v>
      </x:c>
      <x:c r="J927" s="607" t="n">
        <x:v>3906.91</x:v>
      </x:c>
      <x:c r="K927" s="453" t="str">
        <x:v>NORTE | SUL</x:v>
      </x:c>
      <x:c r="L927" s="453" t="str">
        <x:v>NÃO</x:v>
      </x:c>
      <x:c r="M927" s="453" t="str">
        <x:v>DISPONIBILIDADE O&amp;M · FORA DO FATOR K</x:v>
      </x:c>
      <x:c r="N927" s="453" t="str">
        <x:v>DE/PARA POR CÓDIGO</x:v>
      </x:c>
    </x:row>
    <x:row r="928">
      <x:c r="A928" s="453" t="str">
        <x:v>ABRIL 2025</x:v>
      </x:c>
      <x:c r="B928" s="453" t="str">
        <x:v>DISPONIBILIDADE</x:v>
      </x:c>
      <x:c r="C928" s="453" t="str">
        <x:v>DISPONIBILIDADE</x:v>
      </x:c>
      <x:c r="D928" s="453" t="str">
        <x:v>LINHA MORTA</x:v>
      </x:c>
      <x:c r="E928" s="453" t="str">
        <x:v>5020100057</x:v>
      </x:c>
      <x:c r="F928" s="601" t="str">
        <x:v>BASE CONCRETO 2CAMADAS PARA POSTE LM</x:v>
      </x:c>
      <x:c r="G928" s="453" t="str">
        <x:v>UNIDADE</x:v>
      </x:c>
      <x:c r="H928" s="604" t="n">
        <x:v>34</x:v>
      </x:c>
      <x:c r="I928" s="607" t="n">
        <x:v>94244.78</x:v>
      </x:c>
      <x:c r="J928" s="607" t="n">
        <x:v>49210.92</x:v>
      </x:c>
      <x:c r="K928" s="453" t="str">
        <x:v>NORTE | SUL</x:v>
      </x:c>
      <x:c r="L928" s="453" t="str">
        <x:v>NÃO</x:v>
      </x:c>
      <x:c r="M928" s="453" t="str">
        <x:v>DISPONIBILIDADE O&amp;M · FORA DO FATOR K</x:v>
      </x:c>
      <x:c r="N928" s="453" t="str">
        <x:v>DE/PARA POR CÓDIGO</x:v>
      </x:c>
    </x:row>
    <x:row r="929">
      <x:c r="A929" s="453" t="str">
        <x:v>ABRIL 2025</x:v>
      </x:c>
      <x:c r="B929" s="453" t="str">
        <x:v>DISPONIBILIDADE</x:v>
      </x:c>
      <x:c r="C929" s="453" t="str">
        <x:v>DISPONIBILIDADE</x:v>
      </x:c>
      <x:c r="D929" s="453" t="str">
        <x:v>LINHA MORTA</x:v>
      </x:c>
      <x:c r="E929" s="453" t="str">
        <x:v>5020100058</x:v>
      </x:c>
      <x:c r="F929" s="601" t="str">
        <x:v>BASE CONCRETO C/ MANILHA PARA POSTE LM</x:v>
      </x:c>
      <x:c r="G929" s="453" t="str">
        <x:v>UNIDADE</x:v>
      </x:c>
      <x:c r="H929" s="604" t="n">
        <x:v>3</x:v>
      </x:c>
      <x:c r="I929" s="607" t="n">
        <x:v>32028.18</x:v>
      </x:c>
      <x:c r="J929" s="607" t="n">
        <x:v>5166.72</x:v>
      </x:c>
      <x:c r="K929" s="453" t="str">
        <x:v>SUL</x:v>
      </x:c>
      <x:c r="L929" s="453" t="str">
        <x:v>NÃO</x:v>
      </x:c>
      <x:c r="M929" s="453" t="str">
        <x:v>DISPONIBILIDADE O&amp;M · FORA DO FATOR K</x:v>
      </x:c>
      <x:c r="N929" s="453" t="str">
        <x:v>DE/PARA POR CÓDIGO</x:v>
      </x:c>
    </x:row>
    <x:row r="930">
      <x:c r="A930" s="453" t="str">
        <x:v>ABRIL 2025</x:v>
      </x:c>
      <x:c r="B930" s="453" t="str">
        <x:v>DISPONIBILIDADE</x:v>
      </x:c>
      <x:c r="C930" s="453" t="str">
        <x:v>DISPONIBILIDADE</x:v>
      </x:c>
      <x:c r="D930" s="453" t="str">
        <x:v>LINHA MORTA</x:v>
      </x:c>
      <x:c r="E930" s="453" t="str">
        <x:v>5020200034</x:v>
      </x:c>
      <x:c r="F930" s="601" t="str">
        <x:v>INST ESTAI ANCORA LM</x:v>
      </x:c>
      <x:c r="G930" s="453" t="str">
        <x:v>CONJUNTO</x:v>
      </x:c>
      <x:c r="H930" s="604" t="n">
        <x:v>2</x:v>
      </x:c>
      <x:c r="I930" s="607" t="n">
        <x:v>4372.92</x:v>
      </x:c>
      <x:c r="J930" s="607" t="n">
        <x:v>1838.18</x:v>
      </x:c>
      <x:c r="K930" s="453" t="str">
        <x:v>SUL</x:v>
      </x:c>
      <x:c r="L930" s="453" t="str">
        <x:v>NÃO</x:v>
      </x:c>
      <x:c r="M930" s="453" t="str">
        <x:v>DISPONIBILIDADE O&amp;M · FORA DO FATOR K</x:v>
      </x:c>
      <x:c r="N930" s="453" t="str">
        <x:v>DE/PARA POR CÓDIGO | NÃO INFORMADA</x:v>
      </x:c>
    </x:row>
    <x:row r="931">
      <x:c r="A931" s="453" t="str">
        <x:v>ABRIL 2025</x:v>
      </x:c>
      <x:c r="B931" s="453" t="str">
        <x:v>DISPONIBILIDADE</x:v>
      </x:c>
      <x:c r="C931" s="453" t="str">
        <x:v>DISPONIBILIDADE</x:v>
      </x:c>
      <x:c r="D931" s="453" t="str">
        <x:v>LINHA MORTA</x:v>
      </x:c>
      <x:c r="E931" s="453" t="str">
        <x:v>5020200035</x:v>
      </x:c>
      <x:c r="F931" s="601" t="str">
        <x:v>RET ESTAI ANCORA LM</x:v>
      </x:c>
      <x:c r="G931" s="453" t="str">
        <x:v>CONJUNTO</x:v>
      </x:c>
      <x:c r="H931" s="604" t="n">
        <x:v>20</x:v>
      </x:c>
      <x:c r="I931" s="607" t="n">
        <x:v>5888.35</x:v>
      </x:c>
      <x:c r="J931" s="607" t="n">
        <x:v>5168.6</x:v>
      </x:c>
      <x:c r="K931" s="453" t="str">
        <x:v>SUL</x:v>
      </x:c>
      <x:c r="L931" s="453" t="str">
        <x:v>NÃO</x:v>
      </x:c>
      <x:c r="M931" s="453" t="str">
        <x:v>DISPONIBILIDADE O&amp;M · FORA DO FATOR K</x:v>
      </x:c>
      <x:c r="N931" s="453" t="str">
        <x:v>DE/PARA POR CÓDIGO</x:v>
      </x:c>
    </x:row>
    <x:row r="932">
      <x:c r="A932" s="453" t="str">
        <x:v>ABRIL 2025</x:v>
      </x:c>
      <x:c r="B932" s="453" t="str">
        <x:v>DISPONIBILIDADE</x:v>
      </x:c>
      <x:c r="C932" s="453" t="str">
        <x:v>DISPONIBILIDADE</x:v>
      </x:c>
      <x:c r="D932" s="453" t="str">
        <x:v>LINHA MORTA</x:v>
      </x:c>
      <x:c r="E932" s="453" t="str">
        <x:v>5020200037</x:v>
      </x:c>
      <x:c r="F932" s="601" t="str">
        <x:v>INST ESTAI AEREO LM</x:v>
      </x:c>
      <x:c r="G932" s="453" t="str">
        <x:v>CONJUNTO</x:v>
      </x:c>
      <x:c r="H932" s="604" t="n">
        <x:v>3</x:v>
      </x:c>
      <x:c r="I932" s="607" t="n">
        <x:v>2961.74</x:v>
      </x:c>
      <x:c r="J932" s="607" t="n">
        <x:v>1104.18</x:v>
      </x:c>
      <x:c r="K932" s="453" t="str">
        <x:v>SUL</x:v>
      </x:c>
      <x:c r="L932" s="453" t="str">
        <x:v>NÃO</x:v>
      </x:c>
      <x:c r="M932" s="453" t="str">
        <x:v>DISPONIBILIDADE O&amp;M · FORA DO FATOR K</x:v>
      </x:c>
      <x:c r="N932" s="453" t="str">
        <x:v>DE/PARA POR CÓDIGO | NÃO INFORMADA</x:v>
      </x:c>
    </x:row>
    <x:row r="933">
      <x:c r="A933" s="453" t="str">
        <x:v>ABRIL 2025</x:v>
      </x:c>
      <x:c r="B933" s="453" t="str">
        <x:v>DISPONIBILIDADE</x:v>
      </x:c>
      <x:c r="C933" s="453" t="str">
        <x:v>DISPONIBILIDADE</x:v>
      </x:c>
      <x:c r="D933" s="453" t="str">
        <x:v>LINHA MORTA</x:v>
      </x:c>
      <x:c r="E933" s="453" t="str">
        <x:v>5020200038</x:v>
      </x:c>
      <x:c r="F933" s="601" t="str">
        <x:v>RET ESTAI AEREO LM</x:v>
      </x:c>
      <x:c r="G933" s="453" t="str">
        <x:v>CONJUNTO</x:v>
      </x:c>
      <x:c r="H933" s="604" t="n">
        <x:v>5</x:v>
      </x:c>
      <x:c r="I933" s="607" t="n">
        <x:v>1137.89</x:v>
      </x:c>
      <x:c r="J933" s="607" t="n">
        <x:v>1380.2</x:v>
      </x:c>
      <x:c r="K933" s="453" t="str">
        <x:v>NORTE | SUL</x:v>
      </x:c>
      <x:c r="L933" s="453" t="str">
        <x:v>NÃO</x:v>
      </x:c>
      <x:c r="M933" s="453" t="str">
        <x:v>DISPONIBILIDADE O&amp;M · FORA DO FATOR K</x:v>
      </x:c>
      <x:c r="N933" s="453" t="str">
        <x:v>DE/PARA POR CÓDIGO | NÃO INFORMADA</x:v>
      </x:c>
    </x:row>
    <x:row r="934">
      <x:c r="A934" s="453" t="str">
        <x:v>ABRIL 2025</x:v>
      </x:c>
      <x:c r="B934" s="453" t="str">
        <x:v>DISPONIBILIDADE</x:v>
      </x:c>
      <x:c r="C934" s="453" t="str">
        <x:v>DISPONIBILIDADE</x:v>
      </x:c>
      <x:c r="D934" s="453" t="str">
        <x:v>LINHA MORTA</x:v>
      </x:c>
      <x:c r="E934" s="453" t="str">
        <x:v>5020200039</x:v>
      </x:c>
      <x:c r="F934" s="601" t="str">
        <x:v>TENSIONAR ESTAI LM</x:v>
      </x:c>
      <x:c r="G934" s="453" t="str">
        <x:v>CONJUNTO</x:v>
      </x:c>
      <x:c r="H934" s="604" t="n">
        <x:v>23</x:v>
      </x:c>
      <x:c r="I934" s="607" t="n">
        <x:v>2244.8</x:v>
      </x:c>
      <x:c r="J934" s="607" t="n">
        <x:v>4232.69</x:v>
      </x:c>
      <x:c r="K934" s="453" t="str">
        <x:v>SUL</x:v>
      </x:c>
      <x:c r="L934" s="453" t="str">
        <x:v>NÃO</x:v>
      </x:c>
      <x:c r="M934" s="453" t="str">
        <x:v>DISPONIBILIDADE O&amp;M · FORA DO FATOR K</x:v>
      </x:c>
      <x:c r="N934" s="453" t="str">
        <x:v>DE/PARA POR CÓDIGO</x:v>
      </x:c>
    </x:row>
    <x:row r="935">
      <x:c r="A935" s="453" t="str">
        <x:v>ABRIL 2025</x:v>
      </x:c>
      <x:c r="B935" s="453" t="str">
        <x:v>DISPONIBILIDADE</x:v>
      </x:c>
      <x:c r="C935" s="453" t="str">
        <x:v>DISPONIBILIDADE</x:v>
      </x:c>
      <x:c r="D935" s="453" t="str">
        <x:v>LINHA MORTA</x:v>
      </x:c>
      <x:c r="E935" s="453" t="str">
        <x:v>5021000131</x:v>
      </x:c>
      <x:c r="F935" s="601" t="str">
        <x:v>INST ESTR PRI 2/3F SUS/PAS SP CRUZ SP LM</x:v>
      </x:c>
      <x:c r="G935" s="453" t="str">
        <x:v>CONJUNTO</x:v>
      </x:c>
      <x:c r="H935" s="604" t="n">
        <x:v>43</x:v>
      </x:c>
      <x:c r="I935" s="607" t="n">
        <x:v>22305.61</x:v>
      </x:c>
      <x:c r="J935" s="607" t="n">
        <x:v>28063.52</x:v>
      </x:c>
      <x:c r="K935" s="453" t="str">
        <x:v>NORTE | SUL</x:v>
      </x:c>
      <x:c r="L935" s="453" t="str">
        <x:v>NÃO</x:v>
      </x:c>
      <x:c r="M935" s="453" t="str">
        <x:v>DISPONIBILIDADE O&amp;M · FORA DO FATOR K</x:v>
      </x:c>
      <x:c r="N935" s="453" t="str">
        <x:v>DE/PARA POR CÓDIGO | NÃO INFORMADA</x:v>
      </x:c>
    </x:row>
    <x:row r="936">
      <x:c r="A936" s="453" t="str">
        <x:v>ABRIL 2025</x:v>
      </x:c>
      <x:c r="B936" s="453" t="str">
        <x:v>DISPONIBILIDADE</x:v>
      </x:c>
      <x:c r="C936" s="453" t="str">
        <x:v>DISPONIBILIDADE</x:v>
      </x:c>
      <x:c r="D936" s="453" t="str">
        <x:v>LINHA MORTA</x:v>
      </x:c>
      <x:c r="E936" s="453" t="str">
        <x:v>5021000132</x:v>
      </x:c>
      <x:c r="F936" s="601" t="str">
        <x:v>RET ESTR PRI 2/3F SUS/PAS SP CRUZ SP LM</x:v>
      </x:c>
      <x:c r="G936" s="453" t="str">
        <x:v>CONJUNTO</x:v>
      </x:c>
      <x:c r="H936" s="604" t="n">
        <x:v>47</x:v>
      </x:c>
      <x:c r="I936" s="607" t="n">
        <x:v>8706.94</x:v>
      </x:c>
      <x:c r="J936" s="607" t="n">
        <x:v>23000.86</x:v>
      </x:c>
      <x:c r="K936" s="453" t="str">
        <x:v>NORTE | SUL</x:v>
      </x:c>
      <x:c r="L936" s="453" t="str">
        <x:v>NÃO</x:v>
      </x:c>
      <x:c r="M936" s="453" t="str">
        <x:v>DISPONIBILIDADE O&amp;M · FORA DO FATOR K</x:v>
      </x:c>
      <x:c r="N936" s="453" t="str">
        <x:v>DE/PARA POR CÓDIGO</x:v>
      </x:c>
    </x:row>
    <x:row r="937">
      <x:c r="A937" s="453" t="str">
        <x:v>ABRIL 2025</x:v>
      </x:c>
      <x:c r="B937" s="453" t="str">
        <x:v>DISPONIBILIDADE</x:v>
      </x:c>
      <x:c r="C937" s="453" t="str">
        <x:v>DISPONIBILIDADE</x:v>
      </x:c>
      <x:c r="D937" s="453" t="str">
        <x:v>LINHA MORTA</x:v>
      </x:c>
      <x:c r="E937" s="453" t="str">
        <x:v>5021000133</x:v>
      </x:c>
      <x:c r="F937" s="601" t="str">
        <x:v>INST ESTR PRI 2/3F SUS/PAS DP CRUZ DP LM</x:v>
      </x:c>
      <x:c r="G937" s="453" t="str">
        <x:v>CONJUNTO</x:v>
      </x:c>
      <x:c r="H937" s="604" t="n">
        <x:v>8</x:v>
      </x:c>
      <x:c r="I937" s="607" t="n">
        <x:v>5671.12</x:v>
      </x:c>
      <x:c r="J937" s="607" t="n">
        <x:v>7609.28</x:v>
      </x:c>
      <x:c r="K937" s="453" t="str">
        <x:v>NORTE | SUL</x:v>
      </x:c>
      <x:c r="L937" s="453" t="str">
        <x:v>NÃO</x:v>
      </x:c>
      <x:c r="M937" s="453" t="str">
        <x:v>DISPONIBILIDADE O&amp;M · FORA DO FATOR K</x:v>
      </x:c>
      <x:c r="N937" s="453" t="str">
        <x:v>DE/PARA POR CÓDIGO | NÃO INFORMADA</x:v>
      </x:c>
    </x:row>
    <x:row r="938">
      <x:c r="A938" s="453" t="str">
        <x:v>ABRIL 2025</x:v>
      </x:c>
      <x:c r="B938" s="453" t="str">
        <x:v>DISPONIBILIDADE</x:v>
      </x:c>
      <x:c r="C938" s="453" t="str">
        <x:v>DISPONIBILIDADE</x:v>
      </x:c>
      <x:c r="D938" s="453" t="str">
        <x:v>LINHA MORTA</x:v>
      </x:c>
      <x:c r="E938" s="453" t="str">
        <x:v>5021000134</x:v>
      </x:c>
      <x:c r="F938" s="601" t="str">
        <x:v>RET ESTR PRI 2/3F SUS/PAS DP CRUZ DP LM</x:v>
      </x:c>
      <x:c r="G938" s="453" t="str">
        <x:v>CONJUNTO</x:v>
      </x:c>
      <x:c r="H938" s="604" t="n">
        <x:v>8</x:v>
      </x:c>
      <x:c r="I938" s="607" t="n">
        <x:v>1512.84</x:v>
      </x:c>
      <x:c r="J938" s="607" t="n">
        <x:v>5706.96</x:v>
      </x:c>
      <x:c r="K938" s="453" t="str">
        <x:v>NORTE | SUL</x:v>
      </x:c>
      <x:c r="L938" s="453" t="str">
        <x:v>NÃO</x:v>
      </x:c>
      <x:c r="M938" s="453" t="str">
        <x:v>DISPONIBILIDADE O&amp;M · FORA DO FATOR K</x:v>
      </x:c>
      <x:c r="N938" s="453" t="str">
        <x:v>DE/PARA POR CÓDIGO</x:v>
      </x:c>
    </x:row>
    <x:row r="939">
      <x:c r="A939" s="453" t="str">
        <x:v>ABRIL 2025</x:v>
      </x:c>
      <x:c r="B939" s="453" t="str">
        <x:v>DISPONIBILIDADE</x:v>
      </x:c>
      <x:c r="C939" s="453" t="str">
        <x:v>DISPONIBILIDADE</x:v>
      </x:c>
      <x:c r="D939" s="453" t="str">
        <x:v>LINHA MORTA</x:v>
      </x:c>
      <x:c r="E939" s="453" t="str">
        <x:v>5021000135</x:v>
      </x:c>
      <x:c r="F939" s="601" t="str">
        <x:v>INST ESTR PRI 2/3F ANC/AMA SP CRUZ DP LM</x:v>
      </x:c>
      <x:c r="G939" s="453" t="str">
        <x:v>CONJUNTO</x:v>
      </x:c>
      <x:c r="H939" s="604" t="n">
        <x:v>10</x:v>
      </x:c>
      <x:c r="I939" s="607" t="n">
        <x:v>8736.1</x:v>
      </x:c>
      <x:c r="J939" s="607" t="n">
        <x:v>10702.6</x:v>
      </x:c>
      <x:c r="K939" s="453" t="str">
        <x:v>SUL</x:v>
      </x:c>
      <x:c r="L939" s="453" t="str">
        <x:v>NÃO</x:v>
      </x:c>
      <x:c r="M939" s="453" t="str">
        <x:v>DISPONIBILIDADE O&amp;M · FORA DO FATOR K</x:v>
      </x:c>
      <x:c r="N939" s="453" t="str">
        <x:v>DE/PARA POR CÓDIGO | NÃO INFORMADA</x:v>
      </x:c>
    </x:row>
    <x:row r="940">
      <x:c r="A940" s="453" t="str">
        <x:v>ABRIL 2025</x:v>
      </x:c>
      <x:c r="B940" s="453" t="str">
        <x:v>DISPONIBILIDADE</x:v>
      </x:c>
      <x:c r="C940" s="453" t="str">
        <x:v>DISPONIBILIDADE</x:v>
      </x:c>
      <x:c r="D940" s="453" t="str">
        <x:v>LINHA MORTA</x:v>
      </x:c>
      <x:c r="E940" s="453" t="str">
        <x:v>5021000136</x:v>
      </x:c>
      <x:c r="F940" s="601" t="str">
        <x:v>RET ESTR PRI 2/3F ANC/AMA SP CRUZ DP LM</x:v>
      </x:c>
      <x:c r="G940" s="453" t="str">
        <x:v>CONJUNTO</x:v>
      </x:c>
      <x:c r="H940" s="604" t="n">
        <x:v>7</x:v>
      </x:c>
      <x:c r="I940" s="607" t="n">
        <x:v>2134.97</x:v>
      </x:c>
      <x:c r="J940" s="607" t="n">
        <x:v>5244.26</x:v>
      </x:c>
      <x:c r="K940" s="453" t="str">
        <x:v>SUL</x:v>
      </x:c>
      <x:c r="L940" s="453" t="str">
        <x:v>NÃO</x:v>
      </x:c>
      <x:c r="M940" s="453" t="str">
        <x:v>DISPONIBILIDADE O&amp;M · FORA DO FATOR K</x:v>
      </x:c>
      <x:c r="N940" s="453" t="str">
        <x:v>DE/PARA POR CÓDIGO | NÃO INFORMADA</x:v>
      </x:c>
    </x:row>
    <x:row r="941">
      <x:c r="A941" s="453" t="str">
        <x:v>ABRIL 2025</x:v>
      </x:c>
      <x:c r="B941" s="453" t="str">
        <x:v>DISPONIBILIDADE</x:v>
      </x:c>
      <x:c r="C941" s="453" t="str">
        <x:v>DISPONIBILIDADE</x:v>
      </x:c>
      <x:c r="D941" s="453" t="str">
        <x:v>LINHA MORTA</x:v>
      </x:c>
      <x:c r="E941" s="453" t="str">
        <x:v>5021000137</x:v>
      </x:c>
      <x:c r="F941" s="601" t="str">
        <x:v>INST ESTR PRI 2/3F ANC/AMA DP CRUZ DP LM</x:v>
      </x:c>
      <x:c r="G941" s="453" t="str">
        <x:v>CONJUNTO</x:v>
      </x:c>
      <x:c r="H941" s="604" t="n">
        <x:v>18</x:v>
      </x:c>
      <x:c r="I941" s="607" t="n">
        <x:v>23543.28</x:v>
      </x:c>
      <x:c r="J941" s="607" t="n">
        <x:v>27403.92</x:v>
      </x:c>
      <x:c r="K941" s="453" t="str">
        <x:v>NORTE | SUL</x:v>
      </x:c>
      <x:c r="L941" s="453" t="str">
        <x:v>NÃO</x:v>
      </x:c>
      <x:c r="M941" s="453" t="str">
        <x:v>DISPONIBILIDADE O&amp;M · FORA DO FATOR K</x:v>
      </x:c>
      <x:c r="N941" s="453" t="str">
        <x:v>DE/PARA POR CÓDIGO</x:v>
      </x:c>
    </x:row>
    <x:row r="942">
      <x:c r="A942" s="453" t="str">
        <x:v>ABRIL 2025</x:v>
      </x:c>
      <x:c r="B942" s="453" t="str">
        <x:v>DISPONIBILIDADE</x:v>
      </x:c>
      <x:c r="C942" s="453" t="str">
        <x:v>DISPONIBILIDADE</x:v>
      </x:c>
      <x:c r="D942" s="453" t="str">
        <x:v>LINHA MORTA</x:v>
      </x:c>
      <x:c r="E942" s="453" t="str">
        <x:v>5021000138</x:v>
      </x:c>
      <x:c r="F942" s="601" t="str">
        <x:v>RET ESTR PRI 2/3F ANC/AMA DP CRUZ DP LM</x:v>
      </x:c>
      <x:c r="G942" s="453" t="str">
        <x:v>CONJUNTO</x:v>
      </x:c>
      <x:c r="H942" s="604" t="n">
        <x:v>5</x:v>
      </x:c>
      <x:c r="I942" s="607" t="n">
        <x:v>2074.25</x:v>
      </x:c>
      <x:c r="J942" s="607" t="n">
        <x:v>5328.3</x:v>
      </x:c>
      <x:c r="K942" s="453" t="str">
        <x:v>NORTE | SUL</x:v>
      </x:c>
      <x:c r="L942" s="453" t="str">
        <x:v>NÃO</x:v>
      </x:c>
      <x:c r="M942" s="453" t="str">
        <x:v>DISPONIBILIDADE O&amp;M · FORA DO FATOR K</x:v>
      </x:c>
      <x:c r="N942" s="453" t="str">
        <x:v>DE/PARA POR CÓDIGO | NÃO INFORMADA</x:v>
      </x:c>
    </x:row>
    <x:row r="943">
      <x:c r="A943" s="453" t="str">
        <x:v>ABRIL 2025</x:v>
      </x:c>
      <x:c r="B943" s="453" t="str">
        <x:v>DISPONIBILIDADE</x:v>
      </x:c>
      <x:c r="C943" s="453" t="str">
        <x:v>DISPONIBILIDADE</x:v>
      </x:c>
      <x:c r="D943" s="453" t="str">
        <x:v>LINHA MORTA</x:v>
      </x:c>
      <x:c r="E943" s="453" t="str">
        <x:v>5021000140</x:v>
      </x:c>
      <x:c r="F943" s="601" t="str">
        <x:v>RET ESTR PRI 1F SUSP/PAS SP S/CRUZ LM</x:v>
      </x:c>
      <x:c r="G943" s="453" t="str">
        <x:v>CONJUNTO</x:v>
      </x:c>
      <x:c r="H943" s="604" t="n">
        <x:v>19</x:v>
      </x:c>
      <x:c r="I943" s="607" t="n">
        <x:v>1297.89</x:v>
      </x:c>
      <x:c r="J943" s="607" t="n">
        <x:v>3746.23</x:v>
      </x:c>
      <x:c r="K943" s="453" t="str">
        <x:v>SUL</x:v>
      </x:c>
      <x:c r="L943" s="453" t="str">
        <x:v>NÃO</x:v>
      </x:c>
      <x:c r="M943" s="453" t="str">
        <x:v>DISPONIBILIDADE O&amp;M · FORA DO FATOR K</x:v>
      </x:c>
      <x:c r="N943" s="453" t="str">
        <x:v>DE/PARA POR CÓDIGO</x:v>
      </x:c>
    </x:row>
    <x:row r="944">
      <x:c r="A944" s="453" t="str">
        <x:v>ABRIL 2025</x:v>
      </x:c>
      <x:c r="B944" s="453" t="str">
        <x:v>DISPONIBILIDADE</x:v>
      </x:c>
      <x:c r="C944" s="453" t="str">
        <x:v>DISPONIBILIDADE</x:v>
      </x:c>
      <x:c r="D944" s="453" t="str">
        <x:v>LINHA MORTA</x:v>
      </x:c>
      <x:c r="E944" s="453" t="str">
        <x:v>5021000141</x:v>
      </x:c>
      <x:c r="F944" s="601" t="str">
        <x:v>INST ESTR PRI 1F SUSP/PAS DP S/CRUZ LM</x:v>
      </x:c>
      <x:c r="G944" s="453" t="str">
        <x:v>CONJUNTO</x:v>
      </x:c>
      <x:c r="H944" s="604" t="n">
        <x:v>20</x:v>
      </x:c>
      <x:c r="I944" s="607" t="n">
        <x:v>3318.6</x:v>
      </x:c>
      <x:c r="J944" s="607" t="n">
        <x:v>7298</x:v>
      </x:c>
      <x:c r="K944" s="453" t="str">
        <x:v>NORTE | SUL</x:v>
      </x:c>
      <x:c r="L944" s="453" t="str">
        <x:v>NÃO</x:v>
      </x:c>
      <x:c r="M944" s="453" t="str">
        <x:v>DISPONIBILIDADE O&amp;M · FORA DO FATOR K</x:v>
      </x:c>
      <x:c r="N944" s="453" t="str">
        <x:v>DE/PARA POR CÓDIGO</x:v>
      </x:c>
    </x:row>
    <x:row r="945">
      <x:c r="A945" s="453" t="str">
        <x:v>ABRIL 2025</x:v>
      </x:c>
      <x:c r="B945" s="453" t="str">
        <x:v>DISPONIBILIDADE</x:v>
      </x:c>
      <x:c r="C945" s="453" t="str">
        <x:v>DISPONIBILIDADE</x:v>
      </x:c>
      <x:c r="D945" s="453" t="str">
        <x:v>LINHA MORTA</x:v>
      </x:c>
      <x:c r="E945" s="453" t="str">
        <x:v>5021000143</x:v>
      </x:c>
      <x:c r="F945" s="601" t="str">
        <x:v>INST ESTR PRI 1F ANC/AMA SP S/CRUZ LM</x:v>
      </x:c>
      <x:c r="G945" s="453" t="str">
        <x:v>CONJUNTO</x:v>
      </x:c>
      <x:c r="H945" s="604" t="n">
        <x:v>1</x:v>
      </x:c>
      <x:c r="I945" s="607" t="n">
        <x:v>167.27</x:v>
      </x:c>
      <x:c r="J945" s="607" t="n">
        <x:v>417.74</x:v>
      </x:c>
      <x:c r="K945" s="453" t="str">
        <x:v>SUL</x:v>
      </x:c>
      <x:c r="L945" s="453" t="str">
        <x:v>NÃO</x:v>
      </x:c>
      <x:c r="M945" s="453" t="str">
        <x:v>DISPONIBILIDADE O&amp;M · FORA DO FATOR K</x:v>
      </x:c>
      <x:c r="N945" s="453" t="str">
        <x:v>DE/PARA POR CÓDIGO</x:v>
      </x:c>
    </x:row>
    <x:row r="946">
      <x:c r="A946" s="453" t="str">
        <x:v>ABRIL 2025</x:v>
      </x:c>
      <x:c r="B946" s="453" t="str">
        <x:v>DISPONIBILIDADE</x:v>
      </x:c>
      <x:c r="C946" s="453" t="str">
        <x:v>DISPONIBILIDADE</x:v>
      </x:c>
      <x:c r="D946" s="453" t="str">
        <x:v>LINHA MORTA</x:v>
      </x:c>
      <x:c r="E946" s="453" t="str">
        <x:v>5021000144</x:v>
      </x:c>
      <x:c r="F946" s="601" t="str">
        <x:v>RET ESTR PRI 1F ANC/AMA SP S/CRUZ LM</x:v>
      </x:c>
      <x:c r="G946" s="453" t="str">
        <x:v>CONJUNTO</x:v>
      </x:c>
      <x:c r="H946" s="604" t="n">
        <x:v>1</x:v>
      </x:c>
      <x:c r="I946" s="607" t="n">
        <x:v>115.8</x:v>
      </x:c>
      <x:c r="J946" s="607" t="n">
        <x:v>289.19</x:v>
      </x:c>
      <x:c r="K946" s="453" t="str">
        <x:v>SUL</x:v>
      </x:c>
      <x:c r="L946" s="453" t="str">
        <x:v>NÃO</x:v>
      </x:c>
      <x:c r="M946" s="453" t="str">
        <x:v>DISPONIBILIDADE O&amp;M · FORA DO FATOR K</x:v>
      </x:c>
      <x:c r="N946" s="453" t="str">
        <x:v>DE/PARA POR CÓDIGO</x:v>
      </x:c>
    </x:row>
    <x:row r="947">
      <x:c r="A947" s="453" t="str">
        <x:v>ABRIL 2025</x:v>
      </x:c>
      <x:c r="B947" s="453" t="str">
        <x:v>DISPONIBILIDADE</x:v>
      </x:c>
      <x:c r="C947" s="453" t="str">
        <x:v>DISPONIBILIDADE</x:v>
      </x:c>
      <x:c r="D947" s="453" t="str">
        <x:v>LINHA MORTA</x:v>
      </x:c>
      <x:c r="E947" s="453" t="str">
        <x:v>5021000145</x:v>
      </x:c>
      <x:c r="F947" s="601" t="str">
        <x:v>INST ESTR PRI 1F ANC/AMA DP S/CRUZ LM</x:v>
      </x:c>
      <x:c r="G947" s="453" t="str">
        <x:v>CONJUNTO</x:v>
      </x:c>
      <x:c r="H947" s="604" t="n">
        <x:v>2</x:v>
      </x:c>
      <x:c r="I947" s="607" t="n">
        <x:v>761.4</x:v>
      </x:c>
      <x:c r="J947" s="607" t="n">
        <x:v>1050.54</x:v>
      </x:c>
      <x:c r="K947" s="453" t="str">
        <x:v>SUL</x:v>
      </x:c>
      <x:c r="L947" s="453" t="str">
        <x:v>NÃO</x:v>
      </x:c>
      <x:c r="M947" s="453" t="str">
        <x:v>DISPONIBILIDADE O&amp;M · FORA DO FATOR K</x:v>
      </x:c>
      <x:c r="N947" s="453" t="str">
        <x:v>DE/PARA POR CÓDIGO</x:v>
      </x:c>
    </x:row>
    <x:row r="948">
      <x:c r="A948" s="453" t="str">
        <x:v>ABRIL 2025</x:v>
      </x:c>
      <x:c r="B948" s="453" t="str">
        <x:v>DISPONIBILIDADE</x:v>
      </x:c>
      <x:c r="C948" s="453" t="str">
        <x:v>DISPONIBILIDADE</x:v>
      </x:c>
      <x:c r="D948" s="453" t="str">
        <x:v>LINHA MORTA</x:v>
      </x:c>
      <x:c r="E948" s="453" t="str">
        <x:v>5021000146</x:v>
      </x:c>
      <x:c r="F948" s="601" t="str">
        <x:v>RET ESTR PRI 1F ANC/AMA DP S/CRUZ LM</x:v>
      </x:c>
      <x:c r="G948" s="453" t="str">
        <x:v>CONJUNTO</x:v>
      </x:c>
      <x:c r="H948" s="604" t="n">
        <x:v>3</x:v>
      </x:c>
      <x:c r="I948" s="607" t="n">
        <x:v>439.26</x:v>
      </x:c>
      <x:c r="J948" s="607" t="n">
        <x:v>1064.73</x:v>
      </x:c>
      <x:c r="K948" s="453" t="str">
        <x:v>SUL</x:v>
      </x:c>
      <x:c r="L948" s="453" t="str">
        <x:v>NÃO</x:v>
      </x:c>
      <x:c r="M948" s="453" t="str">
        <x:v>DISPONIBILIDADE O&amp;M · FORA DO FATOR K</x:v>
      </x:c>
      <x:c r="N948" s="453" t="str">
        <x:v>DE/PARA POR CÓDIGO</x:v>
      </x:c>
    </x:row>
    <x:row r="949">
      <x:c r="A949" s="453" t="str">
        <x:v>ABRIL 2025</x:v>
      </x:c>
      <x:c r="B949" s="453" t="str">
        <x:v>DISPONIBILIDADE</x:v>
      </x:c>
      <x:c r="C949" s="453" t="str">
        <x:v>DISPONIBILIDADE</x:v>
      </x:c>
      <x:c r="D949" s="453" t="str">
        <x:v>LINHA MORTA</x:v>
      </x:c>
      <x:c r="E949" s="453" t="str">
        <x:v>5021000158</x:v>
      </x:c>
      <x:c r="F949" s="601" t="str">
        <x:v>INST ESTR PRI RDC PASSANTE SIMPLES LM</x:v>
      </x:c>
      <x:c r="G949" s="453" t="str">
        <x:v>CONJUNTO</x:v>
      </x:c>
      <x:c r="H949" s="604" t="n">
        <x:v>5</x:v>
      </x:c>
      <x:c r="I949" s="607" t="n">
        <x:v>2489.01</x:v>
      </x:c>
      <x:c r="J949" s="607" t="n">
        <x:v>3006.25</x:v>
      </x:c>
      <x:c r="K949" s="453" t="str">
        <x:v>NORTE | SUL</x:v>
      </x:c>
      <x:c r="L949" s="453" t="str">
        <x:v>NÃO</x:v>
      </x:c>
      <x:c r="M949" s="453" t="str">
        <x:v>DISPONIBILIDADE O&amp;M · FORA DO FATOR K</x:v>
      </x:c>
      <x:c r="N949" s="453" t="str">
        <x:v>DE/PARA POR CÓDIGO | SEM DE/PARA (OBS. EQUIVALÊNCIA / DILUIÇÃO)</x:v>
      </x:c>
    </x:row>
    <x:row r="950">
      <x:c r="A950" s="453" t="str">
        <x:v>ABRIL 2025</x:v>
      </x:c>
      <x:c r="B950" s="453" t="str">
        <x:v>DISPONIBILIDADE</x:v>
      </x:c>
      <x:c r="C950" s="453" t="str">
        <x:v>DISPONIBILIDADE</x:v>
      </x:c>
      <x:c r="D950" s="453" t="str">
        <x:v>LINHA MORTA</x:v>
      </x:c>
      <x:c r="E950" s="453" t="str">
        <x:v>5021000164</x:v>
      </x:c>
      <x:c r="F950" s="601" t="str">
        <x:v>INST ESTR PRI RDC N3S-CE LM</x:v>
      </x:c>
      <x:c r="G950" s="453" t="str">
        <x:v>CONJUNTO</x:v>
      </x:c>
      <x:c r="H950" s="604" t="n">
        <x:v>2</x:v>
      </x:c>
      <x:c r="I950" s="607" t="n">
        <x:v>3972.72</x:v>
      </x:c>
      <x:c r="J950" s="607" t="n">
        <x:v>2273.54</x:v>
      </x:c>
      <x:c r="K950" s="453" t="str">
        <x:v>SUL</x:v>
      </x:c>
      <x:c r="L950" s="453" t="str">
        <x:v>NÃO</x:v>
      </x:c>
      <x:c r="M950" s="453" t="str">
        <x:v>DISPONIBILIDADE O&amp;M · FORA DO FATOR K</x:v>
      </x:c>
      <x:c r="N950" s="453" t="str">
        <x:v>DE/PARA POR CÓDIGO</x:v>
      </x:c>
    </x:row>
    <x:row r="951">
      <x:c r="A951" s="453" t="str">
        <x:v>ABRIL 2025</x:v>
      </x:c>
      <x:c r="B951" s="453" t="str">
        <x:v>DISPONIBILIDADE</x:v>
      </x:c>
      <x:c r="C951" s="453" t="str">
        <x:v>DISPONIBILIDADE</x:v>
      </x:c>
      <x:c r="D951" s="453" t="str">
        <x:v>LINHA MORTA</x:v>
      </x:c>
      <x:c r="E951" s="453" t="str">
        <x:v>5021100014</x:v>
      </x:c>
      <x:c r="F951" s="601" t="str">
        <x:v>INST ESTRUTURA SECUNDARIA LM</x:v>
      </x:c>
      <x:c r="G951" s="453" t="str">
        <x:v>UNIDADE</x:v>
      </x:c>
      <x:c r="H951" s="604" t="n">
        <x:v>342</x:v>
      </x:c>
      <x:c r="I951" s="607" t="n">
        <x:v>35332.28</x:v>
      </x:c>
      <x:c r="J951" s="607" t="n">
        <x:v>80920.62</x:v>
      </x:c>
      <x:c r="K951" s="453" t="str">
        <x:v>NORTE | SUL</x:v>
      </x:c>
      <x:c r="L951" s="453" t="str">
        <x:v>NÃO</x:v>
      </x:c>
      <x:c r="M951" s="453" t="str">
        <x:v>DISPONIBILIDADE O&amp;M · FORA DO FATOR K</x:v>
      </x:c>
      <x:c r="N951" s="453" t="str">
        <x:v>DE/PARA POR CÓDIGO | NÃO INFORMADA</x:v>
      </x:c>
    </x:row>
    <x:row r="952">
      <x:c r="A952" s="453" t="str">
        <x:v>ABRIL 2025</x:v>
      </x:c>
      <x:c r="B952" s="453" t="str">
        <x:v>DISPONIBILIDADE</x:v>
      </x:c>
      <x:c r="C952" s="453" t="str">
        <x:v>DISPONIBILIDADE</x:v>
      </x:c>
      <x:c r="D952" s="453" t="str">
        <x:v>LINHA MORTA</x:v>
      </x:c>
      <x:c r="E952" s="453" t="str">
        <x:v>5021100015</x:v>
      </x:c>
      <x:c r="F952" s="601" t="str">
        <x:v>RET ESTRUTURA SECUNDARIA LM</x:v>
      </x:c>
      <x:c r="G952" s="453" t="str">
        <x:v>UNIDADE</x:v>
      </x:c>
      <x:c r="H952" s="604" t="n">
        <x:v>228</x:v>
      </x:c>
      <x:c r="I952" s="607" t="n">
        <x:v>10858.07</x:v>
      </x:c>
      <x:c r="J952" s="607" t="n">
        <x:v>53947.08</x:v>
      </x:c>
      <x:c r="K952" s="453" t="str">
        <x:v>NORTE | SUL</x:v>
      </x:c>
      <x:c r="L952" s="453" t="str">
        <x:v>NÃO</x:v>
      </x:c>
      <x:c r="M952" s="453" t="str">
        <x:v>DISPONIBILIDADE O&amp;M · FORA DO FATOR K</x:v>
      </x:c>
      <x:c r="N952" s="453" t="str">
        <x:v>DE/PARA POR CÓDIGO</x:v>
      </x:c>
    </x:row>
    <x:row r="953">
      <x:c r="A953" s="453" t="str">
        <x:v>ABRIL 2025</x:v>
      </x:c>
      <x:c r="B953" s="453" t="str">
        <x:v>DISPONIBILIDADE</x:v>
      </x:c>
      <x:c r="C953" s="453" t="str">
        <x:v>DISPONIBILIDADE</x:v>
      </x:c>
      <x:c r="D953" s="453" t="str">
        <x:v>LINHA MORTA</x:v>
      </x:c>
      <x:c r="E953" s="453" t="str">
        <x:v>5021200046</x:v>
      </x:c>
      <x:c r="F953" s="601" t="str">
        <x:v>INST ISOLADOR PINO/PILAR LM</x:v>
      </x:c>
      <x:c r="G953" s="453" t="str">
        <x:v>UNIDADE</x:v>
      </x:c>
      <x:c r="H953" s="604" t="n">
        <x:v>7</x:v>
      </x:c>
      <x:c r="I953" s="607" t="n">
        <x:v>522.27</x:v>
      </x:c>
      <x:c r="J953" s="607" t="n">
        <x:v>2116.31</x:v>
      </x:c>
      <x:c r="K953" s="453" t="str">
        <x:v>NORTE | SUL</x:v>
      </x:c>
      <x:c r="L953" s="453" t="str">
        <x:v>NÃO</x:v>
      </x:c>
      <x:c r="M953" s="453" t="str">
        <x:v>DISPONIBILIDADE O&amp;M · FORA DO FATOR K</x:v>
      </x:c>
      <x:c r="N953" s="453" t="str">
        <x:v>DE/PARA POR CÓDIGO | NÃO INFORMADA</x:v>
      </x:c>
    </x:row>
    <x:row r="954">
      <x:c r="A954" s="453" t="str">
        <x:v>ABRIL 2025</x:v>
      </x:c>
      <x:c r="B954" s="453" t="str">
        <x:v>DISPONIBILIDADE</x:v>
      </x:c>
      <x:c r="C954" s="453" t="str">
        <x:v>DISPONIBILIDADE</x:v>
      </x:c>
      <x:c r="D954" s="453" t="str">
        <x:v>LINHA MORTA</x:v>
      </x:c>
      <x:c r="E954" s="453" t="str">
        <x:v>5021200048</x:v>
      </x:c>
      <x:c r="F954" s="601" t="str">
        <x:v>INST ISOLAD DISCO/ANCORAGEM LM</x:v>
      </x:c>
      <x:c r="G954" s="453" t="str">
        <x:v>CONJUNTO</x:v>
      </x:c>
      <x:c r="H954" s="604" t="n">
        <x:v>3</x:v>
      </x:c>
      <x:c r="I954" s="607" t="n">
        <x:v>322.08</x:v>
      </x:c>
      <x:c r="J954" s="607" t="n">
        <x:v>997.29</x:v>
      </x:c>
      <x:c r="K954" s="453" t="str">
        <x:v>NORTE | SUL</x:v>
      </x:c>
      <x:c r="L954" s="453" t="str">
        <x:v>NÃO</x:v>
      </x:c>
      <x:c r="M954" s="453" t="str">
        <x:v>DISPONIBILIDADE O&amp;M · FORA DO FATOR K</x:v>
      </x:c>
      <x:c r="N954" s="453" t="str">
        <x:v>DE/PARA POR CÓDIGO</x:v>
      </x:c>
    </x:row>
    <x:row r="955">
      <x:c r="A955" s="453" t="str">
        <x:v>ABRIL 2025</x:v>
      </x:c>
      <x:c r="B955" s="453" t="str">
        <x:v>DISPONIBILIDADE</x:v>
      </x:c>
      <x:c r="C955" s="453" t="str">
        <x:v>DISPONIBILIDADE</x:v>
      </x:c>
      <x:c r="D955" s="453" t="str">
        <x:v>LINHA MORTA</x:v>
      </x:c>
      <x:c r="E955" s="453" t="str">
        <x:v>5022000233</x:v>
      </x:c>
      <x:c r="F955" s="601" t="str">
        <x:v>RET COND NU COBRE &lt;= 50MM² LM</x:v>
      </x:c>
      <x:c r="G955" s="453" t="str">
        <x:v>METRO</x:v>
      </x:c>
      <x:c r="H955" s="604" t="n">
        <x:v>504</x:v>
      </x:c>
      <x:c r="I955" s="607" t="n">
        <x:v>1141.72</x:v>
      </x:c>
      <x:c r="J955" s="607" t="n">
        <x:v>1123.92</x:v>
      </x:c>
      <x:c r="K955" s="453" t="str">
        <x:v>SUL</x:v>
      </x:c>
      <x:c r="L955" s="453" t="str">
        <x:v>NÃO</x:v>
      </x:c>
      <x:c r="M955" s="453" t="str">
        <x:v>DISPONIBILIDADE O&amp;M · FORA DO FATOR K</x:v>
      </x:c>
      <x:c r="N955" s="453" t="str">
        <x:v>DE/PARA POR CÓDIGO</x:v>
      </x:c>
    </x:row>
    <x:row r="956">
      <x:c r="A956" s="453" t="str">
        <x:v>ABRIL 2025</x:v>
      </x:c>
      <x:c r="B956" s="453" t="str">
        <x:v>DISPONIBILIDADE</x:v>
      </x:c>
      <x:c r="C956" s="453" t="str">
        <x:v>DISPONIBILIDADE</x:v>
      </x:c>
      <x:c r="D956" s="453" t="str">
        <x:v>LINHA MORTA</x:v>
      </x:c>
      <x:c r="E956" s="453" t="str">
        <x:v>5022000234</x:v>
      </x:c>
      <x:c r="F956" s="601" t="str">
        <x:v>INST COND NU ALUMINIO &gt; 1/0 LM</x:v>
      </x:c>
      <x:c r="G956" s="453" t="str">
        <x:v>METRO</x:v>
      </x:c>
      <x:c r="H956" s="604" t="n">
        <x:v>1092</x:v>
      </x:c>
      <x:c r="I956" s="607" t="n">
        <x:v>10381.84</x:v>
      </x:c>
      <x:c r="J956" s="607" t="n">
        <x:v>7895.16</x:v>
      </x:c>
      <x:c r="K956" s="453" t="str">
        <x:v>SUL</x:v>
      </x:c>
      <x:c r="L956" s="453" t="str">
        <x:v>NÃO</x:v>
      </x:c>
      <x:c r="M956" s="453" t="str">
        <x:v>DISPONIBILIDADE O&amp;M · FORA DO FATOR K</x:v>
      </x:c>
      <x:c r="N956" s="453" t="str">
        <x:v>DE/PARA POR CÓDIGO</x:v>
      </x:c>
    </x:row>
    <x:row r="957">
      <x:c r="A957" s="453" t="str">
        <x:v>ABRIL 2025</x:v>
      </x:c>
      <x:c r="B957" s="453" t="str">
        <x:v>DISPONIBILIDADE</x:v>
      </x:c>
      <x:c r="C957" s="453" t="str">
        <x:v>DISPONIBILIDADE</x:v>
      </x:c>
      <x:c r="D957" s="453" t="str">
        <x:v>LINHA MORTA</x:v>
      </x:c>
      <x:c r="E957" s="453" t="str">
        <x:v>5022000235</x:v>
      </x:c>
      <x:c r="F957" s="601" t="str">
        <x:v>RET COND NU ALUMINIO &gt; 1/0 LM</x:v>
      </x:c>
      <x:c r="G957" s="453" t="str">
        <x:v>METRO</x:v>
      </x:c>
      <x:c r="H957" s="604" t="n">
        <x:v>1134</x:v>
      </x:c>
      <x:c r="I957" s="607" t="n">
        <x:v>3315.12</x:v>
      </x:c>
      <x:c r="J957" s="607" t="n">
        <x:v>3129.84</x:v>
      </x:c>
      <x:c r="K957" s="453" t="str">
        <x:v>SUL</x:v>
      </x:c>
      <x:c r="L957" s="453" t="str">
        <x:v>NÃO</x:v>
      </x:c>
      <x:c r="M957" s="453" t="str">
        <x:v>DISPONIBILIDADE O&amp;M · FORA DO FATOR K</x:v>
      </x:c>
      <x:c r="N957" s="453" t="str">
        <x:v>DE/PARA POR CÓDIGO</x:v>
      </x:c>
    </x:row>
    <x:row r="958">
      <x:c r="A958" s="453" t="str">
        <x:v>ABRIL 2025</x:v>
      </x:c>
      <x:c r="B958" s="453" t="str">
        <x:v>DISPONIBILIDADE</x:v>
      </x:c>
      <x:c r="C958" s="453" t="str">
        <x:v>DISPONIBILIDADE</x:v>
      </x:c>
      <x:c r="D958" s="453" t="str">
        <x:v>LINHA MORTA</x:v>
      </x:c>
      <x:c r="E958" s="453" t="str">
        <x:v>5022000236</x:v>
      </x:c>
      <x:c r="F958" s="601" t="str">
        <x:v>INST COND NU ALUMINIO &lt;= 1/0 LM</x:v>
      </x:c>
      <x:c r="G958" s="453" t="str">
        <x:v>METRO</x:v>
      </x:c>
      <x:c r="H958" s="604" t="n">
        <x:v>4609</x:v>
      </x:c>
      <x:c r="I958" s="607" t="n">
        <x:v>36507.94</x:v>
      </x:c>
      <x:c r="J958" s="607" t="n">
        <x:v>26040.85</x:v>
      </x:c>
      <x:c r="K958" s="453" t="str">
        <x:v>NORTE | SUL</x:v>
      </x:c>
      <x:c r="L958" s="453" t="str">
        <x:v>NÃO</x:v>
      </x:c>
      <x:c r="M958" s="453" t="str">
        <x:v>DISPONIBILIDADE O&amp;M · FORA DO FATOR K</x:v>
      </x:c>
      <x:c r="N958" s="453" t="str">
        <x:v>DE/PARA POR CÓDIGO | NÃO INFORMADA</x:v>
      </x:c>
    </x:row>
    <x:row r="959">
      <x:c r="A959" s="453" t="str">
        <x:v>ABRIL 2025</x:v>
      </x:c>
      <x:c r="B959" s="453" t="str">
        <x:v>DISPONIBILIDADE</x:v>
      </x:c>
      <x:c r="C959" s="453" t="str">
        <x:v>DISPONIBILIDADE</x:v>
      </x:c>
      <x:c r="D959" s="453" t="str">
        <x:v>LINHA MORTA</x:v>
      </x:c>
      <x:c r="E959" s="453" t="str">
        <x:v>5022000237</x:v>
      </x:c>
      <x:c r="F959" s="601" t="str">
        <x:v>RET COND NU ALUMINIO &lt;= 1/0 LM</x:v>
      </x:c>
      <x:c r="G959" s="453" t="str">
        <x:v>METRO</x:v>
      </x:c>
      <x:c r="H959" s="604" t="n">
        <x:v>4540</x:v>
      </x:c>
      <x:c r="I959" s="607" t="n">
        <x:v>11198.99</x:v>
      </x:c>
      <x:c r="J959" s="607" t="n">
        <x:v>12530.4</x:v>
      </x:c>
      <x:c r="K959" s="453" t="str">
        <x:v>SUL</x:v>
      </x:c>
      <x:c r="L959" s="453" t="str">
        <x:v>NÃO</x:v>
      </x:c>
      <x:c r="M959" s="453" t="str">
        <x:v>DISPONIBILIDADE O&amp;M · FORA DO FATOR K</x:v>
      </x:c>
      <x:c r="N959" s="453" t="str">
        <x:v>DE/PARA POR CÓDIGO</x:v>
      </x:c>
    </x:row>
    <x:row r="960">
      <x:c r="A960" s="453" t="str">
        <x:v>ABRIL 2025</x:v>
      </x:c>
      <x:c r="B960" s="453" t="str">
        <x:v>DISPONIBILIDADE</x:v>
      </x:c>
      <x:c r="C960" s="453" t="str">
        <x:v>DISPONIBILIDADE</x:v>
      </x:c>
      <x:c r="D960" s="453" t="str">
        <x:v>LINHA MORTA</x:v>
      </x:c>
      <x:c r="E960" s="453" t="str">
        <x:v>5022000240</x:v>
      </x:c>
      <x:c r="F960" s="601" t="str">
        <x:v>TENSIONAR COND NU COBRE &lt;= 50MM² LM</x:v>
      </x:c>
      <x:c r="G960" s="453" t="str">
        <x:v>UNIDADE</x:v>
      </x:c>
      <x:c r="H960" s="604" t="n">
        <x:v>0.182</x:v>
      </x:c>
      <x:c r="I960" s="607" t="n">
        <x:v>588.91</x:v>
      </x:c>
      <x:c r="J960" s="607" t="n">
        <x:v>38.01</x:v>
      </x:c>
      <x:c r="K960" s="453" t="str">
        <x:v>NORTE | SUL</x:v>
      </x:c>
      <x:c r="L960" s="453" t="str">
        <x:v>NÃO</x:v>
      </x:c>
      <x:c r="M960" s="453" t="str">
        <x:v>DISPONIBILIDADE O&amp;M · FORA DO FATOR K</x:v>
      </x:c>
      <x:c r="N960" s="453" t="str">
        <x:v>DE/PARA POR CÓDIGO</x:v>
      </x:c>
    </x:row>
    <x:row r="961">
      <x:c r="A961" s="453" t="str">
        <x:v>ABRIL 2025</x:v>
      </x:c>
      <x:c r="B961" s="453" t="str">
        <x:v>DISPONIBILIDADE</x:v>
      </x:c>
      <x:c r="C961" s="453" t="str">
        <x:v>DISPONIBILIDADE</x:v>
      </x:c>
      <x:c r="D961" s="453" t="str">
        <x:v>LINHA MORTA</x:v>
      </x:c>
      <x:c r="E961" s="453" t="str">
        <x:v>5022000242</x:v>
      </x:c>
      <x:c r="F961" s="601" t="str">
        <x:v>TENSIONAR COND NU ALUMINIO &lt;= 1/0 LM</x:v>
      </x:c>
      <x:c r="G961" s="453" t="str">
        <x:v>UNIDADE</x:v>
      </x:c>
      <x:c r="H961" s="604" t="n">
        <x:v>4.017</x:v>
      </x:c>
      <x:c r="I961" s="607" t="n">
        <x:v>15573.26</x:v>
      </x:c>
      <x:c r="J961" s="607" t="n">
        <x:v>919.81</x:v>
      </x:c>
      <x:c r="K961" s="453" t="str">
        <x:v>NORTE | SUL</x:v>
      </x:c>
      <x:c r="L961" s="453" t="str">
        <x:v>NÃO</x:v>
      </x:c>
      <x:c r="M961" s="453" t="str">
        <x:v>DISPONIBILIDADE O&amp;M · FORA DO FATOR K</x:v>
      </x:c>
      <x:c r="N961" s="453" t="str">
        <x:v>DE/PARA POR CÓDIGO</x:v>
      </x:c>
    </x:row>
    <x:row r="962">
      <x:c r="A962" s="453" t="str">
        <x:v>ABRIL 2025</x:v>
      </x:c>
      <x:c r="B962" s="453" t="str">
        <x:v>DISPONIBILIDADE</x:v>
      </x:c>
      <x:c r="C962" s="453" t="str">
        <x:v>DISPONIBILIDADE</x:v>
      </x:c>
      <x:c r="D962" s="453" t="str">
        <x:v>LINHA MORTA</x:v>
      </x:c>
      <x:c r="E962" s="453" t="str">
        <x:v>5022000243</x:v>
      </x:c>
      <x:c r="F962" s="601" t="str">
        <x:v>INST CONECTOR EM CONDUTOR LM</x:v>
      </x:c>
      <x:c r="G962" s="453" t="str">
        <x:v>UNIDADE</x:v>
      </x:c>
      <x:c r="H962" s="604" t="n">
        <x:v>7</x:v>
      </x:c>
      <x:c r="I962" s="607" t="n">
        <x:v>258.51</x:v>
      </x:c>
      <x:c r="J962" s="607" t="n">
        <x:v>1765.75</x:v>
      </x:c>
      <x:c r="K962" s="453" t="str">
        <x:v>NORTE | SUL</x:v>
      </x:c>
      <x:c r="L962" s="453" t="str">
        <x:v>NÃO</x:v>
      </x:c>
      <x:c r="M962" s="453" t="str">
        <x:v>DISPONIBILIDADE O&amp;M · FORA DO FATOR K</x:v>
      </x:c>
      <x:c r="N962" s="453" t="str">
        <x:v>DE/PARA POR CÓDIGO | NÃO INFORMADA</x:v>
      </x:c>
    </x:row>
    <x:row r="963">
      <x:c r="A963" s="453" t="str">
        <x:v>ABRIL 2025</x:v>
      </x:c>
      <x:c r="B963" s="453" t="str">
        <x:v>DISPONIBILIDADE</x:v>
      </x:c>
      <x:c r="C963" s="453" t="str">
        <x:v>DISPONIBILIDADE</x:v>
      </x:c>
      <x:c r="D963" s="453" t="str">
        <x:v>LINHA MORTA</x:v>
      </x:c>
      <x:c r="E963" s="453" t="str">
        <x:v>5022000244</x:v>
      </x:c>
      <x:c r="F963" s="601" t="str">
        <x:v>RET CONECTOR EM CONDUTOR LM</x:v>
      </x:c>
      <x:c r="G963" s="453" t="str">
        <x:v>UNIDADE</x:v>
      </x:c>
      <x:c r="H963" s="604" t="n">
        <x:v>3</x:v>
      </x:c>
      <x:c r="I963" s="607" t="n">
        <x:v>62.53</x:v>
      </x:c>
      <x:c r="J963" s="607" t="n">
        <x:v>312.72</x:v>
      </x:c>
      <x:c r="K963" s="453" t="str">
        <x:v>SUL</x:v>
      </x:c>
      <x:c r="L963" s="453" t="str">
        <x:v>NÃO</x:v>
      </x:c>
      <x:c r="M963" s="453" t="str">
        <x:v>DISPONIBILIDADE O&amp;M · FORA DO FATOR K</x:v>
      </x:c>
      <x:c r="N963" s="453" t="str">
        <x:v>DE/PARA POR CÓDIGO</x:v>
      </x:c>
    </x:row>
    <x:row r="964">
      <x:c r="A964" s="453" t="str">
        <x:v>ABRIL 2025</x:v>
      </x:c>
      <x:c r="B964" s="453" t="str">
        <x:v>DISPONIBILIDADE</x:v>
      </x:c>
      <x:c r="C964" s="453" t="str">
        <x:v>DISPONIBILIDADE</x:v>
      </x:c>
      <x:c r="D964" s="453" t="str">
        <x:v>LINHA MORTA</x:v>
      </x:c>
      <x:c r="E964" s="453" t="str">
        <x:v>5022000249</x:v>
      </x:c>
      <x:c r="F964" s="601" t="str">
        <x:v>INST AMARRACAO COND NU/MULTIP/PROTEG LM</x:v>
      </x:c>
      <x:c r="G964" s="453" t="str">
        <x:v>UNIDADE</x:v>
      </x:c>
      <x:c r="H964" s="604" t="n">
        <x:v>5</x:v>
      </x:c>
      <x:c r="I964" s="607" t="n">
        <x:v>93.85</x:v>
      </x:c>
      <x:c r="J964" s="607" t="n">
        <x:v>1217.85</x:v>
      </x:c>
      <x:c r="K964" s="453" t="str">
        <x:v>NORTE | SUL</x:v>
      </x:c>
      <x:c r="L964" s="453" t="str">
        <x:v>NÃO</x:v>
      </x:c>
      <x:c r="M964" s="453" t="str">
        <x:v>DISPONIBILIDADE O&amp;M · FORA DO FATOR K</x:v>
      </x:c>
      <x:c r="N964" s="453" t="str">
        <x:v>DE/PARA POR CÓDIGO | NÃO INFORMADA</x:v>
      </x:c>
    </x:row>
    <x:row r="965">
      <x:c r="A965" s="453" t="str">
        <x:v>ABRIL 2025</x:v>
      </x:c>
      <x:c r="B965" s="453" t="str">
        <x:v>DISPONIBILIDADE</x:v>
      </x:c>
      <x:c r="C965" s="453" t="str">
        <x:v>DISPONIBILIDADE</x:v>
      </x:c>
      <x:c r="D965" s="453" t="str">
        <x:v>FORA DO ANEXO IX</x:v>
      </x:c>
      <x:c r="E965" s="453" t="str">
        <x:v>5022000252</x:v>
      </x:c>
      <x:c r="F965" s="601" t="str">
        <x:v>INST ESPACADOR/AFASTADOR REDE PRI/SEC LM</x:v>
      </x:c>
      <x:c r="G965" s="453" t="str">
        <x:v>NÃO INFORMADA</x:v>
      </x:c>
      <x:c r="H965" s="604" t="n">
        <x:v>1078</x:v>
      </x:c>
      <x:c r="I965" s="607" t="n">
        <x:v>0</x:v>
      </x:c>
      <x:c r="J965" s="607" t="n">
        <x:v>0</x:v>
      </x:c>
      <x:c r="K965" s="453" t="str">
        <x:v>NORTE | SUL</x:v>
      </x:c>
      <x:c r="L965" s="453" t="str">
        <x:v>NÃO</x:v>
      </x:c>
      <x:c r="M965" s="453" t="str">
        <x:v>DISPONIBILIDADE O&amp;M · FORA DO FATOR K</x:v>
      </x:c>
      <x:c r="N965" s="453" t="str">
        <x:v>DE/PARA POR CÓDIGO | NÃO INFORMADA</x:v>
      </x:c>
    </x:row>
    <x:row r="966">
      <x:c r="A966" s="453" t="str">
        <x:v>ABRIL 2025</x:v>
      </x:c>
      <x:c r="B966" s="453" t="str">
        <x:v>DISPONIBILIDADE</x:v>
      </x:c>
      <x:c r="C966" s="453" t="str">
        <x:v>DISPONIBILIDADE</x:v>
      </x:c>
      <x:c r="D966" s="453" t="str">
        <x:v>LINHA MORTA</x:v>
      </x:c>
      <x:c r="E966" s="453" t="str">
        <x:v>5022000257</x:v>
      </x:c>
      <x:c r="F966" s="601" t="str">
        <x:v>INST ESTRIBO OU GRAMPO LINHA VIVA RD LM</x:v>
      </x:c>
      <x:c r="G966" s="453" t="str">
        <x:v>UNIDADE</x:v>
      </x:c>
      <x:c r="H966" s="604" t="n">
        <x:v>6</x:v>
      </x:c>
      <x:c r="I966" s="607" t="n">
        <x:v>774</x:v>
      </x:c>
      <x:c r="J966" s="607" t="n">
        <x:v>1123.86</x:v>
      </x:c>
      <x:c r="K966" s="453" t="str">
        <x:v>NORTE | SUL</x:v>
      </x:c>
      <x:c r="L966" s="453" t="str">
        <x:v>NÃO</x:v>
      </x:c>
      <x:c r="M966" s="453" t="str">
        <x:v>DISPONIBILIDADE O&amp;M · FORA DO FATOR K</x:v>
      </x:c>
      <x:c r="N966" s="453" t="str">
        <x:v>DE/PARA POR CÓDIGO | NÃO INFORMADA</x:v>
      </x:c>
    </x:row>
    <x:row r="967">
      <x:c r="A967" s="453" t="str">
        <x:v>ABRIL 2025</x:v>
      </x:c>
      <x:c r="B967" s="453" t="str">
        <x:v>DISPONIBILIDADE</x:v>
      </x:c>
      <x:c r="C967" s="453" t="str">
        <x:v>DISPONIBILIDADE</x:v>
      </x:c>
      <x:c r="D967" s="453" t="str">
        <x:v>LINHA MORTA</x:v>
      </x:c>
      <x:c r="E967" s="453" t="str">
        <x:v>5022000258</x:v>
      </x:c>
      <x:c r="F967" s="601" t="str">
        <x:v>RET ESTRIBO OU GRAMPO LINHA VIVA RD LM</x:v>
      </x:c>
      <x:c r="G967" s="453" t="str">
        <x:v>UNIDADE</x:v>
      </x:c>
      <x:c r="H967" s="604" t="n">
        <x:v>1</x:v>
      </x:c>
      <x:c r="I967" s="607" t="n">
        <x:v>109.57</x:v>
      </x:c>
      <x:c r="J967" s="607" t="n">
        <x:v>111.99</x:v>
      </x:c>
      <x:c r="K967" s="453" t="str">
        <x:v>SUL</x:v>
      </x:c>
      <x:c r="L967" s="453" t="str">
        <x:v>NÃO</x:v>
      </x:c>
      <x:c r="M967" s="453" t="str">
        <x:v>DISPONIBILIDADE O&amp;M · FORA DO FATOR K</x:v>
      </x:c>
      <x:c r="N967" s="453" t="str">
        <x:v>DE/PARA POR CÓDIGO</x:v>
      </x:c>
    </x:row>
    <x:row r="968">
      <x:c r="A968" s="453" t="str">
        <x:v>ABRIL 2025</x:v>
      </x:c>
      <x:c r="B968" s="453" t="str">
        <x:v>DISPONIBILIDADE</x:v>
      </x:c>
      <x:c r="C968" s="453" t="str">
        <x:v>DISPONIBILIDADE</x:v>
      </x:c>
      <x:c r="D968" s="453" t="str">
        <x:v>LINHA MORTA</x:v>
      </x:c>
      <x:c r="E968" s="453" t="str">
        <x:v>5022000276</x:v>
      </x:c>
      <x:c r="F968" s="601" t="str">
        <x:v>INST COND COBERTO RDC 35-70MM2 LM</x:v>
      </x:c>
      <x:c r="G968" s="453" t="str">
        <x:v>METRO</x:v>
      </x:c>
      <x:c r="H968" s="604" t="n">
        <x:v>148</x:v>
      </x:c>
      <x:c r="I968" s="607" t="n">
        <x:v>1407.06</x:v>
      </x:c>
      <x:c r="J968" s="607" t="n">
        <x:v>991.6</x:v>
      </x:c>
      <x:c r="K968" s="453" t="str">
        <x:v>SUL</x:v>
      </x:c>
      <x:c r="L968" s="453" t="str">
        <x:v>NÃO</x:v>
      </x:c>
      <x:c r="M968" s="453" t="str">
        <x:v>DISPONIBILIDADE O&amp;M · FORA DO FATOR K</x:v>
      </x:c>
      <x:c r="N968" s="453" t="str">
        <x:v>DE/PARA POR CÓDIGO</x:v>
      </x:c>
    </x:row>
    <x:row r="969">
      <x:c r="A969" s="453" t="str">
        <x:v>ABRIL 2025</x:v>
      </x:c>
      <x:c r="B969" s="453" t="str">
        <x:v>DISPONIBILIDADE</x:v>
      </x:c>
      <x:c r="C969" s="453" t="str">
        <x:v>DISPONIBILIDADE</x:v>
      </x:c>
      <x:c r="D969" s="453" t="str">
        <x:v>LINHA MORTA</x:v>
      </x:c>
      <x:c r="E969" s="453" t="str">
        <x:v>5022000277</x:v>
      </x:c>
      <x:c r="F969" s="601" t="str">
        <x:v>RET COND COBERTO RDC 35-70MM2 LM</x:v>
      </x:c>
      <x:c r="G969" s="453" t="str">
        <x:v>METRO</x:v>
      </x:c>
      <x:c r="H969" s="604" t="n">
        <x:v>200</x:v>
      </x:c>
      <x:c r="I969" s="607" t="n">
        <x:v>760.38</x:v>
      </x:c>
      <x:c r="J969" s="607" t="n">
        <x:v>814</x:v>
      </x:c>
      <x:c r="K969" s="453" t="str">
        <x:v>SUL</x:v>
      </x:c>
      <x:c r="L969" s="453" t="str">
        <x:v>NÃO</x:v>
      </x:c>
      <x:c r="M969" s="453" t="str">
        <x:v>DISPONIBILIDADE O&amp;M · FORA DO FATOR K</x:v>
      </x:c>
      <x:c r="N969" s="453" t="str">
        <x:v>DE/PARA POR CÓDIGO</x:v>
      </x:c>
    </x:row>
    <x:row r="970">
      <x:c r="A970" s="453" t="str">
        <x:v>ABRIL 2025</x:v>
      </x:c>
      <x:c r="B970" s="453" t="str">
        <x:v>DISPONIBILIDADE</x:v>
      </x:c>
      <x:c r="C970" s="453" t="str">
        <x:v>DISPONIBILIDADE</x:v>
      </x:c>
      <x:c r="D970" s="453" t="str">
        <x:v>LINHA MORTA</x:v>
      </x:c>
      <x:c r="E970" s="453" t="str">
        <x:v>5022000278</x:v>
      </x:c>
      <x:c r="F970" s="601" t="str">
        <x:v>INST COND COBERTO RDC 95-185MM2 LM</x:v>
      </x:c>
      <x:c r="G970" s="453" t="str">
        <x:v>METRO</x:v>
      </x:c>
      <x:c r="H970" s="604" t="n">
        <x:v>1422</x:v>
      </x:c>
      <x:c r="I970" s="607" t="n">
        <x:v>16218.88</x:v>
      </x:c>
      <x:c r="J970" s="607" t="n">
        <x:v>13452.12</x:v>
      </x:c>
      <x:c r="K970" s="453" t="str">
        <x:v>NORTE | SUL</x:v>
      </x:c>
      <x:c r="L970" s="453" t="str">
        <x:v>NÃO</x:v>
      </x:c>
      <x:c r="M970" s="453" t="str">
        <x:v>DISPONIBILIDADE O&amp;M · FORA DO FATOR K</x:v>
      </x:c>
      <x:c r="N970" s="453" t="str">
        <x:v>DE/PARA POR CÓDIGO</x:v>
      </x:c>
    </x:row>
    <x:row r="971">
      <x:c r="A971" s="453" t="str">
        <x:v>ABRIL 2025</x:v>
      </x:c>
      <x:c r="B971" s="453" t="str">
        <x:v>DISPONIBILIDADE</x:v>
      </x:c>
      <x:c r="C971" s="453" t="str">
        <x:v>DISPONIBILIDADE</x:v>
      </x:c>
      <x:c r="D971" s="453" t="str">
        <x:v>LINHA MORTA</x:v>
      </x:c>
      <x:c r="E971" s="453" t="str">
        <x:v>5022000283</x:v>
      </x:c>
      <x:c r="F971" s="601" t="str">
        <x:v>TENSIONAR COND PROTEGIDO RDC LM</x:v>
      </x:c>
      <x:c r="G971" s="453" t="str">
        <x:v>UNIDADE</x:v>
      </x:c>
      <x:c r="H971" s="604" t="n">
        <x:v>0.037</x:v>
      </x:c>
      <x:c r="I971" s="607" t="n">
        <x:v>175.88</x:v>
      </x:c>
      <x:c r="J971" s="607" t="n">
        <x:v>11.39</x:v>
      </x:c>
      <x:c r="K971" s="453" t="str">
        <x:v>NORTE | SUL</x:v>
      </x:c>
      <x:c r="L971" s="453" t="str">
        <x:v>NÃO</x:v>
      </x:c>
      <x:c r="M971" s="453" t="str">
        <x:v>DISPONIBILIDADE O&amp;M · FORA DO FATOR K</x:v>
      </x:c>
      <x:c r="N971" s="453" t="str">
        <x:v>DE/PARA POR CÓDIGO</x:v>
      </x:c>
    </x:row>
    <x:row r="972">
      <x:c r="A972" s="453" t="str">
        <x:v>ABRIL 2025</x:v>
      </x:c>
      <x:c r="B972" s="453" t="str">
        <x:v>DISPONIBILIDADE</x:v>
      </x:c>
      <x:c r="C972" s="453" t="str">
        <x:v>DISPONIBILIDADE</x:v>
      </x:c>
      <x:c r="D972" s="453" t="str">
        <x:v>LINHA MORTA</x:v>
      </x:c>
      <x:c r="E972" s="453" t="str">
        <x:v>5022000286</x:v>
      </x:c>
      <x:c r="F972" s="601" t="str">
        <x:v>INST CONEX OU EMENDA DE CABO RDC LM</x:v>
      </x:c>
      <x:c r="G972" s="453" t="str">
        <x:v>UNIDADE</x:v>
      </x:c>
      <x:c r="H972" s="604" t="n">
        <x:v>12</x:v>
      </x:c>
      <x:c r="I972" s="607" t="n">
        <x:v>992.67</x:v>
      </x:c>
      <x:c r="J972" s="607" t="n">
        <x:v>5596.56</x:v>
      </x:c>
      <x:c r="K972" s="453" t="str">
        <x:v>NORTE | SUL</x:v>
      </x:c>
      <x:c r="L972" s="453" t="str">
        <x:v>NÃO</x:v>
      </x:c>
      <x:c r="M972" s="453" t="str">
        <x:v>DISPONIBILIDADE O&amp;M · FORA DO FATOR K</x:v>
      </x:c>
      <x:c r="N972" s="453" t="str">
        <x:v>DE/PARA POR CÓDIGO</x:v>
      </x:c>
    </x:row>
    <x:row r="973">
      <x:c r="A973" s="453" t="str">
        <x:v>ABRIL 2025</x:v>
      </x:c>
      <x:c r="B973" s="453" t="str">
        <x:v>DISPONIBILIDADE</x:v>
      </x:c>
      <x:c r="C973" s="453" t="str">
        <x:v>DISPONIBILIDADE</x:v>
      </x:c>
      <x:c r="D973" s="453" t="str">
        <x:v>LINHA MORTA</x:v>
      </x:c>
      <x:c r="E973" s="453" t="str">
        <x:v>5022200033</x:v>
      </x:c>
      <x:c r="F973" s="601" t="str">
        <x:v>INST ATERRAMENTO COMPL 1HASTE LM</x:v>
      </x:c>
      <x:c r="G973" s="453" t="str">
        <x:v>CONJUNTO</x:v>
      </x:c>
      <x:c r="H973" s="604" t="n">
        <x:v>9</x:v>
      </x:c>
      <x:c r="I973" s="607" t="n">
        <x:v>3306.17</x:v>
      </x:c>
      <x:c r="J973" s="607" t="n">
        <x:v>5905.71</x:v>
      </x:c>
      <x:c r="K973" s="453" t="str">
        <x:v>SUL</x:v>
      </x:c>
      <x:c r="L973" s="453" t="str">
        <x:v>NÃO</x:v>
      </x:c>
      <x:c r="M973" s="453" t="str">
        <x:v>DISPONIBILIDADE O&amp;M · FORA DO FATOR K</x:v>
      </x:c>
      <x:c r="N973" s="453" t="str">
        <x:v>DE/PARA POR CÓDIGO</x:v>
      </x:c>
    </x:row>
    <x:row r="974">
      <x:c r="A974" s="453" t="str">
        <x:v>ABRIL 2025</x:v>
      </x:c>
      <x:c r="B974" s="453" t="str">
        <x:v>DISPONIBILIDADE</x:v>
      </x:c>
      <x:c r="C974" s="453" t="str">
        <x:v>DISPONIBILIDADE</x:v>
      </x:c>
      <x:c r="D974" s="453" t="str">
        <x:v>LINHA MORTA</x:v>
      </x:c>
      <x:c r="E974" s="453" t="str">
        <x:v>5022200035</x:v>
      </x:c>
      <x:c r="F974" s="601" t="str">
        <x:v>INST 1HASTE ADICIONAL ATERRAMENTO LM</x:v>
      </x:c>
      <x:c r="G974" s="453" t="str">
        <x:v>UNIDADE</x:v>
      </x:c>
      <x:c r="H974" s="604" t="n">
        <x:v>74</x:v>
      </x:c>
      <x:c r="I974" s="607" t="n">
        <x:v>4695.3</x:v>
      </x:c>
      <x:c r="J974" s="607" t="n">
        <x:v>25222.9</x:v>
      </x:c>
      <x:c r="K974" s="453" t="str">
        <x:v>SUL</x:v>
      </x:c>
      <x:c r="L974" s="453" t="str">
        <x:v>NÃO</x:v>
      </x:c>
      <x:c r="M974" s="453" t="str">
        <x:v>DISPONIBILIDADE O&amp;M · FORA DO FATOR K</x:v>
      </x:c>
      <x:c r="N974" s="453" t="str">
        <x:v>DE/PARA POR CÓDIGO</x:v>
      </x:c>
    </x:row>
    <x:row r="975">
      <x:c r="A975" s="453" t="str">
        <x:v>ABRIL 2025</x:v>
      </x:c>
      <x:c r="B975" s="453" t="str">
        <x:v>DISPONIBILIDADE</x:v>
      </x:c>
      <x:c r="C975" s="453" t="str">
        <x:v>DISPONIBILIDADE</x:v>
      </x:c>
      <x:c r="D975" s="453" t="str">
        <x:v>LINHA MORTA</x:v>
      </x:c>
      <x:c r="E975" s="453" t="str">
        <x:v>5022200036</x:v>
      </x:c>
      <x:c r="F975" s="601" t="str">
        <x:v>INST FIO TERRA LM</x:v>
      </x:c>
      <x:c r="G975" s="453" t="str">
        <x:v>UNIDADE</x:v>
      </x:c>
      <x:c r="H975" s="604" t="n">
        <x:v>1</x:v>
      </x:c>
      <x:c r="I975" s="607" t="n">
        <x:v>97.6</x:v>
      </x:c>
      <x:c r="J975" s="607" t="n">
        <x:v>286.95</x:v>
      </x:c>
      <x:c r="K975" s="453" t="str">
        <x:v>SUL</x:v>
      </x:c>
      <x:c r="L975" s="453" t="str">
        <x:v>NÃO</x:v>
      </x:c>
      <x:c r="M975" s="453" t="str">
        <x:v>DISPONIBILIDADE O&amp;M · FORA DO FATOR K</x:v>
      </x:c>
      <x:c r="N975" s="453" t="str">
        <x:v>DE/PARA POR CÓDIGO</x:v>
      </x:c>
    </x:row>
    <x:row r="976">
      <x:c r="A976" s="453" t="str">
        <x:v>ABRIL 2025</x:v>
      </x:c>
      <x:c r="B976" s="453" t="str">
        <x:v>DISPONIBILIDADE</x:v>
      </x:c>
      <x:c r="C976" s="453" t="str">
        <x:v>DISPONIBILIDADE</x:v>
      </x:c>
      <x:c r="D976" s="453" t="str">
        <x:v>LINHA MORTA</x:v>
      </x:c>
      <x:c r="E976" s="453" t="str">
        <x:v>5024000064</x:v>
      </x:c>
      <x:c r="F976" s="601" t="str">
        <x:v>INST RAMAL DE CONEXAO CONC/MULTIPLEX LM</x:v>
      </x:c>
      <x:c r="G976" s="453" t="str">
        <x:v>UNIDADE</x:v>
      </x:c>
      <x:c r="H976" s="604" t="n">
        <x:v>10</x:v>
      </x:c>
      <x:c r="I976" s="607" t="n">
        <x:v>1483.76</x:v>
      </x:c>
      <x:c r="J976" s="607" t="n">
        <x:v>4995.1</x:v>
      </x:c>
      <x:c r="K976" s="453" t="str">
        <x:v>SUL</x:v>
      </x:c>
      <x:c r="L976" s="453" t="str">
        <x:v>NÃO</x:v>
      </x:c>
      <x:c r="M976" s="453" t="str">
        <x:v>DISPONIBILIDADE O&amp;M · FORA DO FATOR K</x:v>
      </x:c>
      <x:c r="N976" s="453" t="str">
        <x:v>DE/PARA POR CÓDIGO | NÃO INFORMADA</x:v>
      </x:c>
    </x:row>
    <x:row r="977">
      <x:c r="A977" s="453" t="str">
        <x:v>ABRIL 2025</x:v>
      </x:c>
      <x:c r="B977" s="453" t="str">
        <x:v>DISPONIBILIDADE</x:v>
      </x:c>
      <x:c r="C977" s="453" t="str">
        <x:v>DISPONIBILIDADE</x:v>
      </x:c>
      <x:c r="D977" s="453" t="str">
        <x:v>LINHA MORTA</x:v>
      </x:c>
      <x:c r="E977" s="453" t="str">
        <x:v>5024000065</x:v>
      </x:c>
      <x:c r="F977" s="601" t="str">
        <x:v>RET RAMAL DE CONEXAO CONC/MULTIPLEX LM</x:v>
      </x:c>
      <x:c r="G977" s="453" t="str">
        <x:v>UNIDADE</x:v>
      </x:c>
      <x:c r="H977" s="604" t="n">
        <x:v>9</x:v>
      </x:c>
      <x:c r="I977" s="607" t="n">
        <x:v>244.08</x:v>
      </x:c>
      <x:c r="J977" s="607" t="n">
        <x:v>3146.85</x:v>
      </x:c>
      <x:c r="K977" s="453" t="str">
        <x:v>SUL</x:v>
      </x:c>
      <x:c r="L977" s="453" t="str">
        <x:v>NÃO</x:v>
      </x:c>
      <x:c r="M977" s="453" t="str">
        <x:v>DISPONIBILIDADE O&amp;M · FORA DO FATOR K</x:v>
      </x:c>
      <x:c r="N977" s="453" t="str">
        <x:v>DE/PARA POR CÓDIGO</x:v>
      </x:c>
    </x:row>
    <x:row r="978">
      <x:c r="A978" s="453" t="str">
        <x:v>ABRIL 2025</x:v>
      </x:c>
      <x:c r="B978" s="453" t="str">
        <x:v>DISPONIBILIDADE</x:v>
      </x:c>
      <x:c r="C978" s="453" t="str">
        <x:v>DISPONIBILIDADE</x:v>
      </x:c>
      <x:c r="D978" s="453" t="str">
        <x:v>FORA DO ANEXO IX</x:v>
      </x:c>
      <x:c r="E978" s="453" t="str">
        <x:v>5024000072</x:v>
      </x:c>
      <x:c r="F978" s="601" t="str">
        <x:v>INST CONEXAO RAMAL DE CONEXAO LM</x:v>
      </x:c>
      <x:c r="G978" s="453" t="str">
        <x:v>NÃO INFORMADA</x:v>
      </x:c>
      <x:c r="H978" s="604" t="n">
        <x:v>47</x:v>
      </x:c>
      <x:c r="I978" s="607" t="n">
        <x:v>0</x:v>
      </x:c>
      <x:c r="J978" s="607" t="n">
        <x:v>0</x:v>
      </x:c>
      <x:c r="K978" s="453" t="str">
        <x:v>SUL</x:v>
      </x:c>
      <x:c r="L978" s="453" t="str">
        <x:v>NÃO</x:v>
      </x:c>
      <x:c r="M978" s="453" t="str">
        <x:v>DISPONIBILIDADE O&amp;M · FORA DO FATOR K</x:v>
      </x:c>
      <x:c r="N978" s="453" t="str">
        <x:v>DE/PARA POR CÓDIGO</x:v>
      </x:c>
    </x:row>
    <x:row r="979">
      <x:c r="A979" s="453" t="str">
        <x:v>ABRIL 2025</x:v>
      </x:c>
      <x:c r="B979" s="453" t="str">
        <x:v>DISPONIBILIDADE</x:v>
      </x:c>
      <x:c r="C979" s="453" t="str">
        <x:v>DISPONIBILIDADE</x:v>
      </x:c>
      <x:c r="D979" s="453" t="str">
        <x:v>FORA DO ANEXO IX</x:v>
      </x:c>
      <x:c r="E979" s="453" t="str">
        <x:v>5024000073</x:v>
      </x:c>
      <x:c r="F979" s="601" t="str">
        <x:v>RET CONEXAO RAMAL DE CONEXAO LM</x:v>
      </x:c>
      <x:c r="G979" s="453" t="str">
        <x:v>NÃO INFORMADA</x:v>
      </x:c>
      <x:c r="H979" s="604" t="n">
        <x:v>47</x:v>
      </x:c>
      <x:c r="I979" s="607" t="n">
        <x:v>0</x:v>
      </x:c>
      <x:c r="J979" s="607" t="n">
        <x:v>0</x:v>
      </x:c>
      <x:c r="K979" s="453" t="str">
        <x:v>SUL</x:v>
      </x:c>
      <x:c r="L979" s="453" t="str">
        <x:v>NÃO</x:v>
      </x:c>
      <x:c r="M979" s="453" t="str">
        <x:v>DISPONIBILIDADE O&amp;M · FORA DO FATOR K</x:v>
      </x:c>
      <x:c r="N979" s="453" t="str">
        <x:v>DE/PARA POR CÓDIGO</x:v>
      </x:c>
    </x:row>
    <x:row r="980">
      <x:c r="A980" s="453" t="str">
        <x:v>ABRIL 2025</x:v>
      </x:c>
      <x:c r="B980" s="453" t="str">
        <x:v>DISPONIBILIDADE</x:v>
      </x:c>
      <x:c r="C980" s="453" t="str">
        <x:v>DISPONIBILIDADE</x:v>
      </x:c>
      <x:c r="D980" s="453" t="str">
        <x:v>LINHA MORTA</x:v>
      </x:c>
      <x:c r="E980" s="453" t="str">
        <x:v>5024000085</x:v>
      </x:c>
      <x:c r="F980" s="601" t="str">
        <x:v>INST CONEXAO RAMAL DE CONEXAO LM</x:v>
      </x:c>
      <x:c r="G980" s="453" t="str">
        <x:v>UNIDADE</x:v>
      </x:c>
      <x:c r="H980" s="604" t="n">
        <x:v>52</x:v>
      </x:c>
      <x:c r="I980" s="607" t="n">
        <x:v>3299.4</x:v>
      </x:c>
      <x:c r="J980" s="607" t="n">
        <x:v>3944.2</x:v>
      </x:c>
      <x:c r="K980" s="453" t="str">
        <x:v>SUL</x:v>
      </x:c>
      <x:c r="L980" s="453" t="str">
        <x:v>NÃO</x:v>
      </x:c>
      <x:c r="M980" s="453" t="str">
        <x:v>DISPONIBILIDADE O&amp;M · FORA DO FATOR K</x:v>
      </x:c>
      <x:c r="N980" s="453" t="str">
        <x:v>DE/PARA POR CÓDIGO</x:v>
      </x:c>
    </x:row>
    <x:row r="981">
      <x:c r="A981" s="453" t="str">
        <x:v>ABRIL 2025</x:v>
      </x:c>
      <x:c r="B981" s="453" t="str">
        <x:v>DISPONIBILIDADE</x:v>
      </x:c>
      <x:c r="C981" s="453" t="str">
        <x:v>DISPONIBILIDADE</x:v>
      </x:c>
      <x:c r="D981" s="453" t="str">
        <x:v>FORA DO ANEXO IX</x:v>
      </x:c>
      <x:c r="E981" s="453" t="str">
        <x:v>5025300054</x:v>
      </x:c>
      <x:c r="F981" s="601" t="str">
        <x:v>TURMA MANUT EQUIPAMENTO DISP</x:v>
      </x:c>
      <x:c r="G981" s="453" t="str">
        <x:v>NÃO INFORMADA</x:v>
      </x:c>
      <x:c r="H981" s="604" t="n">
        <x:v>2156.249</x:v>
      </x:c>
      <x:c r="I981" s="607" t="n">
        <x:v>532140.69</x:v>
      </x:c>
      <x:c r="J981" s="607" t="n">
        <x:v>576348.25</x:v>
      </x:c>
      <x:c r="K981" s="453" t="str">
        <x:v>NORTE | SUL</x:v>
      </x:c>
      <x:c r="L981" s="453" t="str">
        <x:v>NÃO</x:v>
      </x:c>
      <x:c r="M981" s="453" t="str">
        <x:v>DISPONIBILIDADE O&amp;M · FORA DO FATOR K</x:v>
      </x:c>
      <x:c r="N981" s="453" t="str">
        <x:v>DE/PARA POR CÓDIGO</x:v>
      </x:c>
    </x:row>
    <x:row r="982">
      <x:c r="A982" s="453" t="str">
        <x:v>ABRIL 2025</x:v>
      </x:c>
      <x:c r="B982" s="453" t="str">
        <x:v>DISPONIBILIDADE</x:v>
      </x:c>
      <x:c r="C982" s="453" t="str">
        <x:v>DISPONIBILIDADE</x:v>
      </x:c>
      <x:c r="D982" s="453" t="str">
        <x:v>FORA DO ANEXO IX</x:v>
      </x:c>
      <x:c r="E982" s="453" t="str">
        <x:v>5025300057</x:v>
      </x:c>
      <x:c r="F982" s="601" t="str">
        <x:v>TURMA QUALIDADE EM DISP</x:v>
      </x:c>
      <x:c r="G982" s="453" t="str">
        <x:v>NÃO INFORMADA</x:v>
      </x:c>
      <x:c r="H982" s="604" t="n">
        <x:v>900.45</x:v>
      </x:c>
      <x:c r="I982" s="607" t="n">
        <x:v>199872.89</x:v>
      </x:c>
      <x:c r="J982" s="607" t="n">
        <x:v>217542.48</x:v>
      </x:c>
      <x:c r="K982" s="453" t="str">
        <x:v>NORTE | SUL</x:v>
      </x:c>
      <x:c r="L982" s="453" t="str">
        <x:v>NÃO</x:v>
      </x:c>
      <x:c r="M982" s="453" t="str">
        <x:v>DISPONIBILIDADE O&amp;M · FORA DO FATOR K</x:v>
      </x:c>
      <x:c r="N982" s="453" t="str">
        <x:v>DE/PARA POR CÓDIGO</x:v>
      </x:c>
    </x:row>
    <x:row r="983">
      <x:c r="A983" s="453" t="str">
        <x:v>ABRIL 2025</x:v>
      </x:c>
      <x:c r="B983" s="453" t="str">
        <x:v>DISPONIBILIDADE</x:v>
      </x:c>
      <x:c r="C983" s="453" t="str">
        <x:v>DISPONIBILIDADE</x:v>
      </x:c>
      <x:c r="D983" s="453" t="str">
        <x:v>LINHA MORTA</x:v>
      </x:c>
      <x:c r="E983" s="453" t="str">
        <x:v>5025300103</x:v>
      </x:c>
      <x:c r="F983" s="601" t="str">
        <x:v>INST ILUMINACAO PUBLICA LM</x:v>
      </x:c>
      <x:c r="G983" s="453" t="str">
        <x:v>CONJUNTO</x:v>
      </x:c>
      <x:c r="H983" s="604" t="n">
        <x:v>29</x:v>
      </x:c>
      <x:c r="I983" s="607" t="n">
        <x:v>10561.54</x:v>
      </x:c>
      <x:c r="J983" s="607" t="n">
        <x:v>14352.1</x:v>
      </x:c>
      <x:c r="K983" s="453" t="str">
        <x:v>SUL</x:v>
      </x:c>
      <x:c r="L983" s="453" t="str">
        <x:v>NÃO</x:v>
      </x:c>
      <x:c r="M983" s="453" t="str">
        <x:v>DISPONIBILIDADE O&amp;M · FORA DO FATOR K</x:v>
      </x:c>
      <x:c r="N983" s="453" t="str">
        <x:v>DE/PARA POR CÓDIGO</x:v>
      </x:c>
    </x:row>
    <x:row r="984">
      <x:c r="A984" s="453" t="str">
        <x:v>ABRIL 2025</x:v>
      </x:c>
      <x:c r="B984" s="453" t="str">
        <x:v>DISPONIBILIDADE</x:v>
      </x:c>
      <x:c r="C984" s="453" t="str">
        <x:v>DISPONIBILIDADE</x:v>
      </x:c>
      <x:c r="D984" s="453" t="str">
        <x:v>LINHA MORTA</x:v>
      </x:c>
      <x:c r="E984" s="453" t="str">
        <x:v>5025300104</x:v>
      </x:c>
      <x:c r="F984" s="601" t="str">
        <x:v>RET ILUMINACAO PUBLICA LM</x:v>
      </x:c>
      <x:c r="G984" s="453" t="str">
        <x:v>CONJUNTO</x:v>
      </x:c>
      <x:c r="H984" s="604" t="n">
        <x:v>29</x:v>
      </x:c>
      <x:c r="I984" s="607" t="n">
        <x:v>5007.4</x:v>
      </x:c>
      <x:c r="J984" s="607" t="n">
        <x:v>6804.56</x:v>
      </x:c>
      <x:c r="K984" s="453" t="str">
        <x:v>SUL</x:v>
      </x:c>
      <x:c r="L984" s="453" t="str">
        <x:v>NÃO</x:v>
      </x:c>
      <x:c r="M984" s="453" t="str">
        <x:v>DISPONIBILIDADE O&amp;M · FORA DO FATOR K</x:v>
      </x:c>
      <x:c r="N984" s="453" t="str">
        <x:v>DE/PARA POR CÓDIGO</x:v>
      </x:c>
    </x:row>
    <x:row r="985">
      <x:c r="A985" s="453" t="str">
        <x:v>ABRIL 2025</x:v>
      </x:c>
      <x:c r="B985" s="453" t="str">
        <x:v>DISPONIBILIDADE</x:v>
      </x:c>
      <x:c r="C985" s="453" t="str">
        <x:v>DISPONIBILIDADE</x:v>
      </x:c>
      <x:c r="D985" s="453" t="str">
        <x:v>LINHA MORTA</x:v>
      </x:c>
      <x:c r="E985" s="453" t="str">
        <x:v>5025300105</x:v>
      </x:c>
      <x:c r="F985" s="601" t="str">
        <x:v>INST CONEXAO ILUMINACAO PUBLICA LM</x:v>
      </x:c>
      <x:c r="G985" s="453" t="str">
        <x:v>UNIDADE</x:v>
      </x:c>
      <x:c r="H985" s="604" t="n">
        <x:v>4</x:v>
      </x:c>
      <x:c r="I985" s="607" t="n">
        <x:v>167.53</x:v>
      </x:c>
      <x:c r="J985" s="607" t="n">
        <x:v>1209.84</x:v>
      </x:c>
      <x:c r="K985" s="453" t="str">
        <x:v>SUL</x:v>
      </x:c>
      <x:c r="L985" s="453" t="str">
        <x:v>NÃO</x:v>
      </x:c>
      <x:c r="M985" s="453" t="str">
        <x:v>DISPONIBILIDADE O&amp;M · FORA DO FATOR K</x:v>
      </x:c>
      <x:c r="N985" s="453" t="str">
        <x:v>DE/PARA POR CÓDIGO</x:v>
      </x:c>
    </x:row>
    <x:row r="986">
      <x:c r="A986" s="453" t="str">
        <x:v>ABRIL 2025</x:v>
      </x:c>
      <x:c r="B986" s="453" t="str">
        <x:v>DISPONIBILIDADE</x:v>
      </x:c>
      <x:c r="C986" s="453" t="str">
        <x:v>DISPONIBILIDADE</x:v>
      </x:c>
      <x:c r="D986" s="453" t="str">
        <x:v>LINHA MORTA</x:v>
      </x:c>
      <x:c r="E986" s="453" t="str">
        <x:v>5025300106</x:v>
      </x:c>
      <x:c r="F986" s="601" t="str">
        <x:v>RET CONEXAO ILUMINACAO PUBLICA LM</x:v>
      </x:c>
      <x:c r="G986" s="453" t="str">
        <x:v>UNIDADE</x:v>
      </x:c>
      <x:c r="H986" s="604" t="n">
        <x:v>4</x:v>
      </x:c>
      <x:c r="I986" s="607" t="n">
        <x:v>105.71</x:v>
      </x:c>
      <x:c r="J986" s="607" t="n">
        <x:v>763.44</x:v>
      </x:c>
      <x:c r="K986" s="453" t="str">
        <x:v>SUL</x:v>
      </x:c>
      <x:c r="L986" s="453" t="str">
        <x:v>NÃO</x:v>
      </x:c>
      <x:c r="M986" s="453" t="str">
        <x:v>DISPONIBILIDADE O&amp;M · FORA DO FATOR K</x:v>
      </x:c>
      <x:c r="N986" s="453" t="str">
        <x:v>DE/PARA POR CÓDIGO</x:v>
      </x:c>
    </x:row>
    <x:row r="987">
      <x:c r="A987" s="453" t="str">
        <x:v>ABRIL 2025</x:v>
      </x:c>
      <x:c r="B987" s="453" t="str">
        <x:v>DISPONIBILIDADE</x:v>
      </x:c>
      <x:c r="C987" s="453" t="str">
        <x:v>DISPONIBILIDADE</x:v>
      </x:c>
      <x:c r="D987" s="453" t="str">
        <x:v>LINHA MORTA</x:v>
      </x:c>
      <x:c r="E987" s="453" t="str">
        <x:v>5025300109</x:v>
      </x:c>
      <x:c r="F987" s="601" t="str">
        <x:v>INST ELO FUSIVEL LM</x:v>
      </x:c>
      <x:c r="G987" s="453" t="str">
        <x:v>CONJUNTO</x:v>
      </x:c>
      <x:c r="H987" s="604" t="n">
        <x:v>12</x:v>
      </x:c>
      <x:c r="I987" s="607" t="n">
        <x:v>89.9</x:v>
      </x:c>
      <x:c r="J987" s="607" t="n">
        <x:v>3473.4</x:v>
      </x:c>
      <x:c r="K987" s="453" t="str">
        <x:v>NORTE | SUL</x:v>
      </x:c>
      <x:c r="L987" s="453" t="str">
        <x:v>NÃO</x:v>
      </x:c>
      <x:c r="M987" s="453" t="str">
        <x:v>DISPONIBILIDADE O&amp;M · FORA DO FATOR K</x:v>
      </x:c>
      <x:c r="N987" s="453" t="str">
        <x:v>DE/PARA POR CÓDIGO</x:v>
      </x:c>
    </x:row>
    <x:row r="988">
      <x:c r="A988" s="453" t="str">
        <x:v>ABRIL 2025</x:v>
      </x:c>
      <x:c r="B988" s="453" t="str">
        <x:v>DISPONIBILIDADE</x:v>
      </x:c>
      <x:c r="C988" s="453" t="str">
        <x:v>DISPONIBILIDADE</x:v>
      </x:c>
      <x:c r="D988" s="453" t="str">
        <x:v>LINHA MORTA</x:v>
      </x:c>
      <x:c r="E988" s="453" t="str">
        <x:v>5025300110</x:v>
      </x:c>
      <x:c r="F988" s="601" t="str">
        <x:v>RET ELO FUSIVEL LM</x:v>
      </x:c>
      <x:c r="G988" s="453" t="str">
        <x:v>CONJUNTO</x:v>
      </x:c>
      <x:c r="H988" s="604" t="n">
        <x:v>12</x:v>
      </x:c>
      <x:c r="I988" s="607" t="n">
        <x:v>75.57</x:v>
      </x:c>
      <x:c r="J988" s="607" t="n">
        <x:v>2919.72</x:v>
      </x:c>
      <x:c r="K988" s="453" t="str">
        <x:v>NORTE | SUL</x:v>
      </x:c>
      <x:c r="L988" s="453" t="str">
        <x:v>NÃO</x:v>
      </x:c>
      <x:c r="M988" s="453" t="str">
        <x:v>DISPONIBILIDADE O&amp;M · FORA DO FATOR K</x:v>
      </x:c>
      <x:c r="N988" s="453" t="str">
        <x:v>DE/PARA POR CÓDIGO</x:v>
      </x:c>
    </x:row>
    <x:row r="989">
      <x:c r="A989" s="453" t="str">
        <x:v>ABRIL 2025</x:v>
      </x:c>
      <x:c r="B989" s="453" t="str">
        <x:v>DISPONIBILIDADE</x:v>
      </x:c>
      <x:c r="C989" s="453" t="str">
        <x:v>DISPONIBILIDADE</x:v>
      </x:c>
      <x:c r="D989" s="453" t="str">
        <x:v>LINHA MORTA</x:v>
      </x:c>
      <x:c r="E989" s="453" t="str">
        <x:v>5025300116</x:v>
      </x:c>
      <x:c r="F989" s="601" t="str">
        <x:v>INST RELIGADOR 1F POSTE LM</x:v>
      </x:c>
      <x:c r="G989" s="453" t="str">
        <x:v>UNIDADE</x:v>
      </x:c>
      <x:c r="H989" s="604" t="n">
        <x:v>6</x:v>
      </x:c>
      <x:c r="I989" s="607" t="n">
        <x:v>5469.54</x:v>
      </x:c>
      <x:c r="J989" s="607" t="n">
        <x:v>5435.7</x:v>
      </x:c>
      <x:c r="K989" s="453" t="str">
        <x:v>SUL</x:v>
      </x:c>
      <x:c r="L989" s="453" t="str">
        <x:v>NÃO</x:v>
      </x:c>
      <x:c r="M989" s="453" t="str">
        <x:v>DISPONIBILIDADE O&amp;M · FORA DO FATOR K</x:v>
      </x:c>
      <x:c r="N989" s="453" t="str">
        <x:v>NÃO INFORMADA</x:v>
      </x:c>
    </x:row>
    <x:row r="990">
      <x:c r="A990" s="453" t="str">
        <x:v>ABRIL 2025</x:v>
      </x:c>
      <x:c r="B990" s="453" t="str">
        <x:v>DISPONIBILIDADE</x:v>
      </x:c>
      <x:c r="C990" s="453" t="str">
        <x:v>DISPONIBILIDADE</x:v>
      </x:c>
      <x:c r="D990" s="453" t="str">
        <x:v>LINHA MORTA</x:v>
      </x:c>
      <x:c r="E990" s="453" t="str">
        <x:v>5025300120</x:v>
      </x:c>
      <x:c r="F990" s="601" t="str">
        <x:v>INST RELIGADOR/SECCIONADOR 3F LM</x:v>
      </x:c>
      <x:c r="G990" s="453" t="str">
        <x:v>UNIDADE</x:v>
      </x:c>
      <x:c r="H990" s="604" t="n">
        <x:v>1</x:v>
      </x:c>
      <x:c r="I990" s="607" t="n">
        <x:v>6432.47</x:v>
      </x:c>
      <x:c r="J990" s="607" t="n">
        <x:v>1660.33</x:v>
      </x:c>
      <x:c r="K990" s="453" t="str">
        <x:v>SUL</x:v>
      </x:c>
      <x:c r="L990" s="453" t="str">
        <x:v>NÃO</x:v>
      </x:c>
      <x:c r="M990" s="453" t="str">
        <x:v>DISPONIBILIDADE O&amp;M · FORA DO FATOR K</x:v>
      </x:c>
      <x:c r="N990" s="453" t="str">
        <x:v>NÃO INFORMADA</x:v>
      </x:c>
    </x:row>
    <x:row r="991">
      <x:c r="A991" s="453" t="str">
        <x:v>ABRIL 2025</x:v>
      </x:c>
      <x:c r="B991" s="453" t="str">
        <x:v>DISPONIBILIDADE</x:v>
      </x:c>
      <x:c r="C991" s="453" t="str">
        <x:v>DISPONIBILIDADE</x:v>
      </x:c>
      <x:c r="D991" s="453" t="str">
        <x:v>LINHA MORTA</x:v>
      </x:c>
      <x:c r="E991" s="453" t="str">
        <x:v>5025300122</x:v>
      </x:c>
      <x:c r="F991" s="601" t="str">
        <x:v>INST ESTR CP RELIGADOR/SEC 3F &gt;400A LM</x:v>
      </x:c>
      <x:c r="G991" s="453" t="str">
        <x:v>CONJUNTO</x:v>
      </x:c>
      <x:c r="H991" s="604" t="n">
        <x:v>9</x:v>
      </x:c>
      <x:c r="I991" s="607" t="n">
        <x:v>41376.78</x:v>
      </x:c>
      <x:c r="J991" s="607" t="n">
        <x:v>54003.42</x:v>
      </x:c>
      <x:c r="K991" s="453" t="str">
        <x:v>SUL</x:v>
      </x:c>
      <x:c r="L991" s="453" t="str">
        <x:v>NÃO</x:v>
      </x:c>
      <x:c r="M991" s="453" t="str">
        <x:v>DISPONIBILIDADE O&amp;M · FORA DO FATOR K</x:v>
      </x:c>
      <x:c r="N991" s="453" t="str">
        <x:v>DE/PARA POR CÓDIGO | NÃO INFORMADA</x:v>
      </x:c>
    </x:row>
    <x:row r="992">
      <x:c r="A992" s="453" t="str">
        <x:v>ABRIL 2025</x:v>
      </x:c>
      <x:c r="B992" s="453" t="str">
        <x:v>DISPONIBILIDADE</x:v>
      </x:c>
      <x:c r="C992" s="453" t="str">
        <x:v>DISPONIBILIDADE</x:v>
      </x:c>
      <x:c r="D992" s="453" t="str">
        <x:v>LINHA MORTA</x:v>
      </x:c>
      <x:c r="E992" s="453" t="str">
        <x:v>5025300123</x:v>
      </x:c>
      <x:c r="F992" s="601" t="str">
        <x:v>RET ESTR CP RELIGADOR/SEC 3F &gt;400A LM</x:v>
      </x:c>
      <x:c r="G992" s="453" t="str">
        <x:v>CONJUNTO</x:v>
      </x:c>
      <x:c r="H992" s="604" t="n">
        <x:v>7</x:v>
      </x:c>
      <x:c r="I992" s="607" t="n">
        <x:v>14226.58</x:v>
      </x:c>
      <x:c r="J992" s="607" t="n">
        <x:v>26300.4</x:v>
      </x:c>
      <x:c r="K992" s="453" t="str">
        <x:v>SUL</x:v>
      </x:c>
      <x:c r="L992" s="453" t="str">
        <x:v>NÃO</x:v>
      </x:c>
      <x:c r="M992" s="453" t="str">
        <x:v>DISPONIBILIDADE O&amp;M · FORA DO FATOR K</x:v>
      </x:c>
      <x:c r="N992" s="453" t="str">
        <x:v>DE/PARA POR CÓDIGO | NÃO INFORMADA</x:v>
      </x:c>
    </x:row>
    <x:row r="993">
      <x:c r="A993" s="453" t="str">
        <x:v>ABRIL 2025</x:v>
      </x:c>
      <x:c r="B993" s="453" t="str">
        <x:v>DISPONIBILIDADE</x:v>
      </x:c>
      <x:c r="C993" s="453" t="str">
        <x:v>DISPONIBILIDADE</x:v>
      </x:c>
      <x:c r="D993" s="453" t="str">
        <x:v>LINHA MORTA</x:v>
      </x:c>
      <x:c r="E993" s="453" t="str">
        <x:v>5025300143</x:v>
      </x:c>
      <x:c r="F993" s="601" t="str">
        <x:v>INST ESTR CP TRAFO DT 1F FN LM</x:v>
      </x:c>
      <x:c r="G993" s="453" t="str">
        <x:v>CONJUNTO</x:v>
      </x:c>
      <x:c r="H993" s="604" t="n">
        <x:v>15</x:v>
      </x:c>
      <x:c r="I993" s="607" t="n">
        <x:v>20211.74</x:v>
      </x:c>
      <x:c r="J993" s="607" t="n">
        <x:v>27604.2</x:v>
      </x:c>
      <x:c r="K993" s="453" t="str">
        <x:v>NORTE | SUL</x:v>
      </x:c>
      <x:c r="L993" s="453" t="str">
        <x:v>NÃO</x:v>
      </x:c>
      <x:c r="M993" s="453" t="str">
        <x:v>DISPONIBILIDADE O&amp;M · FORA DO FATOR K</x:v>
      </x:c>
      <x:c r="N993" s="453" t="str">
        <x:v>DE/PARA POR CÓDIGO | NÃO INFORMADA</x:v>
      </x:c>
    </x:row>
    <x:row r="994">
      <x:c r="A994" s="453" t="str">
        <x:v>ABRIL 2025</x:v>
      </x:c>
      <x:c r="B994" s="453" t="str">
        <x:v>DISPONIBILIDADE</x:v>
      </x:c>
      <x:c r="C994" s="453" t="str">
        <x:v>DISPONIBILIDADE</x:v>
      </x:c>
      <x:c r="D994" s="453" t="str">
        <x:v>LINHA MORTA</x:v>
      </x:c>
      <x:c r="E994" s="453" t="str">
        <x:v>5025300144</x:v>
      </x:c>
      <x:c r="F994" s="601" t="str">
        <x:v>RET ESTR CP TRAFO DT 1F FN LM</x:v>
      </x:c>
      <x:c r="G994" s="453" t="str">
        <x:v>CONJUNTO</x:v>
      </x:c>
      <x:c r="H994" s="604" t="n">
        <x:v>6</x:v>
      </x:c>
      <x:c r="I994" s="607" t="n">
        <x:v>5401.05</x:v>
      </x:c>
      <x:c r="J994" s="607" t="n">
        <x:v>8833.38</x:v>
      </x:c>
      <x:c r="K994" s="453" t="str">
        <x:v>NORTE | SUL</x:v>
      </x:c>
      <x:c r="L994" s="453" t="str">
        <x:v>NÃO</x:v>
      </x:c>
      <x:c r="M994" s="453" t="str">
        <x:v>DISPONIBILIDADE O&amp;M · FORA DO FATOR K</x:v>
      </x:c>
      <x:c r="N994" s="453" t="str">
        <x:v>DE/PARA POR CÓDIGO</x:v>
      </x:c>
    </x:row>
    <x:row r="995">
      <x:c r="A995" s="453" t="str">
        <x:v>ABRIL 2025</x:v>
      </x:c>
      <x:c r="B995" s="453" t="str">
        <x:v>DISPONIBILIDADE</x:v>
      </x:c>
      <x:c r="C995" s="453" t="str">
        <x:v>DISPONIBILIDADE</x:v>
      </x:c>
      <x:c r="D995" s="453" t="str">
        <x:v>LINHA MORTA</x:v>
      </x:c>
      <x:c r="E995" s="453" t="str">
        <x:v>5025300145</x:v>
      </x:c>
      <x:c r="F995" s="601" t="str">
        <x:v>INST ESTR CP TRAFO DT 2F FF LM</x:v>
      </x:c>
      <x:c r="G995" s="453" t="str">
        <x:v>CONJUNTO</x:v>
      </x:c>
      <x:c r="H995" s="604" t="n">
        <x:v>3</x:v>
      </x:c>
      <x:c r="I995" s="607" t="n">
        <x:v>4377.15</x:v>
      </x:c>
      <x:c r="J995" s="607" t="n">
        <x:v>6703.89</x:v>
      </x:c>
      <x:c r="K995" s="453" t="str">
        <x:v>SUL</x:v>
      </x:c>
      <x:c r="L995" s="453" t="str">
        <x:v>NÃO</x:v>
      </x:c>
      <x:c r="M995" s="453" t="str">
        <x:v>DISPONIBILIDADE O&amp;M · FORA DO FATOR K</x:v>
      </x:c>
      <x:c r="N995" s="453" t="str">
        <x:v>DE/PARA POR CÓDIGO</x:v>
      </x:c>
    </x:row>
    <x:row r="996">
      <x:c r="A996" s="453" t="str">
        <x:v>ABRIL 2025</x:v>
      </x:c>
      <x:c r="B996" s="453" t="str">
        <x:v>DISPONIBILIDADE</x:v>
      </x:c>
      <x:c r="C996" s="453" t="str">
        <x:v>DISPONIBILIDADE</x:v>
      </x:c>
      <x:c r="D996" s="453" t="str">
        <x:v>LINHA MORTA</x:v>
      </x:c>
      <x:c r="E996" s="453" t="str">
        <x:v>5025300146</x:v>
      </x:c>
      <x:c r="F996" s="601" t="str">
        <x:v>RET ESTR CP TRAFO DT 2F FF LM</x:v>
      </x:c>
      <x:c r="G996" s="453" t="str">
        <x:v>CONJUNTO</x:v>
      </x:c>
      <x:c r="H996" s="604" t="n">
        <x:v>4</x:v>
      </x:c>
      <x:c r="I996" s="607" t="n">
        <x:v>3582.92</x:v>
      </x:c>
      <x:c r="J996" s="607" t="n">
        <x:v>6835.36</x:v>
      </x:c>
      <x:c r="K996" s="453" t="str">
        <x:v>SUL</x:v>
      </x:c>
      <x:c r="L996" s="453" t="str">
        <x:v>NÃO</x:v>
      </x:c>
      <x:c r="M996" s="453" t="str">
        <x:v>DISPONIBILIDADE O&amp;M · FORA DO FATOR K</x:v>
      </x:c>
      <x:c r="N996" s="453" t="str">
        <x:v>DE/PARA POR CÓDIGO</x:v>
      </x:c>
    </x:row>
    <x:row r="997">
      <x:c r="A997" s="453" t="str">
        <x:v>ABRIL 2025</x:v>
      </x:c>
      <x:c r="B997" s="453" t="str">
        <x:v>DISPONIBILIDADE</x:v>
      </x:c>
      <x:c r="C997" s="453" t="str">
        <x:v>DISPONIBILIDADE</x:v>
      </x:c>
      <x:c r="D997" s="453" t="str">
        <x:v>LINHA MORTA</x:v>
      </x:c>
      <x:c r="E997" s="453" t="str">
        <x:v>5025300147</x:v>
      </x:c>
      <x:c r="F997" s="601" t="str">
        <x:v>INST ESTR CP TRAFO DT 3F LM</x:v>
      </x:c>
      <x:c r="G997" s="453" t="str">
        <x:v>CONJUNTO</x:v>
      </x:c>
      <x:c r="H997" s="604" t="n">
        <x:v>13</x:v>
      </x:c>
      <x:c r="I997" s="607" t="n">
        <x:v>33265.43</x:v>
      </x:c>
      <x:c r="J997" s="607" t="n">
        <x:v>39303.16</x:v>
      </x:c>
      <x:c r="K997" s="453" t="str">
        <x:v>NORTE | SUL</x:v>
      </x:c>
      <x:c r="L997" s="453" t="str">
        <x:v>NÃO</x:v>
      </x:c>
      <x:c r="M997" s="453" t="str">
        <x:v>DISPONIBILIDADE O&amp;M · FORA DO FATOR K</x:v>
      </x:c>
      <x:c r="N997" s="453" t="str">
        <x:v>DE/PARA POR CÓDIGO</x:v>
      </x:c>
    </x:row>
    <x:row r="998">
      <x:c r="A998" s="453" t="str">
        <x:v>ABRIL 2025</x:v>
      </x:c>
      <x:c r="B998" s="453" t="str">
        <x:v>DISPONIBILIDADE</x:v>
      </x:c>
      <x:c r="C998" s="453" t="str">
        <x:v>DISPONIBILIDADE</x:v>
      </x:c>
      <x:c r="D998" s="453" t="str">
        <x:v>LINHA MORTA</x:v>
      </x:c>
      <x:c r="E998" s="453" t="str">
        <x:v>5025300148</x:v>
      </x:c>
      <x:c r="F998" s="601" t="str">
        <x:v>RET ESTR CP TRAFO DT 3F LM</x:v>
      </x:c>
      <x:c r="G998" s="453" t="str">
        <x:v>CONJUNTO</x:v>
      </x:c>
      <x:c r="H998" s="604" t="n">
        <x:v>7</x:v>
      </x:c>
      <x:c r="I998" s="607" t="n">
        <x:v>10356.13</x:v>
      </x:c>
      <x:c r="J998" s="607" t="n">
        <x:v>15182.37</x:v>
      </x:c>
      <x:c r="K998" s="453" t="str">
        <x:v>NORTE | SUL</x:v>
      </x:c>
      <x:c r="L998" s="453" t="str">
        <x:v>NÃO</x:v>
      </x:c>
      <x:c r="M998" s="453" t="str">
        <x:v>DISPONIBILIDADE O&amp;M · FORA DO FATOR K</x:v>
      </x:c>
      <x:c r="N998" s="453" t="str">
        <x:v>DE/PARA POR CÓDIGO</x:v>
      </x:c>
    </x:row>
    <x:row r="999">
      <x:c r="A999" s="453" t="str">
        <x:v>ABRIL 2025</x:v>
      </x:c>
      <x:c r="B999" s="453" t="str">
        <x:v>DISPONIBILIDADE</x:v>
      </x:c>
      <x:c r="C999" s="453" t="str">
        <x:v>DISPONIBILIDADE</x:v>
      </x:c>
      <x:c r="D999" s="453" t="str">
        <x:v>LINHA MORTA</x:v>
      </x:c>
      <x:c r="E999" s="453" t="str">
        <x:v>5025300160</x:v>
      </x:c>
      <x:c r="F999" s="601" t="str">
        <x:v>INST PARA-RAIOS BT LM</x:v>
      </x:c>
      <x:c r="G999" s="453" t="str">
        <x:v>CONJUNTO</x:v>
      </x:c>
      <x:c r="H999" s="604" t="n">
        <x:v>19</x:v>
      </x:c>
      <x:c r="I999" s="607" t="n">
        <x:v>912.51</x:v>
      </x:c>
      <x:c r="J999" s="607" t="n">
        <x:v>6888.26</x:v>
      </x:c>
      <x:c r="K999" s="453" t="str">
        <x:v>SUL</x:v>
      </x:c>
      <x:c r="L999" s="453" t="str">
        <x:v>NÃO</x:v>
      </x:c>
      <x:c r="M999" s="453" t="str">
        <x:v>DISPONIBILIDADE O&amp;M · FORA DO FATOR K</x:v>
      </x:c>
      <x:c r="N999" s="453" t="str">
        <x:v>DE/PARA POR CÓDIGO | NÃO INFORMADA</x:v>
      </x:c>
    </x:row>
    <x:row r="1000">
      <x:c r="A1000" s="453" t="str">
        <x:v>ABRIL 2025</x:v>
      </x:c>
      <x:c r="B1000" s="453" t="str">
        <x:v>DISPONIBILIDADE</x:v>
      </x:c>
      <x:c r="C1000" s="453" t="str">
        <x:v>DISPONIBILIDADE</x:v>
      </x:c>
      <x:c r="D1000" s="453" t="str">
        <x:v>LINHA MORTA</x:v>
      </x:c>
      <x:c r="E1000" s="453" t="str">
        <x:v>5025300161</x:v>
      </x:c>
      <x:c r="F1000" s="601" t="str">
        <x:v>RET PARA-RAIOS BT LM</x:v>
      </x:c>
      <x:c r="G1000" s="453" t="str">
        <x:v>CONJUNTO</x:v>
      </x:c>
      <x:c r="H1000" s="604" t="n">
        <x:v>3</x:v>
      </x:c>
      <x:c r="I1000" s="607" t="n">
        <x:v>65.91</x:v>
      </x:c>
      <x:c r="J1000" s="607" t="n">
        <x:v>747.69</x:v>
      </x:c>
      <x:c r="K1000" s="453" t="str">
        <x:v>SUL</x:v>
      </x:c>
      <x:c r="L1000" s="453" t="str">
        <x:v>NÃO</x:v>
      </x:c>
      <x:c r="M1000" s="453" t="str">
        <x:v>DISPONIBILIDADE O&amp;M · FORA DO FATOR K</x:v>
      </x:c>
      <x:c r="N1000" s="453" t="str">
        <x:v>DE/PARA POR CÓDIGO</x:v>
      </x:c>
    </x:row>
    <x:row r="1001">
      <x:c r="A1001" s="453" t="str">
        <x:v>ABRIL 2025</x:v>
      </x:c>
      <x:c r="B1001" s="453" t="str">
        <x:v>DISPONIBILIDADE</x:v>
      </x:c>
      <x:c r="C1001" s="453" t="str">
        <x:v>DISPONIBILIDADE</x:v>
      </x:c>
      <x:c r="D1001" s="453" t="str">
        <x:v>LINHA MORTA</x:v>
      </x:c>
      <x:c r="E1001" s="453" t="str">
        <x:v>5025300162</x:v>
      </x:c>
      <x:c r="F1001" s="601" t="str">
        <x:v>INST PARA-RAIOS MT LM</x:v>
      </x:c>
      <x:c r="G1001" s="453" t="str">
        <x:v>UNIDADE</x:v>
      </x:c>
      <x:c r="H1001" s="604" t="n">
        <x:v>39</x:v>
      </x:c>
      <x:c r="I1001" s="607" t="n">
        <x:v>4420.93</x:v>
      </x:c>
      <x:c r="J1001" s="607" t="n">
        <x:v>18445.05</x:v>
      </x:c>
      <x:c r="K1001" s="453" t="str">
        <x:v>NORTE | SUL</x:v>
      </x:c>
      <x:c r="L1001" s="453" t="str">
        <x:v>NÃO</x:v>
      </x:c>
      <x:c r="M1001" s="453" t="str">
        <x:v>DISPONIBILIDADE O&amp;M · FORA DO FATOR K</x:v>
      </x:c>
      <x:c r="N1001" s="453" t="str">
        <x:v>DE/PARA POR CÓDIGO</x:v>
      </x:c>
    </x:row>
    <x:row r="1002">
      <x:c r="A1002" s="453" t="str">
        <x:v>ABRIL 2025</x:v>
      </x:c>
      <x:c r="B1002" s="453" t="str">
        <x:v>DISPONIBILIDADE</x:v>
      </x:c>
      <x:c r="C1002" s="453" t="str">
        <x:v>DISPONIBILIDADE</x:v>
      </x:c>
      <x:c r="D1002" s="453" t="str">
        <x:v>LINHA MORTA</x:v>
      </x:c>
      <x:c r="E1002" s="453" t="str">
        <x:v>5025300163</x:v>
      </x:c>
      <x:c r="F1002" s="601" t="str">
        <x:v>RET PARA-RAIOS MT LM</x:v>
      </x:c>
      <x:c r="G1002" s="453" t="str">
        <x:v>UNIDADE</x:v>
      </x:c>
      <x:c r="H1002" s="604" t="n">
        <x:v>30</x:v>
      </x:c>
      <x:c r="I1002" s="607" t="n">
        <x:v>1280.45</x:v>
      </x:c>
      <x:c r="J1002" s="607" t="n">
        <x:v>8797.8</x:v>
      </x:c>
      <x:c r="K1002" s="453" t="str">
        <x:v>NORTE | SUL</x:v>
      </x:c>
      <x:c r="L1002" s="453" t="str">
        <x:v>NÃO</x:v>
      </x:c>
      <x:c r="M1002" s="453" t="str">
        <x:v>DISPONIBILIDADE O&amp;M · FORA DO FATOR K</x:v>
      </x:c>
      <x:c r="N1002" s="453" t="str">
        <x:v>DE/PARA POR CÓDIGO</x:v>
      </x:c>
    </x:row>
    <x:row r="1003">
      <x:c r="A1003" s="453" t="str">
        <x:v>ABRIL 2025</x:v>
      </x:c>
      <x:c r="B1003" s="453" t="str">
        <x:v>DISPONIBILIDADE</x:v>
      </x:c>
      <x:c r="C1003" s="453" t="str">
        <x:v>DISPONIBILIDADE</x:v>
      </x:c>
      <x:c r="D1003" s="453" t="str">
        <x:v>LINHA MORTA</x:v>
      </x:c>
      <x:c r="E1003" s="453" t="str">
        <x:v>5025300166</x:v>
      </x:c>
      <x:c r="F1003" s="601" t="str">
        <x:v>INST CHAVE FUSIVEL RELIG LM</x:v>
      </x:c>
      <x:c r="G1003" s="453" t="str">
        <x:v>UNIDADE</x:v>
      </x:c>
      <x:c r="H1003" s="604" t="n">
        <x:v>2</x:v>
      </x:c>
      <x:c r="I1003" s="607" t="n">
        <x:v>1259.16</x:v>
      </x:c>
      <x:c r="J1003" s="607" t="n">
        <x:v>1541.64</x:v>
      </x:c>
      <x:c r="K1003" s="453" t="str">
        <x:v>SUL</x:v>
      </x:c>
      <x:c r="L1003" s="453" t="str">
        <x:v>NÃO</x:v>
      </x:c>
      <x:c r="M1003" s="453" t="str">
        <x:v>DISPONIBILIDADE O&amp;M · FORA DO FATOR K</x:v>
      </x:c>
      <x:c r="N1003" s="453" t="str">
        <x:v>DE/PARA POR CÓDIGO</x:v>
      </x:c>
    </x:row>
    <x:row r="1004">
      <x:c r="A1004" s="453" t="str">
        <x:v>ABRIL 2025</x:v>
      </x:c>
      <x:c r="B1004" s="453" t="str">
        <x:v>DISPONIBILIDADE</x:v>
      </x:c>
      <x:c r="C1004" s="453" t="str">
        <x:v>DISPONIBILIDADE</x:v>
      </x:c>
      <x:c r="D1004" s="453" t="str">
        <x:v>LINHA MORTA</x:v>
      </x:c>
      <x:c r="E1004" s="453" t="str">
        <x:v>5025300167</x:v>
      </x:c>
      <x:c r="F1004" s="601" t="str">
        <x:v>RET CHAVE FUSIVEL RELIG LM</x:v>
      </x:c>
      <x:c r="G1004" s="453" t="str">
        <x:v>UNIDADE</x:v>
      </x:c>
      <x:c r="H1004" s="604" t="n">
        <x:v>5</x:v>
      </x:c>
      <x:c r="I1004" s="607" t="n">
        <x:v>1262.9</x:v>
      </x:c>
      <x:c r="J1004" s="607" t="n">
        <x:v>2350.95</x:v>
      </x:c>
      <x:c r="K1004" s="453" t="str">
        <x:v>SUL</x:v>
      </x:c>
      <x:c r="L1004" s="453" t="str">
        <x:v>NÃO</x:v>
      </x:c>
      <x:c r="M1004" s="453" t="str">
        <x:v>DISPONIBILIDADE O&amp;M · FORA DO FATOR K</x:v>
      </x:c>
      <x:c r="N1004" s="453" t="str">
        <x:v>DE/PARA POR CÓDIGO</x:v>
      </x:c>
    </x:row>
    <x:row r="1005">
      <x:c r="A1005" s="453" t="str">
        <x:v>ABRIL 2025</x:v>
      </x:c>
      <x:c r="B1005" s="453" t="str">
        <x:v>DISPONIBILIDADE</x:v>
      </x:c>
      <x:c r="C1005" s="453" t="str">
        <x:v>DISPONIBILIDADE</x:v>
      </x:c>
      <x:c r="D1005" s="453" t="str">
        <x:v>LINHA MORTA</x:v>
      </x:c>
      <x:c r="E1005" s="453" t="str">
        <x:v>5025300172</x:v>
      </x:c>
      <x:c r="F1005" s="601" t="str">
        <x:v>INST CHAVE FUSIVEL 15/25KV LM</x:v>
      </x:c>
      <x:c r="G1005" s="453" t="str">
        <x:v>UNIDADE</x:v>
      </x:c>
      <x:c r="H1005" s="604" t="n">
        <x:v>27</x:v>
      </x:c>
      <x:c r="I1005" s="607" t="n">
        <x:v>4460.04</x:v>
      </x:c>
      <x:c r="J1005" s="607" t="n">
        <x:v>11978.28</x:v>
      </x:c>
      <x:c r="K1005" s="453" t="str">
        <x:v>NORTE | SUL</x:v>
      </x:c>
      <x:c r="L1005" s="453" t="str">
        <x:v>NÃO</x:v>
      </x:c>
      <x:c r="M1005" s="453" t="str">
        <x:v>DISPONIBILIDADE O&amp;M · FORA DO FATOR K</x:v>
      </x:c>
      <x:c r="N1005" s="453" t="str">
        <x:v>DE/PARA POR CÓDIGO</x:v>
      </x:c>
    </x:row>
    <x:row r="1006">
      <x:c r="A1006" s="453" t="str">
        <x:v>ABRIL 2025</x:v>
      </x:c>
      <x:c r="B1006" s="453" t="str">
        <x:v>DISPONIBILIDADE</x:v>
      </x:c>
      <x:c r="C1006" s="453" t="str">
        <x:v>DISPONIBILIDADE</x:v>
      </x:c>
      <x:c r="D1006" s="453" t="str">
        <x:v>LINHA MORTA</x:v>
      </x:c>
      <x:c r="E1006" s="453" t="str">
        <x:v>5025300173</x:v>
      </x:c>
      <x:c r="F1006" s="601" t="str">
        <x:v>RET CHAVE FUSIVEL 15/25KV LM</x:v>
      </x:c>
      <x:c r="G1006" s="453" t="str">
        <x:v>UNIDADE</x:v>
      </x:c>
      <x:c r="H1006" s="604" t="n">
        <x:v>21</x:v>
      </x:c>
      <x:c r="I1006" s="607" t="n">
        <x:v>1576.05</x:v>
      </x:c>
      <x:c r="J1006" s="607" t="n">
        <x:v>6970.11</x:v>
      </x:c>
      <x:c r="K1006" s="453" t="str">
        <x:v>NORTE | SUL</x:v>
      </x:c>
      <x:c r="L1006" s="453" t="str">
        <x:v>NÃO</x:v>
      </x:c>
      <x:c r="M1006" s="453" t="str">
        <x:v>DISPONIBILIDADE O&amp;M · FORA DO FATOR K</x:v>
      </x:c>
      <x:c r="N1006" s="453" t="str">
        <x:v>DE/PARA POR CÓDIGO</x:v>
      </x:c>
    </x:row>
    <x:row r="1007">
      <x:c r="A1007" s="453" t="str">
        <x:v>ABRIL 2025</x:v>
      </x:c>
      <x:c r="B1007" s="453" t="str">
        <x:v>DISPONIBILIDADE</x:v>
      </x:c>
      <x:c r="C1007" s="453" t="str">
        <x:v>DISPONIBILIDADE</x:v>
      </x:c>
      <x:c r="D1007" s="453" t="str">
        <x:v>LINHA MORTA</x:v>
      </x:c>
      <x:c r="E1007" s="453" t="str">
        <x:v>5025300252</x:v>
      </x:c>
      <x:c r="F1007" s="601" t="str">
        <x:v>TURMA LM ATE 36,2KV 5H CAM SOBREAVISO</x:v>
      </x:c>
      <x:c r="G1007" s="453" t="str">
        <x:v>HORA</x:v>
      </x:c>
      <x:c r="H1007" s="604" t="n">
        <x:v>2229.762</x:v>
      </x:c>
      <x:c r="I1007" s="607" t="n">
        <x:v>273413.42</x:v>
      </x:c>
      <x:c r="J1007" s="607" t="n">
        <x:v>116014.52</x:v>
      </x:c>
      <x:c r="K1007" s="453" t="str">
        <x:v>NORTE | SUL</x:v>
      </x:c>
      <x:c r="L1007" s="453" t="str">
        <x:v>NÃO</x:v>
      </x:c>
      <x:c r="M1007" s="453" t="str">
        <x:v>DISPONIBILIDADE O&amp;M · FORA DO FATOR K</x:v>
      </x:c>
      <x:c r="N1007" s="453" t="str">
        <x:v>OBSERVAÇÃO DO DE/PARA</x:v>
      </x:c>
    </x:row>
    <x:row r="1008">
      <x:c r="A1008" s="453" t="str">
        <x:v>ABRIL 2025</x:v>
      </x:c>
      <x:c r="B1008" s="453" t="str">
        <x:v>DISPONIBILIDADE</x:v>
      </x:c>
      <x:c r="C1008" s="453" t="str">
        <x:v>DISPONIBILIDADE</x:v>
      </x:c>
      <x:c r="D1008" s="453" t="str">
        <x:v>LINHA MORTA</x:v>
      </x:c>
      <x:c r="E1008" s="453" t="str">
        <x:v>5025300253</x:v>
      </x:c>
      <x:c r="F1008" s="601" t="str">
        <x:v>TURMA LM ATE 36,2KV 2H LEVE SOBREAVISO</x:v>
      </x:c>
      <x:c r="G1008" s="453" t="str">
        <x:v>HORA</x:v>
      </x:c>
      <x:c r="H1008" s="604" t="n">
        <x:v>31.983</x:v>
      </x:c>
      <x:c r="I1008" s="607" t="n">
        <x:v>619.19</x:v>
      </x:c>
      <x:c r="J1008" s="607" t="n">
        <x:v>1664.08</x:v>
      </x:c>
      <x:c r="K1008" s="453" t="str">
        <x:v>NORTE | SUL</x:v>
      </x:c>
      <x:c r="L1008" s="453" t="str">
        <x:v>NÃO</x:v>
      </x:c>
      <x:c r="M1008" s="453" t="str">
        <x:v>DISPONIBILIDADE O&amp;M · FORA DO FATOR K</x:v>
      </x:c>
      <x:c r="N1008" s="453" t="str">
        <x:v>OBSERVAÇÃO DO DE/PARA</x:v>
      </x:c>
    </x:row>
    <x:row r="1009">
      <x:c r="A1009" s="453" t="str">
        <x:v>ABRIL 2025</x:v>
      </x:c>
      <x:c r="B1009" s="453" t="str">
        <x:v>DISPONIBILIDADE</x:v>
      </x:c>
      <x:c r="C1009" s="453" t="str">
        <x:v>DISPONIBILIDADE</x:v>
      </x:c>
      <x:c r="D1009" s="453" t="str">
        <x:v>LINHA MORTA</x:v>
      </x:c>
      <x:c r="E1009" s="453" t="str">
        <x:v>5025300384</x:v>
      </x:c>
      <x:c r="F1009" s="601" t="str">
        <x:v>RET ESPACADOR/AFASTADOR REDE PRI/SEC LM</x:v>
      </x:c>
      <x:c r="G1009" s="453" t="str">
        <x:v>CONJUNTO</x:v>
      </x:c>
      <x:c r="H1009" s="604" t="n">
        <x:v>2</x:v>
      </x:c>
      <x:c r="I1009" s="607" t="n">
        <x:v>59.18</x:v>
      </x:c>
      <x:c r="J1009" s="607" t="n">
        <x:v>315.48</x:v>
      </x:c>
      <x:c r="K1009" s="453" t="str">
        <x:v>NORTE | SUL</x:v>
      </x:c>
      <x:c r="L1009" s="453" t="str">
        <x:v>NÃO</x:v>
      </x:c>
      <x:c r="M1009" s="453" t="str">
        <x:v>DISPONIBILIDADE O&amp;M · FORA DO FATOR K</x:v>
      </x:c>
      <x:c r="N1009" s="453" t="str">
        <x:v>DE/PARA POR CÓDIGO</x:v>
      </x:c>
    </x:row>
    <x:row r="1010">
      <x:c r="A1010" s="453" t="str">
        <x:v>ABRIL 2025</x:v>
      </x:c>
      <x:c r="B1010" s="453" t="str">
        <x:v>DISPONIBILIDADE</x:v>
      </x:c>
      <x:c r="C1010" s="453" t="str">
        <x:v>DISPONIBILIDADE</x:v>
      </x:c>
      <x:c r="D1010" s="453" t="str">
        <x:v>PODA</x:v>
      </x:c>
      <x:c r="E1010" s="453" t="str">
        <x:v>5026000015</x:v>
      </x:c>
      <x:c r="F1010" s="601" t="str">
        <x:v>PODA ARV GRANDE PT &gt;=12M ELEV 2GE PO LM</x:v>
      </x:c>
      <x:c r="G1010" s="453" t="str">
        <x:v>UNIDADE</x:v>
      </x:c>
      <x:c r="H1010" s="604" t="n">
        <x:v>36</x:v>
      </x:c>
      <x:c r="I1010" s="607" t="n">
        <x:v>57933.32</x:v>
      </x:c>
      <x:c r="J1010" s="607" t="n">
        <x:v>10554.12</x:v>
      </x:c>
      <x:c r="K1010" s="453" t="str">
        <x:v>NORTE | SUL</x:v>
      </x:c>
      <x:c r="L1010" s="453" t="str">
        <x:v>NÃO</x:v>
      </x:c>
      <x:c r="M1010" s="453" t="str">
        <x:v>DISPONIBILIDADE O&amp;M · FORA DO FATOR K</x:v>
      </x:c>
      <x:c r="N1010" s="453" t="str">
        <x:v>SUGESTÃO POR SIMILARIDADE</x:v>
      </x:c>
    </x:row>
    <x:row r="1011">
      <x:c r="A1011" s="453" t="str">
        <x:v>ABRIL 2025</x:v>
      </x:c>
      <x:c r="B1011" s="453" t="str">
        <x:v>DISPONIBILIDADE</x:v>
      </x:c>
      <x:c r="C1011" s="453" t="str">
        <x:v>DISPONIBILIDADE</x:v>
      </x:c>
      <x:c r="D1011" s="453" t="str">
        <x:v>PODA</x:v>
      </x:c>
      <x:c r="E1011" s="453" t="str">
        <x:v>5026000017</x:v>
      </x:c>
      <x:c r="F1011" s="601" t="str">
        <x:v>PODA ARV MEDIO PT &gt;6&lt;12M ELEV 2ME PO LM</x:v>
      </x:c>
      <x:c r="G1011" s="453" t="str">
        <x:v>UNIDADE</x:v>
      </x:c>
      <x:c r="H1011" s="604" t="n">
        <x:v>356</x:v>
      </x:c>
      <x:c r="I1011" s="607" t="n">
        <x:v>154932.04</x:v>
      </x:c>
      <x:c r="J1011" s="607" t="n">
        <x:v>60883.12</x:v>
      </x:c>
      <x:c r="K1011" s="453" t="str">
        <x:v>NORTE | SUL</x:v>
      </x:c>
      <x:c r="L1011" s="453" t="str">
        <x:v>NÃO</x:v>
      </x:c>
      <x:c r="M1011" s="453" t="str">
        <x:v>DISPONIBILIDADE O&amp;M · FORA DO FATOR K</x:v>
      </x:c>
      <x:c r="N1011" s="453" t="str">
        <x:v>SUGESTÃO POR SIMILARIDADE</x:v>
      </x:c>
    </x:row>
    <x:row r="1012">
      <x:c r="A1012" s="453" t="str">
        <x:v>ABRIL 2025</x:v>
      </x:c>
      <x:c r="B1012" s="453" t="str">
        <x:v>DISPONIBILIDADE</x:v>
      </x:c>
      <x:c r="C1012" s="453" t="str">
        <x:v>DISPONIBILIDADE</x:v>
      </x:c>
      <x:c r="D1012" s="453" t="str">
        <x:v>PODA</x:v>
      </x:c>
      <x:c r="E1012" s="453" t="str">
        <x:v>5026000026</x:v>
      </x:c>
      <x:c r="F1012" s="601" t="str">
        <x:v>SERV CAMINHAO RECOLHE TRITURADOR/PODA</x:v>
      </x:c>
      <x:c r="G1012" s="453" t="str">
        <x:v>UNIDADE</x:v>
      </x:c>
      <x:c r="H1012" s="604" t="n">
        <x:v>499</x:v>
      </x:c>
      <x:c r="I1012" s="607" t="n">
        <x:v>90688.26</x:v>
      </x:c>
      <x:c r="J1012" s="607" t="n">
        <x:v>243821.38</x:v>
      </x:c>
      <x:c r="K1012" s="453" t="str">
        <x:v>NORTE | SUL</x:v>
      </x:c>
      <x:c r="L1012" s="453" t="str">
        <x:v>NÃO</x:v>
      </x:c>
      <x:c r="M1012" s="453" t="str">
        <x:v>DISPONIBILIDADE O&amp;M · FORA DO FATOR K</x:v>
      </x:c>
      <x:c r="N1012" s="453" t="str">
        <x:v>DE/PARA POR CÓDIGO</x:v>
      </x:c>
    </x:row>
    <x:row r="1013">
      <x:c r="A1013" s="453" t="str">
        <x:v>ABRIL 2025</x:v>
      </x:c>
      <x:c r="B1013" s="453" t="str">
        <x:v>DISPONIBILIDADE</x:v>
      </x:c>
      <x:c r="C1013" s="453" t="str">
        <x:v>DISPONIBILIDADE</x:v>
      </x:c>
      <x:c r="D1013" s="453" t="str">
        <x:v>PODA</x:v>
      </x:c>
      <x:c r="E1013" s="453" t="str">
        <x:v>5026000037</x:v>
      </x:c>
      <x:c r="F1013" s="601" t="str">
        <x:v>PODA ARV &lt;6M REDE BT CENTRAL 2PC PO LM</x:v>
      </x:c>
      <x:c r="G1013" s="453" t="str">
        <x:v>UNIDADE</x:v>
      </x:c>
      <x:c r="H1013" s="604" t="n">
        <x:v>325</x:v>
      </x:c>
      <x:c r="I1013" s="607" t="n">
        <x:v>139965.54</x:v>
      </x:c>
      <x:c r="J1013" s="607" t="n">
        <x:v>79400.75</x:v>
      </x:c>
      <x:c r="K1013" s="453" t="str">
        <x:v>NORTE | SUL</x:v>
      </x:c>
      <x:c r="L1013" s="453" t="str">
        <x:v>NÃO</x:v>
      </x:c>
      <x:c r="M1013" s="453" t="str">
        <x:v>DISPONIBILIDADE O&amp;M · FORA DO FATOR K</x:v>
      </x:c>
      <x:c r="N1013" s="453" t="str">
        <x:v>SUGESTÃO POR SIMILARIDADE</x:v>
      </x:c>
    </x:row>
    <x:row r="1014">
      <x:c r="A1014" s="453" t="str">
        <x:v>ABRIL 2025</x:v>
      </x:c>
      <x:c r="B1014" s="453" t="str">
        <x:v>DISPONIBILIDADE</x:v>
      </x:c>
      <x:c r="C1014" s="453" t="str">
        <x:v>DISPONIBILIDADE</x:v>
      </x:c>
      <x:c r="D1014" s="453" t="str">
        <x:v>LINHA VIVA</x:v>
      </x:c>
      <x:c r="E1014" s="453" t="str">
        <x:v>5031200310</x:v>
      </x:c>
      <x:c r="F1014" s="601" t="str">
        <x:v>INST ESTR PRI 2/3F SUS/PAS SP CRUZ SP LV</x:v>
      </x:c>
      <x:c r="G1014" s="453" t="str">
        <x:v>UNIDADE</x:v>
      </x:c>
      <x:c r="H1014" s="604" t="n">
        <x:v>44</x:v>
      </x:c>
      <x:c r="I1014" s="607" t="n">
        <x:v>48371.91</x:v>
      </x:c>
      <x:c r="J1014" s="607" t="n">
        <x:v>27355.24</x:v>
      </x:c>
      <x:c r="K1014" s="453" t="str">
        <x:v>NORTE | SUL</x:v>
      </x:c>
      <x:c r="L1014" s="453" t="str">
        <x:v>NÃO</x:v>
      </x:c>
      <x:c r="M1014" s="453" t="str">
        <x:v>DISPONIBILIDADE O&amp;M · FORA DO FATOR K</x:v>
      </x:c>
      <x:c r="N1014" s="453" t="str">
        <x:v>DE/PARA POR CÓDIGO | NÃO INFORMADA</x:v>
      </x:c>
    </x:row>
    <x:row r="1015">
      <x:c r="A1015" s="453" t="str">
        <x:v>ABRIL 2025</x:v>
      </x:c>
      <x:c r="B1015" s="453" t="str">
        <x:v>DISPONIBILIDADE</x:v>
      </x:c>
      <x:c r="C1015" s="453" t="str">
        <x:v>DISPONIBILIDADE</x:v>
      </x:c>
      <x:c r="D1015" s="453" t="str">
        <x:v>LINHA VIVA</x:v>
      </x:c>
      <x:c r="E1015" s="453" t="str">
        <x:v>5031200311</x:v>
      </x:c>
      <x:c r="F1015" s="601" t="str">
        <x:v>RET ESTR PRI 2/3F SUS/PAS SP CRUZ SP LV</x:v>
      </x:c>
      <x:c r="G1015" s="453" t="str">
        <x:v>UNIDADE</x:v>
      </x:c>
      <x:c r="H1015" s="604" t="n">
        <x:v>44</x:v>
      </x:c>
      <x:c r="I1015" s="607" t="n">
        <x:v>19686.95</x:v>
      </x:c>
      <x:c r="J1015" s="607" t="n">
        <x:v>17586.36</x:v>
      </x:c>
      <x:c r="K1015" s="453" t="str">
        <x:v>NORTE | SUL</x:v>
      </x:c>
      <x:c r="L1015" s="453" t="str">
        <x:v>NÃO</x:v>
      </x:c>
      <x:c r="M1015" s="453" t="str">
        <x:v>DISPONIBILIDADE O&amp;M · FORA DO FATOR K</x:v>
      </x:c>
      <x:c r="N1015" s="453" t="str">
        <x:v>DE/PARA POR CÓDIGO</x:v>
      </x:c>
    </x:row>
    <x:row r="1016">
      <x:c r="A1016" s="453" t="str">
        <x:v>ABRIL 2025</x:v>
      </x:c>
      <x:c r="B1016" s="453" t="str">
        <x:v>DISPONIBILIDADE</x:v>
      </x:c>
      <x:c r="C1016" s="453" t="str">
        <x:v>DISPONIBILIDADE</x:v>
      </x:c>
      <x:c r="D1016" s="453" t="str">
        <x:v>LINHA VIVA</x:v>
      </x:c>
      <x:c r="E1016" s="453" t="str">
        <x:v>5031200312</x:v>
      </x:c>
      <x:c r="F1016" s="601" t="str">
        <x:v>INST ESTR PRI 2/3F SUS/PAS DP CRUZ DP LV</x:v>
      </x:c>
      <x:c r="G1016" s="453" t="str">
        <x:v>UNIDADE</x:v>
      </x:c>
      <x:c r="H1016" s="604" t="n">
        <x:v>5</x:v>
      </x:c>
      <x:c r="I1016" s="607" t="n">
        <x:v>8844.72</x:v>
      </x:c>
      <x:c r="J1016" s="607" t="n">
        <x:v>5843.15</x:v>
      </x:c>
      <x:c r="K1016" s="453" t="str">
        <x:v>NORTE | SUL</x:v>
      </x:c>
      <x:c r="L1016" s="453" t="str">
        <x:v>NÃO</x:v>
      </x:c>
      <x:c r="M1016" s="453" t="str">
        <x:v>DISPONIBILIDADE O&amp;M · FORA DO FATOR K</x:v>
      </x:c>
      <x:c r="N1016" s="453" t="str">
        <x:v>DE/PARA POR CÓDIGO | NÃO INFORMADA</x:v>
      </x:c>
    </x:row>
    <x:row r="1017">
      <x:c r="A1017" s="453" t="str">
        <x:v>ABRIL 2025</x:v>
      </x:c>
      <x:c r="B1017" s="453" t="str">
        <x:v>DISPONIBILIDADE</x:v>
      </x:c>
      <x:c r="C1017" s="453" t="str">
        <x:v>DISPONIBILIDADE</x:v>
      </x:c>
      <x:c r="D1017" s="453" t="str">
        <x:v>LINHA VIVA</x:v>
      </x:c>
      <x:c r="E1017" s="453" t="str">
        <x:v>5031200313</x:v>
      </x:c>
      <x:c r="F1017" s="601" t="str">
        <x:v>RET ESTR PRI 2/3F SUS/PAS DP CRUZ DP LV</x:v>
      </x:c>
      <x:c r="G1017" s="453" t="str">
        <x:v>UNIDADE</x:v>
      </x:c>
      <x:c r="H1017" s="604" t="n">
        <x:v>4</x:v>
      </x:c>
      <x:c r="I1017" s="607" t="n">
        <x:v>2742.81</x:v>
      </x:c>
      <x:c r="J1017" s="607" t="n">
        <x:v>3004.88</x:v>
      </x:c>
      <x:c r="K1017" s="453" t="str">
        <x:v>NORTE | SUL</x:v>
      </x:c>
      <x:c r="L1017" s="453" t="str">
        <x:v>NÃO</x:v>
      </x:c>
      <x:c r="M1017" s="453" t="str">
        <x:v>DISPONIBILIDADE O&amp;M · FORA DO FATOR K</x:v>
      </x:c>
      <x:c r="N1017" s="453" t="str">
        <x:v>DE/PARA POR CÓDIGO</x:v>
      </x:c>
    </x:row>
    <x:row r="1018">
      <x:c r="A1018" s="453" t="str">
        <x:v>ABRIL 2025</x:v>
      </x:c>
      <x:c r="B1018" s="453" t="str">
        <x:v>DISPONIBILIDADE</x:v>
      </x:c>
      <x:c r="C1018" s="453" t="str">
        <x:v>DISPONIBILIDADE</x:v>
      </x:c>
      <x:c r="D1018" s="453" t="str">
        <x:v>LINHA VIVA</x:v>
      </x:c>
      <x:c r="E1018" s="453" t="str">
        <x:v>5031200314</x:v>
      </x:c>
      <x:c r="F1018" s="601" t="str">
        <x:v>INST ESTR PRI 2/3F ANC/AMA SP CRUZ DP LV</x:v>
      </x:c>
      <x:c r="G1018" s="453" t="str">
        <x:v>UNIDADE</x:v>
      </x:c>
      <x:c r="H1018" s="604" t="n">
        <x:v>10</x:v>
      </x:c>
      <x:c r="I1018" s="607" t="n">
        <x:v>24089.82</x:v>
      </x:c>
      <x:c r="J1018" s="607" t="n">
        <x:v>12520.8</x:v>
      </x:c>
      <x:c r="K1018" s="453" t="str">
        <x:v>NORTE | SUL</x:v>
      </x:c>
      <x:c r="L1018" s="453" t="str">
        <x:v>NÃO</x:v>
      </x:c>
      <x:c r="M1018" s="453" t="str">
        <x:v>DISPONIBILIDADE O&amp;M · FORA DO FATOR K</x:v>
      </x:c>
      <x:c r="N1018" s="453" t="str">
        <x:v>DE/PARA POR CÓDIGO</x:v>
      </x:c>
    </x:row>
    <x:row r="1019">
      <x:c r="A1019" s="453" t="str">
        <x:v>ABRIL 2025</x:v>
      </x:c>
      <x:c r="B1019" s="453" t="str">
        <x:v>DISPONIBILIDADE</x:v>
      </x:c>
      <x:c r="C1019" s="453" t="str">
        <x:v>DISPONIBILIDADE</x:v>
      </x:c>
      <x:c r="D1019" s="453" t="str">
        <x:v>LINHA VIVA</x:v>
      </x:c>
      <x:c r="E1019" s="453" t="str">
        <x:v>5031200315</x:v>
      </x:c>
      <x:c r="F1019" s="601" t="str">
        <x:v>RET ESTR PRI 2/3F ANC/AMA SP CRUZ DP LV</x:v>
      </x:c>
      <x:c r="G1019" s="453" t="str">
        <x:v>UNIDADE</x:v>
      </x:c>
      <x:c r="H1019" s="604" t="n">
        <x:v>9</x:v>
      </x:c>
      <x:c r="I1019" s="607" t="n">
        <x:v>8772.12</x:v>
      </x:c>
      <x:c r="J1019" s="607" t="n">
        <x:v>7243.74</x:v>
      </x:c>
      <x:c r="K1019" s="453" t="str">
        <x:v>NORTE | SUL</x:v>
      </x:c>
      <x:c r="L1019" s="453" t="str">
        <x:v>NÃO</x:v>
      </x:c>
      <x:c r="M1019" s="453" t="str">
        <x:v>DISPONIBILIDADE O&amp;M · FORA DO FATOR K</x:v>
      </x:c>
      <x:c r="N1019" s="453" t="str">
        <x:v>DE/PARA POR CÓDIGO</x:v>
      </x:c>
    </x:row>
    <x:row r="1020">
      <x:c r="A1020" s="453" t="str">
        <x:v>ABRIL 2025</x:v>
      </x:c>
      <x:c r="B1020" s="453" t="str">
        <x:v>DISPONIBILIDADE</x:v>
      </x:c>
      <x:c r="C1020" s="453" t="str">
        <x:v>DISPONIBILIDADE</x:v>
      </x:c>
      <x:c r="D1020" s="453" t="str">
        <x:v>LINHA VIVA</x:v>
      </x:c>
      <x:c r="E1020" s="453" t="str">
        <x:v>5031200316</x:v>
      </x:c>
      <x:c r="F1020" s="601" t="str">
        <x:v>INST ESTR PRI 2/3F ANC/AMA DP CRUZ DP LV</x:v>
      </x:c>
      <x:c r="G1020" s="453" t="str">
        <x:v>UNIDADE</x:v>
      </x:c>
      <x:c r="H1020" s="604" t="n">
        <x:v>5</x:v>
      </x:c>
      <x:c r="I1020" s="607" t="n">
        <x:v>17461.77</x:v>
      </x:c>
      <x:c r="J1020" s="607" t="n">
        <x:v>8347.4</x:v>
      </x:c>
      <x:c r="K1020" s="453" t="str">
        <x:v>NORTE | SUL</x:v>
      </x:c>
      <x:c r="L1020" s="453" t="str">
        <x:v>NÃO</x:v>
      </x:c>
      <x:c r="M1020" s="453" t="str">
        <x:v>DISPONIBILIDADE O&amp;M · FORA DO FATOR K</x:v>
      </x:c>
      <x:c r="N1020" s="453" t="str">
        <x:v>DE/PARA POR CÓDIGO | NÃO INFORMADA</x:v>
      </x:c>
    </x:row>
    <x:row r="1021">
      <x:c r="A1021" s="453" t="str">
        <x:v>ABRIL 2025</x:v>
      </x:c>
      <x:c r="B1021" s="453" t="str">
        <x:v>DISPONIBILIDADE</x:v>
      </x:c>
      <x:c r="C1021" s="453" t="str">
        <x:v>DISPONIBILIDADE</x:v>
      </x:c>
      <x:c r="D1021" s="453" t="str">
        <x:v>LINHA VIVA</x:v>
      </x:c>
      <x:c r="E1021" s="453" t="str">
        <x:v>5031200322</x:v>
      </x:c>
      <x:c r="F1021" s="601" t="str">
        <x:v>INST ESTR PRI 1F ANC/AMA SP S/CRUZ LV</x:v>
      </x:c>
      <x:c r="G1021" s="453" t="str">
        <x:v>UNIDADE</x:v>
      </x:c>
      <x:c r="H1021" s="604" t="n">
        <x:v>1</x:v>
      </x:c>
      <x:c r="I1021" s="607" t="n">
        <x:v>450.84</x:v>
      </x:c>
      <x:c r="J1021" s="607" t="n">
        <x:v>247.42</x:v>
      </x:c>
      <x:c r="K1021" s="453" t="str">
        <x:v>SUL</x:v>
      </x:c>
      <x:c r="L1021" s="453" t="str">
        <x:v>NÃO</x:v>
      </x:c>
      <x:c r="M1021" s="453" t="str">
        <x:v>DISPONIBILIDADE O&amp;M · FORA DO FATOR K</x:v>
      </x:c>
      <x:c r="N1021" s="453" t="str">
        <x:v>DE/PARA POR CÓDIGO</x:v>
      </x:c>
    </x:row>
    <x:row r="1022">
      <x:c r="A1022" s="453" t="str">
        <x:v>ABRIL 2025</x:v>
      </x:c>
      <x:c r="B1022" s="453" t="str">
        <x:v>DISPONIBILIDADE</x:v>
      </x:c>
      <x:c r="C1022" s="453" t="str">
        <x:v>DISPONIBILIDADE</x:v>
      </x:c>
      <x:c r="D1022" s="453" t="str">
        <x:v>LINHA VIVA</x:v>
      </x:c>
      <x:c r="E1022" s="453" t="str">
        <x:v>5031200338</x:v>
      </x:c>
      <x:c r="F1022" s="601" t="str">
        <x:v>TURMA LV INST POSTE ESTRUT PRIMARIA LV</x:v>
      </x:c>
      <x:c r="G1022" s="453" t="str">
        <x:v>UNIDADE</x:v>
      </x:c>
      <x:c r="H1022" s="604" t="n">
        <x:v>17</x:v>
      </x:c>
      <x:c r="I1022" s="607" t="n">
        <x:v>18810.68</x:v>
      </x:c>
      <x:c r="J1022" s="607" t="n">
        <x:v>21571.47</x:v>
      </x:c>
      <x:c r="K1022" s="453" t="str">
        <x:v>SUL</x:v>
      </x:c>
      <x:c r="L1022" s="453" t="str">
        <x:v>NÃO</x:v>
      </x:c>
      <x:c r="M1022" s="453" t="str">
        <x:v>DISPONIBILIDADE O&amp;M · FORA DO FATOR K</x:v>
      </x:c>
      <x:c r="N1022" s="453" t="str">
        <x:v>DE/PARA POR CÓDIGO</x:v>
      </x:c>
    </x:row>
    <x:row r="1023">
      <x:c r="A1023" s="453" t="str">
        <x:v>ABRIL 2025</x:v>
      </x:c>
      <x:c r="B1023" s="453" t="str">
        <x:v>DISPONIBILIDADE</x:v>
      </x:c>
      <x:c r="C1023" s="453" t="str">
        <x:v>DISPONIBILIDADE</x:v>
      </x:c>
      <x:c r="D1023" s="453" t="str">
        <x:v>LINHA VIVA</x:v>
      </x:c>
      <x:c r="E1023" s="453" t="str">
        <x:v>5031200339</x:v>
      </x:c>
      <x:c r="F1023" s="601" t="str">
        <x:v>TURMA LV RET POSTE ESTRUT PRIMARIA LV</x:v>
      </x:c>
      <x:c r="G1023" s="453" t="str">
        <x:v>UNIDADE</x:v>
      </x:c>
      <x:c r="H1023" s="604" t="n">
        <x:v>5</x:v>
      </x:c>
      <x:c r="I1023" s="607" t="n">
        <x:v>2313.64</x:v>
      </x:c>
      <x:c r="J1023" s="607" t="n">
        <x:v>5438.3</x:v>
      </x:c>
      <x:c r="K1023" s="453" t="str">
        <x:v>SUL</x:v>
      </x:c>
      <x:c r="L1023" s="453" t="str">
        <x:v>NÃO</x:v>
      </x:c>
      <x:c r="M1023" s="453" t="str">
        <x:v>DISPONIBILIDADE O&amp;M · FORA DO FATOR K</x:v>
      </x:c>
      <x:c r="N1023" s="453" t="str">
        <x:v>DE/PARA POR CÓDIGO</x:v>
      </x:c>
    </x:row>
    <x:row r="1024">
      <x:c r="A1024" s="453" t="str">
        <x:v>ABRIL 2025</x:v>
      </x:c>
      <x:c r="B1024" s="453" t="str">
        <x:v>DISPONIBILIDADE</x:v>
      </x:c>
      <x:c r="C1024" s="453" t="str">
        <x:v>DISPONIBILIDADE</x:v>
      </x:c>
      <x:c r="D1024" s="453" t="str">
        <x:v>LINHA VIVA</x:v>
      </x:c>
      <x:c r="E1024" s="453" t="str">
        <x:v>5031200340</x:v>
      </x:c>
      <x:c r="F1024" s="601" t="str">
        <x:v>NIVELAR CRUZETA LV</x:v>
      </x:c>
      <x:c r="G1024" s="453" t="str">
        <x:v>CONJUNTO</x:v>
      </x:c>
      <x:c r="H1024" s="604" t="n">
        <x:v>11</x:v>
      </x:c>
      <x:c r="I1024" s="607" t="n">
        <x:v>4423.07</x:v>
      </x:c>
      <x:c r="J1024" s="607" t="n">
        <x:v>5814.27</x:v>
      </x:c>
      <x:c r="K1024" s="453" t="str">
        <x:v>NORTE</x:v>
      </x:c>
      <x:c r="L1024" s="453" t="str">
        <x:v>NÃO</x:v>
      </x:c>
      <x:c r="M1024" s="453" t="str">
        <x:v>DISPONIBILIDADE O&amp;M · FORA DO FATOR K</x:v>
      </x:c>
      <x:c r="N1024" s="453" t="str">
        <x:v>DE/PARA POR CÓDIGO</x:v>
      </x:c>
    </x:row>
    <x:row r="1025">
      <x:c r="A1025" s="453" t="str">
        <x:v>ABRIL 2025</x:v>
      </x:c>
      <x:c r="B1025" s="453" t="str">
        <x:v>DISPONIBILIDADE</x:v>
      </x:c>
      <x:c r="C1025" s="453" t="str">
        <x:v>DISPONIBILIDADE</x:v>
      </x:c>
      <x:c r="D1025" s="453" t="str">
        <x:v>LINHA VIVA</x:v>
      </x:c>
      <x:c r="E1025" s="453" t="str">
        <x:v>5031200363</x:v>
      </x:c>
      <x:c r="F1025" s="601" t="str">
        <x:v>INST ESTR CP RELIG DIST 1F BASE C 1F LV</x:v>
      </x:c>
      <x:c r="G1025" s="453" t="str">
        <x:v>CONJUNTO</x:v>
      </x:c>
      <x:c r="H1025" s="604" t="n">
        <x:v>20</x:v>
      </x:c>
      <x:c r="I1025" s="607" t="n">
        <x:v>16584.6</x:v>
      </x:c>
      <x:c r="J1025" s="607" t="n">
        <x:v>27986.8</x:v>
      </x:c>
      <x:c r="K1025" s="453" t="str">
        <x:v>SUL</x:v>
      </x:c>
      <x:c r="L1025" s="453" t="str">
        <x:v>NÃO</x:v>
      </x:c>
      <x:c r="M1025" s="453" t="str">
        <x:v>DISPONIBILIDADE O&amp;M · FORA DO FATOR K</x:v>
      </x:c>
      <x:c r="N1025" s="453" t="str">
        <x:v>DE/PARA POR CÓDIGO</x:v>
      </x:c>
    </x:row>
    <x:row r="1026">
      <x:c r="A1026" s="453" t="str">
        <x:v>ABRIL 2025</x:v>
      </x:c>
      <x:c r="B1026" s="453" t="str">
        <x:v>DISPONIBILIDADE</x:v>
      </x:c>
      <x:c r="C1026" s="453" t="str">
        <x:v>DISPONIBILIDADE</x:v>
      </x:c>
      <x:c r="D1026" s="453" t="str">
        <x:v>LINHA VIVA</x:v>
      </x:c>
      <x:c r="E1026" s="453" t="str">
        <x:v>5031300110</x:v>
      </x:c>
      <x:c r="F1026" s="601" t="str">
        <x:v>INST ISOLADOR PINO/PILAR LV</x:v>
      </x:c>
      <x:c r="G1026" s="453" t="str">
        <x:v>UNIDADE</x:v>
      </x:c>
      <x:c r="H1026" s="604" t="n">
        <x:v>21</x:v>
      </x:c>
      <x:c r="I1026" s="607" t="n">
        <x:v>5757.99</x:v>
      </x:c>
      <x:c r="J1026" s="607" t="n">
        <x:v>6833.19</x:v>
      </x:c>
      <x:c r="K1026" s="453" t="str">
        <x:v>NORTE | SUL</x:v>
      </x:c>
      <x:c r="L1026" s="453" t="str">
        <x:v>NÃO</x:v>
      </x:c>
      <x:c r="M1026" s="453" t="str">
        <x:v>DISPONIBILIDADE O&amp;M · FORA DO FATOR K</x:v>
      </x:c>
      <x:c r="N1026" s="453" t="str">
        <x:v>DE/PARA POR CÓDIGO</x:v>
      </x:c>
    </x:row>
    <x:row r="1027">
      <x:c r="A1027" s="453" t="str">
        <x:v>ABRIL 2025</x:v>
      </x:c>
      <x:c r="B1027" s="453" t="str">
        <x:v>DISPONIBILIDADE</x:v>
      </x:c>
      <x:c r="C1027" s="453" t="str">
        <x:v>DISPONIBILIDADE</x:v>
      </x:c>
      <x:c r="D1027" s="453" t="str">
        <x:v>LINHA VIVA</x:v>
      </x:c>
      <x:c r="E1027" s="453" t="str">
        <x:v>5031300111</x:v>
      </x:c>
      <x:c r="F1027" s="601" t="str">
        <x:v>RET ISOLADOR PINO/PILAR LV</x:v>
      </x:c>
      <x:c r="G1027" s="453" t="str">
        <x:v>UNIDADE</x:v>
      </x:c>
      <x:c r="H1027" s="604" t="n">
        <x:v>19</x:v>
      </x:c>
      <x:c r="I1027" s="607" t="n">
        <x:v>2092.29</x:v>
      </x:c>
      <x:c r="J1027" s="607" t="n">
        <x:v>4133.07</x:v>
      </x:c>
      <x:c r="K1027" s="453" t="str">
        <x:v>NORTE | SUL</x:v>
      </x:c>
      <x:c r="L1027" s="453" t="str">
        <x:v>NÃO</x:v>
      </x:c>
      <x:c r="M1027" s="453" t="str">
        <x:v>DISPONIBILIDADE O&amp;M · FORA DO FATOR K</x:v>
      </x:c>
      <x:c r="N1027" s="453" t="str">
        <x:v>DE/PARA POR CÓDIGO | NÃO INFORMADA</x:v>
      </x:c>
    </x:row>
    <x:row r="1028">
      <x:c r="A1028" s="453" t="str">
        <x:v>ABRIL 2025</x:v>
      </x:c>
      <x:c r="B1028" s="453" t="str">
        <x:v>DISPONIBILIDADE</x:v>
      </x:c>
      <x:c r="C1028" s="453" t="str">
        <x:v>DISPONIBILIDADE</x:v>
      </x:c>
      <x:c r="D1028" s="453" t="str">
        <x:v>LINHA VIVA</x:v>
      </x:c>
      <x:c r="E1028" s="453" t="str">
        <x:v>5031300112</x:v>
      </x:c>
      <x:c r="F1028" s="601" t="str">
        <x:v>INST ISOLAD DISCO/ANCORAGEM LV</x:v>
      </x:c>
      <x:c r="G1028" s="453" t="str">
        <x:v>CONJUNTO</x:v>
      </x:c>
      <x:c r="H1028" s="604" t="n">
        <x:v>3</x:v>
      </x:c>
      <x:c r="I1028" s="607" t="n">
        <x:v>1315.91</x:v>
      </x:c>
      <x:c r="J1028" s="607" t="n">
        <x:v>1089.12</x:v>
      </x:c>
      <x:c r="K1028" s="453" t="str">
        <x:v>NORTE | SUL</x:v>
      </x:c>
      <x:c r="L1028" s="453" t="str">
        <x:v>NÃO</x:v>
      </x:c>
      <x:c r="M1028" s="453" t="str">
        <x:v>DISPONIBILIDADE O&amp;M · FORA DO FATOR K</x:v>
      </x:c>
      <x:c r="N1028" s="453" t="str">
        <x:v>DE/PARA POR CÓDIGO</x:v>
      </x:c>
    </x:row>
    <x:row r="1029">
      <x:c r="A1029" s="453" t="str">
        <x:v>ABRIL 2025</x:v>
      </x:c>
      <x:c r="B1029" s="453" t="str">
        <x:v>DISPONIBILIDADE</x:v>
      </x:c>
      <x:c r="C1029" s="453" t="str">
        <x:v>DISPONIBILIDADE</x:v>
      </x:c>
      <x:c r="D1029" s="453" t="str">
        <x:v>LINHA VIVA</x:v>
      </x:c>
      <x:c r="E1029" s="453" t="str">
        <x:v>5031300113</x:v>
      </x:c>
      <x:c r="F1029" s="601" t="str">
        <x:v>RET ISOLAD DISCO/ANCORAGEM LV</x:v>
      </x:c>
      <x:c r="G1029" s="453" t="str">
        <x:v>CONJUNTO</x:v>
      </x:c>
      <x:c r="H1029" s="604" t="n">
        <x:v>2</x:v>
      </x:c>
      <x:c r="I1029" s="607" t="n">
        <x:v>345.33</x:v>
      </x:c>
      <x:c r="J1029" s="607" t="n">
        <x:v>509.1</x:v>
      </x:c>
      <x:c r="K1029" s="453" t="str">
        <x:v>NORTE | SUL</x:v>
      </x:c>
      <x:c r="L1029" s="453" t="str">
        <x:v>NÃO</x:v>
      </x:c>
      <x:c r="M1029" s="453" t="str">
        <x:v>DISPONIBILIDADE O&amp;M · FORA DO FATOR K</x:v>
      </x:c>
      <x:c r="N1029" s="453" t="str">
        <x:v>DE/PARA POR CÓDIGO</x:v>
      </x:c>
    </x:row>
    <x:row r="1030">
      <x:c r="A1030" s="453" t="str">
        <x:v>ABRIL 2025</x:v>
      </x:c>
      <x:c r="B1030" s="453" t="str">
        <x:v>DISPONIBILIDADE</x:v>
      </x:c>
      <x:c r="C1030" s="453" t="str">
        <x:v>DISPONIBILIDADE</x:v>
      </x:c>
      <x:c r="D1030" s="453" t="str">
        <x:v>LINHA VIVA</x:v>
      </x:c>
      <x:c r="E1030" s="453" t="str">
        <x:v>5032000207</x:v>
      </x:c>
      <x:c r="F1030" s="601" t="str">
        <x:v>INST EMENDA COND NU AL/CU LV</x:v>
      </x:c>
      <x:c r="G1030" s="453" t="str">
        <x:v>UNIDADE</x:v>
      </x:c>
      <x:c r="H1030" s="604" t="n">
        <x:v>4</x:v>
      </x:c>
      <x:c r="I1030" s="607" t="n">
        <x:v>1401.88</x:v>
      </x:c>
      <x:c r="J1030" s="607" t="n">
        <x:v>1450.36</x:v>
      </x:c>
      <x:c r="K1030" s="453" t="str">
        <x:v>NORTE | SUL</x:v>
      </x:c>
      <x:c r="L1030" s="453" t="str">
        <x:v>NÃO</x:v>
      </x:c>
      <x:c r="M1030" s="453" t="str">
        <x:v>DISPONIBILIDADE O&amp;M · FORA DO FATOR K</x:v>
      </x:c>
      <x:c r="N1030" s="453" t="str">
        <x:v>DE/PARA POR CÓDIGO</x:v>
      </x:c>
    </x:row>
    <x:row r="1031">
      <x:c r="A1031" s="453" t="str">
        <x:v>ABRIL 2025</x:v>
      </x:c>
      <x:c r="B1031" s="453" t="str">
        <x:v>DISPONIBILIDADE</x:v>
      </x:c>
      <x:c r="C1031" s="453" t="str">
        <x:v>DISPONIBILIDADE</x:v>
      </x:c>
      <x:c r="D1031" s="453" t="str">
        <x:v>LINHA VIVA</x:v>
      </x:c>
      <x:c r="E1031" s="453" t="str">
        <x:v>5032000208</x:v>
      </x:c>
      <x:c r="F1031" s="601" t="str">
        <x:v>INST CONECTOR EM CONDUTOR LV</x:v>
      </x:c>
      <x:c r="G1031" s="453" t="str">
        <x:v>UNIDADE</x:v>
      </x:c>
      <x:c r="H1031" s="604" t="n">
        <x:v>46</x:v>
      </x:c>
      <x:c r="I1031" s="607" t="n">
        <x:v>9002.51</x:v>
      </x:c>
      <x:c r="J1031" s="607" t="n">
        <x:v>12474.28</x:v>
      </x:c>
      <x:c r="K1031" s="453" t="str">
        <x:v>NORTE | SUL</x:v>
      </x:c>
      <x:c r="L1031" s="453" t="str">
        <x:v>NÃO</x:v>
      </x:c>
      <x:c r="M1031" s="453" t="str">
        <x:v>DISPONIBILIDADE O&amp;M · FORA DO FATOR K</x:v>
      </x:c>
      <x:c r="N1031" s="453" t="str">
        <x:v>DE/PARA POR CÓDIGO</x:v>
      </x:c>
    </x:row>
    <x:row r="1032">
      <x:c r="A1032" s="453" t="str">
        <x:v>ABRIL 2025</x:v>
      </x:c>
      <x:c r="B1032" s="453" t="str">
        <x:v>DISPONIBILIDADE</x:v>
      </x:c>
      <x:c r="C1032" s="453" t="str">
        <x:v>DISPONIBILIDADE</x:v>
      </x:c>
      <x:c r="D1032" s="453" t="str">
        <x:v>LINHA VIVA</x:v>
      </x:c>
      <x:c r="E1032" s="453" t="str">
        <x:v>5032000209</x:v>
      </x:c>
      <x:c r="F1032" s="601" t="str">
        <x:v>RET CONECTOR EM CONDUTOR LV</x:v>
      </x:c>
      <x:c r="G1032" s="453" t="str">
        <x:v>UNIDADE</x:v>
      </x:c>
      <x:c r="H1032" s="604" t="n">
        <x:v>24</x:v>
      </x:c>
      <x:c r="I1032" s="607" t="n">
        <x:v>2700</x:v>
      </x:c>
      <x:c r="J1032" s="607" t="n">
        <x:v>4117.44</x:v>
      </x:c>
      <x:c r="K1032" s="453" t="str">
        <x:v>NORTE | SUL</x:v>
      </x:c>
      <x:c r="L1032" s="453" t="str">
        <x:v>NÃO</x:v>
      </x:c>
      <x:c r="M1032" s="453" t="str">
        <x:v>DISPONIBILIDADE O&amp;M · FORA DO FATOR K</x:v>
      </x:c>
      <x:c r="N1032" s="453" t="str">
        <x:v>DE/PARA POR CÓDIGO</x:v>
      </x:c>
    </x:row>
    <x:row r="1033">
      <x:c r="A1033" s="453" t="str">
        <x:v>ABRIL 2025</x:v>
      </x:c>
      <x:c r="B1033" s="453" t="str">
        <x:v>DISPONIBILIDADE</x:v>
      </x:c>
      <x:c r="C1033" s="453" t="str">
        <x:v>DISPONIBILIDADE</x:v>
      </x:c>
      <x:c r="D1033" s="453" t="str">
        <x:v>LINHA VIVA</x:v>
      </x:c>
      <x:c r="E1033" s="453" t="str">
        <x:v>5032000214</x:v>
      </x:c>
      <x:c r="F1033" s="601" t="str">
        <x:v>INST AMARRACAO COND NU/MULTIP/PROTEG LV</x:v>
      </x:c>
      <x:c r="G1033" s="453" t="str">
        <x:v>UNIDADE</x:v>
      </x:c>
      <x:c r="H1033" s="604" t="n">
        <x:v>24</x:v>
      </x:c>
      <x:c r="I1033" s="607" t="n">
        <x:v>3987.75</x:v>
      </x:c>
      <x:c r="J1033" s="607" t="n">
        <x:v>7618.32</x:v>
      </x:c>
      <x:c r="K1033" s="453" t="str">
        <x:v>NORTE | SUL</x:v>
      </x:c>
      <x:c r="L1033" s="453" t="str">
        <x:v>NÃO</x:v>
      </x:c>
      <x:c r="M1033" s="453" t="str">
        <x:v>DISPONIBILIDADE O&amp;M · FORA DO FATOR K</x:v>
      </x:c>
      <x:c r="N1033" s="453" t="str">
        <x:v>DE/PARA POR CÓDIGO</x:v>
      </x:c>
    </x:row>
    <x:row r="1034">
      <x:c r="A1034" s="453" t="str">
        <x:v>ABRIL 2025</x:v>
      </x:c>
      <x:c r="B1034" s="453" t="str">
        <x:v>DISPONIBILIDADE</x:v>
      </x:c>
      <x:c r="C1034" s="453" t="str">
        <x:v>DISPONIBILIDADE</x:v>
      </x:c>
      <x:c r="D1034" s="453" t="str">
        <x:v>LINHA VIVA</x:v>
      </x:c>
      <x:c r="E1034" s="453" t="str">
        <x:v>5032000215</x:v>
      </x:c>
      <x:c r="F1034" s="601" t="str">
        <x:v>INST FLY TAP/CRUZAM AEREO LV</x:v>
      </x:c>
      <x:c r="G1034" s="453" t="str">
        <x:v>UNIDADE</x:v>
      </x:c>
      <x:c r="H1034" s="604" t="n">
        <x:v>4</x:v>
      </x:c>
      <x:c r="I1034" s="607" t="n">
        <x:v>5005.51</x:v>
      </x:c>
      <x:c r="J1034" s="607" t="n">
        <x:v>2048.08</x:v>
      </x:c>
      <x:c r="K1034" s="453" t="str">
        <x:v>NORTE | SUL</x:v>
      </x:c>
      <x:c r="L1034" s="453" t="str">
        <x:v>NÃO</x:v>
      </x:c>
      <x:c r="M1034" s="453" t="str">
        <x:v>DISPONIBILIDADE O&amp;M · FORA DO FATOR K</x:v>
      </x:c>
      <x:c r="N1034" s="453" t="str">
        <x:v>NÃO INFORMADA | DE/PARA POR CÓDIGO</x:v>
      </x:c>
    </x:row>
    <x:row r="1035">
      <x:c r="A1035" s="453" t="str">
        <x:v>ABRIL 2025</x:v>
      </x:c>
      <x:c r="B1035" s="453" t="str">
        <x:v>DISPONIBILIDADE</x:v>
      </x:c>
      <x:c r="C1035" s="453" t="str">
        <x:v>DISPONIBILIDADE</x:v>
      </x:c>
      <x:c r="D1035" s="453" t="str">
        <x:v>LINHA VIVA</x:v>
      </x:c>
      <x:c r="E1035" s="453" t="str">
        <x:v>5033000292</x:v>
      </x:c>
      <x:c r="F1035" s="601" t="str">
        <x:v>INST CHAVE FUSIVEL 15/25KV LV</x:v>
      </x:c>
      <x:c r="G1035" s="453" t="str">
        <x:v>UNIDADE</x:v>
      </x:c>
      <x:c r="H1035" s="604" t="n">
        <x:v>40</x:v>
      </x:c>
      <x:c r="I1035" s="607" t="n">
        <x:v>26943.99</x:v>
      </x:c>
      <x:c r="J1035" s="607" t="n">
        <x:v>15227.2</x:v>
      </x:c>
      <x:c r="K1035" s="453" t="str">
        <x:v>NORTE | SUL</x:v>
      </x:c>
      <x:c r="L1035" s="453" t="str">
        <x:v>NÃO</x:v>
      </x:c>
      <x:c r="M1035" s="453" t="str">
        <x:v>DISPONIBILIDADE O&amp;M · FORA DO FATOR K</x:v>
      </x:c>
      <x:c r="N1035" s="453" t="str">
        <x:v>DE/PARA POR CÓDIGO | NÃO INFORMADA</x:v>
      </x:c>
    </x:row>
    <x:row r="1036">
      <x:c r="A1036" s="453" t="str">
        <x:v>ABRIL 2025</x:v>
      </x:c>
      <x:c r="B1036" s="453" t="str">
        <x:v>DISPONIBILIDADE</x:v>
      </x:c>
      <x:c r="C1036" s="453" t="str">
        <x:v>DISPONIBILIDADE</x:v>
      </x:c>
      <x:c r="D1036" s="453" t="str">
        <x:v>LINHA VIVA</x:v>
      </x:c>
      <x:c r="E1036" s="453" t="str">
        <x:v>5033000293</x:v>
      </x:c>
      <x:c r="F1036" s="601" t="str">
        <x:v>RET CHAVE FUSIVEL 15/25KV LV</x:v>
      </x:c>
      <x:c r="G1036" s="453" t="str">
        <x:v>UNIDADE</x:v>
      </x:c>
      <x:c r="H1036" s="604" t="n">
        <x:v>26</x:v>
      </x:c>
      <x:c r="I1036" s="607" t="n">
        <x:v>12902.25</x:v>
      </x:c>
      <x:c r="J1036" s="607" t="n">
        <x:v>8804.64</x:v>
      </x:c>
      <x:c r="K1036" s="453" t="str">
        <x:v>NORTE | SUL</x:v>
      </x:c>
      <x:c r="L1036" s="453" t="str">
        <x:v>NÃO</x:v>
      </x:c>
      <x:c r="M1036" s="453" t="str">
        <x:v>DISPONIBILIDADE O&amp;M · FORA DO FATOR K</x:v>
      </x:c>
      <x:c r="N1036" s="453" t="str">
        <x:v>DE/PARA POR CÓDIGO</x:v>
      </x:c>
    </x:row>
    <x:row r="1037">
      <x:c r="A1037" s="453" t="str">
        <x:v>ABRIL 2025</x:v>
      </x:c>
      <x:c r="B1037" s="453" t="str">
        <x:v>DISPONIBILIDADE</x:v>
      </x:c>
      <x:c r="C1037" s="453" t="str">
        <x:v>DISPONIBILIDADE</x:v>
      </x:c>
      <x:c r="D1037" s="453" t="str">
        <x:v>LINHA VIVA</x:v>
      </x:c>
      <x:c r="E1037" s="453" t="str">
        <x:v>5033000297</x:v>
      </x:c>
      <x:c r="F1037" s="601" t="str">
        <x:v>RET CHAVE FACA LV</x:v>
      </x:c>
      <x:c r="G1037" s="453" t="str">
        <x:v>UNIDADE</x:v>
      </x:c>
      <x:c r="H1037" s="604" t="n">
        <x:v>3</x:v>
      </x:c>
      <x:c r="I1037" s="607" t="n">
        <x:v>1429.13</x:v>
      </x:c>
      <x:c r="J1037" s="607" t="n">
        <x:v>1015.92</x:v>
      </x:c>
      <x:c r="K1037" s="453" t="str">
        <x:v>NORTE | SUL</x:v>
      </x:c>
      <x:c r="L1037" s="453" t="str">
        <x:v>NÃO</x:v>
      </x:c>
      <x:c r="M1037" s="453" t="str">
        <x:v>DISPONIBILIDADE O&amp;M · FORA DO FATOR K</x:v>
      </x:c>
      <x:c r="N1037" s="453" t="str">
        <x:v>DE/PARA POR CÓDIGO</x:v>
      </x:c>
    </x:row>
    <x:row r="1038">
      <x:c r="A1038" s="453" t="str">
        <x:v>ABRIL 2025</x:v>
      </x:c>
      <x:c r="B1038" s="453" t="str">
        <x:v>DISPONIBILIDADE</x:v>
      </x:c>
      <x:c r="C1038" s="453" t="str">
        <x:v>DISPONIBILIDADE</x:v>
      </x:c>
      <x:c r="D1038" s="453" t="str">
        <x:v>LINHA VIVA</x:v>
      </x:c>
      <x:c r="E1038" s="453" t="str">
        <x:v>5033000318</x:v>
      </x:c>
      <x:c r="F1038" s="601" t="str">
        <x:v>INST PARA-RAIOS MT LV</x:v>
      </x:c>
      <x:c r="G1038" s="453" t="str">
        <x:v>UNIDADE</x:v>
      </x:c>
      <x:c r="H1038" s="604" t="n">
        <x:v>6</x:v>
      </x:c>
      <x:c r="I1038" s="607" t="n">
        <x:v>5781.83</x:v>
      </x:c>
      <x:c r="J1038" s="607" t="n">
        <x:v>2344.44</x:v>
      </x:c>
      <x:c r="K1038" s="453" t="str">
        <x:v>NORTE | SUL</x:v>
      </x:c>
      <x:c r="L1038" s="453" t="str">
        <x:v>NÃO</x:v>
      </x:c>
      <x:c r="M1038" s="453" t="str">
        <x:v>DISPONIBILIDADE O&amp;M · FORA DO FATOR K</x:v>
      </x:c>
      <x:c r="N1038" s="453" t="str">
        <x:v>DE/PARA POR CÓDIGO | NÃO INFORMADA</x:v>
      </x:c>
    </x:row>
    <x:row r="1039">
      <x:c r="A1039" s="453" t="str">
        <x:v>ABRIL 2025</x:v>
      </x:c>
      <x:c r="B1039" s="453" t="str">
        <x:v>DISPONIBILIDADE</x:v>
      </x:c>
      <x:c r="C1039" s="453" t="str">
        <x:v>DISPONIBILIDADE</x:v>
      </x:c>
      <x:c r="D1039" s="453" t="str">
        <x:v>LINHA VIVA</x:v>
      </x:c>
      <x:c r="E1039" s="453" t="str">
        <x:v>5033000319</x:v>
      </x:c>
      <x:c r="F1039" s="601" t="str">
        <x:v>RET PARA-RAIOS MT LV</x:v>
      </x:c>
      <x:c r="G1039" s="453" t="str">
        <x:v>UNIDADE</x:v>
      </x:c>
      <x:c r="H1039" s="604" t="n">
        <x:v>6</x:v>
      </x:c>
      <x:c r="I1039" s="607" t="n">
        <x:v>4237.25</x:v>
      </x:c>
      <x:c r="J1039" s="607" t="n">
        <x:v>1471.38</x:v>
      </x:c>
      <x:c r="K1039" s="453" t="str">
        <x:v>NORTE | SUL</x:v>
      </x:c>
      <x:c r="L1039" s="453" t="str">
        <x:v>NÃO</x:v>
      </x:c>
      <x:c r="M1039" s="453" t="str">
        <x:v>DISPONIBILIDADE O&amp;M · FORA DO FATOR K</x:v>
      </x:c>
      <x:c r="N1039" s="453" t="str">
        <x:v>DE/PARA POR CÓDIGO</x:v>
      </x:c>
    </x:row>
    <x:row r="1040">
      <x:c r="A1040" s="453" t="str">
        <x:v>ABRIL 2025</x:v>
      </x:c>
      <x:c r="B1040" s="453" t="str">
        <x:v>DISPONIBILIDADE</x:v>
      </x:c>
      <x:c r="C1040" s="453" t="str">
        <x:v>DISPONIBILIDADE</x:v>
      </x:c>
      <x:c r="D1040" s="453" t="str">
        <x:v>PODA</x:v>
      </x:c>
      <x:c r="E1040" s="453" t="str">
        <x:v>5035000065</x:v>
      </x:c>
      <x:c r="F1040" s="601" t="str">
        <x:v>PODA ARV&gt;6&lt;12M REDE BT CENTRAL 2MC PO LV</x:v>
      </x:c>
      <x:c r="G1040" s="453" t="str">
        <x:v>UNIDADE</x:v>
      </x:c>
      <x:c r="H1040" s="604" t="n">
        <x:v>9</x:v>
      </x:c>
      <x:c r="I1040" s="607" t="n">
        <x:v>24210.54</x:v>
      </x:c>
      <x:c r="J1040" s="607" t="n">
        <x:v>6376.41</x:v>
      </x:c>
      <x:c r="K1040" s="453" t="str">
        <x:v>NORTE | SUL</x:v>
      </x:c>
      <x:c r="L1040" s="453" t="str">
        <x:v>NÃO</x:v>
      </x:c>
      <x:c r="M1040" s="453" t="str">
        <x:v>DISPONIBILIDADE O&amp;M · FORA DO FATOR K</x:v>
      </x:c>
      <x:c r="N1040" s="453" t="str">
        <x:v>SUGESTÃO POR SIMILARIDADE</x:v>
      </x:c>
    </x:row>
    <x:row r="1041">
      <x:c r="A1041" s="453" t="str">
        <x:v>ABRIL 2025</x:v>
      </x:c>
      <x:c r="B1041" s="453" t="str">
        <x:v>DISPONIBILIDADE</x:v>
      </x:c>
      <x:c r="C1041" s="453" t="str">
        <x:v>DISPONIBILIDADE</x:v>
      </x:c>
      <x:c r="D1041" s="453" t="str">
        <x:v>LINHA MORTA</x:v>
      </x:c>
      <x:c r="E1041" s="453" t="str">
        <x:v>5400099116</x:v>
      </x:c>
      <x:c r="F1041" s="601" t="str">
        <x:v>INST CORTA-CIRCUITO BT LM</x:v>
      </x:c>
      <x:c r="G1041" s="453" t="str">
        <x:v>UNIDADE</x:v>
      </x:c>
      <x:c r="H1041" s="604" t="n">
        <x:v>5</x:v>
      </x:c>
      <x:c r="I1041" s="607" t="n">
        <x:v>219.04</x:v>
      </x:c>
      <x:c r="J1041" s="607" t="n">
        <x:v>1812.7</x:v>
      </x:c>
      <x:c r="K1041" s="453" t="str">
        <x:v>SUL</x:v>
      </x:c>
      <x:c r="L1041" s="453" t="str">
        <x:v>NÃO</x:v>
      </x:c>
      <x:c r="M1041" s="453" t="str">
        <x:v>DISPONIBILIDADE O&amp;M · FORA DO FATOR K</x:v>
      </x:c>
      <x:c r="N1041" s="453" t="str">
        <x:v>DE/PARA POR CÓDIGO | NÃO INFORMADA</x:v>
      </x:c>
    </x:row>
    <x:row r="1042">
      <x:c r="A1042" s="453" t="str">
        <x:v>ABRIL 2025</x:v>
      </x:c>
      <x:c r="B1042" s="453" t="str">
        <x:v>DISPONIBILIDADE</x:v>
      </x:c>
      <x:c r="C1042" s="453" t="str">
        <x:v>DISPONIBILIDADE</x:v>
      </x:c>
      <x:c r="D1042" s="453" t="str">
        <x:v>LINHA MORTA</x:v>
      </x:c>
      <x:c r="E1042" s="453" t="str">
        <x:v>5400099117</x:v>
      </x:c>
      <x:c r="F1042" s="601" t="str">
        <x:v>RET CORTA-CIRCUITO BT LM</x:v>
      </x:c>
      <x:c r="G1042" s="453" t="str">
        <x:v>UNIDADE</x:v>
      </x:c>
      <x:c r="H1042" s="604" t="n">
        <x:v>4</x:v>
      </x:c>
      <x:c r="I1042" s="607" t="n">
        <x:v>103.01</x:v>
      </x:c>
      <x:c r="J1042" s="607" t="n">
        <x:v>996.92</x:v>
      </x:c>
      <x:c r="K1042" s="453" t="str">
        <x:v>SUL</x:v>
      </x:c>
      <x:c r="L1042" s="453" t="str">
        <x:v>NÃO</x:v>
      </x:c>
      <x:c r="M1042" s="453" t="str">
        <x:v>DISPONIBILIDADE O&amp;M · FORA DO FATOR K</x:v>
      </x:c>
      <x:c r="N1042" s="453" t="str">
        <x:v>DE/PARA POR CÓDIGO</x:v>
      </x:c>
    </x:row>
    <x:row r="1043">
      <x:c r="A1043" s="453" t="str">
        <x:v>ABRIL 2025</x:v>
      </x:c>
      <x:c r="B1043" s="453" t="str">
        <x:v>DISPONIBILIDADE</x:v>
      </x:c>
      <x:c r="C1043" s="453" t="str">
        <x:v>DISPONIBILIDADE</x:v>
      </x:c>
      <x:c r="D1043" s="453" t="str">
        <x:v>LINHA MORTA</x:v>
      </x:c>
      <x:c r="E1043" s="453" t="str">
        <x:v>5400099188</x:v>
      </x:c>
      <x:c r="F1043" s="601" t="str">
        <x:v>INST HASTE PARA-RAIOS LM</x:v>
      </x:c>
      <x:c r="G1043" s="453" t="str">
        <x:v>UNIDADE</x:v>
      </x:c>
      <x:c r="H1043" s="604" t="n">
        <x:v>1</x:v>
      </x:c>
      <x:c r="I1043" s="607" t="n">
        <x:v>156.18</x:v>
      </x:c>
      <x:c r="J1043" s="607" t="n">
        <x:v>313.9</x:v>
      </x:c>
      <x:c r="K1043" s="453" t="str">
        <x:v>SUL</x:v>
      </x:c>
      <x:c r="L1043" s="453" t="str">
        <x:v>NÃO</x:v>
      </x:c>
      <x:c r="M1043" s="453" t="str">
        <x:v>DISPONIBILIDADE O&amp;M · FORA DO FATOR K</x:v>
      </x:c>
      <x:c r="N1043" s="453" t="str">
        <x:v>NÃO INFORMADA | DE/PARA POR CÓDIGO</x:v>
      </x:c>
    </x:row>
    <x:row r="1044">
      <x:c r="A1044" s="453" t="str">
        <x:v>ABRIL 2025</x:v>
      </x:c>
      <x:c r="B1044" s="453" t="str">
        <x:v>DISPONIBILIDADE</x:v>
      </x:c>
      <x:c r="C1044" s="453" t="str">
        <x:v>DISPONIBILIDADE</x:v>
      </x:c>
      <x:c r="D1044" s="453" t="str">
        <x:v>LINHA MORTA</x:v>
      </x:c>
      <x:c r="E1044" s="453" t="str">
        <x:v>5400099189</x:v>
      </x:c>
      <x:c r="F1044" s="601" t="str">
        <x:v>RET HASTE PARA-RAIOS LM</x:v>
      </x:c>
      <x:c r="G1044" s="453" t="str">
        <x:v>UNIDADE</x:v>
      </x:c>
      <x:c r="H1044" s="604" t="n">
        <x:v>4</x:v>
      </x:c>
      <x:c r="I1044" s="607" t="n">
        <x:v>175.68</x:v>
      </x:c>
      <x:c r="J1044" s="607" t="n">
        <x:v>625.68</x:v>
      </x:c>
      <x:c r="K1044" s="453" t="str">
        <x:v>SUL</x:v>
      </x:c>
      <x:c r="L1044" s="453" t="str">
        <x:v>NÃO</x:v>
      </x:c>
      <x:c r="M1044" s="453" t="str">
        <x:v>DISPONIBILIDADE O&amp;M · FORA DO FATOR K</x:v>
      </x:c>
      <x:c r="N1044" s="453" t="str">
        <x:v>DE/PARA POR CÓDIGO</x:v>
      </x:c>
    </x:row>
    <x:row r="1045">
      <x:c r="A1045" s="453" t="str">
        <x:v>ABRIL 2025</x:v>
      </x:c>
      <x:c r="B1045" s="453" t="str">
        <x:v>DISPONIBILIDADE</x:v>
      </x:c>
      <x:c r="C1045" s="453" t="str">
        <x:v>DISPONIBILIDADE</x:v>
      </x:c>
      <x:c r="D1045" s="453" t="str">
        <x:v>LINHA MORTA</x:v>
      </x:c>
      <x:c r="E1045" s="453" t="str">
        <x:v>5400099204</x:v>
      </x:c>
      <x:c r="F1045" s="601" t="str">
        <x:v>IMPLANT TALA (REFORCO POSTE MAD) BASE LM</x:v>
      </x:c>
      <x:c r="G1045" s="453" t="str">
        <x:v>UNIDADE</x:v>
      </x:c>
      <x:c r="H1045" s="604" t="n">
        <x:v>121</x:v>
      </x:c>
      <x:c r="I1045" s="607" t="n">
        <x:v>130302.52</x:v>
      </x:c>
      <x:c r="J1045" s="607" t="n">
        <x:v>127878.85</x:v>
      </x:c>
      <x:c r="K1045" s="453" t="str">
        <x:v>NORTE | SUL</x:v>
      </x:c>
      <x:c r="L1045" s="453" t="str">
        <x:v>NÃO</x:v>
      </x:c>
      <x:c r="M1045" s="453" t="str">
        <x:v>DISPONIBILIDADE O&amp;M · FORA DO FATOR K</x:v>
      </x:c>
      <x:c r="N1045" s="453" t="str">
        <x:v>DE/PARA POR CÓDIGO</x:v>
      </x:c>
    </x:row>
    <x:row r="1046">
      <x:c r="A1046" s="453" t="str">
        <x:v>ABRIL 2025</x:v>
      </x:c>
      <x:c r="B1046" s="453" t="str">
        <x:v>O&amp;M</x:v>
      </x:c>
      <x:c r="C1046" s="453" t="str">
        <x:v>PRODUÇÃO</x:v>
      </x:c>
      <x:c r="D1046" s="453" t="str">
        <x:v>LINHA MORTA</x:v>
      </x:c>
      <x:c r="E1046" s="453" t="str">
        <x:v>5020000092</x:v>
      </x:c>
      <x:c r="F1046" s="601" t="str">
        <x:v>INST POSTE CONCRETO ATE 14M LM</x:v>
      </x:c>
      <x:c r="G1046" s="453" t="str">
        <x:v>UNIDADE</x:v>
      </x:c>
      <x:c r="H1046" s="604" t="n">
        <x:v>532.043478</x:v>
      </x:c>
      <x:c r="I1046" s="607" t="n">
        <x:v>731038.57</x:v>
      </x:c>
      <x:c r="J1046" s="607" t="n">
        <x:v>937146.7</x:v>
      </x:c>
      <x:c r="K1046" s="453" t="str">
        <x:v>NORTE | SUL</x:v>
      </x:c>
      <x:c r="L1046" s="453" t="str">
        <x:v>SIM</x:v>
      </x:c>
      <x:c r="M1046" s="453" t="str">
        <x:v>PRODUÇÃO · COMPÕE O FATOR K</x:v>
      </x:c>
      <x:c r="N1046" s="453" t="str">
        <x:v>DE/PARA POR CÓDIGO</x:v>
      </x:c>
    </x:row>
    <x:row r="1047">
      <x:c r="A1047" s="453" t="str">
        <x:v>ABRIL 2025</x:v>
      </x:c>
      <x:c r="B1047" s="453" t="str">
        <x:v>O&amp;M</x:v>
      </x:c>
      <x:c r="C1047" s="453" t="str">
        <x:v>PRODUÇÃO</x:v>
      </x:c>
      <x:c r="D1047" s="453" t="str">
        <x:v>LINHA MORTA</x:v>
      </x:c>
      <x:c r="E1047" s="453" t="str">
        <x:v>5020000093</x:v>
      </x:c>
      <x:c r="F1047" s="601" t="str">
        <x:v>RET POSTE CONCRETO ATE 14M LM</x:v>
      </x:c>
      <x:c r="G1047" s="453" t="str">
        <x:v>UNIDADE</x:v>
      </x:c>
      <x:c r="H1047" s="604" t="n">
        <x:v>40.714532</x:v>
      </x:c>
      <x:c r="I1047" s="607" t="n">
        <x:v>23389.9</x:v>
      </x:c>
      <x:c r="J1047" s="607" t="n">
        <x:v>28365</x:v>
      </x:c>
      <x:c r="K1047" s="453" t="str">
        <x:v>NORTE | SUL</x:v>
      </x:c>
      <x:c r="L1047" s="453" t="str">
        <x:v>SIM</x:v>
      </x:c>
      <x:c r="M1047" s="453" t="str">
        <x:v>PRODUÇÃO · COMPÕE O FATOR K</x:v>
      </x:c>
      <x:c r="N1047" s="453" t="str">
        <x:v>DE/PARA POR CÓDIGO | NÃO INFORMADA</x:v>
      </x:c>
    </x:row>
    <x:row r="1048">
      <x:c r="A1048" s="453" t="str">
        <x:v>ABRIL 2025</x:v>
      </x:c>
      <x:c r="B1048" s="453" t="str">
        <x:v>O&amp;M</x:v>
      </x:c>
      <x:c r="C1048" s="453" t="str">
        <x:v>PRODUÇÃO</x:v>
      </x:c>
      <x:c r="D1048" s="453" t="str">
        <x:v>LINHA MORTA</x:v>
      </x:c>
      <x:c r="E1048" s="453" t="str">
        <x:v>5020000098</x:v>
      </x:c>
      <x:c r="F1048" s="601" t="str">
        <x:v>INST POSTE DE FIBRA 7 A 19M LM</x:v>
      </x:c>
      <x:c r="G1048" s="453" t="str">
        <x:v>UNIDADE</x:v>
      </x:c>
      <x:c r="H1048" s="604" t="n">
        <x:v>296.956522</x:v>
      </x:c>
      <x:c r="I1048" s="607" t="n">
        <x:v>371182.66</x:v>
      </x:c>
      <x:c r="J1048" s="607" t="n">
        <x:v>348852.64</x:v>
      </x:c>
      <x:c r="K1048" s="453" t="str">
        <x:v>NORTE | SUL</x:v>
      </x:c>
      <x:c r="L1048" s="453" t="str">
        <x:v>SIM</x:v>
      </x:c>
      <x:c r="M1048" s="453" t="str">
        <x:v>PRODUÇÃO · COMPÕE O FATOR K</x:v>
      </x:c>
      <x:c r="N1048" s="453" t="str">
        <x:v>DE/PARA POR CÓDIGO | NÃO INFORMADA</x:v>
      </x:c>
    </x:row>
    <x:row r="1049">
      <x:c r="A1049" s="453" t="str">
        <x:v>ABRIL 2025</x:v>
      </x:c>
      <x:c r="B1049" s="453" t="str">
        <x:v>O&amp;M</x:v>
      </x:c>
      <x:c r="C1049" s="453" t="str">
        <x:v>PRODUÇÃO</x:v>
      </x:c>
      <x:c r="D1049" s="453" t="str">
        <x:v>LINHA MORTA</x:v>
      </x:c>
      <x:c r="E1049" s="453" t="str">
        <x:v>5020000099</x:v>
      </x:c>
      <x:c r="F1049" s="601" t="str">
        <x:v>RET POSTE DE FIBRA 7 A 19M LM</x:v>
      </x:c>
      <x:c r="G1049" s="453" t="str">
        <x:v>UNIDADE</x:v>
      </x:c>
      <x:c r="H1049" s="604" t="n">
        <x:v>6.483353</x:v>
      </x:c>
      <x:c r="I1049" s="607" t="n">
        <x:v>3045.37</x:v>
      </x:c>
      <x:c r="J1049" s="607" t="n">
        <x:v>3883.59</x:v>
      </x:c>
      <x:c r="K1049" s="453" t="str">
        <x:v>NORTE | SUL</x:v>
      </x:c>
      <x:c r="L1049" s="453" t="str">
        <x:v>SIM</x:v>
      </x:c>
      <x:c r="M1049" s="453" t="str">
        <x:v>PRODUÇÃO · COMPÕE O FATOR K</x:v>
      </x:c>
      <x:c r="N1049" s="453" t="str">
        <x:v>DE/PARA POR CÓDIGO | NÃO INFORMADA</x:v>
      </x:c>
    </x:row>
    <x:row r="1050">
      <x:c r="A1050" s="453" t="str">
        <x:v>ABRIL 2025</x:v>
      </x:c>
      <x:c r="B1050" s="453" t="str">
        <x:v>O&amp;M</x:v>
      </x:c>
      <x:c r="C1050" s="453" t="str">
        <x:v>PRODUÇÃO</x:v>
      </x:c>
      <x:c r="D1050" s="453" t="str">
        <x:v>LINHA MORTA</x:v>
      </x:c>
      <x:c r="E1050" s="453" t="str">
        <x:v>5020000106</x:v>
      </x:c>
      <x:c r="F1050" s="601" t="str">
        <x:v>APRUMAR POSTE CONC/FIBRA LM</x:v>
      </x:c>
      <x:c r="G1050" s="453" t="str">
        <x:v>UNIDADE</x:v>
      </x:c>
      <x:c r="H1050" s="604" t="n">
        <x:v>3</x:v>
      </x:c>
      <x:c r="I1050" s="607" t="n">
        <x:v>1368.99</x:v>
      </x:c>
      <x:c r="J1050" s="607" t="n">
        <x:v>1955.16</x:v>
      </x:c>
      <x:c r="K1050" s="453" t="str">
        <x:v>NORTE</x:v>
      </x:c>
      <x:c r="L1050" s="453" t="str">
        <x:v>SIM</x:v>
      </x:c>
      <x:c r="M1050" s="453" t="str">
        <x:v>PRODUÇÃO · COMPÕE O FATOR K</x:v>
      </x:c>
      <x:c r="N1050" s="453" t="str">
        <x:v>DE/PARA POR CÓDIGO</x:v>
      </x:c>
    </x:row>
    <x:row r="1051">
      <x:c r="A1051" s="453" t="str">
        <x:v>ABRIL 2025</x:v>
      </x:c>
      <x:c r="B1051" s="453" t="str">
        <x:v>O&amp;M</x:v>
      </x:c>
      <x:c r="C1051" s="453" t="str">
        <x:v>PRODUÇÃO</x:v>
      </x:c>
      <x:c r="D1051" s="453" t="str">
        <x:v>LINHA MORTA</x:v>
      </x:c>
      <x:c r="E1051" s="453" t="str">
        <x:v>5020000107</x:v>
      </x:c>
      <x:c r="F1051" s="601" t="str">
        <x:v>RESTAURAR PASSEIO SIMPLES CIMENTADO LM</x:v>
      </x:c>
      <x:c r="G1051" s="453" t="str">
        <x:v>UNIDADE</x:v>
      </x:c>
      <x:c r="H1051" s="604" t="n">
        <x:v>18</x:v>
      </x:c>
      <x:c r="I1051" s="607" t="n">
        <x:v>12825.9</x:v>
      </x:c>
      <x:c r="J1051" s="607" t="n">
        <x:v>10046.34</x:v>
      </x:c>
      <x:c r="K1051" s="453" t="str">
        <x:v>NORTE | SUL</x:v>
      </x:c>
      <x:c r="L1051" s="453" t="str">
        <x:v>SIM</x:v>
      </x:c>
      <x:c r="M1051" s="453" t="str">
        <x:v>PRODUÇÃO · COMPÕE O FATOR K</x:v>
      </x:c>
      <x:c r="N1051" s="453" t="str">
        <x:v>DE/PARA POR CÓDIGO</x:v>
      </x:c>
    </x:row>
    <x:row r="1052">
      <x:c r="A1052" s="453" t="str">
        <x:v>ABRIL 2025</x:v>
      </x:c>
      <x:c r="B1052" s="453" t="str">
        <x:v>O&amp;M</x:v>
      </x:c>
      <x:c r="C1052" s="453" t="str">
        <x:v>PRODUÇÃO</x:v>
      </x:c>
      <x:c r="D1052" s="453" t="str">
        <x:v>LINHA MORTA</x:v>
      </x:c>
      <x:c r="E1052" s="453" t="str">
        <x:v>5020000118</x:v>
      </x:c>
      <x:c r="F1052" s="601" t="str">
        <x:v>RET POSTE DE MADEIRA LM</x:v>
      </x:c>
      <x:c r="G1052" s="453" t="str">
        <x:v>UNIDADE</x:v>
      </x:c>
      <x:c r="H1052" s="604" t="n">
        <x:v>593.802115</x:v>
      </x:c>
      <x:c r="I1052" s="607" t="n">
        <x:v>299861.75</x:v>
      </x:c>
      <x:c r="J1052" s="607" t="n">
        <x:v>355693.4</x:v>
      </x:c>
      <x:c r="K1052" s="453" t="str">
        <x:v>NORTE | SUL</x:v>
      </x:c>
      <x:c r="L1052" s="453" t="str">
        <x:v>SIM</x:v>
      </x:c>
      <x:c r="M1052" s="453" t="str">
        <x:v>PRODUÇÃO · COMPÕE O FATOR K</x:v>
      </x:c>
      <x:c r="N1052" s="453" t="str">
        <x:v>DE/PARA POR CÓDIGO | NÃO INFORMADA</x:v>
      </x:c>
    </x:row>
    <x:row r="1053">
      <x:c r="A1053" s="453" t="str">
        <x:v>ABRIL 2025</x:v>
      </x:c>
      <x:c r="B1053" s="453" t="str">
        <x:v>O&amp;M</x:v>
      </x:c>
      <x:c r="C1053" s="453" t="str">
        <x:v>PRODUÇÃO</x:v>
      </x:c>
      <x:c r="D1053" s="453" t="str">
        <x:v>LINHA MORTA</x:v>
      </x:c>
      <x:c r="E1053" s="453" t="str">
        <x:v>5020100055</x:v>
      </x:c>
      <x:c r="F1053" s="601" t="str">
        <x:v>ABRIR CAVA ROCHA MACICA S/ EXPLOSIVO LM</x:v>
      </x:c>
      <x:c r="G1053" s="453" t="str">
        <x:v>UNIDADE</x:v>
      </x:c>
      <x:c r="H1053" s="604" t="n">
        <x:v>2</x:v>
      </x:c>
      <x:c r="I1053" s="607" t="n">
        <x:v>1273.8</x:v>
      </x:c>
      <x:c r="J1053" s="607" t="n">
        <x:v>3299.1</x:v>
      </x:c>
      <x:c r="K1053" s="453" t="str">
        <x:v>NORTE | SUL</x:v>
      </x:c>
      <x:c r="L1053" s="453" t="str">
        <x:v>SIM</x:v>
      </x:c>
      <x:c r="M1053" s="453" t="str">
        <x:v>PRODUÇÃO · COMPÕE O FATOR K</x:v>
      </x:c>
      <x:c r="N1053" s="453" t="str">
        <x:v>DE/PARA POR CÓDIGO | NÃO INFORMADA</x:v>
      </x:c>
    </x:row>
    <x:row r="1054">
      <x:c r="A1054" s="453" t="str">
        <x:v>ABRIL 2025</x:v>
      </x:c>
      <x:c r="B1054" s="453" t="str">
        <x:v>O&amp;M</x:v>
      </x:c>
      <x:c r="C1054" s="453" t="str">
        <x:v>PRODUÇÃO</x:v>
      </x:c>
      <x:c r="D1054" s="453" t="str">
        <x:v>LINHA MORTA</x:v>
      </x:c>
      <x:c r="E1054" s="453" t="str">
        <x:v>5020100057</x:v>
      </x:c>
      <x:c r="F1054" s="601" t="str">
        <x:v>BASE CONCRETO 2CAMADAS PARA POSTE LM</x:v>
      </x:c>
      <x:c r="G1054" s="453" t="str">
        <x:v>UNIDADE</x:v>
      </x:c>
      <x:c r="H1054" s="604" t="n">
        <x:v>116</x:v>
      </x:c>
      <x:c r="I1054" s="607" t="n">
        <x:v>250835.5</x:v>
      </x:c>
      <x:c r="J1054" s="607" t="n">
        <x:v>167896.08</x:v>
      </x:c>
      <x:c r="K1054" s="453" t="str">
        <x:v>NORTE | SUL</x:v>
      </x:c>
      <x:c r="L1054" s="453" t="str">
        <x:v>SIM</x:v>
      </x:c>
      <x:c r="M1054" s="453" t="str">
        <x:v>PRODUÇÃO · COMPÕE O FATOR K</x:v>
      </x:c>
      <x:c r="N1054" s="453" t="str">
        <x:v>DE/PARA POR CÓDIGO</x:v>
      </x:c>
    </x:row>
    <x:row r="1055">
      <x:c r="A1055" s="453" t="str">
        <x:v>ABRIL 2025</x:v>
      </x:c>
      <x:c r="B1055" s="453" t="str">
        <x:v>O&amp;M</x:v>
      </x:c>
      <x:c r="C1055" s="453" t="str">
        <x:v>PRODUÇÃO</x:v>
      </x:c>
      <x:c r="D1055" s="453" t="str">
        <x:v>LINHA MORTA</x:v>
      </x:c>
      <x:c r="E1055" s="453" t="str">
        <x:v>5020200034</x:v>
      </x:c>
      <x:c r="F1055" s="601" t="str">
        <x:v>INST ESTAI ANCORA LM</x:v>
      </x:c>
      <x:c r="G1055" s="453" t="str">
        <x:v>CONJUNTO</x:v>
      </x:c>
      <x:c r="H1055" s="604" t="n">
        <x:v>11</x:v>
      </x:c>
      <x:c r="I1055" s="607" t="n">
        <x:v>22059.84</x:v>
      </x:c>
      <x:c r="J1055" s="607" t="n">
        <x:v>10109.99</x:v>
      </x:c>
      <x:c r="K1055" s="453" t="str">
        <x:v>NORTE | SUL</x:v>
      </x:c>
      <x:c r="L1055" s="453" t="str">
        <x:v>SIM</x:v>
      </x:c>
      <x:c r="M1055" s="453" t="str">
        <x:v>PRODUÇÃO · COMPÕE O FATOR K</x:v>
      </x:c>
      <x:c r="N1055" s="453" t="str">
        <x:v>DE/PARA POR CÓDIGO</x:v>
      </x:c>
    </x:row>
    <x:row r="1056">
      <x:c r="A1056" s="453" t="str">
        <x:v>ABRIL 2025</x:v>
      </x:c>
      <x:c r="B1056" s="453" t="str">
        <x:v>O&amp;M</x:v>
      </x:c>
      <x:c r="C1056" s="453" t="str">
        <x:v>PRODUÇÃO</x:v>
      </x:c>
      <x:c r="D1056" s="453" t="str">
        <x:v>LINHA MORTA</x:v>
      </x:c>
      <x:c r="E1056" s="453" t="str">
        <x:v>5020200035</x:v>
      </x:c>
      <x:c r="F1056" s="601" t="str">
        <x:v>RET ESTAI ANCORA LM</x:v>
      </x:c>
      <x:c r="G1056" s="453" t="str">
        <x:v>CONJUNTO</x:v>
      </x:c>
      <x:c r="H1056" s="604" t="n">
        <x:v>62</x:v>
      </x:c>
      <x:c r="I1056" s="607" t="n">
        <x:v>17700.92</x:v>
      </x:c>
      <x:c r="J1056" s="607" t="n">
        <x:v>16022.66</x:v>
      </x:c>
      <x:c r="K1056" s="453" t="str">
        <x:v>NORTE | SUL</x:v>
      </x:c>
      <x:c r="L1056" s="453" t="str">
        <x:v>SIM</x:v>
      </x:c>
      <x:c r="M1056" s="453" t="str">
        <x:v>PRODUÇÃO · COMPÕE O FATOR K</x:v>
      </x:c>
      <x:c r="N1056" s="453" t="str">
        <x:v>DE/PARA POR CÓDIGO</x:v>
      </x:c>
    </x:row>
    <x:row r="1057">
      <x:c r="A1057" s="453" t="str">
        <x:v>ABRIL 2025</x:v>
      </x:c>
      <x:c r="B1057" s="453" t="str">
        <x:v>O&amp;M</x:v>
      </x:c>
      <x:c r="C1057" s="453" t="str">
        <x:v>PRODUÇÃO</x:v>
      </x:c>
      <x:c r="D1057" s="453" t="str">
        <x:v>LINHA MORTA</x:v>
      </x:c>
      <x:c r="E1057" s="453" t="str">
        <x:v>5020200036</x:v>
      </x:c>
      <x:c r="F1057" s="601" t="str">
        <x:v>INST ESTAI SUBSOLO BASE REFORCADA LM</x:v>
      </x:c>
      <x:c r="G1057" s="453" t="str">
        <x:v>CONJUNTO</x:v>
      </x:c>
      <x:c r="H1057" s="604" t="n">
        <x:v>24</x:v>
      </x:c>
      <x:c r="I1057" s="607" t="n">
        <x:v>15071.04</x:v>
      </x:c>
      <x:c r="J1057" s="607" t="n">
        <x:v>8208.72</x:v>
      </x:c>
      <x:c r="K1057" s="453" t="str">
        <x:v>NORTE | SUL</x:v>
      </x:c>
      <x:c r="L1057" s="453" t="str">
        <x:v>SIM</x:v>
      </x:c>
      <x:c r="M1057" s="453" t="str">
        <x:v>PRODUÇÃO · COMPÕE O FATOR K</x:v>
      </x:c>
      <x:c r="N1057" s="453" t="str">
        <x:v>SUGESTÃO POR SIMILARIDADE | NÃO INFORMADA</x:v>
      </x:c>
    </x:row>
    <x:row r="1058">
      <x:c r="A1058" s="453" t="str">
        <x:v>ABRIL 2025</x:v>
      </x:c>
      <x:c r="B1058" s="453" t="str">
        <x:v>O&amp;M</x:v>
      </x:c>
      <x:c r="C1058" s="453" t="str">
        <x:v>PRODUÇÃO</x:v>
      </x:c>
      <x:c r="D1058" s="453" t="str">
        <x:v>LINHA MORTA</x:v>
      </x:c>
      <x:c r="E1058" s="453" t="str">
        <x:v>5020200037</x:v>
      </x:c>
      <x:c r="F1058" s="601" t="str">
        <x:v>INST ESTAI AEREO LM</x:v>
      </x:c>
      <x:c r="G1058" s="453" t="str">
        <x:v>CONJUNTO</x:v>
      </x:c>
      <x:c r="H1058" s="604" t="n">
        <x:v>6</x:v>
      </x:c>
      <x:c r="I1058" s="607" t="n">
        <x:v>6583.75</x:v>
      </x:c>
      <x:c r="J1058" s="607" t="n">
        <x:v>2208.36</x:v>
      </x:c>
      <x:c r="K1058" s="453" t="str">
        <x:v>NORTE | SUL</x:v>
      </x:c>
      <x:c r="L1058" s="453" t="str">
        <x:v>SIM</x:v>
      </x:c>
      <x:c r="M1058" s="453" t="str">
        <x:v>PRODUÇÃO · COMPÕE O FATOR K</x:v>
      </x:c>
      <x:c r="N1058" s="453" t="str">
        <x:v>DE/PARA POR CÓDIGO | NÃO INFORMADA</x:v>
      </x:c>
    </x:row>
    <x:row r="1059">
      <x:c r="A1059" s="453" t="str">
        <x:v>ABRIL 2025</x:v>
      </x:c>
      <x:c r="B1059" s="453" t="str">
        <x:v>O&amp;M</x:v>
      </x:c>
      <x:c r="C1059" s="453" t="str">
        <x:v>PRODUÇÃO</x:v>
      </x:c>
      <x:c r="D1059" s="453" t="str">
        <x:v>LINHA MORTA</x:v>
      </x:c>
      <x:c r="E1059" s="453" t="str">
        <x:v>5020200038</x:v>
      </x:c>
      <x:c r="F1059" s="601" t="str">
        <x:v>RET ESTAI AEREO LM</x:v>
      </x:c>
      <x:c r="G1059" s="453" t="str">
        <x:v>CONJUNTO</x:v>
      </x:c>
      <x:c r="H1059" s="604" t="n">
        <x:v>19</x:v>
      </x:c>
      <x:c r="I1059" s="607" t="n">
        <x:v>4761.36</x:v>
      </x:c>
      <x:c r="J1059" s="607" t="n">
        <x:v>5244.76</x:v>
      </x:c>
      <x:c r="K1059" s="453" t="str">
        <x:v>NORTE | SUL</x:v>
      </x:c>
      <x:c r="L1059" s="453" t="str">
        <x:v>SIM</x:v>
      </x:c>
      <x:c r="M1059" s="453" t="str">
        <x:v>PRODUÇÃO · COMPÕE O FATOR K</x:v>
      </x:c>
      <x:c r="N1059" s="453" t="str">
        <x:v>DE/PARA POR CÓDIGO | NÃO INFORMADA</x:v>
      </x:c>
    </x:row>
    <x:row r="1060">
      <x:c r="A1060" s="453" t="str">
        <x:v>ABRIL 2025</x:v>
      </x:c>
      <x:c r="B1060" s="453" t="str">
        <x:v>O&amp;M</x:v>
      </x:c>
      <x:c r="C1060" s="453" t="str">
        <x:v>PRODUÇÃO</x:v>
      </x:c>
      <x:c r="D1060" s="453" t="str">
        <x:v>LINHA MORTA</x:v>
      </x:c>
      <x:c r="E1060" s="453" t="str">
        <x:v>5020200039</x:v>
      </x:c>
      <x:c r="F1060" s="601" t="str">
        <x:v>TENSIONAR ESTAI LM</x:v>
      </x:c>
      <x:c r="G1060" s="453" t="str">
        <x:v>CONJUNTO</x:v>
      </x:c>
      <x:c r="H1060" s="604" t="n">
        <x:v>6</x:v>
      </x:c>
      <x:c r="I1060" s="607" t="n">
        <x:v>585.6</x:v>
      </x:c>
      <x:c r="J1060" s="607" t="n">
        <x:v>1104.18</x:v>
      </x:c>
      <x:c r="K1060" s="453" t="str">
        <x:v>NORTE</x:v>
      </x:c>
      <x:c r="L1060" s="453" t="str">
        <x:v>SIM</x:v>
      </x:c>
      <x:c r="M1060" s="453" t="str">
        <x:v>PRODUÇÃO · COMPÕE O FATOR K</x:v>
      </x:c>
      <x:c r="N1060" s="453" t="str">
        <x:v>DE/PARA POR CÓDIGO</x:v>
      </x:c>
    </x:row>
    <x:row r="1061">
      <x:c r="A1061" s="453" t="str">
        <x:v>ABRIL 2025</x:v>
      </x:c>
      <x:c r="B1061" s="453" t="str">
        <x:v>O&amp;M</x:v>
      </x:c>
      <x:c r="C1061" s="453" t="str">
        <x:v>PRODUÇÃO</x:v>
      </x:c>
      <x:c r="D1061" s="453" t="str">
        <x:v>LINHA MORTA</x:v>
      </x:c>
      <x:c r="E1061" s="453" t="str">
        <x:v>5021000131</x:v>
      </x:c>
      <x:c r="F1061" s="601" t="str">
        <x:v>INST ESTR PRI 2/3F SUS/PAS SP CRUZ SP LM</x:v>
      </x:c>
      <x:c r="G1061" s="453" t="str">
        <x:v>CONJUNTO</x:v>
      </x:c>
      <x:c r="H1061" s="604" t="n">
        <x:v>323</x:v>
      </x:c>
      <x:c r="I1061" s="607" t="n">
        <x:v>167808.35</x:v>
      </x:c>
      <x:c r="J1061" s="607" t="n">
        <x:v>210802.72</x:v>
      </x:c>
      <x:c r="K1061" s="453" t="str">
        <x:v>NORTE | SUL</x:v>
      </x:c>
      <x:c r="L1061" s="453" t="str">
        <x:v>SIM</x:v>
      </x:c>
      <x:c r="M1061" s="453" t="str">
        <x:v>PRODUÇÃO · COMPÕE O FATOR K</x:v>
      </x:c>
      <x:c r="N1061" s="453" t="str">
        <x:v>DE/PARA POR CÓDIGO | NÃO INFORMADA</x:v>
      </x:c>
    </x:row>
    <x:row r="1062">
      <x:c r="A1062" s="453" t="str">
        <x:v>ABRIL 2025</x:v>
      </x:c>
      <x:c r="B1062" s="453" t="str">
        <x:v>O&amp;M</x:v>
      </x:c>
      <x:c r="C1062" s="453" t="str">
        <x:v>PRODUÇÃO</x:v>
      </x:c>
      <x:c r="D1062" s="453" t="str">
        <x:v>LINHA MORTA</x:v>
      </x:c>
      <x:c r="E1062" s="453" t="str">
        <x:v>5021000132</x:v>
      </x:c>
      <x:c r="F1062" s="601" t="str">
        <x:v>RET ESTR PRI 2/3F SUS/PAS SP CRUZ SP LM</x:v>
      </x:c>
      <x:c r="G1062" s="453" t="str">
        <x:v>CONJUNTO</x:v>
      </x:c>
      <x:c r="H1062" s="604" t="n">
        <x:v>254.841</x:v>
      </x:c>
      <x:c r="I1062" s="607" t="n">
        <x:v>49326.29</x:v>
      </x:c>
      <x:c r="J1062" s="607" t="n">
        <x:v>124714.09</x:v>
      </x:c>
      <x:c r="K1062" s="453" t="str">
        <x:v>NORTE | SUL</x:v>
      </x:c>
      <x:c r="L1062" s="453" t="str">
        <x:v>SIM</x:v>
      </x:c>
      <x:c r="M1062" s="453" t="str">
        <x:v>PRODUÇÃO · COMPÕE O FATOR K</x:v>
      </x:c>
      <x:c r="N1062" s="453" t="str">
        <x:v>DE/PARA POR CÓDIGO</x:v>
      </x:c>
    </x:row>
    <x:row r="1063">
      <x:c r="A1063" s="453" t="str">
        <x:v>ABRIL 2025</x:v>
      </x:c>
      <x:c r="B1063" s="453" t="str">
        <x:v>O&amp;M</x:v>
      </x:c>
      <x:c r="C1063" s="453" t="str">
        <x:v>PRODUÇÃO</x:v>
      </x:c>
      <x:c r="D1063" s="453" t="str">
        <x:v>LINHA MORTA</x:v>
      </x:c>
      <x:c r="E1063" s="453" t="str">
        <x:v>5021000133</x:v>
      </x:c>
      <x:c r="F1063" s="601" t="str">
        <x:v>INST ESTR PRI 2/3F SUS/PAS DP CRUZ DP LM</x:v>
      </x:c>
      <x:c r="G1063" s="453" t="str">
        <x:v>CONJUNTO</x:v>
      </x:c>
      <x:c r="H1063" s="604" t="n">
        <x:v>19</x:v>
      </x:c>
      <x:c r="I1063" s="607" t="n">
        <x:v>12945.58</x:v>
      </x:c>
      <x:c r="J1063" s="607" t="n">
        <x:v>18072.04</x:v>
      </x:c>
      <x:c r="K1063" s="453" t="str">
        <x:v>NORTE | SUL</x:v>
      </x:c>
      <x:c r="L1063" s="453" t="str">
        <x:v>SIM</x:v>
      </x:c>
      <x:c r="M1063" s="453" t="str">
        <x:v>PRODUÇÃO · COMPÕE O FATOR K</x:v>
      </x:c>
      <x:c r="N1063" s="453" t="str">
        <x:v>DE/PARA POR CÓDIGO | NÃO INFORMADA</x:v>
      </x:c>
    </x:row>
    <x:row r="1064">
      <x:c r="A1064" s="453" t="str">
        <x:v>ABRIL 2025</x:v>
      </x:c>
      <x:c r="B1064" s="453" t="str">
        <x:v>O&amp;M</x:v>
      </x:c>
      <x:c r="C1064" s="453" t="str">
        <x:v>PRODUÇÃO</x:v>
      </x:c>
      <x:c r="D1064" s="453" t="str">
        <x:v>LINHA MORTA</x:v>
      </x:c>
      <x:c r="E1064" s="453" t="str">
        <x:v>5021000134</x:v>
      </x:c>
      <x:c r="F1064" s="601" t="str">
        <x:v>RET ESTR PRI 2/3F SUS/PAS DP CRUZ DP LM</x:v>
      </x:c>
      <x:c r="G1064" s="453" t="str">
        <x:v>CONJUNTO</x:v>
      </x:c>
      <x:c r="H1064" s="604" t="n">
        <x:v>29</x:v>
      </x:c>
      <x:c r="I1064" s="607" t="n">
        <x:v>7544.64</x:v>
      </x:c>
      <x:c r="J1064" s="607" t="n">
        <x:v>20687.73</x:v>
      </x:c>
      <x:c r="K1064" s="453" t="str">
        <x:v>NORTE | SUL</x:v>
      </x:c>
      <x:c r="L1064" s="453" t="str">
        <x:v>SIM</x:v>
      </x:c>
      <x:c r="M1064" s="453" t="str">
        <x:v>PRODUÇÃO · COMPÕE O FATOR K</x:v>
      </x:c>
      <x:c r="N1064" s="453" t="str">
        <x:v>DE/PARA POR CÓDIGO</x:v>
      </x:c>
    </x:row>
    <x:row r="1065">
      <x:c r="A1065" s="453" t="str">
        <x:v>ABRIL 2025</x:v>
      </x:c>
      <x:c r="B1065" s="453" t="str">
        <x:v>O&amp;M</x:v>
      </x:c>
      <x:c r="C1065" s="453" t="str">
        <x:v>PRODUÇÃO</x:v>
      </x:c>
      <x:c r="D1065" s="453" t="str">
        <x:v>LINHA MORTA</x:v>
      </x:c>
      <x:c r="E1065" s="453" t="str">
        <x:v>5021000135</x:v>
      </x:c>
      <x:c r="F1065" s="601" t="str">
        <x:v>INST ESTR PRI 2/3F ANC/AMA SP CRUZ DP LM</x:v>
      </x:c>
      <x:c r="G1065" s="453" t="str">
        <x:v>CONJUNTO</x:v>
      </x:c>
      <x:c r="H1065" s="604" t="n">
        <x:v>90</x:v>
      </x:c>
      <x:c r="I1065" s="607" t="n">
        <x:v>78063.55</x:v>
      </x:c>
      <x:c r="J1065" s="607" t="n">
        <x:v>96323.4</x:v>
      </x:c>
      <x:c r="K1065" s="453" t="str">
        <x:v>NORTE | SUL</x:v>
      </x:c>
      <x:c r="L1065" s="453" t="str">
        <x:v>SIM</x:v>
      </x:c>
      <x:c r="M1065" s="453" t="str">
        <x:v>PRODUÇÃO · COMPÕE O FATOR K</x:v>
      </x:c>
      <x:c r="N1065" s="453" t="str">
        <x:v>DE/PARA POR CÓDIGO</x:v>
      </x:c>
    </x:row>
    <x:row r="1066">
      <x:c r="A1066" s="453" t="str">
        <x:v>ABRIL 2025</x:v>
      </x:c>
      <x:c r="B1066" s="453" t="str">
        <x:v>O&amp;M</x:v>
      </x:c>
      <x:c r="C1066" s="453" t="str">
        <x:v>PRODUÇÃO</x:v>
      </x:c>
      <x:c r="D1066" s="453" t="str">
        <x:v>LINHA MORTA</x:v>
      </x:c>
      <x:c r="E1066" s="453" t="str">
        <x:v>5021000136</x:v>
      </x:c>
      <x:c r="F1066" s="601" t="str">
        <x:v>RET ESTR PRI 2/3F ANC/AMA SP CRUZ DP LM</x:v>
      </x:c>
      <x:c r="G1066" s="453" t="str">
        <x:v>CONJUNTO</x:v>
      </x:c>
      <x:c r="H1066" s="604" t="n">
        <x:v>29</x:v>
      </x:c>
      <x:c r="I1066" s="607" t="n">
        <x:v>9101.8</x:v>
      </x:c>
      <x:c r="J1066" s="607" t="n">
        <x:v>21726.22</x:v>
      </x:c>
      <x:c r="K1066" s="453" t="str">
        <x:v>NORTE | SUL</x:v>
      </x:c>
      <x:c r="L1066" s="453" t="str">
        <x:v>SIM</x:v>
      </x:c>
      <x:c r="M1066" s="453" t="str">
        <x:v>PRODUÇÃO · COMPÕE O FATOR K</x:v>
      </x:c>
      <x:c r="N1066" s="453" t="str">
        <x:v>DE/PARA POR CÓDIGO | NÃO INFORMADA</x:v>
      </x:c>
    </x:row>
    <x:row r="1067">
      <x:c r="A1067" s="453" t="str">
        <x:v>ABRIL 2025</x:v>
      </x:c>
      <x:c r="B1067" s="453" t="str">
        <x:v>O&amp;M</x:v>
      </x:c>
      <x:c r="C1067" s="453" t="str">
        <x:v>PRODUÇÃO</x:v>
      </x:c>
      <x:c r="D1067" s="453" t="str">
        <x:v>LINHA MORTA</x:v>
      </x:c>
      <x:c r="E1067" s="453" t="str">
        <x:v>5021000137</x:v>
      </x:c>
      <x:c r="F1067" s="601" t="str">
        <x:v>INST ESTR PRI 2/3F ANC/AMA DP CRUZ DP LM</x:v>
      </x:c>
      <x:c r="G1067" s="453" t="str">
        <x:v>CONJUNTO</x:v>
      </x:c>
      <x:c r="H1067" s="604" t="n">
        <x:v>59</x:v>
      </x:c>
      <x:c r="I1067" s="607" t="n">
        <x:v>76676.75</x:v>
      </x:c>
      <x:c r="J1067" s="607" t="n">
        <x:v>89823.96</x:v>
      </x:c>
      <x:c r="K1067" s="453" t="str">
        <x:v>NORTE | SUL</x:v>
      </x:c>
      <x:c r="L1067" s="453" t="str">
        <x:v>SIM</x:v>
      </x:c>
      <x:c r="M1067" s="453" t="str">
        <x:v>PRODUÇÃO · COMPÕE O FATOR K</x:v>
      </x:c>
      <x:c r="N1067" s="453" t="str">
        <x:v>DE/PARA POR CÓDIGO</x:v>
      </x:c>
    </x:row>
    <x:row r="1068">
      <x:c r="A1068" s="453" t="str">
        <x:v>ABRIL 2025</x:v>
      </x:c>
      <x:c r="B1068" s="453" t="str">
        <x:v>O&amp;M</x:v>
      </x:c>
      <x:c r="C1068" s="453" t="str">
        <x:v>PRODUÇÃO</x:v>
      </x:c>
      <x:c r="D1068" s="453" t="str">
        <x:v>LINHA MORTA</x:v>
      </x:c>
      <x:c r="E1068" s="453" t="str">
        <x:v>5021000138</x:v>
      </x:c>
      <x:c r="F1068" s="601" t="str">
        <x:v>RET ESTR PRI 2/3F ANC/AMA DP CRUZ DP LM</x:v>
      </x:c>
      <x:c r="G1068" s="453" t="str">
        <x:v>CONJUNTO</x:v>
      </x:c>
      <x:c r="H1068" s="604" t="n">
        <x:v>24</x:v>
      </x:c>
      <x:c r="I1068" s="607" t="n">
        <x:v>10217.45</x:v>
      </x:c>
      <x:c r="J1068" s="607" t="n">
        <x:v>25575.84</x:v>
      </x:c>
      <x:c r="K1068" s="453" t="str">
        <x:v>NORTE | SUL</x:v>
      </x:c>
      <x:c r="L1068" s="453" t="str">
        <x:v>SIM</x:v>
      </x:c>
      <x:c r="M1068" s="453" t="str">
        <x:v>PRODUÇÃO · COMPÕE O FATOR K</x:v>
      </x:c>
      <x:c r="N1068" s="453" t="str">
        <x:v>DE/PARA POR CÓDIGO | OBSERVAÇÃO DO DE/PARA | NÃO INFORMADA</x:v>
      </x:c>
    </x:row>
    <x:row r="1069">
      <x:c r="A1069" s="453" t="str">
        <x:v>ABRIL 2025</x:v>
      </x:c>
      <x:c r="B1069" s="453" t="str">
        <x:v>O&amp;M</x:v>
      </x:c>
      <x:c r="C1069" s="453" t="str">
        <x:v>PRODUÇÃO</x:v>
      </x:c>
      <x:c r="D1069" s="453" t="str">
        <x:v>LINHA MORTA</x:v>
      </x:c>
      <x:c r="E1069" s="453" t="str">
        <x:v>5021000140</x:v>
      </x:c>
      <x:c r="F1069" s="601" t="str">
        <x:v>RET ESTR PRI 1F SUSP/PAS SP S/CRUZ LM</x:v>
      </x:c>
      <x:c r="G1069" s="453" t="str">
        <x:v>CONJUNTO</x:v>
      </x:c>
      <x:c r="H1069" s="604" t="n">
        <x:v>131</x:v>
      </x:c>
      <x:c r="I1069" s="607" t="n">
        <x:v>8948.61</x:v>
      </x:c>
      <x:c r="J1069" s="607" t="n">
        <x:v>25829.27</x:v>
      </x:c>
      <x:c r="K1069" s="453" t="str">
        <x:v>NORTE | SUL</x:v>
      </x:c>
      <x:c r="L1069" s="453" t="str">
        <x:v>SIM</x:v>
      </x:c>
      <x:c r="M1069" s="453" t="str">
        <x:v>PRODUÇÃO · COMPÕE O FATOR K</x:v>
      </x:c>
      <x:c r="N1069" s="453" t="str">
        <x:v>DE/PARA POR CÓDIGO</x:v>
      </x:c>
    </x:row>
    <x:row r="1070">
      <x:c r="A1070" s="453" t="str">
        <x:v>ABRIL 2025</x:v>
      </x:c>
      <x:c r="B1070" s="453" t="str">
        <x:v>O&amp;M</x:v>
      </x:c>
      <x:c r="C1070" s="453" t="str">
        <x:v>PRODUÇÃO</x:v>
      </x:c>
      <x:c r="D1070" s="453" t="str">
        <x:v>LINHA MORTA</x:v>
      </x:c>
      <x:c r="E1070" s="453" t="str">
        <x:v>5021000141</x:v>
      </x:c>
      <x:c r="F1070" s="601" t="str">
        <x:v>INST ESTR PRI 1F SUSP/PAS DP S/CRUZ LM</x:v>
      </x:c>
      <x:c r="G1070" s="453" t="str">
        <x:v>CONJUNTO</x:v>
      </x:c>
      <x:c r="H1070" s="604" t="n">
        <x:v>143</x:v>
      </x:c>
      <x:c r="I1070" s="607" t="n">
        <x:v>23638.49</x:v>
      </x:c>
      <x:c r="J1070" s="607" t="n">
        <x:v>52180.7</x:v>
      </x:c>
      <x:c r="K1070" s="453" t="str">
        <x:v>NORTE | SUL</x:v>
      </x:c>
      <x:c r="L1070" s="453" t="str">
        <x:v>SIM</x:v>
      </x:c>
      <x:c r="M1070" s="453" t="str">
        <x:v>PRODUÇÃO · COMPÕE O FATOR K</x:v>
      </x:c>
      <x:c r="N1070" s="453" t="str">
        <x:v>DE/PARA POR CÓDIGO</x:v>
      </x:c>
    </x:row>
    <x:row r="1071">
      <x:c r="A1071" s="453" t="str">
        <x:v>ABRIL 2025</x:v>
      </x:c>
      <x:c r="B1071" s="453" t="str">
        <x:v>O&amp;M</x:v>
      </x:c>
      <x:c r="C1071" s="453" t="str">
        <x:v>PRODUÇÃO</x:v>
      </x:c>
      <x:c r="D1071" s="453" t="str">
        <x:v>LINHA MORTA</x:v>
      </x:c>
      <x:c r="E1071" s="453" t="str">
        <x:v>5021000143</x:v>
      </x:c>
      <x:c r="F1071" s="601" t="str">
        <x:v>INST ESTR PRI 1F ANC/AMA SP S/CRUZ LM</x:v>
      </x:c>
      <x:c r="G1071" s="453" t="str">
        <x:v>CONJUNTO</x:v>
      </x:c>
      <x:c r="H1071" s="604" t="n">
        <x:v>4</x:v>
      </x:c>
      <x:c r="I1071" s="607" t="n">
        <x:v>669.09</x:v>
      </x:c>
      <x:c r="J1071" s="607" t="n">
        <x:v>1670.96</x:v>
      </x:c>
      <x:c r="K1071" s="453" t="str">
        <x:v>NORTE</x:v>
      </x:c>
      <x:c r="L1071" s="453" t="str">
        <x:v>SIM</x:v>
      </x:c>
      <x:c r="M1071" s="453" t="str">
        <x:v>PRODUÇÃO · COMPÕE O FATOR K</x:v>
      </x:c>
      <x:c r="N1071" s="453" t="str">
        <x:v>DE/PARA POR CÓDIGO</x:v>
      </x:c>
    </x:row>
    <x:row r="1072">
      <x:c r="A1072" s="453" t="str">
        <x:v>ABRIL 2025</x:v>
      </x:c>
      <x:c r="B1072" s="453" t="str">
        <x:v>O&amp;M</x:v>
      </x:c>
      <x:c r="C1072" s="453" t="str">
        <x:v>PRODUÇÃO</x:v>
      </x:c>
      <x:c r="D1072" s="453" t="str">
        <x:v>LINHA MORTA</x:v>
      </x:c>
      <x:c r="E1072" s="453" t="str">
        <x:v>5021000144</x:v>
      </x:c>
      <x:c r="F1072" s="601" t="str">
        <x:v>RET ESTR PRI 1F ANC/AMA SP S/CRUZ LM</x:v>
      </x:c>
      <x:c r="G1072" s="453" t="str">
        <x:v>CONJUNTO</x:v>
      </x:c>
      <x:c r="H1072" s="604" t="n">
        <x:v>4</x:v>
      </x:c>
      <x:c r="I1072" s="607" t="n">
        <x:v>463.19</x:v>
      </x:c>
      <x:c r="J1072" s="607" t="n">
        <x:v>1156.76</x:v>
      </x:c>
      <x:c r="K1072" s="453" t="str">
        <x:v>NORTE</x:v>
      </x:c>
      <x:c r="L1072" s="453" t="str">
        <x:v>SIM</x:v>
      </x:c>
      <x:c r="M1072" s="453" t="str">
        <x:v>PRODUÇÃO · COMPÕE O FATOR K</x:v>
      </x:c>
      <x:c r="N1072" s="453" t="str">
        <x:v>DE/PARA POR CÓDIGO</x:v>
      </x:c>
    </x:row>
    <x:row r="1073">
      <x:c r="A1073" s="453" t="str">
        <x:v>ABRIL 2025</x:v>
      </x:c>
      <x:c r="B1073" s="453" t="str">
        <x:v>O&amp;M</x:v>
      </x:c>
      <x:c r="C1073" s="453" t="str">
        <x:v>PRODUÇÃO</x:v>
      </x:c>
      <x:c r="D1073" s="453" t="str">
        <x:v>LINHA MORTA</x:v>
      </x:c>
      <x:c r="E1073" s="453" t="str">
        <x:v>5021000145</x:v>
      </x:c>
      <x:c r="F1073" s="601" t="str">
        <x:v>INST ESTR PRI 1F ANC/AMA DP S/CRUZ LM</x:v>
      </x:c>
      <x:c r="G1073" s="453" t="str">
        <x:v>CONJUNTO</x:v>
      </x:c>
      <x:c r="H1073" s="604" t="n">
        <x:v>28</x:v>
      </x:c>
      <x:c r="I1073" s="607" t="n">
        <x:v>10659.6</x:v>
      </x:c>
      <x:c r="J1073" s="607" t="n">
        <x:v>14707.56</x:v>
      </x:c>
      <x:c r="K1073" s="453" t="str">
        <x:v>NORTE | SUL</x:v>
      </x:c>
      <x:c r="L1073" s="453" t="str">
        <x:v>SIM</x:v>
      </x:c>
      <x:c r="M1073" s="453" t="str">
        <x:v>PRODUÇÃO · COMPÕE O FATOR K</x:v>
      </x:c>
      <x:c r="N1073" s="453" t="str">
        <x:v>DE/PARA POR CÓDIGO</x:v>
      </x:c>
    </x:row>
    <x:row r="1074">
      <x:c r="A1074" s="453" t="str">
        <x:v>ABRIL 2025</x:v>
      </x:c>
      <x:c r="B1074" s="453" t="str">
        <x:v>O&amp;M</x:v>
      </x:c>
      <x:c r="C1074" s="453" t="str">
        <x:v>PRODUÇÃO</x:v>
      </x:c>
      <x:c r="D1074" s="453" t="str">
        <x:v>LINHA MORTA</x:v>
      </x:c>
      <x:c r="E1074" s="453" t="str">
        <x:v>5021000146</x:v>
      </x:c>
      <x:c r="F1074" s="601" t="str">
        <x:v>RET ESTR PRI 1F ANC/AMA DP S/CRUZ LM</x:v>
      </x:c>
      <x:c r="G1074" s="453" t="str">
        <x:v>CONJUNTO</x:v>
      </x:c>
      <x:c r="H1074" s="604" t="n">
        <x:v>8</x:v>
      </x:c>
      <x:c r="I1074" s="607" t="n">
        <x:v>1171.36</x:v>
      </x:c>
      <x:c r="J1074" s="607" t="n">
        <x:v>2839.28</x:v>
      </x:c>
      <x:c r="K1074" s="453" t="str">
        <x:v>NORTE | SUL</x:v>
      </x:c>
      <x:c r="L1074" s="453" t="str">
        <x:v>SIM</x:v>
      </x:c>
      <x:c r="M1074" s="453" t="str">
        <x:v>PRODUÇÃO · COMPÕE O FATOR K</x:v>
      </x:c>
      <x:c r="N1074" s="453" t="str">
        <x:v>DE/PARA POR CÓDIGO</x:v>
      </x:c>
    </x:row>
    <x:row r="1075">
      <x:c r="A1075" s="453" t="str">
        <x:v>ABRIL 2025</x:v>
      </x:c>
      <x:c r="B1075" s="453" t="str">
        <x:v>O&amp;M</x:v>
      </x:c>
      <x:c r="C1075" s="453" t="str">
        <x:v>PRODUÇÃO</x:v>
      </x:c>
      <x:c r="D1075" s="453" t="str">
        <x:v>LINHA MORTA</x:v>
      </x:c>
      <x:c r="E1075" s="453" t="str">
        <x:v>5021000148</x:v>
      </x:c>
      <x:c r="F1075" s="601" t="str">
        <x:v>RET ESTR PRI 2/3F SUS/PAS SP S/CRUZ LM</x:v>
      </x:c>
      <x:c r="G1075" s="453" t="str">
        <x:v>CONJUNTO</x:v>
      </x:c>
      <x:c r="H1075" s="604" t="n">
        <x:v>7</x:v>
      </x:c>
      <x:c r="I1075" s="607" t="n">
        <x:v>785.82</x:v>
      </x:c>
      <x:c r="J1075" s="607" t="n">
        <x:v>1751.05</x:v>
      </x:c>
      <x:c r="K1075" s="453" t="str">
        <x:v>NORTE | SUL</x:v>
      </x:c>
      <x:c r="L1075" s="453" t="str">
        <x:v>SIM</x:v>
      </x:c>
      <x:c r="M1075" s="453" t="str">
        <x:v>PRODUÇÃO · COMPÕE O FATOR K</x:v>
      </x:c>
      <x:c r="N1075" s="453" t="str">
        <x:v>DE/PARA POR CÓDIGO</x:v>
      </x:c>
    </x:row>
    <x:row r="1076">
      <x:c r="A1076" s="453" t="str">
        <x:v>ABRIL 2025</x:v>
      </x:c>
      <x:c r="B1076" s="453" t="str">
        <x:v>O&amp;M</x:v>
      </x:c>
      <x:c r="C1076" s="453" t="str">
        <x:v>PRODUÇÃO</x:v>
      </x:c>
      <x:c r="D1076" s="453" t="str">
        <x:v>LINHA MORTA</x:v>
      </x:c>
      <x:c r="E1076" s="453" t="str">
        <x:v>5021000158</x:v>
      </x:c>
      <x:c r="F1076" s="601" t="str">
        <x:v>INST ESTR PRI RDC PASSANTE SIMPLES LM</x:v>
      </x:c>
      <x:c r="G1076" s="453" t="str">
        <x:v>CONJUNTO</x:v>
      </x:c>
      <x:c r="H1076" s="604" t="n">
        <x:v>51</x:v>
      </x:c>
      <x:c r="I1076" s="607" t="n">
        <x:v>13889.03</x:v>
      </x:c>
      <x:c r="J1076" s="607" t="n">
        <x:v>30663.75</x:v>
      </x:c>
      <x:c r="K1076" s="453" t="str">
        <x:v>NORTE | SUL</x:v>
      </x:c>
      <x:c r="L1076" s="453" t="str">
        <x:v>SIM</x:v>
      </x:c>
      <x:c r="M1076" s="453" t="str">
        <x:v>PRODUÇÃO · COMPÕE O FATOR K</x:v>
      </x:c>
      <x:c r="N1076" s="453" t="str">
        <x:v>DE/PARA POR CÓDIGO | SEM DE/PARA (OBS. EQUIVALÊNCIA / DILUIÇÃO)</x:v>
      </x:c>
    </x:row>
    <x:row r="1077">
      <x:c r="A1077" s="453" t="str">
        <x:v>ABRIL 2025</x:v>
      </x:c>
      <x:c r="B1077" s="453" t="str">
        <x:v>O&amp;M</x:v>
      </x:c>
      <x:c r="C1077" s="453" t="str">
        <x:v>PRODUÇÃO</x:v>
      </x:c>
      <x:c r="D1077" s="453" t="str">
        <x:v>LINHA MORTA</x:v>
      </x:c>
      <x:c r="E1077" s="453" t="str">
        <x:v>5021000160</x:v>
      </x:c>
      <x:c r="F1077" s="601" t="str">
        <x:v>INST ESTR PRI RDC ANCORAGEM SIMPLES LM</x:v>
      </x:c>
      <x:c r="G1077" s="453" t="str">
        <x:v>CONJUNTO</x:v>
      </x:c>
      <x:c r="H1077" s="604" t="n">
        <x:v>2</x:v>
      </x:c>
      <x:c r="I1077" s="607" t="n">
        <x:v>1386.08</x:v>
      </x:c>
      <x:c r="J1077" s="607" t="n">
        <x:v>1480.64</x:v>
      </x:c>
      <x:c r="K1077" s="453" t="str">
        <x:v>NORTE | SUL</x:v>
      </x:c>
      <x:c r="L1077" s="453" t="str">
        <x:v>SIM</x:v>
      </x:c>
      <x:c r="M1077" s="453" t="str">
        <x:v>PRODUÇÃO · COMPÕE O FATOR K</x:v>
      </x:c>
      <x:c r="N1077" s="453" t="str">
        <x:v>DE/PARA POR CÓDIGO</x:v>
      </x:c>
    </x:row>
    <x:row r="1078">
      <x:c r="A1078" s="453" t="str">
        <x:v>ABRIL 2025</x:v>
      </x:c>
      <x:c r="B1078" s="453" t="str">
        <x:v>O&amp;M</x:v>
      </x:c>
      <x:c r="C1078" s="453" t="str">
        <x:v>PRODUÇÃO</x:v>
      </x:c>
      <x:c r="D1078" s="453" t="str">
        <x:v>LINHA MORTA</x:v>
      </x:c>
      <x:c r="E1078" s="453" t="str">
        <x:v>5021000162</x:v>
      </x:c>
      <x:c r="F1078" s="601" t="str">
        <x:v>INST ESTR PRI RDC ANCORAGEM DUPLA LM</x:v>
      </x:c>
      <x:c r="G1078" s="453" t="str">
        <x:v>CONJUNTO</x:v>
      </x:c>
      <x:c r="H1078" s="604" t="n">
        <x:v>5</x:v>
      </x:c>
      <x:c r="I1078" s="607" t="n">
        <x:v>7935.68</x:v>
      </x:c>
      <x:c r="J1078" s="607" t="n">
        <x:v>4575.1</x:v>
      </x:c>
      <x:c r="K1078" s="453" t="str">
        <x:v>NORTE | SUL</x:v>
      </x:c>
      <x:c r="L1078" s="453" t="str">
        <x:v>SIM</x:v>
      </x:c>
      <x:c r="M1078" s="453" t="str">
        <x:v>PRODUÇÃO · COMPÕE O FATOR K</x:v>
      </x:c>
      <x:c r="N1078" s="453" t="str">
        <x:v>DE/PARA POR CÓDIGO | NÃO INFORMADA</x:v>
      </x:c>
    </x:row>
    <x:row r="1079">
      <x:c r="A1079" s="453" t="str">
        <x:v>ABRIL 2025</x:v>
      </x:c>
      <x:c r="B1079" s="453" t="str">
        <x:v>O&amp;M</x:v>
      </x:c>
      <x:c r="C1079" s="453" t="str">
        <x:v>PRODUÇÃO</x:v>
      </x:c>
      <x:c r="D1079" s="453" t="str">
        <x:v>LINHA MORTA</x:v>
      </x:c>
      <x:c r="E1079" s="453" t="str">
        <x:v>5021000164</x:v>
      </x:c>
      <x:c r="F1079" s="601" t="str">
        <x:v>INST ESTR PRI RDC N3S-CE LM</x:v>
      </x:c>
      <x:c r="G1079" s="453" t="str">
        <x:v>CONJUNTO</x:v>
      </x:c>
      <x:c r="H1079" s="604" t="n">
        <x:v>2</x:v>
      </x:c>
      <x:c r="I1079" s="607" t="n">
        <x:v>3972.72</x:v>
      </x:c>
      <x:c r="J1079" s="607" t="n">
        <x:v>2273.54</x:v>
      </x:c>
      <x:c r="K1079" s="453" t="str">
        <x:v>NORTE | SUL</x:v>
      </x:c>
      <x:c r="L1079" s="453" t="str">
        <x:v>SIM</x:v>
      </x:c>
      <x:c r="M1079" s="453" t="str">
        <x:v>PRODUÇÃO · COMPÕE O FATOR K</x:v>
      </x:c>
      <x:c r="N1079" s="453" t="str">
        <x:v>DE/PARA POR CÓDIGO</x:v>
      </x:c>
    </x:row>
    <x:row r="1080">
      <x:c r="A1080" s="453" t="str">
        <x:v>ABRIL 2025</x:v>
      </x:c>
      <x:c r="B1080" s="453" t="str">
        <x:v>O&amp;M</x:v>
      </x:c>
      <x:c r="C1080" s="453" t="str">
        <x:v>PRODUÇÃO</x:v>
      </x:c>
      <x:c r="D1080" s="453" t="str">
        <x:v>LINHA MORTA</x:v>
      </x:c>
      <x:c r="E1080" s="453" t="str">
        <x:v>5021100014</x:v>
      </x:c>
      <x:c r="F1080" s="601" t="str">
        <x:v>INST ESTRUTURA SECUNDARIA LM</x:v>
      </x:c>
      <x:c r="G1080" s="453" t="str">
        <x:v>UNIDADE</x:v>
      </x:c>
      <x:c r="H1080" s="604" t="n">
        <x:v>1229.302</x:v>
      </x:c>
      <x:c r="I1080" s="607" t="n">
        <x:v>146342.19</x:v>
      </x:c>
      <x:c r="J1080" s="607" t="n">
        <x:v>290865.15</x:v>
      </x:c>
      <x:c r="K1080" s="453" t="str">
        <x:v>NORTE | SUL</x:v>
      </x:c>
      <x:c r="L1080" s="453" t="str">
        <x:v>SIM</x:v>
      </x:c>
      <x:c r="M1080" s="453" t="str">
        <x:v>PRODUÇÃO · COMPÕE O FATOR K</x:v>
      </x:c>
      <x:c r="N1080" s="453" t="str">
        <x:v>DE/PARA POR CÓDIGO | NÃO INFORMADA</x:v>
      </x:c>
    </x:row>
    <x:row r="1081">
      <x:c r="A1081" s="453" t="str">
        <x:v>ABRIL 2025</x:v>
      </x:c>
      <x:c r="B1081" s="453" t="str">
        <x:v>O&amp;M</x:v>
      </x:c>
      <x:c r="C1081" s="453" t="str">
        <x:v>PRODUÇÃO</x:v>
      </x:c>
      <x:c r="D1081" s="453" t="str">
        <x:v>LINHA MORTA</x:v>
      </x:c>
      <x:c r="E1081" s="453" t="str">
        <x:v>5021100015</x:v>
      </x:c>
      <x:c r="F1081" s="601" t="str">
        <x:v>RET ESTRUTURA SECUNDARIA LM</x:v>
      </x:c>
      <x:c r="G1081" s="453" t="str">
        <x:v>UNIDADE</x:v>
      </x:c>
      <x:c r="H1081" s="604" t="n">
        <x:v>1223.302</x:v>
      </x:c>
      <x:c r="I1081" s="607" t="n">
        <x:v>57222.13</x:v>
      </x:c>
      <x:c r="J1081" s="607" t="n">
        <x:v>289445.49</x:v>
      </x:c>
      <x:c r="K1081" s="453" t="str">
        <x:v>NORTE | SUL</x:v>
      </x:c>
      <x:c r="L1081" s="453" t="str">
        <x:v>SIM</x:v>
      </x:c>
      <x:c r="M1081" s="453" t="str">
        <x:v>PRODUÇÃO · COMPÕE O FATOR K</x:v>
      </x:c>
      <x:c r="N1081" s="453" t="str">
        <x:v>DE/PARA POR CÓDIGO</x:v>
      </x:c>
    </x:row>
    <x:row r="1082">
      <x:c r="A1082" s="453" t="str">
        <x:v>ABRIL 2025</x:v>
      </x:c>
      <x:c r="B1082" s="453" t="str">
        <x:v>O&amp;M</x:v>
      </x:c>
      <x:c r="C1082" s="453" t="str">
        <x:v>PRODUÇÃO</x:v>
      </x:c>
      <x:c r="D1082" s="453" t="str">
        <x:v>LINHA MORTA</x:v>
      </x:c>
      <x:c r="E1082" s="453" t="str">
        <x:v>5021200046</x:v>
      </x:c>
      <x:c r="F1082" s="601" t="str">
        <x:v>INST ISOLADOR PINO/PILAR LM</x:v>
      </x:c>
      <x:c r="G1082" s="453" t="str">
        <x:v>UNIDADE</x:v>
      </x:c>
      <x:c r="H1082" s="604" t="n">
        <x:v>42</x:v>
      </x:c>
      <x:c r="I1082" s="607" t="n">
        <x:v>3045.62</x:v>
      </x:c>
      <x:c r="J1082" s="607" t="n">
        <x:v>12697.86</x:v>
      </x:c>
      <x:c r="K1082" s="453" t="str">
        <x:v>NORTE | SUL</x:v>
      </x:c>
      <x:c r="L1082" s="453" t="str">
        <x:v>SIM</x:v>
      </x:c>
      <x:c r="M1082" s="453" t="str">
        <x:v>PRODUÇÃO · COMPÕE O FATOR K</x:v>
      </x:c>
      <x:c r="N1082" s="453" t="str">
        <x:v>DE/PARA POR CÓDIGO | NÃO INFORMADA</x:v>
      </x:c>
    </x:row>
    <x:row r="1083">
      <x:c r="A1083" s="453" t="str">
        <x:v>ABRIL 2025</x:v>
      </x:c>
      <x:c r="B1083" s="453" t="str">
        <x:v>O&amp;M</x:v>
      </x:c>
      <x:c r="C1083" s="453" t="str">
        <x:v>PRODUÇÃO</x:v>
      </x:c>
      <x:c r="D1083" s="453" t="str">
        <x:v>LINHA MORTA</x:v>
      </x:c>
      <x:c r="E1083" s="453" t="str">
        <x:v>5021200047</x:v>
      </x:c>
      <x:c r="F1083" s="601" t="str">
        <x:v>RET ISOLADOR PINO/PILAR LM</x:v>
      </x:c>
      <x:c r="G1083" s="453" t="str">
        <x:v>UNIDADE</x:v>
      </x:c>
      <x:c r="H1083" s="604" t="n">
        <x:v>9</x:v>
      </x:c>
      <x:c r="I1083" s="607" t="n">
        <x:v>204.99</x:v>
      </x:c>
      <x:c r="J1083" s="607" t="n">
        <x:v>2720.97</x:v>
      </x:c>
      <x:c r="K1083" s="453" t="str">
        <x:v>NORTE | SUL</x:v>
      </x:c>
      <x:c r="L1083" s="453" t="str">
        <x:v>SIM</x:v>
      </x:c>
      <x:c r="M1083" s="453" t="str">
        <x:v>PRODUÇÃO · COMPÕE O FATOR K</x:v>
      </x:c>
      <x:c r="N1083" s="453" t="str">
        <x:v>DE/PARA POR CÓDIGO</x:v>
      </x:c>
    </x:row>
    <x:row r="1084">
      <x:c r="A1084" s="453" t="str">
        <x:v>ABRIL 2025</x:v>
      </x:c>
      <x:c r="B1084" s="453" t="str">
        <x:v>O&amp;M</x:v>
      </x:c>
      <x:c r="C1084" s="453" t="str">
        <x:v>PRODUÇÃO</x:v>
      </x:c>
      <x:c r="D1084" s="453" t="str">
        <x:v>LINHA MORTA</x:v>
      </x:c>
      <x:c r="E1084" s="453" t="str">
        <x:v>5021200048</x:v>
      </x:c>
      <x:c r="F1084" s="601" t="str">
        <x:v>INST ISOLAD DISCO/ANCORAGEM LM</x:v>
      </x:c>
      <x:c r="G1084" s="453" t="str">
        <x:v>CONJUNTO</x:v>
      </x:c>
      <x:c r="H1084" s="604" t="n">
        <x:v>24</x:v>
      </x:c>
      <x:c r="I1084" s="607" t="n">
        <x:v>2489.76</x:v>
      </x:c>
      <x:c r="J1084" s="607" t="n">
        <x:v>7978.32</x:v>
      </x:c>
      <x:c r="K1084" s="453" t="str">
        <x:v>NORTE | SUL</x:v>
      </x:c>
      <x:c r="L1084" s="453" t="str">
        <x:v>SIM</x:v>
      </x:c>
      <x:c r="M1084" s="453" t="str">
        <x:v>PRODUÇÃO · COMPÕE O FATOR K</x:v>
      </x:c>
      <x:c r="N1084" s="453" t="str">
        <x:v>DE/PARA POR CÓDIGO</x:v>
      </x:c>
    </x:row>
    <x:row r="1085">
      <x:c r="A1085" s="453" t="str">
        <x:v>ABRIL 2025</x:v>
      </x:c>
      <x:c r="B1085" s="453" t="str">
        <x:v>O&amp;M</x:v>
      </x:c>
      <x:c r="C1085" s="453" t="str">
        <x:v>PRODUÇÃO</x:v>
      </x:c>
      <x:c r="D1085" s="453" t="str">
        <x:v>LINHA MORTA</x:v>
      </x:c>
      <x:c r="E1085" s="453" t="str">
        <x:v>5021200049</x:v>
      </x:c>
      <x:c r="F1085" s="601" t="str">
        <x:v>RET ISOLAD DISCO/ANCORAGEM LM</x:v>
      </x:c>
      <x:c r="G1085" s="453" t="str">
        <x:v>CONJUNTO</x:v>
      </x:c>
      <x:c r="H1085" s="604" t="n">
        <x:v>15</x:v>
      </x:c>
      <x:c r="I1085" s="607" t="n">
        <x:v>658.8</x:v>
      </x:c>
      <x:c r="J1085" s="607" t="n">
        <x:v>3141</x:v>
      </x:c>
      <x:c r="K1085" s="453" t="str">
        <x:v>NORTE | SUL</x:v>
      </x:c>
      <x:c r="L1085" s="453" t="str">
        <x:v>SIM</x:v>
      </x:c>
      <x:c r="M1085" s="453" t="str">
        <x:v>PRODUÇÃO · COMPÕE O FATOR K</x:v>
      </x:c>
      <x:c r="N1085" s="453" t="str">
        <x:v>DE/PARA POR CÓDIGO</x:v>
      </x:c>
    </x:row>
    <x:row r="1086">
      <x:c r="A1086" s="453" t="str">
        <x:v>ABRIL 2025</x:v>
      </x:c>
      <x:c r="B1086" s="453" t="str">
        <x:v>O&amp;M</x:v>
      </x:c>
      <x:c r="C1086" s="453" t="str">
        <x:v>PRODUÇÃO</x:v>
      </x:c>
      <x:c r="D1086" s="453" t="str">
        <x:v>LINHA MORTA</x:v>
      </x:c>
      <x:c r="E1086" s="453" t="str">
        <x:v>5022000233</x:v>
      </x:c>
      <x:c r="F1086" s="601" t="str">
        <x:v>RET COND NU COBRE &lt;= 50MM² LM</x:v>
      </x:c>
      <x:c r="G1086" s="453" t="str">
        <x:v>METRO</x:v>
      </x:c>
      <x:c r="H1086" s="604" t="n">
        <x:v>10248</x:v>
      </x:c>
      <x:c r="I1086" s="607" t="n">
        <x:v>22556.85</x:v>
      </x:c>
      <x:c r="J1086" s="607" t="n">
        <x:v>22853.04</x:v>
      </x:c>
      <x:c r="K1086" s="453" t="str">
        <x:v>NORTE | SUL</x:v>
      </x:c>
      <x:c r="L1086" s="453" t="str">
        <x:v>SIM</x:v>
      </x:c>
      <x:c r="M1086" s="453" t="str">
        <x:v>PRODUÇÃO · COMPÕE O FATOR K</x:v>
      </x:c>
      <x:c r="N1086" s="453" t="str">
        <x:v>DE/PARA POR CÓDIGO</x:v>
      </x:c>
    </x:row>
    <x:row r="1087">
      <x:c r="A1087" s="453" t="str">
        <x:v>ABRIL 2025</x:v>
      </x:c>
      <x:c r="B1087" s="453" t="str">
        <x:v>O&amp;M</x:v>
      </x:c>
      <x:c r="C1087" s="453" t="str">
        <x:v>PRODUÇÃO</x:v>
      </x:c>
      <x:c r="D1087" s="453" t="str">
        <x:v>LINHA MORTA</x:v>
      </x:c>
      <x:c r="E1087" s="453" t="str">
        <x:v>5022000234</x:v>
      </x:c>
      <x:c r="F1087" s="601" t="str">
        <x:v>INST COND NU ALUMINIO &gt; 1/0 LM</x:v>
      </x:c>
      <x:c r="G1087" s="453" t="str">
        <x:v>METRO</x:v>
      </x:c>
      <x:c r="H1087" s="604" t="n">
        <x:v>5940</x:v>
      </x:c>
      <x:c r="I1087" s="607" t="n">
        <x:v>56472.65</x:v>
      </x:c>
      <x:c r="J1087" s="607" t="n">
        <x:v>42946.2</x:v>
      </x:c>
      <x:c r="K1087" s="453" t="str">
        <x:v>NORTE | SUL</x:v>
      </x:c>
      <x:c r="L1087" s="453" t="str">
        <x:v>SIM</x:v>
      </x:c>
      <x:c r="M1087" s="453" t="str">
        <x:v>PRODUÇÃO · COMPÕE O FATOR K</x:v>
      </x:c>
      <x:c r="N1087" s="453" t="str">
        <x:v>DE/PARA POR CÓDIGO</x:v>
      </x:c>
    </x:row>
    <x:row r="1088">
      <x:c r="A1088" s="453" t="str">
        <x:v>ABRIL 2025</x:v>
      </x:c>
      <x:c r="B1088" s="453" t="str">
        <x:v>O&amp;M</x:v>
      </x:c>
      <x:c r="C1088" s="453" t="str">
        <x:v>PRODUÇÃO</x:v>
      </x:c>
      <x:c r="D1088" s="453" t="str">
        <x:v>LINHA MORTA</x:v>
      </x:c>
      <x:c r="E1088" s="453" t="str">
        <x:v>5022000235</x:v>
      </x:c>
      <x:c r="F1088" s="601" t="str">
        <x:v>RET COND NU ALUMINIO &gt; 1/0 LM</x:v>
      </x:c>
      <x:c r="G1088" s="453" t="str">
        <x:v>METRO</x:v>
      </x:c>
      <x:c r="H1088" s="604" t="n">
        <x:v>3918</x:v>
      </x:c>
      <x:c r="I1088" s="607" t="n">
        <x:v>11453.84</x:v>
      </x:c>
      <x:c r="J1088" s="607" t="n">
        <x:v>10813.68</x:v>
      </x:c>
      <x:c r="K1088" s="453" t="str">
        <x:v>NORTE | SUL</x:v>
      </x:c>
      <x:c r="L1088" s="453" t="str">
        <x:v>SIM</x:v>
      </x:c>
      <x:c r="M1088" s="453" t="str">
        <x:v>PRODUÇÃO · COMPÕE O FATOR K</x:v>
      </x:c>
      <x:c r="N1088" s="453" t="str">
        <x:v>DE/PARA POR CÓDIGO</x:v>
      </x:c>
    </x:row>
    <x:row r="1089">
      <x:c r="A1089" s="453" t="str">
        <x:v>ABRIL 2025</x:v>
      </x:c>
      <x:c r="B1089" s="453" t="str">
        <x:v>O&amp;M</x:v>
      </x:c>
      <x:c r="C1089" s="453" t="str">
        <x:v>PRODUÇÃO</x:v>
      </x:c>
      <x:c r="D1089" s="453" t="str">
        <x:v>LINHA MORTA</x:v>
      </x:c>
      <x:c r="E1089" s="453" t="str">
        <x:v>5022000236</x:v>
      </x:c>
      <x:c r="F1089" s="601" t="str">
        <x:v>INST COND NU ALUMINIO &lt;= 1/0 LM</x:v>
      </x:c>
      <x:c r="G1089" s="453" t="str">
        <x:v>METRO</x:v>
      </x:c>
      <x:c r="H1089" s="604" t="n">
        <x:v>33622</x:v>
      </x:c>
      <x:c r="I1089" s="607" t="n">
        <x:v>264737.38</x:v>
      </x:c>
      <x:c r="J1089" s="607" t="n">
        <x:v>189964.3</x:v>
      </x:c>
      <x:c r="K1089" s="453" t="str">
        <x:v>NORTE | SUL</x:v>
      </x:c>
      <x:c r="L1089" s="453" t="str">
        <x:v>SIM</x:v>
      </x:c>
      <x:c r="M1089" s="453" t="str">
        <x:v>PRODUÇÃO · COMPÕE O FATOR K</x:v>
      </x:c>
      <x:c r="N1089" s="453" t="str">
        <x:v>DE/PARA POR CÓDIGO | NÃO INFORMADA</x:v>
      </x:c>
    </x:row>
    <x:row r="1090">
      <x:c r="A1090" s="453" t="str">
        <x:v>ABRIL 2025</x:v>
      </x:c>
      <x:c r="B1090" s="453" t="str">
        <x:v>O&amp;M</x:v>
      </x:c>
      <x:c r="C1090" s="453" t="str">
        <x:v>PRODUÇÃO</x:v>
      </x:c>
      <x:c r="D1090" s="453" t="str">
        <x:v>LINHA MORTA</x:v>
      </x:c>
      <x:c r="E1090" s="453" t="str">
        <x:v>5022000237</x:v>
      </x:c>
      <x:c r="F1090" s="601" t="str">
        <x:v>RET COND NU ALUMINIO &lt;= 1/0 LM</x:v>
      </x:c>
      <x:c r="G1090" s="453" t="str">
        <x:v>METRO</x:v>
      </x:c>
      <x:c r="H1090" s="604" t="n">
        <x:v>41841</x:v>
      </x:c>
      <x:c r="I1090" s="607" t="n">
        <x:v>111101.48</x:v>
      </x:c>
      <x:c r="J1090" s="607" t="n">
        <x:v>115481.16</x:v>
      </x:c>
      <x:c r="K1090" s="453" t="str">
        <x:v>NORTE | SUL</x:v>
      </x:c>
      <x:c r="L1090" s="453" t="str">
        <x:v>SIM</x:v>
      </x:c>
      <x:c r="M1090" s="453" t="str">
        <x:v>PRODUÇÃO · COMPÕE O FATOR K</x:v>
      </x:c>
      <x:c r="N1090" s="453" t="str">
        <x:v>DE/PARA POR CÓDIGO</x:v>
      </x:c>
    </x:row>
    <x:row r="1091">
      <x:c r="A1091" s="453" t="str">
        <x:v>ABRIL 2025</x:v>
      </x:c>
      <x:c r="B1091" s="453" t="str">
        <x:v>O&amp;M</x:v>
      </x:c>
      <x:c r="C1091" s="453" t="str">
        <x:v>PRODUÇÃO</x:v>
      </x:c>
      <x:c r="D1091" s="453" t="str">
        <x:v>LINHA MORTA</x:v>
      </x:c>
      <x:c r="E1091" s="453" t="str">
        <x:v>5022000239</x:v>
      </x:c>
      <x:c r="F1091" s="601" t="str">
        <x:v>TENSIONAR COND NU COBRE &gt; 50MM² LM</x:v>
      </x:c>
      <x:c r="G1091" s="453" t="str">
        <x:v>UNIDADE</x:v>
      </x:c>
      <x:c r="H1091" s="604" t="n">
        <x:v>0.132</x:v>
      </x:c>
      <x:c r="I1091" s="607" t="n">
        <x:v>512.16</x:v>
      </x:c>
      <x:c r="J1091" s="607" t="n">
        <x:v>34.41</x:v>
      </x:c>
      <x:c r="K1091" s="453" t="str">
        <x:v>NORTE | SUL</x:v>
      </x:c>
      <x:c r="L1091" s="453" t="str">
        <x:v>SIM</x:v>
      </x:c>
      <x:c r="M1091" s="453" t="str">
        <x:v>PRODUÇÃO · COMPÕE O FATOR K</x:v>
      </x:c>
      <x:c r="N1091" s="453" t="str">
        <x:v>DE/PARA POR CÓDIGO</x:v>
      </x:c>
    </x:row>
    <x:row r="1092">
      <x:c r="A1092" s="453" t="str">
        <x:v>ABRIL 2025</x:v>
      </x:c>
      <x:c r="B1092" s="453" t="str">
        <x:v>O&amp;M</x:v>
      </x:c>
      <x:c r="C1092" s="453" t="str">
        <x:v>PRODUÇÃO</x:v>
      </x:c>
      <x:c r="D1092" s="453" t="str">
        <x:v>LINHA MORTA</x:v>
      </x:c>
      <x:c r="E1092" s="453" t="str">
        <x:v>5022000240</x:v>
      </x:c>
      <x:c r="F1092" s="601" t="str">
        <x:v>TENSIONAR COND NU COBRE &lt;= 50MM² LM</x:v>
      </x:c>
      <x:c r="G1092" s="453" t="str">
        <x:v>UNIDADE</x:v>
      </x:c>
      <x:c r="H1092" s="604" t="n">
        <x:v>3.152</x:v>
      </x:c>
      <x:c r="I1092" s="607" t="n">
        <x:v>9926.13</x:v>
      </x:c>
      <x:c r="J1092" s="607" t="n">
        <x:v>658.36</x:v>
      </x:c>
      <x:c r="K1092" s="453" t="str">
        <x:v>NORTE | SUL</x:v>
      </x:c>
      <x:c r="L1092" s="453" t="str">
        <x:v>SIM</x:v>
      </x:c>
      <x:c r="M1092" s="453" t="str">
        <x:v>PRODUÇÃO · COMPÕE O FATOR K</x:v>
      </x:c>
      <x:c r="N1092" s="453" t="str">
        <x:v>DE/PARA POR CÓDIGO</x:v>
      </x:c>
    </x:row>
    <x:row r="1093">
      <x:c r="A1093" s="453" t="str">
        <x:v>ABRIL 2025</x:v>
      </x:c>
      <x:c r="B1093" s="453" t="str">
        <x:v>O&amp;M</x:v>
      </x:c>
      <x:c r="C1093" s="453" t="str">
        <x:v>PRODUÇÃO</x:v>
      </x:c>
      <x:c r="D1093" s="453" t="str">
        <x:v>LINHA MORTA</x:v>
      </x:c>
      <x:c r="E1093" s="453" t="str">
        <x:v>5022000242</x:v>
      </x:c>
      <x:c r="F1093" s="601" t="str">
        <x:v>TENSIONAR COND NU ALUMINIO &lt;= 1/0 LM</x:v>
      </x:c>
      <x:c r="G1093" s="453" t="str">
        <x:v>UNIDADE</x:v>
      </x:c>
      <x:c r="H1093" s="604" t="n">
        <x:v>20.987</x:v>
      </x:c>
      <x:c r="I1093" s="607" t="n">
        <x:v>80353.88</x:v>
      </x:c>
      <x:c r="J1093" s="607" t="n">
        <x:v>4805.6</x:v>
      </x:c>
      <x:c r="K1093" s="453" t="str">
        <x:v>NORTE | SUL</x:v>
      </x:c>
      <x:c r="L1093" s="453" t="str">
        <x:v>SIM</x:v>
      </x:c>
      <x:c r="M1093" s="453" t="str">
        <x:v>PRODUÇÃO · COMPÕE O FATOR K</x:v>
      </x:c>
      <x:c r="N1093" s="453" t="str">
        <x:v>DE/PARA POR CÓDIGO</x:v>
      </x:c>
    </x:row>
    <x:row r="1094">
      <x:c r="A1094" s="453" t="str">
        <x:v>ABRIL 2025</x:v>
      </x:c>
      <x:c r="B1094" s="453" t="str">
        <x:v>O&amp;M</x:v>
      </x:c>
      <x:c r="C1094" s="453" t="str">
        <x:v>PRODUÇÃO</x:v>
      </x:c>
      <x:c r="D1094" s="453" t="str">
        <x:v>LINHA MORTA</x:v>
      </x:c>
      <x:c r="E1094" s="453" t="str">
        <x:v>5022000243</x:v>
      </x:c>
      <x:c r="F1094" s="601" t="str">
        <x:v>INST CONECTOR EM CONDUTOR LM</x:v>
      </x:c>
      <x:c r="G1094" s="453" t="str">
        <x:v>UNIDADE</x:v>
      </x:c>
      <x:c r="H1094" s="604" t="n">
        <x:v>10</x:v>
      </x:c>
      <x:c r="I1094" s="607" t="n">
        <x:v>488</x:v>
      </x:c>
      <x:c r="J1094" s="607" t="n">
        <x:v>2522.5</x:v>
      </x:c>
      <x:c r="K1094" s="453" t="str">
        <x:v>NORTE | SUL</x:v>
      </x:c>
      <x:c r="L1094" s="453" t="str">
        <x:v>SIM</x:v>
      </x:c>
      <x:c r="M1094" s="453" t="str">
        <x:v>PRODUÇÃO · COMPÕE O FATOR K</x:v>
      </x:c>
      <x:c r="N1094" s="453" t="str">
        <x:v>NÃO INFORMADA | DE/PARA POR CÓDIGO</x:v>
      </x:c>
    </x:row>
    <x:row r="1095">
      <x:c r="A1095" s="453" t="str">
        <x:v>ABRIL 2025</x:v>
      </x:c>
      <x:c r="B1095" s="453" t="str">
        <x:v>O&amp;M</x:v>
      </x:c>
      <x:c r="C1095" s="453" t="str">
        <x:v>PRODUÇÃO</x:v>
      </x:c>
      <x:c r="D1095" s="453" t="str">
        <x:v>LINHA MORTA</x:v>
      </x:c>
      <x:c r="E1095" s="453" t="str">
        <x:v>5022000250</x:v>
      </x:c>
      <x:c r="F1095" s="601" t="str">
        <x:v>INST FLY TAP/CRUZAM AEREO LM</x:v>
      </x:c>
      <x:c r="G1095" s="453" t="str">
        <x:v>UNIDADE</x:v>
      </x:c>
      <x:c r="H1095" s="604" t="n">
        <x:v>1</x:v>
      </x:c>
      <x:c r="I1095" s="607" t="n">
        <x:v>244.02</x:v>
      </x:c>
      <x:c r="J1095" s="607" t="n">
        <x:v>541.17</x:v>
      </x:c>
      <x:c r="K1095" s="453" t="str">
        <x:v>NORTE | SUL</x:v>
      </x:c>
      <x:c r="L1095" s="453" t="str">
        <x:v>SIM</x:v>
      </x:c>
      <x:c r="M1095" s="453" t="str">
        <x:v>PRODUÇÃO · COMPÕE O FATOR K</x:v>
      </x:c>
      <x:c r="N1095" s="453" t="str">
        <x:v>NÃO INFORMADA</x:v>
      </x:c>
    </x:row>
    <x:row r="1096">
      <x:c r="A1096" s="453" t="str">
        <x:v>ABRIL 2025</x:v>
      </x:c>
      <x:c r="B1096" s="453" t="str">
        <x:v>O&amp;M</x:v>
      </x:c>
      <x:c r="C1096" s="453" t="str">
        <x:v>PRODUÇÃO</x:v>
      </x:c>
      <x:c r="D1096" s="453" t="str">
        <x:v>LINHA MORTA</x:v>
      </x:c>
      <x:c r="E1096" s="453" t="str">
        <x:v>5022000251</x:v>
      </x:c>
      <x:c r="F1096" s="601" t="str">
        <x:v>RET FLY TAP /CRUZAM AEREO LM</x:v>
      </x:c>
      <x:c r="G1096" s="453" t="str">
        <x:v>UNIDADE</x:v>
      </x:c>
      <x:c r="H1096" s="604" t="n">
        <x:v>4</x:v>
      </x:c>
      <x:c r="I1096" s="607" t="n">
        <x:v>390.4</x:v>
      </x:c>
      <x:c r="J1096" s="607" t="n">
        <x:v>1307.12</x:v>
      </x:c>
      <x:c r="K1096" s="453" t="str">
        <x:v>NORTE | SUL</x:v>
      </x:c>
      <x:c r="L1096" s="453" t="str">
        <x:v>SIM</x:v>
      </x:c>
      <x:c r="M1096" s="453" t="str">
        <x:v>PRODUÇÃO · COMPÕE O FATOR K</x:v>
      </x:c>
      <x:c r="N1096" s="453" t="str">
        <x:v>NÃO INFORMADA</x:v>
      </x:c>
    </x:row>
    <x:row r="1097">
      <x:c r="A1097" s="453" t="str">
        <x:v>ABRIL 2025</x:v>
      </x:c>
      <x:c r="B1097" s="453" t="str">
        <x:v>O&amp;M</x:v>
      </x:c>
      <x:c r="C1097" s="453" t="str">
        <x:v>PRODUÇÃO</x:v>
      </x:c>
      <x:c r="D1097" s="453" t="str">
        <x:v>FORA DO ANEXO IX</x:v>
      </x:c>
      <x:c r="E1097" s="453" t="str">
        <x:v>5022000252</x:v>
      </x:c>
      <x:c r="F1097" s="601" t="str">
        <x:v>INST ESPACADOR/AFASTADOR REDE PRI/SEC LM</x:v>
      </x:c>
      <x:c r="G1097" s="453" t="str">
        <x:v>NÃO INFORMADA</x:v>
      </x:c>
      <x:c r="H1097" s="604" t="n">
        <x:v>849</x:v>
      </x:c>
      <x:c r="I1097" s="607" t="n">
        <x:v>0</x:v>
      </x:c>
      <x:c r="J1097" s="607" t="n">
        <x:v>0</x:v>
      </x:c>
      <x:c r="K1097" s="453" t="str">
        <x:v>NORTE | SUL</x:v>
      </x:c>
      <x:c r="L1097" s="453" t="str">
        <x:v>SIM</x:v>
      </x:c>
      <x:c r="M1097" s="453" t="str">
        <x:v>PRODUÇÃO · COMPÕE O FATOR K</x:v>
      </x:c>
      <x:c r="N1097" s="453" t="str">
        <x:v>DE/PARA POR CÓDIGO | NÃO INFORMADA</x:v>
      </x:c>
    </x:row>
    <x:row r="1098">
      <x:c r="A1098" s="453" t="str">
        <x:v>ABRIL 2025</x:v>
      </x:c>
      <x:c r="B1098" s="453" t="str">
        <x:v>O&amp;M</x:v>
      </x:c>
      <x:c r="C1098" s="453" t="str">
        <x:v>PRODUÇÃO</x:v>
      </x:c>
      <x:c r="D1098" s="453" t="str">
        <x:v>FORA DO ANEXO IX</x:v>
      </x:c>
      <x:c r="E1098" s="453" t="str">
        <x:v>5022000253</x:v>
      </x:c>
      <x:c r="F1098" s="601" t="str">
        <x:v>RET ESPACADOR/AFASTADOR REDE PRI/SEC LM</x:v>
      </x:c>
      <x:c r="G1098" s="453" t="str">
        <x:v>NÃO INFORMADA</x:v>
      </x:c>
      <x:c r="H1098" s="604" t="n">
        <x:v>1</x:v>
      </x:c>
      <x:c r="I1098" s="607" t="n">
        <x:v>0</x:v>
      </x:c>
      <x:c r="J1098" s="607" t="n">
        <x:v>0</x:v>
      </x:c>
      <x:c r="K1098" s="453" t="str">
        <x:v>NORTE | SUL</x:v>
      </x:c>
      <x:c r="L1098" s="453" t="str">
        <x:v>SIM</x:v>
      </x:c>
      <x:c r="M1098" s="453" t="str">
        <x:v>PRODUÇÃO · COMPÕE O FATOR K</x:v>
      </x:c>
      <x:c r="N1098" s="453" t="str">
        <x:v>DE/PARA POR CÓDIGO</x:v>
      </x:c>
    </x:row>
    <x:row r="1099">
      <x:c r="A1099" s="453" t="str">
        <x:v>ABRIL 2025</x:v>
      </x:c>
      <x:c r="B1099" s="453" t="str">
        <x:v>O&amp;M</x:v>
      </x:c>
      <x:c r="C1099" s="453" t="str">
        <x:v>PRODUÇÃO</x:v>
      </x:c>
      <x:c r="D1099" s="453" t="str">
        <x:v>LINHA MORTA</x:v>
      </x:c>
      <x:c r="E1099" s="453" t="str">
        <x:v>5022000257</x:v>
      </x:c>
      <x:c r="F1099" s="601" t="str">
        <x:v>INST ESTRIBO OU GRAMPO LINHA VIVA RD LM</x:v>
      </x:c>
      <x:c r="G1099" s="453" t="str">
        <x:v>UNIDADE</x:v>
      </x:c>
      <x:c r="H1099" s="604" t="n">
        <x:v>8</x:v>
      </x:c>
      <x:c r="I1099" s="607" t="n">
        <x:v>1697.65</x:v>
      </x:c>
      <x:c r="J1099" s="607" t="n">
        <x:v>1498.48</x:v>
      </x:c>
      <x:c r="K1099" s="453" t="str">
        <x:v>NORTE | SUL</x:v>
      </x:c>
      <x:c r="L1099" s="453" t="str">
        <x:v>SIM</x:v>
      </x:c>
      <x:c r="M1099" s="453" t="str">
        <x:v>PRODUÇÃO · COMPÕE O FATOR K</x:v>
      </x:c>
      <x:c r="N1099" s="453" t="str">
        <x:v>DE/PARA POR CÓDIGO</x:v>
      </x:c>
    </x:row>
    <x:row r="1100">
      <x:c r="A1100" s="453" t="str">
        <x:v>ABRIL 2025</x:v>
      </x:c>
      <x:c r="B1100" s="453" t="str">
        <x:v>O&amp;M</x:v>
      </x:c>
      <x:c r="C1100" s="453" t="str">
        <x:v>PRODUÇÃO</x:v>
      </x:c>
      <x:c r="D1100" s="453" t="str">
        <x:v>LINHA MORTA</x:v>
      </x:c>
      <x:c r="E1100" s="453" t="str">
        <x:v>5022000266</x:v>
      </x:c>
      <x:c r="F1100" s="601" t="str">
        <x:v>INST COND 4PLEX BT 3X10(10)-3X120(70) LM</x:v>
      </x:c>
      <x:c r="G1100" s="453" t="str">
        <x:v>METRO</x:v>
      </x:c>
      <x:c r="H1100" s="604" t="n">
        <x:v>0.628</x:v>
      </x:c>
      <x:c r="I1100" s="607" t="n">
        <x:v>5507.7</x:v>
      </x:c>
      <x:c r="J1100" s="607" t="n">
        <x:v>12.3</x:v>
      </x:c>
      <x:c r="K1100" s="453" t="str">
        <x:v>NORTE | SUL</x:v>
      </x:c>
      <x:c r="L1100" s="453" t="str">
        <x:v>SIM</x:v>
      </x:c>
      <x:c r="M1100" s="453" t="str">
        <x:v>PRODUÇÃO · COMPÕE O FATOR K</x:v>
      </x:c>
      <x:c r="N1100" s="453" t="str">
        <x:v>NÃO INFORMADA</x:v>
      </x:c>
    </x:row>
    <x:row r="1101">
      <x:c r="A1101" s="453" t="str">
        <x:v>ABRIL 2025</x:v>
      </x:c>
      <x:c r="B1101" s="453" t="str">
        <x:v>O&amp;M</x:v>
      </x:c>
      <x:c r="C1101" s="453" t="str">
        <x:v>PRODUÇÃO</x:v>
      </x:c>
      <x:c r="D1101" s="453" t="str">
        <x:v>LINHA MORTA</x:v>
      </x:c>
      <x:c r="E1101" s="453" t="str">
        <x:v>5022000276</x:v>
      </x:c>
      <x:c r="F1101" s="601" t="str">
        <x:v>INST COND COBERTO RDC 35-70MM2 LM</x:v>
      </x:c>
      <x:c r="G1101" s="453" t="str">
        <x:v>METRO</x:v>
      </x:c>
      <x:c r="H1101" s="604" t="n">
        <x:v>4590</x:v>
      </x:c>
      <x:c r="I1101" s="607" t="n">
        <x:v>42252.14</x:v>
      </x:c>
      <x:c r="J1101" s="607" t="n">
        <x:v>30753</x:v>
      </x:c>
      <x:c r="K1101" s="453" t="str">
        <x:v>NORTE | SUL</x:v>
      </x:c>
      <x:c r="L1101" s="453" t="str">
        <x:v>SIM</x:v>
      </x:c>
      <x:c r="M1101" s="453" t="str">
        <x:v>PRODUÇÃO · COMPÕE O FATOR K</x:v>
      </x:c>
      <x:c r="N1101" s="453" t="str">
        <x:v>DE/PARA POR CÓDIGO</x:v>
      </x:c>
    </x:row>
    <x:row r="1102">
      <x:c r="A1102" s="453" t="str">
        <x:v>ABRIL 2025</x:v>
      </x:c>
      <x:c r="B1102" s="453" t="str">
        <x:v>O&amp;M</x:v>
      </x:c>
      <x:c r="C1102" s="453" t="str">
        <x:v>PRODUÇÃO</x:v>
      </x:c>
      <x:c r="D1102" s="453" t="str">
        <x:v>LINHA MORTA</x:v>
      </x:c>
      <x:c r="E1102" s="453" t="str">
        <x:v>5022000277</x:v>
      </x:c>
      <x:c r="F1102" s="601" t="str">
        <x:v>RET COND COBERTO RDC 35-70MM2 LM</x:v>
      </x:c>
      <x:c r="G1102" s="453" t="str">
        <x:v>METRO</x:v>
      </x:c>
      <x:c r="H1102" s="604" t="n">
        <x:v>226</x:v>
      </x:c>
      <x:c r="I1102" s="607" t="n">
        <x:v>766.98</x:v>
      </x:c>
      <x:c r="J1102" s="607" t="n">
        <x:v>919.82</x:v>
      </x:c>
      <x:c r="K1102" s="453" t="str">
        <x:v>NORTE | SUL</x:v>
      </x:c>
      <x:c r="L1102" s="453" t="str">
        <x:v>SIM</x:v>
      </x:c>
      <x:c r="M1102" s="453" t="str">
        <x:v>PRODUÇÃO · COMPÕE O FATOR K</x:v>
      </x:c>
      <x:c r="N1102" s="453" t="str">
        <x:v>DE/PARA POR CÓDIGO</x:v>
      </x:c>
    </x:row>
    <x:row r="1103">
      <x:c r="A1103" s="453" t="str">
        <x:v>ABRIL 2025</x:v>
      </x:c>
      <x:c r="B1103" s="453" t="str">
        <x:v>O&amp;M</x:v>
      </x:c>
      <x:c r="C1103" s="453" t="str">
        <x:v>PRODUÇÃO</x:v>
      </x:c>
      <x:c r="D1103" s="453" t="str">
        <x:v>LINHA MORTA</x:v>
      </x:c>
      <x:c r="E1103" s="453" t="str">
        <x:v>5022000278</x:v>
      </x:c>
      <x:c r="F1103" s="601" t="str">
        <x:v>INST COND COBERTO RDC 95-185MM2 LM</x:v>
      </x:c>
      <x:c r="G1103" s="453" t="str">
        <x:v>METRO</x:v>
      </x:c>
      <x:c r="H1103" s="604" t="n">
        <x:v>8669</x:v>
      </x:c>
      <x:c r="I1103" s="607" t="n">
        <x:v>98875.84</x:v>
      </x:c>
      <x:c r="J1103" s="607" t="n">
        <x:v>82008.74</x:v>
      </x:c>
      <x:c r="K1103" s="453" t="str">
        <x:v>NORTE | SUL</x:v>
      </x:c>
      <x:c r="L1103" s="453" t="str">
        <x:v>SIM</x:v>
      </x:c>
      <x:c r="M1103" s="453" t="str">
        <x:v>PRODUÇÃO · COMPÕE O FATOR K</x:v>
      </x:c>
      <x:c r="N1103" s="453" t="str">
        <x:v>DE/PARA POR CÓDIGO</x:v>
      </x:c>
    </x:row>
    <x:row r="1104">
      <x:c r="A1104" s="453" t="str">
        <x:v>ABRIL 2025</x:v>
      </x:c>
      <x:c r="B1104" s="453" t="str">
        <x:v>O&amp;M</x:v>
      </x:c>
      <x:c r="C1104" s="453" t="str">
        <x:v>PRODUÇÃO</x:v>
      </x:c>
      <x:c r="D1104" s="453" t="str">
        <x:v>LINHA MORTA</x:v>
      </x:c>
      <x:c r="E1104" s="453" t="str">
        <x:v>5022000279</x:v>
      </x:c>
      <x:c r="F1104" s="601" t="str">
        <x:v>RET COND COBERTO RDC 95-185MM2 LM</x:v>
      </x:c>
      <x:c r="G1104" s="453" t="str">
        <x:v>METRO</x:v>
      </x:c>
      <x:c r="H1104" s="604" t="n">
        <x:v>145</x:v>
      </x:c>
      <x:c r="I1104" s="607" t="n">
        <x:v>508.82</x:v>
      </x:c>
      <x:c r="J1104" s="607" t="n">
        <x:v>800.4</x:v>
      </x:c>
      <x:c r="K1104" s="453" t="str">
        <x:v>NORTE | SUL</x:v>
      </x:c>
      <x:c r="L1104" s="453" t="str">
        <x:v>SIM</x:v>
      </x:c>
      <x:c r="M1104" s="453" t="str">
        <x:v>PRODUÇÃO · COMPÕE O FATOR K</x:v>
      </x:c>
      <x:c r="N1104" s="453" t="str">
        <x:v>DE/PARA POR CÓDIGO</x:v>
      </x:c>
    </x:row>
    <x:row r="1105">
      <x:c r="A1105" s="453" t="str">
        <x:v>ABRIL 2025</x:v>
      </x:c>
      <x:c r="B1105" s="453" t="str">
        <x:v>O&amp;M</x:v>
      </x:c>
      <x:c r="C1105" s="453" t="str">
        <x:v>PRODUÇÃO</x:v>
      </x:c>
      <x:c r="D1105" s="453" t="str">
        <x:v>LINHA MORTA</x:v>
      </x:c>
      <x:c r="E1105" s="453" t="str">
        <x:v>5022000283</x:v>
      </x:c>
      <x:c r="F1105" s="601" t="str">
        <x:v>TENSIONAR COND PROTEGIDO RDC LM</x:v>
      </x:c>
      <x:c r="G1105" s="453" t="str">
        <x:v>UNIDADE</x:v>
      </x:c>
      <x:c r="H1105" s="604" t="n">
        <x:v>1.219</x:v>
      </x:c>
      <x:c r="I1105" s="607" t="n">
        <x:v>5903.19</x:v>
      </x:c>
      <x:c r="J1105" s="607" t="n">
        <x:v>375.27</x:v>
      </x:c>
      <x:c r="K1105" s="453" t="str">
        <x:v>NORTE | SUL</x:v>
      </x:c>
      <x:c r="L1105" s="453" t="str">
        <x:v>SIM</x:v>
      </x:c>
      <x:c r="M1105" s="453" t="str">
        <x:v>PRODUÇÃO · COMPÕE O FATOR K</x:v>
      </x:c>
      <x:c r="N1105" s="453" t="str">
        <x:v>DE/PARA POR CÓDIGO</x:v>
      </x:c>
    </x:row>
    <x:row r="1106">
      <x:c r="A1106" s="453" t="str">
        <x:v>ABRIL 2025</x:v>
      </x:c>
      <x:c r="B1106" s="453" t="str">
        <x:v>O&amp;M</x:v>
      </x:c>
      <x:c r="C1106" s="453" t="str">
        <x:v>PRODUÇÃO</x:v>
      </x:c>
      <x:c r="D1106" s="453" t="str">
        <x:v>LINHA MORTA</x:v>
      </x:c>
      <x:c r="E1106" s="453" t="str">
        <x:v>5022000286</x:v>
      </x:c>
      <x:c r="F1106" s="601" t="str">
        <x:v>INST CONEX OU EMENDA DE CABO RDC LM</x:v>
      </x:c>
      <x:c r="G1106" s="453" t="str">
        <x:v>UNIDADE</x:v>
      </x:c>
      <x:c r="H1106" s="604" t="n">
        <x:v>53</x:v>
      </x:c>
      <x:c r="I1106" s="607" t="n">
        <x:v>5724.99</x:v>
      </x:c>
      <x:c r="J1106" s="607" t="n">
        <x:v>24718.14</x:v>
      </x:c>
      <x:c r="K1106" s="453" t="str">
        <x:v>NORTE | SUL</x:v>
      </x:c>
      <x:c r="L1106" s="453" t="str">
        <x:v>SIM</x:v>
      </x:c>
      <x:c r="M1106" s="453" t="str">
        <x:v>PRODUÇÃO · COMPÕE O FATOR K</x:v>
      </x:c>
      <x:c r="N1106" s="453" t="str">
        <x:v>DE/PARA POR CÓDIGO</x:v>
      </x:c>
    </x:row>
    <x:row r="1107">
      <x:c r="A1107" s="453" t="str">
        <x:v>ABRIL 2025</x:v>
      </x:c>
      <x:c r="B1107" s="453" t="str">
        <x:v>O&amp;M</x:v>
      </x:c>
      <x:c r="C1107" s="453" t="str">
        <x:v>PRODUÇÃO</x:v>
      </x:c>
      <x:c r="D1107" s="453" t="str">
        <x:v>LINHA MORTA</x:v>
      </x:c>
      <x:c r="E1107" s="453" t="str">
        <x:v>5022200033</x:v>
      </x:c>
      <x:c r="F1107" s="601" t="str">
        <x:v>INST ATERRAMENTO COMPL 1HASTE LM</x:v>
      </x:c>
      <x:c r="G1107" s="453" t="str">
        <x:v>CONJUNTO</x:v>
      </x:c>
      <x:c r="H1107" s="604" t="n">
        <x:v>149</x:v>
      </x:c>
      <x:c r="I1107" s="607" t="n">
        <x:v>60131.19</x:v>
      </x:c>
      <x:c r="J1107" s="607" t="n">
        <x:v>97772.31</x:v>
      </x:c>
      <x:c r="K1107" s="453" t="str">
        <x:v>NORTE | SUL</x:v>
      </x:c>
      <x:c r="L1107" s="453" t="str">
        <x:v>SIM</x:v>
      </x:c>
      <x:c r="M1107" s="453" t="str">
        <x:v>PRODUÇÃO · COMPÕE O FATOR K</x:v>
      </x:c>
      <x:c r="N1107" s="453" t="str">
        <x:v>DE/PARA POR CÓDIGO</x:v>
      </x:c>
    </x:row>
    <x:row r="1108">
      <x:c r="A1108" s="453" t="str">
        <x:v>ABRIL 2025</x:v>
      </x:c>
      <x:c r="B1108" s="453" t="str">
        <x:v>O&amp;M</x:v>
      </x:c>
      <x:c r="C1108" s="453" t="str">
        <x:v>PRODUÇÃO</x:v>
      </x:c>
      <x:c r="D1108" s="453" t="str">
        <x:v>LINHA MORTA</x:v>
      </x:c>
      <x:c r="E1108" s="453" t="str">
        <x:v>5022200035</x:v>
      </x:c>
      <x:c r="F1108" s="601" t="str">
        <x:v>INST 1HASTE ADICIONAL ATERRAMENTO LM</x:v>
      </x:c>
      <x:c r="G1108" s="453" t="str">
        <x:v>UNIDADE</x:v>
      </x:c>
      <x:c r="H1108" s="604" t="n">
        <x:v>185</x:v>
      </x:c>
      <x:c r="I1108" s="607" t="n">
        <x:v>11738.25</x:v>
      </x:c>
      <x:c r="J1108" s="607" t="n">
        <x:v>63057.25</x:v>
      </x:c>
      <x:c r="K1108" s="453" t="str">
        <x:v>NORTE | SUL</x:v>
      </x:c>
      <x:c r="L1108" s="453" t="str">
        <x:v>SIM</x:v>
      </x:c>
      <x:c r="M1108" s="453" t="str">
        <x:v>PRODUÇÃO · COMPÕE O FATOR K</x:v>
      </x:c>
      <x:c r="N1108" s="453" t="str">
        <x:v>DE/PARA POR CÓDIGO</x:v>
      </x:c>
    </x:row>
    <x:row r="1109">
      <x:c r="A1109" s="453" t="str">
        <x:v>ABRIL 2025</x:v>
      </x:c>
      <x:c r="B1109" s="453" t="str">
        <x:v>O&amp;M</x:v>
      </x:c>
      <x:c r="C1109" s="453" t="str">
        <x:v>PRODUÇÃO</x:v>
      </x:c>
      <x:c r="D1109" s="453" t="str">
        <x:v>LINHA MORTA</x:v>
      </x:c>
      <x:c r="E1109" s="453" t="str">
        <x:v>5022200036</x:v>
      </x:c>
      <x:c r="F1109" s="601" t="str">
        <x:v>INST FIO TERRA LM</x:v>
      </x:c>
      <x:c r="G1109" s="453" t="str">
        <x:v>UNIDADE</x:v>
      </x:c>
      <x:c r="H1109" s="604" t="n">
        <x:v>2</x:v>
      </x:c>
      <x:c r="I1109" s="607" t="n">
        <x:v>195.2</x:v>
      </x:c>
      <x:c r="J1109" s="607" t="n">
        <x:v>573.9</x:v>
      </x:c>
      <x:c r="K1109" s="453" t="str">
        <x:v>NORTE</x:v>
      </x:c>
      <x:c r="L1109" s="453" t="str">
        <x:v>SIM</x:v>
      </x:c>
      <x:c r="M1109" s="453" t="str">
        <x:v>PRODUÇÃO · COMPÕE O FATOR K</x:v>
      </x:c>
      <x:c r="N1109" s="453" t="str">
        <x:v>DE/PARA POR CÓDIGO</x:v>
      </x:c>
    </x:row>
    <x:row r="1110">
      <x:c r="A1110" s="453" t="str">
        <x:v>ABRIL 2025</x:v>
      </x:c>
      <x:c r="B1110" s="453" t="str">
        <x:v>O&amp;M</x:v>
      </x:c>
      <x:c r="C1110" s="453" t="str">
        <x:v>PRODUÇÃO</x:v>
      </x:c>
      <x:c r="D1110" s="453" t="str">
        <x:v>LINHA MORTA</x:v>
      </x:c>
      <x:c r="E1110" s="453" t="str">
        <x:v>5022200037</x:v>
      </x:c>
      <x:c r="F1110" s="601" t="str">
        <x:v>INST SECCION E ATERRAM CERCA LM</x:v>
      </x:c>
      <x:c r="G1110" s="453" t="str">
        <x:v>CONJUNTO</x:v>
      </x:c>
      <x:c r="H1110" s="604" t="n">
        <x:v>3</x:v>
      </x:c>
      <x:c r="I1110" s="607" t="n">
        <x:v>1185.93</x:v>
      </x:c>
      <x:c r="J1110" s="607" t="n">
        <x:v>2282.49</x:v>
      </x:c>
      <x:c r="K1110" s="453" t="str">
        <x:v>NORTE | SUL</x:v>
      </x:c>
      <x:c r="L1110" s="453" t="str">
        <x:v>SIM</x:v>
      </x:c>
      <x:c r="M1110" s="453" t="str">
        <x:v>PRODUÇÃO · COMPÕE O FATOR K</x:v>
      </x:c>
      <x:c r="N1110" s="453" t="str">
        <x:v>DE/PARA POR CÓDIGO | NÃO INFORMADA</x:v>
      </x:c>
    </x:row>
    <x:row r="1111">
      <x:c r="A1111" s="453" t="str">
        <x:v>ABRIL 2025</x:v>
      </x:c>
      <x:c r="B1111" s="453" t="str">
        <x:v>O&amp;M</x:v>
      </x:c>
      <x:c r="C1111" s="453" t="str">
        <x:v>PRODUÇÃO</x:v>
      </x:c>
      <x:c r="D1111" s="453" t="str">
        <x:v>LINHA MORTA</x:v>
      </x:c>
      <x:c r="E1111" s="453" t="str">
        <x:v>5023000183</x:v>
      </x:c>
      <x:c r="F1111" s="601" t="str">
        <x:v>INST TRAFO DT POSTE/PLATAF 3F LM</x:v>
      </x:c>
      <x:c r="G1111" s="453" t="str">
        <x:v>UNIDADE</x:v>
      </x:c>
      <x:c r="H1111" s="604" t="n">
        <x:v>100</x:v>
      </x:c>
      <x:c r="I1111" s="607" t="n">
        <x:v>258744.23</x:v>
      </x:c>
      <x:c r="J1111" s="607" t="n">
        <x:v>151166</x:v>
      </x:c>
      <x:c r="K1111" s="453" t="str">
        <x:v>NORTE | SUL</x:v>
      </x:c>
      <x:c r="L1111" s="453" t="str">
        <x:v>SIM</x:v>
      </x:c>
      <x:c r="M1111" s="453" t="str">
        <x:v>PRODUÇÃO · COMPÕE O FATOR K</x:v>
      </x:c>
      <x:c r="N1111" s="453" t="str">
        <x:v>DE/PARA POR CÓDIGO</x:v>
      </x:c>
    </x:row>
    <x:row r="1112">
      <x:c r="A1112" s="453" t="str">
        <x:v>ABRIL 2025</x:v>
      </x:c>
      <x:c r="B1112" s="453" t="str">
        <x:v>O&amp;M</x:v>
      </x:c>
      <x:c r="C1112" s="453" t="str">
        <x:v>PRODUÇÃO</x:v>
      </x:c>
      <x:c r="D1112" s="453" t="str">
        <x:v>LINHA MORTA</x:v>
      </x:c>
      <x:c r="E1112" s="453" t="str">
        <x:v>5023000186</x:v>
      </x:c>
      <x:c r="F1112" s="601" t="str">
        <x:v>RET TRAFO DT POSTE/PLATAF 3F LM</x:v>
      </x:c>
      <x:c r="G1112" s="453" t="str">
        <x:v>UNIDADE</x:v>
      </x:c>
      <x:c r="H1112" s="604" t="n">
        <x:v>99</x:v>
      </x:c>
      <x:c r="I1112" s="607" t="n">
        <x:v>137941.14</x:v>
      </x:c>
      <x:c r="J1112" s="607" t="n">
        <x:v>148353.48</x:v>
      </x:c>
      <x:c r="K1112" s="453" t="str">
        <x:v>NORTE | SUL</x:v>
      </x:c>
      <x:c r="L1112" s="453" t="str">
        <x:v>SIM</x:v>
      </x:c>
      <x:c r="M1112" s="453" t="str">
        <x:v>PRODUÇÃO · COMPÕE O FATOR K</x:v>
      </x:c>
      <x:c r="N1112" s="453" t="str">
        <x:v>DE/PARA POR CÓDIGO</x:v>
      </x:c>
    </x:row>
    <x:row r="1113">
      <x:c r="A1113" s="453" t="str">
        <x:v>ABRIL 2025</x:v>
      </x:c>
      <x:c r="B1113" s="453" t="str">
        <x:v>O&amp;M</x:v>
      </x:c>
      <x:c r="C1113" s="453" t="str">
        <x:v>PRODUÇÃO</x:v>
      </x:c>
      <x:c r="D1113" s="453" t="str">
        <x:v>LINHA MORTA</x:v>
      </x:c>
      <x:c r="E1113" s="453" t="str">
        <x:v>5024000064</x:v>
      </x:c>
      <x:c r="F1113" s="601" t="str">
        <x:v>INST RAMAL DE CONEXAO CONC/MULTIPLEX LM</x:v>
      </x:c>
      <x:c r="G1113" s="453" t="str">
        <x:v>UNIDADE</x:v>
      </x:c>
      <x:c r="H1113" s="604" t="n">
        <x:v>48</x:v>
      </x:c>
      <x:c r="I1113" s="607" t="n">
        <x:v>8199.84</x:v>
      </x:c>
      <x:c r="J1113" s="607" t="n">
        <x:v>23976.48</x:v>
      </x:c>
      <x:c r="K1113" s="453" t="str">
        <x:v>NORTE | SUL</x:v>
      </x:c>
      <x:c r="L1113" s="453" t="str">
        <x:v>SIM</x:v>
      </x:c>
      <x:c r="M1113" s="453" t="str">
        <x:v>PRODUÇÃO · COMPÕE O FATOR K</x:v>
      </x:c>
      <x:c r="N1113" s="453" t="str">
        <x:v>DE/PARA POR CÓDIGO</x:v>
      </x:c>
    </x:row>
    <x:row r="1114">
      <x:c r="A1114" s="453" t="str">
        <x:v>ABRIL 2025</x:v>
      </x:c>
      <x:c r="B1114" s="453" t="str">
        <x:v>O&amp;M</x:v>
      </x:c>
      <x:c r="C1114" s="453" t="str">
        <x:v>PRODUÇÃO</x:v>
      </x:c>
      <x:c r="D1114" s="453" t="str">
        <x:v>LINHA MORTA</x:v>
      </x:c>
      <x:c r="E1114" s="453" t="str">
        <x:v>5024000065</x:v>
      </x:c>
      <x:c r="F1114" s="601" t="str">
        <x:v>RET RAMAL DE CONEXAO CONC/MULTIPLEX LM</x:v>
      </x:c>
      <x:c r="G1114" s="453" t="str">
        <x:v>UNIDADE</x:v>
      </x:c>
      <x:c r="H1114" s="604" t="n">
        <x:v>33</x:v>
      </x:c>
      <x:c r="I1114" s="607" t="n">
        <x:v>1071.85</x:v>
      </x:c>
      <x:c r="J1114" s="607" t="n">
        <x:v>11538.45</x:v>
      </x:c>
      <x:c r="K1114" s="453" t="str">
        <x:v>NORTE | SUL</x:v>
      </x:c>
      <x:c r="L1114" s="453" t="str">
        <x:v>SIM</x:v>
      </x:c>
      <x:c r="M1114" s="453" t="str">
        <x:v>PRODUÇÃO · COMPÕE O FATOR K</x:v>
      </x:c>
      <x:c r="N1114" s="453" t="str">
        <x:v>DE/PARA POR CÓDIGO</x:v>
      </x:c>
    </x:row>
    <x:row r="1115">
      <x:c r="A1115" s="453" t="str">
        <x:v>ABRIL 2025</x:v>
      </x:c>
      <x:c r="B1115" s="453" t="str">
        <x:v>O&amp;M</x:v>
      </x:c>
      <x:c r="C1115" s="453" t="str">
        <x:v>PRODUÇÃO</x:v>
      </x:c>
      <x:c r="D1115" s="453" t="str">
        <x:v>FORA DO ANEXO IX</x:v>
      </x:c>
      <x:c r="E1115" s="453" t="str">
        <x:v>5024000072</x:v>
      </x:c>
      <x:c r="F1115" s="601" t="str">
        <x:v>INST CONEXAO RAMAL DE CONEXAO LM</x:v>
      </x:c>
      <x:c r="G1115" s="453" t="str">
        <x:v>NÃO INFORMADA</x:v>
      </x:c>
      <x:c r="H1115" s="604" t="n">
        <x:v>187</x:v>
      </x:c>
      <x:c r="I1115" s="607" t="n">
        <x:v>0</x:v>
      </x:c>
      <x:c r="J1115" s="607" t="n">
        <x:v>0</x:v>
      </x:c>
      <x:c r="K1115" s="453" t="str">
        <x:v>NORTE | SUL</x:v>
      </x:c>
      <x:c r="L1115" s="453" t="str">
        <x:v>SIM</x:v>
      </x:c>
      <x:c r="M1115" s="453" t="str">
        <x:v>PRODUÇÃO · COMPÕE O FATOR K</x:v>
      </x:c>
      <x:c r="N1115" s="453" t="str">
        <x:v>DE/PARA POR CÓDIGO</x:v>
      </x:c>
    </x:row>
    <x:row r="1116">
      <x:c r="A1116" s="453" t="str">
        <x:v>ABRIL 2025</x:v>
      </x:c>
      <x:c r="B1116" s="453" t="str">
        <x:v>O&amp;M</x:v>
      </x:c>
      <x:c r="C1116" s="453" t="str">
        <x:v>PRODUÇÃO</x:v>
      </x:c>
      <x:c r="D1116" s="453" t="str">
        <x:v>FORA DO ANEXO IX</x:v>
      </x:c>
      <x:c r="E1116" s="453" t="str">
        <x:v>5024000073</x:v>
      </x:c>
      <x:c r="F1116" s="601" t="str">
        <x:v>RET CONEXAO RAMAL DE CONEXAO LM</x:v>
      </x:c>
      <x:c r="G1116" s="453" t="str">
        <x:v>NÃO INFORMADA</x:v>
      </x:c>
      <x:c r="H1116" s="604" t="n">
        <x:v>187</x:v>
      </x:c>
      <x:c r="I1116" s="607" t="n">
        <x:v>0</x:v>
      </x:c>
      <x:c r="J1116" s="607" t="n">
        <x:v>0</x:v>
      </x:c>
      <x:c r="K1116" s="453" t="str">
        <x:v>NORTE | SUL</x:v>
      </x:c>
      <x:c r="L1116" s="453" t="str">
        <x:v>SIM</x:v>
      </x:c>
      <x:c r="M1116" s="453" t="str">
        <x:v>PRODUÇÃO · COMPÕE O FATOR K</x:v>
      </x:c>
      <x:c r="N1116" s="453" t="str">
        <x:v>DE/PARA POR CÓDIGO</x:v>
      </x:c>
    </x:row>
    <x:row r="1117">
      <x:c r="A1117" s="453" t="str">
        <x:v>ABRIL 2025</x:v>
      </x:c>
      <x:c r="B1117" s="453" t="str">
        <x:v>O&amp;M</x:v>
      </x:c>
      <x:c r="C1117" s="453" t="str">
        <x:v>PRODUÇÃO</x:v>
      </x:c>
      <x:c r="D1117" s="453" t="str">
        <x:v>LINHA MORTA</x:v>
      </x:c>
      <x:c r="E1117" s="453" t="str">
        <x:v>5024000085</x:v>
      </x:c>
      <x:c r="F1117" s="601" t="str">
        <x:v>INST CONEXAO RAMAL DE CONEXAO LM</x:v>
      </x:c>
      <x:c r="G1117" s="453" t="str">
        <x:v>UNIDADE</x:v>
      </x:c>
      <x:c r="H1117" s="604" t="n">
        <x:v>454</x:v>
      </x:c>
      <x:c r="I1117" s="607" t="n">
        <x:v>28737.86</x:v>
      </x:c>
      <x:c r="J1117" s="607" t="n">
        <x:v>34435.9</x:v>
      </x:c>
      <x:c r="K1117" s="453" t="str">
        <x:v>NORTE | SUL</x:v>
      </x:c>
      <x:c r="L1117" s="453" t="str">
        <x:v>SIM</x:v>
      </x:c>
      <x:c r="M1117" s="453" t="str">
        <x:v>PRODUÇÃO · COMPÕE O FATOR K</x:v>
      </x:c>
      <x:c r="N1117" s="453" t="str">
        <x:v>DE/PARA POR CÓDIGO</x:v>
      </x:c>
    </x:row>
    <x:row r="1118">
      <x:c r="A1118" s="453" t="str">
        <x:v>ABRIL 2025</x:v>
      </x:c>
      <x:c r="B1118" s="453" t="str">
        <x:v>O&amp;M</x:v>
      </x:c>
      <x:c r="C1118" s="453" t="str">
        <x:v>PRODUÇÃO</x:v>
      </x:c>
      <x:c r="D1118" s="453" t="str">
        <x:v>LINHA MORTA</x:v>
      </x:c>
      <x:c r="E1118" s="453" t="str">
        <x:v>5025300101</x:v>
      </x:c>
      <x:c r="F1118" s="601" t="str">
        <x:v>INST PLACA IDENTIFICACAO COMPONENTE LM</x:v>
      </x:c>
      <x:c r="G1118" s="453" t="str">
        <x:v>UNIDADE</x:v>
      </x:c>
      <x:c r="H1118" s="604" t="n">
        <x:v>1</x:v>
      </x:c>
      <x:c r="I1118" s="607" t="n">
        <x:v>14.64</x:v>
      </x:c>
      <x:c r="J1118" s="607" t="n">
        <x:v>281.43</x:v>
      </x:c>
      <x:c r="K1118" s="453" t="str">
        <x:v>NORTE | SUL</x:v>
      </x:c>
      <x:c r="L1118" s="453" t="str">
        <x:v>SIM</x:v>
      </x:c>
      <x:c r="M1118" s="453" t="str">
        <x:v>PRODUÇÃO · COMPÕE O FATOR K</x:v>
      </x:c>
      <x:c r="N1118" s="453" t="str">
        <x:v>NÃO INFORMADA</x:v>
      </x:c>
    </x:row>
    <x:row r="1119">
      <x:c r="A1119" s="453" t="str">
        <x:v>ABRIL 2025</x:v>
      </x:c>
      <x:c r="B1119" s="453" t="str">
        <x:v>O&amp;M</x:v>
      </x:c>
      <x:c r="C1119" s="453" t="str">
        <x:v>PRODUÇÃO</x:v>
      </x:c>
      <x:c r="D1119" s="453" t="str">
        <x:v>LINHA MORTA</x:v>
      </x:c>
      <x:c r="E1119" s="453" t="str">
        <x:v>5025300103</x:v>
      </x:c>
      <x:c r="F1119" s="601" t="str">
        <x:v>INST ILUMINACAO PUBLICA LM</x:v>
      </x:c>
      <x:c r="G1119" s="453" t="str">
        <x:v>CONJUNTO</x:v>
      </x:c>
      <x:c r="H1119" s="604" t="n">
        <x:v>174</x:v>
      </x:c>
      <x:c r="I1119" s="607" t="n">
        <x:v>63369.26</x:v>
      </x:c>
      <x:c r="J1119" s="607" t="n">
        <x:v>86112.6</x:v>
      </x:c>
      <x:c r="K1119" s="453" t="str">
        <x:v>NORTE | SUL</x:v>
      </x:c>
      <x:c r="L1119" s="453" t="str">
        <x:v>SIM</x:v>
      </x:c>
      <x:c r="M1119" s="453" t="str">
        <x:v>PRODUÇÃO · COMPÕE O FATOR K</x:v>
      </x:c>
      <x:c r="N1119" s="453" t="str">
        <x:v>DE/PARA POR CÓDIGO</x:v>
      </x:c>
    </x:row>
    <x:row r="1120">
      <x:c r="A1120" s="453" t="str">
        <x:v>ABRIL 2025</x:v>
      </x:c>
      <x:c r="B1120" s="453" t="str">
        <x:v>O&amp;M</x:v>
      </x:c>
      <x:c r="C1120" s="453" t="str">
        <x:v>PRODUÇÃO</x:v>
      </x:c>
      <x:c r="D1120" s="453" t="str">
        <x:v>LINHA MORTA</x:v>
      </x:c>
      <x:c r="E1120" s="453" t="str">
        <x:v>5025300104</x:v>
      </x:c>
      <x:c r="F1120" s="601" t="str">
        <x:v>RET ILUMINACAO PUBLICA LM</x:v>
      </x:c>
      <x:c r="G1120" s="453" t="str">
        <x:v>CONJUNTO</x:v>
      </x:c>
      <x:c r="H1120" s="604" t="n">
        <x:v>190</x:v>
      </x:c>
      <x:c r="I1120" s="607" t="n">
        <x:v>33558.14</x:v>
      </x:c>
      <x:c r="J1120" s="607" t="n">
        <x:v>44581.6</x:v>
      </x:c>
      <x:c r="K1120" s="453" t="str">
        <x:v>NORTE | SUL</x:v>
      </x:c>
      <x:c r="L1120" s="453" t="str">
        <x:v>SIM</x:v>
      </x:c>
      <x:c r="M1120" s="453" t="str">
        <x:v>PRODUÇÃO · COMPÕE O FATOR K</x:v>
      </x:c>
      <x:c r="N1120" s="453" t="str">
        <x:v>DE/PARA POR CÓDIGO</x:v>
      </x:c>
    </x:row>
    <x:row r="1121">
      <x:c r="A1121" s="453" t="str">
        <x:v>ABRIL 2025</x:v>
      </x:c>
      <x:c r="B1121" s="453" t="str">
        <x:v>O&amp;M</x:v>
      </x:c>
      <x:c r="C1121" s="453" t="str">
        <x:v>PRODUÇÃO</x:v>
      </x:c>
      <x:c r="D1121" s="453" t="str">
        <x:v>LINHA MORTA</x:v>
      </x:c>
      <x:c r="E1121" s="453" t="str">
        <x:v>5025300105</x:v>
      </x:c>
      <x:c r="F1121" s="601" t="str">
        <x:v>INST CONEXAO ILUMINACAO PUBLICA LM</x:v>
      </x:c>
      <x:c r="G1121" s="453" t="str">
        <x:v>UNIDADE</x:v>
      </x:c>
      <x:c r="H1121" s="604" t="n">
        <x:v>58</x:v>
      </x:c>
      <x:c r="I1121" s="607" t="n">
        <x:v>2429.13</x:v>
      </x:c>
      <x:c r="J1121" s="607" t="n">
        <x:v>17542.68</x:v>
      </x:c>
      <x:c r="K1121" s="453" t="str">
        <x:v>NORTE | SUL</x:v>
      </x:c>
      <x:c r="L1121" s="453" t="str">
        <x:v>SIM</x:v>
      </x:c>
      <x:c r="M1121" s="453" t="str">
        <x:v>PRODUÇÃO · COMPÕE O FATOR K</x:v>
      </x:c>
      <x:c r="N1121" s="453" t="str">
        <x:v>DE/PARA POR CÓDIGO</x:v>
      </x:c>
    </x:row>
    <x:row r="1122">
      <x:c r="A1122" s="453" t="str">
        <x:v>ABRIL 2025</x:v>
      </x:c>
      <x:c r="B1122" s="453" t="str">
        <x:v>O&amp;M</x:v>
      </x:c>
      <x:c r="C1122" s="453" t="str">
        <x:v>PRODUÇÃO</x:v>
      </x:c>
      <x:c r="D1122" s="453" t="str">
        <x:v>LINHA MORTA</x:v>
      </x:c>
      <x:c r="E1122" s="453" t="str">
        <x:v>5025300106</x:v>
      </x:c>
      <x:c r="F1122" s="601" t="str">
        <x:v>RET CONEXAO ILUMINACAO PUBLICA LM</x:v>
      </x:c>
      <x:c r="G1122" s="453" t="str">
        <x:v>UNIDADE</x:v>
      </x:c>
      <x:c r="H1122" s="604" t="n">
        <x:v>58</x:v>
      </x:c>
      <x:c r="I1122" s="607" t="n">
        <x:v>1532.85</x:v>
      </x:c>
      <x:c r="J1122" s="607" t="n">
        <x:v>11069.88</x:v>
      </x:c>
      <x:c r="K1122" s="453" t="str">
        <x:v>NORTE | SUL</x:v>
      </x:c>
      <x:c r="L1122" s="453" t="str">
        <x:v>SIM</x:v>
      </x:c>
      <x:c r="M1122" s="453" t="str">
        <x:v>PRODUÇÃO · COMPÕE O FATOR K</x:v>
      </x:c>
      <x:c r="N1122" s="453" t="str">
        <x:v>DE/PARA POR CÓDIGO</x:v>
      </x:c>
    </x:row>
    <x:row r="1123">
      <x:c r="A1123" s="453" t="str">
        <x:v>ABRIL 2025</x:v>
      </x:c>
      <x:c r="B1123" s="453" t="str">
        <x:v>O&amp;M</x:v>
      </x:c>
      <x:c r="C1123" s="453" t="str">
        <x:v>PRODUÇÃO</x:v>
      </x:c>
      <x:c r="D1123" s="453" t="str">
        <x:v>LINHA MORTA</x:v>
      </x:c>
      <x:c r="E1123" s="453" t="str">
        <x:v>5025300109</x:v>
      </x:c>
      <x:c r="F1123" s="601" t="str">
        <x:v>INST ELO FUSIVEL LM</x:v>
      </x:c>
      <x:c r="G1123" s="453" t="str">
        <x:v>CONJUNTO</x:v>
      </x:c>
      <x:c r="H1123" s="604" t="n">
        <x:v>93</x:v>
      </x:c>
      <x:c r="I1123" s="607" t="n">
        <x:v>1462.68</x:v>
      </x:c>
      <x:c r="J1123" s="607" t="n">
        <x:v>26918.85</x:v>
      </x:c>
      <x:c r="K1123" s="453" t="str">
        <x:v>NORTE</x:v>
      </x:c>
      <x:c r="L1123" s="453" t="str">
        <x:v>SIM</x:v>
      </x:c>
      <x:c r="M1123" s="453" t="str">
        <x:v>PRODUÇÃO · COMPÕE O FATOR K</x:v>
      </x:c>
      <x:c r="N1123" s="453" t="str">
        <x:v>DE/PARA POR CÓDIGO</x:v>
      </x:c>
    </x:row>
    <x:row r="1124">
      <x:c r="A1124" s="453" t="str">
        <x:v>ABRIL 2025</x:v>
      </x:c>
      <x:c r="B1124" s="453" t="str">
        <x:v>O&amp;M</x:v>
      </x:c>
      <x:c r="C1124" s="453" t="str">
        <x:v>PRODUÇÃO</x:v>
      </x:c>
      <x:c r="D1124" s="453" t="str">
        <x:v>LINHA MORTA</x:v>
      </x:c>
      <x:c r="E1124" s="453" t="str">
        <x:v>5025300110</x:v>
      </x:c>
      <x:c r="F1124" s="601" t="str">
        <x:v>RET ELO FUSIVEL LM</x:v>
      </x:c>
      <x:c r="G1124" s="453" t="str">
        <x:v>CONJUNTO</x:v>
      </x:c>
      <x:c r="H1124" s="604" t="n">
        <x:v>93</x:v>
      </x:c>
      <x:c r="I1124" s="607" t="n">
        <x:v>1229.52</x:v>
      </x:c>
      <x:c r="J1124" s="607" t="n">
        <x:v>22627.83</x:v>
      </x:c>
      <x:c r="K1124" s="453" t="str">
        <x:v>NORTE</x:v>
      </x:c>
      <x:c r="L1124" s="453" t="str">
        <x:v>SIM</x:v>
      </x:c>
      <x:c r="M1124" s="453" t="str">
        <x:v>PRODUÇÃO · COMPÕE O FATOR K</x:v>
      </x:c>
      <x:c r="N1124" s="453" t="str">
        <x:v>DE/PARA POR CÓDIGO</x:v>
      </x:c>
    </x:row>
    <x:row r="1125">
      <x:c r="A1125" s="453" t="str">
        <x:v>ABRIL 2025</x:v>
      </x:c>
      <x:c r="B1125" s="453" t="str">
        <x:v>O&amp;M</x:v>
      </x:c>
      <x:c r="C1125" s="453" t="str">
        <x:v>PRODUÇÃO</x:v>
      </x:c>
      <x:c r="D1125" s="453" t="str">
        <x:v>LINHA MORTA</x:v>
      </x:c>
      <x:c r="E1125" s="453" t="str">
        <x:v>5025300122</x:v>
      </x:c>
      <x:c r="F1125" s="601" t="str">
        <x:v>INST ESTR CP RELIGADOR/SEC 3F &gt;400A LM</x:v>
      </x:c>
      <x:c r="G1125" s="453" t="str">
        <x:v>CONJUNTO</x:v>
      </x:c>
      <x:c r="H1125" s="604" t="n">
        <x:v>5</x:v>
      </x:c>
      <x:c r="I1125" s="607" t="n">
        <x:v>22987.1</x:v>
      </x:c>
      <x:c r="J1125" s="607" t="n">
        <x:v>30001.9</x:v>
      </x:c>
      <x:c r="K1125" s="453" t="str">
        <x:v>NORTE | SUL</x:v>
      </x:c>
      <x:c r="L1125" s="453" t="str">
        <x:v>SIM</x:v>
      </x:c>
      <x:c r="M1125" s="453" t="str">
        <x:v>PRODUÇÃO · COMPÕE O FATOR K</x:v>
      </x:c>
      <x:c r="N1125" s="453" t="str">
        <x:v>DE/PARA POR CÓDIGO</x:v>
      </x:c>
    </x:row>
    <x:row r="1126">
      <x:c r="A1126" s="453" t="str">
        <x:v>ABRIL 2025</x:v>
      </x:c>
      <x:c r="B1126" s="453" t="str">
        <x:v>O&amp;M</x:v>
      </x:c>
      <x:c r="C1126" s="453" t="str">
        <x:v>PRODUÇÃO</x:v>
      </x:c>
      <x:c r="D1126" s="453" t="str">
        <x:v>LINHA MORTA</x:v>
      </x:c>
      <x:c r="E1126" s="453" t="str">
        <x:v>5025300123</x:v>
      </x:c>
      <x:c r="F1126" s="601" t="str">
        <x:v>RET ESTR CP RELIGADOR/SEC 3F &gt;400A LM</x:v>
      </x:c>
      <x:c r="G1126" s="453" t="str">
        <x:v>CONJUNTO</x:v>
      </x:c>
      <x:c r="H1126" s="604" t="n">
        <x:v>5</x:v>
      </x:c>
      <x:c r="I1126" s="607" t="n">
        <x:v>10449.1</x:v>
      </x:c>
      <x:c r="J1126" s="607" t="n">
        <x:v>18786</x:v>
      </x:c>
      <x:c r="K1126" s="453" t="str">
        <x:v>NORTE | SUL</x:v>
      </x:c>
      <x:c r="L1126" s="453" t="str">
        <x:v>SIM</x:v>
      </x:c>
      <x:c r="M1126" s="453" t="str">
        <x:v>PRODUÇÃO · COMPÕE O FATOR K</x:v>
      </x:c>
      <x:c r="N1126" s="453" t="str">
        <x:v>DE/PARA POR CÓDIGO | NÃO INFORMADA</x:v>
      </x:c>
    </x:row>
    <x:row r="1127">
      <x:c r="A1127" s="453" t="str">
        <x:v>ABRIL 2025</x:v>
      </x:c>
      <x:c r="B1127" s="453" t="str">
        <x:v>O&amp;M</x:v>
      </x:c>
      <x:c r="C1127" s="453" t="str">
        <x:v>PRODUÇÃO</x:v>
      </x:c>
      <x:c r="D1127" s="453" t="str">
        <x:v>LINHA MORTA</x:v>
      </x:c>
      <x:c r="E1127" s="453" t="str">
        <x:v>5025300143</x:v>
      </x:c>
      <x:c r="F1127" s="601" t="str">
        <x:v>INST ESTR CP TRAFO DT 1F FN LM</x:v>
      </x:c>
      <x:c r="G1127" s="453" t="str">
        <x:v>CONJUNTO</x:v>
      </x:c>
      <x:c r="H1127" s="604" t="n">
        <x:v>37</x:v>
      </x:c>
      <x:c r="I1127" s="607" t="n">
        <x:v>58961.98</x:v>
      </x:c>
      <x:c r="J1127" s="607" t="n">
        <x:v>68090.36</x:v>
      </x:c>
      <x:c r="K1127" s="453" t="str">
        <x:v>NORTE | SUL</x:v>
      </x:c>
      <x:c r="L1127" s="453" t="str">
        <x:v>SIM</x:v>
      </x:c>
      <x:c r="M1127" s="453" t="str">
        <x:v>PRODUÇÃO · COMPÕE O FATOR K</x:v>
      </x:c>
      <x:c r="N1127" s="453" t="str">
        <x:v>DE/PARA POR CÓDIGO</x:v>
      </x:c>
    </x:row>
    <x:row r="1128">
      <x:c r="A1128" s="453" t="str">
        <x:v>ABRIL 2025</x:v>
      </x:c>
      <x:c r="B1128" s="453" t="str">
        <x:v>O&amp;M</x:v>
      </x:c>
      <x:c r="C1128" s="453" t="str">
        <x:v>PRODUÇÃO</x:v>
      </x:c>
      <x:c r="D1128" s="453" t="str">
        <x:v>LINHA MORTA</x:v>
      </x:c>
      <x:c r="E1128" s="453" t="str">
        <x:v>5025300144</x:v>
      </x:c>
      <x:c r="F1128" s="601" t="str">
        <x:v>RET ESTR CP TRAFO DT 1F FN LM</x:v>
      </x:c>
      <x:c r="G1128" s="453" t="str">
        <x:v>CONJUNTO</x:v>
      </x:c>
      <x:c r="H1128" s="604" t="n">
        <x:v>20</x:v>
      </x:c>
      <x:c r="I1128" s="607" t="n">
        <x:v>13660.01</x:v>
      </x:c>
      <x:c r="J1128" s="607" t="n">
        <x:v>29444.6</x:v>
      </x:c>
      <x:c r="K1128" s="453" t="str">
        <x:v>NORTE | SUL</x:v>
      </x:c>
      <x:c r="L1128" s="453" t="str">
        <x:v>SIM</x:v>
      </x:c>
      <x:c r="M1128" s="453" t="str">
        <x:v>PRODUÇÃO · COMPÕE O FATOR K</x:v>
      </x:c>
      <x:c r="N1128" s="453" t="str">
        <x:v>DE/PARA POR CÓDIGO</x:v>
      </x:c>
    </x:row>
    <x:row r="1129">
      <x:c r="A1129" s="453" t="str">
        <x:v>ABRIL 2025</x:v>
      </x:c>
      <x:c r="B1129" s="453" t="str">
        <x:v>O&amp;M</x:v>
      </x:c>
      <x:c r="C1129" s="453" t="str">
        <x:v>PRODUÇÃO</x:v>
      </x:c>
      <x:c r="D1129" s="453" t="str">
        <x:v>LINHA MORTA</x:v>
      </x:c>
      <x:c r="E1129" s="453" t="str">
        <x:v>5025300145</x:v>
      </x:c>
      <x:c r="F1129" s="601" t="str">
        <x:v>INST ESTR CP TRAFO DT 2F FF LM</x:v>
      </x:c>
      <x:c r="G1129" s="453" t="str">
        <x:v>CONJUNTO</x:v>
      </x:c>
      <x:c r="H1129" s="604" t="n">
        <x:v>4</x:v>
      </x:c>
      <x:c r="I1129" s="607" t="n">
        <x:v>6715.25</x:v>
      </x:c>
      <x:c r="J1129" s="607" t="n">
        <x:v>8938.52</x:v>
      </x:c>
      <x:c r="K1129" s="453" t="str">
        <x:v>NORTE | SUL</x:v>
      </x:c>
      <x:c r="L1129" s="453" t="str">
        <x:v>SIM</x:v>
      </x:c>
      <x:c r="M1129" s="453" t="str">
        <x:v>PRODUÇÃO · COMPÕE O FATOR K</x:v>
      </x:c>
      <x:c r="N1129" s="453" t="str">
        <x:v>DE/PARA POR CÓDIGO</x:v>
      </x:c>
    </x:row>
    <x:row r="1130">
      <x:c r="A1130" s="453" t="str">
        <x:v>ABRIL 2025</x:v>
      </x:c>
      <x:c r="B1130" s="453" t="str">
        <x:v>O&amp;M</x:v>
      </x:c>
      <x:c r="C1130" s="453" t="str">
        <x:v>PRODUÇÃO</x:v>
      </x:c>
      <x:c r="D1130" s="453" t="str">
        <x:v>LINHA MORTA</x:v>
      </x:c>
      <x:c r="E1130" s="453" t="str">
        <x:v>5025300146</x:v>
      </x:c>
      <x:c r="F1130" s="601" t="str">
        <x:v>RET ESTR CP TRAFO DT 2F FF LM</x:v>
      </x:c>
      <x:c r="G1130" s="453" t="str">
        <x:v>CONJUNTO</x:v>
      </x:c>
      <x:c r="H1130" s="604" t="n">
        <x:v>8</x:v>
      </x:c>
      <x:c r="I1130" s="607" t="n">
        <x:v>6433.86</x:v>
      </x:c>
      <x:c r="J1130" s="607" t="n">
        <x:v>13670.72</x:v>
      </x:c>
      <x:c r="K1130" s="453" t="str">
        <x:v>NORTE | SUL</x:v>
      </x:c>
      <x:c r="L1130" s="453" t="str">
        <x:v>SIM</x:v>
      </x:c>
      <x:c r="M1130" s="453" t="str">
        <x:v>PRODUÇÃO · COMPÕE O FATOR K</x:v>
      </x:c>
      <x:c r="N1130" s="453" t="str">
        <x:v>DE/PARA POR CÓDIGO</x:v>
      </x:c>
    </x:row>
    <x:row r="1131">
      <x:c r="A1131" s="453" t="str">
        <x:v>ABRIL 2025</x:v>
      </x:c>
      <x:c r="B1131" s="453" t="str">
        <x:v>O&amp;M</x:v>
      </x:c>
      <x:c r="C1131" s="453" t="str">
        <x:v>PRODUÇÃO</x:v>
      </x:c>
      <x:c r="D1131" s="453" t="str">
        <x:v>LINHA MORTA</x:v>
      </x:c>
      <x:c r="E1131" s="453" t="str">
        <x:v>5025300147</x:v>
      </x:c>
      <x:c r="F1131" s="601" t="str">
        <x:v>INST ESTR CP TRAFO DT 3F LM</x:v>
      </x:c>
      <x:c r="G1131" s="453" t="str">
        <x:v>CONJUNTO</x:v>
      </x:c>
      <x:c r="H1131" s="604" t="n">
        <x:v>39</x:v>
      </x:c>
      <x:c r="I1131" s="607" t="n">
        <x:v>105095.69</x:v>
      </x:c>
      <x:c r="J1131" s="607" t="n">
        <x:v>117909.48</x:v>
      </x:c>
      <x:c r="K1131" s="453" t="str">
        <x:v>NORTE | SUL</x:v>
      </x:c>
      <x:c r="L1131" s="453" t="str">
        <x:v>SIM</x:v>
      </x:c>
      <x:c r="M1131" s="453" t="str">
        <x:v>PRODUÇÃO · COMPÕE O FATOR K</x:v>
      </x:c>
      <x:c r="N1131" s="453" t="str">
        <x:v>DE/PARA POR CÓDIGO</x:v>
      </x:c>
    </x:row>
    <x:row r="1132">
      <x:c r="A1132" s="453" t="str">
        <x:v>ABRIL 2025</x:v>
      </x:c>
      <x:c r="B1132" s="453" t="str">
        <x:v>O&amp;M</x:v>
      </x:c>
      <x:c r="C1132" s="453" t="str">
        <x:v>PRODUÇÃO</x:v>
      </x:c>
      <x:c r="D1132" s="453" t="str">
        <x:v>LINHA MORTA</x:v>
      </x:c>
      <x:c r="E1132" s="453" t="str">
        <x:v>5025300148</x:v>
      </x:c>
      <x:c r="F1132" s="601" t="str">
        <x:v>RET ESTR CP TRAFO DT 3F LM</x:v>
      </x:c>
      <x:c r="G1132" s="453" t="str">
        <x:v>CONJUNTO</x:v>
      </x:c>
      <x:c r="H1132" s="604" t="n">
        <x:v>9</x:v>
      </x:c>
      <x:c r="I1132" s="607" t="n">
        <x:v>12035.25</x:v>
      </x:c>
      <x:c r="J1132" s="607" t="n">
        <x:v>19520.19</x:v>
      </x:c>
      <x:c r="K1132" s="453" t="str">
        <x:v>NORTE | SUL</x:v>
      </x:c>
      <x:c r="L1132" s="453" t="str">
        <x:v>SIM</x:v>
      </x:c>
      <x:c r="M1132" s="453" t="str">
        <x:v>PRODUÇÃO · COMPÕE O FATOR K</x:v>
      </x:c>
      <x:c r="N1132" s="453" t="str">
        <x:v>DE/PARA POR CÓDIGO</x:v>
      </x:c>
    </x:row>
    <x:row r="1133">
      <x:c r="A1133" s="453" t="str">
        <x:v>ABRIL 2025</x:v>
      </x:c>
      <x:c r="B1133" s="453" t="str">
        <x:v>O&amp;M</x:v>
      </x:c>
      <x:c r="C1133" s="453" t="str">
        <x:v>PRODUÇÃO</x:v>
      </x:c>
      <x:c r="D1133" s="453" t="str">
        <x:v>LINHA MORTA</x:v>
      </x:c>
      <x:c r="E1133" s="453" t="str">
        <x:v>5025300149</x:v>
      </x:c>
      <x:c r="F1133" s="601" t="str">
        <x:v>INST ESTR CP TRAFO DT PLATAFORMA LM</x:v>
      </x:c>
      <x:c r="G1133" s="453" t="str">
        <x:v>CONJUNTO</x:v>
      </x:c>
      <x:c r="H1133" s="604" t="n">
        <x:v>1</x:v>
      </x:c>
      <x:c r="I1133" s="607" t="n">
        <x:v>2713.53</x:v>
      </x:c>
      <x:c r="J1133" s="607" t="n">
        <x:v>3286.22</x:v>
      </x:c>
      <x:c r="K1133" s="453" t="str">
        <x:v>NORTE | SUL</x:v>
      </x:c>
      <x:c r="L1133" s="453" t="str">
        <x:v>SIM</x:v>
      </x:c>
      <x:c r="M1133" s="453" t="str">
        <x:v>PRODUÇÃO · COMPÕE O FATOR K</x:v>
      </x:c>
      <x:c r="N1133" s="453" t="str">
        <x:v>DE/PARA POR CÓDIGO</x:v>
      </x:c>
    </x:row>
    <x:row r="1134">
      <x:c r="A1134" s="453" t="str">
        <x:v>ABRIL 2025</x:v>
      </x:c>
      <x:c r="B1134" s="453" t="str">
        <x:v>O&amp;M</x:v>
      </x:c>
      <x:c r="C1134" s="453" t="str">
        <x:v>PRODUÇÃO</x:v>
      </x:c>
      <x:c r="D1134" s="453" t="str">
        <x:v>LINHA MORTA</x:v>
      </x:c>
      <x:c r="E1134" s="453" t="str">
        <x:v>5025300160</x:v>
      </x:c>
      <x:c r="F1134" s="601" t="str">
        <x:v>INST PARA-RAIOS BT LM</x:v>
      </x:c>
      <x:c r="G1134" s="453" t="str">
        <x:v>CONJUNTO</x:v>
      </x:c>
      <x:c r="H1134" s="604" t="n">
        <x:v>71</x:v>
      </x:c>
      <x:c r="I1134" s="607" t="n">
        <x:v>4331.71</x:v>
      </x:c>
      <x:c r="J1134" s="607" t="n">
        <x:v>25740.34</x:v>
      </x:c>
      <x:c r="K1134" s="453" t="str">
        <x:v>NORTE | SUL</x:v>
      </x:c>
      <x:c r="L1134" s="453" t="str">
        <x:v>SIM</x:v>
      </x:c>
      <x:c r="M1134" s="453" t="str">
        <x:v>PRODUÇÃO · COMPÕE O FATOR K</x:v>
      </x:c>
      <x:c r="N1134" s="453" t="str">
        <x:v>DE/PARA POR CÓDIGO | NÃO INFORMADA</x:v>
      </x:c>
    </x:row>
    <x:row r="1135">
      <x:c r="A1135" s="453" t="str">
        <x:v>ABRIL 2025</x:v>
      </x:c>
      <x:c r="B1135" s="453" t="str">
        <x:v>O&amp;M</x:v>
      </x:c>
      <x:c r="C1135" s="453" t="str">
        <x:v>PRODUÇÃO</x:v>
      </x:c>
      <x:c r="D1135" s="453" t="str">
        <x:v>LINHA MORTA</x:v>
      </x:c>
      <x:c r="E1135" s="453" t="str">
        <x:v>5025300161</x:v>
      </x:c>
      <x:c r="F1135" s="601" t="str">
        <x:v>RET PARA-RAIOS BT LM</x:v>
      </x:c>
      <x:c r="G1135" s="453" t="str">
        <x:v>CONJUNTO</x:v>
      </x:c>
      <x:c r="H1135" s="604" t="n">
        <x:v>11</x:v>
      </x:c>
      <x:c r="I1135" s="607" t="n">
        <x:v>241.67</x:v>
      </x:c>
      <x:c r="J1135" s="607" t="n">
        <x:v>2741.53</x:v>
      </x:c>
      <x:c r="K1135" s="453" t="str">
        <x:v>NORTE | SUL</x:v>
      </x:c>
      <x:c r="L1135" s="453" t="str">
        <x:v>SIM</x:v>
      </x:c>
      <x:c r="M1135" s="453" t="str">
        <x:v>PRODUÇÃO · COMPÕE O FATOR K</x:v>
      </x:c>
      <x:c r="N1135" s="453" t="str">
        <x:v>DE/PARA POR CÓDIGO</x:v>
      </x:c>
    </x:row>
    <x:row r="1136">
      <x:c r="A1136" s="453" t="str">
        <x:v>ABRIL 2025</x:v>
      </x:c>
      <x:c r="B1136" s="453" t="str">
        <x:v>O&amp;M</x:v>
      </x:c>
      <x:c r="C1136" s="453" t="str">
        <x:v>PRODUÇÃO</x:v>
      </x:c>
      <x:c r="D1136" s="453" t="str">
        <x:v>LINHA MORTA</x:v>
      </x:c>
      <x:c r="E1136" s="453" t="str">
        <x:v>5025300162</x:v>
      </x:c>
      <x:c r="F1136" s="601" t="str">
        <x:v>INST PARA-RAIOS MT LM</x:v>
      </x:c>
      <x:c r="G1136" s="453" t="str">
        <x:v>UNIDADE</x:v>
      </x:c>
      <x:c r="H1136" s="604" t="n">
        <x:v>74</x:v>
      </x:c>
      <x:c r="I1136" s="607" t="n">
        <x:v>11744.4</x:v>
      </x:c>
      <x:c r="J1136" s="607" t="n">
        <x:v>34998.3</x:v>
      </x:c>
      <x:c r="K1136" s="453" t="str">
        <x:v>NORTE | SUL</x:v>
      </x:c>
      <x:c r="L1136" s="453" t="str">
        <x:v>SIM</x:v>
      </x:c>
      <x:c r="M1136" s="453" t="str">
        <x:v>PRODUÇÃO · COMPÕE O FATOR K</x:v>
      </x:c>
      <x:c r="N1136" s="453" t="str">
        <x:v>DE/PARA POR CÓDIGO</x:v>
      </x:c>
    </x:row>
    <x:row r="1137">
      <x:c r="A1137" s="453" t="str">
        <x:v>ABRIL 2025</x:v>
      </x:c>
      <x:c r="B1137" s="453" t="str">
        <x:v>O&amp;M</x:v>
      </x:c>
      <x:c r="C1137" s="453" t="str">
        <x:v>PRODUÇÃO</x:v>
      </x:c>
      <x:c r="D1137" s="453" t="str">
        <x:v>LINHA MORTA</x:v>
      </x:c>
      <x:c r="E1137" s="453" t="str">
        <x:v>5025300163</x:v>
      </x:c>
      <x:c r="F1137" s="601" t="str">
        <x:v>RET PARA-RAIOS MT LM</x:v>
      </x:c>
      <x:c r="G1137" s="453" t="str">
        <x:v>UNIDADE</x:v>
      </x:c>
      <x:c r="H1137" s="604" t="n">
        <x:v>27</x:v>
      </x:c>
      <x:c r="I1137" s="607" t="n">
        <x:v>1644.27</x:v>
      </x:c>
      <x:c r="J1137" s="607" t="n">
        <x:v>7918.02</x:v>
      </x:c>
      <x:c r="K1137" s="453" t="str">
        <x:v>NORTE | SUL</x:v>
      </x:c>
      <x:c r="L1137" s="453" t="str">
        <x:v>SIM</x:v>
      </x:c>
      <x:c r="M1137" s="453" t="str">
        <x:v>PRODUÇÃO · COMPÕE O FATOR K</x:v>
      </x:c>
      <x:c r="N1137" s="453" t="str">
        <x:v>DE/PARA POR CÓDIGO</x:v>
      </x:c>
    </x:row>
    <x:row r="1138">
      <x:c r="A1138" s="453" t="str">
        <x:v>ABRIL 2025</x:v>
      </x:c>
      <x:c r="B1138" s="453" t="str">
        <x:v>O&amp;M</x:v>
      </x:c>
      <x:c r="C1138" s="453" t="str">
        <x:v>PRODUÇÃO</x:v>
      </x:c>
      <x:c r="D1138" s="453" t="str">
        <x:v>LINHA MORTA</x:v>
      </x:c>
      <x:c r="E1138" s="453" t="str">
        <x:v>5025300166</x:v>
      </x:c>
      <x:c r="F1138" s="601" t="str">
        <x:v>INST CHAVE FUSIVEL RELIG LM</x:v>
      </x:c>
      <x:c r="G1138" s="453" t="str">
        <x:v>UNIDADE</x:v>
      </x:c>
      <x:c r="H1138" s="604" t="n">
        <x:v>26</x:v>
      </x:c>
      <x:c r="I1138" s="607" t="n">
        <x:v>16369.08</x:v>
      </x:c>
      <x:c r="J1138" s="607" t="n">
        <x:v>20041.32</x:v>
      </x:c>
      <x:c r="K1138" s="453" t="str">
        <x:v>NORTE | SUL</x:v>
      </x:c>
      <x:c r="L1138" s="453" t="str">
        <x:v>SIM</x:v>
      </x:c>
      <x:c r="M1138" s="453" t="str">
        <x:v>PRODUÇÃO · COMPÕE O FATOR K</x:v>
      </x:c>
      <x:c r="N1138" s="453" t="str">
        <x:v>DE/PARA POR CÓDIGO</x:v>
      </x:c>
    </x:row>
    <x:row r="1139">
      <x:c r="A1139" s="453" t="str">
        <x:v>ABRIL 2025</x:v>
      </x:c>
      <x:c r="B1139" s="453" t="str">
        <x:v>O&amp;M</x:v>
      </x:c>
      <x:c r="C1139" s="453" t="str">
        <x:v>PRODUÇÃO</x:v>
      </x:c>
      <x:c r="D1139" s="453" t="str">
        <x:v>LINHA MORTA</x:v>
      </x:c>
      <x:c r="E1139" s="453" t="str">
        <x:v>5025300167</x:v>
      </x:c>
      <x:c r="F1139" s="601" t="str">
        <x:v>RET CHAVE FUSIVEL RELIG LM</x:v>
      </x:c>
      <x:c r="G1139" s="453" t="str">
        <x:v>UNIDADE</x:v>
      </x:c>
      <x:c r="H1139" s="604" t="n">
        <x:v>6</x:v>
      </x:c>
      <x:c r="I1139" s="607" t="n">
        <x:v>1932.6</x:v>
      </x:c>
      <x:c r="J1139" s="607" t="n">
        <x:v>2821.14</x:v>
      </x:c>
      <x:c r="K1139" s="453" t="str">
        <x:v>NORTE | SUL</x:v>
      </x:c>
      <x:c r="L1139" s="453" t="str">
        <x:v>SIM</x:v>
      </x:c>
      <x:c r="M1139" s="453" t="str">
        <x:v>PRODUÇÃO · COMPÕE O FATOR K</x:v>
      </x:c>
      <x:c r="N1139" s="453" t="str">
        <x:v>DE/PARA POR CÓDIGO</x:v>
      </x:c>
    </x:row>
    <x:row r="1140">
      <x:c r="A1140" s="453" t="str">
        <x:v>ABRIL 2025</x:v>
      </x:c>
      <x:c r="B1140" s="453" t="str">
        <x:v>O&amp;M</x:v>
      </x:c>
      <x:c r="C1140" s="453" t="str">
        <x:v>PRODUÇÃO</x:v>
      </x:c>
      <x:c r="D1140" s="453" t="str">
        <x:v>LINHA MORTA</x:v>
      </x:c>
      <x:c r="E1140" s="453" t="str">
        <x:v>5025300172</x:v>
      </x:c>
      <x:c r="F1140" s="601" t="str">
        <x:v>INST CHAVE FUSIVEL 15/25KV LM</x:v>
      </x:c>
      <x:c r="G1140" s="453" t="str">
        <x:v>UNIDADE</x:v>
      </x:c>
      <x:c r="H1140" s="604" t="n">
        <x:v>141</x:v>
      </x:c>
      <x:c r="I1140" s="607" t="n">
        <x:v>26629.98</x:v>
      </x:c>
      <x:c r="J1140" s="607" t="n">
        <x:v>62553.24</x:v>
      </x:c>
      <x:c r="K1140" s="453" t="str">
        <x:v>NORTE | SUL</x:v>
      </x:c>
      <x:c r="L1140" s="453" t="str">
        <x:v>SIM</x:v>
      </x:c>
      <x:c r="M1140" s="453" t="str">
        <x:v>PRODUÇÃO · COMPÕE O FATOR K</x:v>
      </x:c>
      <x:c r="N1140" s="453" t="str">
        <x:v>DE/PARA POR CÓDIGO</x:v>
      </x:c>
    </x:row>
    <x:row r="1141">
      <x:c r="A1141" s="453" t="str">
        <x:v>ABRIL 2025</x:v>
      </x:c>
      <x:c r="B1141" s="453" t="str">
        <x:v>O&amp;M</x:v>
      </x:c>
      <x:c r="C1141" s="453" t="str">
        <x:v>PRODUÇÃO</x:v>
      </x:c>
      <x:c r="D1141" s="453" t="str">
        <x:v>LINHA MORTA</x:v>
      </x:c>
      <x:c r="E1141" s="453" t="str">
        <x:v>5025300173</x:v>
      </x:c>
      <x:c r="F1141" s="601" t="str">
        <x:v>RET CHAVE FUSIVEL 15/25KV LM</x:v>
      </x:c>
      <x:c r="G1141" s="453" t="str">
        <x:v>UNIDADE</x:v>
      </x:c>
      <x:c r="H1141" s="604" t="n">
        <x:v>74</x:v>
      </x:c>
      <x:c r="I1141" s="607" t="n">
        <x:v>5693.94</x:v>
      </x:c>
      <x:c r="J1141" s="607" t="n">
        <x:v>24561.34</x:v>
      </x:c>
      <x:c r="K1141" s="453" t="str">
        <x:v>NORTE | SUL</x:v>
      </x:c>
      <x:c r="L1141" s="453" t="str">
        <x:v>SIM</x:v>
      </x:c>
      <x:c r="M1141" s="453" t="str">
        <x:v>PRODUÇÃO · COMPÕE O FATOR K</x:v>
      </x:c>
      <x:c r="N1141" s="453" t="str">
        <x:v>DE/PARA POR CÓDIGO</x:v>
      </x:c>
    </x:row>
    <x:row r="1142">
      <x:c r="A1142" s="453" t="str">
        <x:v>ABRIL 2025</x:v>
      </x:c>
      <x:c r="B1142" s="453" t="str">
        <x:v>O&amp;M</x:v>
      </x:c>
      <x:c r="C1142" s="453" t="str">
        <x:v>PRODUÇÃO</x:v>
      </x:c>
      <x:c r="D1142" s="453" t="str">
        <x:v>LINHA MORTA</x:v>
      </x:c>
      <x:c r="E1142" s="453" t="str">
        <x:v>5025300176</x:v>
      </x:c>
      <x:c r="F1142" s="601" t="str">
        <x:v>INST CHAVE FACA LM</x:v>
      </x:c>
      <x:c r="G1142" s="453" t="str">
        <x:v>UNIDADE</x:v>
      </x:c>
      <x:c r="H1142" s="604" t="n">
        <x:v>19</x:v>
      </x:c>
      <x:c r="I1142" s="607" t="n">
        <x:v>3616.27</x:v>
      </x:c>
      <x:c r="J1142" s="607" t="n">
        <x:v>8429.16</x:v>
      </x:c>
      <x:c r="K1142" s="453" t="str">
        <x:v>NORTE | SUL</x:v>
      </x:c>
      <x:c r="L1142" s="453" t="str">
        <x:v>SIM</x:v>
      </x:c>
      <x:c r="M1142" s="453" t="str">
        <x:v>PRODUÇÃO · COMPÕE O FATOR K</x:v>
      </x:c>
      <x:c r="N1142" s="453" t="str">
        <x:v>DE/PARA POR CÓDIGO</x:v>
      </x:c>
    </x:row>
    <x:row r="1143">
      <x:c r="A1143" s="453" t="str">
        <x:v>ABRIL 2025</x:v>
      </x:c>
      <x:c r="B1143" s="453" t="str">
        <x:v>O&amp;M</x:v>
      </x:c>
      <x:c r="C1143" s="453" t="str">
        <x:v>PRODUÇÃO</x:v>
      </x:c>
      <x:c r="D1143" s="453" t="str">
        <x:v>LINHA MORTA</x:v>
      </x:c>
      <x:c r="E1143" s="453" t="str">
        <x:v>5025300177</x:v>
      </x:c>
      <x:c r="F1143" s="601" t="str">
        <x:v>RET CHAVE FACA LM</x:v>
      </x:c>
      <x:c r="G1143" s="453" t="str">
        <x:v>UNIDADE</x:v>
      </x:c>
      <x:c r="H1143" s="604" t="n">
        <x:v>22</x:v>
      </x:c>
      <x:c r="I1143" s="607" t="n">
        <x:v>1717.98</x:v>
      </x:c>
      <x:c r="J1143" s="607" t="n">
        <x:v>7302.02</x:v>
      </x:c>
      <x:c r="K1143" s="453" t="str">
        <x:v>NORTE | SUL</x:v>
      </x:c>
      <x:c r="L1143" s="453" t="str">
        <x:v>SIM</x:v>
      </x:c>
      <x:c r="M1143" s="453" t="str">
        <x:v>PRODUÇÃO · COMPÕE O FATOR K</x:v>
      </x:c>
      <x:c r="N1143" s="453" t="str">
        <x:v>DE/PARA POR CÓDIGO</x:v>
      </x:c>
    </x:row>
    <x:row r="1144">
      <x:c r="A1144" s="453" t="str">
        <x:v>ABRIL 2025</x:v>
      </x:c>
      <x:c r="B1144" s="453" t="str">
        <x:v>O&amp;M</x:v>
      </x:c>
      <x:c r="C1144" s="453" t="str">
        <x:v>PRODUÇÃO</x:v>
      </x:c>
      <x:c r="D1144" s="453" t="str">
        <x:v>PODA</x:v>
      </x:c>
      <x:c r="E1144" s="453" t="str">
        <x:v>5026000017</x:v>
      </x:c>
      <x:c r="F1144" s="601" t="str">
        <x:v>PODA ARV MEDIO PT &gt;6&lt;12M ELEV 2ME PO LM</x:v>
      </x:c>
      <x:c r="G1144" s="453" t="str">
        <x:v>UNIDADE</x:v>
      </x:c>
      <x:c r="H1144" s="604" t="n">
        <x:v>172</x:v>
      </x:c>
      <x:c r="I1144" s="607" t="n">
        <x:v>31177.08</x:v>
      </x:c>
      <x:c r="J1144" s="607" t="n">
        <x:v>29415.44</x:v>
      </x:c>
      <x:c r="K1144" s="453" t="str">
        <x:v>NORTE | SUL</x:v>
      </x:c>
      <x:c r="L1144" s="453" t="str">
        <x:v>SIM</x:v>
      </x:c>
      <x:c r="M1144" s="453" t="str">
        <x:v>PRODUÇÃO · COMPÕE O FATOR K</x:v>
      </x:c>
      <x:c r="N1144" s="453" t="str">
        <x:v>SUGESTÃO POR SIMILARIDADE</x:v>
      </x:c>
    </x:row>
    <x:row r="1145">
      <x:c r="A1145" s="453" t="str">
        <x:v>ABRIL 2025</x:v>
      </x:c>
      <x:c r="B1145" s="453" t="str">
        <x:v>O&amp;M</x:v>
      </x:c>
      <x:c r="C1145" s="453" t="str">
        <x:v>PRODUÇÃO</x:v>
      </x:c>
      <x:c r="D1145" s="453" t="str">
        <x:v>PODA</x:v>
      </x:c>
      <x:c r="E1145" s="453" t="str">
        <x:v>5026000037</x:v>
      </x:c>
      <x:c r="F1145" s="601" t="str">
        <x:v>PODA ARV &lt;6M REDE BT CENTRAL 2PC PO LM</x:v>
      </x:c>
      <x:c r="G1145" s="453" t="str">
        <x:v>UNIDADE</x:v>
      </x:c>
      <x:c r="H1145" s="604" t="n">
        <x:v>253</x:v>
      </x:c>
      <x:c r="I1145" s="607" t="n">
        <x:v>117323.98</x:v>
      </x:c>
      <x:c r="J1145" s="607" t="n">
        <x:v>61810.43</x:v>
      </x:c>
      <x:c r="K1145" s="453" t="str">
        <x:v>NORTE | SUL</x:v>
      </x:c>
      <x:c r="L1145" s="453" t="str">
        <x:v>SIM</x:v>
      </x:c>
      <x:c r="M1145" s="453" t="str">
        <x:v>PRODUÇÃO · COMPÕE O FATOR K</x:v>
      </x:c>
      <x:c r="N1145" s="453" t="str">
        <x:v>SUGESTÃO POR SIMILARIDADE</x:v>
      </x:c>
    </x:row>
    <x:row r="1146">
      <x:c r="A1146" s="453" t="str">
        <x:v>ABRIL 2025</x:v>
      </x:c>
      <x:c r="B1146" s="453" t="str">
        <x:v>O&amp;M</x:v>
      </x:c>
      <x:c r="C1146" s="453" t="str">
        <x:v>PRODUÇÃO</x:v>
      </x:c>
      <x:c r="D1146" s="453" t="str">
        <x:v>LINHA VIVA</x:v>
      </x:c>
      <x:c r="E1146" s="453" t="str">
        <x:v>5031200310</x:v>
      </x:c>
      <x:c r="F1146" s="601" t="str">
        <x:v>INST ESTR PRI 2/3F SUS/PAS SP CRUZ SP LV</x:v>
      </x:c>
      <x:c r="G1146" s="453" t="str">
        <x:v>UNIDADE</x:v>
      </x:c>
      <x:c r="H1146" s="604" t="n">
        <x:v>88</x:v>
      </x:c>
      <x:c r="I1146" s="607" t="n">
        <x:v>92180.24</x:v>
      </x:c>
      <x:c r="J1146" s="607" t="n">
        <x:v>54710.48</x:v>
      </x:c>
      <x:c r="K1146" s="453" t="str">
        <x:v>NORTE | SUL</x:v>
      </x:c>
      <x:c r="L1146" s="453" t="str">
        <x:v>SIM</x:v>
      </x:c>
      <x:c r="M1146" s="453" t="str">
        <x:v>PRODUÇÃO · COMPÕE O FATOR K</x:v>
      </x:c>
      <x:c r="N1146" s="453" t="str">
        <x:v>DE/PARA POR CÓDIGO | NÃO INFORMADA</x:v>
      </x:c>
    </x:row>
    <x:row r="1147">
      <x:c r="A1147" s="453" t="str">
        <x:v>ABRIL 2025</x:v>
      </x:c>
      <x:c r="B1147" s="453" t="str">
        <x:v>O&amp;M</x:v>
      </x:c>
      <x:c r="C1147" s="453" t="str">
        <x:v>PRODUÇÃO</x:v>
      </x:c>
      <x:c r="D1147" s="453" t="str">
        <x:v>LINHA VIVA</x:v>
      </x:c>
      <x:c r="E1147" s="453" t="str">
        <x:v>5031200311</x:v>
      </x:c>
      <x:c r="F1147" s="601" t="str">
        <x:v>RET ESTR PRI 2/3F SUS/PAS SP CRUZ SP LV</x:v>
      </x:c>
      <x:c r="G1147" s="453" t="str">
        <x:v>UNIDADE</x:v>
      </x:c>
      <x:c r="H1147" s="604" t="n">
        <x:v>68</x:v>
      </x:c>
      <x:c r="I1147" s="607" t="n">
        <x:v>29627.99</x:v>
      </x:c>
      <x:c r="J1147" s="607" t="n">
        <x:v>27178.92</x:v>
      </x:c>
      <x:c r="K1147" s="453" t="str">
        <x:v>NORTE | SUL</x:v>
      </x:c>
      <x:c r="L1147" s="453" t="str">
        <x:v>SIM</x:v>
      </x:c>
      <x:c r="M1147" s="453" t="str">
        <x:v>PRODUÇÃO · COMPÕE O FATOR K</x:v>
      </x:c>
      <x:c r="N1147" s="453" t="str">
        <x:v>DE/PARA POR CÓDIGO</x:v>
      </x:c>
    </x:row>
    <x:row r="1148">
      <x:c r="A1148" s="453" t="str">
        <x:v>ABRIL 2025</x:v>
      </x:c>
      <x:c r="B1148" s="453" t="str">
        <x:v>O&amp;M</x:v>
      </x:c>
      <x:c r="C1148" s="453" t="str">
        <x:v>PRODUÇÃO</x:v>
      </x:c>
      <x:c r="D1148" s="453" t="str">
        <x:v>LINHA VIVA</x:v>
      </x:c>
      <x:c r="E1148" s="453" t="str">
        <x:v>5031200312</x:v>
      </x:c>
      <x:c r="F1148" s="601" t="str">
        <x:v>INST ESTR PRI 2/3F SUS/PAS DP CRUZ DP LV</x:v>
      </x:c>
      <x:c r="G1148" s="453" t="str">
        <x:v>UNIDADE</x:v>
      </x:c>
      <x:c r="H1148" s="604" t="n">
        <x:v>5</x:v>
      </x:c>
      <x:c r="I1148" s="607" t="n">
        <x:v>5892.91</x:v>
      </x:c>
      <x:c r="J1148" s="607" t="n">
        <x:v>5843.15</x:v>
      </x:c>
      <x:c r="K1148" s="453" t="str">
        <x:v>NORTE | SUL</x:v>
      </x:c>
      <x:c r="L1148" s="453" t="str">
        <x:v>SIM</x:v>
      </x:c>
      <x:c r="M1148" s="453" t="str">
        <x:v>PRODUÇÃO · COMPÕE O FATOR K</x:v>
      </x:c>
      <x:c r="N1148" s="453" t="str">
        <x:v>DE/PARA POR CÓDIGO | NÃO INFORMADA</x:v>
      </x:c>
    </x:row>
    <x:row r="1149">
      <x:c r="A1149" s="453" t="str">
        <x:v>ABRIL 2025</x:v>
      </x:c>
      <x:c r="B1149" s="453" t="str">
        <x:v>O&amp;M</x:v>
      </x:c>
      <x:c r="C1149" s="453" t="str">
        <x:v>PRODUÇÃO</x:v>
      </x:c>
      <x:c r="D1149" s="453" t="str">
        <x:v>LINHA VIVA</x:v>
      </x:c>
      <x:c r="E1149" s="453" t="str">
        <x:v>5031200313</x:v>
      </x:c>
      <x:c r="F1149" s="601" t="str">
        <x:v>RET ESTR PRI 2/3F SUS/PAS DP CRUZ DP LV</x:v>
      </x:c>
      <x:c r="G1149" s="453" t="str">
        <x:v>UNIDADE</x:v>
      </x:c>
      <x:c r="H1149" s="604" t="n">
        <x:v>14</x:v>
      </x:c>
      <x:c r="I1149" s="607" t="n">
        <x:v>7621.11</x:v>
      </x:c>
      <x:c r="J1149" s="607" t="n">
        <x:v>10517.08</x:v>
      </x:c>
      <x:c r="K1149" s="453" t="str">
        <x:v>NORTE | SUL</x:v>
      </x:c>
      <x:c r="L1149" s="453" t="str">
        <x:v>SIM</x:v>
      </x:c>
      <x:c r="M1149" s="453" t="str">
        <x:v>PRODUÇÃO · COMPÕE O FATOR K</x:v>
      </x:c>
      <x:c r="N1149" s="453" t="str">
        <x:v>DE/PARA POR CÓDIGO</x:v>
      </x:c>
    </x:row>
    <x:row r="1150">
      <x:c r="A1150" s="453" t="str">
        <x:v>ABRIL 2025</x:v>
      </x:c>
      <x:c r="B1150" s="453" t="str">
        <x:v>O&amp;M</x:v>
      </x:c>
      <x:c r="C1150" s="453" t="str">
        <x:v>PRODUÇÃO</x:v>
      </x:c>
      <x:c r="D1150" s="453" t="str">
        <x:v>LINHA VIVA</x:v>
      </x:c>
      <x:c r="E1150" s="453" t="str">
        <x:v>5031200314</x:v>
      </x:c>
      <x:c r="F1150" s="601" t="str">
        <x:v>INST ESTR PRI 2/3F ANC/AMA SP CRUZ DP LV</x:v>
      </x:c>
      <x:c r="G1150" s="453" t="str">
        <x:v>UNIDADE</x:v>
      </x:c>
      <x:c r="H1150" s="604" t="n">
        <x:v>12</x:v>
      </x:c>
      <x:c r="I1150" s="607" t="n">
        <x:v>26023.68</x:v>
      </x:c>
      <x:c r="J1150" s="607" t="n">
        <x:v>15024.96</x:v>
      </x:c>
      <x:c r="K1150" s="453" t="str">
        <x:v>NORTE | SUL</x:v>
      </x:c>
      <x:c r="L1150" s="453" t="str">
        <x:v>SIM</x:v>
      </x:c>
      <x:c r="M1150" s="453" t="str">
        <x:v>PRODUÇÃO · COMPÕE O FATOR K</x:v>
      </x:c>
      <x:c r="N1150" s="453" t="str">
        <x:v>DE/PARA POR CÓDIGO | NÃO INFORMADA</x:v>
      </x:c>
    </x:row>
    <x:row r="1151">
      <x:c r="A1151" s="453" t="str">
        <x:v>ABRIL 2025</x:v>
      </x:c>
      <x:c r="B1151" s="453" t="str">
        <x:v>O&amp;M</x:v>
      </x:c>
      <x:c r="C1151" s="453" t="str">
        <x:v>PRODUÇÃO</x:v>
      </x:c>
      <x:c r="D1151" s="453" t="str">
        <x:v>LINHA VIVA</x:v>
      </x:c>
      <x:c r="E1151" s="453" t="str">
        <x:v>5031200315</x:v>
      </x:c>
      <x:c r="F1151" s="601" t="str">
        <x:v>RET ESTR PRI 2/3F ANC/AMA SP CRUZ DP LV</x:v>
      </x:c>
      <x:c r="G1151" s="453" t="str">
        <x:v>UNIDADE</x:v>
      </x:c>
      <x:c r="H1151" s="604" t="n">
        <x:v>2</x:v>
      </x:c>
      <x:c r="I1151" s="607" t="n">
        <x:v>1735.64</x:v>
      </x:c>
      <x:c r="J1151" s="607" t="n">
        <x:v>1609.72</x:v>
      </x:c>
      <x:c r="K1151" s="453" t="str">
        <x:v>NORTE | SUL</x:v>
      </x:c>
      <x:c r="L1151" s="453" t="str">
        <x:v>SIM</x:v>
      </x:c>
      <x:c r="M1151" s="453" t="str">
        <x:v>PRODUÇÃO · COMPÕE O FATOR K</x:v>
      </x:c>
      <x:c r="N1151" s="453" t="str">
        <x:v>DE/PARA POR CÓDIGO | NÃO INFORMADA</x:v>
      </x:c>
    </x:row>
    <x:row r="1152">
      <x:c r="A1152" s="453" t="str">
        <x:v>ABRIL 2025</x:v>
      </x:c>
      <x:c r="B1152" s="453" t="str">
        <x:v>O&amp;M</x:v>
      </x:c>
      <x:c r="C1152" s="453" t="str">
        <x:v>PRODUÇÃO</x:v>
      </x:c>
      <x:c r="D1152" s="453" t="str">
        <x:v>LINHA VIVA</x:v>
      </x:c>
      <x:c r="E1152" s="453" t="str">
        <x:v>5031200316</x:v>
      </x:c>
      <x:c r="F1152" s="601" t="str">
        <x:v>INST ESTR PRI 2/3F ANC/AMA DP CRUZ DP LV</x:v>
      </x:c>
      <x:c r="G1152" s="453" t="str">
        <x:v>UNIDADE</x:v>
      </x:c>
      <x:c r="H1152" s="604" t="n">
        <x:v>11</x:v>
      </x:c>
      <x:c r="I1152" s="607" t="n">
        <x:v>35772.88</x:v>
      </x:c>
      <x:c r="J1152" s="607" t="n">
        <x:v>18364.28</x:v>
      </x:c>
      <x:c r="K1152" s="453" t="str">
        <x:v>NORTE | SUL</x:v>
      </x:c>
      <x:c r="L1152" s="453" t="str">
        <x:v>SIM</x:v>
      </x:c>
      <x:c r="M1152" s="453" t="str">
        <x:v>PRODUÇÃO · COMPÕE O FATOR K</x:v>
      </x:c>
      <x:c r="N1152" s="453" t="str">
        <x:v>DE/PARA POR CÓDIGO | NÃO INFORMADA</x:v>
      </x:c>
    </x:row>
    <x:row r="1153">
      <x:c r="A1153" s="453" t="str">
        <x:v>ABRIL 2025</x:v>
      </x:c>
      <x:c r="B1153" s="453" t="str">
        <x:v>O&amp;M</x:v>
      </x:c>
      <x:c r="C1153" s="453" t="str">
        <x:v>PRODUÇÃO</x:v>
      </x:c>
      <x:c r="D1153" s="453" t="str">
        <x:v>LINHA VIVA</x:v>
      </x:c>
      <x:c r="E1153" s="453" t="str">
        <x:v>5031200317</x:v>
      </x:c>
      <x:c r="F1153" s="601" t="str">
        <x:v>RET ESTR PRI 2/3F ANC/AMA DP CRUZ DP LV</x:v>
      </x:c>
      <x:c r="G1153" s="453" t="str">
        <x:v>UNIDADE</x:v>
      </x:c>
      <x:c r="H1153" s="604" t="n">
        <x:v>4</x:v>
      </x:c>
      <x:c r="I1153" s="607" t="n">
        <x:v>5203.28</x:v>
      </x:c>
      <x:c r="J1153" s="607" t="n">
        <x:v>4293.04</x:v>
      </x:c>
      <x:c r="K1153" s="453" t="str">
        <x:v>NORTE | SUL</x:v>
      </x:c>
      <x:c r="L1153" s="453" t="str">
        <x:v>SIM</x:v>
      </x:c>
      <x:c r="M1153" s="453" t="str">
        <x:v>PRODUÇÃO · COMPÕE O FATOR K</x:v>
      </x:c>
      <x:c r="N1153" s="453" t="str">
        <x:v>DE/PARA POR CÓDIGO</x:v>
      </x:c>
    </x:row>
    <x:row r="1154">
      <x:c r="A1154" s="453" t="str">
        <x:v>ABRIL 2025</x:v>
      </x:c>
      <x:c r="B1154" s="453" t="str">
        <x:v>O&amp;M</x:v>
      </x:c>
      <x:c r="C1154" s="453" t="str">
        <x:v>PRODUÇÃO</x:v>
      </x:c>
      <x:c r="D1154" s="453" t="str">
        <x:v>LINHA VIVA</x:v>
      </x:c>
      <x:c r="E1154" s="453" t="str">
        <x:v>5031200322</x:v>
      </x:c>
      <x:c r="F1154" s="601" t="str">
        <x:v>INST ESTR PRI 1F ANC/AMA SP S/CRUZ LV</x:v>
      </x:c>
      <x:c r="G1154" s="453" t="str">
        <x:v>UNIDADE</x:v>
      </x:c>
      <x:c r="H1154" s="604" t="n">
        <x:v>2</x:v>
      </x:c>
      <x:c r="I1154" s="607" t="n">
        <x:v>901.68</x:v>
      </x:c>
      <x:c r="J1154" s="607" t="n">
        <x:v>494.84</x:v>
      </x:c>
      <x:c r="K1154" s="453" t="str">
        <x:v>NORTE | SUL</x:v>
      </x:c>
      <x:c r="L1154" s="453" t="str">
        <x:v>SIM</x:v>
      </x:c>
      <x:c r="M1154" s="453" t="str">
        <x:v>PRODUÇÃO · COMPÕE O FATOR K</x:v>
      </x:c>
      <x:c r="N1154" s="453" t="str">
        <x:v>DE/PARA POR CÓDIGO</x:v>
      </x:c>
    </x:row>
    <x:row r="1155">
      <x:c r="A1155" s="453" t="str">
        <x:v>ABRIL 2025</x:v>
      </x:c>
      <x:c r="B1155" s="453" t="str">
        <x:v>O&amp;M</x:v>
      </x:c>
      <x:c r="C1155" s="453" t="str">
        <x:v>PRODUÇÃO</x:v>
      </x:c>
      <x:c r="D1155" s="453" t="str">
        <x:v>LINHA VIVA</x:v>
      </x:c>
      <x:c r="E1155" s="453" t="str">
        <x:v>5031200338</x:v>
      </x:c>
      <x:c r="F1155" s="601" t="str">
        <x:v>TURMA LV INST POSTE ESTRUT PRIMARIA LV</x:v>
      </x:c>
      <x:c r="G1155" s="453" t="str">
        <x:v>UNIDADE</x:v>
      </x:c>
      <x:c r="H1155" s="604" t="n">
        <x:v>53</x:v>
      </x:c>
      <x:c r="I1155" s="607" t="n">
        <x:v>49492.13</x:v>
      </x:c>
      <x:c r="J1155" s="607" t="n">
        <x:v>67252.23</x:v>
      </x:c>
      <x:c r="K1155" s="453" t="str">
        <x:v>NORTE | SUL</x:v>
      </x:c>
      <x:c r="L1155" s="453" t="str">
        <x:v>SIM</x:v>
      </x:c>
      <x:c r="M1155" s="453" t="str">
        <x:v>PRODUÇÃO · COMPÕE O FATOR K</x:v>
      </x:c>
      <x:c r="N1155" s="453" t="str">
        <x:v>DE/PARA POR CÓDIGO</x:v>
      </x:c>
    </x:row>
    <x:row r="1156">
      <x:c r="A1156" s="453" t="str">
        <x:v>ABRIL 2025</x:v>
      </x:c>
      <x:c r="B1156" s="453" t="str">
        <x:v>O&amp;M</x:v>
      </x:c>
      <x:c r="C1156" s="453" t="str">
        <x:v>PRODUÇÃO</x:v>
      </x:c>
      <x:c r="D1156" s="453" t="str">
        <x:v>LINHA VIVA</x:v>
      </x:c>
      <x:c r="E1156" s="453" t="str">
        <x:v>5031200339</x:v>
      </x:c>
      <x:c r="F1156" s="601" t="str">
        <x:v>TURMA LV RET POSTE ESTRUT PRIMARIA LV</x:v>
      </x:c>
      <x:c r="G1156" s="453" t="str">
        <x:v>UNIDADE</x:v>
      </x:c>
      <x:c r="H1156" s="604" t="n">
        <x:v>34</x:v>
      </x:c>
      <x:c r="I1156" s="607" t="n">
        <x:v>17253.64</x:v>
      </x:c>
      <x:c r="J1156" s="607" t="n">
        <x:v>36980.44</x:v>
      </x:c>
      <x:c r="K1156" s="453" t="str">
        <x:v>NORTE | SUL</x:v>
      </x:c>
      <x:c r="L1156" s="453" t="str">
        <x:v>SIM</x:v>
      </x:c>
      <x:c r="M1156" s="453" t="str">
        <x:v>PRODUÇÃO · COMPÕE O FATOR K</x:v>
      </x:c>
      <x:c r="N1156" s="453" t="str">
        <x:v>DE/PARA POR CÓDIGO</x:v>
      </x:c>
    </x:row>
    <x:row r="1157">
      <x:c r="A1157" s="453" t="str">
        <x:v>ABRIL 2025</x:v>
      </x:c>
      <x:c r="B1157" s="453" t="str">
        <x:v>O&amp;M</x:v>
      </x:c>
      <x:c r="C1157" s="453" t="str">
        <x:v>PRODUÇÃO</x:v>
      </x:c>
      <x:c r="D1157" s="453" t="str">
        <x:v>LINHA VIVA</x:v>
      </x:c>
      <x:c r="E1157" s="453" t="str">
        <x:v>5031300110</x:v>
      </x:c>
      <x:c r="F1157" s="601" t="str">
        <x:v>INST ISOLADOR PINO/PILAR LV</x:v>
      </x:c>
      <x:c r="G1157" s="453" t="str">
        <x:v>UNIDADE</x:v>
      </x:c>
      <x:c r="H1157" s="604" t="n">
        <x:v>86</x:v>
      </x:c>
      <x:c r="I1157" s="607" t="n">
        <x:v>25606.93</x:v>
      </x:c>
      <x:c r="J1157" s="607" t="n">
        <x:v>27983.54</x:v>
      </x:c>
      <x:c r="K1157" s="453" t="str">
        <x:v>NORTE | SUL</x:v>
      </x:c>
      <x:c r="L1157" s="453" t="str">
        <x:v>SIM</x:v>
      </x:c>
      <x:c r="M1157" s="453" t="str">
        <x:v>PRODUÇÃO · COMPÕE O FATOR K</x:v>
      </x:c>
      <x:c r="N1157" s="453" t="str">
        <x:v>DE/PARA POR CÓDIGO</x:v>
      </x:c>
    </x:row>
    <x:row r="1158">
      <x:c r="A1158" s="453" t="str">
        <x:v>ABRIL 2025</x:v>
      </x:c>
      <x:c r="B1158" s="453" t="str">
        <x:v>O&amp;M</x:v>
      </x:c>
      <x:c r="C1158" s="453" t="str">
        <x:v>PRODUÇÃO</x:v>
      </x:c>
      <x:c r="D1158" s="453" t="str">
        <x:v>LINHA VIVA</x:v>
      </x:c>
      <x:c r="E1158" s="453" t="str">
        <x:v>5031300111</x:v>
      </x:c>
      <x:c r="F1158" s="601" t="str">
        <x:v>RET ISOLADOR PINO/PILAR LV</x:v>
      </x:c>
      <x:c r="G1158" s="453" t="str">
        <x:v>UNIDADE</x:v>
      </x:c>
      <x:c r="H1158" s="604" t="n">
        <x:v>78</x:v>
      </x:c>
      <x:c r="I1158" s="607" t="n">
        <x:v>8603.88</x:v>
      </x:c>
      <x:c r="J1158" s="607" t="n">
        <x:v>16967.34</x:v>
      </x:c>
      <x:c r="K1158" s="453" t="str">
        <x:v>NORTE | SUL</x:v>
      </x:c>
      <x:c r="L1158" s="453" t="str">
        <x:v>SIM</x:v>
      </x:c>
      <x:c r="M1158" s="453" t="str">
        <x:v>PRODUÇÃO · COMPÕE O FATOR K</x:v>
      </x:c>
      <x:c r="N1158" s="453" t="str">
        <x:v>DE/PARA POR CÓDIGO | NÃO INFORMADA</x:v>
      </x:c>
    </x:row>
    <x:row r="1159">
      <x:c r="A1159" s="453" t="str">
        <x:v>ABRIL 2025</x:v>
      </x:c>
      <x:c r="B1159" s="453" t="str">
        <x:v>O&amp;M</x:v>
      </x:c>
      <x:c r="C1159" s="453" t="str">
        <x:v>PRODUÇÃO</x:v>
      </x:c>
      <x:c r="D1159" s="453" t="str">
        <x:v>LINHA VIVA</x:v>
      </x:c>
      <x:c r="E1159" s="453" t="str">
        <x:v>5031300112</x:v>
      </x:c>
      <x:c r="F1159" s="601" t="str">
        <x:v>INST ISOLAD DISCO/ANCORAGEM LV</x:v>
      </x:c>
      <x:c r="G1159" s="453" t="str">
        <x:v>CONJUNTO</x:v>
      </x:c>
      <x:c r="H1159" s="604" t="n">
        <x:v>15</x:v>
      </x:c>
      <x:c r="I1159" s="607" t="n">
        <x:v>6652.77</x:v>
      </x:c>
      <x:c r="J1159" s="607" t="n">
        <x:v>5445.6</x:v>
      </x:c>
      <x:c r="K1159" s="453" t="str">
        <x:v>NORTE | SUL</x:v>
      </x:c>
      <x:c r="L1159" s="453" t="str">
        <x:v>SIM</x:v>
      </x:c>
      <x:c r="M1159" s="453" t="str">
        <x:v>PRODUÇÃO · COMPÕE O FATOR K</x:v>
      </x:c>
      <x:c r="N1159" s="453" t="str">
        <x:v>DE/PARA POR CÓDIGO</x:v>
      </x:c>
    </x:row>
    <x:row r="1160">
      <x:c r="A1160" s="453" t="str">
        <x:v>ABRIL 2025</x:v>
      </x:c>
      <x:c r="B1160" s="453" t="str">
        <x:v>O&amp;M</x:v>
      </x:c>
      <x:c r="C1160" s="453" t="str">
        <x:v>PRODUÇÃO</x:v>
      </x:c>
      <x:c r="D1160" s="453" t="str">
        <x:v>LINHA VIVA</x:v>
      </x:c>
      <x:c r="E1160" s="453" t="str">
        <x:v>5031300113</x:v>
      </x:c>
      <x:c r="F1160" s="601" t="str">
        <x:v>RET ISOLAD DISCO/ANCORAGEM LV</x:v>
      </x:c>
      <x:c r="G1160" s="453" t="str">
        <x:v>CONJUNTO</x:v>
      </x:c>
      <x:c r="H1160" s="604" t="n">
        <x:v>1</x:v>
      </x:c>
      <x:c r="I1160" s="607" t="n">
        <x:v>165.36</x:v>
      </x:c>
      <x:c r="J1160" s="607" t="n">
        <x:v>254.55</x:v>
      </x:c>
      <x:c r="K1160" s="453" t="str">
        <x:v>NORTE | SUL</x:v>
      </x:c>
      <x:c r="L1160" s="453" t="str">
        <x:v>SIM</x:v>
      </x:c>
      <x:c r="M1160" s="453" t="str">
        <x:v>PRODUÇÃO · COMPÕE O FATOR K</x:v>
      </x:c>
      <x:c r="N1160" s="453" t="str">
        <x:v>DE/PARA POR CÓDIGO</x:v>
      </x:c>
    </x:row>
    <x:row r="1161">
      <x:c r="A1161" s="453" t="str">
        <x:v>ABRIL 2025</x:v>
      </x:c>
      <x:c r="B1161" s="453" t="str">
        <x:v>O&amp;M</x:v>
      </x:c>
      <x:c r="C1161" s="453" t="str">
        <x:v>PRODUÇÃO</x:v>
      </x:c>
      <x:c r="D1161" s="453" t="str">
        <x:v>LINHA VIVA</x:v>
      </x:c>
      <x:c r="E1161" s="453" t="str">
        <x:v>5032000207</x:v>
      </x:c>
      <x:c r="F1161" s="601" t="str">
        <x:v>INST EMENDA COND NU AL/CU LV</x:v>
      </x:c>
      <x:c r="G1161" s="453" t="str">
        <x:v>UNIDADE</x:v>
      </x:c>
      <x:c r="H1161" s="604" t="n">
        <x:v>1</x:v>
      </x:c>
      <x:c r="I1161" s="607" t="n">
        <x:v>335.65</x:v>
      </x:c>
      <x:c r="J1161" s="607" t="n">
        <x:v>362.59</x:v>
      </x:c>
      <x:c r="K1161" s="453" t="str">
        <x:v>NORTE | SUL</x:v>
      </x:c>
      <x:c r="L1161" s="453" t="str">
        <x:v>SIM</x:v>
      </x:c>
      <x:c r="M1161" s="453" t="str">
        <x:v>PRODUÇÃO · COMPÕE O FATOR K</x:v>
      </x:c>
      <x:c r="N1161" s="453" t="str">
        <x:v>DE/PARA POR CÓDIGO</x:v>
      </x:c>
    </x:row>
    <x:row r="1162">
      <x:c r="A1162" s="453" t="str">
        <x:v>ABRIL 2025</x:v>
      </x:c>
      <x:c r="B1162" s="453" t="str">
        <x:v>O&amp;M</x:v>
      </x:c>
      <x:c r="C1162" s="453" t="str">
        <x:v>PRODUÇÃO</x:v>
      </x:c>
      <x:c r="D1162" s="453" t="str">
        <x:v>LINHA VIVA</x:v>
      </x:c>
      <x:c r="E1162" s="453" t="str">
        <x:v>5032000208</x:v>
      </x:c>
      <x:c r="F1162" s="601" t="str">
        <x:v>INST CONECTOR EM CONDUTOR LV</x:v>
      </x:c>
      <x:c r="G1162" s="453" t="str">
        <x:v>UNIDADE</x:v>
      </x:c>
      <x:c r="H1162" s="604" t="n">
        <x:v>56</x:v>
      </x:c>
      <x:c r="I1162" s="607" t="n">
        <x:v>9433.23</x:v>
      </x:c>
      <x:c r="J1162" s="607" t="n">
        <x:v>15186.08</x:v>
      </x:c>
      <x:c r="K1162" s="453" t="str">
        <x:v>NORTE | SUL</x:v>
      </x:c>
      <x:c r="L1162" s="453" t="str">
        <x:v>SIM</x:v>
      </x:c>
      <x:c r="M1162" s="453" t="str">
        <x:v>PRODUÇÃO · COMPÕE O FATOR K</x:v>
      </x:c>
      <x:c r="N1162" s="453" t="str">
        <x:v>DE/PARA POR CÓDIGO</x:v>
      </x:c>
    </x:row>
    <x:row r="1163">
      <x:c r="A1163" s="453" t="str">
        <x:v>ABRIL 2025</x:v>
      </x:c>
      <x:c r="B1163" s="453" t="str">
        <x:v>O&amp;M</x:v>
      </x:c>
      <x:c r="C1163" s="453" t="str">
        <x:v>PRODUÇÃO</x:v>
      </x:c>
      <x:c r="D1163" s="453" t="str">
        <x:v>LINHA VIVA</x:v>
      </x:c>
      <x:c r="E1163" s="453" t="str">
        <x:v>5032000209</x:v>
      </x:c>
      <x:c r="F1163" s="601" t="str">
        <x:v>RET CONECTOR EM CONDUTOR LV</x:v>
      </x:c>
      <x:c r="G1163" s="453" t="str">
        <x:v>UNIDADE</x:v>
      </x:c>
      <x:c r="H1163" s="604" t="n">
        <x:v>53</x:v>
      </x:c>
      <x:c r="I1163" s="607" t="n">
        <x:v>5871.67</x:v>
      </x:c>
      <x:c r="J1163" s="607" t="n">
        <x:v>9092.68</x:v>
      </x:c>
      <x:c r="K1163" s="453" t="str">
        <x:v>NORTE</x:v>
      </x:c>
      <x:c r="L1163" s="453" t="str">
        <x:v>SIM</x:v>
      </x:c>
      <x:c r="M1163" s="453" t="str">
        <x:v>PRODUÇÃO · COMPÕE O FATOR K</x:v>
      </x:c>
      <x:c r="N1163" s="453" t="str">
        <x:v>DE/PARA POR CÓDIGO</x:v>
      </x:c>
    </x:row>
    <x:row r="1164">
      <x:c r="A1164" s="453" t="str">
        <x:v>ABRIL 2025</x:v>
      </x:c>
      <x:c r="B1164" s="453" t="str">
        <x:v>O&amp;M</x:v>
      </x:c>
      <x:c r="C1164" s="453" t="str">
        <x:v>PRODUÇÃO</x:v>
      </x:c>
      <x:c r="D1164" s="453" t="str">
        <x:v>LINHA VIVA</x:v>
      </x:c>
      <x:c r="E1164" s="453" t="str">
        <x:v>5032000214</x:v>
      </x:c>
      <x:c r="F1164" s="601" t="str">
        <x:v>INST AMARRACAO COND NU/MULTIP/PROTEG LV</x:v>
      </x:c>
      <x:c r="G1164" s="453" t="str">
        <x:v>UNIDADE</x:v>
      </x:c>
      <x:c r="H1164" s="604" t="n">
        <x:v>18</x:v>
      </x:c>
      <x:c r="I1164" s="607" t="n">
        <x:v>2769.66</x:v>
      </x:c>
      <x:c r="J1164" s="607" t="n">
        <x:v>5713.74</x:v>
      </x:c>
      <x:c r="K1164" s="453" t="str">
        <x:v>NORTE | SUL</x:v>
      </x:c>
      <x:c r="L1164" s="453" t="str">
        <x:v>SIM</x:v>
      </x:c>
      <x:c r="M1164" s="453" t="str">
        <x:v>PRODUÇÃO · COMPÕE O FATOR K</x:v>
      </x:c>
      <x:c r="N1164" s="453" t="str">
        <x:v>DE/PARA POR CÓDIGO</x:v>
      </x:c>
    </x:row>
    <x:row r="1165">
      <x:c r="A1165" s="453" t="str">
        <x:v>ABRIL 2025</x:v>
      </x:c>
      <x:c r="B1165" s="453" t="str">
        <x:v>O&amp;M</x:v>
      </x:c>
      <x:c r="C1165" s="453" t="str">
        <x:v>PRODUÇÃO</x:v>
      </x:c>
      <x:c r="D1165" s="453" t="str">
        <x:v>LINHA VIVA</x:v>
      </x:c>
      <x:c r="E1165" s="453" t="str">
        <x:v>5032000215</x:v>
      </x:c>
      <x:c r="F1165" s="601" t="str">
        <x:v>INST FLY TAP/CRUZAM AEREO LV</x:v>
      </x:c>
      <x:c r="G1165" s="453" t="str">
        <x:v>UNIDADE</x:v>
      </x:c>
      <x:c r="H1165" s="604" t="n">
        <x:v>23</x:v>
      </x:c>
      <x:c r="I1165" s="607" t="n">
        <x:v>20694.32</x:v>
      </x:c>
      <x:c r="J1165" s="607" t="n">
        <x:v>11776.46</x:v>
      </x:c>
      <x:c r="K1165" s="453" t="str">
        <x:v>NORTE | SUL</x:v>
      </x:c>
      <x:c r="L1165" s="453" t="str">
        <x:v>SIM</x:v>
      </x:c>
      <x:c r="M1165" s="453" t="str">
        <x:v>PRODUÇÃO · COMPÕE O FATOR K</x:v>
      </x:c>
      <x:c r="N1165" s="453" t="str">
        <x:v>DE/PARA POR CÓDIGO | NÃO INFORMADA</x:v>
      </x:c>
    </x:row>
    <x:row r="1166">
      <x:c r="A1166" s="453" t="str">
        <x:v>ABRIL 2025</x:v>
      </x:c>
      <x:c r="B1166" s="453" t="str">
        <x:v>O&amp;M</x:v>
      </x:c>
      <x:c r="C1166" s="453" t="str">
        <x:v>PRODUÇÃO</x:v>
      </x:c>
      <x:c r="D1166" s="453" t="str">
        <x:v>LINHA VIVA</x:v>
      </x:c>
      <x:c r="E1166" s="453" t="str">
        <x:v>5032000216</x:v>
      </x:c>
      <x:c r="F1166" s="601" t="str">
        <x:v>RET FLY TAP /CRUZAM AEREO LV</x:v>
      </x:c>
      <x:c r="G1166" s="453" t="str">
        <x:v>UNIDADE</x:v>
      </x:c>
      <x:c r="H1166" s="604" t="n">
        <x:v>11</x:v>
      </x:c>
      <x:c r="I1166" s="607" t="n">
        <x:v>9359.27</x:v>
      </x:c>
      <x:c r="J1166" s="607" t="n">
        <x:v>3621.42</x:v>
      </x:c>
      <x:c r="K1166" s="453" t="str">
        <x:v>NORTE</x:v>
      </x:c>
      <x:c r="L1166" s="453" t="str">
        <x:v>SIM</x:v>
      </x:c>
      <x:c r="M1166" s="453" t="str">
        <x:v>PRODUÇÃO · COMPÕE O FATOR K</x:v>
      </x:c>
      <x:c r="N1166" s="453" t="str">
        <x:v>DE/PARA POR CÓDIGO</x:v>
      </x:c>
    </x:row>
    <x:row r="1167">
      <x:c r="A1167" s="453" t="str">
        <x:v>ABRIL 2025</x:v>
      </x:c>
      <x:c r="B1167" s="453" t="str">
        <x:v>O&amp;M</x:v>
      </x:c>
      <x:c r="C1167" s="453" t="str">
        <x:v>PRODUÇÃO</x:v>
      </x:c>
      <x:c r="D1167" s="453" t="str">
        <x:v>LINHA VIVA</x:v>
      </x:c>
      <x:c r="E1167" s="453" t="str">
        <x:v>5033000292</x:v>
      </x:c>
      <x:c r="F1167" s="601" t="str">
        <x:v>INST CHAVE FUSIVEL 15/25KV LV</x:v>
      </x:c>
      <x:c r="G1167" s="453" t="str">
        <x:v>UNIDADE</x:v>
      </x:c>
      <x:c r="H1167" s="604" t="n">
        <x:v>112</x:v>
      </x:c>
      <x:c r="I1167" s="607" t="n">
        <x:v>71314.21</x:v>
      </x:c>
      <x:c r="J1167" s="607" t="n">
        <x:v>42636.16</x:v>
      </x:c>
      <x:c r="K1167" s="453" t="str">
        <x:v>NORTE | SUL</x:v>
      </x:c>
      <x:c r="L1167" s="453" t="str">
        <x:v>SIM</x:v>
      </x:c>
      <x:c r="M1167" s="453" t="str">
        <x:v>PRODUÇÃO · COMPÕE O FATOR K</x:v>
      </x:c>
      <x:c r="N1167" s="453" t="str">
        <x:v>DE/PARA POR CÓDIGO | NÃO INFORMADA</x:v>
      </x:c>
    </x:row>
    <x:row r="1168">
      <x:c r="A1168" s="453" t="str">
        <x:v>ABRIL 2025</x:v>
      </x:c>
      <x:c r="B1168" s="453" t="str">
        <x:v>O&amp;M</x:v>
      </x:c>
      <x:c r="C1168" s="453" t="str">
        <x:v>PRODUÇÃO</x:v>
      </x:c>
      <x:c r="D1168" s="453" t="str">
        <x:v>LINHA VIVA</x:v>
      </x:c>
      <x:c r="E1168" s="453" t="str">
        <x:v>5033000293</x:v>
      </x:c>
      <x:c r="F1168" s="601" t="str">
        <x:v>RET CHAVE FUSIVEL 15/25KV LV</x:v>
      </x:c>
      <x:c r="G1168" s="453" t="str">
        <x:v>UNIDADE</x:v>
      </x:c>
      <x:c r="H1168" s="604" t="n">
        <x:v>103</x:v>
      </x:c>
      <x:c r="I1168" s="607" t="n">
        <x:v>49258.51</x:v>
      </x:c>
      <x:c r="J1168" s="607" t="n">
        <x:v>34879.92</x:v>
      </x:c>
      <x:c r="K1168" s="453" t="str">
        <x:v>NORTE | SUL</x:v>
      </x:c>
      <x:c r="L1168" s="453" t="str">
        <x:v>SIM</x:v>
      </x:c>
      <x:c r="M1168" s="453" t="str">
        <x:v>PRODUÇÃO · COMPÕE O FATOR K</x:v>
      </x:c>
      <x:c r="N1168" s="453" t="str">
        <x:v>DE/PARA POR CÓDIGO</x:v>
      </x:c>
    </x:row>
    <x:row r="1169">
      <x:c r="A1169" s="453" t="str">
        <x:v>ABRIL 2025</x:v>
      </x:c>
      <x:c r="B1169" s="453" t="str">
        <x:v>O&amp;M</x:v>
      </x:c>
      <x:c r="C1169" s="453" t="str">
        <x:v>PRODUÇÃO</x:v>
      </x:c>
      <x:c r="D1169" s="453" t="str">
        <x:v>LINHA VIVA</x:v>
      </x:c>
      <x:c r="E1169" s="453" t="str">
        <x:v>5033000296</x:v>
      </x:c>
      <x:c r="F1169" s="601" t="str">
        <x:v>INST CHAVE FACA LV</x:v>
      </x:c>
      <x:c r="G1169" s="453" t="str">
        <x:v>UNIDADE</x:v>
      </x:c>
      <x:c r="H1169" s="604" t="n">
        <x:v>18</x:v>
      </x:c>
      <x:c r="I1169" s="607" t="n">
        <x:v>12445.23</x:v>
      </x:c>
      <x:c r="J1169" s="607" t="n">
        <x:v>6852.24</x:v>
      </x:c>
      <x:c r="K1169" s="453" t="str">
        <x:v>NORTE | SUL</x:v>
      </x:c>
      <x:c r="L1169" s="453" t="str">
        <x:v>SIM</x:v>
      </x:c>
      <x:c r="M1169" s="453" t="str">
        <x:v>PRODUÇÃO · COMPÕE O FATOR K</x:v>
      </x:c>
      <x:c r="N1169" s="453" t="str">
        <x:v>DE/PARA POR CÓDIGO</x:v>
      </x:c>
    </x:row>
    <x:row r="1170">
      <x:c r="A1170" s="453" t="str">
        <x:v>ABRIL 2025</x:v>
      </x:c>
      <x:c r="B1170" s="453" t="str">
        <x:v>O&amp;M</x:v>
      </x:c>
      <x:c r="C1170" s="453" t="str">
        <x:v>PRODUÇÃO</x:v>
      </x:c>
      <x:c r="D1170" s="453" t="str">
        <x:v>LINHA VIVA</x:v>
      </x:c>
      <x:c r="E1170" s="453" t="str">
        <x:v>5033000297</x:v>
      </x:c>
      <x:c r="F1170" s="601" t="str">
        <x:v>RET CHAVE FACA LV</x:v>
      </x:c>
      <x:c r="G1170" s="453" t="str">
        <x:v>UNIDADE</x:v>
      </x:c>
      <x:c r="H1170" s="604" t="n">
        <x:v>15</x:v>
      </x:c>
      <x:c r="I1170" s="607" t="n">
        <x:v>7913.72</x:v>
      </x:c>
      <x:c r="J1170" s="607" t="n">
        <x:v>5079.6</x:v>
      </x:c>
      <x:c r="K1170" s="453" t="str">
        <x:v>NORTE | SUL</x:v>
      </x:c>
      <x:c r="L1170" s="453" t="str">
        <x:v>SIM</x:v>
      </x:c>
      <x:c r="M1170" s="453" t="str">
        <x:v>PRODUÇÃO · COMPÕE O FATOR K</x:v>
      </x:c>
      <x:c r="N1170" s="453" t="str">
        <x:v>DE/PARA POR CÓDIGO</x:v>
      </x:c>
    </x:row>
    <x:row r="1171">
      <x:c r="A1171" s="453" t="str">
        <x:v>ABRIL 2025</x:v>
      </x:c>
      <x:c r="B1171" s="453" t="str">
        <x:v>O&amp;M</x:v>
      </x:c>
      <x:c r="C1171" s="453" t="str">
        <x:v>PRODUÇÃO</x:v>
      </x:c>
      <x:c r="D1171" s="453" t="str">
        <x:v>LINHA VIVA</x:v>
      </x:c>
      <x:c r="E1171" s="453" t="str">
        <x:v>5033000318</x:v>
      </x:c>
      <x:c r="F1171" s="601" t="str">
        <x:v>INST PARA-RAIOS MT LV</x:v>
      </x:c>
      <x:c r="G1171" s="453" t="str">
        <x:v>UNIDADE</x:v>
      </x:c>
      <x:c r="H1171" s="604" t="n">
        <x:v>39</x:v>
      </x:c>
      <x:c r="I1171" s="607" t="n">
        <x:v>50411.02</x:v>
      </x:c>
      <x:c r="J1171" s="607" t="n">
        <x:v>15238.86</x:v>
      </x:c>
      <x:c r="K1171" s="453" t="str">
        <x:v>NORTE | SUL</x:v>
      </x:c>
      <x:c r="L1171" s="453" t="str">
        <x:v>SIM</x:v>
      </x:c>
      <x:c r="M1171" s="453" t="str">
        <x:v>PRODUÇÃO · COMPÕE O FATOR K</x:v>
      </x:c>
      <x:c r="N1171" s="453" t="str">
        <x:v>DE/PARA POR CÓDIGO | NÃO INFORMADA</x:v>
      </x:c>
    </x:row>
    <x:row r="1172">
      <x:c r="A1172" s="453" t="str">
        <x:v>ABRIL 2025</x:v>
      </x:c>
      <x:c r="B1172" s="453" t="str">
        <x:v>O&amp;M</x:v>
      </x:c>
      <x:c r="C1172" s="453" t="str">
        <x:v>PRODUÇÃO</x:v>
      </x:c>
      <x:c r="D1172" s="453" t="str">
        <x:v>LINHA VIVA</x:v>
      </x:c>
      <x:c r="E1172" s="453" t="str">
        <x:v>5033000319</x:v>
      </x:c>
      <x:c r="F1172" s="601" t="str">
        <x:v>RET PARA-RAIOS MT LV</x:v>
      </x:c>
      <x:c r="G1172" s="453" t="str">
        <x:v>UNIDADE</x:v>
      </x:c>
      <x:c r="H1172" s="604" t="n">
        <x:v>39</x:v>
      </x:c>
      <x:c r="I1172" s="607" t="n">
        <x:v>33600.11</x:v>
      </x:c>
      <x:c r="J1172" s="607" t="n">
        <x:v>9563.97</x:v>
      </x:c>
      <x:c r="K1172" s="453" t="str">
        <x:v>NORTE | SUL</x:v>
      </x:c>
      <x:c r="L1172" s="453" t="str">
        <x:v>SIM</x:v>
      </x:c>
      <x:c r="M1172" s="453" t="str">
        <x:v>PRODUÇÃO · COMPÕE O FATOR K</x:v>
      </x:c>
      <x:c r="N1172" s="453" t="str">
        <x:v>DE/PARA POR CÓDIGO</x:v>
      </x:c>
    </x:row>
    <x:row r="1173">
      <x:c r="A1173" s="453" t="str">
        <x:v>ABRIL 2025</x:v>
      </x:c>
      <x:c r="B1173" s="453" t="str">
        <x:v>O&amp;M</x:v>
      </x:c>
      <x:c r="C1173" s="453" t="str">
        <x:v>PRODUÇÃO</x:v>
      </x:c>
      <x:c r="D1173" s="453" t="str">
        <x:v>LINHA MORTA</x:v>
      </x:c>
      <x:c r="E1173" s="453" t="str">
        <x:v>5400099116</x:v>
      </x:c>
      <x:c r="F1173" s="601" t="str">
        <x:v>INST CORTA-CIRCUITO BT LM</x:v>
      </x:c>
      <x:c r="G1173" s="453" t="str">
        <x:v>UNIDADE</x:v>
      </x:c>
      <x:c r="H1173" s="604" t="n">
        <x:v>1</x:v>
      </x:c>
      <x:c r="I1173" s="607" t="n">
        <x:v>48.8</x:v>
      </x:c>
      <x:c r="J1173" s="607" t="n">
        <x:v>362.54</x:v>
      </x:c>
      <x:c r="K1173" s="453" t="str">
        <x:v>NORTE</x:v>
      </x:c>
      <x:c r="L1173" s="453" t="str">
        <x:v>SIM</x:v>
      </x:c>
      <x:c r="M1173" s="453" t="str">
        <x:v>PRODUÇÃO · COMPÕE O FATOR K</x:v>
      </x:c>
      <x:c r="N1173" s="453" t="str">
        <x:v>NÃO INFORMADA | DE/PARA POR CÓDIGO</x:v>
      </x:c>
    </x:row>
    <x:row r="1174">
      <x:c r="A1174" s="453" t="str">
        <x:v>ABRIL 2025</x:v>
      </x:c>
      <x:c r="B1174" s="453" t="str">
        <x:v>O&amp;M</x:v>
      </x:c>
      <x:c r="C1174" s="453" t="str">
        <x:v>PRODUÇÃO</x:v>
      </x:c>
      <x:c r="D1174" s="453" t="str">
        <x:v>LINHA MORTA</x:v>
      </x:c>
      <x:c r="E1174" s="453" t="str">
        <x:v>5400099117</x:v>
      </x:c>
      <x:c r="F1174" s="601" t="str">
        <x:v>RET CORTA-CIRCUITO BT LM</x:v>
      </x:c>
      <x:c r="G1174" s="453" t="str">
        <x:v>UNIDADE</x:v>
      </x:c>
      <x:c r="H1174" s="604" t="n">
        <x:v>3</x:v>
      </x:c>
      <x:c r="I1174" s="607" t="n">
        <x:v>58.56</x:v>
      </x:c>
      <x:c r="J1174" s="607" t="n">
        <x:v>747.69</x:v>
      </x:c>
      <x:c r="K1174" s="453" t="str">
        <x:v>NORTE</x:v>
      </x:c>
      <x:c r="L1174" s="453" t="str">
        <x:v>SIM</x:v>
      </x:c>
      <x:c r="M1174" s="453" t="str">
        <x:v>PRODUÇÃO · COMPÕE O FATOR K</x:v>
      </x:c>
      <x:c r="N1174" s="453" t="str">
        <x:v>DE/PARA POR CÓDIGO</x:v>
      </x:c>
    </x:row>
    <x:row r="1175">
      <x:c r="A1175" s="453" t="str">
        <x:v>ABRIL 2025</x:v>
      </x:c>
      <x:c r="B1175" s="453" t="str">
        <x:v>O&amp;M</x:v>
      </x:c>
      <x:c r="C1175" s="453" t="str">
        <x:v>PRODUÇÃO</x:v>
      </x:c>
      <x:c r="D1175" s="453" t="str">
        <x:v>LINHA MORTA</x:v>
      </x:c>
      <x:c r="E1175" s="453" t="str">
        <x:v>5400099188</x:v>
      </x:c>
      <x:c r="F1175" s="601" t="str">
        <x:v>INST HASTE PARA-RAIOS LM</x:v>
      </x:c>
      <x:c r="G1175" s="453" t="str">
        <x:v>UNIDADE</x:v>
      </x:c>
      <x:c r="H1175" s="604" t="n">
        <x:v>4</x:v>
      </x:c>
      <x:c r="I1175" s="607" t="n">
        <x:v>449.04</x:v>
      </x:c>
      <x:c r="J1175" s="607" t="n">
        <x:v>1255.6</x:v>
      </x:c>
      <x:c r="K1175" s="453" t="str">
        <x:v>NORTE | SUL</x:v>
      </x:c>
      <x:c r="L1175" s="453" t="str">
        <x:v>SIM</x:v>
      </x:c>
      <x:c r="M1175" s="453" t="str">
        <x:v>PRODUÇÃO · COMPÕE O FATOR K</x:v>
      </x:c>
      <x:c r="N1175" s="453" t="str">
        <x:v>DE/PARA POR CÓDIGO</x:v>
      </x:c>
    </x:row>
    <x:row r="1176">
      <x:c r="A1176" s="453" t="str">
        <x:v>ABRIL 2025</x:v>
      </x:c>
      <x:c r="B1176" s="453" t="str">
        <x:v>O&amp;M</x:v>
      </x:c>
      <x:c r="C1176" s="453" t="str">
        <x:v>PRODUÇÃO</x:v>
      </x:c>
      <x:c r="D1176" s="453" t="str">
        <x:v>LINHA MORTA</x:v>
      </x:c>
      <x:c r="E1176" s="453" t="str">
        <x:v>5400099189</x:v>
      </x:c>
      <x:c r="F1176" s="601" t="str">
        <x:v>RET HASTE PARA-RAIOS LM</x:v>
      </x:c>
      <x:c r="G1176" s="453" t="str">
        <x:v>UNIDADE</x:v>
      </x:c>
      <x:c r="H1176" s="604" t="n">
        <x:v>16</x:v>
      </x:c>
      <x:c r="I1176" s="607" t="n">
        <x:v>690.88</x:v>
      </x:c>
      <x:c r="J1176" s="607" t="n">
        <x:v>2502.72</x:v>
      </x:c>
      <x:c r="K1176" s="453" t="str">
        <x:v>NORTE | SUL</x:v>
      </x:c>
      <x:c r="L1176" s="453" t="str">
        <x:v>SIM</x:v>
      </x:c>
      <x:c r="M1176" s="453" t="str">
        <x:v>PRODUÇÃO · COMPÕE O FATOR K</x:v>
      </x:c>
      <x:c r="N1176" s="453" t="str">
        <x:v>DE/PARA POR CÓDIGO</x:v>
      </x:c>
    </x:row>
    <x:row r="1177">
      <x:c r="A1177" s="453" t="str">
        <x:v>ABRIL 2025</x:v>
      </x:c>
      <x:c r="B1177" s="453" t="str">
        <x:v>O&amp;M</x:v>
      </x:c>
      <x:c r="C1177" s="453" t="str">
        <x:v>PRODUÇÃO</x:v>
      </x:c>
      <x:c r="D1177" s="453" t="str">
        <x:v>LINHA MORTA</x:v>
      </x:c>
      <x:c r="E1177" s="453" t="str">
        <x:v>5400099204</x:v>
      </x:c>
      <x:c r="F1177" s="601" t="str">
        <x:v>IMPLANT TALA (REFORCO POSTE MAD) BASE LM</x:v>
      </x:c>
      <x:c r="G1177" s="453" t="str">
        <x:v>UNIDADE</x:v>
      </x:c>
      <x:c r="H1177" s="604" t="n">
        <x:v>65</x:v>
      </x:c>
      <x:c r="I1177" s="607" t="n">
        <x:v>71059.3</x:v>
      </x:c>
      <x:c r="J1177" s="607" t="n">
        <x:v>68695.25</x:v>
      </x:c>
      <x:c r="K1177" s="453" t="str">
        <x:v>NORTE</x:v>
      </x:c>
      <x:c r="L1177" s="453" t="str">
        <x:v>SIM</x:v>
      </x:c>
      <x:c r="M1177" s="453" t="str">
        <x:v>PRODUÇÃO · COMPÕE O FATOR K</x:v>
      </x:c>
      <x:c r="N1177" s="453" t="str">
        <x:v>DE/PARA POR CÓDIGO</x:v>
      </x:c>
    </x:row>
    <x:row r="1178">
      <x:c r="A1178" s="453" t="str">
        <x:v>ABRIL 2025</x:v>
      </x:c>
      <x:c r="B1178" s="453" t="str">
        <x:v>PERDAS</x:v>
      </x:c>
      <x:c r="C1178" s="453" t="str">
        <x:v>PERDAS</x:v>
      </x:c>
      <x:c r="D1178" s="453" t="str">
        <x:v>FORA DO ANEXO IX</x:v>
      </x:c>
      <x:c r="E1178" s="453" t="str">
        <x:v>5015021017</x:v>
      </x:c>
      <x:c r="F1178" s="601" t="str">
        <x:v>RET MEDIDOR CONCENTR C/ TLI SUST SMC</x:v>
      </x:c>
      <x:c r="G1178" s="453" t="str">
        <x:v>NÃO INFORMADA</x:v>
      </x:c>
      <x:c r="H1178" s="604" t="n">
        <x:v>69</x:v>
      </x:c>
      <x:c r="I1178" s="607" t="n">
        <x:v>4878.99</x:v>
      </x:c>
      <x:c r="J1178" s="607" t="n">
        <x:v>24503.73</x:v>
      </x:c>
      <x:c r="K1178" s="453" t="str">
        <x:v>NORTE</x:v>
      </x:c>
      <x:c r="L1178" s="453" t="str">
        <x:v>NÃO</x:v>
      </x:c>
      <x:c r="M1178" s="453" t="str">
        <x:v>PERDAS · FORA DO FATOR K</x:v>
      </x:c>
      <x:c r="N1178" s="453" t="str">
        <x:v>AJUSTE TÉCNICO / SUGESTÃO DIRIGIDA</x:v>
      </x:c>
    </x:row>
    <x:row r="1179">
      <x:c r="A1179" s="453" t="str">
        <x:v>ABRIL 2025</x:v>
      </x:c>
      <x:c r="B1179" s="453" t="str">
        <x:v>PERDAS</x:v>
      </x:c>
      <x:c r="C1179" s="453" t="str">
        <x:v>PERDAS</x:v>
      </x:c>
      <x:c r="D1179" s="453" t="str">
        <x:v>FORA DO ANEXO IX</x:v>
      </x:c>
      <x:c r="E1179" s="453" t="str">
        <x:v>5015021018</x:v>
      </x:c>
      <x:c r="F1179" s="601" t="str">
        <x:v>INST MEDIDOR CONCENTR C/ TLI SUST SMC</x:v>
      </x:c>
      <x:c r="G1179" s="453" t="str">
        <x:v>NÃO INFORMADA</x:v>
      </x:c>
      <x:c r="H1179" s="604" t="n">
        <x:v>80</x:v>
      </x:c>
      <x:c r="I1179" s="607" t="n">
        <x:v>8706.4</x:v>
      </x:c>
      <x:c r="J1179" s="607" t="n">
        <x:v>94192.06</x:v>
      </x:c>
      <x:c r="K1179" s="453" t="str">
        <x:v>NORTE</x:v>
      </x:c>
      <x:c r="L1179" s="453" t="str">
        <x:v>NÃO</x:v>
      </x:c>
      <x:c r="M1179" s="453" t="str">
        <x:v>PERDAS · FORA DO FATOR K</x:v>
      </x:c>
      <x:c r="N1179" s="453" t="str">
        <x:v>AJUSTE TÉCNICO / SUGESTÃO DIRIGIDA</x:v>
      </x:c>
    </x:row>
    <x:row r="1180">
      <x:c r="A1180" s="453" t="str">
        <x:v>ABRIL 2025</x:v>
      </x:c>
      <x:c r="B1180" s="453" t="str">
        <x:v>PERDAS</x:v>
      </x:c>
      <x:c r="C1180" s="453" t="str">
        <x:v>PERDAS</x:v>
      </x:c>
      <x:c r="D1180" s="453" t="str">
        <x:v>FORA DO ANEXO IX</x:v>
      </x:c>
      <x:c r="E1180" s="453" t="str">
        <x:v>5017000007</x:v>
      </x:c>
      <x:c r="F1180" s="601" t="str">
        <x:v>RET RAM CONC/PLEX S VEIC SUSTEN SMC LM</x:v>
      </x:c>
      <x:c r="G1180" s="453" t="str">
        <x:v>NÃO INFORMADA</x:v>
      </x:c>
      <x:c r="H1180" s="604" t="n">
        <x:v>69</x:v>
      </x:c>
      <x:c r="I1180" s="607" t="n">
        <x:v>4046.16</x:v>
      </x:c>
      <x:c r="J1180" s="607" t="n">
        <x:v>7130.46</x:v>
      </x:c>
      <x:c r="K1180" s="453" t="str">
        <x:v>NORTE</x:v>
      </x:c>
      <x:c r="L1180" s="453" t="str">
        <x:v>NÃO</x:v>
      </x:c>
      <x:c r="M1180" s="453" t="str">
        <x:v>PERDAS · FORA DO FATOR K</x:v>
      </x:c>
      <x:c r="N1180" s="453" t="str">
        <x:v>AJUSTE TÉCNICO / SUGESTÃO DIRIGIDA</x:v>
      </x:c>
    </x:row>
    <x:row r="1181">
      <x:c r="A1181" s="453" t="str">
        <x:v>ABRIL 2025</x:v>
      </x:c>
      <x:c r="B1181" s="453" t="str">
        <x:v>PERDAS</x:v>
      </x:c>
      <x:c r="C1181" s="453" t="str">
        <x:v>PERDAS</x:v>
      </x:c>
      <x:c r="D1181" s="453" t="str">
        <x:v>FORA DO ANEXO IX</x:v>
      </x:c>
      <x:c r="E1181" s="453" t="str">
        <x:v>5017000008</x:v>
      </x:c>
      <x:c r="F1181" s="601" t="str">
        <x:v>INST RAM CONC/PLEX S VEIC SUSTEN SMC</x:v>
      </x:c>
      <x:c r="G1181" s="453" t="str">
        <x:v>NÃO INFORMADA</x:v>
      </x:c>
      <x:c r="H1181" s="604" t="n">
        <x:v>80</x:v>
      </x:c>
      <x:c r="I1181" s="607" t="n">
        <x:v>5969.6</x:v>
      </x:c>
      <x:c r="J1181" s="607" t="n">
        <x:v>9751.06</x:v>
      </x:c>
      <x:c r="K1181" s="453" t="str">
        <x:v>NORTE</x:v>
      </x:c>
      <x:c r="L1181" s="453" t="str">
        <x:v>NÃO</x:v>
      </x:c>
      <x:c r="M1181" s="453" t="str">
        <x:v>PERDAS · FORA DO FATOR K</x:v>
      </x:c>
      <x:c r="N1181" s="453" t="str">
        <x:v>AJUSTE TÉCNICO / SUGESTÃO DIRIGIDA</x:v>
      </x:c>
    </x:row>
    <x:row r="1182">
      <x:c r="A1182" s="453" t="str">
        <x:v>ABRIL 2025</x:v>
      </x:c>
      <x:c r="B1182" s="453" t="str">
        <x:v>PERDAS</x:v>
      </x:c>
      <x:c r="C1182" s="453" t="str">
        <x:v>PERDAS</x:v>
      </x:c>
      <x:c r="D1182" s="453" t="str">
        <x:v>FORA DO ANEXO IX</x:v>
      </x:c>
      <x:c r="E1182" s="453" t="str">
        <x:v>5080400007</x:v>
      </x:c>
      <x:c r="F1182" s="601" t="str">
        <x:v>SERV FISCALIZACAO INSPECAO EQ MF STC</x:v>
      </x:c>
      <x:c r="G1182" s="453" t="str">
        <x:v>NÃO INFORMADA</x:v>
      </x:c>
      <x:c r="H1182" s="604" t="n">
        <x:v>48.071</x:v>
      </x:c>
      <x:c r="I1182" s="607" t="n">
        <x:v>1631470.61</x:v>
      </x:c>
      <x:c r="J1182" s="607" t="n">
        <x:v>9290.89</x:v>
      </x:c>
      <x:c r="K1182" s="453" t="str">
        <x:v>NORTE | SUL</x:v>
      </x:c>
      <x:c r="L1182" s="453" t="str">
        <x:v>NÃO</x:v>
      </x:c>
      <x:c r="M1182" s="453" t="str">
        <x:v>PERDAS · FORA DO FATOR K</x:v>
      </x:c>
      <x:c r="N1182" s="453" t="str">
        <x:v>AJUSTE TÉCNICO / SUGESTÃO DIRIGIDA</x:v>
      </x:c>
    </x:row>
    <x:row r="1183">
      <x:c r="A1183" s="453" t="str">
        <x:v>ABRIL 2025</x:v>
      </x:c>
      <x:c r="B1183" s="453" t="str">
        <x:v>PERDAS</x:v>
      </x:c>
      <x:c r="C1183" s="453" t="str">
        <x:v>PERDAS</x:v>
      </x:c>
      <x:c r="D1183" s="453" t="str">
        <x:v>LIGAÇÃO NOVA</x:v>
      </x:c>
      <x:c r="E1183" s="453" t="str">
        <x:v>5082000198</x:v>
      </x:c>
      <x:c r="F1183" s="601" t="str">
        <x:v>INST MEDIDOR ELETRONICO STC</x:v>
      </x:c>
      <x:c r="G1183" s="453" t="str">
        <x:v>UNIDADE</x:v>
      </x:c>
      <x:c r="H1183" s="604" t="n">
        <x:v>5368</x:v>
      </x:c>
      <x:c r="I1183" s="607" t="n">
        <x:v>1143974.48</x:v>
      </x:c>
      <x:c r="J1183" s="607" t="n">
        <x:v>882391.84</x:v>
      </x:c>
      <x:c r="K1183" s="453" t="str">
        <x:v>NORTE | SUL</x:v>
      </x:c>
      <x:c r="L1183" s="453" t="str">
        <x:v>NÃO</x:v>
      </x:c>
      <x:c r="M1183" s="453" t="str">
        <x:v>PERDAS · FORA DO FATOR K</x:v>
      </x:c>
      <x:c r="N1183" s="453" t="str">
        <x:v>AJUSTE TÉCNICO / SUGESTÃO DIRIGIDA</x:v>
      </x:c>
    </x:row>
    <x:row r="1184">
      <x:c r="A1184" s="453" t="str">
        <x:v>ABRIL 2025</x:v>
      </x:c>
      <x:c r="B1184" s="453" t="str">
        <x:v>PERDAS</x:v>
      </x:c>
      <x:c r="C1184" s="453" t="str">
        <x:v>PERDAS</x:v>
      </x:c>
      <x:c r="D1184" s="453" t="str">
        <x:v>LIGAÇÃO NOVA</x:v>
      </x:c>
      <x:c r="E1184" s="453" t="str">
        <x:v>5082000199</x:v>
      </x:c>
      <x:c r="F1184" s="601" t="str">
        <x:v>RET MEDIDOR ELETRONICO STC</x:v>
      </x:c>
      <x:c r="G1184" s="453" t="str">
        <x:v>UNIDADE</x:v>
      </x:c>
      <x:c r="H1184" s="604" t="n">
        <x:v>4533</x:v>
      </x:c>
      <x:c r="I1184" s="607" t="n">
        <x:v>291335.91</x:v>
      </x:c>
      <x:c r="J1184" s="607" t="n">
        <x:v>521566.98</x:v>
      </x:c>
      <x:c r="K1184" s="453" t="str">
        <x:v>NORTE | SUL</x:v>
      </x:c>
      <x:c r="L1184" s="453" t="str">
        <x:v>NÃO</x:v>
      </x:c>
      <x:c r="M1184" s="453" t="str">
        <x:v>PERDAS · FORA DO FATOR K</x:v>
      </x:c>
      <x:c r="N1184" s="453" t="str">
        <x:v>AJUSTE TÉCNICO / SUGESTÃO DIRIGIDA</x:v>
      </x:c>
    </x:row>
    <x:row r="1185">
      <x:c r="A1185" s="453" t="str">
        <x:v>ABRIL 2025</x:v>
      </x:c>
      <x:c r="B1185" s="453" t="str">
        <x:v>PERDAS</x:v>
      </x:c>
      <x:c r="C1185" s="453" t="str">
        <x:v>PERDAS</x:v>
      </x:c>
      <x:c r="D1185" s="453" t="str">
        <x:v>LIGAÇÃO NOVA</x:v>
      </x:c>
      <x:c r="E1185" s="453" t="str">
        <x:v>5082000203</x:v>
      </x:c>
      <x:c r="F1185" s="601" t="str">
        <x:v>INST RAMAL DE CONEXAO CONC/MULTIPLEX STC</x:v>
      </x:c>
      <x:c r="G1185" s="453" t="str">
        <x:v>UNIDADE</x:v>
      </x:c>
      <x:c r="H1185" s="604" t="n">
        <x:v>1412</x:v>
      </x:c>
      <x:c r="I1185" s="607" t="n">
        <x:v>300911.32</x:v>
      </x:c>
      <x:c r="J1185" s="607" t="n">
        <x:v>339218.88</x:v>
      </x:c>
      <x:c r="K1185" s="453" t="str">
        <x:v>NORTE | SUL</x:v>
      </x:c>
      <x:c r="L1185" s="453" t="str">
        <x:v>NÃO</x:v>
      </x:c>
      <x:c r="M1185" s="453" t="str">
        <x:v>PERDAS · FORA DO FATOR K</x:v>
      </x:c>
      <x:c r="N1185" s="453" t="str">
        <x:v>SUGESTÃO POR SIMILARIDADE</x:v>
      </x:c>
    </x:row>
    <x:row r="1186">
      <x:c r="A1186" s="453" t="str">
        <x:v>ABRIL 2025</x:v>
      </x:c>
      <x:c r="B1186" s="453" t="str">
        <x:v>PERDAS</x:v>
      </x:c>
      <x:c r="C1186" s="453" t="str">
        <x:v>PERDAS</x:v>
      </x:c>
      <x:c r="D1186" s="453" t="str">
        <x:v>FORA DO ANEXO IX</x:v>
      </x:c>
      <x:c r="E1186" s="453" t="str">
        <x:v>5082000249</x:v>
      </x:c>
      <x:c r="F1186" s="601" t="str">
        <x:v>RET RAMAL CONEX CONC/MULT NORM STC</x:v>
      </x:c>
      <x:c r="G1186" s="453" t="str">
        <x:v>NÃO INFORMADA</x:v>
      </x:c>
      <x:c r="H1186" s="604" t="n">
        <x:v>1412</x:v>
      </x:c>
      <x:c r="I1186" s="607" t="n">
        <x:v>90749.24</x:v>
      </x:c>
      <x:c r="J1186" s="607" t="n">
        <x:v>86428.51</x:v>
      </x:c>
      <x:c r="K1186" s="453" t="str">
        <x:v>NORTE | SUL</x:v>
      </x:c>
      <x:c r="L1186" s="453" t="str">
        <x:v>NÃO</x:v>
      </x:c>
      <x:c r="M1186" s="453" t="str">
        <x:v>PERDAS · FORA DO FATOR K</x:v>
      </x:c>
      <x:c r="N1186" s="453" t="str">
        <x:v>SUGESTÃO POR SIMILARIDADE</x:v>
      </x:c>
    </x:row>
    <x:row r="1187">
      <x:c r="A1187" s="453" t="str">
        <x:v>ABRIL 2025</x:v>
      </x:c>
      <x:c r="B1187" s="453" t="str">
        <x:v>STC</x:v>
      </x:c>
      <x:c r="C1187" s="453" t="str">
        <x:v>PRODUÇÃO</x:v>
      </x:c>
      <x:c r="D1187" s="453" t="str">
        <x:v>LIGAÇÃO NOVA</x:v>
      </x:c>
      <x:c r="E1187" s="453" t="str">
        <x:v>5010000009</x:v>
      </x:c>
      <x:c r="F1187" s="601" t="str">
        <x:v>INST RAMAL DE CONEXAO LIG PROVIS STC</x:v>
      </x:c>
      <x:c r="G1187" s="453" t="str">
        <x:v>UNIDADE</x:v>
      </x:c>
      <x:c r="H1187" s="604" t="n">
        <x:v>844</x:v>
      </x:c>
      <x:c r="I1187" s="607" t="n">
        <x:v>115374.8</x:v>
      </x:c>
      <x:c r="J1187" s="607" t="n">
        <x:v>202762.56</x:v>
      </x:c>
      <x:c r="K1187" s="453" t="str">
        <x:v>NORTE | SUL</x:v>
      </x:c>
      <x:c r="L1187" s="453" t="str">
        <x:v>SIM</x:v>
      </x:c>
      <x:c r="M1187" s="453" t="str">
        <x:v>PRODUÇÃO · COMPÕE O FATOR K</x:v>
      </x:c>
      <x:c r="N1187" s="453" t="str">
        <x:v>SUGESTÃO POR SIMILARIDADE</x:v>
      </x:c>
    </x:row>
    <x:row r="1188">
      <x:c r="A1188" s="453" t="str">
        <x:v>ABRIL 2025</x:v>
      </x:c>
      <x:c r="B1188" s="453" t="str">
        <x:v>STC</x:v>
      </x:c>
      <x:c r="C1188" s="453" t="str">
        <x:v>PRODUÇÃO</x:v>
      </x:c>
      <x:c r="D1188" s="453" t="str">
        <x:v>PLANTÃO</x:v>
      </x:c>
      <x:c r="E1188" s="453" t="str">
        <x:v>5013300039</x:v>
      </x:c>
      <x:c r="F1188" s="601" t="str">
        <x:v>ATEND EMERG FALTA ENERGIA INDIV</x:v>
      </x:c>
      <x:c r="G1188" s="453" t="str">
        <x:v>UNIDADE</x:v>
      </x:c>
      <x:c r="H1188" s="604" t="n">
        <x:v>12994</x:v>
      </x:c>
      <x:c r="I1188" s="607" t="n">
        <x:v>4876128.44</x:v>
      </x:c>
      <x:c r="J1188" s="607" t="n">
        <x:v>2817878.84</x:v>
      </x:c>
      <x:c r="K1188" s="453" t="str">
        <x:v>NORTE | SUL</x:v>
      </x:c>
      <x:c r="L1188" s="453" t="str">
        <x:v>SIM</x:v>
      </x:c>
      <x:c r="M1188" s="453" t="str">
        <x:v>PRODUÇÃO · COMPÕE O FATOR K</x:v>
      </x:c>
      <x:c r="N1188" s="453" t="str">
        <x:v>SUGESTÃO POR SIMILARIDADE</x:v>
      </x:c>
    </x:row>
    <x:row r="1189">
      <x:c r="A1189" s="453" t="str">
        <x:v>ABRIL 2025</x:v>
      </x:c>
      <x:c r="B1189" s="453" t="str">
        <x:v>STC</x:v>
      </x:c>
      <x:c r="C1189" s="453" t="str">
        <x:v>PRODUÇÃO</x:v>
      </x:c>
      <x:c r="D1189" s="453" t="str">
        <x:v>PLANTÃO</x:v>
      </x:c>
      <x:c r="E1189" s="453" t="str">
        <x:v>5013300047</x:v>
      </x:c>
      <x:c r="F1189" s="601" t="str">
        <x:v>ATEND EMERG EMERGÊNCIA IMPRODUTIVA</x:v>
      </x:c>
      <x:c r="G1189" s="453" t="str">
        <x:v>UNIDADE</x:v>
      </x:c>
      <x:c r="H1189" s="604" t="n">
        <x:v>3850</x:v>
      </x:c>
      <x:c r="I1189" s="607" t="n">
        <x:v>1444751</x:v>
      </x:c>
      <x:c r="J1189" s="607" t="n">
        <x:v>503503</x:v>
      </x:c>
      <x:c r="K1189" s="453" t="str">
        <x:v>NORTE | SUL</x:v>
      </x:c>
      <x:c r="L1189" s="453" t="str">
        <x:v>SIM</x:v>
      </x:c>
      <x:c r="M1189" s="453" t="str">
        <x:v>PRODUÇÃO · COMPÕE O FATOR K</x:v>
      </x:c>
      <x:c r="N1189" s="453" t="str">
        <x:v>SUGESTÃO POR SIMILARIDADE</x:v>
      </x:c>
    </x:row>
    <x:row r="1190">
      <x:c r="A1190" s="453" t="str">
        <x:v>ABRIL 2025</x:v>
      </x:c>
      <x:c r="B1190" s="453" t="str">
        <x:v>STC</x:v>
      </x:c>
      <x:c r="C1190" s="453" t="str">
        <x:v>PRODUÇÃO</x:v>
      </x:c>
      <x:c r="D1190" s="453" t="str">
        <x:v>PLANTÃO</x:v>
      </x:c>
      <x:c r="E1190" s="453" t="str">
        <x:v>5013300049</x:v>
      </x:c>
      <x:c r="F1190" s="601" t="str">
        <x:v>ATEND EMERG MISCEL TECNICA</x:v>
      </x:c>
      <x:c r="G1190" s="453" t="str">
        <x:v>UNIDADE</x:v>
      </x:c>
      <x:c r="H1190" s="604" t="n">
        <x:v>7373</x:v>
      </x:c>
      <x:c r="I1190" s="607" t="n">
        <x:v>369534.76</x:v>
      </x:c>
      <x:c r="J1190" s="607" t="n">
        <x:v>971245.29</x:v>
      </x:c>
      <x:c r="K1190" s="453" t="str">
        <x:v>NORTE | SUL</x:v>
      </x:c>
      <x:c r="L1190" s="453" t="str">
        <x:v>SIM</x:v>
      </x:c>
      <x:c r="M1190" s="453" t="str">
        <x:v>PRODUÇÃO · COMPÕE O FATOR K</x:v>
      </x:c>
      <x:c r="N1190" s="453" t="str">
        <x:v>SUGESTÃO POR SIMILARIDADE</x:v>
      </x:c>
    </x:row>
    <x:row r="1191">
      <x:c r="A1191" s="453" t="str">
        <x:v>ABRIL 2025</x:v>
      </x:c>
      <x:c r="B1191" s="453" t="str">
        <x:v>STC</x:v>
      </x:c>
      <x:c r="C1191" s="453" t="str">
        <x:v>PRODUÇÃO</x:v>
      </x:c>
      <x:c r="D1191" s="453" t="str">
        <x:v>CORTE</x:v>
      </x:c>
      <x:c r="E1191" s="453" t="str">
        <x:v>5081000021</x:v>
      </x:c>
      <x:c r="F1191" s="601" t="str">
        <x:v>ACAO PRODUTIVA RELIGACAO DISJ STC</x:v>
      </x:c>
      <x:c r="G1191" s="453" t="str">
        <x:v>UNIDADE</x:v>
      </x:c>
      <x:c r="H1191" s="604" t="n">
        <x:v>406</x:v>
      </x:c>
      <x:c r="I1191" s="607" t="n">
        <x:v>8627.5</x:v>
      </x:c>
      <x:c r="J1191" s="607" t="n">
        <x:v>12752.46</x:v>
      </x:c>
      <x:c r="K1191" s="453" t="str">
        <x:v>NORTE | SUL</x:v>
      </x:c>
      <x:c r="L1191" s="453" t="str">
        <x:v>SIM</x:v>
      </x:c>
      <x:c r="M1191" s="453" t="str">
        <x:v>PRODUÇÃO · COMPÕE O FATOR K</x:v>
      </x:c>
      <x:c r="N1191" s="453" t="str">
        <x:v>SUGESTÃO POR SIMILARIDADE</x:v>
      </x:c>
    </x:row>
    <x:row r="1192">
      <x:c r="A1192" s="453" t="str">
        <x:v>ABRIL 2025</x:v>
      </x:c>
      <x:c r="B1192" s="453" t="str">
        <x:v>STC</x:v>
      </x:c>
      <x:c r="C1192" s="453" t="str">
        <x:v>PRODUÇÃO</x:v>
      </x:c>
      <x:c r="D1192" s="453" t="str">
        <x:v>CORTE</x:v>
      </x:c>
      <x:c r="E1192" s="453" t="str">
        <x:v>5082000184</x:v>
      </x:c>
      <x:c r="F1192" s="601" t="str">
        <x:v>ACAO PRODUTIVA CORTE DISJ STC</x:v>
      </x:c>
      <x:c r="G1192" s="453" t="str">
        <x:v>UNIDADE</x:v>
      </x:c>
      <x:c r="H1192" s="604" t="n">
        <x:v>14609</x:v>
      </x:c>
      <x:c r="I1192" s="607" t="n">
        <x:v>310441.25</x:v>
      </x:c>
      <x:c r="J1192" s="607" t="n">
        <x:v>458868.69</x:v>
      </x:c>
      <x:c r="K1192" s="453" t="str">
        <x:v>NORTE | SUL</x:v>
      </x:c>
      <x:c r="L1192" s="453" t="str">
        <x:v>SIM</x:v>
      </x:c>
      <x:c r="M1192" s="453" t="str">
        <x:v>PRODUÇÃO · COMPÕE O FATOR K</x:v>
      </x:c>
      <x:c r="N1192" s="453" t="str">
        <x:v>SUGESTÃO POR SIMILARIDADE</x:v>
      </x:c>
    </x:row>
    <x:row r="1193">
      <x:c r="A1193" s="453" t="str">
        <x:v>ABRIL 2025</x:v>
      </x:c>
      <x:c r="B1193" s="453" t="str">
        <x:v>STC</x:v>
      </x:c>
      <x:c r="C1193" s="453" t="str">
        <x:v>PRODUÇÃO</x:v>
      </x:c>
      <x:c r="D1193" s="453" t="str">
        <x:v>CORTE</x:v>
      </x:c>
      <x:c r="E1193" s="453" t="str">
        <x:v>5082000185</x:v>
      </x:c>
      <x:c r="F1193" s="601" t="str">
        <x:v>ACAO IMPRODUTIVA DE COBRANCA STC</x:v>
      </x:c>
      <x:c r="G1193" s="453" t="str">
        <x:v>UNIDADE</x:v>
      </x:c>
      <x:c r="H1193" s="604" t="n">
        <x:v>4363</x:v>
      </x:c>
      <x:c r="I1193" s="607" t="n">
        <x:v>309031.29</x:v>
      </x:c>
      <x:c r="J1193" s="607" t="n">
        <x:v>114179.71</x:v>
      </x:c>
      <x:c r="K1193" s="453" t="str">
        <x:v>NORTE | SUL</x:v>
      </x:c>
      <x:c r="L1193" s="453" t="str">
        <x:v>SIM</x:v>
      </x:c>
      <x:c r="M1193" s="453" t="str">
        <x:v>PRODUÇÃO · COMPÕE O FATOR K</x:v>
      </x:c>
      <x:c r="N1193" s="453" t="str">
        <x:v>SUGESTÃO POR SIMILARIDADE</x:v>
      </x:c>
    </x:row>
    <x:row r="1194">
      <x:c r="A1194" s="453" t="str">
        <x:v>ABRIL 2025</x:v>
      </x:c>
      <x:c r="B1194" s="453" t="str">
        <x:v>STC</x:v>
      </x:c>
      <x:c r="C1194" s="453" t="str">
        <x:v>PRODUÇÃO</x:v>
      </x:c>
      <x:c r="D1194" s="453" t="str">
        <x:v>CORTE</x:v>
      </x:c>
      <x:c r="E1194" s="453" t="str">
        <x:v>5082000186</x:v>
      </x:c>
      <x:c r="F1194" s="601" t="str">
        <x:v>DESLIGAMENTO A PEDIDO DO CLIENTE STC</x:v>
      </x:c>
      <x:c r="G1194" s="453" t="str">
        <x:v>UNIDADE</x:v>
      </x:c>
      <x:c r="H1194" s="604" t="n">
        <x:v>4829</x:v>
      </x:c>
      <x:c r="I1194" s="607" t="n">
        <x:v>170994.89</x:v>
      </x:c>
      <x:c r="J1194" s="607" t="n">
        <x:v>189586.54</x:v>
      </x:c>
      <x:c r="K1194" s="453" t="str">
        <x:v>NORTE | SUL</x:v>
      </x:c>
      <x:c r="L1194" s="453" t="str">
        <x:v>SIM</x:v>
      </x:c>
      <x:c r="M1194" s="453" t="str">
        <x:v>PRODUÇÃO · COMPÕE O FATOR K</x:v>
      </x:c>
      <x:c r="N1194" s="453" t="str">
        <x:v>AJUSTE TÉCNICO / SUGESTÃO DIRIGIDA</x:v>
      </x:c>
    </x:row>
    <x:row r="1195">
      <x:c r="A1195" s="453" t="str">
        <x:v>ABRIL 2025</x:v>
      </x:c>
      <x:c r="B1195" s="453" t="str">
        <x:v>STC</x:v>
      </x:c>
      <x:c r="C1195" s="453" t="str">
        <x:v>PRODUÇÃO</x:v>
      </x:c>
      <x:c r="D1195" s="453" t="str">
        <x:v>CORTE</x:v>
      </x:c>
      <x:c r="E1195" s="453" t="str">
        <x:v>5082000191</x:v>
      </x:c>
      <x:c r="F1195" s="601" t="str">
        <x:v>ACAO PRODUTIVA CONFIRMAC PAG DEBITO STC</x:v>
      </x:c>
      <x:c r="G1195" s="453" t="str">
        <x:v>UNIDADE</x:v>
      </x:c>
      <x:c r="H1195" s="604" t="n">
        <x:v>995</x:v>
      </x:c>
      <x:c r="I1195" s="607" t="n">
        <x:v>70475.85</x:v>
      </x:c>
      <x:c r="J1195" s="607" t="n">
        <x:v>52088.25</x:v>
      </x:c>
      <x:c r="K1195" s="453" t="str">
        <x:v>NORTE | SUL</x:v>
      </x:c>
      <x:c r="L1195" s="453" t="str">
        <x:v>SIM</x:v>
      </x:c>
      <x:c r="M1195" s="453" t="str">
        <x:v>PRODUÇÃO · COMPÕE O FATOR K</x:v>
      </x:c>
      <x:c r="N1195" s="453" t="str">
        <x:v>AJUSTE TÉCNICO / SUGESTÃO DIRIGIDA</x:v>
      </x:c>
    </x:row>
    <x:row r="1196">
      <x:c r="A1196" s="453" t="str">
        <x:v>ABRIL 2025</x:v>
      </x:c>
      <x:c r="B1196" s="453" t="str">
        <x:v>STC</x:v>
      </x:c>
      <x:c r="C1196" s="453" t="str">
        <x:v>PRODUÇÃO</x:v>
      </x:c>
      <x:c r="D1196" s="453" t="str">
        <x:v>LIGAÇÃO NOVA</x:v>
      </x:c>
      <x:c r="E1196" s="453" t="str">
        <x:v>5082000196</x:v>
      </x:c>
      <x:c r="F1196" s="601" t="str">
        <x:v>REATIVACAO UC S/ INST MEDIDOR E RAMAL</x:v>
      </x:c>
      <x:c r="G1196" s="453" t="str">
        <x:v>UNIDADE</x:v>
      </x:c>
      <x:c r="H1196" s="604" t="n">
        <x:v>4425</x:v>
      </x:c>
      <x:c r="I1196" s="607" t="n">
        <x:v>313422.75</x:v>
      </x:c>
      <x:c r="J1196" s="607" t="n">
        <x:v>559497</x:v>
      </x:c>
      <x:c r="K1196" s="453" t="str">
        <x:v>NORTE | SUL</x:v>
      </x:c>
      <x:c r="L1196" s="453" t="str">
        <x:v>SIM</x:v>
      </x:c>
      <x:c r="M1196" s="453" t="str">
        <x:v>PRODUÇÃO · COMPÕE O FATOR K</x:v>
      </x:c>
      <x:c r="N1196" s="453" t="str">
        <x:v>AJUSTE TÉCNICO / SUGESTÃO DIRIGIDA</x:v>
      </x:c>
    </x:row>
    <x:row r="1197">
      <x:c r="A1197" s="453" t="str">
        <x:v>ABRIL 2025</x:v>
      </x:c>
      <x:c r="B1197" s="453" t="str">
        <x:v>STC</x:v>
      </x:c>
      <x:c r="C1197" s="453" t="str">
        <x:v>PRODUÇÃO</x:v>
      </x:c>
      <x:c r="D1197" s="453" t="str">
        <x:v>LIGAÇÃO NOVA</x:v>
      </x:c>
      <x:c r="E1197" s="453" t="str">
        <x:v>5082000198</x:v>
      </x:c>
      <x:c r="F1197" s="601" t="str">
        <x:v>INST MEDIDOR ELETRONICO STC</x:v>
      </x:c>
      <x:c r="G1197" s="453" t="str">
        <x:v>UNIDADE</x:v>
      </x:c>
      <x:c r="H1197" s="604" t="n">
        <x:v>5144</x:v>
      </x:c>
      <x:c r="I1197" s="607" t="n">
        <x:v>606977.01</x:v>
      </x:c>
      <x:c r="J1197" s="607" t="n">
        <x:v>845570.72</x:v>
      </x:c>
      <x:c r="K1197" s="453" t="str">
        <x:v>NORTE | SUL</x:v>
      </x:c>
      <x:c r="L1197" s="453" t="str">
        <x:v>SIM</x:v>
      </x:c>
      <x:c r="M1197" s="453" t="str">
        <x:v>PRODUÇÃO · COMPÕE O FATOR K</x:v>
      </x:c>
      <x:c r="N1197" s="453" t="str">
        <x:v>AJUSTE TÉCNICO / SUGESTÃO DIRIGIDA | SUGESTÃO POR SIMILARIDADE</x:v>
      </x:c>
    </x:row>
    <x:row r="1198">
      <x:c r="A1198" s="453" t="str">
        <x:v>ABRIL 2025</x:v>
      </x:c>
      <x:c r="B1198" s="453" t="str">
        <x:v>STC</x:v>
      </x:c>
      <x:c r="C1198" s="453" t="str">
        <x:v>PRODUÇÃO</x:v>
      </x:c>
      <x:c r="D1198" s="453" t="str">
        <x:v>LIGAÇÃO NOVA</x:v>
      </x:c>
      <x:c r="E1198" s="453" t="str">
        <x:v>5082000199</x:v>
      </x:c>
      <x:c r="F1198" s="601" t="str">
        <x:v>RET MEDIDOR ELETRONICO STC</x:v>
      </x:c>
      <x:c r="G1198" s="453" t="str">
        <x:v>UNIDADE</x:v>
      </x:c>
      <x:c r="H1198" s="604" t="n">
        <x:v>1121</x:v>
      </x:c>
      <x:c r="I1198" s="607" t="n">
        <x:v>21827.13</x:v>
      </x:c>
      <x:c r="J1198" s="607" t="n">
        <x:v>128982.26</x:v>
      </x:c>
      <x:c r="K1198" s="453" t="str">
        <x:v>NORTE | SUL</x:v>
      </x:c>
      <x:c r="L1198" s="453" t="str">
        <x:v>SIM</x:v>
      </x:c>
      <x:c r="M1198" s="453" t="str">
        <x:v>PRODUÇÃO · COMPÕE O FATOR K</x:v>
      </x:c>
      <x:c r="N1198" s="453" t="str">
        <x:v>AJUSTE TÉCNICO / SUGESTÃO DIRIGIDA</x:v>
      </x:c>
    </x:row>
    <x:row r="1199">
      <x:c r="A1199" s="453" t="str">
        <x:v>ABRIL 2025</x:v>
      </x:c>
      <x:c r="B1199" s="453" t="str">
        <x:v>STC</x:v>
      </x:c>
      <x:c r="C1199" s="453" t="str">
        <x:v>PRODUÇÃO</x:v>
      </x:c>
      <x:c r="D1199" s="453" t="str">
        <x:v>LIGAÇÃO NOVA</x:v>
      </x:c>
      <x:c r="E1199" s="453" t="str">
        <x:v>5082000202</x:v>
      </x:c>
      <x:c r="F1199" s="601" t="str">
        <x:v>INST MEDIDOR COM TESTE INVERSOR STC</x:v>
      </x:c>
      <x:c r="G1199" s="453" t="str">
        <x:v>UNIDADE</x:v>
      </x:c>
      <x:c r="H1199" s="604" t="n">
        <x:v>844</x:v>
      </x:c>
      <x:c r="I1199" s="607" t="n">
        <x:v>100950.84</x:v>
      </x:c>
      <x:c r="J1199" s="607" t="n">
        <x:v>154738.96</x:v>
      </x:c>
      <x:c r="K1199" s="453" t="str">
        <x:v>NORTE | SUL</x:v>
      </x:c>
      <x:c r="L1199" s="453" t="str">
        <x:v>SIM</x:v>
      </x:c>
      <x:c r="M1199" s="453" t="str">
        <x:v>PRODUÇÃO · COMPÕE O FATOR K</x:v>
      </x:c>
      <x:c r="N1199" s="453" t="str">
        <x:v>AJUSTE TÉCNICO / SUGESTÃO DIRIGIDA</x:v>
      </x:c>
    </x:row>
    <x:row r="1200">
      <x:c r="A1200" s="453" t="str">
        <x:v>ABRIL 2025</x:v>
      </x:c>
      <x:c r="B1200" s="453" t="str">
        <x:v>STC</x:v>
      </x:c>
      <x:c r="C1200" s="453" t="str">
        <x:v>PRODUÇÃO</x:v>
      </x:c>
      <x:c r="D1200" s="453" t="str">
        <x:v>LIGAÇÃO NOVA</x:v>
      </x:c>
      <x:c r="E1200" s="453" t="str">
        <x:v>5082000203</x:v>
      </x:c>
      <x:c r="F1200" s="601" t="str">
        <x:v>INST RAMAL DE CONEXAO CONC/MULTIPLEX STC</x:v>
      </x:c>
      <x:c r="G1200" s="453" t="str">
        <x:v>UNIDADE</x:v>
      </x:c>
      <x:c r="H1200" s="604" t="n">
        <x:v>7796</x:v>
      </x:c>
      <x:c r="I1200" s="607" t="n">
        <x:v>1445106.02</x:v>
      </x:c>
      <x:c r="J1200" s="607" t="n">
        <x:v>1872911.04</x:v>
      </x:c>
      <x:c r="K1200" s="453" t="str">
        <x:v>NORTE | SUL</x:v>
      </x:c>
      <x:c r="L1200" s="453" t="str">
        <x:v>SIM</x:v>
      </x:c>
      <x:c r="M1200" s="453" t="str">
        <x:v>PRODUÇÃO · COMPÕE O FATOR K</x:v>
      </x:c>
      <x:c r="N1200" s="453" t="str">
        <x:v>AJUSTE TÉCNICO / SUGESTÃO DIRIGIDA | SUGESTÃO POR SIMILARIDADE</x:v>
      </x:c>
    </x:row>
    <x:row r="1201">
      <x:c r="A1201" s="453" t="str">
        <x:v>ABRIL 2025</x:v>
      </x:c>
      <x:c r="B1201" s="453" t="str">
        <x:v>STC</x:v>
      </x:c>
      <x:c r="C1201" s="453" t="str">
        <x:v>PRODUÇÃO</x:v>
      </x:c>
      <x:c r="D1201" s="453" t="str">
        <x:v>LIGAÇÃO NOVA</x:v>
      </x:c>
      <x:c r="E1201" s="453" t="str">
        <x:v>5082000204</x:v>
      </x:c>
      <x:c r="F1201" s="601" t="str">
        <x:v>RET RAMAL DE CONEXAO CONC/MULTIPLEX STC</x:v>
      </x:c>
      <x:c r="G1201" s="453" t="str">
        <x:v>UNIDADE</x:v>
      </x:c>
      <x:c r="H1201" s="604" t="n">
        <x:v>2242</x:v>
      </x:c>
      <x:c r="I1201" s="607" t="n">
        <x:v>31926.08</x:v>
      </x:c>
      <x:c r="J1201" s="607" t="n">
        <x:v>377037.14</x:v>
      </x:c>
      <x:c r="K1201" s="453" t="str">
        <x:v>NORTE | SUL</x:v>
      </x:c>
      <x:c r="L1201" s="453" t="str">
        <x:v>SIM</x:v>
      </x:c>
      <x:c r="M1201" s="453" t="str">
        <x:v>PRODUÇÃO · COMPÕE O FATOR K</x:v>
      </x:c>
      <x:c r="N1201" s="453" t="str">
        <x:v>AJUSTE TÉCNICO / SUGESTÃO DIRIGIDA</x:v>
      </x:c>
    </x:row>
    <x:row r="1202">
      <x:c r="A1202" s="453" t="str">
        <x:v>ABRIL 2025</x:v>
      </x:c>
      <x:c r="B1202" s="453" t="str">
        <x:v>STC</x:v>
      </x:c>
      <x:c r="C1202" s="453" t="str">
        <x:v>PRODUÇÃO</x:v>
      </x:c>
      <x:c r="D1202" s="453" t="str">
        <x:v>LIGAÇÃO NOVA</x:v>
      </x:c>
      <x:c r="E1202" s="453" t="str">
        <x:v>5082000206</x:v>
      </x:c>
      <x:c r="F1202" s="601" t="str">
        <x:v>RET RAMAL DE CONEXAO C/ FICALIZ STC</x:v>
      </x:c>
      <x:c r="G1202" s="453" t="str">
        <x:v>UNIDADE</x:v>
      </x:c>
      <x:c r="H1202" s="604" t="n">
        <x:v>844</x:v>
      </x:c>
      <x:c r="I1202" s="607" t="n">
        <x:v>12018.56</x:v>
      </x:c>
      <x:c r="J1202" s="607" t="n">
        <x:v>152603.64</x:v>
      </x:c>
      <x:c r="K1202" s="453" t="str">
        <x:v>NORTE | SUL</x:v>
      </x:c>
      <x:c r="L1202" s="453" t="str">
        <x:v>SIM</x:v>
      </x:c>
      <x:c r="M1202" s="453" t="str">
        <x:v>PRODUÇÃO · COMPÕE O FATOR K</x:v>
      </x:c>
      <x:c r="N1202" s="453" t="str">
        <x:v>SUGESTÃO POR SIMILARIDADE</x:v>
      </x:c>
    </x:row>
    <x:row r="1203">
      <x:c r="A1203" s="453" t="str">
        <x:v>ABRIL 2025</x:v>
      </x:c>
      <x:c r="B1203" s="453" t="str">
        <x:v>STC</x:v>
      </x:c>
      <x:c r="C1203" s="453" t="str">
        <x:v>PRODUÇÃO</x:v>
      </x:c>
      <x:c r="D1203" s="453" t="str">
        <x:v>FORA DO ANEXO IX</x:v>
      </x:c>
      <x:c r="E1203" s="453" t="str">
        <x:v>5082000249</x:v>
      </x:c>
      <x:c r="F1203" s="601" t="str">
        <x:v>RET RAMAL CONEX CONC/MULT NORM STC</x:v>
      </x:c>
      <x:c r="G1203" s="453" t="str">
        <x:v>NÃO INFORMADA</x:v>
      </x:c>
      <x:c r="H1203" s="604" t="n">
        <x:v>687</x:v>
      </x:c>
      <x:c r="I1203" s="607" t="n">
        <x:v>24326.67</x:v>
      </x:c>
      <x:c r="J1203" s="607" t="n">
        <x:v>42051.27</x:v>
      </x:c>
      <x:c r="K1203" s="453" t="str">
        <x:v>NORTE | SUL</x:v>
      </x:c>
      <x:c r="L1203" s="453" t="str">
        <x:v>SIM</x:v>
      </x:c>
      <x:c r="M1203" s="453" t="str">
        <x:v>PRODUÇÃO · COMPÕE O FATOR K</x:v>
      </x:c>
      <x:c r="N1203" s="453" t="str">
        <x:v>SUGESTÃO POR SIMILARIDADE</x:v>
      </x:c>
    </x:row>
    <x:row r="1204">
      <x:c r="A1204" s="453" t="str">
        <x:v>ABRIL 2025</x:v>
      </x:c>
      <x:c r="B1204" s="453" t="str">
        <x:v>STC</x:v>
      </x:c>
      <x:c r="C1204" s="453" t="str">
        <x:v>PRODUÇÃO</x:v>
      </x:c>
      <x:c r="D1204" s="453" t="str">
        <x:v>FORA DO ANEXO IX</x:v>
      </x:c>
      <x:c r="E1204" s="453" t="str">
        <x:v>5082000252</x:v>
      </x:c>
      <x:c r="F1204" s="601" t="str">
        <x:v>RET MEDIDOR TRAFO ENERGIZ MF STC</x:v>
      </x:c>
      <x:c r="G1204" s="453" t="str">
        <x:v>NÃO INFORMADA</x:v>
      </x:c>
      <x:c r="H1204" s="604" t="n">
        <x:v>2242</x:v>
      </x:c>
      <x:c r="I1204" s="607" t="n">
        <x:v>31926.08</x:v>
      </x:c>
      <x:c r="J1204" s="607" t="n">
        <x:v>86664.23</x:v>
      </x:c>
      <x:c r="K1204" s="453" t="str">
        <x:v>NORTE | SUL</x:v>
      </x:c>
      <x:c r="L1204" s="453" t="str">
        <x:v>SIM</x:v>
      </x:c>
      <x:c r="M1204" s="453" t="str">
        <x:v>PRODUÇÃO · COMPÕE O FATOR K</x:v>
      </x:c>
      <x:c r="N1204" s="453" t="str">
        <x:v>AJUSTE TÉCNICO / SUGESTÃO DIRIGIDA</x:v>
      </x:c>
    </x:row>
    <x:row r="1205">
      <x:c r="A1205" s="453" t="str">
        <x:v>ABRIL 2025</x:v>
      </x:c>
      <x:c r="B1205" s="453" t="str">
        <x:v>STC</x:v>
      </x:c>
      <x:c r="C1205" s="453" t="str">
        <x:v>PRODUÇÃO</x:v>
      </x:c>
      <x:c r="D1205" s="453" t="str">
        <x:v>FORA DO ANEXO IX</x:v>
      </x:c>
      <x:c r="E1205" s="453" t="str">
        <x:v>5082000257</x:v>
      </x:c>
      <x:c r="F1205" s="601" t="str">
        <x:v>INST MEDIDOR TRAFO ENERGIZ MF STC</x:v>
      </x:c>
      <x:c r="G1205" s="453" t="str">
        <x:v>NÃO INFORMADA</x:v>
      </x:c>
      <x:c r="H1205" s="604" t="n">
        <x:v>2242</x:v>
      </x:c>
      <x:c r="I1205" s="607" t="n">
        <x:v>236239.54</x:v>
      </x:c>
      <x:c r="J1205" s="607" t="n">
        <x:v>112663.5</x:v>
      </x:c>
      <x:c r="K1205" s="453" t="str">
        <x:v>NORTE | SUL</x:v>
      </x:c>
      <x:c r="L1205" s="453" t="str">
        <x:v>SIM</x:v>
      </x:c>
      <x:c r="M1205" s="453" t="str">
        <x:v>PRODUÇÃO · COMPÕE O FATOR K</x:v>
      </x:c>
      <x:c r="N1205" s="453" t="str">
        <x:v>AJUSTE TÉCNICO / SUGESTÃO DIRIGIDA</x:v>
      </x:c>
    </x:row>
    <x:row r="1206">
      <x:c r="A1206" s="453" t="str">
        <x:v>MAIO 2025</x:v>
      </x:c>
      <x:c r="B1206" s="453" t="str">
        <x:v>DISPONIBILIDADE</x:v>
      </x:c>
      <x:c r="C1206" s="453" t="str">
        <x:v>DISPONIBILIDADE</x:v>
      </x:c>
      <x:c r="D1206" s="453" t="str">
        <x:v>LINHA VIVA</x:v>
      </x:c>
      <x:c r="E1206" s="453" t="str">
        <x:v>5013300005</x:v>
      </x:c>
      <x:c r="F1206" s="601" t="str">
        <x:v>TURMA LV 4H CAM SOBREAVISO</x:v>
      </x:c>
      <x:c r="G1206" s="453" t="str">
        <x:v>HORA</x:v>
      </x:c>
      <x:c r="H1206" s="604" t="n">
        <x:v>600.998</x:v>
      </x:c>
      <x:c r="I1206" s="607" t="n">
        <x:v>28805.83</x:v>
      </x:c>
      <x:c r="J1206" s="607" t="n">
        <x:v>28607.5</x:v>
      </x:c>
      <x:c r="K1206" s="453" t="str">
        <x:v>NORTE | SUL</x:v>
      </x:c>
      <x:c r="L1206" s="453" t="str">
        <x:v>NÃO</x:v>
      </x:c>
      <x:c r="M1206" s="453" t="str">
        <x:v>DISPONIBILIDADE O&amp;M · FORA DO FATOR K</x:v>
      </x:c>
      <x:c r="N1206" s="453" t="str">
        <x:v>SUGESTÃO POR SIMILARIDADE</x:v>
      </x:c>
    </x:row>
    <x:row r="1207">
      <x:c r="A1207" s="453" t="str">
        <x:v>MAIO 2025</x:v>
      </x:c>
      <x:c r="B1207" s="453" t="str">
        <x:v>DISPONIBILIDADE</x:v>
      </x:c>
      <x:c r="C1207" s="453" t="str">
        <x:v>DISPONIBILIDADE</x:v>
      </x:c>
      <x:c r="D1207" s="453" t="str">
        <x:v>LINHA MORTA</x:v>
      </x:c>
      <x:c r="E1207" s="453" t="str">
        <x:v>5020000092</x:v>
      </x:c>
      <x:c r="F1207" s="601" t="str">
        <x:v>INST POSTE CONCRETO ATE 14M LM</x:v>
      </x:c>
      <x:c r="G1207" s="453" t="str">
        <x:v>UNIDADE</x:v>
      </x:c>
      <x:c r="H1207" s="604" t="n">
        <x:v>224.909091</x:v>
      </x:c>
      <x:c r="I1207" s="607" t="n">
        <x:v>296373.35</x:v>
      </x:c>
      <x:c r="J1207" s="607" t="n">
        <x:v>396157.12</x:v>
      </x:c>
      <x:c r="K1207" s="453" t="str">
        <x:v>NORTE | SUL</x:v>
      </x:c>
      <x:c r="L1207" s="453" t="str">
        <x:v>NÃO</x:v>
      </x:c>
      <x:c r="M1207" s="453" t="str">
        <x:v>DISPONIBILIDADE O&amp;M · FORA DO FATOR K</x:v>
      </x:c>
      <x:c r="N1207" s="453" t="str">
        <x:v>DE/PARA POR CÓDIGO</x:v>
      </x:c>
    </x:row>
    <x:row r="1208">
      <x:c r="A1208" s="453" t="str">
        <x:v>MAIO 2025</x:v>
      </x:c>
      <x:c r="B1208" s="453" t="str">
        <x:v>DISPONIBILIDADE</x:v>
      </x:c>
      <x:c r="C1208" s="453" t="str">
        <x:v>DISPONIBILIDADE</x:v>
      </x:c>
      <x:c r="D1208" s="453" t="str">
        <x:v>LINHA MORTA</x:v>
      </x:c>
      <x:c r="E1208" s="453" t="str">
        <x:v>5020000093</x:v>
      </x:c>
      <x:c r="F1208" s="601" t="str">
        <x:v>RET POSTE CONCRETO ATE 14M LM</x:v>
      </x:c>
      <x:c r="G1208" s="453" t="str">
        <x:v>UNIDADE</x:v>
      </x:c>
      <x:c r="H1208" s="604" t="n">
        <x:v>3</x:v>
      </x:c>
      <x:c r="I1208" s="607" t="n">
        <x:v>1626.81</x:v>
      </x:c>
      <x:c r="J1208" s="607" t="n">
        <x:v>2090.04</x:v>
      </x:c>
      <x:c r="K1208" s="453" t="str">
        <x:v>SUL</x:v>
      </x:c>
      <x:c r="L1208" s="453" t="str">
        <x:v>NÃO</x:v>
      </x:c>
      <x:c r="M1208" s="453" t="str">
        <x:v>DISPONIBILIDADE O&amp;M · FORA DO FATOR K</x:v>
      </x:c>
      <x:c r="N1208" s="453" t="str">
        <x:v>DE/PARA POR CÓDIGO | NÃO INFORMADA</x:v>
      </x:c>
    </x:row>
    <x:row r="1209">
      <x:c r="A1209" s="453" t="str">
        <x:v>MAIO 2025</x:v>
      </x:c>
      <x:c r="B1209" s="453" t="str">
        <x:v>DISPONIBILIDADE</x:v>
      </x:c>
      <x:c r="C1209" s="453" t="str">
        <x:v>DISPONIBILIDADE</x:v>
      </x:c>
      <x:c r="D1209" s="453" t="str">
        <x:v>LINHA MORTA</x:v>
      </x:c>
      <x:c r="E1209" s="453" t="str">
        <x:v>5020000098</x:v>
      </x:c>
      <x:c r="F1209" s="601" t="str">
        <x:v>INST POSTE DE FIBRA 7 A 19M LM</x:v>
      </x:c>
      <x:c r="G1209" s="453" t="str">
        <x:v>UNIDADE</x:v>
      </x:c>
      <x:c r="H1209" s="604" t="n">
        <x:v>0.090909</x:v>
      </x:c>
      <x:c r="I1209" s="607" t="n">
        <x:v>52.63</x:v>
      </x:c>
      <x:c r="J1209" s="607" t="n">
        <x:v>106.8</x:v>
      </x:c>
      <x:c r="K1209" s="453" t="str">
        <x:v>NORTE | SUL</x:v>
      </x:c>
      <x:c r="L1209" s="453" t="str">
        <x:v>NÃO</x:v>
      </x:c>
      <x:c r="M1209" s="453" t="str">
        <x:v>DISPONIBILIDADE O&amp;M · FORA DO FATOR K</x:v>
      </x:c>
      <x:c r="N1209" s="453" t="str">
        <x:v>DE/PARA POR CÓDIGO</x:v>
      </x:c>
    </x:row>
    <x:row r="1210">
      <x:c r="A1210" s="453" t="str">
        <x:v>MAIO 2025</x:v>
      </x:c>
      <x:c r="B1210" s="453" t="str">
        <x:v>DISPONIBILIDADE</x:v>
      </x:c>
      <x:c r="C1210" s="453" t="str">
        <x:v>DISPONIBILIDADE</x:v>
      </x:c>
      <x:c r="D1210" s="453" t="str">
        <x:v>LINHA MORTA</x:v>
      </x:c>
      <x:c r="E1210" s="453" t="str">
        <x:v>5020000099</x:v>
      </x:c>
      <x:c r="F1210" s="601" t="str">
        <x:v>RET POSTE DE FIBRA 7 A 19M LM</x:v>
      </x:c>
      <x:c r="G1210" s="453" t="str">
        <x:v>UNIDADE</x:v>
      </x:c>
      <x:c r="H1210" s="604" t="n">
        <x:v>165</x:v>
      </x:c>
      <x:c r="I1210" s="607" t="n">
        <x:v>82923.13</x:v>
      </x:c>
      <x:c r="J1210" s="607" t="n">
        <x:v>98836.65</x:v>
      </x:c>
      <x:c r="K1210" s="453" t="str">
        <x:v>NORTE | SUL</x:v>
      </x:c>
      <x:c r="L1210" s="453" t="str">
        <x:v>NÃO</x:v>
      </x:c>
      <x:c r="M1210" s="453" t="str">
        <x:v>DISPONIBILIDADE O&amp;M · FORA DO FATOR K</x:v>
      </x:c>
      <x:c r="N1210" s="453" t="str">
        <x:v>DE/PARA POR CÓDIGO | NÃO INFORMADA</x:v>
      </x:c>
    </x:row>
    <x:row r="1211">
      <x:c r="A1211" s="453" t="str">
        <x:v>MAIO 2025</x:v>
      </x:c>
      <x:c r="B1211" s="453" t="str">
        <x:v>DISPONIBILIDADE</x:v>
      </x:c>
      <x:c r="C1211" s="453" t="str">
        <x:v>DISPONIBILIDADE</x:v>
      </x:c>
      <x:c r="D1211" s="453" t="str">
        <x:v>LINHA MORTA</x:v>
      </x:c>
      <x:c r="E1211" s="453" t="str">
        <x:v>5020000102</x:v>
      </x:c>
      <x:c r="F1211" s="601" t="str">
        <x:v>INST POSTE MET QUAD 7M RD LM</x:v>
      </x:c>
      <x:c r="G1211" s="453" t="str">
        <x:v>UNIDADE</x:v>
      </x:c>
      <x:c r="H1211" s="604" t="n">
        <x:v>7</x:v>
      </x:c>
      <x:c r="I1211" s="607" t="n">
        <x:v>2315.53</x:v>
      </x:c>
      <x:c r="J1211" s="607" t="n">
        <x:v>6633.27</x:v>
      </x:c>
      <x:c r="K1211" s="453" t="str">
        <x:v>NORTE</x:v>
      </x:c>
      <x:c r="L1211" s="453" t="str">
        <x:v>NÃO</x:v>
      </x:c>
      <x:c r="M1211" s="453" t="str">
        <x:v>DISPONIBILIDADE O&amp;M · FORA DO FATOR K</x:v>
      </x:c>
      <x:c r="N1211" s="453" t="str">
        <x:v>NÃO INFORMADA</x:v>
      </x:c>
    </x:row>
    <x:row r="1212">
      <x:c r="A1212" s="453" t="str">
        <x:v>MAIO 2025</x:v>
      </x:c>
      <x:c r="B1212" s="453" t="str">
        <x:v>DISPONIBILIDADE</x:v>
      </x:c>
      <x:c r="C1212" s="453" t="str">
        <x:v>DISPONIBILIDADE</x:v>
      </x:c>
      <x:c r="D1212" s="453" t="str">
        <x:v>LINHA MORTA</x:v>
      </x:c>
      <x:c r="E1212" s="453" t="str">
        <x:v>5020000106</x:v>
      </x:c>
      <x:c r="F1212" s="601" t="str">
        <x:v>APRUMAR POSTE CONC/FIBRA LM</x:v>
      </x:c>
      <x:c r="G1212" s="453" t="str">
        <x:v>UNIDADE</x:v>
      </x:c>
      <x:c r="H1212" s="604" t="n">
        <x:v>18</x:v>
      </x:c>
      <x:c r="I1212" s="607" t="n">
        <x:v>8213.94</x:v>
      </x:c>
      <x:c r="J1212" s="607" t="n">
        <x:v>11730.96</x:v>
      </x:c>
      <x:c r="K1212" s="453" t="str">
        <x:v>NORTE | SUL</x:v>
      </x:c>
      <x:c r="L1212" s="453" t="str">
        <x:v>NÃO</x:v>
      </x:c>
      <x:c r="M1212" s="453" t="str">
        <x:v>DISPONIBILIDADE O&amp;M · FORA DO FATOR K</x:v>
      </x:c>
      <x:c r="N1212" s="453" t="str">
        <x:v>DE/PARA POR CÓDIGO</x:v>
      </x:c>
    </x:row>
    <x:row r="1213">
      <x:c r="A1213" s="453" t="str">
        <x:v>MAIO 2025</x:v>
      </x:c>
      <x:c r="B1213" s="453" t="str">
        <x:v>DISPONIBILIDADE</x:v>
      </x:c>
      <x:c r="C1213" s="453" t="str">
        <x:v>DISPONIBILIDADE</x:v>
      </x:c>
      <x:c r="D1213" s="453" t="str">
        <x:v>LINHA MORTA</x:v>
      </x:c>
      <x:c r="E1213" s="453" t="str">
        <x:v>5020000107</x:v>
      </x:c>
      <x:c r="F1213" s="601" t="str">
        <x:v>RESTAURAR PASSEIO SIMPLES CIMENTADO LM</x:v>
      </x:c>
      <x:c r="G1213" s="453" t="str">
        <x:v>UNIDADE</x:v>
      </x:c>
      <x:c r="H1213" s="604" t="n">
        <x:v>12</x:v>
      </x:c>
      <x:c r="I1213" s="607" t="n">
        <x:v>8550.6</x:v>
      </x:c>
      <x:c r="J1213" s="607" t="n">
        <x:v>6697.56</x:v>
      </x:c>
      <x:c r="K1213" s="453" t="str">
        <x:v>NORTE | SUL</x:v>
      </x:c>
      <x:c r="L1213" s="453" t="str">
        <x:v>NÃO</x:v>
      </x:c>
      <x:c r="M1213" s="453" t="str">
        <x:v>DISPONIBILIDADE O&amp;M · FORA DO FATOR K</x:v>
      </x:c>
      <x:c r="N1213" s="453" t="str">
        <x:v>DE/PARA POR CÓDIGO</x:v>
      </x:c>
    </x:row>
    <x:row r="1214">
      <x:c r="A1214" s="453" t="str">
        <x:v>MAIO 2025</x:v>
      </x:c>
      <x:c r="B1214" s="453" t="str">
        <x:v>DISPONIBILIDADE</x:v>
      </x:c>
      <x:c r="C1214" s="453" t="str">
        <x:v>DISPONIBILIDADE</x:v>
      </x:c>
      <x:c r="D1214" s="453" t="str">
        <x:v>LINHA MORTA</x:v>
      </x:c>
      <x:c r="E1214" s="453" t="str">
        <x:v>5020100057</x:v>
      </x:c>
      <x:c r="F1214" s="601" t="str">
        <x:v>BASE CONCRETO 2CAMADAS PARA POSTE LM</x:v>
      </x:c>
      <x:c r="G1214" s="453" t="str">
        <x:v>UNIDADE</x:v>
      </x:c>
      <x:c r="H1214" s="604" t="n">
        <x:v>60</x:v>
      </x:c>
      <x:c r="I1214" s="607" t="n">
        <x:v>147561.86</x:v>
      </x:c>
      <x:c r="J1214" s="607" t="n">
        <x:v>86842.8</x:v>
      </x:c>
      <x:c r="K1214" s="453" t="str">
        <x:v>NORTE | SUL</x:v>
      </x:c>
      <x:c r="L1214" s="453" t="str">
        <x:v>NÃO</x:v>
      </x:c>
      <x:c r="M1214" s="453" t="str">
        <x:v>DISPONIBILIDADE O&amp;M · FORA DO FATOR K</x:v>
      </x:c>
      <x:c r="N1214" s="453" t="str">
        <x:v>DE/PARA POR CÓDIGO</x:v>
      </x:c>
    </x:row>
    <x:row r="1215">
      <x:c r="A1215" s="453" t="str">
        <x:v>MAIO 2025</x:v>
      </x:c>
      <x:c r="B1215" s="453" t="str">
        <x:v>DISPONIBILIDADE</x:v>
      </x:c>
      <x:c r="C1215" s="453" t="str">
        <x:v>DISPONIBILIDADE</x:v>
      </x:c>
      <x:c r="D1215" s="453" t="str">
        <x:v>LINHA MORTA</x:v>
      </x:c>
      <x:c r="E1215" s="453" t="str">
        <x:v>5020100058</x:v>
      </x:c>
      <x:c r="F1215" s="601" t="str">
        <x:v>BASE CONCRETO C/ MANILHA PARA POSTE LM</x:v>
      </x:c>
      <x:c r="G1215" s="453" t="str">
        <x:v>UNIDADE</x:v>
      </x:c>
      <x:c r="H1215" s="604" t="n">
        <x:v>1</x:v>
      </x:c>
      <x:c r="I1215" s="607" t="n">
        <x:v>10676.06</x:v>
      </x:c>
      <x:c r="J1215" s="607" t="n">
        <x:v>1722.24</x:v>
      </x:c>
      <x:c r="K1215" s="453" t="str">
        <x:v>SUL</x:v>
      </x:c>
      <x:c r="L1215" s="453" t="str">
        <x:v>NÃO</x:v>
      </x:c>
      <x:c r="M1215" s="453" t="str">
        <x:v>DISPONIBILIDADE O&amp;M · FORA DO FATOR K</x:v>
      </x:c>
      <x:c r="N1215" s="453" t="str">
        <x:v>DE/PARA POR CÓDIGO</x:v>
      </x:c>
    </x:row>
    <x:row r="1216">
      <x:c r="A1216" s="453" t="str">
        <x:v>MAIO 2025</x:v>
      </x:c>
      <x:c r="B1216" s="453" t="str">
        <x:v>DISPONIBILIDADE</x:v>
      </x:c>
      <x:c r="C1216" s="453" t="str">
        <x:v>DISPONIBILIDADE</x:v>
      </x:c>
      <x:c r="D1216" s="453" t="str">
        <x:v>LINHA MORTA</x:v>
      </x:c>
      <x:c r="E1216" s="453" t="str">
        <x:v>5020200034</x:v>
      </x:c>
      <x:c r="F1216" s="601" t="str">
        <x:v>INST ESTAI ANCORA LM</x:v>
      </x:c>
      <x:c r="G1216" s="453" t="str">
        <x:v>CONJUNTO</x:v>
      </x:c>
      <x:c r="H1216" s="604" t="n">
        <x:v>6</x:v>
      </x:c>
      <x:c r="I1216" s="607" t="n">
        <x:v>9380.28</x:v>
      </x:c>
      <x:c r="J1216" s="607" t="n">
        <x:v>5514.54</x:v>
      </x:c>
      <x:c r="K1216" s="453" t="str">
        <x:v>SUL</x:v>
      </x:c>
      <x:c r="L1216" s="453" t="str">
        <x:v>NÃO</x:v>
      </x:c>
      <x:c r="M1216" s="453" t="str">
        <x:v>DISPONIBILIDADE O&amp;M · FORA DO FATOR K</x:v>
      </x:c>
      <x:c r="N1216" s="453" t="str">
        <x:v>DE/PARA POR CÓDIGO | NÃO INFORMADA</x:v>
      </x:c>
    </x:row>
    <x:row r="1217">
      <x:c r="A1217" s="453" t="str">
        <x:v>MAIO 2025</x:v>
      </x:c>
      <x:c r="B1217" s="453" t="str">
        <x:v>DISPONIBILIDADE</x:v>
      </x:c>
      <x:c r="C1217" s="453" t="str">
        <x:v>DISPONIBILIDADE</x:v>
      </x:c>
      <x:c r="D1217" s="453" t="str">
        <x:v>LINHA MORTA</x:v>
      </x:c>
      <x:c r="E1217" s="453" t="str">
        <x:v>5020200035</x:v>
      </x:c>
      <x:c r="F1217" s="601" t="str">
        <x:v>RET ESTAI ANCORA LM</x:v>
      </x:c>
      <x:c r="G1217" s="453" t="str">
        <x:v>CONJUNTO</x:v>
      </x:c>
      <x:c r="H1217" s="604" t="n">
        <x:v>16</x:v>
      </x:c>
      <x:c r="I1217" s="607" t="n">
        <x:v>4604.77</x:v>
      </x:c>
      <x:c r="J1217" s="607" t="n">
        <x:v>4134.88</x:v>
      </x:c>
      <x:c r="K1217" s="453" t="str">
        <x:v>SUL</x:v>
      </x:c>
      <x:c r="L1217" s="453" t="str">
        <x:v>NÃO</x:v>
      </x:c>
      <x:c r="M1217" s="453" t="str">
        <x:v>DISPONIBILIDADE O&amp;M · FORA DO FATOR K</x:v>
      </x:c>
      <x:c r="N1217" s="453" t="str">
        <x:v>DE/PARA POR CÓDIGO</x:v>
      </x:c>
    </x:row>
    <x:row r="1218">
      <x:c r="A1218" s="453" t="str">
        <x:v>MAIO 2025</x:v>
      </x:c>
      <x:c r="B1218" s="453" t="str">
        <x:v>DISPONIBILIDADE</x:v>
      </x:c>
      <x:c r="C1218" s="453" t="str">
        <x:v>DISPONIBILIDADE</x:v>
      </x:c>
      <x:c r="D1218" s="453" t="str">
        <x:v>LINHA MORTA</x:v>
      </x:c>
      <x:c r="E1218" s="453" t="str">
        <x:v>5020200036</x:v>
      </x:c>
      <x:c r="F1218" s="601" t="str">
        <x:v>INST ESTAI SUBSOLO BASE REFORCADA LM</x:v>
      </x:c>
      <x:c r="G1218" s="453" t="str">
        <x:v>CONJUNTO</x:v>
      </x:c>
      <x:c r="H1218" s="604" t="n">
        <x:v>1</x:v>
      </x:c>
      <x:c r="I1218" s="607" t="n">
        <x:v>492.93</x:v>
      </x:c>
      <x:c r="J1218" s="607" t="n">
        <x:v>342.03</x:v>
      </x:c>
      <x:c r="K1218" s="453" t="str">
        <x:v>SUL</x:v>
      </x:c>
      <x:c r="L1218" s="453" t="str">
        <x:v>NÃO</x:v>
      </x:c>
      <x:c r="M1218" s="453" t="str">
        <x:v>DISPONIBILIDADE O&amp;M · FORA DO FATOR K</x:v>
      </x:c>
      <x:c r="N1218" s="453" t="str">
        <x:v>SUGESTÃO POR SIMILARIDADE | NÃO INFORMADA</x:v>
      </x:c>
    </x:row>
    <x:row r="1219">
      <x:c r="A1219" s="453" t="str">
        <x:v>MAIO 2025</x:v>
      </x:c>
      <x:c r="B1219" s="453" t="str">
        <x:v>DISPONIBILIDADE</x:v>
      </x:c>
      <x:c r="C1219" s="453" t="str">
        <x:v>DISPONIBILIDADE</x:v>
      </x:c>
      <x:c r="D1219" s="453" t="str">
        <x:v>LINHA MORTA</x:v>
      </x:c>
      <x:c r="E1219" s="453" t="str">
        <x:v>5020200037</x:v>
      </x:c>
      <x:c r="F1219" s="601" t="str">
        <x:v>INST ESTAI AEREO LM</x:v>
      </x:c>
      <x:c r="G1219" s="453" t="str">
        <x:v>CONJUNTO</x:v>
      </x:c>
      <x:c r="H1219" s="604" t="n">
        <x:v>2</x:v>
      </x:c>
      <x:c r="I1219" s="607" t="n">
        <x:v>691.63</x:v>
      </x:c>
      <x:c r="J1219" s="607" t="n">
        <x:v>736.12</x:v>
      </x:c>
      <x:c r="K1219" s="453" t="str">
        <x:v>SUL</x:v>
      </x:c>
      <x:c r="L1219" s="453" t="str">
        <x:v>NÃO</x:v>
      </x:c>
      <x:c r="M1219" s="453" t="str">
        <x:v>DISPONIBILIDADE O&amp;M · FORA DO FATOR K</x:v>
      </x:c>
      <x:c r="N1219" s="453" t="str">
        <x:v>DE/PARA POR CÓDIGO | NÃO INFORMADA</x:v>
      </x:c>
    </x:row>
    <x:row r="1220">
      <x:c r="A1220" s="453" t="str">
        <x:v>MAIO 2025</x:v>
      </x:c>
      <x:c r="B1220" s="453" t="str">
        <x:v>DISPONIBILIDADE</x:v>
      </x:c>
      <x:c r="C1220" s="453" t="str">
        <x:v>DISPONIBILIDADE</x:v>
      </x:c>
      <x:c r="D1220" s="453" t="str">
        <x:v>LINHA MORTA</x:v>
      </x:c>
      <x:c r="E1220" s="453" t="str">
        <x:v>5020200038</x:v>
      </x:c>
      <x:c r="F1220" s="601" t="str">
        <x:v>RET ESTAI AEREO LM</x:v>
      </x:c>
      <x:c r="G1220" s="453" t="str">
        <x:v>CONJUNTO</x:v>
      </x:c>
      <x:c r="H1220" s="604" t="n">
        <x:v>5</x:v>
      </x:c>
      <x:c r="I1220" s="607" t="n">
        <x:v>1031.2</x:v>
      </x:c>
      <x:c r="J1220" s="607" t="n">
        <x:v>1380.2</x:v>
      </x:c>
      <x:c r="K1220" s="453" t="str">
        <x:v>NORTE | SUL</x:v>
      </x:c>
      <x:c r="L1220" s="453" t="str">
        <x:v>NÃO</x:v>
      </x:c>
      <x:c r="M1220" s="453" t="str">
        <x:v>DISPONIBILIDADE O&amp;M · FORA DO FATOR K</x:v>
      </x:c>
      <x:c r="N1220" s="453" t="str">
        <x:v>DE/PARA POR CÓDIGO | NÃO INFORMADA</x:v>
      </x:c>
    </x:row>
    <x:row r="1221">
      <x:c r="A1221" s="453" t="str">
        <x:v>MAIO 2025</x:v>
      </x:c>
      <x:c r="B1221" s="453" t="str">
        <x:v>DISPONIBILIDADE</x:v>
      </x:c>
      <x:c r="C1221" s="453" t="str">
        <x:v>DISPONIBILIDADE</x:v>
      </x:c>
      <x:c r="D1221" s="453" t="str">
        <x:v>LINHA MORTA</x:v>
      </x:c>
      <x:c r="E1221" s="453" t="str">
        <x:v>5020200039</x:v>
      </x:c>
      <x:c r="F1221" s="601" t="str">
        <x:v>TENSIONAR ESTAI LM</x:v>
      </x:c>
      <x:c r="G1221" s="453" t="str">
        <x:v>CONJUNTO</x:v>
      </x:c>
      <x:c r="H1221" s="604" t="n">
        <x:v>24</x:v>
      </x:c>
      <x:c r="I1221" s="607" t="n">
        <x:v>2342.4</x:v>
      </x:c>
      <x:c r="J1221" s="607" t="n">
        <x:v>4416.72</x:v>
      </x:c>
      <x:c r="K1221" s="453" t="str">
        <x:v>SUL</x:v>
      </x:c>
      <x:c r="L1221" s="453" t="str">
        <x:v>NÃO</x:v>
      </x:c>
      <x:c r="M1221" s="453" t="str">
        <x:v>DISPONIBILIDADE O&amp;M · FORA DO FATOR K</x:v>
      </x:c>
      <x:c r="N1221" s="453" t="str">
        <x:v>DE/PARA POR CÓDIGO</x:v>
      </x:c>
    </x:row>
    <x:row r="1222">
      <x:c r="A1222" s="453" t="str">
        <x:v>MAIO 2025</x:v>
      </x:c>
      <x:c r="B1222" s="453" t="str">
        <x:v>DISPONIBILIDADE</x:v>
      </x:c>
      <x:c r="C1222" s="453" t="str">
        <x:v>DISPONIBILIDADE</x:v>
      </x:c>
      <x:c r="D1222" s="453" t="str">
        <x:v>LINHA MORTA</x:v>
      </x:c>
      <x:c r="E1222" s="453" t="str">
        <x:v>5021000131</x:v>
      </x:c>
      <x:c r="F1222" s="601" t="str">
        <x:v>INST ESTR PRI 2/3F SUS/PAS SP CRUZ SP LM</x:v>
      </x:c>
      <x:c r="G1222" s="453" t="str">
        <x:v>CONJUNTO</x:v>
      </x:c>
      <x:c r="H1222" s="604" t="n">
        <x:v>71</x:v>
      </x:c>
      <x:c r="I1222" s="607" t="n">
        <x:v>34349.38</x:v>
      </x:c>
      <x:c r="J1222" s="607" t="n">
        <x:v>46337.44</x:v>
      </x:c>
      <x:c r="K1222" s="453" t="str">
        <x:v>NORTE | SUL</x:v>
      </x:c>
      <x:c r="L1222" s="453" t="str">
        <x:v>NÃO</x:v>
      </x:c>
      <x:c r="M1222" s="453" t="str">
        <x:v>DISPONIBILIDADE O&amp;M · FORA DO FATOR K</x:v>
      </x:c>
      <x:c r="N1222" s="453" t="str">
        <x:v>DE/PARA POR CÓDIGO | NÃO INFORMADA</x:v>
      </x:c>
    </x:row>
    <x:row r="1223">
      <x:c r="A1223" s="453" t="str">
        <x:v>MAIO 2025</x:v>
      </x:c>
      <x:c r="B1223" s="453" t="str">
        <x:v>DISPONIBILIDADE</x:v>
      </x:c>
      <x:c r="C1223" s="453" t="str">
        <x:v>DISPONIBILIDADE</x:v>
      </x:c>
      <x:c r="D1223" s="453" t="str">
        <x:v>LINHA MORTA</x:v>
      </x:c>
      <x:c r="E1223" s="453" t="str">
        <x:v>5021000132</x:v>
      </x:c>
      <x:c r="F1223" s="601" t="str">
        <x:v>RET ESTR PRI 2/3F SUS/PAS SP CRUZ SP LM</x:v>
      </x:c>
      <x:c r="G1223" s="453" t="str">
        <x:v>CONJUNTO</x:v>
      </x:c>
      <x:c r="H1223" s="604" t="n">
        <x:v>66</x:v>
      </x:c>
      <x:c r="I1223" s="607" t="n">
        <x:v>10194.24</x:v>
      </x:c>
      <x:c r="J1223" s="607" t="n">
        <x:v>32299.08</x:v>
      </x:c>
      <x:c r="K1223" s="453" t="str">
        <x:v>NORTE | SUL</x:v>
      </x:c>
      <x:c r="L1223" s="453" t="str">
        <x:v>NÃO</x:v>
      </x:c>
      <x:c r="M1223" s="453" t="str">
        <x:v>DISPONIBILIDADE O&amp;M · FORA DO FATOR K</x:v>
      </x:c>
      <x:c r="N1223" s="453" t="str">
        <x:v>DE/PARA POR CÓDIGO</x:v>
      </x:c>
    </x:row>
    <x:row r="1224">
      <x:c r="A1224" s="453" t="str">
        <x:v>MAIO 2025</x:v>
      </x:c>
      <x:c r="B1224" s="453" t="str">
        <x:v>DISPONIBILIDADE</x:v>
      </x:c>
      <x:c r="C1224" s="453" t="str">
        <x:v>DISPONIBILIDADE</x:v>
      </x:c>
      <x:c r="D1224" s="453" t="str">
        <x:v>LINHA MORTA</x:v>
      </x:c>
      <x:c r="E1224" s="453" t="str">
        <x:v>5021000133</x:v>
      </x:c>
      <x:c r="F1224" s="601" t="str">
        <x:v>INST ESTR PRI 2/3F SUS/PAS DP CRUZ DP LM</x:v>
      </x:c>
      <x:c r="G1224" s="453" t="str">
        <x:v>CONJUNTO</x:v>
      </x:c>
      <x:c r="H1224" s="604" t="n">
        <x:v>13</x:v>
      </x:c>
      <x:c r="I1224" s="607" t="n">
        <x:v>9482.79</x:v>
      </x:c>
      <x:c r="J1224" s="607" t="n">
        <x:v>12365.08</x:v>
      </x:c>
      <x:c r="K1224" s="453" t="str">
        <x:v>NORTE | SUL</x:v>
      </x:c>
      <x:c r="L1224" s="453" t="str">
        <x:v>NÃO</x:v>
      </x:c>
      <x:c r="M1224" s="453" t="str">
        <x:v>DISPONIBILIDADE O&amp;M · FORA DO FATOR K</x:v>
      </x:c>
      <x:c r="N1224" s="453" t="str">
        <x:v>DE/PARA POR CÓDIGO | NÃO INFORMADA</x:v>
      </x:c>
    </x:row>
    <x:row r="1225">
      <x:c r="A1225" s="453" t="str">
        <x:v>MAIO 2025</x:v>
      </x:c>
      <x:c r="B1225" s="453" t="str">
        <x:v>DISPONIBILIDADE</x:v>
      </x:c>
      <x:c r="C1225" s="453" t="str">
        <x:v>DISPONIBILIDADE</x:v>
      </x:c>
      <x:c r="D1225" s="453" t="str">
        <x:v>LINHA MORTA</x:v>
      </x:c>
      <x:c r="E1225" s="453" t="str">
        <x:v>5021000134</x:v>
      </x:c>
      <x:c r="F1225" s="601" t="str">
        <x:v>RET ESTR PRI 2/3F SUS/PAS DP CRUZ DP LM</x:v>
      </x:c>
      <x:c r="G1225" s="453" t="str">
        <x:v>CONJUNTO</x:v>
      </x:c>
      <x:c r="H1225" s="604" t="n">
        <x:v>7</x:v>
      </x:c>
      <x:c r="I1225" s="607" t="n">
        <x:v>1102.87</x:v>
      </x:c>
      <x:c r="J1225" s="607" t="n">
        <x:v>4993.59</x:v>
      </x:c>
      <x:c r="K1225" s="453" t="str">
        <x:v>NORTE | SUL</x:v>
      </x:c>
      <x:c r="L1225" s="453" t="str">
        <x:v>NÃO</x:v>
      </x:c>
      <x:c r="M1225" s="453" t="str">
        <x:v>DISPONIBILIDADE O&amp;M · FORA DO FATOR K</x:v>
      </x:c>
      <x:c r="N1225" s="453" t="str">
        <x:v>DE/PARA POR CÓDIGO</x:v>
      </x:c>
    </x:row>
    <x:row r="1226">
      <x:c r="A1226" s="453" t="str">
        <x:v>MAIO 2025</x:v>
      </x:c>
      <x:c r="B1226" s="453" t="str">
        <x:v>DISPONIBILIDADE</x:v>
      </x:c>
      <x:c r="C1226" s="453" t="str">
        <x:v>DISPONIBILIDADE</x:v>
      </x:c>
      <x:c r="D1226" s="453" t="str">
        <x:v>LINHA MORTA</x:v>
      </x:c>
      <x:c r="E1226" s="453" t="str">
        <x:v>5021000135</x:v>
      </x:c>
      <x:c r="F1226" s="601" t="str">
        <x:v>INST ESTR PRI 2/3F ANC/AMA SP CRUZ DP LM</x:v>
      </x:c>
      <x:c r="G1226" s="453" t="str">
        <x:v>CONJUNTO</x:v>
      </x:c>
      <x:c r="H1226" s="604" t="n">
        <x:v>27</x:v>
      </x:c>
      <x:c r="I1226" s="607" t="n">
        <x:v>23587.47</x:v>
      </x:c>
      <x:c r="J1226" s="607" t="n">
        <x:v>28897.02</x:v>
      </x:c>
      <x:c r="K1226" s="453" t="str">
        <x:v>SUL</x:v>
      </x:c>
      <x:c r="L1226" s="453" t="str">
        <x:v>NÃO</x:v>
      </x:c>
      <x:c r="M1226" s="453" t="str">
        <x:v>DISPONIBILIDADE O&amp;M · FORA DO FATOR K</x:v>
      </x:c>
      <x:c r="N1226" s="453" t="str">
        <x:v>DE/PARA POR CÓDIGO | NÃO INFORMADA</x:v>
      </x:c>
    </x:row>
    <x:row r="1227">
      <x:c r="A1227" s="453" t="str">
        <x:v>MAIO 2025</x:v>
      </x:c>
      <x:c r="B1227" s="453" t="str">
        <x:v>DISPONIBILIDADE</x:v>
      </x:c>
      <x:c r="C1227" s="453" t="str">
        <x:v>DISPONIBILIDADE</x:v>
      </x:c>
      <x:c r="D1227" s="453" t="str">
        <x:v>LINHA MORTA</x:v>
      </x:c>
      <x:c r="E1227" s="453" t="str">
        <x:v>5021000136</x:v>
      </x:c>
      <x:c r="F1227" s="601" t="str">
        <x:v>RET ESTR PRI 2/3F ANC/AMA SP CRUZ DP LM</x:v>
      </x:c>
      <x:c r="G1227" s="453" t="str">
        <x:v>CONJUNTO</x:v>
      </x:c>
      <x:c r="H1227" s="604" t="n">
        <x:v>6</x:v>
      </x:c>
      <x:c r="I1227" s="607" t="n">
        <x:v>1903.32</x:v>
      </x:c>
      <x:c r="J1227" s="607" t="n">
        <x:v>4495.08</x:v>
      </x:c>
      <x:c r="K1227" s="453" t="str">
        <x:v>SUL</x:v>
      </x:c>
      <x:c r="L1227" s="453" t="str">
        <x:v>NÃO</x:v>
      </x:c>
      <x:c r="M1227" s="453" t="str">
        <x:v>DISPONIBILIDADE O&amp;M · FORA DO FATOR K</x:v>
      </x:c>
      <x:c r="N1227" s="453" t="str">
        <x:v>DE/PARA POR CÓDIGO | NÃO INFORMADA</x:v>
      </x:c>
    </x:row>
    <x:row r="1228">
      <x:c r="A1228" s="453" t="str">
        <x:v>MAIO 2025</x:v>
      </x:c>
      <x:c r="B1228" s="453" t="str">
        <x:v>DISPONIBILIDADE</x:v>
      </x:c>
      <x:c r="C1228" s="453" t="str">
        <x:v>DISPONIBILIDADE</x:v>
      </x:c>
      <x:c r="D1228" s="453" t="str">
        <x:v>LINHA MORTA</x:v>
      </x:c>
      <x:c r="E1228" s="453" t="str">
        <x:v>5021000137</x:v>
      </x:c>
      <x:c r="F1228" s="601" t="str">
        <x:v>INST ESTR PRI 2/3F ANC/AMA DP CRUZ DP LM</x:v>
      </x:c>
      <x:c r="G1228" s="453" t="str">
        <x:v>CONJUNTO</x:v>
      </x:c>
      <x:c r="H1228" s="604" t="n">
        <x:v>27</x:v>
      </x:c>
      <x:c r="I1228" s="607" t="n">
        <x:v>35314.92</x:v>
      </x:c>
      <x:c r="J1228" s="607" t="n">
        <x:v>41105.88</x:v>
      </x:c>
      <x:c r="K1228" s="453" t="str">
        <x:v>NORTE | SUL</x:v>
      </x:c>
      <x:c r="L1228" s="453" t="str">
        <x:v>NÃO</x:v>
      </x:c>
      <x:c r="M1228" s="453" t="str">
        <x:v>DISPONIBILIDADE O&amp;M · FORA DO FATOR K</x:v>
      </x:c>
      <x:c r="N1228" s="453" t="str">
        <x:v>DE/PARA POR CÓDIGO</x:v>
      </x:c>
    </x:row>
    <x:row r="1229">
      <x:c r="A1229" s="453" t="str">
        <x:v>MAIO 2025</x:v>
      </x:c>
      <x:c r="B1229" s="453" t="str">
        <x:v>DISPONIBILIDADE</x:v>
      </x:c>
      <x:c r="C1229" s="453" t="str">
        <x:v>DISPONIBILIDADE</x:v>
      </x:c>
      <x:c r="D1229" s="453" t="str">
        <x:v>LINHA MORTA</x:v>
      </x:c>
      <x:c r="E1229" s="453" t="str">
        <x:v>5021000138</x:v>
      </x:c>
      <x:c r="F1229" s="601" t="str">
        <x:v>RET ESTR PRI 2/3F ANC/AMA DP CRUZ DP LM</x:v>
      </x:c>
      <x:c r="G1229" s="453" t="str">
        <x:v>CONJUNTO</x:v>
      </x:c>
      <x:c r="H1229" s="604" t="n">
        <x:v>8</x:v>
      </x:c>
      <x:c r="I1229" s="607" t="n">
        <x:v>3318.8</x:v>
      </x:c>
      <x:c r="J1229" s="607" t="n">
        <x:v>8525.28</x:v>
      </x:c>
      <x:c r="K1229" s="453" t="str">
        <x:v>NORTE | SUL</x:v>
      </x:c>
      <x:c r="L1229" s="453" t="str">
        <x:v>NÃO</x:v>
      </x:c>
      <x:c r="M1229" s="453" t="str">
        <x:v>DISPONIBILIDADE O&amp;M · FORA DO FATOR K</x:v>
      </x:c>
      <x:c r="N1229" s="453" t="str">
        <x:v>DE/PARA POR CÓDIGO | NÃO INFORMADA</x:v>
      </x:c>
    </x:row>
    <x:row r="1230">
      <x:c r="A1230" s="453" t="str">
        <x:v>MAIO 2025</x:v>
      </x:c>
      <x:c r="B1230" s="453" t="str">
        <x:v>DISPONIBILIDADE</x:v>
      </x:c>
      <x:c r="C1230" s="453" t="str">
        <x:v>DISPONIBILIDADE</x:v>
      </x:c>
      <x:c r="D1230" s="453" t="str">
        <x:v>LINHA MORTA</x:v>
      </x:c>
      <x:c r="E1230" s="453" t="str">
        <x:v>5021000140</x:v>
      </x:c>
      <x:c r="F1230" s="601" t="str">
        <x:v>RET ESTR PRI 1F SUSP/PAS SP S/CRUZ LM</x:v>
      </x:c>
      <x:c r="G1230" s="453" t="str">
        <x:v>CONJUNTO</x:v>
      </x:c>
      <x:c r="H1230" s="604" t="n">
        <x:v>61</x:v>
      </x:c>
      <x:c r="I1230" s="607" t="n">
        <x:v>4166.91</x:v>
      </x:c>
      <x:c r="J1230" s="607" t="n">
        <x:v>12027.37</x:v>
      </x:c>
      <x:c r="K1230" s="453" t="str">
        <x:v>SUL</x:v>
      </x:c>
      <x:c r="L1230" s="453" t="str">
        <x:v>NÃO</x:v>
      </x:c>
      <x:c r="M1230" s="453" t="str">
        <x:v>DISPONIBILIDADE O&amp;M · FORA DO FATOR K</x:v>
      </x:c>
      <x:c r="N1230" s="453" t="str">
        <x:v>DE/PARA POR CÓDIGO</x:v>
      </x:c>
    </x:row>
    <x:row r="1231">
      <x:c r="A1231" s="453" t="str">
        <x:v>MAIO 2025</x:v>
      </x:c>
      <x:c r="B1231" s="453" t="str">
        <x:v>DISPONIBILIDADE</x:v>
      </x:c>
      <x:c r="C1231" s="453" t="str">
        <x:v>DISPONIBILIDADE</x:v>
      </x:c>
      <x:c r="D1231" s="453" t="str">
        <x:v>LINHA MORTA</x:v>
      </x:c>
      <x:c r="E1231" s="453" t="str">
        <x:v>5021000141</x:v>
      </x:c>
      <x:c r="F1231" s="601" t="str">
        <x:v>INST ESTR PRI 1F SUSP/PAS DP S/CRUZ LM</x:v>
      </x:c>
      <x:c r="G1231" s="453" t="str">
        <x:v>CONJUNTO</x:v>
      </x:c>
      <x:c r="H1231" s="604" t="n">
        <x:v>43</x:v>
      </x:c>
      <x:c r="I1231" s="607" t="n">
        <x:v>7134.99</x:v>
      </x:c>
      <x:c r="J1231" s="607" t="n">
        <x:v>15690.7</x:v>
      </x:c>
      <x:c r="K1231" s="453" t="str">
        <x:v>NORTE | SUL</x:v>
      </x:c>
      <x:c r="L1231" s="453" t="str">
        <x:v>NÃO</x:v>
      </x:c>
      <x:c r="M1231" s="453" t="str">
        <x:v>DISPONIBILIDADE O&amp;M · FORA DO FATOR K</x:v>
      </x:c>
      <x:c r="N1231" s="453" t="str">
        <x:v>DE/PARA POR CÓDIGO</x:v>
      </x:c>
    </x:row>
    <x:row r="1232">
      <x:c r="A1232" s="453" t="str">
        <x:v>MAIO 2025</x:v>
      </x:c>
      <x:c r="B1232" s="453" t="str">
        <x:v>DISPONIBILIDADE</x:v>
      </x:c>
      <x:c r="C1232" s="453" t="str">
        <x:v>DISPONIBILIDADE</x:v>
      </x:c>
      <x:c r="D1232" s="453" t="str">
        <x:v>LINHA MORTA</x:v>
      </x:c>
      <x:c r="E1232" s="453" t="str">
        <x:v>5021000143</x:v>
      </x:c>
      <x:c r="F1232" s="601" t="str">
        <x:v>INST ESTR PRI 1F ANC/AMA SP S/CRUZ LM</x:v>
      </x:c>
      <x:c r="G1232" s="453" t="str">
        <x:v>CONJUNTO</x:v>
      </x:c>
      <x:c r="H1232" s="604" t="n">
        <x:v>3</x:v>
      </x:c>
      <x:c r="I1232" s="607" t="n">
        <x:v>501.82</x:v>
      </x:c>
      <x:c r="J1232" s="607" t="n">
        <x:v>1253.22</x:v>
      </x:c>
      <x:c r="K1232" s="453" t="str">
        <x:v>SUL</x:v>
      </x:c>
      <x:c r="L1232" s="453" t="str">
        <x:v>NÃO</x:v>
      </x:c>
      <x:c r="M1232" s="453" t="str">
        <x:v>DISPONIBILIDADE O&amp;M · FORA DO FATOR K</x:v>
      </x:c>
      <x:c r="N1232" s="453" t="str">
        <x:v>DE/PARA POR CÓDIGO</x:v>
      </x:c>
    </x:row>
    <x:row r="1233">
      <x:c r="A1233" s="453" t="str">
        <x:v>MAIO 2025</x:v>
      </x:c>
      <x:c r="B1233" s="453" t="str">
        <x:v>DISPONIBILIDADE</x:v>
      </x:c>
      <x:c r="C1233" s="453" t="str">
        <x:v>DISPONIBILIDADE</x:v>
      </x:c>
      <x:c r="D1233" s="453" t="str">
        <x:v>LINHA MORTA</x:v>
      </x:c>
      <x:c r="E1233" s="453" t="str">
        <x:v>5021000144</x:v>
      </x:c>
      <x:c r="F1233" s="601" t="str">
        <x:v>RET ESTR PRI 1F ANC/AMA SP S/CRUZ LM</x:v>
      </x:c>
      <x:c r="G1233" s="453" t="str">
        <x:v>CONJUNTO</x:v>
      </x:c>
      <x:c r="H1233" s="604" t="n">
        <x:v>3</x:v>
      </x:c>
      <x:c r="I1233" s="607" t="n">
        <x:v>347.39</x:v>
      </x:c>
      <x:c r="J1233" s="607" t="n">
        <x:v>867.57</x:v>
      </x:c>
      <x:c r="K1233" s="453" t="str">
        <x:v>SUL</x:v>
      </x:c>
      <x:c r="L1233" s="453" t="str">
        <x:v>NÃO</x:v>
      </x:c>
      <x:c r="M1233" s="453" t="str">
        <x:v>DISPONIBILIDADE O&amp;M · FORA DO FATOR K</x:v>
      </x:c>
      <x:c r="N1233" s="453" t="str">
        <x:v>DE/PARA POR CÓDIGO</x:v>
      </x:c>
    </x:row>
    <x:row r="1234">
      <x:c r="A1234" s="453" t="str">
        <x:v>MAIO 2025</x:v>
      </x:c>
      <x:c r="B1234" s="453" t="str">
        <x:v>DISPONIBILIDADE</x:v>
      </x:c>
      <x:c r="C1234" s="453" t="str">
        <x:v>DISPONIBILIDADE</x:v>
      </x:c>
      <x:c r="D1234" s="453" t="str">
        <x:v>LINHA MORTA</x:v>
      </x:c>
      <x:c r="E1234" s="453" t="str">
        <x:v>5021000145</x:v>
      </x:c>
      <x:c r="F1234" s="601" t="str">
        <x:v>INST ESTR PRI 1F ANC/AMA DP S/CRUZ LM</x:v>
      </x:c>
      <x:c r="G1234" s="453" t="str">
        <x:v>CONJUNTO</x:v>
      </x:c>
      <x:c r="H1234" s="604" t="n">
        <x:v>14</x:v>
      </x:c>
      <x:c r="I1234" s="607" t="n">
        <x:v>5329.8</x:v>
      </x:c>
      <x:c r="J1234" s="607" t="n">
        <x:v>7353.78</x:v>
      </x:c>
      <x:c r="K1234" s="453" t="str">
        <x:v>SUL</x:v>
      </x:c>
      <x:c r="L1234" s="453" t="str">
        <x:v>NÃO</x:v>
      </x:c>
      <x:c r="M1234" s="453" t="str">
        <x:v>DISPONIBILIDADE O&amp;M · FORA DO FATOR K</x:v>
      </x:c>
      <x:c r="N1234" s="453" t="str">
        <x:v>DE/PARA POR CÓDIGO</x:v>
      </x:c>
    </x:row>
    <x:row r="1235">
      <x:c r="A1235" s="453" t="str">
        <x:v>MAIO 2025</x:v>
      </x:c>
      <x:c r="B1235" s="453" t="str">
        <x:v>DISPONIBILIDADE</x:v>
      </x:c>
      <x:c r="C1235" s="453" t="str">
        <x:v>DISPONIBILIDADE</x:v>
      </x:c>
      <x:c r="D1235" s="453" t="str">
        <x:v>LINHA MORTA</x:v>
      </x:c>
      <x:c r="E1235" s="453" t="str">
        <x:v>5021000146</x:v>
      </x:c>
      <x:c r="F1235" s="601" t="str">
        <x:v>RET ESTR PRI 1F ANC/AMA DP S/CRUZ LM</x:v>
      </x:c>
      <x:c r="G1235" s="453" t="str">
        <x:v>CONJUNTO</x:v>
      </x:c>
      <x:c r="H1235" s="604" t="n">
        <x:v>16</x:v>
      </x:c>
      <x:c r="I1235" s="607" t="n">
        <x:v>2342.72</x:v>
      </x:c>
      <x:c r="J1235" s="607" t="n">
        <x:v>5678.56</x:v>
      </x:c>
      <x:c r="K1235" s="453" t="str">
        <x:v>SUL</x:v>
      </x:c>
      <x:c r="L1235" s="453" t="str">
        <x:v>NÃO</x:v>
      </x:c>
      <x:c r="M1235" s="453" t="str">
        <x:v>DISPONIBILIDADE O&amp;M · FORA DO FATOR K</x:v>
      </x:c>
      <x:c r="N1235" s="453" t="str">
        <x:v>DE/PARA POR CÓDIGO</x:v>
      </x:c>
    </x:row>
    <x:row r="1236">
      <x:c r="A1236" s="453" t="str">
        <x:v>MAIO 2025</x:v>
      </x:c>
      <x:c r="B1236" s="453" t="str">
        <x:v>DISPONIBILIDADE</x:v>
      </x:c>
      <x:c r="C1236" s="453" t="str">
        <x:v>DISPONIBILIDADE</x:v>
      </x:c>
      <x:c r="D1236" s="453" t="str">
        <x:v>LINHA MORTA</x:v>
      </x:c>
      <x:c r="E1236" s="453" t="str">
        <x:v>5021000157</x:v>
      </x:c>
      <x:c r="F1236" s="601" t="str">
        <x:v>NIVELAR CRUZETA LM</x:v>
      </x:c>
      <x:c r="G1236" s="453" t="str">
        <x:v>CONJUNTO</x:v>
      </x:c>
      <x:c r="H1236" s="604" t="n">
        <x:v>1</x:v>
      </x:c>
      <x:c r="I1236" s="607" t="n">
        <x:v>73.2</x:v>
      </x:c>
      <x:c r="J1236" s="607" t="n">
        <x:v>512.91</x:v>
      </x:c>
      <x:c r="K1236" s="453" t="str">
        <x:v>NORTE | SUL</x:v>
      </x:c>
      <x:c r="L1236" s="453" t="str">
        <x:v>NÃO</x:v>
      </x:c>
      <x:c r="M1236" s="453" t="str">
        <x:v>DISPONIBILIDADE O&amp;M · FORA DO FATOR K</x:v>
      </x:c>
      <x:c r="N1236" s="453" t="str">
        <x:v>NÃO INFORMADA</x:v>
      </x:c>
    </x:row>
    <x:row r="1237">
      <x:c r="A1237" s="453" t="str">
        <x:v>MAIO 2025</x:v>
      </x:c>
      <x:c r="B1237" s="453" t="str">
        <x:v>DISPONIBILIDADE</x:v>
      </x:c>
      <x:c r="C1237" s="453" t="str">
        <x:v>DISPONIBILIDADE</x:v>
      </x:c>
      <x:c r="D1237" s="453" t="str">
        <x:v>LINHA MORTA</x:v>
      </x:c>
      <x:c r="E1237" s="453" t="str">
        <x:v>5021000158</x:v>
      </x:c>
      <x:c r="F1237" s="601" t="str">
        <x:v>INST ESTR PRI RDC PASSANTE SIMPLES LM</x:v>
      </x:c>
      <x:c r="G1237" s="453" t="str">
        <x:v>CONJUNTO</x:v>
      </x:c>
      <x:c r="H1237" s="604" t="n">
        <x:v>14</x:v>
      </x:c>
      <x:c r="I1237" s="607" t="n">
        <x:v>4977.93</x:v>
      </x:c>
      <x:c r="J1237" s="607" t="n">
        <x:v>8417.5</x:v>
      </x:c>
      <x:c r="K1237" s="453" t="str">
        <x:v>NORTE | SUL</x:v>
      </x:c>
      <x:c r="L1237" s="453" t="str">
        <x:v>NÃO</x:v>
      </x:c>
      <x:c r="M1237" s="453" t="str">
        <x:v>DISPONIBILIDADE O&amp;M · FORA DO FATOR K</x:v>
      </x:c>
      <x:c r="N1237" s="453" t="str">
        <x:v>DE/PARA POR CÓDIGO | SEM DE/PARA (OBS. EQUIVALÊNCIA / DILUIÇÃO)</x:v>
      </x:c>
    </x:row>
    <x:row r="1238">
      <x:c r="A1238" s="453" t="str">
        <x:v>MAIO 2025</x:v>
      </x:c>
      <x:c r="B1238" s="453" t="str">
        <x:v>DISPONIBILIDADE</x:v>
      </x:c>
      <x:c r="C1238" s="453" t="str">
        <x:v>DISPONIBILIDADE</x:v>
      </x:c>
      <x:c r="D1238" s="453" t="str">
        <x:v>LINHA MORTA</x:v>
      </x:c>
      <x:c r="E1238" s="453" t="str">
        <x:v>5021000162</x:v>
      </x:c>
      <x:c r="F1238" s="601" t="str">
        <x:v>INST ESTR PRI RDC ANCORAGEM DUPLA LM</x:v>
      </x:c>
      <x:c r="G1238" s="453" t="str">
        <x:v>CONJUNTO</x:v>
      </x:c>
      <x:c r="H1238" s="604" t="n">
        <x:v>5</x:v>
      </x:c>
      <x:c r="I1238" s="607" t="n">
        <x:v>6930.3</x:v>
      </x:c>
      <x:c r="J1238" s="607" t="n">
        <x:v>4575.1</x:v>
      </x:c>
      <x:c r="K1238" s="453" t="str">
        <x:v>SUL</x:v>
      </x:c>
      <x:c r="L1238" s="453" t="str">
        <x:v>NÃO</x:v>
      </x:c>
      <x:c r="M1238" s="453" t="str">
        <x:v>DISPONIBILIDADE O&amp;M · FORA DO FATOR K</x:v>
      </x:c>
      <x:c r="N1238" s="453" t="str">
        <x:v>DE/PARA POR CÓDIGO</x:v>
      </x:c>
    </x:row>
    <x:row r="1239">
      <x:c r="A1239" s="453" t="str">
        <x:v>MAIO 2025</x:v>
      </x:c>
      <x:c r="B1239" s="453" t="str">
        <x:v>DISPONIBILIDADE</x:v>
      </x:c>
      <x:c r="C1239" s="453" t="str">
        <x:v>DISPONIBILIDADE</x:v>
      </x:c>
      <x:c r="D1239" s="453" t="str">
        <x:v>LINHA MORTA</x:v>
      </x:c>
      <x:c r="E1239" s="453" t="str">
        <x:v>5021000164</x:v>
      </x:c>
      <x:c r="F1239" s="601" t="str">
        <x:v>INST ESTR PRI RDC N3S-CE LM</x:v>
      </x:c>
      <x:c r="G1239" s="453" t="str">
        <x:v>CONJUNTO</x:v>
      </x:c>
      <x:c r="H1239" s="604" t="n">
        <x:v>2</x:v>
      </x:c>
      <x:c r="I1239" s="607" t="n">
        <x:v>3972.72</x:v>
      </x:c>
      <x:c r="J1239" s="607" t="n">
        <x:v>2273.54</x:v>
      </x:c>
      <x:c r="K1239" s="453" t="str">
        <x:v>SUL</x:v>
      </x:c>
      <x:c r="L1239" s="453" t="str">
        <x:v>NÃO</x:v>
      </x:c>
      <x:c r="M1239" s="453" t="str">
        <x:v>DISPONIBILIDADE O&amp;M · FORA DO FATOR K</x:v>
      </x:c>
      <x:c r="N1239" s="453" t="str">
        <x:v>DE/PARA POR CÓDIGO</x:v>
      </x:c>
    </x:row>
    <x:row r="1240">
      <x:c r="A1240" s="453" t="str">
        <x:v>MAIO 2025</x:v>
      </x:c>
      <x:c r="B1240" s="453" t="str">
        <x:v>DISPONIBILIDADE</x:v>
      </x:c>
      <x:c r="C1240" s="453" t="str">
        <x:v>DISPONIBILIDADE</x:v>
      </x:c>
      <x:c r="D1240" s="453" t="str">
        <x:v>LINHA MORTA</x:v>
      </x:c>
      <x:c r="E1240" s="453" t="str">
        <x:v>5021100014</x:v>
      </x:c>
      <x:c r="F1240" s="601" t="str">
        <x:v>INST ESTRUTURA SECUNDARIA LM</x:v>
      </x:c>
      <x:c r="G1240" s="453" t="str">
        <x:v>UNIDADE</x:v>
      </x:c>
      <x:c r="H1240" s="604" t="n">
        <x:v>371</x:v>
      </x:c>
      <x:c r="I1240" s="607" t="n">
        <x:v>39436.72</x:v>
      </x:c>
      <x:c r="J1240" s="607" t="n">
        <x:v>87782.31</x:v>
      </x:c>
      <x:c r="K1240" s="453" t="str">
        <x:v>NORTE | SUL</x:v>
      </x:c>
      <x:c r="L1240" s="453" t="str">
        <x:v>NÃO</x:v>
      </x:c>
      <x:c r="M1240" s="453" t="str">
        <x:v>DISPONIBILIDADE O&amp;M · FORA DO FATOR K</x:v>
      </x:c>
      <x:c r="N1240" s="453" t="str">
        <x:v>DE/PARA POR CÓDIGO | NÃO INFORMADA</x:v>
      </x:c>
    </x:row>
    <x:row r="1241">
      <x:c r="A1241" s="453" t="str">
        <x:v>MAIO 2025</x:v>
      </x:c>
      <x:c r="B1241" s="453" t="str">
        <x:v>DISPONIBILIDADE</x:v>
      </x:c>
      <x:c r="C1241" s="453" t="str">
        <x:v>DISPONIBILIDADE</x:v>
      </x:c>
      <x:c r="D1241" s="453" t="str">
        <x:v>LINHA MORTA</x:v>
      </x:c>
      <x:c r="E1241" s="453" t="str">
        <x:v>5021100015</x:v>
      </x:c>
      <x:c r="F1241" s="601" t="str">
        <x:v>RET ESTRUTURA SECUNDARIA LM</x:v>
      </x:c>
      <x:c r="G1241" s="453" t="str">
        <x:v>UNIDADE</x:v>
      </x:c>
      <x:c r="H1241" s="604" t="n">
        <x:v>249</x:v>
      </x:c>
      <x:c r="I1241" s="607" t="n">
        <x:v>11936.5</x:v>
      </x:c>
      <x:c r="J1241" s="607" t="n">
        <x:v>58915.89</x:v>
      </x:c>
      <x:c r="K1241" s="453" t="str">
        <x:v>NORTE | SUL</x:v>
      </x:c>
      <x:c r="L1241" s="453" t="str">
        <x:v>NÃO</x:v>
      </x:c>
      <x:c r="M1241" s="453" t="str">
        <x:v>DISPONIBILIDADE O&amp;M · FORA DO FATOR K</x:v>
      </x:c>
      <x:c r="N1241" s="453" t="str">
        <x:v>DE/PARA POR CÓDIGO</x:v>
      </x:c>
    </x:row>
    <x:row r="1242">
      <x:c r="A1242" s="453" t="str">
        <x:v>MAIO 2025</x:v>
      </x:c>
      <x:c r="B1242" s="453" t="str">
        <x:v>DISPONIBILIDADE</x:v>
      </x:c>
      <x:c r="C1242" s="453" t="str">
        <x:v>DISPONIBILIDADE</x:v>
      </x:c>
      <x:c r="D1242" s="453" t="str">
        <x:v>LINHA MORTA</x:v>
      </x:c>
      <x:c r="E1242" s="453" t="str">
        <x:v>5021200046</x:v>
      </x:c>
      <x:c r="F1242" s="601" t="str">
        <x:v>INST ISOLADOR PINO/PILAR LM</x:v>
      </x:c>
      <x:c r="G1242" s="453" t="str">
        <x:v>UNIDADE</x:v>
      </x:c>
      <x:c r="H1242" s="604" t="n">
        <x:v>30</x:v>
      </x:c>
      <x:c r="I1242" s="607" t="n">
        <x:v>2241.71</x:v>
      </x:c>
      <x:c r="J1242" s="607" t="n">
        <x:v>9069.9</x:v>
      </x:c>
      <x:c r="K1242" s="453" t="str">
        <x:v>NORTE | SUL</x:v>
      </x:c>
      <x:c r="L1242" s="453" t="str">
        <x:v>NÃO</x:v>
      </x:c>
      <x:c r="M1242" s="453" t="str">
        <x:v>DISPONIBILIDADE O&amp;M · FORA DO FATOR K</x:v>
      </x:c>
      <x:c r="N1242" s="453" t="str">
        <x:v>DE/PARA POR CÓDIGO | NÃO INFORMADA</x:v>
      </x:c>
    </x:row>
    <x:row r="1243">
      <x:c r="A1243" s="453" t="str">
        <x:v>MAIO 2025</x:v>
      </x:c>
      <x:c r="B1243" s="453" t="str">
        <x:v>DISPONIBILIDADE</x:v>
      </x:c>
      <x:c r="C1243" s="453" t="str">
        <x:v>DISPONIBILIDADE</x:v>
      </x:c>
      <x:c r="D1243" s="453" t="str">
        <x:v>LINHA MORTA</x:v>
      </x:c>
      <x:c r="E1243" s="453" t="str">
        <x:v>5021200047</x:v>
      </x:c>
      <x:c r="F1243" s="601" t="str">
        <x:v>RET ISOLADOR PINO/PILAR LM</x:v>
      </x:c>
      <x:c r="G1243" s="453" t="str">
        <x:v>UNIDADE</x:v>
      </x:c>
      <x:c r="H1243" s="604" t="n">
        <x:v>6</x:v>
      </x:c>
      <x:c r="I1243" s="607" t="n">
        <x:v>165.15</x:v>
      </x:c>
      <x:c r="J1243" s="607" t="n">
        <x:v>1813.98</x:v>
      </x:c>
      <x:c r="K1243" s="453" t="str">
        <x:v>NORTE | SUL</x:v>
      </x:c>
      <x:c r="L1243" s="453" t="str">
        <x:v>NÃO</x:v>
      </x:c>
      <x:c r="M1243" s="453" t="str">
        <x:v>DISPONIBILIDADE O&amp;M · FORA DO FATOR K</x:v>
      </x:c>
      <x:c r="N1243" s="453" t="str">
        <x:v>DE/PARA POR CÓDIGO</x:v>
      </x:c>
    </x:row>
    <x:row r="1244">
      <x:c r="A1244" s="453" t="str">
        <x:v>MAIO 2025</x:v>
      </x:c>
      <x:c r="B1244" s="453" t="str">
        <x:v>DISPONIBILIDADE</x:v>
      </x:c>
      <x:c r="C1244" s="453" t="str">
        <x:v>DISPONIBILIDADE</x:v>
      </x:c>
      <x:c r="D1244" s="453" t="str">
        <x:v>LINHA MORTA</x:v>
      </x:c>
      <x:c r="E1244" s="453" t="str">
        <x:v>5021200048</x:v>
      </x:c>
      <x:c r="F1244" s="601" t="str">
        <x:v>INST ISOLAD DISCO/ANCORAGEM LM</x:v>
      </x:c>
      <x:c r="G1244" s="453" t="str">
        <x:v>CONJUNTO</x:v>
      </x:c>
      <x:c r="H1244" s="604" t="n">
        <x:v>9</x:v>
      </x:c>
      <x:c r="I1244" s="607" t="n">
        <x:v>966.24</x:v>
      </x:c>
      <x:c r="J1244" s="607" t="n">
        <x:v>2991.87</x:v>
      </x:c>
      <x:c r="K1244" s="453" t="str">
        <x:v>NORTE | SUL</x:v>
      </x:c>
      <x:c r="L1244" s="453" t="str">
        <x:v>NÃO</x:v>
      </x:c>
      <x:c r="M1244" s="453" t="str">
        <x:v>DISPONIBILIDADE O&amp;M · FORA DO FATOR K</x:v>
      </x:c>
      <x:c r="N1244" s="453" t="str">
        <x:v>DE/PARA POR CÓDIGO</x:v>
      </x:c>
    </x:row>
    <x:row r="1245">
      <x:c r="A1245" s="453" t="str">
        <x:v>MAIO 2025</x:v>
      </x:c>
      <x:c r="B1245" s="453" t="str">
        <x:v>DISPONIBILIDADE</x:v>
      </x:c>
      <x:c r="C1245" s="453" t="str">
        <x:v>DISPONIBILIDADE</x:v>
      </x:c>
      <x:c r="D1245" s="453" t="str">
        <x:v>LINHA MORTA</x:v>
      </x:c>
      <x:c r="E1245" s="453" t="str">
        <x:v>5021200049</x:v>
      </x:c>
      <x:c r="F1245" s="601" t="str">
        <x:v>RET ISOLAD DISCO/ANCORAGEM LM</x:v>
      </x:c>
      <x:c r="G1245" s="453" t="str">
        <x:v>CONJUNTO</x:v>
      </x:c>
      <x:c r="H1245" s="604" t="n">
        <x:v>4</x:v>
      </x:c>
      <x:c r="I1245" s="607" t="n">
        <x:v>175.68</x:v>
      </x:c>
      <x:c r="J1245" s="607" t="n">
        <x:v>837.6</x:v>
      </x:c>
      <x:c r="K1245" s="453" t="str">
        <x:v>NORTE | SUL</x:v>
      </x:c>
      <x:c r="L1245" s="453" t="str">
        <x:v>NÃO</x:v>
      </x:c>
      <x:c r="M1245" s="453" t="str">
        <x:v>DISPONIBILIDADE O&amp;M · FORA DO FATOR K</x:v>
      </x:c>
      <x:c r="N1245" s="453" t="str">
        <x:v>DE/PARA POR CÓDIGO</x:v>
      </x:c>
    </x:row>
    <x:row r="1246">
      <x:c r="A1246" s="453" t="str">
        <x:v>MAIO 2025</x:v>
      </x:c>
      <x:c r="B1246" s="453" t="str">
        <x:v>DISPONIBILIDADE</x:v>
      </x:c>
      <x:c r="C1246" s="453" t="str">
        <x:v>DISPONIBILIDADE</x:v>
      </x:c>
      <x:c r="D1246" s="453" t="str">
        <x:v>LINHA MORTA</x:v>
      </x:c>
      <x:c r="E1246" s="453" t="str">
        <x:v>5022000233</x:v>
      </x:c>
      <x:c r="F1246" s="601" t="str">
        <x:v>RET COND NU COBRE &lt;= 50MM² LM</x:v>
      </x:c>
      <x:c r="G1246" s="453" t="str">
        <x:v>METRO</x:v>
      </x:c>
      <x:c r="H1246" s="604" t="n">
        <x:v>717</x:v>
      </x:c>
      <x:c r="I1246" s="607" t="n">
        <x:v>1592.65</x:v>
      </x:c>
      <x:c r="J1246" s="607" t="n">
        <x:v>1598.91</x:v>
      </x:c>
      <x:c r="K1246" s="453" t="str">
        <x:v>SUL</x:v>
      </x:c>
      <x:c r="L1246" s="453" t="str">
        <x:v>NÃO</x:v>
      </x:c>
      <x:c r="M1246" s="453" t="str">
        <x:v>DISPONIBILIDADE O&amp;M · FORA DO FATOR K</x:v>
      </x:c>
      <x:c r="N1246" s="453" t="str">
        <x:v>DE/PARA POR CÓDIGO</x:v>
      </x:c>
    </x:row>
    <x:row r="1247">
      <x:c r="A1247" s="453" t="str">
        <x:v>MAIO 2025</x:v>
      </x:c>
      <x:c r="B1247" s="453" t="str">
        <x:v>DISPONIBILIDADE</x:v>
      </x:c>
      <x:c r="C1247" s="453" t="str">
        <x:v>DISPONIBILIDADE</x:v>
      </x:c>
      <x:c r="D1247" s="453" t="str">
        <x:v>LINHA MORTA</x:v>
      </x:c>
      <x:c r="E1247" s="453" t="str">
        <x:v>5022000236</x:v>
      </x:c>
      <x:c r="F1247" s="601" t="str">
        <x:v>INST COND NU ALUMINIO &lt;= 1/0 LM</x:v>
      </x:c>
      <x:c r="G1247" s="453" t="str">
        <x:v>METRO</x:v>
      </x:c>
      <x:c r="H1247" s="604" t="n">
        <x:v>16759</x:v>
      </x:c>
      <x:c r="I1247" s="607" t="n">
        <x:v>132656.82</x:v>
      </x:c>
      <x:c r="J1247" s="607" t="n">
        <x:v>94688.35</x:v>
      </x:c>
      <x:c r="K1247" s="453" t="str">
        <x:v>NORTE | SUL</x:v>
      </x:c>
      <x:c r="L1247" s="453" t="str">
        <x:v>NÃO</x:v>
      </x:c>
      <x:c r="M1247" s="453" t="str">
        <x:v>DISPONIBILIDADE O&amp;M · FORA DO FATOR K</x:v>
      </x:c>
      <x:c r="N1247" s="453" t="str">
        <x:v>DE/PARA POR CÓDIGO | NÃO INFORMADA</x:v>
      </x:c>
    </x:row>
    <x:row r="1248">
      <x:c r="A1248" s="453" t="str">
        <x:v>MAIO 2025</x:v>
      </x:c>
      <x:c r="B1248" s="453" t="str">
        <x:v>DISPONIBILIDADE</x:v>
      </x:c>
      <x:c r="C1248" s="453" t="str">
        <x:v>DISPONIBILIDADE</x:v>
      </x:c>
      <x:c r="D1248" s="453" t="str">
        <x:v>LINHA MORTA</x:v>
      </x:c>
      <x:c r="E1248" s="453" t="str">
        <x:v>5022000237</x:v>
      </x:c>
      <x:c r="F1248" s="601" t="str">
        <x:v>RET COND NU ALUMINIO &lt;= 1/0 LM</x:v>
      </x:c>
      <x:c r="G1248" s="453" t="str">
        <x:v>METRO</x:v>
      </x:c>
      <x:c r="H1248" s="604" t="n">
        <x:v>7085</x:v>
      </x:c>
      <x:c r="I1248" s="607" t="n">
        <x:v>20192.47</x:v>
      </x:c>
      <x:c r="J1248" s="607" t="n">
        <x:v>19554.6</x:v>
      </x:c>
      <x:c r="K1248" s="453" t="str">
        <x:v>SUL</x:v>
      </x:c>
      <x:c r="L1248" s="453" t="str">
        <x:v>NÃO</x:v>
      </x:c>
      <x:c r="M1248" s="453" t="str">
        <x:v>DISPONIBILIDADE O&amp;M · FORA DO FATOR K</x:v>
      </x:c>
      <x:c r="N1248" s="453" t="str">
        <x:v>DE/PARA POR CÓDIGO</x:v>
      </x:c>
    </x:row>
    <x:row r="1249">
      <x:c r="A1249" s="453" t="str">
        <x:v>MAIO 2025</x:v>
      </x:c>
      <x:c r="B1249" s="453" t="str">
        <x:v>DISPONIBILIDADE</x:v>
      </x:c>
      <x:c r="C1249" s="453" t="str">
        <x:v>DISPONIBILIDADE</x:v>
      </x:c>
      <x:c r="D1249" s="453" t="str">
        <x:v>LINHA MORTA</x:v>
      </x:c>
      <x:c r="E1249" s="453" t="str">
        <x:v>5022000240</x:v>
      </x:c>
      <x:c r="F1249" s="601" t="str">
        <x:v>TENSIONAR COND NU COBRE &lt;= 50MM² LM</x:v>
      </x:c>
      <x:c r="G1249" s="453" t="str">
        <x:v>UNIDADE</x:v>
      </x:c>
      <x:c r="H1249" s="604" t="n">
        <x:v>0.035</x:v>
      </x:c>
      <x:c r="I1249" s="607" t="n">
        <x:v>72.29</x:v>
      </x:c>
      <x:c r="J1249" s="607" t="n">
        <x:v>7.31</x:v>
      </x:c>
      <x:c r="K1249" s="453" t="str">
        <x:v>NORTE | SUL</x:v>
      </x:c>
      <x:c r="L1249" s="453" t="str">
        <x:v>NÃO</x:v>
      </x:c>
      <x:c r="M1249" s="453" t="str">
        <x:v>DISPONIBILIDADE O&amp;M · FORA DO FATOR K</x:v>
      </x:c>
      <x:c r="N1249" s="453" t="str">
        <x:v>DE/PARA POR CÓDIGO</x:v>
      </x:c>
    </x:row>
    <x:row r="1250">
      <x:c r="A1250" s="453" t="str">
        <x:v>MAIO 2025</x:v>
      </x:c>
      <x:c r="B1250" s="453" t="str">
        <x:v>DISPONIBILIDADE</x:v>
      </x:c>
      <x:c r="C1250" s="453" t="str">
        <x:v>DISPONIBILIDADE</x:v>
      </x:c>
      <x:c r="D1250" s="453" t="str">
        <x:v>LINHA MORTA</x:v>
      </x:c>
      <x:c r="E1250" s="453" t="str">
        <x:v>5022000242</x:v>
      </x:c>
      <x:c r="F1250" s="601" t="str">
        <x:v>TENSIONAR COND NU ALUMINIO &lt;= 1/0 LM</x:v>
      </x:c>
      <x:c r="G1250" s="453" t="str">
        <x:v>UNIDADE</x:v>
      </x:c>
      <x:c r="H1250" s="604" t="n">
        <x:v>4.339</x:v>
      </x:c>
      <x:c r="I1250" s="607" t="n">
        <x:v>16420.51</x:v>
      </x:c>
      <x:c r="J1250" s="607" t="n">
        <x:v>993.54</x:v>
      </x:c>
      <x:c r="K1250" s="453" t="str">
        <x:v>NORTE | SUL</x:v>
      </x:c>
      <x:c r="L1250" s="453" t="str">
        <x:v>NÃO</x:v>
      </x:c>
      <x:c r="M1250" s="453" t="str">
        <x:v>DISPONIBILIDADE O&amp;M · FORA DO FATOR K</x:v>
      </x:c>
      <x:c r="N1250" s="453" t="str">
        <x:v>DE/PARA POR CÓDIGO</x:v>
      </x:c>
    </x:row>
    <x:row r="1251">
      <x:c r="A1251" s="453" t="str">
        <x:v>MAIO 2025</x:v>
      </x:c>
      <x:c r="B1251" s="453" t="str">
        <x:v>DISPONIBILIDADE</x:v>
      </x:c>
      <x:c r="C1251" s="453" t="str">
        <x:v>DISPONIBILIDADE</x:v>
      </x:c>
      <x:c r="D1251" s="453" t="str">
        <x:v>LINHA MORTA</x:v>
      </x:c>
      <x:c r="E1251" s="453" t="str">
        <x:v>5022000243</x:v>
      </x:c>
      <x:c r="F1251" s="601" t="str">
        <x:v>INST CONECTOR EM CONDUTOR LM</x:v>
      </x:c>
      <x:c r="G1251" s="453" t="str">
        <x:v>UNIDADE</x:v>
      </x:c>
      <x:c r="H1251" s="604" t="n">
        <x:v>12</x:v>
      </x:c>
      <x:c r="I1251" s="607" t="n">
        <x:v>493.1</x:v>
      </x:c>
      <x:c r="J1251" s="607" t="n">
        <x:v>3027</x:v>
      </x:c>
      <x:c r="K1251" s="453" t="str">
        <x:v>NORTE | SUL</x:v>
      </x:c>
      <x:c r="L1251" s="453" t="str">
        <x:v>NÃO</x:v>
      </x:c>
      <x:c r="M1251" s="453" t="str">
        <x:v>DISPONIBILIDADE O&amp;M · FORA DO FATOR K</x:v>
      </x:c>
      <x:c r="N1251" s="453" t="str">
        <x:v>DE/PARA POR CÓDIGO | NÃO INFORMADA</x:v>
      </x:c>
    </x:row>
    <x:row r="1252">
      <x:c r="A1252" s="453" t="str">
        <x:v>MAIO 2025</x:v>
      </x:c>
      <x:c r="B1252" s="453" t="str">
        <x:v>DISPONIBILIDADE</x:v>
      </x:c>
      <x:c r="C1252" s="453" t="str">
        <x:v>DISPONIBILIDADE</x:v>
      </x:c>
      <x:c r="D1252" s="453" t="str">
        <x:v>LINHA MORTA</x:v>
      </x:c>
      <x:c r="E1252" s="453" t="str">
        <x:v>5022000244</x:v>
      </x:c>
      <x:c r="F1252" s="601" t="str">
        <x:v>RET CONECTOR EM CONDUTOR LM</x:v>
      </x:c>
      <x:c r="G1252" s="453" t="str">
        <x:v>UNIDADE</x:v>
      </x:c>
      <x:c r="H1252" s="604" t="n">
        <x:v>4</x:v>
      </x:c>
      <x:c r="I1252" s="607" t="n">
        <x:v>57.02</x:v>
      </x:c>
      <x:c r="J1252" s="607" t="n">
        <x:v>416.96</x:v>
      </x:c>
      <x:c r="K1252" s="453" t="str">
        <x:v>SUL</x:v>
      </x:c>
      <x:c r="L1252" s="453" t="str">
        <x:v>NÃO</x:v>
      </x:c>
      <x:c r="M1252" s="453" t="str">
        <x:v>DISPONIBILIDADE O&amp;M · FORA DO FATOR K</x:v>
      </x:c>
      <x:c r="N1252" s="453" t="str">
        <x:v>DE/PARA POR CÓDIGO</x:v>
      </x:c>
    </x:row>
    <x:row r="1253">
      <x:c r="A1253" s="453" t="str">
        <x:v>MAIO 2025</x:v>
      </x:c>
      <x:c r="B1253" s="453" t="str">
        <x:v>DISPONIBILIDADE</x:v>
      </x:c>
      <x:c r="C1253" s="453" t="str">
        <x:v>DISPONIBILIDADE</x:v>
      </x:c>
      <x:c r="D1253" s="453" t="str">
        <x:v>LINHA MORTA</x:v>
      </x:c>
      <x:c r="E1253" s="453" t="str">
        <x:v>5022000249</x:v>
      </x:c>
      <x:c r="F1253" s="601" t="str">
        <x:v>INST AMARRACAO COND NU/MULTIP/PROTEG LM</x:v>
      </x:c>
      <x:c r="G1253" s="453" t="str">
        <x:v>UNIDADE</x:v>
      </x:c>
      <x:c r="H1253" s="604" t="n">
        <x:v>9</x:v>
      </x:c>
      <x:c r="I1253" s="607" t="n">
        <x:v>142.61</x:v>
      </x:c>
      <x:c r="J1253" s="607" t="n">
        <x:v>2192.13</x:v>
      </x:c>
      <x:c r="K1253" s="453" t="str">
        <x:v>NORTE | SUL</x:v>
      </x:c>
      <x:c r="L1253" s="453" t="str">
        <x:v>NÃO</x:v>
      </x:c>
      <x:c r="M1253" s="453" t="str">
        <x:v>DISPONIBILIDADE O&amp;M · FORA DO FATOR K</x:v>
      </x:c>
      <x:c r="N1253" s="453" t="str">
        <x:v>DE/PARA POR CÓDIGO | NÃO INFORMADA</x:v>
      </x:c>
    </x:row>
    <x:row r="1254">
      <x:c r="A1254" s="453" t="str">
        <x:v>MAIO 2025</x:v>
      </x:c>
      <x:c r="B1254" s="453" t="str">
        <x:v>DISPONIBILIDADE</x:v>
      </x:c>
      <x:c r="C1254" s="453" t="str">
        <x:v>DISPONIBILIDADE</x:v>
      </x:c>
      <x:c r="D1254" s="453" t="str">
        <x:v>LINHA MORTA</x:v>
      </x:c>
      <x:c r="E1254" s="453" t="str">
        <x:v>5022000250</x:v>
      </x:c>
      <x:c r="F1254" s="601" t="str">
        <x:v>INST FLY TAP/CRUZAM AEREO LM</x:v>
      </x:c>
      <x:c r="G1254" s="453" t="str">
        <x:v>UNIDADE</x:v>
      </x:c>
      <x:c r="H1254" s="604" t="n">
        <x:v>4</x:v>
      </x:c>
      <x:c r="I1254" s="607" t="n">
        <x:v>918.97</x:v>
      </x:c>
      <x:c r="J1254" s="607" t="n">
        <x:v>2164.68</x:v>
      </x:c>
      <x:c r="K1254" s="453" t="str">
        <x:v>NORTE | SUL</x:v>
      </x:c>
      <x:c r="L1254" s="453" t="str">
        <x:v>NÃO</x:v>
      </x:c>
      <x:c r="M1254" s="453" t="str">
        <x:v>DISPONIBILIDADE O&amp;M · FORA DO FATOR K</x:v>
      </x:c>
      <x:c r="N1254" s="453" t="str">
        <x:v>NÃO INFORMADA</x:v>
      </x:c>
    </x:row>
    <x:row r="1255">
      <x:c r="A1255" s="453" t="str">
        <x:v>MAIO 2025</x:v>
      </x:c>
      <x:c r="B1255" s="453" t="str">
        <x:v>DISPONIBILIDADE</x:v>
      </x:c>
      <x:c r="C1255" s="453" t="str">
        <x:v>DISPONIBILIDADE</x:v>
      </x:c>
      <x:c r="D1255" s="453" t="str">
        <x:v>LINHA MORTA</x:v>
      </x:c>
      <x:c r="E1255" s="453" t="str">
        <x:v>5022000251</x:v>
      </x:c>
      <x:c r="F1255" s="601" t="str">
        <x:v>RET FLY TAP /CRUZAM AEREO LM</x:v>
      </x:c>
      <x:c r="G1255" s="453" t="str">
        <x:v>UNIDADE</x:v>
      </x:c>
      <x:c r="H1255" s="604" t="n">
        <x:v>1</x:v>
      </x:c>
      <x:c r="I1255" s="607" t="n">
        <x:v>97.6</x:v>
      </x:c>
      <x:c r="J1255" s="607" t="n">
        <x:v>326.78</x:v>
      </x:c>
      <x:c r="K1255" s="453" t="str">
        <x:v>NORTE | SUL</x:v>
      </x:c>
      <x:c r="L1255" s="453" t="str">
        <x:v>NÃO</x:v>
      </x:c>
      <x:c r="M1255" s="453" t="str">
        <x:v>DISPONIBILIDADE O&amp;M · FORA DO FATOR K</x:v>
      </x:c>
      <x:c r="N1255" s="453" t="str">
        <x:v>NÃO INFORMADA</x:v>
      </x:c>
    </x:row>
    <x:row r="1256">
      <x:c r="A1256" s="453" t="str">
        <x:v>MAIO 2025</x:v>
      </x:c>
      <x:c r="B1256" s="453" t="str">
        <x:v>DISPONIBILIDADE</x:v>
      </x:c>
      <x:c r="C1256" s="453" t="str">
        <x:v>DISPONIBILIDADE</x:v>
      </x:c>
      <x:c r="D1256" s="453" t="str">
        <x:v>FORA DO ANEXO IX</x:v>
      </x:c>
      <x:c r="E1256" s="453" t="str">
        <x:v>5022000252</x:v>
      </x:c>
      <x:c r="F1256" s="601" t="str">
        <x:v>INST ESPACADOR/AFASTADOR REDE PRI/SEC LM</x:v>
      </x:c>
      <x:c r="G1256" s="453" t="str">
        <x:v>NÃO INFORMADA</x:v>
      </x:c>
      <x:c r="H1256" s="604" t="n">
        <x:v>1316</x:v>
      </x:c>
      <x:c r="I1256" s="607" t="n">
        <x:v>0</x:v>
      </x:c>
      <x:c r="J1256" s="607" t="n">
        <x:v>0</x:v>
      </x:c>
      <x:c r="K1256" s="453" t="str">
        <x:v>NORTE | SUL</x:v>
      </x:c>
      <x:c r="L1256" s="453" t="str">
        <x:v>NÃO</x:v>
      </x:c>
      <x:c r="M1256" s="453" t="str">
        <x:v>DISPONIBILIDADE O&amp;M · FORA DO FATOR K</x:v>
      </x:c>
      <x:c r="N1256" s="453" t="str">
        <x:v>DE/PARA POR CÓDIGO | NÃO INFORMADA</x:v>
      </x:c>
    </x:row>
    <x:row r="1257">
      <x:c r="A1257" s="453" t="str">
        <x:v>MAIO 2025</x:v>
      </x:c>
      <x:c r="B1257" s="453" t="str">
        <x:v>DISPONIBILIDADE</x:v>
      </x:c>
      <x:c r="C1257" s="453" t="str">
        <x:v>DISPONIBILIDADE</x:v>
      </x:c>
      <x:c r="D1257" s="453" t="str">
        <x:v>FORA DO ANEXO IX</x:v>
      </x:c>
      <x:c r="E1257" s="453" t="str">
        <x:v>5022000253</x:v>
      </x:c>
      <x:c r="F1257" s="601" t="str">
        <x:v>RET ESPACADOR/AFASTADOR REDE PRI/SEC LM</x:v>
      </x:c>
      <x:c r="G1257" s="453" t="str">
        <x:v>NÃO INFORMADA</x:v>
      </x:c>
      <x:c r="H1257" s="604" t="n">
        <x:v>1</x:v>
      </x:c>
      <x:c r="I1257" s="607" t="n">
        <x:v>0</x:v>
      </x:c>
      <x:c r="J1257" s="607" t="n">
        <x:v>0</x:v>
      </x:c>
      <x:c r="K1257" s="453" t="str">
        <x:v>SUL</x:v>
      </x:c>
      <x:c r="L1257" s="453" t="str">
        <x:v>NÃO</x:v>
      </x:c>
      <x:c r="M1257" s="453" t="str">
        <x:v>DISPONIBILIDADE O&amp;M · FORA DO FATOR K</x:v>
      </x:c>
      <x:c r="N1257" s="453" t="str">
        <x:v>DE/PARA POR CÓDIGO</x:v>
      </x:c>
    </x:row>
    <x:row r="1258">
      <x:c r="A1258" s="453" t="str">
        <x:v>MAIO 2025</x:v>
      </x:c>
      <x:c r="B1258" s="453" t="str">
        <x:v>DISPONIBILIDADE</x:v>
      </x:c>
      <x:c r="C1258" s="453" t="str">
        <x:v>DISPONIBILIDADE</x:v>
      </x:c>
      <x:c r="D1258" s="453" t="str">
        <x:v>LINHA MORTA</x:v>
      </x:c>
      <x:c r="E1258" s="453" t="str">
        <x:v>5022000257</x:v>
      </x:c>
      <x:c r="F1258" s="601" t="str">
        <x:v>INST ESTRIBO OU GRAMPO LINHA VIVA RD LM</x:v>
      </x:c>
      <x:c r="G1258" s="453" t="str">
        <x:v>UNIDADE</x:v>
      </x:c>
      <x:c r="H1258" s="604" t="n">
        <x:v>14</x:v>
      </x:c>
      <x:c r="I1258" s="607" t="n">
        <x:v>2836.28</x:v>
      </x:c>
      <x:c r="J1258" s="607" t="n">
        <x:v>2622.34</x:v>
      </x:c>
      <x:c r="K1258" s="453" t="str">
        <x:v>NORTE | SUL</x:v>
      </x:c>
      <x:c r="L1258" s="453" t="str">
        <x:v>NÃO</x:v>
      </x:c>
      <x:c r="M1258" s="453" t="str">
        <x:v>DISPONIBILIDADE O&amp;M · FORA DO FATOR K</x:v>
      </x:c>
      <x:c r="N1258" s="453" t="str">
        <x:v>DE/PARA POR CÓDIGO | NÃO INFORMADA</x:v>
      </x:c>
    </x:row>
    <x:row r="1259">
      <x:c r="A1259" s="453" t="str">
        <x:v>MAIO 2025</x:v>
      </x:c>
      <x:c r="B1259" s="453" t="str">
        <x:v>DISPONIBILIDADE</x:v>
      </x:c>
      <x:c r="C1259" s="453" t="str">
        <x:v>DISPONIBILIDADE</x:v>
      </x:c>
      <x:c r="D1259" s="453" t="str">
        <x:v>LINHA MORTA</x:v>
      </x:c>
      <x:c r="E1259" s="453" t="str">
        <x:v>5022000276</x:v>
      </x:c>
      <x:c r="F1259" s="601" t="str">
        <x:v>INST COND COBERTO RDC 35-70MM2 LM</x:v>
      </x:c>
      <x:c r="G1259" s="453" t="str">
        <x:v>METRO</x:v>
      </x:c>
      <x:c r="H1259" s="604" t="n">
        <x:v>381</x:v>
      </x:c>
      <x:c r="I1259" s="607" t="n">
        <x:v>3622.24</x:v>
      </x:c>
      <x:c r="J1259" s="607" t="n">
        <x:v>2552.7</x:v>
      </x:c>
      <x:c r="K1259" s="453" t="str">
        <x:v>SUL</x:v>
      </x:c>
      <x:c r="L1259" s="453" t="str">
        <x:v>NÃO</x:v>
      </x:c>
      <x:c r="M1259" s="453" t="str">
        <x:v>DISPONIBILIDADE O&amp;M · FORA DO FATOR K</x:v>
      </x:c>
      <x:c r="N1259" s="453" t="str">
        <x:v>DE/PARA POR CÓDIGO</x:v>
      </x:c>
    </x:row>
    <x:row r="1260">
      <x:c r="A1260" s="453" t="str">
        <x:v>MAIO 2025</x:v>
      </x:c>
      <x:c r="B1260" s="453" t="str">
        <x:v>DISPONIBILIDADE</x:v>
      </x:c>
      <x:c r="C1260" s="453" t="str">
        <x:v>DISPONIBILIDADE</x:v>
      </x:c>
      <x:c r="D1260" s="453" t="str">
        <x:v>LINHA MORTA</x:v>
      </x:c>
      <x:c r="E1260" s="453" t="str">
        <x:v>5022000278</x:v>
      </x:c>
      <x:c r="F1260" s="601" t="str">
        <x:v>INST COND COBERTO RDC 95-185MM2 LM</x:v>
      </x:c>
      <x:c r="G1260" s="453" t="str">
        <x:v>METRO</x:v>
      </x:c>
      <x:c r="H1260" s="604" t="n">
        <x:v>3259</x:v>
      </x:c>
      <x:c r="I1260" s="607" t="n">
        <x:v>37171.11</x:v>
      </x:c>
      <x:c r="J1260" s="607" t="n">
        <x:v>30830.14</x:v>
      </x:c>
      <x:c r="K1260" s="453" t="str">
        <x:v>NORTE | SUL</x:v>
      </x:c>
      <x:c r="L1260" s="453" t="str">
        <x:v>NÃO</x:v>
      </x:c>
      <x:c r="M1260" s="453" t="str">
        <x:v>DISPONIBILIDADE O&amp;M · FORA DO FATOR K</x:v>
      </x:c>
      <x:c r="N1260" s="453" t="str">
        <x:v>DE/PARA POR CÓDIGO</x:v>
      </x:c>
    </x:row>
    <x:row r="1261">
      <x:c r="A1261" s="453" t="str">
        <x:v>MAIO 2025</x:v>
      </x:c>
      <x:c r="B1261" s="453" t="str">
        <x:v>DISPONIBILIDADE</x:v>
      </x:c>
      <x:c r="C1261" s="453" t="str">
        <x:v>DISPONIBILIDADE</x:v>
      </x:c>
      <x:c r="D1261" s="453" t="str">
        <x:v>LINHA MORTA</x:v>
      </x:c>
      <x:c r="E1261" s="453" t="str">
        <x:v>5022000279</x:v>
      </x:c>
      <x:c r="F1261" s="601" t="str">
        <x:v>RET COND COBERTO RDC 95-185MM2 LM</x:v>
      </x:c>
      <x:c r="G1261" s="453" t="str">
        <x:v>METRO</x:v>
      </x:c>
      <x:c r="H1261" s="604" t="n">
        <x:v>73</x:v>
      </x:c>
      <x:c r="I1261" s="607" t="n">
        <x:v>256.16</x:v>
      </x:c>
      <x:c r="J1261" s="607" t="n">
        <x:v>402.96</x:v>
      </x:c>
      <x:c r="K1261" s="453" t="str">
        <x:v>NORTE | SUL</x:v>
      </x:c>
      <x:c r="L1261" s="453" t="str">
        <x:v>NÃO</x:v>
      </x:c>
      <x:c r="M1261" s="453" t="str">
        <x:v>DISPONIBILIDADE O&amp;M · FORA DO FATOR K</x:v>
      </x:c>
      <x:c r="N1261" s="453" t="str">
        <x:v>DE/PARA POR CÓDIGO</x:v>
      </x:c>
    </x:row>
    <x:row r="1262">
      <x:c r="A1262" s="453" t="str">
        <x:v>MAIO 2025</x:v>
      </x:c>
      <x:c r="B1262" s="453" t="str">
        <x:v>DISPONIBILIDADE</x:v>
      </x:c>
      <x:c r="C1262" s="453" t="str">
        <x:v>DISPONIBILIDADE</x:v>
      </x:c>
      <x:c r="D1262" s="453" t="str">
        <x:v>LINHA MORTA</x:v>
      </x:c>
      <x:c r="E1262" s="453" t="str">
        <x:v>5022000281</x:v>
      </x:c>
      <x:c r="F1262" s="601" t="str">
        <x:v>RET CABO MENSAGEIRO RDC LM</x:v>
      </x:c>
      <x:c r="G1262" s="453" t="str">
        <x:v>METRO</x:v>
      </x:c>
      <x:c r="H1262" s="604" t="n">
        <x:v>2.034</x:v>
      </x:c>
      <x:c r="I1262" s="607" t="n">
        <x:v>7733.04</x:v>
      </x:c>
      <x:c r="J1262" s="607" t="n">
        <x:v>3.21</x:v>
      </x:c>
      <x:c r="K1262" s="453" t="str">
        <x:v>SUL</x:v>
      </x:c>
      <x:c r="L1262" s="453" t="str">
        <x:v>NÃO</x:v>
      </x:c>
      <x:c r="M1262" s="453" t="str">
        <x:v>DISPONIBILIDADE O&amp;M · FORA DO FATOR K</x:v>
      </x:c>
      <x:c r="N1262" s="453" t="str">
        <x:v>NÃO INFORMADA</x:v>
      </x:c>
    </x:row>
    <x:row r="1263">
      <x:c r="A1263" s="453" t="str">
        <x:v>MAIO 2025</x:v>
      </x:c>
      <x:c r="B1263" s="453" t="str">
        <x:v>DISPONIBILIDADE</x:v>
      </x:c>
      <x:c r="C1263" s="453" t="str">
        <x:v>DISPONIBILIDADE</x:v>
      </x:c>
      <x:c r="D1263" s="453" t="str">
        <x:v>LINHA MORTA</x:v>
      </x:c>
      <x:c r="E1263" s="453" t="str">
        <x:v>5022000283</x:v>
      </x:c>
      <x:c r="F1263" s="601" t="str">
        <x:v>TENSIONAR COND PROTEGIDO RDC LM</x:v>
      </x:c>
      <x:c r="G1263" s="453" t="str">
        <x:v>UNIDADE</x:v>
      </x:c>
      <x:c r="H1263" s="604" t="n">
        <x:v>0.13</x:v>
      </x:c>
      <x:c r="I1263" s="607" t="n">
        <x:v>650.32</x:v>
      </x:c>
      <x:c r="J1263" s="607" t="n">
        <x:v>40.02</x:v>
      </x:c>
      <x:c r="K1263" s="453" t="str">
        <x:v>NORTE | SUL</x:v>
      </x:c>
      <x:c r="L1263" s="453" t="str">
        <x:v>NÃO</x:v>
      </x:c>
      <x:c r="M1263" s="453" t="str">
        <x:v>DISPONIBILIDADE O&amp;M · FORA DO FATOR K</x:v>
      </x:c>
      <x:c r="N1263" s="453" t="str">
        <x:v>DE/PARA POR CÓDIGO</x:v>
      </x:c>
    </x:row>
    <x:row r="1264">
      <x:c r="A1264" s="453" t="str">
        <x:v>MAIO 2025</x:v>
      </x:c>
      <x:c r="B1264" s="453" t="str">
        <x:v>DISPONIBILIDADE</x:v>
      </x:c>
      <x:c r="C1264" s="453" t="str">
        <x:v>DISPONIBILIDADE</x:v>
      </x:c>
      <x:c r="D1264" s="453" t="str">
        <x:v>LINHA MORTA</x:v>
      </x:c>
      <x:c r="E1264" s="453" t="str">
        <x:v>5022000286</x:v>
      </x:c>
      <x:c r="F1264" s="601" t="str">
        <x:v>INST CONEX OU EMENDA DE CABO RDC LM</x:v>
      </x:c>
      <x:c r="G1264" s="453" t="str">
        <x:v>UNIDADE</x:v>
      </x:c>
      <x:c r="H1264" s="604" t="n">
        <x:v>29</x:v>
      </x:c>
      <x:c r="I1264" s="607" t="n">
        <x:v>2671.34</x:v>
      </x:c>
      <x:c r="J1264" s="607" t="n">
        <x:v>13525.02</x:v>
      </x:c>
      <x:c r="K1264" s="453" t="str">
        <x:v>NORTE | SUL</x:v>
      </x:c>
      <x:c r="L1264" s="453" t="str">
        <x:v>NÃO</x:v>
      </x:c>
      <x:c r="M1264" s="453" t="str">
        <x:v>DISPONIBILIDADE O&amp;M · FORA DO FATOR K</x:v>
      </x:c>
      <x:c r="N1264" s="453" t="str">
        <x:v>DE/PARA POR CÓDIGO</x:v>
      </x:c>
    </x:row>
    <x:row r="1265">
      <x:c r="A1265" s="453" t="str">
        <x:v>MAIO 2025</x:v>
      </x:c>
      <x:c r="B1265" s="453" t="str">
        <x:v>DISPONIBILIDADE</x:v>
      </x:c>
      <x:c r="C1265" s="453" t="str">
        <x:v>DISPONIBILIDADE</x:v>
      </x:c>
      <x:c r="D1265" s="453" t="str">
        <x:v>LINHA MORTA</x:v>
      </x:c>
      <x:c r="E1265" s="453" t="str">
        <x:v>5022200033</x:v>
      </x:c>
      <x:c r="F1265" s="601" t="str">
        <x:v>INST ATERRAMENTO COMPL 1HASTE LM</x:v>
      </x:c>
      <x:c r="G1265" s="453" t="str">
        <x:v>CONJUNTO</x:v>
      </x:c>
      <x:c r="H1265" s="604" t="n">
        <x:v>13</x:v>
      </x:c>
      <x:c r="I1265" s="607" t="n">
        <x:v>5320.72</x:v>
      </x:c>
      <x:c r="J1265" s="607" t="n">
        <x:v>8530.47</x:v>
      </x:c>
      <x:c r="K1265" s="453" t="str">
        <x:v>SUL</x:v>
      </x:c>
      <x:c r="L1265" s="453" t="str">
        <x:v>NÃO</x:v>
      </x:c>
      <x:c r="M1265" s="453" t="str">
        <x:v>DISPONIBILIDADE O&amp;M · FORA DO FATOR K</x:v>
      </x:c>
      <x:c r="N1265" s="453" t="str">
        <x:v>DE/PARA POR CÓDIGO</x:v>
      </x:c>
    </x:row>
    <x:row r="1266">
      <x:c r="A1266" s="453" t="str">
        <x:v>MAIO 2025</x:v>
      </x:c>
      <x:c r="B1266" s="453" t="str">
        <x:v>DISPONIBILIDADE</x:v>
      </x:c>
      <x:c r="C1266" s="453" t="str">
        <x:v>DISPONIBILIDADE</x:v>
      </x:c>
      <x:c r="D1266" s="453" t="str">
        <x:v>LINHA MORTA</x:v>
      </x:c>
      <x:c r="E1266" s="453" t="str">
        <x:v>5022200035</x:v>
      </x:c>
      <x:c r="F1266" s="601" t="str">
        <x:v>INST 1HASTE ADICIONAL ATERRAMENTO LM</x:v>
      </x:c>
      <x:c r="G1266" s="453" t="str">
        <x:v>UNIDADE</x:v>
      </x:c>
      <x:c r="H1266" s="604" t="n">
        <x:v>96</x:v>
      </x:c>
      <x:c r="I1266" s="607" t="n">
        <x:v>6091.2</x:v>
      </x:c>
      <x:c r="J1266" s="607" t="n">
        <x:v>32721.6</x:v>
      </x:c>
      <x:c r="K1266" s="453" t="str">
        <x:v>SUL</x:v>
      </x:c>
      <x:c r="L1266" s="453" t="str">
        <x:v>NÃO</x:v>
      </x:c>
      <x:c r="M1266" s="453" t="str">
        <x:v>DISPONIBILIDADE O&amp;M · FORA DO FATOR K</x:v>
      </x:c>
      <x:c r="N1266" s="453" t="str">
        <x:v>DE/PARA POR CÓDIGO</x:v>
      </x:c>
    </x:row>
    <x:row r="1267">
      <x:c r="A1267" s="453" t="str">
        <x:v>MAIO 2025</x:v>
      </x:c>
      <x:c r="B1267" s="453" t="str">
        <x:v>DISPONIBILIDADE</x:v>
      </x:c>
      <x:c r="C1267" s="453" t="str">
        <x:v>DISPONIBILIDADE</x:v>
      </x:c>
      <x:c r="D1267" s="453" t="str">
        <x:v>LINHA MORTA</x:v>
      </x:c>
      <x:c r="E1267" s="453" t="str">
        <x:v>5022200036</x:v>
      </x:c>
      <x:c r="F1267" s="601" t="str">
        <x:v>INST FIO TERRA LM</x:v>
      </x:c>
      <x:c r="G1267" s="453" t="str">
        <x:v>UNIDADE</x:v>
      </x:c>
      <x:c r="H1267" s="604" t="n">
        <x:v>3</x:v>
      </x:c>
      <x:c r="I1267" s="607" t="n">
        <x:v>292.8</x:v>
      </x:c>
      <x:c r="J1267" s="607" t="n">
        <x:v>860.85</x:v>
      </x:c>
      <x:c r="K1267" s="453" t="str">
        <x:v>SUL</x:v>
      </x:c>
      <x:c r="L1267" s="453" t="str">
        <x:v>NÃO</x:v>
      </x:c>
      <x:c r="M1267" s="453" t="str">
        <x:v>DISPONIBILIDADE O&amp;M · FORA DO FATOR K</x:v>
      </x:c>
      <x:c r="N1267" s="453" t="str">
        <x:v>DE/PARA POR CÓDIGO</x:v>
      </x:c>
    </x:row>
    <x:row r="1268">
      <x:c r="A1268" s="453" t="str">
        <x:v>MAIO 2025</x:v>
      </x:c>
      <x:c r="B1268" s="453" t="str">
        <x:v>DISPONIBILIDADE</x:v>
      </x:c>
      <x:c r="C1268" s="453" t="str">
        <x:v>DISPONIBILIDADE</x:v>
      </x:c>
      <x:c r="D1268" s="453" t="str">
        <x:v>LINHA MORTA</x:v>
      </x:c>
      <x:c r="E1268" s="453" t="str">
        <x:v>5024000064</x:v>
      </x:c>
      <x:c r="F1268" s="601" t="str">
        <x:v>INST RAMAL DE CONEXAO CONC/MULTIPLEX LM</x:v>
      </x:c>
      <x:c r="G1268" s="453" t="str">
        <x:v>UNIDADE</x:v>
      </x:c>
      <x:c r="H1268" s="604" t="n">
        <x:v>52</x:v>
      </x:c>
      <x:c r="I1268" s="607" t="n">
        <x:v>8883.16</x:v>
      </x:c>
      <x:c r="J1268" s="607" t="n">
        <x:v>25974.52</x:v>
      </x:c>
      <x:c r="K1268" s="453" t="str">
        <x:v>SUL</x:v>
      </x:c>
      <x:c r="L1268" s="453" t="str">
        <x:v>NÃO</x:v>
      </x:c>
      <x:c r="M1268" s="453" t="str">
        <x:v>DISPONIBILIDADE O&amp;M · FORA DO FATOR K</x:v>
      </x:c>
      <x:c r="N1268" s="453" t="str">
        <x:v>DE/PARA POR CÓDIGO | NÃO INFORMADA</x:v>
      </x:c>
    </x:row>
    <x:row r="1269">
      <x:c r="A1269" s="453" t="str">
        <x:v>MAIO 2025</x:v>
      </x:c>
      <x:c r="B1269" s="453" t="str">
        <x:v>DISPONIBILIDADE</x:v>
      </x:c>
      <x:c r="C1269" s="453" t="str">
        <x:v>DISPONIBILIDADE</x:v>
      </x:c>
      <x:c r="D1269" s="453" t="str">
        <x:v>LINHA MORTA</x:v>
      </x:c>
      <x:c r="E1269" s="453" t="str">
        <x:v>5024000065</x:v>
      </x:c>
      <x:c r="F1269" s="601" t="str">
        <x:v>RET RAMAL DE CONEXAO CONC/MULTIPLEX LM</x:v>
      </x:c>
      <x:c r="G1269" s="453" t="str">
        <x:v>UNIDADE</x:v>
      </x:c>
      <x:c r="H1269" s="604" t="n">
        <x:v>51</x:v>
      </x:c>
      <x:c r="I1269" s="607" t="n">
        <x:v>1879.05</x:v>
      </x:c>
      <x:c r="J1269" s="607" t="n">
        <x:v>17832.15</x:v>
      </x:c>
      <x:c r="K1269" s="453" t="str">
        <x:v>SUL</x:v>
      </x:c>
      <x:c r="L1269" s="453" t="str">
        <x:v>NÃO</x:v>
      </x:c>
      <x:c r="M1269" s="453" t="str">
        <x:v>DISPONIBILIDADE O&amp;M · FORA DO FATOR K</x:v>
      </x:c>
      <x:c r="N1269" s="453" t="str">
        <x:v>DE/PARA POR CÓDIGO</x:v>
      </x:c>
    </x:row>
    <x:row r="1270">
      <x:c r="A1270" s="453" t="str">
        <x:v>MAIO 2025</x:v>
      </x:c>
      <x:c r="B1270" s="453" t="str">
        <x:v>DISPONIBILIDADE</x:v>
      </x:c>
      <x:c r="C1270" s="453" t="str">
        <x:v>DISPONIBILIDADE</x:v>
      </x:c>
      <x:c r="D1270" s="453" t="str">
        <x:v>FORA DO ANEXO IX</x:v>
      </x:c>
      <x:c r="E1270" s="453" t="str">
        <x:v>5024000072</x:v>
      </x:c>
      <x:c r="F1270" s="601" t="str">
        <x:v>INST CONEXAO RAMAL DE CONEXAO LM</x:v>
      </x:c>
      <x:c r="G1270" s="453" t="str">
        <x:v>NÃO INFORMADA</x:v>
      </x:c>
      <x:c r="H1270" s="604" t="n">
        <x:v>20</x:v>
      </x:c>
      <x:c r="I1270" s="607" t="n">
        <x:v>0</x:v>
      </x:c>
      <x:c r="J1270" s="607" t="n">
        <x:v>0</x:v>
      </x:c>
      <x:c r="K1270" s="453" t="str">
        <x:v>SUL</x:v>
      </x:c>
      <x:c r="L1270" s="453" t="str">
        <x:v>NÃO</x:v>
      </x:c>
      <x:c r="M1270" s="453" t="str">
        <x:v>DISPONIBILIDADE O&amp;M · FORA DO FATOR K</x:v>
      </x:c>
      <x:c r="N1270" s="453" t="str">
        <x:v>DE/PARA POR CÓDIGO</x:v>
      </x:c>
    </x:row>
    <x:row r="1271">
      <x:c r="A1271" s="453" t="str">
        <x:v>MAIO 2025</x:v>
      </x:c>
      <x:c r="B1271" s="453" t="str">
        <x:v>DISPONIBILIDADE</x:v>
      </x:c>
      <x:c r="C1271" s="453" t="str">
        <x:v>DISPONIBILIDADE</x:v>
      </x:c>
      <x:c r="D1271" s="453" t="str">
        <x:v>FORA DO ANEXO IX</x:v>
      </x:c>
      <x:c r="E1271" s="453" t="str">
        <x:v>5024000073</x:v>
      </x:c>
      <x:c r="F1271" s="601" t="str">
        <x:v>RET CONEXAO RAMAL DE CONEXAO LM</x:v>
      </x:c>
      <x:c r="G1271" s="453" t="str">
        <x:v>NÃO INFORMADA</x:v>
      </x:c>
      <x:c r="H1271" s="604" t="n">
        <x:v>20</x:v>
      </x:c>
      <x:c r="I1271" s="607" t="n">
        <x:v>0</x:v>
      </x:c>
      <x:c r="J1271" s="607" t="n">
        <x:v>0</x:v>
      </x:c>
      <x:c r="K1271" s="453" t="str">
        <x:v>SUL</x:v>
      </x:c>
      <x:c r="L1271" s="453" t="str">
        <x:v>NÃO</x:v>
      </x:c>
      <x:c r="M1271" s="453" t="str">
        <x:v>DISPONIBILIDADE O&amp;M · FORA DO FATOR K</x:v>
      </x:c>
      <x:c r="N1271" s="453" t="str">
        <x:v>DE/PARA POR CÓDIGO</x:v>
      </x:c>
    </x:row>
    <x:row r="1272">
      <x:c r="A1272" s="453" t="str">
        <x:v>MAIO 2025</x:v>
      </x:c>
      <x:c r="B1272" s="453" t="str">
        <x:v>DISPONIBILIDADE</x:v>
      </x:c>
      <x:c r="C1272" s="453" t="str">
        <x:v>DISPONIBILIDADE</x:v>
      </x:c>
      <x:c r="D1272" s="453" t="str">
        <x:v>LINHA MORTA</x:v>
      </x:c>
      <x:c r="E1272" s="453" t="str">
        <x:v>5024000085</x:v>
      </x:c>
      <x:c r="F1272" s="601" t="str">
        <x:v>INST CONEXAO RAMAL DE CONEXAO LM</x:v>
      </x:c>
      <x:c r="G1272" s="453" t="str">
        <x:v>UNIDADE</x:v>
      </x:c>
      <x:c r="H1272" s="604" t="n">
        <x:v>107</x:v>
      </x:c>
      <x:c r="I1272" s="607" t="n">
        <x:v>6789.15</x:v>
      </x:c>
      <x:c r="J1272" s="607" t="n">
        <x:v>8115.95</x:v>
      </x:c>
      <x:c r="K1272" s="453" t="str">
        <x:v>SUL</x:v>
      </x:c>
      <x:c r="L1272" s="453" t="str">
        <x:v>NÃO</x:v>
      </x:c>
      <x:c r="M1272" s="453" t="str">
        <x:v>DISPONIBILIDADE O&amp;M · FORA DO FATOR K</x:v>
      </x:c>
      <x:c r="N1272" s="453" t="str">
        <x:v>DE/PARA POR CÓDIGO</x:v>
      </x:c>
    </x:row>
    <x:row r="1273">
      <x:c r="A1273" s="453" t="str">
        <x:v>MAIO 2025</x:v>
      </x:c>
      <x:c r="B1273" s="453" t="str">
        <x:v>DISPONIBILIDADE</x:v>
      </x:c>
      <x:c r="C1273" s="453" t="str">
        <x:v>DISPONIBILIDADE</x:v>
      </x:c>
      <x:c r="D1273" s="453" t="str">
        <x:v>FORA DO ANEXO IX</x:v>
      </x:c>
      <x:c r="E1273" s="453" t="str">
        <x:v>5025300054</x:v>
      </x:c>
      <x:c r="F1273" s="601" t="str">
        <x:v>TURMA MANUT EQUIPAMENTO DISP</x:v>
      </x:c>
      <x:c r="G1273" s="453" t="str">
        <x:v>NÃO INFORMADA</x:v>
      </x:c>
      <x:c r="H1273" s="604" t="n">
        <x:v>1848.983</x:v>
      </x:c>
      <x:c r="I1273" s="607" t="n">
        <x:v>456310.51</x:v>
      </x:c>
      <x:c r="J1273" s="607" t="n">
        <x:v>494218.48</x:v>
      </x:c>
      <x:c r="K1273" s="453" t="str">
        <x:v>NORTE | SUL</x:v>
      </x:c>
      <x:c r="L1273" s="453" t="str">
        <x:v>NÃO</x:v>
      </x:c>
      <x:c r="M1273" s="453" t="str">
        <x:v>DISPONIBILIDADE O&amp;M · FORA DO FATOR K</x:v>
      </x:c>
      <x:c r="N1273" s="453" t="str">
        <x:v>DE/PARA POR CÓDIGO</x:v>
      </x:c>
    </x:row>
    <x:row r="1274">
      <x:c r="A1274" s="453" t="str">
        <x:v>MAIO 2025</x:v>
      </x:c>
      <x:c r="B1274" s="453" t="str">
        <x:v>DISPONIBILIDADE</x:v>
      </x:c>
      <x:c r="C1274" s="453" t="str">
        <x:v>DISPONIBILIDADE</x:v>
      </x:c>
      <x:c r="D1274" s="453" t="str">
        <x:v>FORA DO ANEXO IX</x:v>
      </x:c>
      <x:c r="E1274" s="453" t="str">
        <x:v>5025300057</x:v>
      </x:c>
      <x:c r="F1274" s="601" t="str">
        <x:v>TURMA QUALIDADE EM DISP</x:v>
      </x:c>
      <x:c r="G1274" s="453" t="str">
        <x:v>NÃO INFORMADA</x:v>
      </x:c>
      <x:c r="H1274" s="604" t="n">
        <x:v>896.816</x:v>
      </x:c>
      <x:c r="I1274" s="607" t="n">
        <x:v>199066.25</x:v>
      </x:c>
      <x:c r="J1274" s="607" t="n">
        <x:v>216664.54</x:v>
      </x:c>
      <x:c r="K1274" s="453" t="str">
        <x:v>NORTE | SUL</x:v>
      </x:c>
      <x:c r="L1274" s="453" t="str">
        <x:v>NÃO</x:v>
      </x:c>
      <x:c r="M1274" s="453" t="str">
        <x:v>DISPONIBILIDADE O&amp;M · FORA DO FATOR K</x:v>
      </x:c>
      <x:c r="N1274" s="453" t="str">
        <x:v>DE/PARA POR CÓDIGO</x:v>
      </x:c>
    </x:row>
    <x:row r="1275">
      <x:c r="A1275" s="453" t="str">
        <x:v>MAIO 2025</x:v>
      </x:c>
      <x:c r="B1275" s="453" t="str">
        <x:v>DISPONIBILIDADE</x:v>
      </x:c>
      <x:c r="C1275" s="453" t="str">
        <x:v>DISPONIBILIDADE</x:v>
      </x:c>
      <x:c r="D1275" s="453" t="str">
        <x:v>LINHA MORTA</x:v>
      </x:c>
      <x:c r="E1275" s="453" t="str">
        <x:v>5025300103</x:v>
      </x:c>
      <x:c r="F1275" s="601" t="str">
        <x:v>INST ILUMINACAO PUBLICA LM</x:v>
      </x:c>
      <x:c r="G1275" s="453" t="str">
        <x:v>CONJUNTO</x:v>
      </x:c>
      <x:c r="H1275" s="604" t="n">
        <x:v>39</x:v>
      </x:c>
      <x:c r="I1275" s="607" t="n">
        <x:v>14203.45</x:v>
      </x:c>
      <x:c r="J1275" s="607" t="n">
        <x:v>19301.1</x:v>
      </x:c>
      <x:c r="K1275" s="453" t="str">
        <x:v>SUL</x:v>
      </x:c>
      <x:c r="L1275" s="453" t="str">
        <x:v>NÃO</x:v>
      </x:c>
      <x:c r="M1275" s="453" t="str">
        <x:v>DISPONIBILIDADE O&amp;M · FORA DO FATOR K</x:v>
      </x:c>
      <x:c r="N1275" s="453" t="str">
        <x:v>DE/PARA POR CÓDIGO</x:v>
      </x:c>
    </x:row>
    <x:row r="1276">
      <x:c r="A1276" s="453" t="str">
        <x:v>MAIO 2025</x:v>
      </x:c>
      <x:c r="B1276" s="453" t="str">
        <x:v>DISPONIBILIDADE</x:v>
      </x:c>
      <x:c r="C1276" s="453" t="str">
        <x:v>DISPONIBILIDADE</x:v>
      </x:c>
      <x:c r="D1276" s="453" t="str">
        <x:v>LINHA MORTA</x:v>
      </x:c>
      <x:c r="E1276" s="453" t="str">
        <x:v>5025300104</x:v>
      </x:c>
      <x:c r="F1276" s="601" t="str">
        <x:v>RET ILUMINACAO PUBLICA LM</x:v>
      </x:c>
      <x:c r="G1276" s="453" t="str">
        <x:v>CONJUNTO</x:v>
      </x:c>
      <x:c r="H1276" s="604" t="n">
        <x:v>39</x:v>
      </x:c>
      <x:c r="I1276" s="607" t="n">
        <x:v>6734.09</x:v>
      </x:c>
      <x:c r="J1276" s="607" t="n">
        <x:v>9150.96</x:v>
      </x:c>
      <x:c r="K1276" s="453" t="str">
        <x:v>SUL</x:v>
      </x:c>
      <x:c r="L1276" s="453" t="str">
        <x:v>NÃO</x:v>
      </x:c>
      <x:c r="M1276" s="453" t="str">
        <x:v>DISPONIBILIDADE O&amp;M · FORA DO FATOR K</x:v>
      </x:c>
      <x:c r="N1276" s="453" t="str">
        <x:v>DE/PARA POR CÓDIGO</x:v>
      </x:c>
    </x:row>
    <x:row r="1277">
      <x:c r="A1277" s="453" t="str">
        <x:v>MAIO 2025</x:v>
      </x:c>
      <x:c r="B1277" s="453" t="str">
        <x:v>DISPONIBILIDADE</x:v>
      </x:c>
      <x:c r="C1277" s="453" t="str">
        <x:v>DISPONIBILIDADE</x:v>
      </x:c>
      <x:c r="D1277" s="453" t="str">
        <x:v>LINHA MORTA</x:v>
      </x:c>
      <x:c r="E1277" s="453" t="str">
        <x:v>5025300105</x:v>
      </x:c>
      <x:c r="F1277" s="601" t="str">
        <x:v>INST CONEXAO ILUMINACAO PUBLICA LM</x:v>
      </x:c>
      <x:c r="G1277" s="453" t="str">
        <x:v>UNIDADE</x:v>
      </x:c>
      <x:c r="H1277" s="604" t="n">
        <x:v>5</x:v>
      </x:c>
      <x:c r="I1277" s="607" t="n">
        <x:v>209.41</x:v>
      </x:c>
      <x:c r="J1277" s="607" t="n">
        <x:v>1512.3</x:v>
      </x:c>
      <x:c r="K1277" s="453" t="str">
        <x:v>SUL</x:v>
      </x:c>
      <x:c r="L1277" s="453" t="str">
        <x:v>NÃO</x:v>
      </x:c>
      <x:c r="M1277" s="453" t="str">
        <x:v>DISPONIBILIDADE O&amp;M · FORA DO FATOR K</x:v>
      </x:c>
      <x:c r="N1277" s="453" t="str">
        <x:v>DE/PARA POR CÓDIGO</x:v>
      </x:c>
    </x:row>
    <x:row r="1278">
      <x:c r="A1278" s="453" t="str">
        <x:v>MAIO 2025</x:v>
      </x:c>
      <x:c r="B1278" s="453" t="str">
        <x:v>DISPONIBILIDADE</x:v>
      </x:c>
      <x:c r="C1278" s="453" t="str">
        <x:v>DISPONIBILIDADE</x:v>
      </x:c>
      <x:c r="D1278" s="453" t="str">
        <x:v>LINHA MORTA</x:v>
      </x:c>
      <x:c r="E1278" s="453" t="str">
        <x:v>5025300106</x:v>
      </x:c>
      <x:c r="F1278" s="601" t="str">
        <x:v>RET CONEXAO ILUMINACAO PUBLICA LM</x:v>
      </x:c>
      <x:c r="G1278" s="453" t="str">
        <x:v>UNIDADE</x:v>
      </x:c>
      <x:c r="H1278" s="604" t="n">
        <x:v>5</x:v>
      </x:c>
      <x:c r="I1278" s="607" t="n">
        <x:v>132.14</x:v>
      </x:c>
      <x:c r="J1278" s="607" t="n">
        <x:v>954.3</x:v>
      </x:c>
      <x:c r="K1278" s="453" t="str">
        <x:v>SUL</x:v>
      </x:c>
      <x:c r="L1278" s="453" t="str">
        <x:v>NÃO</x:v>
      </x:c>
      <x:c r="M1278" s="453" t="str">
        <x:v>DISPONIBILIDADE O&amp;M · FORA DO FATOR K</x:v>
      </x:c>
      <x:c r="N1278" s="453" t="str">
        <x:v>DE/PARA POR CÓDIGO</x:v>
      </x:c>
    </x:row>
    <x:row r="1279">
      <x:c r="A1279" s="453" t="str">
        <x:v>MAIO 2025</x:v>
      </x:c>
      <x:c r="B1279" s="453" t="str">
        <x:v>DISPONIBILIDADE</x:v>
      </x:c>
      <x:c r="C1279" s="453" t="str">
        <x:v>DISPONIBILIDADE</x:v>
      </x:c>
      <x:c r="D1279" s="453" t="str">
        <x:v>LINHA MORTA</x:v>
      </x:c>
      <x:c r="E1279" s="453" t="str">
        <x:v>5025300109</x:v>
      </x:c>
      <x:c r="F1279" s="601" t="str">
        <x:v>INST ELO FUSIVEL LM</x:v>
      </x:c>
      <x:c r="G1279" s="453" t="str">
        <x:v>CONJUNTO</x:v>
      </x:c>
      <x:c r="H1279" s="604" t="n">
        <x:v>22</x:v>
      </x:c>
      <x:c r="I1279" s="607" t="n">
        <x:v>243.19</x:v>
      </x:c>
      <x:c r="J1279" s="607" t="n">
        <x:v>6367.9</x:v>
      </x:c>
      <x:c r="K1279" s="453" t="str">
        <x:v>NORTE | SUL</x:v>
      </x:c>
      <x:c r="L1279" s="453" t="str">
        <x:v>NÃO</x:v>
      </x:c>
      <x:c r="M1279" s="453" t="str">
        <x:v>DISPONIBILIDADE O&amp;M · FORA DO FATOR K</x:v>
      </x:c>
      <x:c r="N1279" s="453" t="str">
        <x:v>DE/PARA POR CÓDIGO</x:v>
      </x:c>
    </x:row>
    <x:row r="1280">
      <x:c r="A1280" s="453" t="str">
        <x:v>MAIO 2025</x:v>
      </x:c>
      <x:c r="B1280" s="453" t="str">
        <x:v>DISPONIBILIDADE</x:v>
      </x:c>
      <x:c r="C1280" s="453" t="str">
        <x:v>DISPONIBILIDADE</x:v>
      </x:c>
      <x:c r="D1280" s="453" t="str">
        <x:v>LINHA MORTA</x:v>
      </x:c>
      <x:c r="E1280" s="453" t="str">
        <x:v>5025300110</x:v>
      </x:c>
      <x:c r="F1280" s="601" t="str">
        <x:v>RET ELO FUSIVEL LM</x:v>
      </x:c>
      <x:c r="G1280" s="453" t="str">
        <x:v>CONJUNTO</x:v>
      </x:c>
      <x:c r="H1280" s="604" t="n">
        <x:v>22</x:v>
      </x:c>
      <x:c r="I1280" s="607" t="n">
        <x:v>204.42</x:v>
      </x:c>
      <x:c r="J1280" s="607" t="n">
        <x:v>5352.82</x:v>
      </x:c>
      <x:c r="K1280" s="453" t="str">
        <x:v>NORTE | SUL</x:v>
      </x:c>
      <x:c r="L1280" s="453" t="str">
        <x:v>NÃO</x:v>
      </x:c>
      <x:c r="M1280" s="453" t="str">
        <x:v>DISPONIBILIDADE O&amp;M · FORA DO FATOR K</x:v>
      </x:c>
      <x:c r="N1280" s="453" t="str">
        <x:v>DE/PARA POR CÓDIGO</x:v>
      </x:c>
    </x:row>
    <x:row r="1281">
      <x:c r="A1281" s="453" t="str">
        <x:v>MAIO 2025</x:v>
      </x:c>
      <x:c r="B1281" s="453" t="str">
        <x:v>DISPONIBILIDADE</x:v>
      </x:c>
      <x:c r="C1281" s="453" t="str">
        <x:v>DISPONIBILIDADE</x:v>
      </x:c>
      <x:c r="D1281" s="453" t="str">
        <x:v>LINHA MORTA</x:v>
      </x:c>
      <x:c r="E1281" s="453" t="str">
        <x:v>5025300120</x:v>
      </x:c>
      <x:c r="F1281" s="601" t="str">
        <x:v>INST RELIGADOR/SECCIONADOR 3F LM</x:v>
      </x:c>
      <x:c r="G1281" s="453" t="str">
        <x:v>UNIDADE</x:v>
      </x:c>
      <x:c r="H1281" s="604" t="n">
        <x:v>1</x:v>
      </x:c>
      <x:c r="I1281" s="607" t="n">
        <x:v>6432.47</x:v>
      </x:c>
      <x:c r="J1281" s="607" t="n">
        <x:v>1660.33</x:v>
      </x:c>
      <x:c r="K1281" s="453" t="str">
        <x:v>SUL</x:v>
      </x:c>
      <x:c r="L1281" s="453" t="str">
        <x:v>NÃO</x:v>
      </x:c>
      <x:c r="M1281" s="453" t="str">
        <x:v>DISPONIBILIDADE O&amp;M · FORA DO FATOR K</x:v>
      </x:c>
      <x:c r="N1281" s="453" t="str">
        <x:v>NÃO INFORMADA</x:v>
      </x:c>
    </x:row>
    <x:row r="1282">
      <x:c r="A1282" s="453" t="str">
        <x:v>MAIO 2025</x:v>
      </x:c>
      <x:c r="B1282" s="453" t="str">
        <x:v>DISPONIBILIDADE</x:v>
      </x:c>
      <x:c r="C1282" s="453" t="str">
        <x:v>DISPONIBILIDADE</x:v>
      </x:c>
      <x:c r="D1282" s="453" t="str">
        <x:v>LINHA MORTA</x:v>
      </x:c>
      <x:c r="E1282" s="453" t="str">
        <x:v>5025300122</x:v>
      </x:c>
      <x:c r="F1282" s="601" t="str">
        <x:v>INST ESTR CP RELIGADOR/SEC 3F &gt;400A LM</x:v>
      </x:c>
      <x:c r="G1282" s="453" t="str">
        <x:v>CONJUNTO</x:v>
      </x:c>
      <x:c r="H1282" s="604" t="n">
        <x:v>8</x:v>
      </x:c>
      <x:c r="I1282" s="607" t="n">
        <x:v>36779.36</x:v>
      </x:c>
      <x:c r="J1282" s="607" t="n">
        <x:v>48003.04</x:v>
      </x:c>
      <x:c r="K1282" s="453" t="str">
        <x:v>SUL</x:v>
      </x:c>
      <x:c r="L1282" s="453" t="str">
        <x:v>NÃO</x:v>
      </x:c>
      <x:c r="M1282" s="453" t="str">
        <x:v>DISPONIBILIDADE O&amp;M · FORA DO FATOR K</x:v>
      </x:c>
      <x:c r="N1282" s="453" t="str">
        <x:v>DE/PARA POR CÓDIGO | NÃO INFORMADA</x:v>
      </x:c>
    </x:row>
    <x:row r="1283">
      <x:c r="A1283" s="453" t="str">
        <x:v>MAIO 2025</x:v>
      </x:c>
      <x:c r="B1283" s="453" t="str">
        <x:v>DISPONIBILIDADE</x:v>
      </x:c>
      <x:c r="C1283" s="453" t="str">
        <x:v>DISPONIBILIDADE</x:v>
      </x:c>
      <x:c r="D1283" s="453" t="str">
        <x:v>LINHA MORTA</x:v>
      </x:c>
      <x:c r="E1283" s="453" t="str">
        <x:v>5025300123</x:v>
      </x:c>
      <x:c r="F1283" s="601" t="str">
        <x:v>RET ESTR CP RELIGADOR/SEC 3F &gt;400A LM</x:v>
      </x:c>
      <x:c r="G1283" s="453" t="str">
        <x:v>CONJUNTO</x:v>
      </x:c>
      <x:c r="H1283" s="604" t="n">
        <x:v>2</x:v>
      </x:c>
      <x:c r="I1283" s="607" t="n">
        <x:v>4280.18</x:v>
      </x:c>
      <x:c r="J1283" s="607" t="n">
        <x:v>7514.4</x:v>
      </x:c>
      <x:c r="K1283" s="453" t="str">
        <x:v>SUL</x:v>
      </x:c>
      <x:c r="L1283" s="453" t="str">
        <x:v>NÃO</x:v>
      </x:c>
      <x:c r="M1283" s="453" t="str">
        <x:v>DISPONIBILIDADE O&amp;M · FORA DO FATOR K</x:v>
      </x:c>
      <x:c r="N1283" s="453" t="str">
        <x:v>DE/PARA POR CÓDIGO | NÃO INFORMADA</x:v>
      </x:c>
    </x:row>
    <x:row r="1284">
      <x:c r="A1284" s="453" t="str">
        <x:v>MAIO 2025</x:v>
      </x:c>
      <x:c r="B1284" s="453" t="str">
        <x:v>DISPONIBILIDADE</x:v>
      </x:c>
      <x:c r="C1284" s="453" t="str">
        <x:v>DISPONIBILIDADE</x:v>
      </x:c>
      <x:c r="D1284" s="453" t="str">
        <x:v>LINHA MORTA</x:v>
      </x:c>
      <x:c r="E1284" s="453" t="str">
        <x:v>5025300124</x:v>
      </x:c>
      <x:c r="F1284" s="601" t="str">
        <x:v>INST REGULADOR TENSAO 3F POSTE/PLATAF LM</x:v>
      </x:c>
      <x:c r="G1284" s="453" t="str">
        <x:v>UNIDADE</x:v>
      </x:c>
      <x:c r="H1284" s="604" t="n">
        <x:v>2</x:v>
      </x:c>
      <x:c r="I1284" s="607" t="n">
        <x:v>20735.21</x:v>
      </x:c>
      <x:c r="J1284" s="607" t="n">
        <x:v>4685.1</x:v>
      </x:c>
      <x:c r="K1284" s="453" t="str">
        <x:v>SUL</x:v>
      </x:c>
      <x:c r="L1284" s="453" t="str">
        <x:v>NÃO</x:v>
      </x:c>
      <x:c r="M1284" s="453" t="str">
        <x:v>DISPONIBILIDADE O&amp;M · FORA DO FATOR K</x:v>
      </x:c>
      <x:c r="N1284" s="453" t="str">
        <x:v>NÃO INFORMADA</x:v>
      </x:c>
    </x:row>
    <x:row r="1285">
      <x:c r="A1285" s="453" t="str">
        <x:v>MAIO 2025</x:v>
      </x:c>
      <x:c r="B1285" s="453" t="str">
        <x:v>DISPONIBILIDADE</x:v>
      </x:c>
      <x:c r="C1285" s="453" t="str">
        <x:v>DISPONIBILIDADE</x:v>
      </x:c>
      <x:c r="D1285" s="453" t="str">
        <x:v>LINHA MORTA</x:v>
      </x:c>
      <x:c r="E1285" s="453" t="str">
        <x:v>5025300126</x:v>
      </x:c>
      <x:c r="F1285" s="601" t="str">
        <x:v>INST ESTR CP BCO REGUL 3F PLAT C/ATER LM</x:v>
      </x:c>
      <x:c r="G1285" s="453" t="str">
        <x:v>CONJUNTO</x:v>
      </x:c>
      <x:c r="H1285" s="604" t="n">
        <x:v>1</x:v>
      </x:c>
      <x:c r="I1285" s="607" t="n">
        <x:v>10576</x:v>
      </x:c>
      <x:c r="J1285" s="607" t="n">
        <x:v>7475.89</x:v>
      </x:c>
      <x:c r="K1285" s="453" t="str">
        <x:v>SUL</x:v>
      </x:c>
      <x:c r="L1285" s="453" t="str">
        <x:v>NÃO</x:v>
      </x:c>
      <x:c r="M1285" s="453" t="str">
        <x:v>DISPONIBILIDADE O&amp;M · FORA DO FATOR K</x:v>
      </x:c>
      <x:c r="N1285" s="453" t="str">
        <x:v>NÃO INFORMADA</x:v>
      </x:c>
    </x:row>
    <x:row r="1286">
      <x:c r="A1286" s="453" t="str">
        <x:v>MAIO 2025</x:v>
      </x:c>
      <x:c r="B1286" s="453" t="str">
        <x:v>DISPONIBILIDADE</x:v>
      </x:c>
      <x:c r="C1286" s="453" t="str">
        <x:v>DISPONIBILIDADE</x:v>
      </x:c>
      <x:c r="D1286" s="453" t="str">
        <x:v>LINHA MORTA</x:v>
      </x:c>
      <x:c r="E1286" s="453" t="str">
        <x:v>5025300127</x:v>
      </x:c>
      <x:c r="F1286" s="601" t="str">
        <x:v>RET ESTR CP BCO REGUL 3F PLAT LM</x:v>
      </x:c>
      <x:c r="G1286" s="453" t="str">
        <x:v>CONJUNTO</x:v>
      </x:c>
      <x:c r="H1286" s="604" t="n">
        <x:v>1</x:v>
      </x:c>
      <x:c r="I1286" s="607" t="n">
        <x:v>4865.82</x:v>
      </x:c>
      <x:c r="J1286" s="607" t="n">
        <x:v>3921.51</x:v>
      </x:c>
      <x:c r="K1286" s="453" t="str">
        <x:v>SUL</x:v>
      </x:c>
      <x:c r="L1286" s="453" t="str">
        <x:v>NÃO</x:v>
      </x:c>
      <x:c r="M1286" s="453" t="str">
        <x:v>DISPONIBILIDADE O&amp;M · FORA DO FATOR K</x:v>
      </x:c>
      <x:c r="N1286" s="453" t="str">
        <x:v>NÃO INFORMADA</x:v>
      </x:c>
    </x:row>
    <x:row r="1287">
      <x:c r="A1287" s="453" t="str">
        <x:v>MAIO 2025</x:v>
      </x:c>
      <x:c r="B1287" s="453" t="str">
        <x:v>DISPONIBILIDADE</x:v>
      </x:c>
      <x:c r="C1287" s="453" t="str">
        <x:v>DISPONIBILIDADE</x:v>
      </x:c>
      <x:c r="D1287" s="453" t="str">
        <x:v>LINHA MORTA</x:v>
      </x:c>
      <x:c r="E1287" s="453" t="str">
        <x:v>5025300143</x:v>
      </x:c>
      <x:c r="F1287" s="601" t="str">
        <x:v>INST ESTR CP TRAFO DT 1F FN LM</x:v>
      </x:c>
      <x:c r="G1287" s="453" t="str">
        <x:v>CONJUNTO</x:v>
      </x:c>
      <x:c r="H1287" s="604" t="n">
        <x:v>35</x:v>
      </x:c>
      <x:c r="I1287" s="607" t="n">
        <x:v>48597.84</x:v>
      </x:c>
      <x:c r="J1287" s="607" t="n">
        <x:v>64409.8</x:v>
      </x:c>
      <x:c r="K1287" s="453" t="str">
        <x:v>NORTE | SUL</x:v>
      </x:c>
      <x:c r="L1287" s="453" t="str">
        <x:v>NÃO</x:v>
      </x:c>
      <x:c r="M1287" s="453" t="str">
        <x:v>DISPONIBILIDADE O&amp;M · FORA DO FATOR K</x:v>
      </x:c>
      <x:c r="N1287" s="453" t="str">
        <x:v>DE/PARA POR CÓDIGO | NÃO INFORMADA</x:v>
      </x:c>
    </x:row>
    <x:row r="1288">
      <x:c r="A1288" s="453" t="str">
        <x:v>MAIO 2025</x:v>
      </x:c>
      <x:c r="B1288" s="453" t="str">
        <x:v>DISPONIBILIDADE</x:v>
      </x:c>
      <x:c r="C1288" s="453" t="str">
        <x:v>DISPONIBILIDADE</x:v>
      </x:c>
      <x:c r="D1288" s="453" t="str">
        <x:v>LINHA MORTA</x:v>
      </x:c>
      <x:c r="E1288" s="453" t="str">
        <x:v>5025300144</x:v>
      </x:c>
      <x:c r="F1288" s="601" t="str">
        <x:v>RET ESTR CP TRAFO DT 1F FN LM</x:v>
      </x:c>
      <x:c r="G1288" s="453" t="str">
        <x:v>CONJUNTO</x:v>
      </x:c>
      <x:c r="H1288" s="604" t="n">
        <x:v>26</x:v>
      </x:c>
      <x:c r="I1288" s="607" t="n">
        <x:v>19543.67</x:v>
      </x:c>
      <x:c r="J1288" s="607" t="n">
        <x:v>38277.98</x:v>
      </x:c>
      <x:c r="K1288" s="453" t="str">
        <x:v>NORTE | SUL</x:v>
      </x:c>
      <x:c r="L1288" s="453" t="str">
        <x:v>NÃO</x:v>
      </x:c>
      <x:c r="M1288" s="453" t="str">
        <x:v>DISPONIBILIDADE O&amp;M · FORA DO FATOR K</x:v>
      </x:c>
      <x:c r="N1288" s="453" t="str">
        <x:v>DE/PARA POR CÓDIGO</x:v>
      </x:c>
    </x:row>
    <x:row r="1289">
      <x:c r="A1289" s="453" t="str">
        <x:v>MAIO 2025</x:v>
      </x:c>
      <x:c r="B1289" s="453" t="str">
        <x:v>DISPONIBILIDADE</x:v>
      </x:c>
      <x:c r="C1289" s="453" t="str">
        <x:v>DISPONIBILIDADE</x:v>
      </x:c>
      <x:c r="D1289" s="453" t="str">
        <x:v>LINHA MORTA</x:v>
      </x:c>
      <x:c r="E1289" s="453" t="str">
        <x:v>5025300145</x:v>
      </x:c>
      <x:c r="F1289" s="601" t="str">
        <x:v>INST ESTR CP TRAFO DT 2F FF LM</x:v>
      </x:c>
      <x:c r="G1289" s="453" t="str">
        <x:v>CONJUNTO</x:v>
      </x:c>
      <x:c r="H1289" s="604" t="n">
        <x:v>2</x:v>
      </x:c>
      <x:c r="I1289" s="607" t="n">
        <x:v>3093.91</x:v>
      </x:c>
      <x:c r="J1289" s="607" t="n">
        <x:v>4469.26</x:v>
      </x:c>
      <x:c r="K1289" s="453" t="str">
        <x:v>SUL</x:v>
      </x:c>
      <x:c r="L1289" s="453" t="str">
        <x:v>NÃO</x:v>
      </x:c>
      <x:c r="M1289" s="453" t="str">
        <x:v>DISPONIBILIDADE O&amp;M · FORA DO FATOR K</x:v>
      </x:c>
      <x:c r="N1289" s="453" t="str">
        <x:v>DE/PARA POR CÓDIGO</x:v>
      </x:c>
    </x:row>
    <x:row r="1290">
      <x:c r="A1290" s="453" t="str">
        <x:v>MAIO 2025</x:v>
      </x:c>
      <x:c r="B1290" s="453" t="str">
        <x:v>DISPONIBILIDADE</x:v>
      </x:c>
      <x:c r="C1290" s="453" t="str">
        <x:v>DISPONIBILIDADE</x:v>
      </x:c>
      <x:c r="D1290" s="453" t="str">
        <x:v>LINHA MORTA</x:v>
      </x:c>
      <x:c r="E1290" s="453" t="str">
        <x:v>5025300146</x:v>
      </x:c>
      <x:c r="F1290" s="601" t="str">
        <x:v>RET ESTR CP TRAFO DT 2F FF LM</x:v>
      </x:c>
      <x:c r="G1290" s="453" t="str">
        <x:v>CONJUNTO</x:v>
      </x:c>
      <x:c r="H1290" s="604" t="n">
        <x:v>2</x:v>
      </x:c>
      <x:c r="I1290" s="607" t="n">
        <x:v>1791.46</x:v>
      </x:c>
      <x:c r="J1290" s="607" t="n">
        <x:v>3417.68</x:v>
      </x:c>
      <x:c r="K1290" s="453" t="str">
        <x:v>SUL</x:v>
      </x:c>
      <x:c r="L1290" s="453" t="str">
        <x:v>NÃO</x:v>
      </x:c>
      <x:c r="M1290" s="453" t="str">
        <x:v>DISPONIBILIDADE O&amp;M · FORA DO FATOR K</x:v>
      </x:c>
      <x:c r="N1290" s="453" t="str">
        <x:v>DE/PARA POR CÓDIGO</x:v>
      </x:c>
    </x:row>
    <x:row r="1291">
      <x:c r="A1291" s="453" t="str">
        <x:v>MAIO 2025</x:v>
      </x:c>
      <x:c r="B1291" s="453" t="str">
        <x:v>DISPONIBILIDADE</x:v>
      </x:c>
      <x:c r="C1291" s="453" t="str">
        <x:v>DISPONIBILIDADE</x:v>
      </x:c>
      <x:c r="D1291" s="453" t="str">
        <x:v>LINHA MORTA</x:v>
      </x:c>
      <x:c r="E1291" s="453" t="str">
        <x:v>5025300147</x:v>
      </x:c>
      <x:c r="F1291" s="601" t="str">
        <x:v>INST ESTR CP TRAFO DT 3F LM</x:v>
      </x:c>
      <x:c r="G1291" s="453" t="str">
        <x:v>CONJUNTO</x:v>
      </x:c>
      <x:c r="H1291" s="604" t="n">
        <x:v>13</x:v>
      </x:c>
      <x:c r="I1291" s="607" t="n">
        <x:v>34773.27</x:v>
      </x:c>
      <x:c r="J1291" s="607" t="n">
        <x:v>39303.16</x:v>
      </x:c>
      <x:c r="K1291" s="453" t="str">
        <x:v>NORTE | SUL</x:v>
      </x:c>
      <x:c r="L1291" s="453" t="str">
        <x:v>NÃO</x:v>
      </x:c>
      <x:c r="M1291" s="453" t="str">
        <x:v>DISPONIBILIDADE O&amp;M · FORA DO FATOR K</x:v>
      </x:c>
      <x:c r="N1291" s="453" t="str">
        <x:v>DE/PARA POR CÓDIGO</x:v>
      </x:c>
    </x:row>
    <x:row r="1292">
      <x:c r="A1292" s="453" t="str">
        <x:v>MAIO 2025</x:v>
      </x:c>
      <x:c r="B1292" s="453" t="str">
        <x:v>DISPONIBILIDADE</x:v>
      </x:c>
      <x:c r="C1292" s="453" t="str">
        <x:v>DISPONIBILIDADE</x:v>
      </x:c>
      <x:c r="D1292" s="453" t="str">
        <x:v>LINHA MORTA</x:v>
      </x:c>
      <x:c r="E1292" s="453" t="str">
        <x:v>5025300148</x:v>
      </x:c>
      <x:c r="F1292" s="601" t="str">
        <x:v>RET ESTR CP TRAFO DT 3F LM</x:v>
      </x:c>
      <x:c r="G1292" s="453" t="str">
        <x:v>CONJUNTO</x:v>
      </x:c>
      <x:c r="H1292" s="604" t="n">
        <x:v>4</x:v>
      </x:c>
      <x:c r="I1292" s="607" t="n">
        <x:v>5597.85</x:v>
      </x:c>
      <x:c r="J1292" s="607" t="n">
        <x:v>8675.64</x:v>
      </x:c>
      <x:c r="K1292" s="453" t="str">
        <x:v>NORTE | SUL</x:v>
      </x:c>
      <x:c r="L1292" s="453" t="str">
        <x:v>NÃO</x:v>
      </x:c>
      <x:c r="M1292" s="453" t="str">
        <x:v>DISPONIBILIDADE O&amp;M · FORA DO FATOR K</x:v>
      </x:c>
      <x:c r="N1292" s="453" t="str">
        <x:v>DE/PARA POR CÓDIGO</x:v>
      </x:c>
    </x:row>
    <x:row r="1293">
      <x:c r="A1293" s="453" t="str">
        <x:v>MAIO 2025</x:v>
      </x:c>
      <x:c r="B1293" s="453" t="str">
        <x:v>DISPONIBILIDADE</x:v>
      </x:c>
      <x:c r="C1293" s="453" t="str">
        <x:v>DISPONIBILIDADE</x:v>
      </x:c>
      <x:c r="D1293" s="453" t="str">
        <x:v>LINHA MORTA</x:v>
      </x:c>
      <x:c r="E1293" s="453" t="str">
        <x:v>5025300149</x:v>
      </x:c>
      <x:c r="F1293" s="601" t="str">
        <x:v>INST ESTR CP TRAFO DT PLATAFORMA LM</x:v>
      </x:c>
      <x:c r="G1293" s="453" t="str">
        <x:v>CONJUNTO</x:v>
      </x:c>
      <x:c r="H1293" s="604" t="n">
        <x:v>1</x:v>
      </x:c>
      <x:c r="I1293" s="607" t="n">
        <x:v>2713.53</x:v>
      </x:c>
      <x:c r="J1293" s="607" t="n">
        <x:v>3286.22</x:v>
      </x:c>
      <x:c r="K1293" s="453" t="str">
        <x:v>SUL</x:v>
      </x:c>
      <x:c r="L1293" s="453" t="str">
        <x:v>NÃO</x:v>
      </x:c>
      <x:c r="M1293" s="453" t="str">
        <x:v>DISPONIBILIDADE O&amp;M · FORA DO FATOR K</x:v>
      </x:c>
      <x:c r="N1293" s="453" t="str">
        <x:v>DE/PARA POR CÓDIGO</x:v>
      </x:c>
    </x:row>
    <x:row r="1294">
      <x:c r="A1294" s="453" t="str">
        <x:v>MAIO 2025</x:v>
      </x:c>
      <x:c r="B1294" s="453" t="str">
        <x:v>DISPONIBILIDADE</x:v>
      </x:c>
      <x:c r="C1294" s="453" t="str">
        <x:v>DISPONIBILIDADE</x:v>
      </x:c>
      <x:c r="D1294" s="453" t="str">
        <x:v>LINHA MORTA</x:v>
      </x:c>
      <x:c r="E1294" s="453" t="str">
        <x:v>5025300160</x:v>
      </x:c>
      <x:c r="F1294" s="601" t="str">
        <x:v>INST PARA-RAIOS BT LM</x:v>
      </x:c>
      <x:c r="G1294" s="453" t="str">
        <x:v>CONJUNTO</x:v>
      </x:c>
      <x:c r="H1294" s="604" t="n">
        <x:v>30</x:v>
      </x:c>
      <x:c r="I1294" s="607" t="n">
        <x:v>949.3</x:v>
      </x:c>
      <x:c r="J1294" s="607" t="n">
        <x:v>10876.2</x:v>
      </x:c>
      <x:c r="K1294" s="453" t="str">
        <x:v>SUL</x:v>
      </x:c>
      <x:c r="L1294" s="453" t="str">
        <x:v>NÃO</x:v>
      </x:c>
      <x:c r="M1294" s="453" t="str">
        <x:v>DISPONIBILIDADE O&amp;M · FORA DO FATOR K</x:v>
      </x:c>
      <x:c r="N1294" s="453" t="str">
        <x:v>DE/PARA POR CÓDIGO | NÃO INFORMADA</x:v>
      </x:c>
    </x:row>
    <x:row r="1295">
      <x:c r="A1295" s="453" t="str">
        <x:v>MAIO 2025</x:v>
      </x:c>
      <x:c r="B1295" s="453" t="str">
        <x:v>DISPONIBILIDADE</x:v>
      </x:c>
      <x:c r="C1295" s="453" t="str">
        <x:v>DISPONIBILIDADE</x:v>
      </x:c>
      <x:c r="D1295" s="453" t="str">
        <x:v>LINHA MORTA</x:v>
      </x:c>
      <x:c r="E1295" s="453" t="str">
        <x:v>5025300161</x:v>
      </x:c>
      <x:c r="F1295" s="601" t="str">
        <x:v>RET PARA-RAIOS BT LM</x:v>
      </x:c>
      <x:c r="G1295" s="453" t="str">
        <x:v>CONJUNTO</x:v>
      </x:c>
      <x:c r="H1295" s="604" t="n">
        <x:v>1</x:v>
      </x:c>
      <x:c r="I1295" s="607" t="n">
        <x:v>21.97</x:v>
      </x:c>
      <x:c r="J1295" s="607" t="n">
        <x:v>249.23</x:v>
      </x:c>
      <x:c r="K1295" s="453" t="str">
        <x:v>SUL</x:v>
      </x:c>
      <x:c r="L1295" s="453" t="str">
        <x:v>NÃO</x:v>
      </x:c>
      <x:c r="M1295" s="453" t="str">
        <x:v>DISPONIBILIDADE O&amp;M · FORA DO FATOR K</x:v>
      </x:c>
      <x:c r="N1295" s="453" t="str">
        <x:v>DE/PARA POR CÓDIGO</x:v>
      </x:c>
    </x:row>
    <x:row r="1296">
      <x:c r="A1296" s="453" t="str">
        <x:v>MAIO 2025</x:v>
      </x:c>
      <x:c r="B1296" s="453" t="str">
        <x:v>DISPONIBILIDADE</x:v>
      </x:c>
      <x:c r="C1296" s="453" t="str">
        <x:v>DISPONIBILIDADE</x:v>
      </x:c>
      <x:c r="D1296" s="453" t="str">
        <x:v>LINHA MORTA</x:v>
      </x:c>
      <x:c r="E1296" s="453" t="str">
        <x:v>5025300162</x:v>
      </x:c>
      <x:c r="F1296" s="601" t="str">
        <x:v>INST PARA-RAIOS MT LM</x:v>
      </x:c>
      <x:c r="G1296" s="453" t="str">
        <x:v>UNIDADE</x:v>
      </x:c>
      <x:c r="H1296" s="604" t="n">
        <x:v>30</x:v>
      </x:c>
      <x:c r="I1296" s="607" t="n">
        <x:v>4366.9</x:v>
      </x:c>
      <x:c r="J1296" s="607" t="n">
        <x:v>14188.5</x:v>
      </x:c>
      <x:c r="K1296" s="453" t="str">
        <x:v>NORTE | SUL</x:v>
      </x:c>
      <x:c r="L1296" s="453" t="str">
        <x:v>NÃO</x:v>
      </x:c>
      <x:c r="M1296" s="453" t="str">
        <x:v>DISPONIBILIDADE O&amp;M · FORA DO FATOR K</x:v>
      </x:c>
      <x:c r="N1296" s="453" t="str">
        <x:v>DE/PARA POR CÓDIGO</x:v>
      </x:c>
    </x:row>
    <x:row r="1297">
      <x:c r="A1297" s="453" t="str">
        <x:v>MAIO 2025</x:v>
      </x:c>
      <x:c r="B1297" s="453" t="str">
        <x:v>DISPONIBILIDADE</x:v>
      </x:c>
      <x:c r="C1297" s="453" t="str">
        <x:v>DISPONIBILIDADE</x:v>
      </x:c>
      <x:c r="D1297" s="453" t="str">
        <x:v>LINHA MORTA</x:v>
      </x:c>
      <x:c r="E1297" s="453" t="str">
        <x:v>5025300163</x:v>
      </x:c>
      <x:c r="F1297" s="601" t="str">
        <x:v>RET PARA-RAIOS MT LM</x:v>
      </x:c>
      <x:c r="G1297" s="453" t="str">
        <x:v>UNIDADE</x:v>
      </x:c>
      <x:c r="H1297" s="604" t="n">
        <x:v>10</x:v>
      </x:c>
      <x:c r="I1297" s="607" t="n">
        <x:v>451.25</x:v>
      </x:c>
      <x:c r="J1297" s="607" t="n">
        <x:v>2932.6</x:v>
      </x:c>
      <x:c r="K1297" s="453" t="str">
        <x:v>NORTE | SUL</x:v>
      </x:c>
      <x:c r="L1297" s="453" t="str">
        <x:v>NÃO</x:v>
      </x:c>
      <x:c r="M1297" s="453" t="str">
        <x:v>DISPONIBILIDADE O&amp;M · FORA DO FATOR K</x:v>
      </x:c>
      <x:c r="N1297" s="453" t="str">
        <x:v>DE/PARA POR CÓDIGO</x:v>
      </x:c>
    </x:row>
    <x:row r="1298">
      <x:c r="A1298" s="453" t="str">
        <x:v>MAIO 2025</x:v>
      </x:c>
      <x:c r="B1298" s="453" t="str">
        <x:v>DISPONIBILIDADE</x:v>
      </x:c>
      <x:c r="C1298" s="453" t="str">
        <x:v>DISPONIBILIDADE</x:v>
      </x:c>
      <x:c r="D1298" s="453" t="str">
        <x:v>LINHA MORTA</x:v>
      </x:c>
      <x:c r="E1298" s="453" t="str">
        <x:v>5025300166</x:v>
      </x:c>
      <x:c r="F1298" s="601" t="str">
        <x:v>INST CHAVE FUSIVEL RELIG LM</x:v>
      </x:c>
      <x:c r="G1298" s="453" t="str">
        <x:v>UNIDADE</x:v>
      </x:c>
      <x:c r="H1298" s="604" t="n">
        <x:v>3</x:v>
      </x:c>
      <x:c r="I1298" s="607" t="n">
        <x:v>1888.74</x:v>
      </x:c>
      <x:c r="J1298" s="607" t="n">
        <x:v>2312.46</x:v>
      </x:c>
      <x:c r="K1298" s="453" t="str">
        <x:v>SUL</x:v>
      </x:c>
      <x:c r="L1298" s="453" t="str">
        <x:v>NÃO</x:v>
      </x:c>
      <x:c r="M1298" s="453" t="str">
        <x:v>DISPONIBILIDADE O&amp;M · FORA DO FATOR K</x:v>
      </x:c>
      <x:c r="N1298" s="453" t="str">
        <x:v>DE/PARA POR CÓDIGO</x:v>
      </x:c>
    </x:row>
    <x:row r="1299">
      <x:c r="A1299" s="453" t="str">
        <x:v>MAIO 2025</x:v>
      </x:c>
      <x:c r="B1299" s="453" t="str">
        <x:v>DISPONIBILIDADE</x:v>
      </x:c>
      <x:c r="C1299" s="453" t="str">
        <x:v>DISPONIBILIDADE</x:v>
      </x:c>
      <x:c r="D1299" s="453" t="str">
        <x:v>LINHA MORTA</x:v>
      </x:c>
      <x:c r="E1299" s="453" t="str">
        <x:v>5025300167</x:v>
      </x:c>
      <x:c r="F1299" s="601" t="str">
        <x:v>RET CHAVE FUSIVEL RELIG LM</x:v>
      </x:c>
      <x:c r="G1299" s="453" t="str">
        <x:v>UNIDADE</x:v>
      </x:c>
      <x:c r="H1299" s="604" t="n">
        <x:v>1</x:v>
      </x:c>
      <x:c r="I1299" s="607" t="n">
        <x:v>322.1</x:v>
      </x:c>
      <x:c r="J1299" s="607" t="n">
        <x:v>470.19</x:v>
      </x:c>
      <x:c r="K1299" s="453" t="str">
        <x:v>SUL</x:v>
      </x:c>
      <x:c r="L1299" s="453" t="str">
        <x:v>NÃO</x:v>
      </x:c>
      <x:c r="M1299" s="453" t="str">
        <x:v>DISPONIBILIDADE O&amp;M · FORA DO FATOR K</x:v>
      </x:c>
      <x:c r="N1299" s="453" t="str">
        <x:v>DE/PARA POR CÓDIGO</x:v>
      </x:c>
    </x:row>
    <x:row r="1300">
      <x:c r="A1300" s="453" t="str">
        <x:v>MAIO 2025</x:v>
      </x:c>
      <x:c r="B1300" s="453" t="str">
        <x:v>DISPONIBILIDADE</x:v>
      </x:c>
      <x:c r="C1300" s="453" t="str">
        <x:v>DISPONIBILIDADE</x:v>
      </x:c>
      <x:c r="D1300" s="453" t="str">
        <x:v>LINHA MORTA</x:v>
      </x:c>
      <x:c r="E1300" s="453" t="str">
        <x:v>5025300172</x:v>
      </x:c>
      <x:c r="F1300" s="601" t="str">
        <x:v>INST CHAVE FUSIVEL 15/25KV LM</x:v>
      </x:c>
      <x:c r="G1300" s="453" t="str">
        <x:v>UNIDADE</x:v>
      </x:c>
      <x:c r="H1300" s="604" t="n">
        <x:v>48</x:v>
      </x:c>
      <x:c r="I1300" s="607" t="n">
        <x:v>7862.59</x:v>
      </x:c>
      <x:c r="J1300" s="607" t="n">
        <x:v>21294.72</x:v>
      </x:c>
      <x:c r="K1300" s="453" t="str">
        <x:v>NORTE | SUL</x:v>
      </x:c>
      <x:c r="L1300" s="453" t="str">
        <x:v>NÃO</x:v>
      </x:c>
      <x:c r="M1300" s="453" t="str">
        <x:v>DISPONIBILIDADE O&amp;M · FORA DO FATOR K</x:v>
      </x:c>
      <x:c r="N1300" s="453" t="str">
        <x:v>DE/PARA POR CÓDIGO</x:v>
      </x:c>
    </x:row>
    <x:row r="1301">
      <x:c r="A1301" s="453" t="str">
        <x:v>MAIO 2025</x:v>
      </x:c>
      <x:c r="B1301" s="453" t="str">
        <x:v>DISPONIBILIDADE</x:v>
      </x:c>
      <x:c r="C1301" s="453" t="str">
        <x:v>DISPONIBILIDADE</x:v>
      </x:c>
      <x:c r="D1301" s="453" t="str">
        <x:v>LINHA MORTA</x:v>
      </x:c>
      <x:c r="E1301" s="453" t="str">
        <x:v>5025300173</x:v>
      </x:c>
      <x:c r="F1301" s="601" t="str">
        <x:v>RET CHAVE FUSIVEL 15/25KV LM</x:v>
      </x:c>
      <x:c r="G1301" s="453" t="str">
        <x:v>UNIDADE</x:v>
      </x:c>
      <x:c r="H1301" s="604" t="n">
        <x:v>38</x:v>
      </x:c>
      <x:c r="I1301" s="607" t="n">
        <x:v>3076.79</x:v>
      </x:c>
      <x:c r="J1301" s="607" t="n">
        <x:v>12612.58</x:v>
      </x:c>
      <x:c r="K1301" s="453" t="str">
        <x:v>NORTE | SUL</x:v>
      </x:c>
      <x:c r="L1301" s="453" t="str">
        <x:v>NÃO</x:v>
      </x:c>
      <x:c r="M1301" s="453" t="str">
        <x:v>DISPONIBILIDADE O&amp;M · FORA DO FATOR K</x:v>
      </x:c>
      <x:c r="N1301" s="453" t="str">
        <x:v>DE/PARA POR CÓDIGO</x:v>
      </x:c>
    </x:row>
    <x:row r="1302">
      <x:c r="A1302" s="453" t="str">
        <x:v>MAIO 2025</x:v>
      </x:c>
      <x:c r="B1302" s="453" t="str">
        <x:v>DISPONIBILIDADE</x:v>
      </x:c>
      <x:c r="C1302" s="453" t="str">
        <x:v>DISPONIBILIDADE</x:v>
      </x:c>
      <x:c r="D1302" s="453" t="str">
        <x:v>LINHA MORTA</x:v>
      </x:c>
      <x:c r="E1302" s="453" t="str">
        <x:v>5025300176</x:v>
      </x:c>
      <x:c r="F1302" s="601" t="str">
        <x:v>INST CHAVE FACA LM</x:v>
      </x:c>
      <x:c r="G1302" s="453" t="str">
        <x:v>UNIDADE</x:v>
      </x:c>
      <x:c r="H1302" s="604" t="n">
        <x:v>6</x:v>
      </x:c>
      <x:c r="I1302" s="607" t="n">
        <x:v>1141.98</x:v>
      </x:c>
      <x:c r="J1302" s="607" t="n">
        <x:v>2661.84</x:v>
      </x:c>
      <x:c r="K1302" s="453" t="str">
        <x:v>SUL</x:v>
      </x:c>
      <x:c r="L1302" s="453" t="str">
        <x:v>NÃO</x:v>
      </x:c>
      <x:c r="M1302" s="453" t="str">
        <x:v>DISPONIBILIDADE O&amp;M · FORA DO FATOR K</x:v>
      </x:c>
      <x:c r="N1302" s="453" t="str">
        <x:v>DE/PARA POR CÓDIGO</x:v>
      </x:c>
    </x:row>
    <x:row r="1303">
      <x:c r="A1303" s="453" t="str">
        <x:v>MAIO 2025</x:v>
      </x:c>
      <x:c r="B1303" s="453" t="str">
        <x:v>DISPONIBILIDADE</x:v>
      </x:c>
      <x:c r="C1303" s="453" t="str">
        <x:v>DISPONIBILIDADE</x:v>
      </x:c>
      <x:c r="D1303" s="453" t="str">
        <x:v>LINHA MORTA</x:v>
      </x:c>
      <x:c r="E1303" s="453" t="str">
        <x:v>5025300177</x:v>
      </x:c>
      <x:c r="F1303" s="601" t="str">
        <x:v>RET CHAVE FACA LM</x:v>
      </x:c>
      <x:c r="G1303" s="453" t="str">
        <x:v>UNIDADE</x:v>
      </x:c>
      <x:c r="H1303" s="604" t="n">
        <x:v>9</x:v>
      </x:c>
      <x:c r="I1303" s="607" t="n">
        <x:v>702.81</x:v>
      </x:c>
      <x:c r="J1303" s="607" t="n">
        <x:v>2987.19</x:v>
      </x:c>
      <x:c r="K1303" s="453" t="str">
        <x:v>SUL</x:v>
      </x:c>
      <x:c r="L1303" s="453" t="str">
        <x:v>NÃO</x:v>
      </x:c>
      <x:c r="M1303" s="453" t="str">
        <x:v>DISPONIBILIDADE O&amp;M · FORA DO FATOR K</x:v>
      </x:c>
      <x:c r="N1303" s="453" t="str">
        <x:v>DE/PARA POR CÓDIGO</x:v>
      </x:c>
    </x:row>
    <x:row r="1304">
      <x:c r="A1304" s="453" t="str">
        <x:v>MAIO 2025</x:v>
      </x:c>
      <x:c r="B1304" s="453" t="str">
        <x:v>DISPONIBILIDADE</x:v>
      </x:c>
      <x:c r="C1304" s="453" t="str">
        <x:v>DISPONIBILIDADE</x:v>
      </x:c>
      <x:c r="D1304" s="453" t="str">
        <x:v>LINHA MORTA</x:v>
      </x:c>
      <x:c r="E1304" s="453" t="str">
        <x:v>5025300179</x:v>
      </x:c>
      <x:c r="F1304" s="601" t="str">
        <x:v>RET CHAVE SECCIONADORA A SECO 3F LM</x:v>
      </x:c>
      <x:c r="G1304" s="453" t="str">
        <x:v>UNIDADE</x:v>
      </x:c>
      <x:c r="H1304" s="604" t="n">
        <x:v>1</x:v>
      </x:c>
      <x:c r="I1304" s="607" t="n">
        <x:v>578.34</x:v>
      </x:c>
      <x:c r="J1304" s="607" t="n">
        <x:v>508.18</x:v>
      </x:c>
      <x:c r="K1304" s="453" t="str">
        <x:v>SUL</x:v>
      </x:c>
      <x:c r="L1304" s="453" t="str">
        <x:v>NÃO</x:v>
      </x:c>
      <x:c r="M1304" s="453" t="str">
        <x:v>DISPONIBILIDADE O&amp;M · FORA DO FATOR K</x:v>
      </x:c>
      <x:c r="N1304" s="453" t="str">
        <x:v>NÃO INFORMADA</x:v>
      </x:c>
    </x:row>
    <x:row r="1305">
      <x:c r="A1305" s="453" t="str">
        <x:v>MAIO 2025</x:v>
      </x:c>
      <x:c r="B1305" s="453" t="str">
        <x:v>DISPONIBILIDADE</x:v>
      </x:c>
      <x:c r="C1305" s="453" t="str">
        <x:v>DISPONIBILIDADE</x:v>
      </x:c>
      <x:c r="D1305" s="453" t="str">
        <x:v>LINHA VIVA</x:v>
      </x:c>
      <x:c r="E1305" s="453" t="str">
        <x:v>5025300239</x:v>
      </x:c>
      <x:c r="F1305" s="601" t="str">
        <x:v>TURMA LV ATE 36,2KV 4H CESTO DP EM DISP</x:v>
      </x:c>
      <x:c r="G1305" s="453" t="str">
        <x:v>HORA</x:v>
      </x:c>
      <x:c r="H1305" s="604" t="n">
        <x:v>1</x:v>
      </x:c>
      <x:c r="I1305" s="607" t="n">
        <x:v>814.92</x:v>
      </x:c>
      <x:c r="J1305" s="607" t="n">
        <x:v>793.3</x:v>
      </x:c>
      <x:c r="K1305" s="453" t="str">
        <x:v>NORTE</x:v>
      </x:c>
      <x:c r="L1305" s="453" t="str">
        <x:v>NÃO</x:v>
      </x:c>
      <x:c r="M1305" s="453" t="str">
        <x:v>DISPONIBILIDADE O&amp;M · FORA DO FATOR K</x:v>
      </x:c>
      <x:c r="N1305" s="453" t="str">
        <x:v>DE/PARA POR CÓDIGO</x:v>
      </x:c>
    </x:row>
    <x:row r="1306">
      <x:c r="A1306" s="453" t="str">
        <x:v>MAIO 2025</x:v>
      </x:c>
      <x:c r="B1306" s="453" t="str">
        <x:v>DISPONIBILIDADE</x:v>
      </x:c>
      <x:c r="C1306" s="453" t="str">
        <x:v>DISPONIBILIDADE</x:v>
      </x:c>
      <x:c r="D1306" s="453" t="str">
        <x:v>LINHA MORTA</x:v>
      </x:c>
      <x:c r="E1306" s="453" t="str">
        <x:v>5025300252</x:v>
      </x:c>
      <x:c r="F1306" s="601" t="str">
        <x:v>TURMA LM ATE 36,2KV 5H CAM SOBREAVISO</x:v>
      </x:c>
      <x:c r="G1306" s="453" t="str">
        <x:v>HORA</x:v>
      </x:c>
      <x:c r="H1306" s="604" t="n">
        <x:v>2911.38</x:v>
      </x:c>
      <x:c r="I1306" s="607" t="n">
        <x:v>356993.42</x:v>
      </x:c>
      <x:c r="J1306" s="607" t="n">
        <x:v>151479.1</x:v>
      </x:c>
      <x:c r="K1306" s="453" t="str">
        <x:v>NORTE | SUL</x:v>
      </x:c>
      <x:c r="L1306" s="453" t="str">
        <x:v>NÃO</x:v>
      </x:c>
      <x:c r="M1306" s="453" t="str">
        <x:v>DISPONIBILIDADE O&amp;M · FORA DO FATOR K</x:v>
      </x:c>
      <x:c r="N1306" s="453" t="str">
        <x:v>OBSERVAÇÃO DO DE/PARA</x:v>
      </x:c>
    </x:row>
    <x:row r="1307">
      <x:c r="A1307" s="453" t="str">
        <x:v>MAIO 2025</x:v>
      </x:c>
      <x:c r="B1307" s="453" t="str">
        <x:v>DISPONIBILIDADE</x:v>
      </x:c>
      <x:c r="C1307" s="453" t="str">
        <x:v>DISPONIBILIDADE</x:v>
      </x:c>
      <x:c r="D1307" s="453" t="str">
        <x:v>LINHA MORTA</x:v>
      </x:c>
      <x:c r="E1307" s="453" t="str">
        <x:v>5025300253</x:v>
      </x:c>
      <x:c r="F1307" s="601" t="str">
        <x:v>TURMA LM ATE 36,2KV 2H LEVE SOBREAVISO</x:v>
      </x:c>
      <x:c r="G1307" s="453" t="str">
        <x:v>HORA</x:v>
      </x:c>
      <x:c r="H1307" s="604" t="n">
        <x:v>50.983</x:v>
      </x:c>
      <x:c r="I1307" s="607" t="n">
        <x:v>987.03</x:v>
      </x:c>
      <x:c r="J1307" s="607" t="n">
        <x:v>2652.65</x:v>
      </x:c>
      <x:c r="K1307" s="453" t="str">
        <x:v>NORTE | SUL</x:v>
      </x:c>
      <x:c r="L1307" s="453" t="str">
        <x:v>NÃO</x:v>
      </x:c>
      <x:c r="M1307" s="453" t="str">
        <x:v>DISPONIBILIDADE O&amp;M · FORA DO FATOR K</x:v>
      </x:c>
      <x:c r="N1307" s="453" t="str">
        <x:v>OBSERVAÇÃO DO DE/PARA</x:v>
      </x:c>
    </x:row>
    <x:row r="1308">
      <x:c r="A1308" s="453" t="str">
        <x:v>MAIO 2025</x:v>
      </x:c>
      <x:c r="B1308" s="453" t="str">
        <x:v>DISPONIBILIDADE</x:v>
      </x:c>
      <x:c r="C1308" s="453" t="str">
        <x:v>DISPONIBILIDADE</x:v>
      </x:c>
      <x:c r="D1308" s="453" t="str">
        <x:v>LINHA MORTA</x:v>
      </x:c>
      <x:c r="E1308" s="453" t="str">
        <x:v>5025300384</x:v>
      </x:c>
      <x:c r="F1308" s="601" t="str">
        <x:v>RET ESPACADOR/AFASTADOR REDE PRI/SEC LM</x:v>
      </x:c>
      <x:c r="G1308" s="453" t="str">
        <x:v>CONJUNTO</x:v>
      </x:c>
      <x:c r="H1308" s="604" t="n">
        <x:v>24</x:v>
      </x:c>
      <x:c r="I1308" s="607" t="n">
        <x:v>710.16</x:v>
      </x:c>
      <x:c r="J1308" s="607" t="n">
        <x:v>3785.76</x:v>
      </x:c>
      <x:c r="K1308" s="453" t="str">
        <x:v>NORTE | SUL</x:v>
      </x:c>
      <x:c r="L1308" s="453" t="str">
        <x:v>NÃO</x:v>
      </x:c>
      <x:c r="M1308" s="453" t="str">
        <x:v>DISPONIBILIDADE O&amp;M · FORA DO FATOR K</x:v>
      </x:c>
      <x:c r="N1308" s="453" t="str">
        <x:v>DE/PARA POR CÓDIGO</x:v>
      </x:c>
    </x:row>
    <x:row r="1309">
      <x:c r="A1309" s="453" t="str">
        <x:v>MAIO 2025</x:v>
      </x:c>
      <x:c r="B1309" s="453" t="str">
        <x:v>DISPONIBILIDADE</x:v>
      </x:c>
      <x:c r="C1309" s="453" t="str">
        <x:v>DISPONIBILIDADE</x:v>
      </x:c>
      <x:c r="D1309" s="453" t="str">
        <x:v>PODA</x:v>
      </x:c>
      <x:c r="E1309" s="453" t="str">
        <x:v>5026000015</x:v>
      </x:c>
      <x:c r="F1309" s="601" t="str">
        <x:v>PODA ARV GRANDE PT &gt;=12M ELEV 2GE PO LM</x:v>
      </x:c>
      <x:c r="G1309" s="453" t="str">
        <x:v>UNIDADE</x:v>
      </x:c>
      <x:c r="H1309" s="604" t="n">
        <x:v>18</x:v>
      </x:c>
      <x:c r="I1309" s="607" t="n">
        <x:v>28135.16</x:v>
      </x:c>
      <x:c r="J1309" s="607" t="n">
        <x:v>5277.06</x:v>
      </x:c>
      <x:c r="K1309" s="453" t="str">
        <x:v>NORTE | SUL</x:v>
      </x:c>
      <x:c r="L1309" s="453" t="str">
        <x:v>NÃO</x:v>
      </x:c>
      <x:c r="M1309" s="453" t="str">
        <x:v>DISPONIBILIDADE O&amp;M · FORA DO FATOR K</x:v>
      </x:c>
      <x:c r="N1309" s="453" t="str">
        <x:v>SUGESTÃO POR SIMILARIDADE</x:v>
      </x:c>
    </x:row>
    <x:row r="1310">
      <x:c r="A1310" s="453" t="str">
        <x:v>MAIO 2025</x:v>
      </x:c>
      <x:c r="B1310" s="453" t="str">
        <x:v>DISPONIBILIDADE</x:v>
      </x:c>
      <x:c r="C1310" s="453" t="str">
        <x:v>DISPONIBILIDADE</x:v>
      </x:c>
      <x:c r="D1310" s="453" t="str">
        <x:v>PODA</x:v>
      </x:c>
      <x:c r="E1310" s="453" t="str">
        <x:v>5026000017</x:v>
      </x:c>
      <x:c r="F1310" s="601" t="str">
        <x:v>PODA ARV MEDIO PT &gt;6&lt;12M ELEV 2ME PO LM</x:v>
      </x:c>
      <x:c r="G1310" s="453" t="str">
        <x:v>UNIDADE</x:v>
      </x:c>
      <x:c r="H1310" s="604" t="n">
        <x:v>403</x:v>
      </x:c>
      <x:c r="I1310" s="607" t="n">
        <x:v>120954.32</x:v>
      </x:c>
      <x:c r="J1310" s="607" t="n">
        <x:v>68921.06</x:v>
      </x:c>
      <x:c r="K1310" s="453" t="str">
        <x:v>NORTE | SUL</x:v>
      </x:c>
      <x:c r="L1310" s="453" t="str">
        <x:v>NÃO</x:v>
      </x:c>
      <x:c r="M1310" s="453" t="str">
        <x:v>DISPONIBILIDADE O&amp;M · FORA DO FATOR K</x:v>
      </x:c>
      <x:c r="N1310" s="453" t="str">
        <x:v>SUGESTÃO POR SIMILARIDADE</x:v>
      </x:c>
    </x:row>
    <x:row r="1311">
      <x:c r="A1311" s="453" t="str">
        <x:v>MAIO 2025</x:v>
      </x:c>
      <x:c r="B1311" s="453" t="str">
        <x:v>DISPONIBILIDADE</x:v>
      </x:c>
      <x:c r="C1311" s="453" t="str">
        <x:v>DISPONIBILIDADE</x:v>
      </x:c>
      <x:c r="D1311" s="453" t="str">
        <x:v>PODA</x:v>
      </x:c>
      <x:c r="E1311" s="453" t="str">
        <x:v>5026000026</x:v>
      </x:c>
      <x:c r="F1311" s="601" t="str">
        <x:v>SERV CAMINHAO RECOLHE TRITURADOR/PODA</x:v>
      </x:c>
      <x:c r="G1311" s="453" t="str">
        <x:v>UNIDADE</x:v>
      </x:c>
      <x:c r="H1311" s="604" t="n">
        <x:v>455</x:v>
      </x:c>
      <x:c r="I1311" s="607" t="n">
        <x:v>82691.7</x:v>
      </x:c>
      <x:c r="J1311" s="607" t="n">
        <x:v>222322.1</x:v>
      </x:c>
      <x:c r="K1311" s="453" t="str">
        <x:v>NORTE | SUL</x:v>
      </x:c>
      <x:c r="L1311" s="453" t="str">
        <x:v>NÃO</x:v>
      </x:c>
      <x:c r="M1311" s="453" t="str">
        <x:v>DISPONIBILIDADE O&amp;M · FORA DO FATOR K</x:v>
      </x:c>
      <x:c r="N1311" s="453" t="str">
        <x:v>DE/PARA POR CÓDIGO</x:v>
      </x:c>
    </x:row>
    <x:row r="1312">
      <x:c r="A1312" s="453" t="str">
        <x:v>MAIO 2025</x:v>
      </x:c>
      <x:c r="B1312" s="453" t="str">
        <x:v>DISPONIBILIDADE</x:v>
      </x:c>
      <x:c r="C1312" s="453" t="str">
        <x:v>DISPONIBILIDADE</x:v>
      </x:c>
      <x:c r="D1312" s="453" t="str">
        <x:v>PODA</x:v>
      </x:c>
      <x:c r="E1312" s="453" t="str">
        <x:v>5026000037</x:v>
      </x:c>
      <x:c r="F1312" s="601" t="str">
        <x:v>PODA ARV &lt;6M REDE BT CENTRAL 2PC PO LM</x:v>
      </x:c>
      <x:c r="G1312" s="453" t="str">
        <x:v>UNIDADE</x:v>
      </x:c>
      <x:c r="H1312" s="604" t="n">
        <x:v>309</x:v>
      </x:c>
      <x:c r="I1312" s="607" t="n">
        <x:v>128800.05</x:v>
      </x:c>
      <x:c r="J1312" s="607" t="n">
        <x:v>75491.79</x:v>
      </x:c>
      <x:c r="K1312" s="453" t="str">
        <x:v>NORTE | SUL</x:v>
      </x:c>
      <x:c r="L1312" s="453" t="str">
        <x:v>NÃO</x:v>
      </x:c>
      <x:c r="M1312" s="453" t="str">
        <x:v>DISPONIBILIDADE O&amp;M · FORA DO FATOR K</x:v>
      </x:c>
      <x:c r="N1312" s="453" t="str">
        <x:v>SUGESTÃO POR SIMILARIDADE</x:v>
      </x:c>
    </x:row>
    <x:row r="1313">
      <x:c r="A1313" s="453" t="str">
        <x:v>MAIO 2025</x:v>
      </x:c>
      <x:c r="B1313" s="453" t="str">
        <x:v>DISPONIBILIDADE</x:v>
      </x:c>
      <x:c r="C1313" s="453" t="str">
        <x:v>DISPONIBILIDADE</x:v>
      </x:c>
      <x:c r="D1313" s="453" t="str">
        <x:v>LINHA VIVA</x:v>
      </x:c>
      <x:c r="E1313" s="453" t="str">
        <x:v>5031200310</x:v>
      </x:c>
      <x:c r="F1313" s="601" t="str">
        <x:v>INST ESTR PRI 2/3F SUS/PAS SP CRUZ SP LV</x:v>
      </x:c>
      <x:c r="G1313" s="453" t="str">
        <x:v>UNIDADE</x:v>
      </x:c>
      <x:c r="H1313" s="604" t="n">
        <x:v>45</x:v>
      </x:c>
      <x:c r="I1313" s="607" t="n">
        <x:v>45945.95</x:v>
      </x:c>
      <x:c r="J1313" s="607" t="n">
        <x:v>27976.95</x:v>
      </x:c>
      <x:c r="K1313" s="453" t="str">
        <x:v>NORTE | SUL</x:v>
      </x:c>
      <x:c r="L1313" s="453" t="str">
        <x:v>NÃO</x:v>
      </x:c>
      <x:c r="M1313" s="453" t="str">
        <x:v>DISPONIBILIDADE O&amp;M · FORA DO FATOR K</x:v>
      </x:c>
      <x:c r="N1313" s="453" t="str">
        <x:v>DE/PARA POR CÓDIGO | NÃO INFORMADA</x:v>
      </x:c>
    </x:row>
    <x:row r="1314">
      <x:c r="A1314" s="453" t="str">
        <x:v>MAIO 2025</x:v>
      </x:c>
      <x:c r="B1314" s="453" t="str">
        <x:v>DISPONIBILIDADE</x:v>
      </x:c>
      <x:c r="C1314" s="453" t="str">
        <x:v>DISPONIBILIDADE</x:v>
      </x:c>
      <x:c r="D1314" s="453" t="str">
        <x:v>LINHA VIVA</x:v>
      </x:c>
      <x:c r="E1314" s="453" t="str">
        <x:v>5031200311</x:v>
      </x:c>
      <x:c r="F1314" s="601" t="str">
        <x:v>RET ESTR PRI 2/3F SUS/PAS SP CRUZ SP LV</x:v>
      </x:c>
      <x:c r="G1314" s="453" t="str">
        <x:v>UNIDADE</x:v>
      </x:c>
      <x:c r="H1314" s="604" t="n">
        <x:v>43</x:v>
      </x:c>
      <x:c r="I1314" s="607" t="n">
        <x:v>17961.95</x:v>
      </x:c>
      <x:c r="J1314" s="607" t="n">
        <x:v>17186.67</x:v>
      </x:c>
      <x:c r="K1314" s="453" t="str">
        <x:v>NORTE | SUL</x:v>
      </x:c>
      <x:c r="L1314" s="453" t="str">
        <x:v>NÃO</x:v>
      </x:c>
      <x:c r="M1314" s="453" t="str">
        <x:v>DISPONIBILIDADE O&amp;M · FORA DO FATOR K</x:v>
      </x:c>
      <x:c r="N1314" s="453" t="str">
        <x:v>DE/PARA POR CÓDIGO</x:v>
      </x:c>
    </x:row>
    <x:row r="1315">
      <x:c r="A1315" s="453" t="str">
        <x:v>MAIO 2025</x:v>
      </x:c>
      <x:c r="B1315" s="453" t="str">
        <x:v>DISPONIBILIDADE</x:v>
      </x:c>
      <x:c r="C1315" s="453" t="str">
        <x:v>DISPONIBILIDADE</x:v>
      </x:c>
      <x:c r="D1315" s="453" t="str">
        <x:v>LINHA VIVA</x:v>
      </x:c>
      <x:c r="E1315" s="453" t="str">
        <x:v>5031200312</x:v>
      </x:c>
      <x:c r="F1315" s="601" t="str">
        <x:v>INST ESTR PRI 2/3F SUS/PAS DP CRUZ DP LV</x:v>
      </x:c>
      <x:c r="G1315" s="453" t="str">
        <x:v>UNIDADE</x:v>
      </x:c>
      <x:c r="H1315" s="604" t="n">
        <x:v>3</x:v>
      </x:c>
      <x:c r="I1315" s="607" t="n">
        <x:v>3860.62</x:v>
      </x:c>
      <x:c r="J1315" s="607" t="n">
        <x:v>3505.89</x:v>
      </x:c>
      <x:c r="K1315" s="453" t="str">
        <x:v>NORTE | SUL</x:v>
      </x:c>
      <x:c r="L1315" s="453" t="str">
        <x:v>NÃO</x:v>
      </x:c>
      <x:c r="M1315" s="453" t="str">
        <x:v>DISPONIBILIDADE O&amp;M · FORA DO FATOR K</x:v>
      </x:c>
      <x:c r="N1315" s="453" t="str">
        <x:v>DE/PARA POR CÓDIGO | NÃO INFORMADA</x:v>
      </x:c>
    </x:row>
    <x:row r="1316">
      <x:c r="A1316" s="453" t="str">
        <x:v>MAIO 2025</x:v>
      </x:c>
      <x:c r="B1316" s="453" t="str">
        <x:v>DISPONIBILIDADE</x:v>
      </x:c>
      <x:c r="C1316" s="453" t="str">
        <x:v>DISPONIBILIDADE</x:v>
      </x:c>
      <x:c r="D1316" s="453" t="str">
        <x:v>LINHA VIVA</x:v>
      </x:c>
      <x:c r="E1316" s="453" t="str">
        <x:v>5031200313</x:v>
      </x:c>
      <x:c r="F1316" s="601" t="str">
        <x:v>RET ESTR PRI 2/3F SUS/PAS DP CRUZ DP LV</x:v>
      </x:c>
      <x:c r="G1316" s="453" t="str">
        <x:v>UNIDADE</x:v>
      </x:c>
      <x:c r="H1316" s="604" t="n">
        <x:v>4</x:v>
      </x:c>
      <x:c r="I1316" s="607" t="n">
        <x:v>1965.47</x:v>
      </x:c>
      <x:c r="J1316" s="607" t="n">
        <x:v>3004.88</x:v>
      </x:c>
      <x:c r="K1316" s="453" t="str">
        <x:v>NORTE | SUL</x:v>
      </x:c>
      <x:c r="L1316" s="453" t="str">
        <x:v>NÃO</x:v>
      </x:c>
      <x:c r="M1316" s="453" t="str">
        <x:v>DISPONIBILIDADE O&amp;M · FORA DO FATOR K</x:v>
      </x:c>
      <x:c r="N1316" s="453" t="str">
        <x:v>DE/PARA POR CÓDIGO</x:v>
      </x:c>
    </x:row>
    <x:row r="1317">
      <x:c r="A1317" s="453" t="str">
        <x:v>MAIO 2025</x:v>
      </x:c>
      <x:c r="B1317" s="453" t="str">
        <x:v>DISPONIBILIDADE</x:v>
      </x:c>
      <x:c r="C1317" s="453" t="str">
        <x:v>DISPONIBILIDADE</x:v>
      </x:c>
      <x:c r="D1317" s="453" t="str">
        <x:v>LINHA VIVA</x:v>
      </x:c>
      <x:c r="E1317" s="453" t="str">
        <x:v>5031200314</x:v>
      </x:c>
      <x:c r="F1317" s="601" t="str">
        <x:v>INST ESTR PRI 2/3F ANC/AMA SP CRUZ DP LV</x:v>
      </x:c>
      <x:c r="G1317" s="453" t="str">
        <x:v>UNIDADE</x:v>
      </x:c>
      <x:c r="H1317" s="604" t="n">
        <x:v>1</x:v>
      </x:c>
      <x:c r="I1317" s="607" t="n">
        <x:v>2168.64</x:v>
      </x:c>
      <x:c r="J1317" s="607" t="n">
        <x:v>1252.08</x:v>
      </x:c>
      <x:c r="K1317" s="453" t="str">
        <x:v>NORTE | SUL</x:v>
      </x:c>
      <x:c r="L1317" s="453" t="str">
        <x:v>NÃO</x:v>
      </x:c>
      <x:c r="M1317" s="453" t="str">
        <x:v>DISPONIBILIDADE O&amp;M · FORA DO FATOR K</x:v>
      </x:c>
      <x:c r="N1317" s="453" t="str">
        <x:v>DE/PARA POR CÓDIGO</x:v>
      </x:c>
    </x:row>
    <x:row r="1318">
      <x:c r="A1318" s="453" t="str">
        <x:v>MAIO 2025</x:v>
      </x:c>
      <x:c r="B1318" s="453" t="str">
        <x:v>DISPONIBILIDADE</x:v>
      </x:c>
      <x:c r="C1318" s="453" t="str">
        <x:v>DISPONIBILIDADE</x:v>
      </x:c>
      <x:c r="D1318" s="453" t="str">
        <x:v>LINHA VIVA</x:v>
      </x:c>
      <x:c r="E1318" s="453" t="str">
        <x:v>5031200315</x:v>
      </x:c>
      <x:c r="F1318" s="601" t="str">
        <x:v>RET ESTR PRI 2/3F ANC/AMA SP CRUZ DP LV</x:v>
      </x:c>
      <x:c r="G1318" s="453" t="str">
        <x:v>UNIDADE</x:v>
      </x:c>
      <x:c r="H1318" s="604" t="n">
        <x:v>1</x:v>
      </x:c>
      <x:c r="I1318" s="607" t="n">
        <x:v>867.82</x:v>
      </x:c>
      <x:c r="J1318" s="607" t="n">
        <x:v>804.86</x:v>
      </x:c>
      <x:c r="K1318" s="453" t="str">
        <x:v>NORTE | SUL</x:v>
      </x:c>
      <x:c r="L1318" s="453" t="str">
        <x:v>NÃO</x:v>
      </x:c>
      <x:c r="M1318" s="453" t="str">
        <x:v>DISPONIBILIDADE O&amp;M · FORA DO FATOR K</x:v>
      </x:c>
      <x:c r="N1318" s="453" t="str">
        <x:v>DE/PARA POR CÓDIGO</x:v>
      </x:c>
    </x:row>
    <x:row r="1319">
      <x:c r="A1319" s="453" t="str">
        <x:v>MAIO 2025</x:v>
      </x:c>
      <x:c r="B1319" s="453" t="str">
        <x:v>DISPONIBILIDADE</x:v>
      </x:c>
      <x:c r="C1319" s="453" t="str">
        <x:v>DISPONIBILIDADE</x:v>
      </x:c>
      <x:c r="D1319" s="453" t="str">
        <x:v>LINHA VIVA</x:v>
      </x:c>
      <x:c r="E1319" s="453" t="str">
        <x:v>5031200316</x:v>
      </x:c>
      <x:c r="F1319" s="601" t="str">
        <x:v>INST ESTR PRI 2/3F ANC/AMA DP CRUZ DP LV</x:v>
      </x:c>
      <x:c r="G1319" s="453" t="str">
        <x:v>UNIDADE</x:v>
      </x:c>
      <x:c r="H1319" s="604" t="n">
        <x:v>4</x:v>
      </x:c>
      <x:c r="I1319" s="607" t="n">
        <x:v>13008.32</x:v>
      </x:c>
      <x:c r="J1319" s="607" t="n">
        <x:v>6677.92</x:v>
      </x:c>
      <x:c r="K1319" s="453" t="str">
        <x:v>NORTE | SUL</x:v>
      </x:c>
      <x:c r="L1319" s="453" t="str">
        <x:v>NÃO</x:v>
      </x:c>
      <x:c r="M1319" s="453" t="str">
        <x:v>DISPONIBILIDADE O&amp;M · FORA DO FATOR K</x:v>
      </x:c>
      <x:c r="N1319" s="453" t="str">
        <x:v>DE/PARA POR CÓDIGO | NÃO INFORMADA</x:v>
      </x:c>
    </x:row>
    <x:row r="1320">
      <x:c r="A1320" s="453" t="str">
        <x:v>MAIO 2025</x:v>
      </x:c>
      <x:c r="B1320" s="453" t="str">
        <x:v>DISPONIBILIDADE</x:v>
      </x:c>
      <x:c r="C1320" s="453" t="str">
        <x:v>DISPONIBILIDADE</x:v>
      </x:c>
      <x:c r="D1320" s="453" t="str">
        <x:v>LINHA VIVA</x:v>
      </x:c>
      <x:c r="E1320" s="453" t="str">
        <x:v>5031200317</x:v>
      </x:c>
      <x:c r="F1320" s="601" t="str">
        <x:v>RET ESTR PRI 2/3F ANC/AMA DP CRUZ DP LV</x:v>
      </x:c>
      <x:c r="G1320" s="453" t="str">
        <x:v>UNIDADE</x:v>
      </x:c>
      <x:c r="H1320" s="604" t="n">
        <x:v>2</x:v>
      </x:c>
      <x:c r="I1320" s="607" t="n">
        <x:v>2601.64</x:v>
      </x:c>
      <x:c r="J1320" s="607" t="n">
        <x:v>2146.52</x:v>
      </x:c>
      <x:c r="K1320" s="453" t="str">
        <x:v>NORTE | SUL</x:v>
      </x:c>
      <x:c r="L1320" s="453" t="str">
        <x:v>NÃO</x:v>
      </x:c>
      <x:c r="M1320" s="453" t="str">
        <x:v>DISPONIBILIDADE O&amp;M · FORA DO FATOR K</x:v>
      </x:c>
      <x:c r="N1320" s="453" t="str">
        <x:v>DE/PARA POR CÓDIGO</x:v>
      </x:c>
    </x:row>
    <x:row r="1321">
      <x:c r="A1321" s="453" t="str">
        <x:v>MAIO 2025</x:v>
      </x:c>
      <x:c r="B1321" s="453" t="str">
        <x:v>DISPONIBILIDADE</x:v>
      </x:c>
      <x:c r="C1321" s="453" t="str">
        <x:v>DISPONIBILIDADE</x:v>
      </x:c>
      <x:c r="D1321" s="453" t="str">
        <x:v>LINHA VIVA</x:v>
      </x:c>
      <x:c r="E1321" s="453" t="str">
        <x:v>5031200338</x:v>
      </x:c>
      <x:c r="F1321" s="601" t="str">
        <x:v>TURMA LV INST POSTE ESTRUT PRIMARIA LV</x:v>
      </x:c>
      <x:c r="G1321" s="453" t="str">
        <x:v>UNIDADE</x:v>
      </x:c>
      <x:c r="H1321" s="604" t="n">
        <x:v>3</x:v>
      </x:c>
      <x:c r="I1321" s="607" t="n">
        <x:v>3264.71</x:v>
      </x:c>
      <x:c r="J1321" s="607" t="n">
        <x:v>3806.73</x:v>
      </x:c>
      <x:c r="K1321" s="453" t="str">
        <x:v>SUL</x:v>
      </x:c>
      <x:c r="L1321" s="453" t="str">
        <x:v>NÃO</x:v>
      </x:c>
      <x:c r="M1321" s="453" t="str">
        <x:v>DISPONIBILIDADE O&amp;M · FORA DO FATOR K</x:v>
      </x:c>
      <x:c r="N1321" s="453" t="str">
        <x:v>DE/PARA POR CÓDIGO</x:v>
      </x:c>
    </x:row>
    <x:row r="1322">
      <x:c r="A1322" s="453" t="str">
        <x:v>MAIO 2025</x:v>
      </x:c>
      <x:c r="B1322" s="453" t="str">
        <x:v>DISPONIBILIDADE</x:v>
      </x:c>
      <x:c r="C1322" s="453" t="str">
        <x:v>DISPONIBILIDADE</x:v>
      </x:c>
      <x:c r="D1322" s="453" t="str">
        <x:v>LINHA VIVA</x:v>
      </x:c>
      <x:c r="E1322" s="453" t="str">
        <x:v>5031200339</x:v>
      </x:c>
      <x:c r="F1322" s="601" t="str">
        <x:v>TURMA LV RET POSTE ESTRUT PRIMARIA LV</x:v>
      </x:c>
      <x:c r="G1322" s="453" t="str">
        <x:v>UNIDADE</x:v>
      </x:c>
      <x:c r="H1322" s="604" t="n">
        <x:v>2</x:v>
      </x:c>
      <x:c r="I1322" s="607" t="n">
        <x:v>1267.32</x:v>
      </x:c>
      <x:c r="J1322" s="607" t="n">
        <x:v>2175.32</x:v>
      </x:c>
      <x:c r="K1322" s="453" t="str">
        <x:v>SUL</x:v>
      </x:c>
      <x:c r="L1322" s="453" t="str">
        <x:v>NÃO</x:v>
      </x:c>
      <x:c r="M1322" s="453" t="str">
        <x:v>DISPONIBILIDADE O&amp;M · FORA DO FATOR K</x:v>
      </x:c>
      <x:c r="N1322" s="453" t="str">
        <x:v>DE/PARA POR CÓDIGO</x:v>
      </x:c>
    </x:row>
    <x:row r="1323">
      <x:c r="A1323" s="453" t="str">
        <x:v>MAIO 2025</x:v>
      </x:c>
      <x:c r="B1323" s="453" t="str">
        <x:v>DISPONIBILIDADE</x:v>
      </x:c>
      <x:c r="C1323" s="453" t="str">
        <x:v>DISPONIBILIDADE</x:v>
      </x:c>
      <x:c r="D1323" s="453" t="str">
        <x:v>LINHA VIVA</x:v>
      </x:c>
      <x:c r="E1323" s="453" t="str">
        <x:v>5031200363</x:v>
      </x:c>
      <x:c r="F1323" s="601" t="str">
        <x:v>INST ESTR CP RELIG DIST 1F BASE C 1F LV</x:v>
      </x:c>
      <x:c r="G1323" s="453" t="str">
        <x:v>CONJUNTO</x:v>
      </x:c>
      <x:c r="H1323" s="604" t="n">
        <x:v>8</x:v>
      </x:c>
      <x:c r="I1323" s="607" t="n">
        <x:v>6633.84</x:v>
      </x:c>
      <x:c r="J1323" s="607" t="n">
        <x:v>11194.72</x:v>
      </x:c>
      <x:c r="K1323" s="453" t="str">
        <x:v>SUL</x:v>
      </x:c>
      <x:c r="L1323" s="453" t="str">
        <x:v>NÃO</x:v>
      </x:c>
      <x:c r="M1323" s="453" t="str">
        <x:v>DISPONIBILIDADE O&amp;M · FORA DO FATOR K</x:v>
      </x:c>
      <x:c r="N1323" s="453" t="str">
        <x:v>DE/PARA POR CÓDIGO</x:v>
      </x:c>
    </x:row>
    <x:row r="1324">
      <x:c r="A1324" s="453" t="str">
        <x:v>MAIO 2025</x:v>
      </x:c>
      <x:c r="B1324" s="453" t="str">
        <x:v>DISPONIBILIDADE</x:v>
      </x:c>
      <x:c r="C1324" s="453" t="str">
        <x:v>DISPONIBILIDADE</x:v>
      </x:c>
      <x:c r="D1324" s="453" t="str">
        <x:v>LINHA VIVA</x:v>
      </x:c>
      <x:c r="E1324" s="453" t="str">
        <x:v>5031300110</x:v>
      </x:c>
      <x:c r="F1324" s="601" t="str">
        <x:v>INST ISOLADOR PINO/PILAR LV</x:v>
      </x:c>
      <x:c r="G1324" s="453" t="str">
        <x:v>UNIDADE</x:v>
      </x:c>
      <x:c r="H1324" s="604" t="n">
        <x:v>6</x:v>
      </x:c>
      <x:c r="I1324" s="607" t="n">
        <x:v>1940.14</x:v>
      </x:c>
      <x:c r="J1324" s="607" t="n">
        <x:v>1952.34</x:v>
      </x:c>
      <x:c r="K1324" s="453" t="str">
        <x:v>NORTE | SUL</x:v>
      </x:c>
      <x:c r="L1324" s="453" t="str">
        <x:v>NÃO</x:v>
      </x:c>
      <x:c r="M1324" s="453" t="str">
        <x:v>DISPONIBILIDADE O&amp;M · FORA DO FATOR K</x:v>
      </x:c>
      <x:c r="N1324" s="453" t="str">
        <x:v>DE/PARA POR CÓDIGO</x:v>
      </x:c>
    </x:row>
    <x:row r="1325">
      <x:c r="A1325" s="453" t="str">
        <x:v>MAIO 2025</x:v>
      </x:c>
      <x:c r="B1325" s="453" t="str">
        <x:v>DISPONIBILIDADE</x:v>
      </x:c>
      <x:c r="C1325" s="453" t="str">
        <x:v>DISPONIBILIDADE</x:v>
      </x:c>
      <x:c r="D1325" s="453" t="str">
        <x:v>LINHA VIVA</x:v>
      </x:c>
      <x:c r="E1325" s="453" t="str">
        <x:v>5031300111</x:v>
      </x:c>
      <x:c r="F1325" s="601" t="str">
        <x:v>RET ISOLADOR PINO/PILAR LV</x:v>
      </x:c>
      <x:c r="G1325" s="453" t="str">
        <x:v>UNIDADE</x:v>
      </x:c>
      <x:c r="H1325" s="604" t="n">
        <x:v>9</x:v>
      </x:c>
      <x:c r="I1325" s="607" t="n">
        <x:v>1241.36</x:v>
      </x:c>
      <x:c r="J1325" s="607" t="n">
        <x:v>1957.77</x:v>
      </x:c>
      <x:c r="K1325" s="453" t="str">
        <x:v>NORTE | SUL</x:v>
      </x:c>
      <x:c r="L1325" s="453" t="str">
        <x:v>NÃO</x:v>
      </x:c>
      <x:c r="M1325" s="453" t="str">
        <x:v>DISPONIBILIDADE O&amp;M · FORA DO FATOR K</x:v>
      </x:c>
      <x:c r="N1325" s="453" t="str">
        <x:v>DE/PARA POR CÓDIGO | NÃO INFORMADA</x:v>
      </x:c>
    </x:row>
    <x:row r="1326">
      <x:c r="A1326" s="453" t="str">
        <x:v>MAIO 2025</x:v>
      </x:c>
      <x:c r="B1326" s="453" t="str">
        <x:v>DISPONIBILIDADE</x:v>
      </x:c>
      <x:c r="C1326" s="453" t="str">
        <x:v>DISPONIBILIDADE</x:v>
      </x:c>
      <x:c r="D1326" s="453" t="str">
        <x:v>LINHA VIVA</x:v>
      </x:c>
      <x:c r="E1326" s="453" t="str">
        <x:v>5031300112</x:v>
      </x:c>
      <x:c r="F1326" s="601" t="str">
        <x:v>INST ISOLAD DISCO/ANCORAGEM LV</x:v>
      </x:c>
      <x:c r="G1326" s="453" t="str">
        <x:v>CONJUNTO</x:v>
      </x:c>
      <x:c r="H1326" s="604" t="n">
        <x:v>6</x:v>
      </x:c>
      <x:c r="I1326" s="607" t="n">
        <x:v>2595.21</x:v>
      </x:c>
      <x:c r="J1326" s="607" t="n">
        <x:v>2178.24</x:v>
      </x:c>
      <x:c r="K1326" s="453" t="str">
        <x:v>NORTE | SUL</x:v>
      </x:c>
      <x:c r="L1326" s="453" t="str">
        <x:v>NÃO</x:v>
      </x:c>
      <x:c r="M1326" s="453" t="str">
        <x:v>DISPONIBILIDADE O&amp;M · FORA DO FATOR K</x:v>
      </x:c>
      <x:c r="N1326" s="453" t="str">
        <x:v>DE/PARA POR CÓDIGO</x:v>
      </x:c>
    </x:row>
    <x:row r="1327">
      <x:c r="A1327" s="453" t="str">
        <x:v>MAIO 2025</x:v>
      </x:c>
      <x:c r="B1327" s="453" t="str">
        <x:v>DISPONIBILIDADE</x:v>
      </x:c>
      <x:c r="C1327" s="453" t="str">
        <x:v>DISPONIBILIDADE</x:v>
      </x:c>
      <x:c r="D1327" s="453" t="str">
        <x:v>LINHA VIVA</x:v>
      </x:c>
      <x:c r="E1327" s="453" t="str">
        <x:v>5031300113</x:v>
      </x:c>
      <x:c r="F1327" s="601" t="str">
        <x:v>RET ISOLAD DISCO/ANCORAGEM LV</x:v>
      </x:c>
      <x:c r="G1327" s="453" t="str">
        <x:v>CONJUNTO</x:v>
      </x:c>
      <x:c r="H1327" s="604" t="n">
        <x:v>3</x:v>
      </x:c>
      <x:c r="I1327" s="607" t="n">
        <x:v>496.08</x:v>
      </x:c>
      <x:c r="J1327" s="607" t="n">
        <x:v>763.65</x:v>
      </x:c>
      <x:c r="K1327" s="453" t="str">
        <x:v>NORTE | SUL</x:v>
      </x:c>
      <x:c r="L1327" s="453" t="str">
        <x:v>NÃO</x:v>
      </x:c>
      <x:c r="M1327" s="453" t="str">
        <x:v>DISPONIBILIDADE O&amp;M · FORA DO FATOR K</x:v>
      </x:c>
      <x:c r="N1327" s="453" t="str">
        <x:v>DE/PARA POR CÓDIGO</x:v>
      </x:c>
    </x:row>
    <x:row r="1328">
      <x:c r="A1328" s="453" t="str">
        <x:v>MAIO 2025</x:v>
      </x:c>
      <x:c r="B1328" s="453" t="str">
        <x:v>DISPONIBILIDADE</x:v>
      </x:c>
      <x:c r="C1328" s="453" t="str">
        <x:v>DISPONIBILIDADE</x:v>
      </x:c>
      <x:c r="D1328" s="453" t="str">
        <x:v>LINHA VIVA</x:v>
      </x:c>
      <x:c r="E1328" s="453" t="str">
        <x:v>5032000207</x:v>
      </x:c>
      <x:c r="F1328" s="601" t="str">
        <x:v>INST EMENDA COND NU AL/CU LV</x:v>
      </x:c>
      <x:c r="G1328" s="453" t="str">
        <x:v>UNIDADE</x:v>
      </x:c>
      <x:c r="H1328" s="604" t="n">
        <x:v>4</x:v>
      </x:c>
      <x:c r="I1328" s="607" t="n">
        <x:v>1401.88</x:v>
      </x:c>
      <x:c r="J1328" s="607" t="n">
        <x:v>1450.36</x:v>
      </x:c>
      <x:c r="K1328" s="453" t="str">
        <x:v>NORTE | SUL</x:v>
      </x:c>
      <x:c r="L1328" s="453" t="str">
        <x:v>NÃO</x:v>
      </x:c>
      <x:c r="M1328" s="453" t="str">
        <x:v>DISPONIBILIDADE O&amp;M · FORA DO FATOR K</x:v>
      </x:c>
      <x:c r="N1328" s="453" t="str">
        <x:v>DE/PARA POR CÓDIGO</x:v>
      </x:c>
    </x:row>
    <x:row r="1329">
      <x:c r="A1329" s="453" t="str">
        <x:v>MAIO 2025</x:v>
      </x:c>
      <x:c r="B1329" s="453" t="str">
        <x:v>DISPONIBILIDADE</x:v>
      </x:c>
      <x:c r="C1329" s="453" t="str">
        <x:v>DISPONIBILIDADE</x:v>
      </x:c>
      <x:c r="D1329" s="453" t="str">
        <x:v>LINHA VIVA</x:v>
      </x:c>
      <x:c r="E1329" s="453" t="str">
        <x:v>5032000208</x:v>
      </x:c>
      <x:c r="F1329" s="601" t="str">
        <x:v>INST CONECTOR EM CONDUTOR LV</x:v>
      </x:c>
      <x:c r="G1329" s="453" t="str">
        <x:v>UNIDADE</x:v>
      </x:c>
      <x:c r="H1329" s="604" t="n">
        <x:v>69</x:v>
      </x:c>
      <x:c r="I1329" s="607" t="n">
        <x:v>12331.98</x:v>
      </x:c>
      <x:c r="J1329" s="607" t="n">
        <x:v>18711.42</x:v>
      </x:c>
      <x:c r="K1329" s="453" t="str">
        <x:v>NORTE | SUL</x:v>
      </x:c>
      <x:c r="L1329" s="453" t="str">
        <x:v>NÃO</x:v>
      </x:c>
      <x:c r="M1329" s="453" t="str">
        <x:v>DISPONIBILIDADE O&amp;M · FORA DO FATOR K</x:v>
      </x:c>
      <x:c r="N1329" s="453" t="str">
        <x:v>DE/PARA POR CÓDIGO</x:v>
      </x:c>
    </x:row>
    <x:row r="1330">
      <x:c r="A1330" s="453" t="str">
        <x:v>MAIO 2025</x:v>
      </x:c>
      <x:c r="B1330" s="453" t="str">
        <x:v>DISPONIBILIDADE</x:v>
      </x:c>
      <x:c r="C1330" s="453" t="str">
        <x:v>DISPONIBILIDADE</x:v>
      </x:c>
      <x:c r="D1330" s="453" t="str">
        <x:v>LINHA VIVA</x:v>
      </x:c>
      <x:c r="E1330" s="453" t="str">
        <x:v>5032000209</x:v>
      </x:c>
      <x:c r="F1330" s="601" t="str">
        <x:v>RET CONECTOR EM CONDUTOR LV</x:v>
      </x:c>
      <x:c r="G1330" s="453" t="str">
        <x:v>UNIDADE</x:v>
      </x:c>
      <x:c r="H1330" s="604" t="n">
        <x:v>51</x:v>
      </x:c>
      <x:c r="I1330" s="607" t="n">
        <x:v>6190.19</x:v>
      </x:c>
      <x:c r="J1330" s="607" t="n">
        <x:v>8749.56</x:v>
      </x:c>
      <x:c r="K1330" s="453" t="str">
        <x:v>NORTE | SUL</x:v>
      </x:c>
      <x:c r="L1330" s="453" t="str">
        <x:v>NÃO</x:v>
      </x:c>
      <x:c r="M1330" s="453" t="str">
        <x:v>DISPONIBILIDADE O&amp;M · FORA DO FATOR K</x:v>
      </x:c>
      <x:c r="N1330" s="453" t="str">
        <x:v>DE/PARA POR CÓDIGO</x:v>
      </x:c>
    </x:row>
    <x:row r="1331">
      <x:c r="A1331" s="453" t="str">
        <x:v>MAIO 2025</x:v>
      </x:c>
      <x:c r="B1331" s="453" t="str">
        <x:v>DISPONIBILIDADE</x:v>
      </x:c>
      <x:c r="C1331" s="453" t="str">
        <x:v>DISPONIBILIDADE</x:v>
      </x:c>
      <x:c r="D1331" s="453" t="str">
        <x:v>LINHA VIVA</x:v>
      </x:c>
      <x:c r="E1331" s="453" t="str">
        <x:v>5032000214</x:v>
      </x:c>
      <x:c r="F1331" s="601" t="str">
        <x:v>INST AMARRACAO COND NU/MULTIP/PROTEG LV</x:v>
      </x:c>
      <x:c r="G1331" s="453" t="str">
        <x:v>UNIDADE</x:v>
      </x:c>
      <x:c r="H1331" s="604" t="n">
        <x:v>34</x:v>
      </x:c>
      <x:c r="I1331" s="607" t="n">
        <x:v>5231.58</x:v>
      </x:c>
      <x:c r="J1331" s="607" t="n">
        <x:v>10792.62</x:v>
      </x:c>
      <x:c r="K1331" s="453" t="str">
        <x:v>NORTE | SUL</x:v>
      </x:c>
      <x:c r="L1331" s="453" t="str">
        <x:v>NÃO</x:v>
      </x:c>
      <x:c r="M1331" s="453" t="str">
        <x:v>DISPONIBILIDADE O&amp;M · FORA DO FATOR K</x:v>
      </x:c>
      <x:c r="N1331" s="453" t="str">
        <x:v>DE/PARA POR CÓDIGO</x:v>
      </x:c>
    </x:row>
    <x:row r="1332">
      <x:c r="A1332" s="453" t="str">
        <x:v>MAIO 2025</x:v>
      </x:c>
      <x:c r="B1332" s="453" t="str">
        <x:v>DISPONIBILIDADE</x:v>
      </x:c>
      <x:c r="C1332" s="453" t="str">
        <x:v>DISPONIBILIDADE</x:v>
      </x:c>
      <x:c r="D1332" s="453" t="str">
        <x:v>LINHA VIVA</x:v>
      </x:c>
      <x:c r="E1332" s="453" t="str">
        <x:v>5032000215</x:v>
      </x:c>
      <x:c r="F1332" s="601" t="str">
        <x:v>INST FLY TAP/CRUZAM AEREO LV</x:v>
      </x:c>
      <x:c r="G1332" s="453" t="str">
        <x:v>UNIDADE</x:v>
      </x:c>
      <x:c r="H1332" s="604" t="n">
        <x:v>2</x:v>
      </x:c>
      <x:c r="I1332" s="607" t="n">
        <x:v>1054.39</x:v>
      </x:c>
      <x:c r="J1332" s="607" t="n">
        <x:v>1024.04</x:v>
      </x:c>
      <x:c r="K1332" s="453" t="str">
        <x:v>NORTE | SUL</x:v>
      </x:c>
      <x:c r="L1332" s="453" t="str">
        <x:v>NÃO</x:v>
      </x:c>
      <x:c r="M1332" s="453" t="str">
        <x:v>DISPONIBILIDADE O&amp;M · FORA DO FATOR K</x:v>
      </x:c>
      <x:c r="N1332" s="453" t="str">
        <x:v>NÃO INFORMADA | DE/PARA POR CÓDIGO</x:v>
      </x:c>
    </x:row>
    <x:row r="1333">
      <x:c r="A1333" s="453" t="str">
        <x:v>MAIO 2025</x:v>
      </x:c>
      <x:c r="B1333" s="453" t="str">
        <x:v>DISPONIBILIDADE</x:v>
      </x:c>
      <x:c r="C1333" s="453" t="str">
        <x:v>DISPONIBILIDADE</x:v>
      </x:c>
      <x:c r="D1333" s="453" t="str">
        <x:v>LINHA VIVA</x:v>
      </x:c>
      <x:c r="E1333" s="453" t="str">
        <x:v>5032000219</x:v>
      </x:c>
      <x:c r="F1333" s="601" t="str">
        <x:v>INST ESTRIBO OU GRAMPO LINHA VIVA RD LV</x:v>
      </x:c>
      <x:c r="G1333" s="453" t="str">
        <x:v>UNIDADE</x:v>
      </x:c>
      <x:c r="H1333" s="604" t="n">
        <x:v>3</x:v>
      </x:c>
      <x:c r="I1333" s="607" t="n">
        <x:v>504.26</x:v>
      </x:c>
      <x:c r="J1333" s="607" t="n">
        <x:v>813.54</x:v>
      </x:c>
      <x:c r="K1333" s="453" t="str">
        <x:v>NORTE | SUL</x:v>
      </x:c>
      <x:c r="L1333" s="453" t="str">
        <x:v>NÃO</x:v>
      </x:c>
      <x:c r="M1333" s="453" t="str">
        <x:v>DISPONIBILIDADE O&amp;M · FORA DO FATOR K</x:v>
      </x:c>
      <x:c r="N1333" s="453" t="str">
        <x:v>NÃO INFORMADA | DE/PARA POR CÓDIGO</x:v>
      </x:c>
    </x:row>
    <x:row r="1334">
      <x:c r="A1334" s="453" t="str">
        <x:v>MAIO 2025</x:v>
      </x:c>
      <x:c r="B1334" s="453" t="str">
        <x:v>DISPONIBILIDADE</x:v>
      </x:c>
      <x:c r="C1334" s="453" t="str">
        <x:v>DISPONIBILIDADE</x:v>
      </x:c>
      <x:c r="D1334" s="453" t="str">
        <x:v>LINHA VIVA</x:v>
      </x:c>
      <x:c r="E1334" s="453" t="str">
        <x:v>5032000220</x:v>
      </x:c>
      <x:c r="F1334" s="601" t="str">
        <x:v>RET ESTRIBO OU GRAMPO LINHA VIVA RD LV</x:v>
      </x:c>
      <x:c r="G1334" s="453" t="str">
        <x:v>UNIDADE</x:v>
      </x:c>
      <x:c r="H1334" s="604" t="n">
        <x:v>3</x:v>
      </x:c>
      <x:c r="I1334" s="607" t="n">
        <x:v>319.01</x:v>
      </x:c>
      <x:c r="J1334" s="607" t="n">
        <x:v>514.68</x:v>
      </x:c>
      <x:c r="K1334" s="453" t="str">
        <x:v>SUL</x:v>
      </x:c>
      <x:c r="L1334" s="453" t="str">
        <x:v>NÃO</x:v>
      </x:c>
      <x:c r="M1334" s="453" t="str">
        <x:v>DISPONIBILIDADE O&amp;M · FORA DO FATOR K</x:v>
      </x:c>
      <x:c r="N1334" s="453" t="str">
        <x:v>DE/PARA POR CÓDIGO</x:v>
      </x:c>
    </x:row>
    <x:row r="1335">
      <x:c r="A1335" s="453" t="str">
        <x:v>MAIO 2025</x:v>
      </x:c>
      <x:c r="B1335" s="453" t="str">
        <x:v>DISPONIBILIDADE</x:v>
      </x:c>
      <x:c r="C1335" s="453" t="str">
        <x:v>DISPONIBILIDADE</x:v>
      </x:c>
      <x:c r="D1335" s="453" t="str">
        <x:v>LINHA VIVA</x:v>
      </x:c>
      <x:c r="E1335" s="453" t="str">
        <x:v>5033000292</x:v>
      </x:c>
      <x:c r="F1335" s="601" t="str">
        <x:v>INST CHAVE FUSIVEL 15/25KV LV</x:v>
      </x:c>
      <x:c r="G1335" s="453" t="str">
        <x:v>UNIDADE</x:v>
      </x:c>
      <x:c r="H1335" s="604" t="n">
        <x:v>36</x:v>
      </x:c>
      <x:c r="I1335" s="607" t="n">
        <x:v>25327.07</x:v>
      </x:c>
      <x:c r="J1335" s="607" t="n">
        <x:v>13704.48</x:v>
      </x:c>
      <x:c r="K1335" s="453" t="str">
        <x:v>NORTE | SUL</x:v>
      </x:c>
      <x:c r="L1335" s="453" t="str">
        <x:v>NÃO</x:v>
      </x:c>
      <x:c r="M1335" s="453" t="str">
        <x:v>DISPONIBILIDADE O&amp;M · FORA DO FATOR K</x:v>
      </x:c>
      <x:c r="N1335" s="453" t="str">
        <x:v>DE/PARA POR CÓDIGO | NÃO INFORMADA</x:v>
      </x:c>
    </x:row>
    <x:row r="1336">
      <x:c r="A1336" s="453" t="str">
        <x:v>MAIO 2025</x:v>
      </x:c>
      <x:c r="B1336" s="453" t="str">
        <x:v>DISPONIBILIDADE</x:v>
      </x:c>
      <x:c r="C1336" s="453" t="str">
        <x:v>DISPONIBILIDADE</x:v>
      </x:c>
      <x:c r="D1336" s="453" t="str">
        <x:v>LINHA VIVA</x:v>
      </x:c>
      <x:c r="E1336" s="453" t="str">
        <x:v>5033000293</x:v>
      </x:c>
      <x:c r="F1336" s="601" t="str">
        <x:v>RET CHAVE FUSIVEL 15/25KV LV</x:v>
      </x:c>
      <x:c r="G1336" s="453" t="str">
        <x:v>UNIDADE</x:v>
      </x:c>
      <x:c r="H1336" s="604" t="n">
        <x:v>29</x:v>
      </x:c>
      <x:c r="I1336" s="607" t="n">
        <x:v>14656.93</x:v>
      </x:c>
      <x:c r="J1336" s="607" t="n">
        <x:v>9820.56</x:v>
      </x:c>
      <x:c r="K1336" s="453" t="str">
        <x:v>NORTE | SUL</x:v>
      </x:c>
      <x:c r="L1336" s="453" t="str">
        <x:v>NÃO</x:v>
      </x:c>
      <x:c r="M1336" s="453" t="str">
        <x:v>DISPONIBILIDADE O&amp;M · FORA DO FATOR K</x:v>
      </x:c>
      <x:c r="N1336" s="453" t="str">
        <x:v>DE/PARA POR CÓDIGO</x:v>
      </x:c>
    </x:row>
    <x:row r="1337">
      <x:c r="A1337" s="453" t="str">
        <x:v>MAIO 2025</x:v>
      </x:c>
      <x:c r="B1337" s="453" t="str">
        <x:v>DISPONIBILIDADE</x:v>
      </x:c>
      <x:c r="C1337" s="453" t="str">
        <x:v>DISPONIBILIDADE</x:v>
      </x:c>
      <x:c r="D1337" s="453" t="str">
        <x:v>LINHA VIVA</x:v>
      </x:c>
      <x:c r="E1337" s="453" t="str">
        <x:v>5033000296</x:v>
      </x:c>
      <x:c r="F1337" s="601" t="str">
        <x:v>INST CHAVE FACA LV</x:v>
      </x:c>
      <x:c r="G1337" s="453" t="str">
        <x:v>UNIDADE</x:v>
      </x:c>
      <x:c r="H1337" s="604" t="n">
        <x:v>9</x:v>
      </x:c>
      <x:c r="I1337" s="607" t="n">
        <x:v>4170.23</x:v>
      </x:c>
      <x:c r="J1337" s="607" t="n">
        <x:v>3426.12</x:v>
      </x:c>
      <x:c r="K1337" s="453" t="str">
        <x:v>NORTE | SUL</x:v>
      </x:c>
      <x:c r="L1337" s="453" t="str">
        <x:v>NÃO</x:v>
      </x:c>
      <x:c r="M1337" s="453" t="str">
        <x:v>DISPONIBILIDADE O&amp;M · FORA DO FATOR K</x:v>
      </x:c>
      <x:c r="N1337" s="453" t="str">
        <x:v>DE/PARA POR CÓDIGO</x:v>
      </x:c>
    </x:row>
    <x:row r="1338">
      <x:c r="A1338" s="453" t="str">
        <x:v>MAIO 2025</x:v>
      </x:c>
      <x:c r="B1338" s="453" t="str">
        <x:v>DISPONIBILIDADE</x:v>
      </x:c>
      <x:c r="C1338" s="453" t="str">
        <x:v>DISPONIBILIDADE</x:v>
      </x:c>
      <x:c r="D1338" s="453" t="str">
        <x:v>LINHA VIVA</x:v>
      </x:c>
      <x:c r="E1338" s="453" t="str">
        <x:v>5033000297</x:v>
      </x:c>
      <x:c r="F1338" s="601" t="str">
        <x:v>RET CHAVE FACA LV</x:v>
      </x:c>
      <x:c r="G1338" s="453" t="str">
        <x:v>UNIDADE</x:v>
      </x:c>
      <x:c r="H1338" s="604" t="n">
        <x:v>9</x:v>
      </x:c>
      <x:c r="I1338" s="607" t="n">
        <x:v>3445.86</x:v>
      </x:c>
      <x:c r="J1338" s="607" t="n">
        <x:v>3047.76</x:v>
      </x:c>
      <x:c r="K1338" s="453" t="str">
        <x:v>NORTE | SUL</x:v>
      </x:c>
      <x:c r="L1338" s="453" t="str">
        <x:v>NÃO</x:v>
      </x:c>
      <x:c r="M1338" s="453" t="str">
        <x:v>DISPONIBILIDADE O&amp;M · FORA DO FATOR K</x:v>
      </x:c>
      <x:c r="N1338" s="453" t="str">
        <x:v>DE/PARA POR CÓDIGO</x:v>
      </x:c>
    </x:row>
    <x:row r="1339">
      <x:c r="A1339" s="453" t="str">
        <x:v>MAIO 2025</x:v>
      </x:c>
      <x:c r="B1339" s="453" t="str">
        <x:v>DISPONIBILIDADE</x:v>
      </x:c>
      <x:c r="C1339" s="453" t="str">
        <x:v>DISPONIBILIDADE</x:v>
      </x:c>
      <x:c r="D1339" s="453" t="str">
        <x:v>LINHA VIVA</x:v>
      </x:c>
      <x:c r="E1339" s="453" t="str">
        <x:v>5033000318</x:v>
      </x:c>
      <x:c r="F1339" s="601" t="str">
        <x:v>INST PARA-RAIOS MT LV</x:v>
      </x:c>
      <x:c r="G1339" s="453" t="str">
        <x:v>UNIDADE</x:v>
      </x:c>
      <x:c r="H1339" s="604" t="n">
        <x:v>16</x:v>
      </x:c>
      <x:c r="I1339" s="607" t="n">
        <x:v>16438.23</x:v>
      </x:c>
      <x:c r="J1339" s="607" t="n">
        <x:v>6251.84</x:v>
      </x:c>
      <x:c r="K1339" s="453" t="str">
        <x:v>NORTE | SUL</x:v>
      </x:c>
      <x:c r="L1339" s="453" t="str">
        <x:v>NÃO</x:v>
      </x:c>
      <x:c r="M1339" s="453" t="str">
        <x:v>DISPONIBILIDADE O&amp;M · FORA DO FATOR K</x:v>
      </x:c>
      <x:c r="N1339" s="453" t="str">
        <x:v>DE/PARA POR CÓDIGO | NÃO INFORMADA</x:v>
      </x:c>
    </x:row>
    <x:row r="1340">
      <x:c r="A1340" s="453" t="str">
        <x:v>MAIO 2025</x:v>
      </x:c>
      <x:c r="B1340" s="453" t="str">
        <x:v>DISPONIBILIDADE</x:v>
      </x:c>
      <x:c r="C1340" s="453" t="str">
        <x:v>DISPONIBILIDADE</x:v>
      </x:c>
      <x:c r="D1340" s="453" t="str">
        <x:v>LINHA VIVA</x:v>
      </x:c>
      <x:c r="E1340" s="453" t="str">
        <x:v>5033000319</x:v>
      </x:c>
      <x:c r="F1340" s="601" t="str">
        <x:v>RET PARA-RAIOS MT LV</x:v>
      </x:c>
      <x:c r="G1340" s="453" t="str">
        <x:v>UNIDADE</x:v>
      </x:c>
      <x:c r="H1340" s="604" t="n">
        <x:v>14</x:v>
      </x:c>
      <x:c r="I1340" s="607" t="n">
        <x:v>9978.57</x:v>
      </x:c>
      <x:c r="J1340" s="607" t="n">
        <x:v>3433.22</x:v>
      </x:c>
      <x:c r="K1340" s="453" t="str">
        <x:v>NORTE | SUL</x:v>
      </x:c>
      <x:c r="L1340" s="453" t="str">
        <x:v>NÃO</x:v>
      </x:c>
      <x:c r="M1340" s="453" t="str">
        <x:v>DISPONIBILIDADE O&amp;M · FORA DO FATOR K</x:v>
      </x:c>
      <x:c r="N1340" s="453" t="str">
        <x:v>DE/PARA POR CÓDIGO</x:v>
      </x:c>
    </x:row>
    <x:row r="1341">
      <x:c r="A1341" s="453" t="str">
        <x:v>MAIO 2025</x:v>
      </x:c>
      <x:c r="B1341" s="453" t="str">
        <x:v>DISPONIBILIDADE</x:v>
      </x:c>
      <x:c r="C1341" s="453" t="str">
        <x:v>DISPONIBILIDADE</x:v>
      </x:c>
      <x:c r="D1341" s="453" t="str">
        <x:v>PODA</x:v>
      </x:c>
      <x:c r="E1341" s="453" t="str">
        <x:v>5035000065</x:v>
      </x:c>
      <x:c r="F1341" s="601" t="str">
        <x:v>PODA ARV&gt;6&lt;12M REDE BT CENTRAL 2MC PO LV</x:v>
      </x:c>
      <x:c r="G1341" s="453" t="str">
        <x:v>UNIDADE</x:v>
      </x:c>
      <x:c r="H1341" s="604" t="n">
        <x:v>2</x:v>
      </x:c>
      <x:c r="I1341" s="607" t="n">
        <x:v>5380.12</x:v>
      </x:c>
      <x:c r="J1341" s="607" t="n">
        <x:v>1416.98</x:v>
      </x:c>
      <x:c r="K1341" s="453" t="str">
        <x:v>NORTE | SUL</x:v>
      </x:c>
      <x:c r="L1341" s="453" t="str">
        <x:v>NÃO</x:v>
      </x:c>
      <x:c r="M1341" s="453" t="str">
        <x:v>DISPONIBILIDADE O&amp;M · FORA DO FATOR K</x:v>
      </x:c>
      <x:c r="N1341" s="453" t="str">
        <x:v>SUGESTÃO POR SIMILARIDADE</x:v>
      </x:c>
    </x:row>
    <x:row r="1342">
      <x:c r="A1342" s="453" t="str">
        <x:v>MAIO 2025</x:v>
      </x:c>
      <x:c r="B1342" s="453" t="str">
        <x:v>DISPONIBILIDADE</x:v>
      </x:c>
      <x:c r="C1342" s="453" t="str">
        <x:v>DISPONIBILIDADE</x:v>
      </x:c>
      <x:c r="D1342" s="453" t="str">
        <x:v>LINHA MORTA</x:v>
      </x:c>
      <x:c r="E1342" s="453" t="str">
        <x:v>5400099117</x:v>
      </x:c>
      <x:c r="F1342" s="601" t="str">
        <x:v>RET CORTA-CIRCUITO BT LM</x:v>
      </x:c>
      <x:c r="G1342" s="453" t="str">
        <x:v>UNIDADE</x:v>
      </x:c>
      <x:c r="H1342" s="604" t="n">
        <x:v>1</x:v>
      </x:c>
      <x:c r="I1342" s="607" t="n">
        <x:v>19.52</x:v>
      </x:c>
      <x:c r="J1342" s="607" t="n">
        <x:v>249.23</x:v>
      </x:c>
      <x:c r="K1342" s="453" t="str">
        <x:v>SUL</x:v>
      </x:c>
      <x:c r="L1342" s="453" t="str">
        <x:v>NÃO</x:v>
      </x:c>
      <x:c r="M1342" s="453" t="str">
        <x:v>DISPONIBILIDADE O&amp;M · FORA DO FATOR K</x:v>
      </x:c>
      <x:c r="N1342" s="453" t="str">
        <x:v>DE/PARA POR CÓDIGO</x:v>
      </x:c>
    </x:row>
    <x:row r="1343">
      <x:c r="A1343" s="453" t="str">
        <x:v>MAIO 2025</x:v>
      </x:c>
      <x:c r="B1343" s="453" t="str">
        <x:v>DISPONIBILIDADE</x:v>
      </x:c>
      <x:c r="C1343" s="453" t="str">
        <x:v>DISPONIBILIDADE</x:v>
      </x:c>
      <x:c r="D1343" s="453" t="str">
        <x:v>LINHA MORTA</x:v>
      </x:c>
      <x:c r="E1343" s="453" t="str">
        <x:v>5400099188</x:v>
      </x:c>
      <x:c r="F1343" s="601" t="str">
        <x:v>INST HASTE PARA-RAIOS LM</x:v>
      </x:c>
      <x:c r="G1343" s="453" t="str">
        <x:v>UNIDADE</x:v>
      </x:c>
      <x:c r="H1343" s="604" t="n">
        <x:v>4</x:v>
      </x:c>
      <x:c r="I1343" s="607" t="n">
        <x:v>492.96</x:v>
      </x:c>
      <x:c r="J1343" s="607" t="n">
        <x:v>1255.6</x:v>
      </x:c>
      <x:c r="K1343" s="453" t="str">
        <x:v>SUL</x:v>
      </x:c>
      <x:c r="L1343" s="453" t="str">
        <x:v>NÃO</x:v>
      </x:c>
      <x:c r="M1343" s="453" t="str">
        <x:v>DISPONIBILIDADE O&amp;M · FORA DO FATOR K</x:v>
      </x:c>
      <x:c r="N1343" s="453" t="str">
        <x:v>NÃO INFORMADA | DE/PARA POR CÓDIGO</x:v>
      </x:c>
    </x:row>
    <x:row r="1344">
      <x:c r="A1344" s="453" t="str">
        <x:v>MAIO 2025</x:v>
      </x:c>
      <x:c r="B1344" s="453" t="str">
        <x:v>DISPONIBILIDADE</x:v>
      </x:c>
      <x:c r="C1344" s="453" t="str">
        <x:v>DISPONIBILIDADE</x:v>
      </x:c>
      <x:c r="D1344" s="453" t="str">
        <x:v>LINHA MORTA</x:v>
      </x:c>
      <x:c r="E1344" s="453" t="str">
        <x:v>5400099189</x:v>
      </x:c>
      <x:c r="F1344" s="601" t="str">
        <x:v>RET HASTE PARA-RAIOS LM</x:v>
      </x:c>
      <x:c r="G1344" s="453" t="str">
        <x:v>UNIDADE</x:v>
      </x:c>
      <x:c r="H1344" s="604" t="n">
        <x:v>7</x:v>
      </x:c>
      <x:c r="I1344" s="607" t="n">
        <x:v>307.44</x:v>
      </x:c>
      <x:c r="J1344" s="607" t="n">
        <x:v>1094.94</x:v>
      </x:c>
      <x:c r="K1344" s="453" t="str">
        <x:v>SUL</x:v>
      </x:c>
      <x:c r="L1344" s="453" t="str">
        <x:v>NÃO</x:v>
      </x:c>
      <x:c r="M1344" s="453" t="str">
        <x:v>DISPONIBILIDADE O&amp;M · FORA DO FATOR K</x:v>
      </x:c>
      <x:c r="N1344" s="453" t="str">
        <x:v>DE/PARA POR CÓDIGO</x:v>
      </x:c>
    </x:row>
    <x:row r="1345">
      <x:c r="A1345" s="453" t="str">
        <x:v>MAIO 2025</x:v>
      </x:c>
      <x:c r="B1345" s="453" t="str">
        <x:v>DISPONIBILIDADE</x:v>
      </x:c>
      <x:c r="C1345" s="453" t="str">
        <x:v>DISPONIBILIDADE</x:v>
      </x:c>
      <x:c r="D1345" s="453" t="str">
        <x:v>LINHA MORTA</x:v>
      </x:c>
      <x:c r="E1345" s="453" t="str">
        <x:v>5400099204</x:v>
      </x:c>
      <x:c r="F1345" s="601" t="str">
        <x:v>IMPLANT TALA (REFORCO POSTE MAD) BASE LM</x:v>
      </x:c>
      <x:c r="G1345" s="453" t="str">
        <x:v>UNIDADE</x:v>
      </x:c>
      <x:c r="H1345" s="604" t="n">
        <x:v>181</x:v>
      </x:c>
      <x:c r="I1345" s="607" t="n">
        <x:v>197872.82</x:v>
      </x:c>
      <x:c r="J1345" s="607" t="n">
        <x:v>191289.85</x:v>
      </x:c>
      <x:c r="K1345" s="453" t="str">
        <x:v>NORTE | SUL</x:v>
      </x:c>
      <x:c r="L1345" s="453" t="str">
        <x:v>NÃO</x:v>
      </x:c>
      <x:c r="M1345" s="453" t="str">
        <x:v>DISPONIBILIDADE O&amp;M · FORA DO FATOR K</x:v>
      </x:c>
      <x:c r="N1345" s="453" t="str">
        <x:v>DE/PARA POR CÓDIGO</x:v>
      </x:c>
    </x:row>
    <x:row r="1346">
      <x:c r="A1346" s="453" t="str">
        <x:v>MAIO 2025</x:v>
      </x:c>
      <x:c r="B1346" s="453" t="str">
        <x:v>O&amp;M</x:v>
      </x:c>
      <x:c r="C1346" s="453" t="str">
        <x:v>PRODUÇÃO</x:v>
      </x:c>
      <x:c r="D1346" s="453" t="str">
        <x:v>LINHA MORTA</x:v>
      </x:c>
      <x:c r="E1346" s="453" t="str">
        <x:v>5020000092</x:v>
      </x:c>
      <x:c r="F1346" s="601" t="str">
        <x:v>INST POSTE CONCRETO ATE 14M LM</x:v>
      </x:c>
      <x:c r="G1346" s="453" t="str">
        <x:v>UNIDADE</x:v>
      </x:c>
      <x:c r="H1346" s="604" t="n">
        <x:v>609.685239</x:v>
      </x:c>
      <x:c r="I1346" s="607" t="n">
        <x:v>838518.42</x:v>
      </x:c>
      <x:c r="J1346" s="607" t="n">
        <x:v>1073905.68</x:v>
      </x:c>
      <x:c r="K1346" s="453" t="str">
        <x:v>NORTE | SUL</x:v>
      </x:c>
      <x:c r="L1346" s="453" t="str">
        <x:v>SIM</x:v>
      </x:c>
      <x:c r="M1346" s="453" t="str">
        <x:v>PRODUÇÃO · COMPÕE O FATOR K</x:v>
      </x:c>
      <x:c r="N1346" s="453" t="str">
        <x:v>DE/PARA POR CÓDIGO</x:v>
      </x:c>
    </x:row>
    <x:row r="1347">
      <x:c r="A1347" s="453" t="str">
        <x:v>MAIO 2025</x:v>
      </x:c>
      <x:c r="B1347" s="453" t="str">
        <x:v>O&amp;M</x:v>
      </x:c>
      <x:c r="C1347" s="453" t="str">
        <x:v>PRODUÇÃO</x:v>
      </x:c>
      <x:c r="D1347" s="453" t="str">
        <x:v>LINHA MORTA</x:v>
      </x:c>
      <x:c r="E1347" s="453" t="str">
        <x:v>5020000093</x:v>
      </x:c>
      <x:c r="F1347" s="601" t="str">
        <x:v>RET POSTE CONCRETO ATE 14M LM</x:v>
      </x:c>
      <x:c r="G1347" s="453" t="str">
        <x:v>UNIDADE</x:v>
      </x:c>
      <x:c r="H1347" s="604" t="n">
        <x:v>44.20519</x:v>
      </x:c>
      <x:c r="I1347" s="607" t="n">
        <x:v>25697.03</x:v>
      </x:c>
      <x:c r="J1347" s="607" t="n">
        <x:v>30796.87</x:v>
      </x:c>
      <x:c r="K1347" s="453" t="str">
        <x:v>NORTE | SUL</x:v>
      </x:c>
      <x:c r="L1347" s="453" t="str">
        <x:v>SIM</x:v>
      </x:c>
      <x:c r="M1347" s="453" t="str">
        <x:v>PRODUÇÃO · COMPÕE O FATOR K</x:v>
      </x:c>
      <x:c r="N1347" s="453" t="str">
        <x:v>DE/PARA POR CÓDIGO | NÃO INFORMADA</x:v>
      </x:c>
    </x:row>
    <x:row r="1348">
      <x:c r="A1348" s="453" t="str">
        <x:v>MAIO 2025</x:v>
      </x:c>
      <x:c r="B1348" s="453" t="str">
        <x:v>O&amp;M</x:v>
      </x:c>
      <x:c r="C1348" s="453" t="str">
        <x:v>PRODUÇÃO</x:v>
      </x:c>
      <x:c r="D1348" s="453" t="str">
        <x:v>LINHA MORTA</x:v>
      </x:c>
      <x:c r="E1348" s="453" t="str">
        <x:v>5020000098</x:v>
      </x:c>
      <x:c r="F1348" s="601" t="str">
        <x:v>INST POSTE DE FIBRA 7 A 19M LM</x:v>
      </x:c>
      <x:c r="G1348" s="453" t="str">
        <x:v>UNIDADE</x:v>
      </x:c>
      <x:c r="H1348" s="604" t="n">
        <x:v>347.314761</x:v>
      </x:c>
      <x:c r="I1348" s="607" t="n">
        <x:v>421968.01</x:v>
      </x:c>
      <x:c r="J1348" s="607" t="n">
        <x:v>408011.49</x:v>
      </x:c>
      <x:c r="K1348" s="453" t="str">
        <x:v>NORTE | SUL</x:v>
      </x:c>
      <x:c r="L1348" s="453" t="str">
        <x:v>SIM</x:v>
      </x:c>
      <x:c r="M1348" s="453" t="str">
        <x:v>PRODUÇÃO · COMPÕE O FATOR K</x:v>
      </x:c>
      <x:c r="N1348" s="453" t="str">
        <x:v>DE/PARA POR CÓDIGO | NÃO INFORMADA</x:v>
      </x:c>
    </x:row>
    <x:row r="1349">
      <x:c r="A1349" s="453" t="str">
        <x:v>MAIO 2025</x:v>
      </x:c>
      <x:c r="B1349" s="453" t="str">
        <x:v>O&amp;M</x:v>
      </x:c>
      <x:c r="C1349" s="453" t="str">
        <x:v>PRODUÇÃO</x:v>
      </x:c>
      <x:c r="D1349" s="453" t="str">
        <x:v>LINHA MORTA</x:v>
      </x:c>
      <x:c r="E1349" s="453" t="str">
        <x:v>5020000099</x:v>
      </x:c>
      <x:c r="F1349" s="601" t="str">
        <x:v>RET POSTE DE FIBRA 7 A 19M LM</x:v>
      </x:c>
      <x:c r="G1349" s="453" t="str">
        <x:v>UNIDADE</x:v>
      </x:c>
      <x:c r="H1349" s="604" t="n">
        <x:v>4.017349</x:v>
      </x:c>
      <x:c r="I1349" s="607" t="n">
        <x:v>1891.1</x:v>
      </x:c>
      <x:c r="J1349" s="607" t="n">
        <x:v>2406.43</x:v>
      </x:c>
      <x:c r="K1349" s="453" t="str">
        <x:v>NORTE | SUL</x:v>
      </x:c>
      <x:c r="L1349" s="453" t="str">
        <x:v>SIM</x:v>
      </x:c>
      <x:c r="M1349" s="453" t="str">
        <x:v>PRODUÇÃO · COMPÕE O FATOR K</x:v>
      </x:c>
      <x:c r="N1349" s="453" t="str">
        <x:v>DE/PARA POR CÓDIGO | NÃO INFORMADA</x:v>
      </x:c>
    </x:row>
    <x:row r="1350">
      <x:c r="A1350" s="453" t="str">
        <x:v>MAIO 2025</x:v>
      </x:c>
      <x:c r="B1350" s="453" t="str">
        <x:v>O&amp;M</x:v>
      </x:c>
      <x:c r="C1350" s="453" t="str">
        <x:v>PRODUÇÃO</x:v>
      </x:c>
      <x:c r="D1350" s="453" t="str">
        <x:v>LINHA MORTA</x:v>
      </x:c>
      <x:c r="E1350" s="453" t="str">
        <x:v>5020000106</x:v>
      </x:c>
      <x:c r="F1350" s="601" t="str">
        <x:v>APRUMAR POSTE CONC/FIBRA LM</x:v>
      </x:c>
      <x:c r="G1350" s="453" t="str">
        <x:v>UNIDADE</x:v>
      </x:c>
      <x:c r="H1350" s="604" t="n">
        <x:v>1</x:v>
      </x:c>
      <x:c r="I1350" s="607" t="n">
        <x:v>456.33</x:v>
      </x:c>
      <x:c r="J1350" s="607" t="n">
        <x:v>651.72</x:v>
      </x:c>
      <x:c r="K1350" s="453" t="str">
        <x:v>NORTE</x:v>
      </x:c>
      <x:c r="L1350" s="453" t="str">
        <x:v>SIM</x:v>
      </x:c>
      <x:c r="M1350" s="453" t="str">
        <x:v>PRODUÇÃO · COMPÕE O FATOR K</x:v>
      </x:c>
      <x:c r="N1350" s="453" t="str">
        <x:v>DE/PARA POR CÓDIGO</x:v>
      </x:c>
    </x:row>
    <x:row r="1351">
      <x:c r="A1351" s="453" t="str">
        <x:v>MAIO 2025</x:v>
      </x:c>
      <x:c r="B1351" s="453" t="str">
        <x:v>O&amp;M</x:v>
      </x:c>
      <x:c r="C1351" s="453" t="str">
        <x:v>PRODUÇÃO</x:v>
      </x:c>
      <x:c r="D1351" s="453" t="str">
        <x:v>LINHA MORTA</x:v>
      </x:c>
      <x:c r="E1351" s="453" t="str">
        <x:v>5020000107</x:v>
      </x:c>
      <x:c r="F1351" s="601" t="str">
        <x:v>RESTAURAR PASSEIO SIMPLES CIMENTADO LM</x:v>
      </x:c>
      <x:c r="G1351" s="453" t="str">
        <x:v>UNIDADE</x:v>
      </x:c>
      <x:c r="H1351" s="604" t="n">
        <x:v>17</x:v>
      </x:c>
      <x:c r="I1351" s="607" t="n">
        <x:v>12113.35</x:v>
      </x:c>
      <x:c r="J1351" s="607" t="n">
        <x:v>9488.21</x:v>
      </x:c>
      <x:c r="K1351" s="453" t="str">
        <x:v>NORTE | SUL</x:v>
      </x:c>
      <x:c r="L1351" s="453" t="str">
        <x:v>SIM</x:v>
      </x:c>
      <x:c r="M1351" s="453" t="str">
        <x:v>PRODUÇÃO · COMPÕE O FATOR K</x:v>
      </x:c>
      <x:c r="N1351" s="453" t="str">
        <x:v>DE/PARA POR CÓDIGO</x:v>
      </x:c>
    </x:row>
    <x:row r="1352">
      <x:c r="A1352" s="453" t="str">
        <x:v>MAIO 2025</x:v>
      </x:c>
      <x:c r="B1352" s="453" t="str">
        <x:v>O&amp;M</x:v>
      </x:c>
      <x:c r="C1352" s="453" t="str">
        <x:v>PRODUÇÃO</x:v>
      </x:c>
      <x:c r="D1352" s="453" t="str">
        <x:v>LINHA MORTA</x:v>
      </x:c>
      <x:c r="E1352" s="453" t="str">
        <x:v>5020000118</x:v>
      </x:c>
      <x:c r="F1352" s="601" t="str">
        <x:v>RET POSTE DE MADEIRA LM</x:v>
      </x:c>
      <x:c r="G1352" s="453" t="str">
        <x:v>UNIDADE</x:v>
      </x:c>
      <x:c r="H1352" s="604" t="n">
        <x:v>624.777461</x:v>
      </x:c>
      <x:c r="I1352" s="607" t="n">
        <x:v>314939.86</x:v>
      </x:c>
      <x:c r="J1352" s="607" t="n">
        <x:v>374247.95</x:v>
      </x:c>
      <x:c r="K1352" s="453" t="str">
        <x:v>NORTE | SUL</x:v>
      </x:c>
      <x:c r="L1352" s="453" t="str">
        <x:v>SIM</x:v>
      </x:c>
      <x:c r="M1352" s="453" t="str">
        <x:v>PRODUÇÃO · COMPÕE O FATOR K</x:v>
      </x:c>
      <x:c r="N1352" s="453" t="str">
        <x:v>DE/PARA POR CÓDIGO | NÃO INFORMADA</x:v>
      </x:c>
    </x:row>
    <x:row r="1353">
      <x:c r="A1353" s="453" t="str">
        <x:v>MAIO 2025</x:v>
      </x:c>
      <x:c r="B1353" s="453" t="str">
        <x:v>O&amp;M</x:v>
      </x:c>
      <x:c r="C1353" s="453" t="str">
        <x:v>PRODUÇÃO</x:v>
      </x:c>
      <x:c r="D1353" s="453" t="str">
        <x:v>LINHA MORTA</x:v>
      </x:c>
      <x:c r="E1353" s="453" t="str">
        <x:v>5020000119</x:v>
      </x:c>
      <x:c r="F1353" s="601" t="str">
        <x:v>INST POSTE MET QUAD 5 OU 7M PADRAO LM</x:v>
      </x:c>
      <x:c r="G1353" s="453" t="str">
        <x:v>UNIDADE</x:v>
      </x:c>
      <x:c r="H1353" s="604" t="n">
        <x:v>287</x:v>
      </x:c>
      <x:c r="I1353" s="607" t="n">
        <x:v>70668.01</x:v>
      </x:c>
      <x:c r="J1353" s="607" t="n">
        <x:v>271964.07</x:v>
      </x:c>
      <x:c r="K1353" s="453" t="str">
        <x:v>NORTE</x:v>
      </x:c>
      <x:c r="L1353" s="453" t="str">
        <x:v>SIM</x:v>
      </x:c>
      <x:c r="M1353" s="453" t="str">
        <x:v>PRODUÇÃO · COMPÕE O FATOR K</x:v>
      </x:c>
      <x:c r="N1353" s="453" t="str">
        <x:v>DE/PARA POR CÓDIGO</x:v>
      </x:c>
    </x:row>
    <x:row r="1354">
      <x:c r="A1354" s="453" t="str">
        <x:v>MAIO 2025</x:v>
      </x:c>
      <x:c r="B1354" s="453" t="str">
        <x:v>O&amp;M</x:v>
      </x:c>
      <x:c r="C1354" s="453" t="str">
        <x:v>PRODUÇÃO</x:v>
      </x:c>
      <x:c r="D1354" s="453" t="str">
        <x:v>LINHA MORTA</x:v>
      </x:c>
      <x:c r="E1354" s="453" t="str">
        <x:v>5020100055</x:v>
      </x:c>
      <x:c r="F1354" s="601" t="str">
        <x:v>ABRIR CAVA ROCHA MACICA S/ EXPLOSIVO LM</x:v>
      </x:c>
      <x:c r="G1354" s="453" t="str">
        <x:v>UNIDADE</x:v>
      </x:c>
      <x:c r="H1354" s="604" t="n">
        <x:v>17</x:v>
      </x:c>
      <x:c r="I1354" s="607" t="n">
        <x:v>10827.3</x:v>
      </x:c>
      <x:c r="J1354" s="607" t="n">
        <x:v>28042.35</x:v>
      </x:c>
      <x:c r="K1354" s="453" t="str">
        <x:v>NORTE | SUL</x:v>
      </x:c>
      <x:c r="L1354" s="453" t="str">
        <x:v>SIM</x:v>
      </x:c>
      <x:c r="M1354" s="453" t="str">
        <x:v>PRODUÇÃO · COMPÕE O FATOR K</x:v>
      </x:c>
      <x:c r="N1354" s="453" t="str">
        <x:v>DE/PARA POR CÓDIGO | NÃO INFORMADA</x:v>
      </x:c>
    </x:row>
    <x:row r="1355">
      <x:c r="A1355" s="453" t="str">
        <x:v>MAIO 2025</x:v>
      </x:c>
      <x:c r="B1355" s="453" t="str">
        <x:v>O&amp;M</x:v>
      </x:c>
      <x:c r="C1355" s="453" t="str">
        <x:v>PRODUÇÃO</x:v>
      </x:c>
      <x:c r="D1355" s="453" t="str">
        <x:v>LINHA MORTA</x:v>
      </x:c>
      <x:c r="E1355" s="453" t="str">
        <x:v>5020100057</x:v>
      </x:c>
      <x:c r="F1355" s="601" t="str">
        <x:v>BASE CONCRETO 2CAMADAS PARA POSTE LM</x:v>
      </x:c>
      <x:c r="G1355" s="453" t="str">
        <x:v>UNIDADE</x:v>
      </x:c>
      <x:c r="H1355" s="604" t="n">
        <x:v>183</x:v>
      </x:c>
      <x:c r="I1355" s="607" t="n">
        <x:v>394069.93</x:v>
      </x:c>
      <x:c r="J1355" s="607" t="n">
        <x:v>264870.54</x:v>
      </x:c>
      <x:c r="K1355" s="453" t="str">
        <x:v>NORTE | SUL</x:v>
      </x:c>
      <x:c r="L1355" s="453" t="str">
        <x:v>SIM</x:v>
      </x:c>
      <x:c r="M1355" s="453" t="str">
        <x:v>PRODUÇÃO · COMPÕE O FATOR K</x:v>
      </x:c>
      <x:c r="N1355" s="453" t="str">
        <x:v>DE/PARA POR CÓDIGO</x:v>
      </x:c>
    </x:row>
    <x:row r="1356">
      <x:c r="A1356" s="453" t="str">
        <x:v>MAIO 2025</x:v>
      </x:c>
      <x:c r="B1356" s="453" t="str">
        <x:v>O&amp;M</x:v>
      </x:c>
      <x:c r="C1356" s="453" t="str">
        <x:v>PRODUÇÃO</x:v>
      </x:c>
      <x:c r="D1356" s="453" t="str">
        <x:v>LINHA MORTA</x:v>
      </x:c>
      <x:c r="E1356" s="453" t="str">
        <x:v>5020100058</x:v>
      </x:c>
      <x:c r="F1356" s="601" t="str">
        <x:v>BASE CONCRETO C/ MANILHA PARA POSTE LM</x:v>
      </x:c>
      <x:c r="G1356" s="453" t="str">
        <x:v>UNIDADE</x:v>
      </x:c>
      <x:c r="H1356" s="604" t="n">
        <x:v>2</x:v>
      </x:c>
      <x:c r="I1356" s="607" t="n">
        <x:v>12552.6</x:v>
      </x:c>
      <x:c r="J1356" s="607" t="n">
        <x:v>3444.48</x:v>
      </x:c>
      <x:c r="K1356" s="453" t="str">
        <x:v>SUL</x:v>
      </x:c>
      <x:c r="L1356" s="453" t="str">
        <x:v>SIM</x:v>
      </x:c>
      <x:c r="M1356" s="453" t="str">
        <x:v>PRODUÇÃO · COMPÕE O FATOR K</x:v>
      </x:c>
      <x:c r="N1356" s="453" t="str">
        <x:v>DE/PARA POR CÓDIGO</x:v>
      </x:c>
    </x:row>
    <x:row r="1357">
      <x:c r="A1357" s="453" t="str">
        <x:v>MAIO 2025</x:v>
      </x:c>
      <x:c r="B1357" s="453" t="str">
        <x:v>O&amp;M</x:v>
      </x:c>
      <x:c r="C1357" s="453" t="str">
        <x:v>PRODUÇÃO</x:v>
      </x:c>
      <x:c r="D1357" s="453" t="str">
        <x:v>LINHA MORTA</x:v>
      </x:c>
      <x:c r="E1357" s="453" t="str">
        <x:v>5020200034</x:v>
      </x:c>
      <x:c r="F1357" s="601" t="str">
        <x:v>INST ESTAI ANCORA LM</x:v>
      </x:c>
      <x:c r="G1357" s="453" t="str">
        <x:v>CONJUNTO</x:v>
      </x:c>
      <x:c r="H1357" s="604" t="n">
        <x:v>24</x:v>
      </x:c>
      <x:c r="I1357" s="607" t="n">
        <x:v>49156.34</x:v>
      </x:c>
      <x:c r="J1357" s="607" t="n">
        <x:v>22058.16</x:v>
      </x:c>
      <x:c r="K1357" s="453" t="str">
        <x:v>NORTE | SUL</x:v>
      </x:c>
      <x:c r="L1357" s="453" t="str">
        <x:v>SIM</x:v>
      </x:c>
      <x:c r="M1357" s="453" t="str">
        <x:v>PRODUÇÃO · COMPÕE O FATOR K</x:v>
      </x:c>
      <x:c r="N1357" s="453" t="str">
        <x:v>DE/PARA POR CÓDIGO</x:v>
      </x:c>
    </x:row>
    <x:row r="1358">
      <x:c r="A1358" s="453" t="str">
        <x:v>MAIO 2025</x:v>
      </x:c>
      <x:c r="B1358" s="453" t="str">
        <x:v>O&amp;M</x:v>
      </x:c>
      <x:c r="C1358" s="453" t="str">
        <x:v>PRODUÇÃO</x:v>
      </x:c>
      <x:c r="D1358" s="453" t="str">
        <x:v>LINHA MORTA</x:v>
      </x:c>
      <x:c r="E1358" s="453" t="str">
        <x:v>5020200035</x:v>
      </x:c>
      <x:c r="F1358" s="601" t="str">
        <x:v>RET ESTAI ANCORA LM</x:v>
      </x:c>
      <x:c r="G1358" s="453" t="str">
        <x:v>CONJUNTO</x:v>
      </x:c>
      <x:c r="H1358" s="604" t="n">
        <x:v>86</x:v>
      </x:c>
      <x:c r="I1358" s="607" t="n">
        <x:v>25478.77</x:v>
      </x:c>
      <x:c r="J1358" s="607" t="n">
        <x:v>22224.98</x:v>
      </x:c>
      <x:c r="K1358" s="453" t="str">
        <x:v>NORTE | SUL</x:v>
      </x:c>
      <x:c r="L1358" s="453" t="str">
        <x:v>SIM</x:v>
      </x:c>
      <x:c r="M1358" s="453" t="str">
        <x:v>PRODUÇÃO · COMPÕE O FATOR K</x:v>
      </x:c>
      <x:c r="N1358" s="453" t="str">
        <x:v>DE/PARA POR CÓDIGO</x:v>
      </x:c>
    </x:row>
    <x:row r="1359">
      <x:c r="A1359" s="453" t="str">
        <x:v>MAIO 2025</x:v>
      </x:c>
      <x:c r="B1359" s="453" t="str">
        <x:v>O&amp;M</x:v>
      </x:c>
      <x:c r="C1359" s="453" t="str">
        <x:v>PRODUÇÃO</x:v>
      </x:c>
      <x:c r="D1359" s="453" t="str">
        <x:v>LINHA MORTA</x:v>
      </x:c>
      <x:c r="E1359" s="453" t="str">
        <x:v>5020200036</x:v>
      </x:c>
      <x:c r="F1359" s="601" t="str">
        <x:v>INST ESTAI SUBSOLO BASE REFORCADA LM</x:v>
      </x:c>
      <x:c r="G1359" s="453" t="str">
        <x:v>CONJUNTO</x:v>
      </x:c>
      <x:c r="H1359" s="604" t="n">
        <x:v>20</x:v>
      </x:c>
      <x:c r="I1359" s="607" t="n">
        <x:v>13504.41</x:v>
      </x:c>
      <x:c r="J1359" s="607" t="n">
        <x:v>6840.6</x:v>
      </x:c>
      <x:c r="K1359" s="453" t="str">
        <x:v>NORTE | SUL</x:v>
      </x:c>
      <x:c r="L1359" s="453" t="str">
        <x:v>SIM</x:v>
      </x:c>
      <x:c r="M1359" s="453" t="str">
        <x:v>PRODUÇÃO · COMPÕE O FATOR K</x:v>
      </x:c>
      <x:c r="N1359" s="453" t="str">
        <x:v>SUGESTÃO POR SIMILARIDADE | NÃO INFORMADA</x:v>
      </x:c>
    </x:row>
    <x:row r="1360">
      <x:c r="A1360" s="453" t="str">
        <x:v>MAIO 2025</x:v>
      </x:c>
      <x:c r="B1360" s="453" t="str">
        <x:v>O&amp;M</x:v>
      </x:c>
      <x:c r="C1360" s="453" t="str">
        <x:v>PRODUÇÃO</x:v>
      </x:c>
      <x:c r="D1360" s="453" t="str">
        <x:v>LINHA MORTA</x:v>
      </x:c>
      <x:c r="E1360" s="453" t="str">
        <x:v>5020200037</x:v>
      </x:c>
      <x:c r="F1360" s="601" t="str">
        <x:v>INST ESTAI AEREO LM</x:v>
      </x:c>
      <x:c r="G1360" s="453" t="str">
        <x:v>CONJUNTO</x:v>
      </x:c>
      <x:c r="H1360" s="604" t="n">
        <x:v>6</x:v>
      </x:c>
      <x:c r="I1360" s="607" t="n">
        <x:v>3089.33</x:v>
      </x:c>
      <x:c r="J1360" s="607" t="n">
        <x:v>2208.36</x:v>
      </x:c>
      <x:c r="K1360" s="453" t="str">
        <x:v>NORTE | SUL</x:v>
      </x:c>
      <x:c r="L1360" s="453" t="str">
        <x:v>SIM</x:v>
      </x:c>
      <x:c r="M1360" s="453" t="str">
        <x:v>PRODUÇÃO · COMPÕE O FATOR K</x:v>
      </x:c>
      <x:c r="N1360" s="453" t="str">
        <x:v>DE/PARA POR CÓDIGO | NÃO INFORMADA</x:v>
      </x:c>
    </x:row>
    <x:row r="1361">
      <x:c r="A1361" s="453" t="str">
        <x:v>MAIO 2025</x:v>
      </x:c>
      <x:c r="B1361" s="453" t="str">
        <x:v>O&amp;M</x:v>
      </x:c>
      <x:c r="C1361" s="453" t="str">
        <x:v>PRODUÇÃO</x:v>
      </x:c>
      <x:c r="D1361" s="453" t="str">
        <x:v>LINHA MORTA</x:v>
      </x:c>
      <x:c r="E1361" s="453" t="str">
        <x:v>5020200038</x:v>
      </x:c>
      <x:c r="F1361" s="601" t="str">
        <x:v>RET ESTAI AEREO LM</x:v>
      </x:c>
      <x:c r="G1361" s="453" t="str">
        <x:v>CONJUNTO</x:v>
      </x:c>
      <x:c r="H1361" s="604" t="n">
        <x:v>19</x:v>
      </x:c>
      <x:c r="I1361" s="607" t="n">
        <x:v>3394.89</x:v>
      </x:c>
      <x:c r="J1361" s="607" t="n">
        <x:v>5244.76</x:v>
      </x:c>
      <x:c r="K1361" s="453" t="str">
        <x:v>NORTE | SUL</x:v>
      </x:c>
      <x:c r="L1361" s="453" t="str">
        <x:v>SIM</x:v>
      </x:c>
      <x:c r="M1361" s="453" t="str">
        <x:v>PRODUÇÃO · COMPÕE O FATOR K</x:v>
      </x:c>
      <x:c r="N1361" s="453" t="str">
        <x:v>DE/PARA POR CÓDIGO | NÃO INFORMADA</x:v>
      </x:c>
    </x:row>
    <x:row r="1362">
      <x:c r="A1362" s="453" t="str">
        <x:v>MAIO 2025</x:v>
      </x:c>
      <x:c r="B1362" s="453" t="str">
        <x:v>O&amp;M</x:v>
      </x:c>
      <x:c r="C1362" s="453" t="str">
        <x:v>PRODUÇÃO</x:v>
      </x:c>
      <x:c r="D1362" s="453" t="str">
        <x:v>LINHA MORTA</x:v>
      </x:c>
      <x:c r="E1362" s="453" t="str">
        <x:v>5020200039</x:v>
      </x:c>
      <x:c r="F1362" s="601" t="str">
        <x:v>TENSIONAR ESTAI LM</x:v>
      </x:c>
      <x:c r="G1362" s="453" t="str">
        <x:v>CONJUNTO</x:v>
      </x:c>
      <x:c r="H1362" s="604" t="n">
        <x:v>11</x:v>
      </x:c>
      <x:c r="I1362" s="607" t="n">
        <x:v>1073.6</x:v>
      </x:c>
      <x:c r="J1362" s="607" t="n">
        <x:v>2024.33</x:v>
      </x:c>
      <x:c r="K1362" s="453" t="str">
        <x:v>NORTE</x:v>
      </x:c>
      <x:c r="L1362" s="453" t="str">
        <x:v>SIM</x:v>
      </x:c>
      <x:c r="M1362" s="453" t="str">
        <x:v>PRODUÇÃO · COMPÕE O FATOR K</x:v>
      </x:c>
      <x:c r="N1362" s="453" t="str">
        <x:v>DE/PARA POR CÓDIGO</x:v>
      </x:c>
    </x:row>
    <x:row r="1363">
      <x:c r="A1363" s="453" t="str">
        <x:v>MAIO 2025</x:v>
      </x:c>
      <x:c r="B1363" s="453" t="str">
        <x:v>O&amp;M</x:v>
      </x:c>
      <x:c r="C1363" s="453" t="str">
        <x:v>PRODUÇÃO</x:v>
      </x:c>
      <x:c r="D1363" s="453" t="str">
        <x:v>LINHA MORTA</x:v>
      </x:c>
      <x:c r="E1363" s="453" t="str">
        <x:v>5021000131</x:v>
      </x:c>
      <x:c r="F1363" s="601" t="str">
        <x:v>INST ESTR PRI 2/3F SUS/PAS SP CRUZ SP LM</x:v>
      </x:c>
      <x:c r="G1363" s="453" t="str">
        <x:v>CONJUNTO</x:v>
      </x:c>
      <x:c r="H1363" s="604" t="n">
        <x:v>308</x:v>
      </x:c>
      <x:c r="I1363" s="607" t="n">
        <x:v>158769.41</x:v>
      </x:c>
      <x:c r="J1363" s="607" t="n">
        <x:v>201013.12</x:v>
      </x:c>
      <x:c r="K1363" s="453" t="str">
        <x:v>NORTE | SUL</x:v>
      </x:c>
      <x:c r="L1363" s="453" t="str">
        <x:v>SIM</x:v>
      </x:c>
      <x:c r="M1363" s="453" t="str">
        <x:v>PRODUÇÃO · COMPÕE O FATOR K</x:v>
      </x:c>
      <x:c r="N1363" s="453" t="str">
        <x:v>DE/PARA POR CÓDIGO | NÃO INFORMADA</x:v>
      </x:c>
    </x:row>
    <x:row r="1364">
      <x:c r="A1364" s="453" t="str">
        <x:v>MAIO 2025</x:v>
      </x:c>
      <x:c r="B1364" s="453" t="str">
        <x:v>O&amp;M</x:v>
      </x:c>
      <x:c r="C1364" s="453" t="str">
        <x:v>PRODUÇÃO</x:v>
      </x:c>
      <x:c r="D1364" s="453" t="str">
        <x:v>LINHA MORTA</x:v>
      </x:c>
      <x:c r="E1364" s="453" t="str">
        <x:v>5021000132</x:v>
      </x:c>
      <x:c r="F1364" s="601" t="str">
        <x:v>RET ESTR PRI 2/3F SUS/PAS SP CRUZ SP LM</x:v>
      </x:c>
      <x:c r="G1364" s="453" t="str">
        <x:v>CONJUNTO</x:v>
      </x:c>
      <x:c r="H1364" s="604" t="n">
        <x:v>172</x:v>
      </x:c>
      <x:c r="I1364" s="607" t="n">
        <x:v>33065.63</x:v>
      </x:c>
      <x:c r="J1364" s="607" t="n">
        <x:v>84173.36</x:v>
      </x:c>
      <x:c r="K1364" s="453" t="str">
        <x:v>NORTE | SUL</x:v>
      </x:c>
      <x:c r="L1364" s="453" t="str">
        <x:v>SIM</x:v>
      </x:c>
      <x:c r="M1364" s="453" t="str">
        <x:v>PRODUÇÃO · COMPÕE O FATOR K</x:v>
      </x:c>
      <x:c r="N1364" s="453" t="str">
        <x:v>DE/PARA POR CÓDIGO</x:v>
      </x:c>
    </x:row>
    <x:row r="1365">
      <x:c r="A1365" s="453" t="str">
        <x:v>MAIO 2025</x:v>
      </x:c>
      <x:c r="B1365" s="453" t="str">
        <x:v>O&amp;M</x:v>
      </x:c>
      <x:c r="C1365" s="453" t="str">
        <x:v>PRODUÇÃO</x:v>
      </x:c>
      <x:c r="D1365" s="453" t="str">
        <x:v>LINHA MORTA</x:v>
      </x:c>
      <x:c r="E1365" s="453" t="str">
        <x:v>5021000133</x:v>
      </x:c>
      <x:c r="F1365" s="601" t="str">
        <x:v>INST ESTR PRI 2/3F SUS/PAS DP CRUZ DP LM</x:v>
      </x:c>
      <x:c r="G1365" s="453" t="str">
        <x:v>CONJUNTO</x:v>
      </x:c>
      <x:c r="H1365" s="604" t="n">
        <x:v>38</x:v>
      </x:c>
      <x:c r="I1365" s="607" t="n">
        <x:v>25188</x:v>
      </x:c>
      <x:c r="J1365" s="607" t="n">
        <x:v>36144.08</x:v>
      </x:c>
      <x:c r="K1365" s="453" t="str">
        <x:v>NORTE | SUL</x:v>
      </x:c>
      <x:c r="L1365" s="453" t="str">
        <x:v>SIM</x:v>
      </x:c>
      <x:c r="M1365" s="453" t="str">
        <x:v>PRODUÇÃO · COMPÕE O FATOR K</x:v>
      </x:c>
      <x:c r="N1365" s="453" t="str">
        <x:v>DE/PARA POR CÓDIGO | NÃO INFORMADA</x:v>
      </x:c>
    </x:row>
    <x:row r="1366">
      <x:c r="A1366" s="453" t="str">
        <x:v>MAIO 2025</x:v>
      </x:c>
      <x:c r="B1366" s="453" t="str">
        <x:v>O&amp;M</x:v>
      </x:c>
      <x:c r="C1366" s="453" t="str">
        <x:v>PRODUÇÃO</x:v>
      </x:c>
      <x:c r="D1366" s="453" t="str">
        <x:v>LINHA MORTA</x:v>
      </x:c>
      <x:c r="E1366" s="453" t="str">
        <x:v>5021000134</x:v>
      </x:c>
      <x:c r="F1366" s="601" t="str">
        <x:v>RET ESTR PRI 2/3F SUS/PAS DP CRUZ DP LM</x:v>
      </x:c>
      <x:c r="G1366" s="453" t="str">
        <x:v>CONJUNTO</x:v>
      </x:c>
      <x:c r="H1366" s="604" t="n">
        <x:v>50</x:v>
      </x:c>
      <x:c r="I1366" s="607" t="n">
        <x:v>11943.81</x:v>
      </x:c>
      <x:c r="J1366" s="607" t="n">
        <x:v>35668.5</x:v>
      </x:c>
      <x:c r="K1366" s="453" t="str">
        <x:v>NORTE | SUL</x:v>
      </x:c>
      <x:c r="L1366" s="453" t="str">
        <x:v>SIM</x:v>
      </x:c>
      <x:c r="M1366" s="453" t="str">
        <x:v>PRODUÇÃO · COMPÕE O FATOR K</x:v>
      </x:c>
      <x:c r="N1366" s="453" t="str">
        <x:v>DE/PARA POR CÓDIGO</x:v>
      </x:c>
    </x:row>
    <x:row r="1367">
      <x:c r="A1367" s="453" t="str">
        <x:v>MAIO 2025</x:v>
      </x:c>
      <x:c r="B1367" s="453" t="str">
        <x:v>O&amp;M</x:v>
      </x:c>
      <x:c r="C1367" s="453" t="str">
        <x:v>PRODUÇÃO</x:v>
      </x:c>
      <x:c r="D1367" s="453" t="str">
        <x:v>LINHA MORTA</x:v>
      </x:c>
      <x:c r="E1367" s="453" t="str">
        <x:v>5021000135</x:v>
      </x:c>
      <x:c r="F1367" s="601" t="str">
        <x:v>INST ESTR PRI 2/3F ANC/AMA SP CRUZ DP LM</x:v>
      </x:c>
      <x:c r="G1367" s="453" t="str">
        <x:v>CONJUNTO</x:v>
      </x:c>
      <x:c r="H1367" s="604" t="n">
        <x:v>93</x:v>
      </x:c>
      <x:c r="I1367" s="607" t="n">
        <x:v>81226.2</x:v>
      </x:c>
      <x:c r="J1367" s="607" t="n">
        <x:v>99534.18</x:v>
      </x:c>
      <x:c r="K1367" s="453" t="str">
        <x:v>NORTE | SUL</x:v>
      </x:c>
      <x:c r="L1367" s="453" t="str">
        <x:v>SIM</x:v>
      </x:c>
      <x:c r="M1367" s="453" t="str">
        <x:v>PRODUÇÃO · COMPÕE O FATOR K</x:v>
      </x:c>
      <x:c r="N1367" s="453" t="str">
        <x:v>DE/PARA POR CÓDIGO</x:v>
      </x:c>
    </x:row>
    <x:row r="1368">
      <x:c r="A1368" s="453" t="str">
        <x:v>MAIO 2025</x:v>
      </x:c>
      <x:c r="B1368" s="453" t="str">
        <x:v>O&amp;M</x:v>
      </x:c>
      <x:c r="C1368" s="453" t="str">
        <x:v>PRODUÇÃO</x:v>
      </x:c>
      <x:c r="D1368" s="453" t="str">
        <x:v>LINHA MORTA</x:v>
      </x:c>
      <x:c r="E1368" s="453" t="str">
        <x:v>5021000136</x:v>
      </x:c>
      <x:c r="F1368" s="601" t="str">
        <x:v>RET ESTR PRI 2/3F ANC/AMA SP CRUZ DP LM</x:v>
      </x:c>
      <x:c r="G1368" s="453" t="str">
        <x:v>CONJUNTO</x:v>
      </x:c>
      <x:c r="H1368" s="604" t="n">
        <x:v>40</x:v>
      </x:c>
      <x:c r="I1368" s="607" t="n">
        <x:v>12969.44</x:v>
      </x:c>
      <x:c r="J1368" s="607" t="n">
        <x:v>29967.2</x:v>
      </x:c>
      <x:c r="K1368" s="453" t="str">
        <x:v>NORTE | SUL</x:v>
      </x:c>
      <x:c r="L1368" s="453" t="str">
        <x:v>SIM</x:v>
      </x:c>
      <x:c r="M1368" s="453" t="str">
        <x:v>PRODUÇÃO · COMPÕE O FATOR K</x:v>
      </x:c>
      <x:c r="N1368" s="453" t="str">
        <x:v>DE/PARA POR CÓDIGO | NÃO INFORMADA</x:v>
      </x:c>
    </x:row>
    <x:row r="1369">
      <x:c r="A1369" s="453" t="str">
        <x:v>MAIO 2025</x:v>
      </x:c>
      <x:c r="B1369" s="453" t="str">
        <x:v>O&amp;M</x:v>
      </x:c>
      <x:c r="C1369" s="453" t="str">
        <x:v>PRODUÇÃO</x:v>
      </x:c>
      <x:c r="D1369" s="453" t="str">
        <x:v>LINHA MORTA</x:v>
      </x:c>
      <x:c r="E1369" s="453" t="str">
        <x:v>5021000137</x:v>
      </x:c>
      <x:c r="F1369" s="601" t="str">
        <x:v>INST ESTR PRI 2/3F ANC/AMA DP CRUZ DP LM</x:v>
      </x:c>
      <x:c r="G1369" s="453" t="str">
        <x:v>CONJUNTO</x:v>
      </x:c>
      <x:c r="H1369" s="604" t="n">
        <x:v>64</x:v>
      </x:c>
      <x:c r="I1369" s="607" t="n">
        <x:v>83709.44</x:v>
      </x:c>
      <x:c r="J1369" s="607" t="n">
        <x:v>97436.16</x:v>
      </x:c>
      <x:c r="K1369" s="453" t="str">
        <x:v>NORTE | SUL</x:v>
      </x:c>
      <x:c r="L1369" s="453" t="str">
        <x:v>SIM</x:v>
      </x:c>
      <x:c r="M1369" s="453" t="str">
        <x:v>PRODUÇÃO · COMPÕE O FATOR K</x:v>
      </x:c>
      <x:c r="N1369" s="453" t="str">
        <x:v>DE/PARA POR CÓDIGO</x:v>
      </x:c>
    </x:row>
    <x:row r="1370">
      <x:c r="A1370" s="453" t="str">
        <x:v>MAIO 2025</x:v>
      </x:c>
      <x:c r="B1370" s="453" t="str">
        <x:v>O&amp;M</x:v>
      </x:c>
      <x:c r="C1370" s="453" t="str">
        <x:v>PRODUÇÃO</x:v>
      </x:c>
      <x:c r="D1370" s="453" t="str">
        <x:v>LINHA MORTA</x:v>
      </x:c>
      <x:c r="E1370" s="453" t="str">
        <x:v>5021000138</x:v>
      </x:c>
      <x:c r="F1370" s="601" t="str">
        <x:v>RET ESTR PRI 2/3F ANC/AMA DP CRUZ DP LM</x:v>
      </x:c>
      <x:c r="G1370" s="453" t="str">
        <x:v>CONJUNTO</x:v>
      </x:c>
      <x:c r="H1370" s="604" t="n">
        <x:v>18</x:v>
      </x:c>
      <x:c r="I1370" s="607" t="n">
        <x:v>7418.49</x:v>
      </x:c>
      <x:c r="J1370" s="607" t="n">
        <x:v>19181.88</x:v>
      </x:c>
      <x:c r="K1370" s="453" t="str">
        <x:v>NORTE | SUL</x:v>
      </x:c>
      <x:c r="L1370" s="453" t="str">
        <x:v>SIM</x:v>
      </x:c>
      <x:c r="M1370" s="453" t="str">
        <x:v>PRODUÇÃO · COMPÕE O FATOR K</x:v>
      </x:c>
      <x:c r="N1370" s="453" t="str">
        <x:v>DE/PARA POR CÓDIGO | OBSERVAÇÃO DO DE/PARA | NÃO INFORMADA</x:v>
      </x:c>
    </x:row>
    <x:row r="1371">
      <x:c r="A1371" s="453" t="str">
        <x:v>MAIO 2025</x:v>
      </x:c>
      <x:c r="B1371" s="453" t="str">
        <x:v>O&amp;M</x:v>
      </x:c>
      <x:c r="C1371" s="453" t="str">
        <x:v>PRODUÇÃO</x:v>
      </x:c>
      <x:c r="D1371" s="453" t="str">
        <x:v>LINHA MORTA</x:v>
      </x:c>
      <x:c r="E1371" s="453" t="str">
        <x:v>5021000140</x:v>
      </x:c>
      <x:c r="F1371" s="601" t="str">
        <x:v>RET ESTR PRI 1F SUSP/PAS SP S/CRUZ LM</x:v>
      </x:c>
      <x:c r="G1371" s="453" t="str">
        <x:v>CONJUNTO</x:v>
      </x:c>
      <x:c r="H1371" s="604" t="n">
        <x:v>101</x:v>
      </x:c>
      <x:c r="I1371" s="607" t="n">
        <x:v>6899.31</x:v>
      </x:c>
      <x:c r="J1371" s="607" t="n">
        <x:v>19914.17</x:v>
      </x:c>
      <x:c r="K1371" s="453" t="str">
        <x:v>NORTE | SUL</x:v>
      </x:c>
      <x:c r="L1371" s="453" t="str">
        <x:v>SIM</x:v>
      </x:c>
      <x:c r="M1371" s="453" t="str">
        <x:v>PRODUÇÃO · COMPÕE O FATOR K</x:v>
      </x:c>
      <x:c r="N1371" s="453" t="str">
        <x:v>DE/PARA POR CÓDIGO</x:v>
      </x:c>
    </x:row>
    <x:row r="1372">
      <x:c r="A1372" s="453" t="str">
        <x:v>MAIO 2025</x:v>
      </x:c>
      <x:c r="B1372" s="453" t="str">
        <x:v>O&amp;M</x:v>
      </x:c>
      <x:c r="C1372" s="453" t="str">
        <x:v>PRODUÇÃO</x:v>
      </x:c>
      <x:c r="D1372" s="453" t="str">
        <x:v>LINHA MORTA</x:v>
      </x:c>
      <x:c r="E1372" s="453" t="str">
        <x:v>5021000141</x:v>
      </x:c>
      <x:c r="F1372" s="601" t="str">
        <x:v>INST ESTR PRI 1F SUSP/PAS DP S/CRUZ LM</x:v>
      </x:c>
      <x:c r="G1372" s="453" t="str">
        <x:v>CONJUNTO</x:v>
      </x:c>
      <x:c r="H1372" s="604" t="n">
        <x:v>154</x:v>
      </x:c>
      <x:c r="I1372" s="607" t="n">
        <x:v>25553.22</x:v>
      </x:c>
      <x:c r="J1372" s="607" t="n">
        <x:v>56194.6</x:v>
      </x:c>
      <x:c r="K1372" s="453" t="str">
        <x:v>NORTE | SUL</x:v>
      </x:c>
      <x:c r="L1372" s="453" t="str">
        <x:v>SIM</x:v>
      </x:c>
      <x:c r="M1372" s="453" t="str">
        <x:v>PRODUÇÃO · COMPÕE O FATOR K</x:v>
      </x:c>
      <x:c r="N1372" s="453" t="str">
        <x:v>DE/PARA POR CÓDIGO</x:v>
      </x:c>
    </x:row>
    <x:row r="1373">
      <x:c r="A1373" s="453" t="str">
        <x:v>MAIO 2025</x:v>
      </x:c>
      <x:c r="B1373" s="453" t="str">
        <x:v>O&amp;M</x:v>
      </x:c>
      <x:c r="C1373" s="453" t="str">
        <x:v>PRODUÇÃO</x:v>
      </x:c>
      <x:c r="D1373" s="453" t="str">
        <x:v>LINHA MORTA</x:v>
      </x:c>
      <x:c r="E1373" s="453" t="str">
        <x:v>5021000145</x:v>
      </x:c>
      <x:c r="F1373" s="601" t="str">
        <x:v>INST ESTR PRI 1F ANC/AMA DP S/CRUZ LM</x:v>
      </x:c>
      <x:c r="G1373" s="453" t="str">
        <x:v>CONJUNTO</x:v>
      </x:c>
      <x:c r="H1373" s="604" t="n">
        <x:v>44</x:v>
      </x:c>
      <x:c r="I1373" s="607" t="n">
        <x:v>16750.8</x:v>
      </x:c>
      <x:c r="J1373" s="607" t="n">
        <x:v>23111.88</x:v>
      </x:c>
      <x:c r="K1373" s="453" t="str">
        <x:v>NORTE | SUL</x:v>
      </x:c>
      <x:c r="L1373" s="453" t="str">
        <x:v>SIM</x:v>
      </x:c>
      <x:c r="M1373" s="453" t="str">
        <x:v>PRODUÇÃO · COMPÕE O FATOR K</x:v>
      </x:c>
      <x:c r="N1373" s="453" t="str">
        <x:v>DE/PARA POR CÓDIGO</x:v>
      </x:c>
    </x:row>
    <x:row r="1374">
      <x:c r="A1374" s="453" t="str">
        <x:v>MAIO 2025</x:v>
      </x:c>
      <x:c r="B1374" s="453" t="str">
        <x:v>O&amp;M</x:v>
      </x:c>
      <x:c r="C1374" s="453" t="str">
        <x:v>PRODUÇÃO</x:v>
      </x:c>
      <x:c r="D1374" s="453" t="str">
        <x:v>LINHA MORTA</x:v>
      </x:c>
      <x:c r="E1374" s="453" t="str">
        <x:v>5021000146</x:v>
      </x:c>
      <x:c r="F1374" s="601" t="str">
        <x:v>RET ESTR PRI 1F ANC/AMA DP S/CRUZ LM</x:v>
      </x:c>
      <x:c r="G1374" s="453" t="str">
        <x:v>CONJUNTO</x:v>
      </x:c>
      <x:c r="H1374" s="604" t="n">
        <x:v>17</x:v>
      </x:c>
      <x:c r="I1374" s="607" t="n">
        <x:v>2489.14</x:v>
      </x:c>
      <x:c r="J1374" s="607" t="n">
        <x:v>6033.47</x:v>
      </x:c>
      <x:c r="K1374" s="453" t="str">
        <x:v>NORTE | SUL</x:v>
      </x:c>
      <x:c r="L1374" s="453" t="str">
        <x:v>SIM</x:v>
      </x:c>
      <x:c r="M1374" s="453" t="str">
        <x:v>PRODUÇÃO · COMPÕE O FATOR K</x:v>
      </x:c>
      <x:c r="N1374" s="453" t="str">
        <x:v>DE/PARA POR CÓDIGO</x:v>
      </x:c>
    </x:row>
    <x:row r="1375">
      <x:c r="A1375" s="453" t="str">
        <x:v>MAIO 2025</x:v>
      </x:c>
      <x:c r="B1375" s="453" t="str">
        <x:v>O&amp;M</x:v>
      </x:c>
      <x:c r="C1375" s="453" t="str">
        <x:v>PRODUÇÃO</x:v>
      </x:c>
      <x:c r="D1375" s="453" t="str">
        <x:v>LINHA MORTA</x:v>
      </x:c>
      <x:c r="E1375" s="453" t="str">
        <x:v>5021000147</x:v>
      </x:c>
      <x:c r="F1375" s="601" t="str">
        <x:v>INST ESTR PRI 2/3F SUS/PAS SP S/CRUZ LM</x:v>
      </x:c>
      <x:c r="G1375" s="453" t="str">
        <x:v>CONJUNTO</x:v>
      </x:c>
      <x:c r="H1375" s="604" t="n">
        <x:v>5</x:v>
      </x:c>
      <x:c r="I1375" s="607" t="n">
        <x:v>1366.5</x:v>
      </x:c>
      <x:c r="J1375" s="607" t="n">
        <x:v>2370</x:v>
      </x:c>
      <x:c r="K1375" s="453" t="str">
        <x:v>NORTE | SUL</x:v>
      </x:c>
      <x:c r="L1375" s="453" t="str">
        <x:v>SIM</x:v>
      </x:c>
      <x:c r="M1375" s="453" t="str">
        <x:v>PRODUÇÃO · COMPÕE O FATOR K</x:v>
      </x:c>
      <x:c r="N1375" s="453" t="str">
        <x:v>DE/PARA POR CÓDIGO</x:v>
      </x:c>
    </x:row>
    <x:row r="1376">
      <x:c r="A1376" s="453" t="str">
        <x:v>MAIO 2025</x:v>
      </x:c>
      <x:c r="B1376" s="453" t="str">
        <x:v>O&amp;M</x:v>
      </x:c>
      <x:c r="C1376" s="453" t="str">
        <x:v>PRODUÇÃO</x:v>
      </x:c>
      <x:c r="D1376" s="453" t="str">
        <x:v>LINHA MORTA</x:v>
      </x:c>
      <x:c r="E1376" s="453" t="str">
        <x:v>5021000148</x:v>
      </x:c>
      <x:c r="F1376" s="601" t="str">
        <x:v>RET ESTR PRI 2/3F SUS/PAS SP S/CRUZ LM</x:v>
      </x:c>
      <x:c r="G1376" s="453" t="str">
        <x:v>CONJUNTO</x:v>
      </x:c>
      <x:c r="H1376" s="604" t="n">
        <x:v>9</x:v>
      </x:c>
      <x:c r="I1376" s="607" t="n">
        <x:v>1010.34</x:v>
      </x:c>
      <x:c r="J1376" s="607" t="n">
        <x:v>2251.35</x:v>
      </x:c>
      <x:c r="K1376" s="453" t="str">
        <x:v>NORTE | SUL</x:v>
      </x:c>
      <x:c r="L1376" s="453" t="str">
        <x:v>SIM</x:v>
      </x:c>
      <x:c r="M1376" s="453" t="str">
        <x:v>PRODUÇÃO · COMPÕE O FATOR K</x:v>
      </x:c>
      <x:c r="N1376" s="453" t="str">
        <x:v>DE/PARA POR CÓDIGO</x:v>
      </x:c>
    </x:row>
    <x:row r="1377">
      <x:c r="A1377" s="453" t="str">
        <x:v>MAIO 2025</x:v>
      </x:c>
      <x:c r="B1377" s="453" t="str">
        <x:v>O&amp;M</x:v>
      </x:c>
      <x:c r="C1377" s="453" t="str">
        <x:v>PRODUÇÃO</x:v>
      </x:c>
      <x:c r="D1377" s="453" t="str">
        <x:v>LINHA MORTA</x:v>
      </x:c>
      <x:c r="E1377" s="453" t="str">
        <x:v>5021000157</x:v>
      </x:c>
      <x:c r="F1377" s="601" t="str">
        <x:v>NIVELAR CRUZETA LM</x:v>
      </x:c>
      <x:c r="G1377" s="453" t="str">
        <x:v>CONJUNTO</x:v>
      </x:c>
      <x:c r="H1377" s="604" t="n">
        <x:v>2</x:v>
      </x:c>
      <x:c r="I1377" s="607" t="n">
        <x:v>106.9</x:v>
      </x:c>
      <x:c r="J1377" s="607" t="n">
        <x:v>1025.82</x:v>
      </x:c>
      <x:c r="K1377" s="453" t="str">
        <x:v>NORTE</x:v>
      </x:c>
      <x:c r="L1377" s="453" t="str">
        <x:v>SIM</x:v>
      </x:c>
      <x:c r="M1377" s="453" t="str">
        <x:v>PRODUÇÃO · COMPÕE O FATOR K</x:v>
      </x:c>
      <x:c r="N1377" s="453" t="str">
        <x:v>NÃO INFORMADA</x:v>
      </x:c>
    </x:row>
    <x:row r="1378">
      <x:c r="A1378" s="453" t="str">
        <x:v>MAIO 2025</x:v>
      </x:c>
      <x:c r="B1378" s="453" t="str">
        <x:v>O&amp;M</x:v>
      </x:c>
      <x:c r="C1378" s="453" t="str">
        <x:v>PRODUÇÃO</x:v>
      </x:c>
      <x:c r="D1378" s="453" t="str">
        <x:v>LINHA MORTA</x:v>
      </x:c>
      <x:c r="E1378" s="453" t="str">
        <x:v>5021000158</x:v>
      </x:c>
      <x:c r="F1378" s="601" t="str">
        <x:v>INST ESTR PRI RDC PASSANTE SIMPLES LM</x:v>
      </x:c>
      <x:c r="G1378" s="453" t="str">
        <x:v>CONJUNTO</x:v>
      </x:c>
      <x:c r="H1378" s="604" t="n">
        <x:v>30</x:v>
      </x:c>
      <x:c r="I1378" s="607" t="n">
        <x:v>13218.53</x:v>
      </x:c>
      <x:c r="J1378" s="607" t="n">
        <x:v>18037.5</x:v>
      </x:c>
      <x:c r="K1378" s="453" t="str">
        <x:v>NORTE | SUL</x:v>
      </x:c>
      <x:c r="L1378" s="453" t="str">
        <x:v>SIM</x:v>
      </x:c>
      <x:c r="M1378" s="453" t="str">
        <x:v>PRODUÇÃO · COMPÕE O FATOR K</x:v>
      </x:c>
      <x:c r="N1378" s="453" t="str">
        <x:v>DE/PARA POR CÓDIGO | SEM DE/PARA (OBS. EQUIVALÊNCIA / DILUIÇÃO)</x:v>
      </x:c>
    </x:row>
    <x:row r="1379">
      <x:c r="A1379" s="453" t="str">
        <x:v>MAIO 2025</x:v>
      </x:c>
      <x:c r="B1379" s="453" t="str">
        <x:v>O&amp;M</x:v>
      </x:c>
      <x:c r="C1379" s="453" t="str">
        <x:v>PRODUÇÃO</x:v>
      </x:c>
      <x:c r="D1379" s="453" t="str">
        <x:v>LINHA MORTA</x:v>
      </x:c>
      <x:c r="E1379" s="453" t="str">
        <x:v>5021000159</x:v>
      </x:c>
      <x:c r="F1379" s="601" t="str">
        <x:v>RET ESTR PRI RDC PASSANTE SIMPLES LM</x:v>
      </x:c>
      <x:c r="G1379" s="453" t="str">
        <x:v>CONJUNTO</x:v>
      </x:c>
      <x:c r="H1379" s="604" t="n">
        <x:v>4</x:v>
      </x:c>
      <x:c r="I1379" s="607" t="n">
        <x:v>551.49</x:v>
      </x:c>
      <x:c r="J1379" s="607" t="n">
        <x:v>1396.52</x:v>
      </x:c>
      <x:c r="K1379" s="453" t="str">
        <x:v>NORTE | SUL</x:v>
      </x:c>
      <x:c r="L1379" s="453" t="str">
        <x:v>SIM</x:v>
      </x:c>
      <x:c r="M1379" s="453" t="str">
        <x:v>PRODUÇÃO · COMPÕE O FATOR K</x:v>
      </x:c>
      <x:c r="N1379" s="453" t="str">
        <x:v>NÃO INFORMADA | DE/PARA POR CÓDIGO</x:v>
      </x:c>
    </x:row>
    <x:row r="1380">
      <x:c r="A1380" s="453" t="str">
        <x:v>MAIO 2025</x:v>
      </x:c>
      <x:c r="B1380" s="453" t="str">
        <x:v>O&amp;M</x:v>
      </x:c>
      <x:c r="C1380" s="453" t="str">
        <x:v>PRODUÇÃO</x:v>
      </x:c>
      <x:c r="D1380" s="453" t="str">
        <x:v>LINHA MORTA</x:v>
      </x:c>
      <x:c r="E1380" s="453" t="str">
        <x:v>5021000160</x:v>
      </x:c>
      <x:c r="F1380" s="601" t="str">
        <x:v>INST ESTR PRI RDC ANCORAGEM SIMPLES LM</x:v>
      </x:c>
      <x:c r="G1380" s="453" t="str">
        <x:v>CONJUNTO</x:v>
      </x:c>
      <x:c r="H1380" s="604" t="n">
        <x:v>6</x:v>
      </x:c>
      <x:c r="I1380" s="607" t="n">
        <x:v>4158.24</x:v>
      </x:c>
      <x:c r="J1380" s="607" t="n">
        <x:v>4441.92</x:v>
      </x:c>
      <x:c r="K1380" s="453" t="str">
        <x:v>NORTE | SUL</x:v>
      </x:c>
      <x:c r="L1380" s="453" t="str">
        <x:v>SIM</x:v>
      </x:c>
      <x:c r="M1380" s="453" t="str">
        <x:v>PRODUÇÃO · COMPÕE O FATOR K</x:v>
      </x:c>
      <x:c r="N1380" s="453" t="str">
        <x:v>DE/PARA POR CÓDIGO</x:v>
      </x:c>
    </x:row>
    <x:row r="1381">
      <x:c r="A1381" s="453" t="str">
        <x:v>MAIO 2025</x:v>
      </x:c>
      <x:c r="B1381" s="453" t="str">
        <x:v>O&amp;M</x:v>
      </x:c>
      <x:c r="C1381" s="453" t="str">
        <x:v>PRODUÇÃO</x:v>
      </x:c>
      <x:c r="D1381" s="453" t="str">
        <x:v>LINHA MORTA</x:v>
      </x:c>
      <x:c r="E1381" s="453" t="str">
        <x:v>5021000164</x:v>
      </x:c>
      <x:c r="F1381" s="601" t="str">
        <x:v>INST ESTR PRI RDC N3S-CE LM</x:v>
      </x:c>
      <x:c r="G1381" s="453" t="str">
        <x:v>CONJUNTO</x:v>
      </x:c>
      <x:c r="H1381" s="604" t="n">
        <x:v>7</x:v>
      </x:c>
      <x:c r="I1381" s="607" t="n">
        <x:v>13904.52</x:v>
      </x:c>
      <x:c r="J1381" s="607" t="n">
        <x:v>7957.39</x:v>
      </x:c>
      <x:c r="K1381" s="453" t="str">
        <x:v>NORTE | SUL</x:v>
      </x:c>
      <x:c r="L1381" s="453" t="str">
        <x:v>SIM</x:v>
      </x:c>
      <x:c r="M1381" s="453" t="str">
        <x:v>PRODUÇÃO · COMPÕE O FATOR K</x:v>
      </x:c>
      <x:c r="N1381" s="453" t="str">
        <x:v>DE/PARA POR CÓDIGO</x:v>
      </x:c>
    </x:row>
    <x:row r="1382">
      <x:c r="A1382" s="453" t="str">
        <x:v>MAIO 2025</x:v>
      </x:c>
      <x:c r="B1382" s="453" t="str">
        <x:v>O&amp;M</x:v>
      </x:c>
      <x:c r="C1382" s="453" t="str">
        <x:v>PRODUÇÃO</x:v>
      </x:c>
      <x:c r="D1382" s="453" t="str">
        <x:v>LINHA MORTA</x:v>
      </x:c>
      <x:c r="E1382" s="453" t="str">
        <x:v>5021100014</x:v>
      </x:c>
      <x:c r="F1382" s="601" t="str">
        <x:v>INST ESTRUTURA SECUNDARIA LM</x:v>
      </x:c>
      <x:c r="G1382" s="453" t="str">
        <x:v>UNIDADE</x:v>
      </x:c>
      <x:c r="H1382" s="604" t="n">
        <x:v>1661</x:v>
      </x:c>
      <x:c r="I1382" s="607" t="n">
        <x:v>193930.54</x:v>
      </x:c>
      <x:c r="J1382" s="607" t="n">
        <x:v>393009.21</x:v>
      </x:c>
      <x:c r="K1382" s="453" t="str">
        <x:v>NORTE | SUL</x:v>
      </x:c>
      <x:c r="L1382" s="453" t="str">
        <x:v>SIM</x:v>
      </x:c>
      <x:c r="M1382" s="453" t="str">
        <x:v>PRODUÇÃO · COMPÕE O FATOR K</x:v>
      </x:c>
      <x:c r="N1382" s="453" t="str">
        <x:v>DE/PARA POR CÓDIGO | NÃO INFORMADA</x:v>
      </x:c>
    </x:row>
    <x:row r="1383">
      <x:c r="A1383" s="453" t="str">
        <x:v>MAIO 2025</x:v>
      </x:c>
      <x:c r="B1383" s="453" t="str">
        <x:v>O&amp;M</x:v>
      </x:c>
      <x:c r="C1383" s="453" t="str">
        <x:v>PRODUÇÃO</x:v>
      </x:c>
      <x:c r="D1383" s="453" t="str">
        <x:v>LINHA MORTA</x:v>
      </x:c>
      <x:c r="E1383" s="453" t="str">
        <x:v>5021100015</x:v>
      </x:c>
      <x:c r="F1383" s="601" t="str">
        <x:v>RET ESTRUTURA SECUNDARIA LM</x:v>
      </x:c>
      <x:c r="G1383" s="453" t="str">
        <x:v>UNIDADE</x:v>
      </x:c>
      <x:c r="H1383" s="604" t="n">
        <x:v>1322</x:v>
      </x:c>
      <x:c r="I1383" s="607" t="n">
        <x:v>64804.74</x:v>
      </x:c>
      <x:c r="J1383" s="607" t="n">
        <x:v>312798.42</x:v>
      </x:c>
      <x:c r="K1383" s="453" t="str">
        <x:v>NORTE | SUL</x:v>
      </x:c>
      <x:c r="L1383" s="453" t="str">
        <x:v>SIM</x:v>
      </x:c>
      <x:c r="M1383" s="453" t="str">
        <x:v>PRODUÇÃO · COMPÕE O FATOR K</x:v>
      </x:c>
      <x:c r="N1383" s="453" t="str">
        <x:v>DE/PARA POR CÓDIGO</x:v>
      </x:c>
    </x:row>
    <x:row r="1384">
      <x:c r="A1384" s="453" t="str">
        <x:v>MAIO 2025</x:v>
      </x:c>
      <x:c r="B1384" s="453" t="str">
        <x:v>O&amp;M</x:v>
      </x:c>
      <x:c r="C1384" s="453" t="str">
        <x:v>PRODUÇÃO</x:v>
      </x:c>
      <x:c r="D1384" s="453" t="str">
        <x:v>LINHA MORTA</x:v>
      </x:c>
      <x:c r="E1384" s="453" t="str">
        <x:v>5021200046</x:v>
      </x:c>
      <x:c r="F1384" s="601" t="str">
        <x:v>INST ISOLADOR PINO/PILAR LM</x:v>
      </x:c>
      <x:c r="G1384" s="453" t="str">
        <x:v>UNIDADE</x:v>
      </x:c>
      <x:c r="H1384" s="604" t="n">
        <x:v>58</x:v>
      </x:c>
      <x:c r="I1384" s="607" t="n">
        <x:v>4434.36</x:v>
      </x:c>
      <x:c r="J1384" s="607" t="n">
        <x:v>17535.14</x:v>
      </x:c>
      <x:c r="K1384" s="453" t="str">
        <x:v>NORTE | SUL</x:v>
      </x:c>
      <x:c r="L1384" s="453" t="str">
        <x:v>SIM</x:v>
      </x:c>
      <x:c r="M1384" s="453" t="str">
        <x:v>PRODUÇÃO · COMPÕE O FATOR K</x:v>
      </x:c>
      <x:c r="N1384" s="453" t="str">
        <x:v>DE/PARA POR CÓDIGO | NÃO INFORMADA</x:v>
      </x:c>
    </x:row>
    <x:row r="1385">
      <x:c r="A1385" s="453" t="str">
        <x:v>MAIO 2025</x:v>
      </x:c>
      <x:c r="B1385" s="453" t="str">
        <x:v>O&amp;M</x:v>
      </x:c>
      <x:c r="C1385" s="453" t="str">
        <x:v>PRODUÇÃO</x:v>
      </x:c>
      <x:c r="D1385" s="453" t="str">
        <x:v>LINHA MORTA</x:v>
      </x:c>
      <x:c r="E1385" s="453" t="str">
        <x:v>5021200047</x:v>
      </x:c>
      <x:c r="F1385" s="601" t="str">
        <x:v>RET ISOLADOR PINO/PILAR LM</x:v>
      </x:c>
      <x:c r="G1385" s="453" t="str">
        <x:v>UNIDADE</x:v>
      </x:c>
      <x:c r="H1385" s="604" t="n">
        <x:v>10</x:v>
      </x:c>
      <x:c r="I1385" s="607" t="n">
        <x:v>269.23</x:v>
      </x:c>
      <x:c r="J1385" s="607" t="n">
        <x:v>3023.3</x:v>
      </x:c>
      <x:c r="K1385" s="453" t="str">
        <x:v>NORTE | SUL</x:v>
      </x:c>
      <x:c r="L1385" s="453" t="str">
        <x:v>SIM</x:v>
      </x:c>
      <x:c r="M1385" s="453" t="str">
        <x:v>PRODUÇÃO · COMPÕE O FATOR K</x:v>
      </x:c>
      <x:c r="N1385" s="453" t="str">
        <x:v>DE/PARA POR CÓDIGO</x:v>
      </x:c>
    </x:row>
    <x:row r="1386">
      <x:c r="A1386" s="453" t="str">
        <x:v>MAIO 2025</x:v>
      </x:c>
      <x:c r="B1386" s="453" t="str">
        <x:v>O&amp;M</x:v>
      </x:c>
      <x:c r="C1386" s="453" t="str">
        <x:v>PRODUÇÃO</x:v>
      </x:c>
      <x:c r="D1386" s="453" t="str">
        <x:v>LINHA MORTA</x:v>
      </x:c>
      <x:c r="E1386" s="453" t="str">
        <x:v>5021200048</x:v>
      </x:c>
      <x:c r="F1386" s="601" t="str">
        <x:v>INST ISOLAD DISCO/ANCORAGEM LM</x:v>
      </x:c>
      <x:c r="G1386" s="453" t="str">
        <x:v>CONJUNTO</x:v>
      </x:c>
      <x:c r="H1386" s="604" t="n">
        <x:v>32</x:v>
      </x:c>
      <x:c r="I1386" s="607" t="n">
        <x:v>3435.52</x:v>
      </x:c>
      <x:c r="J1386" s="607" t="n">
        <x:v>10637.76</x:v>
      </x:c>
      <x:c r="K1386" s="453" t="str">
        <x:v>NORTE | SUL</x:v>
      </x:c>
      <x:c r="L1386" s="453" t="str">
        <x:v>SIM</x:v>
      </x:c>
      <x:c r="M1386" s="453" t="str">
        <x:v>PRODUÇÃO · COMPÕE O FATOR K</x:v>
      </x:c>
      <x:c r="N1386" s="453" t="str">
        <x:v>DE/PARA POR CÓDIGO</x:v>
      </x:c>
    </x:row>
    <x:row r="1387">
      <x:c r="A1387" s="453" t="str">
        <x:v>MAIO 2025</x:v>
      </x:c>
      <x:c r="B1387" s="453" t="str">
        <x:v>O&amp;M</x:v>
      </x:c>
      <x:c r="C1387" s="453" t="str">
        <x:v>PRODUÇÃO</x:v>
      </x:c>
      <x:c r="D1387" s="453" t="str">
        <x:v>LINHA MORTA</x:v>
      </x:c>
      <x:c r="E1387" s="453" t="str">
        <x:v>5021200049</x:v>
      </x:c>
      <x:c r="F1387" s="601" t="str">
        <x:v>RET ISOLAD DISCO/ANCORAGEM LM</x:v>
      </x:c>
      <x:c r="G1387" s="453" t="str">
        <x:v>CONJUNTO</x:v>
      </x:c>
      <x:c r="H1387" s="604" t="n">
        <x:v>11</x:v>
      </x:c>
      <x:c r="I1387" s="607" t="n">
        <x:v>471.28</x:v>
      </x:c>
      <x:c r="J1387" s="607" t="n">
        <x:v>2303.4</x:v>
      </x:c>
      <x:c r="K1387" s="453" t="str">
        <x:v>NORTE | SUL</x:v>
      </x:c>
      <x:c r="L1387" s="453" t="str">
        <x:v>SIM</x:v>
      </x:c>
      <x:c r="M1387" s="453" t="str">
        <x:v>PRODUÇÃO · COMPÕE O FATOR K</x:v>
      </x:c>
      <x:c r="N1387" s="453" t="str">
        <x:v>DE/PARA POR CÓDIGO</x:v>
      </x:c>
    </x:row>
    <x:row r="1388">
      <x:c r="A1388" s="453" t="str">
        <x:v>MAIO 2025</x:v>
      </x:c>
      <x:c r="B1388" s="453" t="str">
        <x:v>O&amp;M</x:v>
      </x:c>
      <x:c r="C1388" s="453" t="str">
        <x:v>PRODUÇÃO</x:v>
      </x:c>
      <x:c r="D1388" s="453" t="str">
        <x:v>LINHA MORTA</x:v>
      </x:c>
      <x:c r="E1388" s="453" t="str">
        <x:v>5022000233</x:v>
      </x:c>
      <x:c r="F1388" s="601" t="str">
        <x:v>RET COND NU COBRE &lt;= 50MM² LM</x:v>
      </x:c>
      <x:c r="G1388" s="453" t="str">
        <x:v>METRO</x:v>
      </x:c>
      <x:c r="H1388" s="604" t="n">
        <x:v>6824</x:v>
      </x:c>
      <x:c r="I1388" s="607" t="n">
        <x:v>14536.09</x:v>
      </x:c>
      <x:c r="J1388" s="607" t="n">
        <x:v>15217.52</x:v>
      </x:c>
      <x:c r="K1388" s="453" t="str">
        <x:v>NORTE | SUL</x:v>
      </x:c>
      <x:c r="L1388" s="453" t="str">
        <x:v>SIM</x:v>
      </x:c>
      <x:c r="M1388" s="453" t="str">
        <x:v>PRODUÇÃO · COMPÕE O FATOR K</x:v>
      </x:c>
      <x:c r="N1388" s="453" t="str">
        <x:v>DE/PARA POR CÓDIGO</x:v>
      </x:c>
    </x:row>
    <x:row r="1389">
      <x:c r="A1389" s="453" t="str">
        <x:v>MAIO 2025</x:v>
      </x:c>
      <x:c r="B1389" s="453" t="str">
        <x:v>O&amp;M</x:v>
      </x:c>
      <x:c r="C1389" s="453" t="str">
        <x:v>PRODUÇÃO</x:v>
      </x:c>
      <x:c r="D1389" s="453" t="str">
        <x:v>LINHA MORTA</x:v>
      </x:c>
      <x:c r="E1389" s="453" t="str">
        <x:v>5022000234</x:v>
      </x:c>
      <x:c r="F1389" s="601" t="str">
        <x:v>INST COND NU ALUMINIO &gt; 1/0 LM</x:v>
      </x:c>
      <x:c r="G1389" s="453" t="str">
        <x:v>METRO</x:v>
      </x:c>
      <x:c r="H1389" s="604" t="n">
        <x:v>2646</x:v>
      </x:c>
      <x:c r="I1389" s="607" t="n">
        <x:v>25156</x:v>
      </x:c>
      <x:c r="J1389" s="607" t="n">
        <x:v>19130.58</x:v>
      </x:c>
      <x:c r="K1389" s="453" t="str">
        <x:v>NORTE | SUL</x:v>
      </x:c>
      <x:c r="L1389" s="453" t="str">
        <x:v>SIM</x:v>
      </x:c>
      <x:c r="M1389" s="453" t="str">
        <x:v>PRODUÇÃO · COMPÕE O FATOR K</x:v>
      </x:c>
      <x:c r="N1389" s="453" t="str">
        <x:v>DE/PARA POR CÓDIGO</x:v>
      </x:c>
    </x:row>
    <x:row r="1390">
      <x:c r="A1390" s="453" t="str">
        <x:v>MAIO 2025</x:v>
      </x:c>
      <x:c r="B1390" s="453" t="str">
        <x:v>O&amp;M</x:v>
      </x:c>
      <x:c r="C1390" s="453" t="str">
        <x:v>PRODUÇÃO</x:v>
      </x:c>
      <x:c r="D1390" s="453" t="str">
        <x:v>LINHA MORTA</x:v>
      </x:c>
      <x:c r="E1390" s="453" t="str">
        <x:v>5022000236</x:v>
      </x:c>
      <x:c r="F1390" s="601" t="str">
        <x:v>INST COND NU ALUMINIO &lt;= 1/0 LM</x:v>
      </x:c>
      <x:c r="G1390" s="453" t="str">
        <x:v>METRO</x:v>
      </x:c>
      <x:c r="H1390" s="604" t="n">
        <x:v>32930</x:v>
      </x:c>
      <x:c r="I1390" s="607" t="n">
        <x:v>260929.27</x:v>
      </x:c>
      <x:c r="J1390" s="607" t="n">
        <x:v>186054.5</x:v>
      </x:c>
      <x:c r="K1390" s="453" t="str">
        <x:v>NORTE | SUL</x:v>
      </x:c>
      <x:c r="L1390" s="453" t="str">
        <x:v>SIM</x:v>
      </x:c>
      <x:c r="M1390" s="453" t="str">
        <x:v>PRODUÇÃO · COMPÕE O FATOR K</x:v>
      </x:c>
      <x:c r="N1390" s="453" t="str">
        <x:v>DE/PARA POR CÓDIGO | NÃO INFORMADA</x:v>
      </x:c>
    </x:row>
    <x:row r="1391">
      <x:c r="A1391" s="453" t="str">
        <x:v>MAIO 2025</x:v>
      </x:c>
      <x:c r="B1391" s="453" t="str">
        <x:v>O&amp;M</x:v>
      </x:c>
      <x:c r="C1391" s="453" t="str">
        <x:v>PRODUÇÃO</x:v>
      </x:c>
      <x:c r="D1391" s="453" t="str">
        <x:v>LINHA MORTA</x:v>
      </x:c>
      <x:c r="E1391" s="453" t="str">
        <x:v>5022000237</x:v>
      </x:c>
      <x:c r="F1391" s="601" t="str">
        <x:v>RET COND NU ALUMINIO &lt;= 1/0 LM</x:v>
      </x:c>
      <x:c r="G1391" s="453" t="str">
        <x:v>METRO</x:v>
      </x:c>
      <x:c r="H1391" s="604" t="n">
        <x:v>38483</x:v>
      </x:c>
      <x:c r="I1391" s="607" t="n">
        <x:v>105600.93</x:v>
      </x:c>
      <x:c r="J1391" s="607" t="n">
        <x:v>106213.08</x:v>
      </x:c>
      <x:c r="K1391" s="453" t="str">
        <x:v>NORTE | SUL</x:v>
      </x:c>
      <x:c r="L1391" s="453" t="str">
        <x:v>SIM</x:v>
      </x:c>
      <x:c r="M1391" s="453" t="str">
        <x:v>PRODUÇÃO · COMPÕE O FATOR K</x:v>
      </x:c>
      <x:c r="N1391" s="453" t="str">
        <x:v>DE/PARA POR CÓDIGO</x:v>
      </x:c>
    </x:row>
    <x:row r="1392">
      <x:c r="A1392" s="453" t="str">
        <x:v>MAIO 2025</x:v>
      </x:c>
      <x:c r="B1392" s="453" t="str">
        <x:v>O&amp;M</x:v>
      </x:c>
      <x:c r="C1392" s="453" t="str">
        <x:v>PRODUÇÃO</x:v>
      </x:c>
      <x:c r="D1392" s="453" t="str">
        <x:v>LINHA MORTA</x:v>
      </x:c>
      <x:c r="E1392" s="453" t="str">
        <x:v>5022000239</x:v>
      </x:c>
      <x:c r="F1392" s="601" t="str">
        <x:v>TENSIONAR COND NU COBRE &gt; 50MM² LM</x:v>
      </x:c>
      <x:c r="G1392" s="453" t="str">
        <x:v>UNIDADE</x:v>
      </x:c>
      <x:c r="H1392" s="604" t="n">
        <x:v>0.6</x:v>
      </x:c>
      <x:c r="I1392" s="607" t="n">
        <x:v>1699.99</x:v>
      </x:c>
      <x:c r="J1392" s="607" t="n">
        <x:v>156.4</x:v>
      </x:c>
      <x:c r="K1392" s="453" t="str">
        <x:v>NORTE | SUL</x:v>
      </x:c>
      <x:c r="L1392" s="453" t="str">
        <x:v>SIM</x:v>
      </x:c>
      <x:c r="M1392" s="453" t="str">
        <x:v>PRODUÇÃO · COMPÕE O FATOR K</x:v>
      </x:c>
      <x:c r="N1392" s="453" t="str">
        <x:v>DE/PARA POR CÓDIGO</x:v>
      </x:c>
    </x:row>
    <x:row r="1393">
      <x:c r="A1393" s="453" t="str">
        <x:v>MAIO 2025</x:v>
      </x:c>
      <x:c r="B1393" s="453" t="str">
        <x:v>O&amp;M</x:v>
      </x:c>
      <x:c r="C1393" s="453" t="str">
        <x:v>PRODUÇÃO</x:v>
      </x:c>
      <x:c r="D1393" s="453" t="str">
        <x:v>LINHA MORTA</x:v>
      </x:c>
      <x:c r="E1393" s="453" t="str">
        <x:v>5022000240</x:v>
      </x:c>
      <x:c r="F1393" s="601" t="str">
        <x:v>TENSIONAR COND NU COBRE &lt;= 50MM² LM</x:v>
      </x:c>
      <x:c r="G1393" s="453" t="str">
        <x:v>UNIDADE</x:v>
      </x:c>
      <x:c r="H1393" s="604" t="n">
        <x:v>2.031</x:v>
      </x:c>
      <x:c r="I1393" s="607" t="n">
        <x:v>6456.27</x:v>
      </x:c>
      <x:c r="J1393" s="607" t="n">
        <x:v>424.21</x:v>
      </x:c>
      <x:c r="K1393" s="453" t="str">
        <x:v>NORTE | SUL</x:v>
      </x:c>
      <x:c r="L1393" s="453" t="str">
        <x:v>SIM</x:v>
      </x:c>
      <x:c r="M1393" s="453" t="str">
        <x:v>PRODUÇÃO · COMPÕE O FATOR K</x:v>
      </x:c>
      <x:c r="N1393" s="453" t="str">
        <x:v>DE/PARA POR CÓDIGO</x:v>
      </x:c>
    </x:row>
    <x:row r="1394">
      <x:c r="A1394" s="453" t="str">
        <x:v>MAIO 2025</x:v>
      </x:c>
      <x:c r="B1394" s="453" t="str">
        <x:v>O&amp;M</x:v>
      </x:c>
      <x:c r="C1394" s="453" t="str">
        <x:v>PRODUÇÃO</x:v>
      </x:c>
      <x:c r="D1394" s="453" t="str">
        <x:v>LINHA MORTA</x:v>
      </x:c>
      <x:c r="E1394" s="453" t="str">
        <x:v>5022000242</x:v>
      </x:c>
      <x:c r="F1394" s="601" t="str">
        <x:v>TENSIONAR COND NU ALUMINIO &lt;= 1/0 LM</x:v>
      </x:c>
      <x:c r="G1394" s="453" t="str">
        <x:v>UNIDADE</x:v>
      </x:c>
      <x:c r="H1394" s="604" t="n">
        <x:v>22.794</x:v>
      </x:c>
      <x:c r="I1394" s="607" t="n">
        <x:v>87656.2</x:v>
      </x:c>
      <x:c r="J1394" s="607" t="n">
        <x:v>5219.37</x:v>
      </x:c>
      <x:c r="K1394" s="453" t="str">
        <x:v>NORTE | SUL</x:v>
      </x:c>
      <x:c r="L1394" s="453" t="str">
        <x:v>SIM</x:v>
      </x:c>
      <x:c r="M1394" s="453" t="str">
        <x:v>PRODUÇÃO · COMPÕE O FATOR K</x:v>
      </x:c>
      <x:c r="N1394" s="453" t="str">
        <x:v>DE/PARA POR CÓDIGO</x:v>
      </x:c>
    </x:row>
    <x:row r="1395">
      <x:c r="A1395" s="453" t="str">
        <x:v>MAIO 2025</x:v>
      </x:c>
      <x:c r="B1395" s="453" t="str">
        <x:v>O&amp;M</x:v>
      </x:c>
      <x:c r="C1395" s="453" t="str">
        <x:v>PRODUÇÃO</x:v>
      </x:c>
      <x:c r="D1395" s="453" t="str">
        <x:v>LINHA MORTA</x:v>
      </x:c>
      <x:c r="E1395" s="453" t="str">
        <x:v>5022000243</x:v>
      </x:c>
      <x:c r="F1395" s="601" t="str">
        <x:v>INST CONECTOR EM CONDUTOR LM</x:v>
      </x:c>
      <x:c r="G1395" s="453" t="str">
        <x:v>UNIDADE</x:v>
      </x:c>
      <x:c r="H1395" s="604" t="n">
        <x:v>7</x:v>
      </x:c>
      <x:c r="I1395" s="607" t="n">
        <x:v>341.6</x:v>
      </x:c>
      <x:c r="J1395" s="607" t="n">
        <x:v>1765.75</x:v>
      </x:c>
      <x:c r="K1395" s="453" t="str">
        <x:v>NORTE | SUL</x:v>
      </x:c>
      <x:c r="L1395" s="453" t="str">
        <x:v>SIM</x:v>
      </x:c>
      <x:c r="M1395" s="453" t="str">
        <x:v>PRODUÇÃO · COMPÕE O FATOR K</x:v>
      </x:c>
      <x:c r="N1395" s="453" t="str">
        <x:v>NÃO INFORMADA | DE/PARA POR CÓDIGO</x:v>
      </x:c>
    </x:row>
    <x:row r="1396">
      <x:c r="A1396" s="453" t="str">
        <x:v>MAIO 2025</x:v>
      </x:c>
      <x:c r="B1396" s="453" t="str">
        <x:v>O&amp;M</x:v>
      </x:c>
      <x:c r="C1396" s="453" t="str">
        <x:v>PRODUÇÃO</x:v>
      </x:c>
      <x:c r="D1396" s="453" t="str">
        <x:v>LINHA MORTA</x:v>
      </x:c>
      <x:c r="E1396" s="453" t="str">
        <x:v>5022000249</x:v>
      </x:c>
      <x:c r="F1396" s="601" t="str">
        <x:v>INST AMARRACAO COND NU/MULTIP/PROTEG LM</x:v>
      </x:c>
      <x:c r="G1396" s="453" t="str">
        <x:v>UNIDADE</x:v>
      </x:c>
      <x:c r="H1396" s="604" t="n">
        <x:v>9</x:v>
      </x:c>
      <x:c r="I1396" s="607" t="n">
        <x:v>215.99</x:v>
      </x:c>
      <x:c r="J1396" s="607" t="n">
        <x:v>2192.13</x:v>
      </x:c>
      <x:c r="K1396" s="453" t="str">
        <x:v>NORTE | SUL</x:v>
      </x:c>
      <x:c r="L1396" s="453" t="str">
        <x:v>SIM</x:v>
      </x:c>
      <x:c r="M1396" s="453" t="str">
        <x:v>PRODUÇÃO · COMPÕE O FATOR K</x:v>
      </x:c>
      <x:c r="N1396" s="453" t="str">
        <x:v>DE/PARA POR CÓDIGO | NÃO INFORMADA</x:v>
      </x:c>
    </x:row>
    <x:row r="1397">
      <x:c r="A1397" s="453" t="str">
        <x:v>MAIO 2025</x:v>
      </x:c>
      <x:c r="B1397" s="453" t="str">
        <x:v>O&amp;M</x:v>
      </x:c>
      <x:c r="C1397" s="453" t="str">
        <x:v>PRODUÇÃO</x:v>
      </x:c>
      <x:c r="D1397" s="453" t="str">
        <x:v>LINHA MORTA</x:v>
      </x:c>
      <x:c r="E1397" s="453" t="str">
        <x:v>5022000250</x:v>
      </x:c>
      <x:c r="F1397" s="601" t="str">
        <x:v>INST FLY TAP/CRUZAM AEREO LM</x:v>
      </x:c>
      <x:c r="G1397" s="453" t="str">
        <x:v>UNIDADE</x:v>
      </x:c>
      <x:c r="H1397" s="604" t="n">
        <x:v>10</x:v>
      </x:c>
      <x:c r="I1397" s="607" t="n">
        <x:v>1896.73</x:v>
      </x:c>
      <x:c r="J1397" s="607" t="n">
        <x:v>5411.7</x:v>
      </x:c>
      <x:c r="K1397" s="453" t="str">
        <x:v>NORTE | SUL</x:v>
      </x:c>
      <x:c r="L1397" s="453" t="str">
        <x:v>SIM</x:v>
      </x:c>
      <x:c r="M1397" s="453" t="str">
        <x:v>PRODUÇÃO · COMPÕE O FATOR K</x:v>
      </x:c>
      <x:c r="N1397" s="453" t="str">
        <x:v>NÃO INFORMADA</x:v>
      </x:c>
    </x:row>
    <x:row r="1398">
      <x:c r="A1398" s="453" t="str">
        <x:v>MAIO 2025</x:v>
      </x:c>
      <x:c r="B1398" s="453" t="str">
        <x:v>O&amp;M</x:v>
      </x:c>
      <x:c r="C1398" s="453" t="str">
        <x:v>PRODUÇÃO</x:v>
      </x:c>
      <x:c r="D1398" s="453" t="str">
        <x:v>LINHA MORTA</x:v>
      </x:c>
      <x:c r="E1398" s="453" t="str">
        <x:v>5022000251</x:v>
      </x:c>
      <x:c r="F1398" s="601" t="str">
        <x:v>RET FLY TAP /CRUZAM AEREO LM</x:v>
      </x:c>
      <x:c r="G1398" s="453" t="str">
        <x:v>UNIDADE</x:v>
      </x:c>
      <x:c r="H1398" s="604" t="n">
        <x:v>4</x:v>
      </x:c>
      <x:c r="I1398" s="607" t="n">
        <x:v>285.12</x:v>
      </x:c>
      <x:c r="J1398" s="607" t="n">
        <x:v>1307.12</x:v>
      </x:c>
      <x:c r="K1398" s="453" t="str">
        <x:v>NORTE | SUL</x:v>
      </x:c>
      <x:c r="L1398" s="453" t="str">
        <x:v>SIM</x:v>
      </x:c>
      <x:c r="M1398" s="453" t="str">
        <x:v>PRODUÇÃO · COMPÕE O FATOR K</x:v>
      </x:c>
      <x:c r="N1398" s="453" t="str">
        <x:v>NÃO INFORMADA</x:v>
      </x:c>
    </x:row>
    <x:row r="1399">
      <x:c r="A1399" s="453" t="str">
        <x:v>MAIO 2025</x:v>
      </x:c>
      <x:c r="B1399" s="453" t="str">
        <x:v>O&amp;M</x:v>
      </x:c>
      <x:c r="C1399" s="453" t="str">
        <x:v>PRODUÇÃO</x:v>
      </x:c>
      <x:c r="D1399" s="453" t="str">
        <x:v>FORA DO ANEXO IX</x:v>
      </x:c>
      <x:c r="E1399" s="453" t="str">
        <x:v>5022000252</x:v>
      </x:c>
      <x:c r="F1399" s="601" t="str">
        <x:v>INST ESPACADOR/AFASTADOR REDE PRI/SEC LM</x:v>
      </x:c>
      <x:c r="G1399" s="453" t="str">
        <x:v>NÃO INFORMADA</x:v>
      </x:c>
      <x:c r="H1399" s="604" t="n">
        <x:v>688</x:v>
      </x:c>
      <x:c r="I1399" s="607" t="n">
        <x:v>0</x:v>
      </x:c>
      <x:c r="J1399" s="607" t="n">
        <x:v>0</x:v>
      </x:c>
      <x:c r="K1399" s="453" t="str">
        <x:v>NORTE | SUL</x:v>
      </x:c>
      <x:c r="L1399" s="453" t="str">
        <x:v>SIM</x:v>
      </x:c>
      <x:c r="M1399" s="453" t="str">
        <x:v>PRODUÇÃO · COMPÕE O FATOR K</x:v>
      </x:c>
      <x:c r="N1399" s="453" t="str">
        <x:v>DE/PARA POR CÓDIGO | NÃO INFORMADA</x:v>
      </x:c>
    </x:row>
    <x:row r="1400">
      <x:c r="A1400" s="453" t="str">
        <x:v>MAIO 2025</x:v>
      </x:c>
      <x:c r="B1400" s="453" t="str">
        <x:v>O&amp;M</x:v>
      </x:c>
      <x:c r="C1400" s="453" t="str">
        <x:v>PRODUÇÃO</x:v>
      </x:c>
      <x:c r="D1400" s="453" t="str">
        <x:v>FORA DO ANEXO IX</x:v>
      </x:c>
      <x:c r="E1400" s="453" t="str">
        <x:v>5022000253</x:v>
      </x:c>
      <x:c r="F1400" s="601" t="str">
        <x:v>RET ESPACADOR/AFASTADOR REDE PRI/SEC LM</x:v>
      </x:c>
      <x:c r="G1400" s="453" t="str">
        <x:v>NÃO INFORMADA</x:v>
      </x:c>
      <x:c r="H1400" s="604" t="n">
        <x:v>5</x:v>
      </x:c>
      <x:c r="I1400" s="607" t="n">
        <x:v>0</x:v>
      </x:c>
      <x:c r="J1400" s="607" t="n">
        <x:v>0</x:v>
      </x:c>
      <x:c r="K1400" s="453" t="str">
        <x:v>NORTE | SUL</x:v>
      </x:c>
      <x:c r="L1400" s="453" t="str">
        <x:v>SIM</x:v>
      </x:c>
      <x:c r="M1400" s="453" t="str">
        <x:v>PRODUÇÃO · COMPÕE O FATOR K</x:v>
      </x:c>
      <x:c r="N1400" s="453" t="str">
        <x:v>DE/PARA POR CÓDIGO</x:v>
      </x:c>
    </x:row>
    <x:row r="1401">
      <x:c r="A1401" s="453" t="str">
        <x:v>MAIO 2025</x:v>
      </x:c>
      <x:c r="B1401" s="453" t="str">
        <x:v>O&amp;M</x:v>
      </x:c>
      <x:c r="C1401" s="453" t="str">
        <x:v>PRODUÇÃO</x:v>
      </x:c>
      <x:c r="D1401" s="453" t="str">
        <x:v>LINHA MORTA</x:v>
      </x:c>
      <x:c r="E1401" s="453" t="str">
        <x:v>5022000257</x:v>
      </x:c>
      <x:c r="F1401" s="601" t="str">
        <x:v>INST ESTRIBO OU GRAMPO LINHA VIVA RD LM</x:v>
      </x:c>
      <x:c r="G1401" s="453" t="str">
        <x:v>UNIDADE</x:v>
      </x:c>
      <x:c r="H1401" s="604" t="n">
        <x:v>8</x:v>
      </x:c>
      <x:c r="I1401" s="607" t="n">
        <x:v>1647.85</x:v>
      </x:c>
      <x:c r="J1401" s="607" t="n">
        <x:v>1498.48</x:v>
      </x:c>
      <x:c r="K1401" s="453" t="str">
        <x:v>NORTE | SUL</x:v>
      </x:c>
      <x:c r="L1401" s="453" t="str">
        <x:v>SIM</x:v>
      </x:c>
      <x:c r="M1401" s="453" t="str">
        <x:v>PRODUÇÃO · COMPÕE O FATOR K</x:v>
      </x:c>
      <x:c r="N1401" s="453" t="str">
        <x:v>DE/PARA POR CÓDIGO</x:v>
      </x:c>
    </x:row>
    <x:row r="1402">
      <x:c r="A1402" s="453" t="str">
        <x:v>MAIO 2025</x:v>
      </x:c>
      <x:c r="B1402" s="453" t="str">
        <x:v>O&amp;M</x:v>
      </x:c>
      <x:c r="C1402" s="453" t="str">
        <x:v>PRODUÇÃO</x:v>
      </x:c>
      <x:c r="D1402" s="453" t="str">
        <x:v>LINHA MORTA</x:v>
      </x:c>
      <x:c r="E1402" s="453" t="str">
        <x:v>5022000258</x:v>
      </x:c>
      <x:c r="F1402" s="601" t="str">
        <x:v>RET ESTRIBO OU GRAMPO LINHA VIVA RD LM</x:v>
      </x:c>
      <x:c r="G1402" s="453" t="str">
        <x:v>UNIDADE</x:v>
      </x:c>
      <x:c r="H1402" s="604" t="n">
        <x:v>3</x:v>
      </x:c>
      <x:c r="I1402" s="607" t="n">
        <x:v>328.72</x:v>
      </x:c>
      <x:c r="J1402" s="607" t="n">
        <x:v>335.97</x:v>
      </x:c>
      <x:c r="K1402" s="453" t="str">
        <x:v>NORTE | SUL</x:v>
      </x:c>
      <x:c r="L1402" s="453" t="str">
        <x:v>SIM</x:v>
      </x:c>
      <x:c r="M1402" s="453" t="str">
        <x:v>PRODUÇÃO · COMPÕE O FATOR K</x:v>
      </x:c>
      <x:c r="N1402" s="453" t="str">
        <x:v>DE/PARA POR CÓDIGO</x:v>
      </x:c>
    </x:row>
    <x:row r="1403">
      <x:c r="A1403" s="453" t="str">
        <x:v>MAIO 2025</x:v>
      </x:c>
      <x:c r="B1403" s="453" t="str">
        <x:v>O&amp;M</x:v>
      </x:c>
      <x:c r="C1403" s="453" t="str">
        <x:v>PRODUÇÃO</x:v>
      </x:c>
      <x:c r="D1403" s="453" t="str">
        <x:v>LINHA MORTA</x:v>
      </x:c>
      <x:c r="E1403" s="453" t="str">
        <x:v>5022000266</x:v>
      </x:c>
      <x:c r="F1403" s="601" t="str">
        <x:v>INST COND 4PLEX BT 3X10(10)-3X120(70) LM</x:v>
      </x:c>
      <x:c r="G1403" s="453" t="str">
        <x:v>METRO</x:v>
      </x:c>
      <x:c r="H1403" s="604" t="n">
        <x:v>0.459</x:v>
      </x:c>
      <x:c r="I1403" s="607" t="n">
        <x:v>4025.54</x:v>
      </x:c>
      <x:c r="J1403" s="607" t="n">
        <x:v>8.99</x:v>
      </x:c>
      <x:c r="K1403" s="453" t="str">
        <x:v>NORTE | SUL</x:v>
      </x:c>
      <x:c r="L1403" s="453" t="str">
        <x:v>SIM</x:v>
      </x:c>
      <x:c r="M1403" s="453" t="str">
        <x:v>PRODUÇÃO · COMPÕE O FATOR K</x:v>
      </x:c>
      <x:c r="N1403" s="453" t="str">
        <x:v>NÃO INFORMADA</x:v>
      </x:c>
    </x:row>
    <x:row r="1404">
      <x:c r="A1404" s="453" t="str">
        <x:v>MAIO 2025</x:v>
      </x:c>
      <x:c r="B1404" s="453" t="str">
        <x:v>O&amp;M</x:v>
      </x:c>
      <x:c r="C1404" s="453" t="str">
        <x:v>PRODUÇÃO</x:v>
      </x:c>
      <x:c r="D1404" s="453" t="str">
        <x:v>LINHA MORTA</x:v>
      </x:c>
      <x:c r="E1404" s="453" t="str">
        <x:v>5022000276</x:v>
      </x:c>
      <x:c r="F1404" s="601" t="str">
        <x:v>INST COND COBERTO RDC 35-70MM2 LM</x:v>
      </x:c>
      <x:c r="G1404" s="453" t="str">
        <x:v>METRO</x:v>
      </x:c>
      <x:c r="H1404" s="604" t="n">
        <x:v>5900</x:v>
      </x:c>
      <x:c r="I1404" s="607" t="n">
        <x:v>54775.34</x:v>
      </x:c>
      <x:c r="J1404" s="607" t="n">
        <x:v>39530</x:v>
      </x:c>
      <x:c r="K1404" s="453" t="str">
        <x:v>NORTE | SUL</x:v>
      </x:c>
      <x:c r="L1404" s="453" t="str">
        <x:v>SIM</x:v>
      </x:c>
      <x:c r="M1404" s="453" t="str">
        <x:v>PRODUÇÃO · COMPÕE O FATOR K</x:v>
      </x:c>
      <x:c r="N1404" s="453" t="str">
        <x:v>DE/PARA POR CÓDIGO</x:v>
      </x:c>
    </x:row>
    <x:row r="1405">
      <x:c r="A1405" s="453" t="str">
        <x:v>MAIO 2025</x:v>
      </x:c>
      <x:c r="B1405" s="453" t="str">
        <x:v>O&amp;M</x:v>
      </x:c>
      <x:c r="C1405" s="453" t="str">
        <x:v>PRODUÇÃO</x:v>
      </x:c>
      <x:c r="D1405" s="453" t="str">
        <x:v>LINHA MORTA</x:v>
      </x:c>
      <x:c r="E1405" s="453" t="str">
        <x:v>5022000277</x:v>
      </x:c>
      <x:c r="F1405" s="601" t="str">
        <x:v>RET COND COBERTO RDC 35-70MM2 LM</x:v>
      </x:c>
      <x:c r="G1405" s="453" t="str">
        <x:v>METRO</x:v>
      </x:c>
      <x:c r="H1405" s="604" t="n">
        <x:v>271</x:v>
      </x:c>
      <x:c r="I1405" s="607" t="n">
        <x:v>888.87</x:v>
      </x:c>
      <x:c r="J1405" s="607" t="n">
        <x:v>1102.97</x:v>
      </x:c>
      <x:c r="K1405" s="453" t="str">
        <x:v>NORTE | SUL</x:v>
      </x:c>
      <x:c r="L1405" s="453" t="str">
        <x:v>SIM</x:v>
      </x:c>
      <x:c r="M1405" s="453" t="str">
        <x:v>PRODUÇÃO · COMPÕE O FATOR K</x:v>
      </x:c>
      <x:c r="N1405" s="453" t="str">
        <x:v>DE/PARA POR CÓDIGO</x:v>
      </x:c>
    </x:row>
    <x:row r="1406">
      <x:c r="A1406" s="453" t="str">
        <x:v>MAIO 2025</x:v>
      </x:c>
      <x:c r="B1406" s="453" t="str">
        <x:v>O&amp;M</x:v>
      </x:c>
      <x:c r="C1406" s="453" t="str">
        <x:v>PRODUÇÃO</x:v>
      </x:c>
      <x:c r="D1406" s="453" t="str">
        <x:v>LINHA MORTA</x:v>
      </x:c>
      <x:c r="E1406" s="453" t="str">
        <x:v>5022000278</x:v>
      </x:c>
      <x:c r="F1406" s="601" t="str">
        <x:v>INST COND COBERTO RDC 95-185MM2 LM</x:v>
      </x:c>
      <x:c r="G1406" s="453" t="str">
        <x:v>METRO</x:v>
      </x:c>
      <x:c r="H1406" s="604" t="n">
        <x:v>8977</x:v>
      </x:c>
      <x:c r="I1406" s="607" t="n">
        <x:v>102388.79</x:v>
      </x:c>
      <x:c r="J1406" s="607" t="n">
        <x:v>84922.42</x:v>
      </x:c>
      <x:c r="K1406" s="453" t="str">
        <x:v>NORTE | SUL</x:v>
      </x:c>
      <x:c r="L1406" s="453" t="str">
        <x:v>SIM</x:v>
      </x:c>
      <x:c r="M1406" s="453" t="str">
        <x:v>PRODUÇÃO · COMPÕE O FATOR K</x:v>
      </x:c>
      <x:c r="N1406" s="453" t="str">
        <x:v>DE/PARA POR CÓDIGO</x:v>
      </x:c>
    </x:row>
    <x:row r="1407">
      <x:c r="A1407" s="453" t="str">
        <x:v>MAIO 2025</x:v>
      </x:c>
      <x:c r="B1407" s="453" t="str">
        <x:v>O&amp;M</x:v>
      </x:c>
      <x:c r="C1407" s="453" t="str">
        <x:v>PRODUÇÃO</x:v>
      </x:c>
      <x:c r="D1407" s="453" t="str">
        <x:v>LINHA MORTA</x:v>
      </x:c>
      <x:c r="E1407" s="453" t="str">
        <x:v>5022000279</x:v>
      </x:c>
      <x:c r="F1407" s="601" t="str">
        <x:v>RET COND COBERTO RDC 95-185MM2 LM</x:v>
      </x:c>
      <x:c r="G1407" s="453" t="str">
        <x:v>METRO</x:v>
      </x:c>
      <x:c r="H1407" s="604" t="n">
        <x:v>118</x:v>
      </x:c>
      <x:c r="I1407" s="607" t="n">
        <x:v>538.46</x:v>
      </x:c>
      <x:c r="J1407" s="607" t="n">
        <x:v>651.36</x:v>
      </x:c>
      <x:c r="K1407" s="453" t="str">
        <x:v>NORTE | SUL</x:v>
      </x:c>
      <x:c r="L1407" s="453" t="str">
        <x:v>SIM</x:v>
      </x:c>
      <x:c r="M1407" s="453" t="str">
        <x:v>PRODUÇÃO · COMPÕE O FATOR K</x:v>
      </x:c>
      <x:c r="N1407" s="453" t="str">
        <x:v>DE/PARA POR CÓDIGO</x:v>
      </x:c>
    </x:row>
    <x:row r="1408">
      <x:c r="A1408" s="453" t="str">
        <x:v>MAIO 2025</x:v>
      </x:c>
      <x:c r="B1408" s="453" t="str">
        <x:v>O&amp;M</x:v>
      </x:c>
      <x:c r="C1408" s="453" t="str">
        <x:v>PRODUÇÃO</x:v>
      </x:c>
      <x:c r="D1408" s="453" t="str">
        <x:v>LINHA MORTA</x:v>
      </x:c>
      <x:c r="E1408" s="453" t="str">
        <x:v>5022000281</x:v>
      </x:c>
      <x:c r="F1408" s="601" t="str">
        <x:v>RET CABO MENSAGEIRO RDC LM</x:v>
      </x:c>
      <x:c r="G1408" s="453" t="str">
        <x:v>METRO</x:v>
      </x:c>
      <x:c r="H1408" s="604" t="n">
        <x:v>0.401</x:v>
      </x:c>
      <x:c r="I1408" s="607" t="n">
        <x:v>1524.56</x:v>
      </x:c>
      <x:c r="J1408" s="607" t="n">
        <x:v>0.63</x:v>
      </x:c>
      <x:c r="K1408" s="453" t="str">
        <x:v>NORTE | SUL</x:v>
      </x:c>
      <x:c r="L1408" s="453" t="str">
        <x:v>SIM</x:v>
      </x:c>
      <x:c r="M1408" s="453" t="str">
        <x:v>PRODUÇÃO · COMPÕE O FATOR K</x:v>
      </x:c>
      <x:c r="N1408" s="453" t="str">
        <x:v>NÃO INFORMADA</x:v>
      </x:c>
    </x:row>
    <x:row r="1409">
      <x:c r="A1409" s="453" t="str">
        <x:v>MAIO 2025</x:v>
      </x:c>
      <x:c r="B1409" s="453" t="str">
        <x:v>O&amp;M</x:v>
      </x:c>
      <x:c r="C1409" s="453" t="str">
        <x:v>PRODUÇÃO</x:v>
      </x:c>
      <x:c r="D1409" s="453" t="str">
        <x:v>LINHA MORTA</x:v>
      </x:c>
      <x:c r="E1409" s="453" t="str">
        <x:v>5022000283</x:v>
      </x:c>
      <x:c r="F1409" s="601" t="str">
        <x:v>TENSIONAR COND PROTEGIDO RDC LM</x:v>
      </x:c>
      <x:c r="G1409" s="453" t="str">
        <x:v>UNIDADE</x:v>
      </x:c>
      <x:c r="H1409" s="604" t="n">
        <x:v>1.364</x:v>
      </x:c>
      <x:c r="I1409" s="607" t="n">
        <x:v>6640.95</x:v>
      </x:c>
      <x:c r="J1409" s="607" t="n">
        <x:v>419.91</x:v>
      </x:c>
      <x:c r="K1409" s="453" t="str">
        <x:v>NORTE | SUL</x:v>
      </x:c>
      <x:c r="L1409" s="453" t="str">
        <x:v>SIM</x:v>
      </x:c>
      <x:c r="M1409" s="453" t="str">
        <x:v>PRODUÇÃO · COMPÕE O FATOR K</x:v>
      </x:c>
      <x:c r="N1409" s="453" t="str">
        <x:v>DE/PARA POR CÓDIGO</x:v>
      </x:c>
    </x:row>
    <x:row r="1410">
      <x:c r="A1410" s="453" t="str">
        <x:v>MAIO 2025</x:v>
      </x:c>
      <x:c r="B1410" s="453" t="str">
        <x:v>O&amp;M</x:v>
      </x:c>
      <x:c r="C1410" s="453" t="str">
        <x:v>PRODUÇÃO</x:v>
      </x:c>
      <x:c r="D1410" s="453" t="str">
        <x:v>FORA DO ANEXO IX</x:v>
      </x:c>
      <x:c r="E1410" s="453" t="str">
        <x:v>5022000284</x:v>
      </x:c>
      <x:c r="F1410" s="601" t="str">
        <x:v>INST ESPACADOR LOSANGULAR RDC LM</x:v>
      </x:c>
      <x:c r="G1410" s="453" t="str">
        <x:v>NÃO INFORMADA</x:v>
      </x:c>
      <x:c r="H1410" s="604" t="n">
        <x:v>8</x:v>
      </x:c>
      <x:c r="I1410" s="607" t="n">
        <x:v>227.91</x:v>
      </x:c>
      <x:c r="J1410" s="607" t="n">
        <x:v>706.44</x:v>
      </x:c>
      <x:c r="K1410" s="453" t="str">
        <x:v>NORTE</x:v>
      </x:c>
      <x:c r="L1410" s="453" t="str">
        <x:v>SIM</x:v>
      </x:c>
      <x:c r="M1410" s="453" t="str">
        <x:v>PRODUÇÃO · COMPÕE O FATOR K</x:v>
      </x:c>
      <x:c r="N1410" s="453" t="str">
        <x:v>NÃO INFORMADA | DE/PARA POR CÓDIGO</x:v>
      </x:c>
    </x:row>
    <x:row r="1411">
      <x:c r="A1411" s="453" t="str">
        <x:v>MAIO 2025</x:v>
      </x:c>
      <x:c r="B1411" s="453" t="str">
        <x:v>O&amp;M</x:v>
      </x:c>
      <x:c r="C1411" s="453" t="str">
        <x:v>PRODUÇÃO</x:v>
      </x:c>
      <x:c r="D1411" s="453" t="str">
        <x:v>FORA DO ANEXO IX</x:v>
      </x:c>
      <x:c r="E1411" s="453" t="str">
        <x:v>5022000285</x:v>
      </x:c>
      <x:c r="F1411" s="601" t="str">
        <x:v>RET ESPACADOR LOSANGULAR RDC LM</x:v>
      </x:c>
      <x:c r="G1411" s="453" t="str">
        <x:v>NÃO INFORMADA</x:v>
      </x:c>
      <x:c r="H1411" s="604" t="n">
        <x:v>3</x:v>
      </x:c>
      <x:c r="I1411" s="607" t="n">
        <x:v>130.23</x:v>
      </x:c>
      <x:c r="J1411" s="607" t="n">
        <x:v>403.68</x:v>
      </x:c>
      <x:c r="K1411" s="453" t="str">
        <x:v>NORTE</x:v>
      </x:c>
      <x:c r="L1411" s="453" t="str">
        <x:v>SIM</x:v>
      </x:c>
      <x:c r="M1411" s="453" t="str">
        <x:v>PRODUÇÃO · COMPÕE O FATOR K</x:v>
      </x:c>
      <x:c r="N1411" s="453" t="str">
        <x:v>DE/PARA POR CÓDIGO</x:v>
      </x:c>
    </x:row>
    <x:row r="1412">
      <x:c r="A1412" s="453" t="str">
        <x:v>MAIO 2025</x:v>
      </x:c>
      <x:c r="B1412" s="453" t="str">
        <x:v>O&amp;M</x:v>
      </x:c>
      <x:c r="C1412" s="453" t="str">
        <x:v>PRODUÇÃO</x:v>
      </x:c>
      <x:c r="D1412" s="453" t="str">
        <x:v>LINHA MORTA</x:v>
      </x:c>
      <x:c r="E1412" s="453" t="str">
        <x:v>5022000286</x:v>
      </x:c>
      <x:c r="F1412" s="601" t="str">
        <x:v>INST CONEX OU EMENDA DE CABO RDC LM</x:v>
      </x:c>
      <x:c r="G1412" s="453" t="str">
        <x:v>UNIDADE</x:v>
      </x:c>
      <x:c r="H1412" s="604" t="n">
        <x:v>32</x:v>
      </x:c>
      <x:c r="I1412" s="607" t="n">
        <x:v>3592.32</x:v>
      </x:c>
      <x:c r="J1412" s="607" t="n">
        <x:v>14924.16</x:v>
      </x:c>
      <x:c r="K1412" s="453" t="str">
        <x:v>NORTE | SUL</x:v>
      </x:c>
      <x:c r="L1412" s="453" t="str">
        <x:v>SIM</x:v>
      </x:c>
      <x:c r="M1412" s="453" t="str">
        <x:v>PRODUÇÃO · COMPÕE O FATOR K</x:v>
      </x:c>
      <x:c r="N1412" s="453" t="str">
        <x:v>DE/PARA POR CÓDIGO</x:v>
      </x:c>
    </x:row>
    <x:row r="1413">
      <x:c r="A1413" s="453" t="str">
        <x:v>MAIO 2025</x:v>
      </x:c>
      <x:c r="B1413" s="453" t="str">
        <x:v>O&amp;M</x:v>
      </x:c>
      <x:c r="C1413" s="453" t="str">
        <x:v>PRODUÇÃO</x:v>
      </x:c>
      <x:c r="D1413" s="453" t="str">
        <x:v>LINHA MORTA</x:v>
      </x:c>
      <x:c r="E1413" s="453" t="str">
        <x:v>5022200033</x:v>
      </x:c>
      <x:c r="F1413" s="601" t="str">
        <x:v>INST ATERRAMENTO COMPL 1HASTE LM</x:v>
      </x:c>
      <x:c r="G1413" s="453" t="str">
        <x:v>CONJUNTO</x:v>
      </x:c>
      <x:c r="H1413" s="604" t="n">
        <x:v>171</x:v>
      </x:c>
      <x:c r="I1413" s="607" t="n">
        <x:v>69443.01</x:v>
      </x:c>
      <x:c r="J1413" s="607" t="n">
        <x:v>112208.49</x:v>
      </x:c>
      <x:c r="K1413" s="453" t="str">
        <x:v>NORTE | SUL</x:v>
      </x:c>
      <x:c r="L1413" s="453" t="str">
        <x:v>SIM</x:v>
      </x:c>
      <x:c r="M1413" s="453" t="str">
        <x:v>PRODUÇÃO · COMPÕE O FATOR K</x:v>
      </x:c>
      <x:c r="N1413" s="453" t="str">
        <x:v>DE/PARA POR CÓDIGO</x:v>
      </x:c>
    </x:row>
    <x:row r="1414">
      <x:c r="A1414" s="453" t="str">
        <x:v>MAIO 2025</x:v>
      </x:c>
      <x:c r="B1414" s="453" t="str">
        <x:v>O&amp;M</x:v>
      </x:c>
      <x:c r="C1414" s="453" t="str">
        <x:v>PRODUÇÃO</x:v>
      </x:c>
      <x:c r="D1414" s="453" t="str">
        <x:v>LINHA MORTA</x:v>
      </x:c>
      <x:c r="E1414" s="453" t="str">
        <x:v>5022200035</x:v>
      </x:c>
      <x:c r="F1414" s="601" t="str">
        <x:v>INST 1HASTE ADICIONAL ATERRAMENTO LM</x:v>
      </x:c>
      <x:c r="G1414" s="453" t="str">
        <x:v>UNIDADE</x:v>
      </x:c>
      <x:c r="H1414" s="604" t="n">
        <x:v>230</x:v>
      </x:c>
      <x:c r="I1414" s="607" t="n">
        <x:v>14593.5</x:v>
      </x:c>
      <x:c r="J1414" s="607" t="n">
        <x:v>78395.5</x:v>
      </x:c>
      <x:c r="K1414" s="453" t="str">
        <x:v>NORTE | SUL</x:v>
      </x:c>
      <x:c r="L1414" s="453" t="str">
        <x:v>SIM</x:v>
      </x:c>
      <x:c r="M1414" s="453" t="str">
        <x:v>PRODUÇÃO · COMPÕE O FATOR K</x:v>
      </x:c>
      <x:c r="N1414" s="453" t="str">
        <x:v>DE/PARA POR CÓDIGO</x:v>
      </x:c>
    </x:row>
    <x:row r="1415">
      <x:c r="A1415" s="453" t="str">
        <x:v>MAIO 2025</x:v>
      </x:c>
      <x:c r="B1415" s="453" t="str">
        <x:v>O&amp;M</x:v>
      </x:c>
      <x:c r="C1415" s="453" t="str">
        <x:v>PRODUÇÃO</x:v>
      </x:c>
      <x:c r="D1415" s="453" t="str">
        <x:v>LINHA MORTA</x:v>
      </x:c>
      <x:c r="E1415" s="453" t="str">
        <x:v>5022200036</x:v>
      </x:c>
      <x:c r="F1415" s="601" t="str">
        <x:v>INST FIO TERRA LM</x:v>
      </x:c>
      <x:c r="G1415" s="453" t="str">
        <x:v>UNIDADE</x:v>
      </x:c>
      <x:c r="H1415" s="604" t="n">
        <x:v>3</x:v>
      </x:c>
      <x:c r="I1415" s="607" t="n">
        <x:v>292.8</x:v>
      </x:c>
      <x:c r="J1415" s="607" t="n">
        <x:v>860.85</x:v>
      </x:c>
      <x:c r="K1415" s="453" t="str">
        <x:v>NORTE</x:v>
      </x:c>
      <x:c r="L1415" s="453" t="str">
        <x:v>SIM</x:v>
      </x:c>
      <x:c r="M1415" s="453" t="str">
        <x:v>PRODUÇÃO · COMPÕE O FATOR K</x:v>
      </x:c>
      <x:c r="N1415" s="453" t="str">
        <x:v>DE/PARA POR CÓDIGO</x:v>
      </x:c>
    </x:row>
    <x:row r="1416">
      <x:c r="A1416" s="453" t="str">
        <x:v>MAIO 2025</x:v>
      </x:c>
      <x:c r="B1416" s="453" t="str">
        <x:v>O&amp;M</x:v>
      </x:c>
      <x:c r="C1416" s="453" t="str">
        <x:v>PRODUÇÃO</x:v>
      </x:c>
      <x:c r="D1416" s="453" t="str">
        <x:v>LINHA MORTA</x:v>
      </x:c>
      <x:c r="E1416" s="453" t="str">
        <x:v>5022200037</x:v>
      </x:c>
      <x:c r="F1416" s="601" t="str">
        <x:v>INST SECCION E ATERRAM CERCA LM</x:v>
      </x:c>
      <x:c r="G1416" s="453" t="str">
        <x:v>CONJUNTO</x:v>
      </x:c>
      <x:c r="H1416" s="604" t="n">
        <x:v>8</x:v>
      </x:c>
      <x:c r="I1416" s="607" t="n">
        <x:v>6940.05</x:v>
      </x:c>
      <x:c r="J1416" s="607" t="n">
        <x:v>6086.64</x:v>
      </x:c>
      <x:c r="K1416" s="453" t="str">
        <x:v>NORTE | SUL</x:v>
      </x:c>
      <x:c r="L1416" s="453" t="str">
        <x:v>SIM</x:v>
      </x:c>
      <x:c r="M1416" s="453" t="str">
        <x:v>PRODUÇÃO · COMPÕE O FATOR K</x:v>
      </x:c>
      <x:c r="N1416" s="453" t="str">
        <x:v>DE/PARA POR CÓDIGO | NÃO INFORMADA</x:v>
      </x:c>
    </x:row>
    <x:row r="1417">
      <x:c r="A1417" s="453" t="str">
        <x:v>MAIO 2025</x:v>
      </x:c>
      <x:c r="B1417" s="453" t="str">
        <x:v>O&amp;M</x:v>
      </x:c>
      <x:c r="C1417" s="453" t="str">
        <x:v>PRODUÇÃO</x:v>
      </x:c>
      <x:c r="D1417" s="453" t="str">
        <x:v>LINHA MORTA</x:v>
      </x:c>
      <x:c r="E1417" s="453" t="str">
        <x:v>5023000183</x:v>
      </x:c>
      <x:c r="F1417" s="601" t="str">
        <x:v>INST TRAFO DT POSTE/PLATAF 3F LM</x:v>
      </x:c>
      <x:c r="G1417" s="453" t="str">
        <x:v>UNIDADE</x:v>
      </x:c>
      <x:c r="H1417" s="604" t="n">
        <x:v>138</x:v>
      </x:c>
      <x:c r="I1417" s="607" t="n">
        <x:v>368013.24</x:v>
      </x:c>
      <x:c r="J1417" s="607" t="n">
        <x:v>208609.08</x:v>
      </x:c>
      <x:c r="K1417" s="453" t="str">
        <x:v>NORTE | SUL</x:v>
      </x:c>
      <x:c r="L1417" s="453" t="str">
        <x:v>SIM</x:v>
      </x:c>
      <x:c r="M1417" s="453" t="str">
        <x:v>PRODUÇÃO · COMPÕE O FATOR K</x:v>
      </x:c>
      <x:c r="N1417" s="453" t="str">
        <x:v>DE/PARA POR CÓDIGO</x:v>
      </x:c>
    </x:row>
    <x:row r="1418">
      <x:c r="A1418" s="453" t="str">
        <x:v>MAIO 2025</x:v>
      </x:c>
      <x:c r="B1418" s="453" t="str">
        <x:v>O&amp;M</x:v>
      </x:c>
      <x:c r="C1418" s="453" t="str">
        <x:v>PRODUÇÃO</x:v>
      </x:c>
      <x:c r="D1418" s="453" t="str">
        <x:v>LINHA MORTA</x:v>
      </x:c>
      <x:c r="E1418" s="453" t="str">
        <x:v>5023000186</x:v>
      </x:c>
      <x:c r="F1418" s="601" t="str">
        <x:v>RET TRAFO DT POSTE/PLATAF 3F LM</x:v>
      </x:c>
      <x:c r="G1418" s="453" t="str">
        <x:v>UNIDADE</x:v>
      </x:c>
      <x:c r="H1418" s="604" t="n">
        <x:v>138</x:v>
      </x:c>
      <x:c r="I1418" s="607" t="n">
        <x:v>188964.24</x:v>
      </x:c>
      <x:c r="J1418" s="607" t="n">
        <x:v>206795.76</x:v>
      </x:c>
      <x:c r="K1418" s="453" t="str">
        <x:v>NORTE | SUL</x:v>
      </x:c>
      <x:c r="L1418" s="453" t="str">
        <x:v>SIM</x:v>
      </x:c>
      <x:c r="M1418" s="453" t="str">
        <x:v>PRODUÇÃO · COMPÕE O FATOR K</x:v>
      </x:c>
      <x:c r="N1418" s="453" t="str">
        <x:v>DE/PARA POR CÓDIGO</x:v>
      </x:c>
    </x:row>
    <x:row r="1419">
      <x:c r="A1419" s="453" t="str">
        <x:v>MAIO 2025</x:v>
      </x:c>
      <x:c r="B1419" s="453" t="str">
        <x:v>O&amp;M</x:v>
      </x:c>
      <x:c r="C1419" s="453" t="str">
        <x:v>PRODUÇÃO</x:v>
      </x:c>
      <x:c r="D1419" s="453" t="str">
        <x:v>LINHA MORTA</x:v>
      </x:c>
      <x:c r="E1419" s="453" t="str">
        <x:v>5024000064</x:v>
      </x:c>
      <x:c r="F1419" s="601" t="str">
        <x:v>INST RAMAL DE CONEXAO CONC/MULTIPLEX LM</x:v>
      </x:c>
      <x:c r="G1419" s="453" t="str">
        <x:v>UNIDADE</x:v>
      </x:c>
      <x:c r="H1419" s="604" t="n">
        <x:v>364</x:v>
      </x:c>
      <x:c r="I1419" s="607" t="n">
        <x:v>62182.12</x:v>
      </x:c>
      <x:c r="J1419" s="607" t="n">
        <x:v>181821.64</x:v>
      </x:c>
      <x:c r="K1419" s="453" t="str">
        <x:v>NORTE | SUL</x:v>
      </x:c>
      <x:c r="L1419" s="453" t="str">
        <x:v>SIM</x:v>
      </x:c>
      <x:c r="M1419" s="453" t="str">
        <x:v>PRODUÇÃO · COMPÕE O FATOR K</x:v>
      </x:c>
      <x:c r="N1419" s="453" t="str">
        <x:v>DE/PARA POR CÓDIGO</x:v>
      </x:c>
    </x:row>
    <x:row r="1420">
      <x:c r="A1420" s="453" t="str">
        <x:v>MAIO 2025</x:v>
      </x:c>
      <x:c r="B1420" s="453" t="str">
        <x:v>O&amp;M</x:v>
      </x:c>
      <x:c r="C1420" s="453" t="str">
        <x:v>PRODUÇÃO</x:v>
      </x:c>
      <x:c r="D1420" s="453" t="str">
        <x:v>LINHA MORTA</x:v>
      </x:c>
      <x:c r="E1420" s="453" t="str">
        <x:v>5024000065</x:v>
      </x:c>
      <x:c r="F1420" s="601" t="str">
        <x:v>RET RAMAL DE CONEXAO CONC/MULTIPLEX LM</x:v>
      </x:c>
      <x:c r="G1420" s="453" t="str">
        <x:v>UNIDADE</x:v>
      </x:c>
      <x:c r="H1420" s="604" t="n">
        <x:v>41</x:v>
      </x:c>
      <x:c r="I1420" s="607" t="n">
        <x:v>1244.71</x:v>
      </x:c>
      <x:c r="J1420" s="607" t="n">
        <x:v>14335.65</x:v>
      </x:c>
      <x:c r="K1420" s="453" t="str">
        <x:v>NORTE | SUL</x:v>
      </x:c>
      <x:c r="L1420" s="453" t="str">
        <x:v>SIM</x:v>
      </x:c>
      <x:c r="M1420" s="453" t="str">
        <x:v>PRODUÇÃO · COMPÕE O FATOR K</x:v>
      </x:c>
      <x:c r="N1420" s="453" t="str">
        <x:v>DE/PARA POR CÓDIGO</x:v>
      </x:c>
    </x:row>
    <x:row r="1421">
      <x:c r="A1421" s="453" t="str">
        <x:v>MAIO 2025</x:v>
      </x:c>
      <x:c r="B1421" s="453" t="str">
        <x:v>O&amp;M</x:v>
      </x:c>
      <x:c r="C1421" s="453" t="str">
        <x:v>PRODUÇÃO</x:v>
      </x:c>
      <x:c r="D1421" s="453" t="str">
        <x:v>FORA DO ANEXO IX</x:v>
      </x:c>
      <x:c r="E1421" s="453" t="str">
        <x:v>5024000072</x:v>
      </x:c>
      <x:c r="F1421" s="601" t="str">
        <x:v>INST CONEXAO RAMAL DE CONEXAO LM</x:v>
      </x:c>
      <x:c r="G1421" s="453" t="str">
        <x:v>NÃO INFORMADA</x:v>
      </x:c>
      <x:c r="H1421" s="604" t="n">
        <x:v>254</x:v>
      </x:c>
      <x:c r="I1421" s="607" t="n">
        <x:v>0</x:v>
      </x:c>
      <x:c r="J1421" s="607" t="n">
        <x:v>0</x:v>
      </x:c>
      <x:c r="K1421" s="453" t="str">
        <x:v>NORTE | SUL</x:v>
      </x:c>
      <x:c r="L1421" s="453" t="str">
        <x:v>SIM</x:v>
      </x:c>
      <x:c r="M1421" s="453" t="str">
        <x:v>PRODUÇÃO · COMPÕE O FATOR K</x:v>
      </x:c>
      <x:c r="N1421" s="453" t="str">
        <x:v>DE/PARA POR CÓDIGO</x:v>
      </x:c>
    </x:row>
    <x:row r="1422">
      <x:c r="A1422" s="453" t="str">
        <x:v>MAIO 2025</x:v>
      </x:c>
      <x:c r="B1422" s="453" t="str">
        <x:v>O&amp;M</x:v>
      </x:c>
      <x:c r="C1422" s="453" t="str">
        <x:v>PRODUÇÃO</x:v>
      </x:c>
      <x:c r="D1422" s="453" t="str">
        <x:v>FORA DO ANEXO IX</x:v>
      </x:c>
      <x:c r="E1422" s="453" t="str">
        <x:v>5024000073</x:v>
      </x:c>
      <x:c r="F1422" s="601" t="str">
        <x:v>RET CONEXAO RAMAL DE CONEXAO LM</x:v>
      </x:c>
      <x:c r="G1422" s="453" t="str">
        <x:v>NÃO INFORMADA</x:v>
      </x:c>
      <x:c r="H1422" s="604" t="n">
        <x:v>254</x:v>
      </x:c>
      <x:c r="I1422" s="607" t="n">
        <x:v>0</x:v>
      </x:c>
      <x:c r="J1422" s="607" t="n">
        <x:v>0</x:v>
      </x:c>
      <x:c r="K1422" s="453" t="str">
        <x:v>NORTE | SUL</x:v>
      </x:c>
      <x:c r="L1422" s="453" t="str">
        <x:v>SIM</x:v>
      </x:c>
      <x:c r="M1422" s="453" t="str">
        <x:v>PRODUÇÃO · COMPÕE O FATOR K</x:v>
      </x:c>
      <x:c r="N1422" s="453" t="str">
        <x:v>DE/PARA POR CÓDIGO</x:v>
      </x:c>
    </x:row>
    <x:row r="1423">
      <x:c r="A1423" s="453" t="str">
        <x:v>MAIO 2025</x:v>
      </x:c>
      <x:c r="B1423" s="453" t="str">
        <x:v>O&amp;M</x:v>
      </x:c>
      <x:c r="C1423" s="453" t="str">
        <x:v>PRODUÇÃO</x:v>
      </x:c>
      <x:c r="D1423" s="453" t="str">
        <x:v>LINHA MORTA</x:v>
      </x:c>
      <x:c r="E1423" s="453" t="str">
        <x:v>5024000085</x:v>
      </x:c>
      <x:c r="F1423" s="601" t="str">
        <x:v>INST CONEXAO RAMAL DE CONEXAO LM</x:v>
      </x:c>
      <x:c r="G1423" s="453" t="str">
        <x:v>UNIDADE</x:v>
      </x:c>
      <x:c r="H1423" s="604" t="n">
        <x:v>985</x:v>
      </x:c>
      <x:c r="I1423" s="607" t="n">
        <x:v>62498.25</x:v>
      </x:c>
      <x:c r="J1423" s="607" t="n">
        <x:v>74712.25</x:v>
      </x:c>
      <x:c r="K1423" s="453" t="str">
        <x:v>NORTE | SUL</x:v>
      </x:c>
      <x:c r="L1423" s="453" t="str">
        <x:v>SIM</x:v>
      </x:c>
      <x:c r="M1423" s="453" t="str">
        <x:v>PRODUÇÃO · COMPÕE O FATOR K</x:v>
      </x:c>
      <x:c r="N1423" s="453" t="str">
        <x:v>DE/PARA POR CÓDIGO</x:v>
      </x:c>
    </x:row>
    <x:row r="1424">
      <x:c r="A1424" s="453" t="str">
        <x:v>MAIO 2025</x:v>
      </x:c>
      <x:c r="B1424" s="453" t="str">
        <x:v>O&amp;M</x:v>
      </x:c>
      <x:c r="C1424" s="453" t="str">
        <x:v>PRODUÇÃO</x:v>
      </x:c>
      <x:c r="D1424" s="453" t="str">
        <x:v>LINHA MORTA</x:v>
      </x:c>
      <x:c r="E1424" s="453" t="str">
        <x:v>5025300101</x:v>
      </x:c>
      <x:c r="F1424" s="601" t="str">
        <x:v>INST PLACA IDENTIFICACAO COMPONENTE LM</x:v>
      </x:c>
      <x:c r="G1424" s="453" t="str">
        <x:v>UNIDADE</x:v>
      </x:c>
      <x:c r="H1424" s="604" t="n">
        <x:v>3</x:v>
      </x:c>
      <x:c r="I1424" s="607" t="n">
        <x:v>43.92</x:v>
      </x:c>
      <x:c r="J1424" s="607" t="n">
        <x:v>844.29</x:v>
      </x:c>
      <x:c r="K1424" s="453" t="str">
        <x:v>NORTE | SUL</x:v>
      </x:c>
      <x:c r="L1424" s="453" t="str">
        <x:v>SIM</x:v>
      </x:c>
      <x:c r="M1424" s="453" t="str">
        <x:v>PRODUÇÃO · COMPÕE O FATOR K</x:v>
      </x:c>
      <x:c r="N1424" s="453" t="str">
        <x:v>NÃO INFORMADA</x:v>
      </x:c>
    </x:row>
    <x:row r="1425">
      <x:c r="A1425" s="453" t="str">
        <x:v>MAIO 2025</x:v>
      </x:c>
      <x:c r="B1425" s="453" t="str">
        <x:v>O&amp;M</x:v>
      </x:c>
      <x:c r="C1425" s="453" t="str">
        <x:v>PRODUÇÃO</x:v>
      </x:c>
      <x:c r="D1425" s="453" t="str">
        <x:v>LINHA MORTA</x:v>
      </x:c>
      <x:c r="E1425" s="453" t="str">
        <x:v>5025300103</x:v>
      </x:c>
      <x:c r="F1425" s="601" t="str">
        <x:v>INST ILUMINACAO PUBLICA LM</x:v>
      </x:c>
      <x:c r="G1425" s="453" t="str">
        <x:v>CONJUNTO</x:v>
      </x:c>
      <x:c r="H1425" s="604" t="n">
        <x:v>263</x:v>
      </x:c>
      <x:c r="I1425" s="607" t="n">
        <x:v>95782.27</x:v>
      </x:c>
      <x:c r="J1425" s="607" t="n">
        <x:v>130158.7</x:v>
      </x:c>
      <x:c r="K1425" s="453" t="str">
        <x:v>NORTE | SUL</x:v>
      </x:c>
      <x:c r="L1425" s="453" t="str">
        <x:v>SIM</x:v>
      </x:c>
      <x:c r="M1425" s="453" t="str">
        <x:v>PRODUÇÃO · COMPÕE O FATOR K</x:v>
      </x:c>
      <x:c r="N1425" s="453" t="str">
        <x:v>DE/PARA POR CÓDIGO</x:v>
      </x:c>
    </x:row>
    <x:row r="1426">
      <x:c r="A1426" s="453" t="str">
        <x:v>MAIO 2025</x:v>
      </x:c>
      <x:c r="B1426" s="453" t="str">
        <x:v>O&amp;M</x:v>
      </x:c>
      <x:c r="C1426" s="453" t="str">
        <x:v>PRODUÇÃO</x:v>
      </x:c>
      <x:c r="D1426" s="453" t="str">
        <x:v>LINHA MORTA</x:v>
      </x:c>
      <x:c r="E1426" s="453" t="str">
        <x:v>5025300104</x:v>
      </x:c>
      <x:c r="F1426" s="601" t="str">
        <x:v>RET ILUMINACAO PUBLICA LM</x:v>
      </x:c>
      <x:c r="G1426" s="453" t="str">
        <x:v>CONJUNTO</x:v>
      </x:c>
      <x:c r="H1426" s="604" t="n">
        <x:v>288</x:v>
      </x:c>
      <x:c r="I1426" s="607" t="n">
        <x:v>50902.16</x:v>
      </x:c>
      <x:c r="J1426" s="607" t="n">
        <x:v>67576.32</x:v>
      </x:c>
      <x:c r="K1426" s="453" t="str">
        <x:v>NORTE | SUL</x:v>
      </x:c>
      <x:c r="L1426" s="453" t="str">
        <x:v>SIM</x:v>
      </x:c>
      <x:c r="M1426" s="453" t="str">
        <x:v>PRODUÇÃO · COMPÕE O FATOR K</x:v>
      </x:c>
      <x:c r="N1426" s="453" t="str">
        <x:v>DE/PARA POR CÓDIGO</x:v>
      </x:c>
    </x:row>
    <x:row r="1427">
      <x:c r="A1427" s="453" t="str">
        <x:v>MAIO 2025</x:v>
      </x:c>
      <x:c r="B1427" s="453" t="str">
        <x:v>O&amp;M</x:v>
      </x:c>
      <x:c r="C1427" s="453" t="str">
        <x:v>PRODUÇÃO</x:v>
      </x:c>
      <x:c r="D1427" s="453" t="str">
        <x:v>LINHA MORTA</x:v>
      </x:c>
      <x:c r="E1427" s="453" t="str">
        <x:v>5025300105</x:v>
      </x:c>
      <x:c r="F1427" s="601" t="str">
        <x:v>INST CONEXAO ILUMINACAO PUBLICA LM</x:v>
      </x:c>
      <x:c r="G1427" s="453" t="str">
        <x:v>UNIDADE</x:v>
      </x:c>
      <x:c r="H1427" s="604" t="n">
        <x:v>107</x:v>
      </x:c>
      <x:c r="I1427" s="607" t="n">
        <x:v>4481.33</x:v>
      </x:c>
      <x:c r="J1427" s="607" t="n">
        <x:v>32363.22</x:v>
      </x:c>
      <x:c r="K1427" s="453" t="str">
        <x:v>NORTE | SUL</x:v>
      </x:c>
      <x:c r="L1427" s="453" t="str">
        <x:v>SIM</x:v>
      </x:c>
      <x:c r="M1427" s="453" t="str">
        <x:v>PRODUÇÃO · COMPÕE O FATOR K</x:v>
      </x:c>
      <x:c r="N1427" s="453" t="str">
        <x:v>DE/PARA POR CÓDIGO</x:v>
      </x:c>
    </x:row>
    <x:row r="1428">
      <x:c r="A1428" s="453" t="str">
        <x:v>MAIO 2025</x:v>
      </x:c>
      <x:c r="B1428" s="453" t="str">
        <x:v>O&amp;M</x:v>
      </x:c>
      <x:c r="C1428" s="453" t="str">
        <x:v>PRODUÇÃO</x:v>
      </x:c>
      <x:c r="D1428" s="453" t="str">
        <x:v>LINHA MORTA</x:v>
      </x:c>
      <x:c r="E1428" s="453" t="str">
        <x:v>5025300106</x:v>
      </x:c>
      <x:c r="F1428" s="601" t="str">
        <x:v>RET CONEXAO ILUMINACAO PUBLICA LM</x:v>
      </x:c>
      <x:c r="G1428" s="453" t="str">
        <x:v>UNIDADE</x:v>
      </x:c>
      <x:c r="H1428" s="604" t="n">
        <x:v>107</x:v>
      </x:c>
      <x:c r="I1428" s="607" t="n">
        <x:v>2827.84</x:v>
      </x:c>
      <x:c r="J1428" s="607" t="n">
        <x:v>20422.02</x:v>
      </x:c>
      <x:c r="K1428" s="453" t="str">
        <x:v>NORTE | SUL</x:v>
      </x:c>
      <x:c r="L1428" s="453" t="str">
        <x:v>SIM</x:v>
      </x:c>
      <x:c r="M1428" s="453" t="str">
        <x:v>PRODUÇÃO · COMPÕE O FATOR K</x:v>
      </x:c>
      <x:c r="N1428" s="453" t="str">
        <x:v>DE/PARA POR CÓDIGO</x:v>
      </x:c>
    </x:row>
    <x:row r="1429">
      <x:c r="A1429" s="453" t="str">
        <x:v>MAIO 2025</x:v>
      </x:c>
      <x:c r="B1429" s="453" t="str">
        <x:v>O&amp;M</x:v>
      </x:c>
      <x:c r="C1429" s="453" t="str">
        <x:v>PRODUÇÃO</x:v>
      </x:c>
      <x:c r="D1429" s="453" t="str">
        <x:v>LINHA MORTA</x:v>
      </x:c>
      <x:c r="E1429" s="453" t="str">
        <x:v>5025300109</x:v>
      </x:c>
      <x:c r="F1429" s="601" t="str">
        <x:v>INST ELO FUSIVEL LM</x:v>
      </x:c>
      <x:c r="G1429" s="453" t="str">
        <x:v>CONJUNTO</x:v>
      </x:c>
      <x:c r="H1429" s="604" t="n">
        <x:v>209</x:v>
      </x:c>
      <x:c r="I1429" s="607" t="n">
        <x:v>3313.03</x:v>
      </x:c>
      <x:c r="J1429" s="607" t="n">
        <x:v>60495.05</x:v>
      </x:c>
      <x:c r="K1429" s="453" t="str">
        <x:v>NORTE</x:v>
      </x:c>
      <x:c r="L1429" s="453" t="str">
        <x:v>SIM</x:v>
      </x:c>
      <x:c r="M1429" s="453" t="str">
        <x:v>PRODUÇÃO · COMPÕE O FATOR K</x:v>
      </x:c>
      <x:c r="N1429" s="453" t="str">
        <x:v>DE/PARA POR CÓDIGO</x:v>
      </x:c>
    </x:row>
    <x:row r="1430">
      <x:c r="A1430" s="453" t="str">
        <x:v>MAIO 2025</x:v>
      </x:c>
      <x:c r="B1430" s="453" t="str">
        <x:v>O&amp;M</x:v>
      </x:c>
      <x:c r="C1430" s="453" t="str">
        <x:v>PRODUÇÃO</x:v>
      </x:c>
      <x:c r="D1430" s="453" t="str">
        <x:v>LINHA MORTA</x:v>
      </x:c>
      <x:c r="E1430" s="453" t="str">
        <x:v>5025300110</x:v>
      </x:c>
      <x:c r="F1430" s="601" t="str">
        <x:v>RET ELO FUSIVEL LM</x:v>
      </x:c>
      <x:c r="G1430" s="453" t="str">
        <x:v>CONJUNTO</x:v>
      </x:c>
      <x:c r="H1430" s="604" t="n">
        <x:v>209</x:v>
      </x:c>
      <x:c r="I1430" s="607" t="n">
        <x:v>2784.91</x:v>
      </x:c>
      <x:c r="J1430" s="607" t="n">
        <x:v>50851.79</x:v>
      </x:c>
      <x:c r="K1430" s="453" t="str">
        <x:v>NORTE</x:v>
      </x:c>
      <x:c r="L1430" s="453" t="str">
        <x:v>SIM</x:v>
      </x:c>
      <x:c r="M1430" s="453" t="str">
        <x:v>PRODUÇÃO · COMPÕE O FATOR K</x:v>
      </x:c>
      <x:c r="N1430" s="453" t="str">
        <x:v>DE/PARA POR CÓDIGO</x:v>
      </x:c>
    </x:row>
    <x:row r="1431">
      <x:c r="A1431" s="453" t="str">
        <x:v>MAIO 2025</x:v>
      </x:c>
      <x:c r="B1431" s="453" t="str">
        <x:v>O&amp;M</x:v>
      </x:c>
      <x:c r="C1431" s="453" t="str">
        <x:v>PRODUÇÃO</x:v>
      </x:c>
      <x:c r="D1431" s="453" t="str">
        <x:v>LINHA MORTA</x:v>
      </x:c>
      <x:c r="E1431" s="453" t="str">
        <x:v>5025300120</x:v>
      </x:c>
      <x:c r="F1431" s="601" t="str">
        <x:v>INST RELIGADOR/SECCIONADOR 3F LM</x:v>
      </x:c>
      <x:c r="G1431" s="453" t="str">
        <x:v>UNIDADE</x:v>
      </x:c>
      <x:c r="H1431" s="604" t="n">
        <x:v>1</x:v>
      </x:c>
      <x:c r="I1431" s="607" t="n">
        <x:v>6432.47</x:v>
      </x:c>
      <x:c r="J1431" s="607" t="n">
        <x:v>1660.33</x:v>
      </x:c>
      <x:c r="K1431" s="453" t="str">
        <x:v>NORTE</x:v>
      </x:c>
      <x:c r="L1431" s="453" t="str">
        <x:v>SIM</x:v>
      </x:c>
      <x:c r="M1431" s="453" t="str">
        <x:v>PRODUÇÃO · COMPÕE O FATOR K</x:v>
      </x:c>
      <x:c r="N1431" s="453" t="str">
        <x:v>NÃO INFORMADA</x:v>
      </x:c>
    </x:row>
    <x:row r="1432">
      <x:c r="A1432" s="453" t="str">
        <x:v>MAIO 2025</x:v>
      </x:c>
      <x:c r="B1432" s="453" t="str">
        <x:v>O&amp;M</x:v>
      </x:c>
      <x:c r="C1432" s="453" t="str">
        <x:v>PRODUÇÃO</x:v>
      </x:c>
      <x:c r="D1432" s="453" t="str">
        <x:v>LINHA MORTA</x:v>
      </x:c>
      <x:c r="E1432" s="453" t="str">
        <x:v>5025300122</x:v>
      </x:c>
      <x:c r="F1432" s="601" t="str">
        <x:v>INST ESTR CP RELIGADOR/SEC 3F &gt;400A LM</x:v>
      </x:c>
      <x:c r="G1432" s="453" t="str">
        <x:v>CONJUNTO</x:v>
      </x:c>
      <x:c r="H1432" s="604" t="n">
        <x:v>9</x:v>
      </x:c>
      <x:c r="I1432" s="607" t="n">
        <x:v>41376.78</x:v>
      </x:c>
      <x:c r="J1432" s="607" t="n">
        <x:v>54003.42</x:v>
      </x:c>
      <x:c r="K1432" s="453" t="str">
        <x:v>NORTE | SUL</x:v>
      </x:c>
      <x:c r="L1432" s="453" t="str">
        <x:v>SIM</x:v>
      </x:c>
      <x:c r="M1432" s="453" t="str">
        <x:v>PRODUÇÃO · COMPÕE O FATOR K</x:v>
      </x:c>
      <x:c r="N1432" s="453" t="str">
        <x:v>DE/PARA POR CÓDIGO</x:v>
      </x:c>
    </x:row>
    <x:row r="1433">
      <x:c r="A1433" s="453" t="str">
        <x:v>MAIO 2025</x:v>
      </x:c>
      <x:c r="B1433" s="453" t="str">
        <x:v>O&amp;M</x:v>
      </x:c>
      <x:c r="C1433" s="453" t="str">
        <x:v>PRODUÇÃO</x:v>
      </x:c>
      <x:c r="D1433" s="453" t="str">
        <x:v>LINHA MORTA</x:v>
      </x:c>
      <x:c r="E1433" s="453" t="str">
        <x:v>5025300123</x:v>
      </x:c>
      <x:c r="F1433" s="601" t="str">
        <x:v>RET ESTR CP RELIGADOR/SEC 3F &gt;400A LM</x:v>
      </x:c>
      <x:c r="G1433" s="453" t="str">
        <x:v>CONJUNTO</x:v>
      </x:c>
      <x:c r="H1433" s="604" t="n">
        <x:v>7</x:v>
      </x:c>
      <x:c r="I1433" s="607" t="n">
        <x:v>14729.28</x:v>
      </x:c>
      <x:c r="J1433" s="607" t="n">
        <x:v>26300.4</x:v>
      </x:c>
      <x:c r="K1433" s="453" t="str">
        <x:v>NORTE | SUL</x:v>
      </x:c>
      <x:c r="L1433" s="453" t="str">
        <x:v>SIM</x:v>
      </x:c>
      <x:c r="M1433" s="453" t="str">
        <x:v>PRODUÇÃO · COMPÕE O FATOR K</x:v>
      </x:c>
      <x:c r="N1433" s="453" t="str">
        <x:v>DE/PARA POR CÓDIGO | NÃO INFORMADA</x:v>
      </x:c>
    </x:row>
    <x:row r="1434">
      <x:c r="A1434" s="453" t="str">
        <x:v>MAIO 2025</x:v>
      </x:c>
      <x:c r="B1434" s="453" t="str">
        <x:v>O&amp;M</x:v>
      </x:c>
      <x:c r="C1434" s="453" t="str">
        <x:v>PRODUÇÃO</x:v>
      </x:c>
      <x:c r="D1434" s="453" t="str">
        <x:v>LINHA MORTA</x:v>
      </x:c>
      <x:c r="E1434" s="453" t="str">
        <x:v>5025300124</x:v>
      </x:c>
      <x:c r="F1434" s="601" t="str">
        <x:v>INST REGULADOR TENSAO 3F POSTE/PLATAF LM</x:v>
      </x:c>
      <x:c r="G1434" s="453" t="str">
        <x:v>UNIDADE</x:v>
      </x:c>
      <x:c r="H1434" s="604" t="n">
        <x:v>1</x:v>
      </x:c>
      <x:c r="I1434" s="607" t="n">
        <x:v>9656.02</x:v>
      </x:c>
      <x:c r="J1434" s="607" t="n">
        <x:v>2342.55</x:v>
      </x:c>
      <x:c r="K1434" s="453" t="str">
        <x:v>NORTE | SUL</x:v>
      </x:c>
      <x:c r="L1434" s="453" t="str">
        <x:v>SIM</x:v>
      </x:c>
      <x:c r="M1434" s="453" t="str">
        <x:v>PRODUÇÃO · COMPÕE O FATOR K</x:v>
      </x:c>
      <x:c r="N1434" s="453" t="str">
        <x:v>NÃO INFORMADA | DE/PARA POR CÓDIGO</x:v>
      </x:c>
    </x:row>
    <x:row r="1435">
      <x:c r="A1435" s="453" t="str">
        <x:v>MAIO 2025</x:v>
      </x:c>
      <x:c r="B1435" s="453" t="str">
        <x:v>O&amp;M</x:v>
      </x:c>
      <x:c r="C1435" s="453" t="str">
        <x:v>PRODUÇÃO</x:v>
      </x:c>
      <x:c r="D1435" s="453" t="str">
        <x:v>LINHA MORTA</x:v>
      </x:c>
      <x:c r="E1435" s="453" t="str">
        <x:v>5025300131</x:v>
      </x:c>
      <x:c r="F1435" s="601" t="str">
        <x:v>INST ESTR CP BCO CAPACITOR FIXO LM</x:v>
      </x:c>
      <x:c r="G1435" s="453" t="str">
        <x:v>CONJUNTO</x:v>
      </x:c>
      <x:c r="H1435" s="604" t="n">
        <x:v>1</x:v>
      </x:c>
      <x:c r="I1435" s="607" t="n">
        <x:v>7125.49</x:v>
      </x:c>
      <x:c r="J1435" s="607" t="n">
        <x:v>5000.45</x:v>
      </x:c>
      <x:c r="K1435" s="453" t="str">
        <x:v>SUL</x:v>
      </x:c>
      <x:c r="L1435" s="453" t="str">
        <x:v>SIM</x:v>
      </x:c>
      <x:c r="M1435" s="453" t="str">
        <x:v>PRODUÇÃO · COMPÕE O FATOR K</x:v>
      </x:c>
      <x:c r="N1435" s="453" t="str">
        <x:v>NÃO INFORMADA</x:v>
      </x:c>
    </x:row>
    <x:row r="1436">
      <x:c r="A1436" s="453" t="str">
        <x:v>MAIO 2025</x:v>
      </x:c>
      <x:c r="B1436" s="453" t="str">
        <x:v>O&amp;M</x:v>
      </x:c>
      <x:c r="C1436" s="453" t="str">
        <x:v>PRODUÇÃO</x:v>
      </x:c>
      <x:c r="D1436" s="453" t="str">
        <x:v>LINHA MORTA</x:v>
      </x:c>
      <x:c r="E1436" s="453" t="str">
        <x:v>5025300132</x:v>
      </x:c>
      <x:c r="F1436" s="601" t="str">
        <x:v>RET ESTR CP BCO CAPACITOR FIXO LM</x:v>
      </x:c>
      <x:c r="G1436" s="453" t="str">
        <x:v>CONJUNTO</x:v>
      </x:c>
      <x:c r="H1436" s="604" t="n">
        <x:v>2</x:v>
      </x:c>
      <x:c r="I1436" s="607" t="n">
        <x:v>6549.6</x:v>
      </x:c>
      <x:c r="J1436" s="607" t="n">
        <x:v>3152.4</x:v>
      </x:c>
      <x:c r="K1436" s="453" t="str">
        <x:v>SUL</x:v>
      </x:c>
      <x:c r="L1436" s="453" t="str">
        <x:v>SIM</x:v>
      </x:c>
      <x:c r="M1436" s="453" t="str">
        <x:v>PRODUÇÃO · COMPÕE O FATOR K</x:v>
      </x:c>
      <x:c r="N1436" s="453" t="str">
        <x:v>NÃO INFORMADA</x:v>
      </x:c>
    </x:row>
    <x:row r="1437">
      <x:c r="A1437" s="453" t="str">
        <x:v>MAIO 2025</x:v>
      </x:c>
      <x:c r="B1437" s="453" t="str">
        <x:v>O&amp;M</x:v>
      </x:c>
      <x:c r="C1437" s="453" t="str">
        <x:v>PRODUÇÃO</x:v>
      </x:c>
      <x:c r="D1437" s="453" t="str">
        <x:v>LINHA MORTA</x:v>
      </x:c>
      <x:c r="E1437" s="453" t="str">
        <x:v>5025300143</x:v>
      </x:c>
      <x:c r="F1437" s="601" t="str">
        <x:v>INST ESTR CP TRAFO DT 1F FN LM</x:v>
      </x:c>
      <x:c r="G1437" s="453" t="str">
        <x:v>CONJUNTO</x:v>
      </x:c>
      <x:c r="H1437" s="604" t="n">
        <x:v>57</x:v>
      </x:c>
      <x:c r="I1437" s="607" t="n">
        <x:v>91368.58</x:v>
      </x:c>
      <x:c r="J1437" s="607" t="n">
        <x:v>104895.96</x:v>
      </x:c>
      <x:c r="K1437" s="453" t="str">
        <x:v>NORTE | SUL</x:v>
      </x:c>
      <x:c r="L1437" s="453" t="str">
        <x:v>SIM</x:v>
      </x:c>
      <x:c r="M1437" s="453" t="str">
        <x:v>PRODUÇÃO · COMPÕE O FATOR K</x:v>
      </x:c>
      <x:c r="N1437" s="453" t="str">
        <x:v>DE/PARA POR CÓDIGO</x:v>
      </x:c>
    </x:row>
    <x:row r="1438">
      <x:c r="A1438" s="453" t="str">
        <x:v>MAIO 2025</x:v>
      </x:c>
      <x:c r="B1438" s="453" t="str">
        <x:v>O&amp;M</x:v>
      </x:c>
      <x:c r="C1438" s="453" t="str">
        <x:v>PRODUÇÃO</x:v>
      </x:c>
      <x:c r="D1438" s="453" t="str">
        <x:v>LINHA MORTA</x:v>
      </x:c>
      <x:c r="E1438" s="453" t="str">
        <x:v>5025300144</x:v>
      </x:c>
      <x:c r="F1438" s="601" t="str">
        <x:v>RET ESTR CP TRAFO DT 1F FN LM</x:v>
      </x:c>
      <x:c r="G1438" s="453" t="str">
        <x:v>CONJUNTO</x:v>
      </x:c>
      <x:c r="H1438" s="604" t="n">
        <x:v>22</x:v>
      </x:c>
      <x:c r="I1438" s="607" t="n">
        <x:v>14977.75</x:v>
      </x:c>
      <x:c r="J1438" s="607" t="n">
        <x:v>32389.06</x:v>
      </x:c>
      <x:c r="K1438" s="453" t="str">
        <x:v>NORTE | SUL</x:v>
      </x:c>
      <x:c r="L1438" s="453" t="str">
        <x:v>SIM</x:v>
      </x:c>
      <x:c r="M1438" s="453" t="str">
        <x:v>PRODUÇÃO · COMPÕE O FATOR K</x:v>
      </x:c>
      <x:c r="N1438" s="453" t="str">
        <x:v>DE/PARA POR CÓDIGO</x:v>
      </x:c>
    </x:row>
    <x:row r="1439">
      <x:c r="A1439" s="453" t="str">
        <x:v>MAIO 2025</x:v>
      </x:c>
      <x:c r="B1439" s="453" t="str">
        <x:v>O&amp;M</x:v>
      </x:c>
      <x:c r="C1439" s="453" t="str">
        <x:v>PRODUÇÃO</x:v>
      </x:c>
      <x:c r="D1439" s="453" t="str">
        <x:v>LINHA MORTA</x:v>
      </x:c>
      <x:c r="E1439" s="453" t="str">
        <x:v>5025300145</x:v>
      </x:c>
      <x:c r="F1439" s="601" t="str">
        <x:v>INST ESTR CP TRAFO DT 2F FF LM</x:v>
      </x:c>
      <x:c r="G1439" s="453" t="str">
        <x:v>CONJUNTO</x:v>
      </x:c>
      <x:c r="H1439" s="604" t="n">
        <x:v>4</x:v>
      </x:c>
      <x:c r="I1439" s="607" t="n">
        <x:v>6715.25</x:v>
      </x:c>
      <x:c r="J1439" s="607" t="n">
        <x:v>8938.52</x:v>
      </x:c>
      <x:c r="K1439" s="453" t="str">
        <x:v>NORTE | SUL</x:v>
      </x:c>
      <x:c r="L1439" s="453" t="str">
        <x:v>SIM</x:v>
      </x:c>
      <x:c r="M1439" s="453" t="str">
        <x:v>PRODUÇÃO · COMPÕE O FATOR K</x:v>
      </x:c>
      <x:c r="N1439" s="453" t="str">
        <x:v>DE/PARA POR CÓDIGO</x:v>
      </x:c>
    </x:row>
    <x:row r="1440">
      <x:c r="A1440" s="453" t="str">
        <x:v>MAIO 2025</x:v>
      </x:c>
      <x:c r="B1440" s="453" t="str">
        <x:v>O&amp;M</x:v>
      </x:c>
      <x:c r="C1440" s="453" t="str">
        <x:v>PRODUÇÃO</x:v>
      </x:c>
      <x:c r="D1440" s="453" t="str">
        <x:v>LINHA MORTA</x:v>
      </x:c>
      <x:c r="E1440" s="453" t="str">
        <x:v>5025300146</x:v>
      </x:c>
      <x:c r="F1440" s="601" t="str">
        <x:v>RET ESTR CP TRAFO DT 2F FF LM</x:v>
      </x:c>
      <x:c r="G1440" s="453" t="str">
        <x:v>CONJUNTO</x:v>
      </x:c>
      <x:c r="H1440" s="604" t="n">
        <x:v>5</x:v>
      </x:c>
      <x:c r="I1440" s="607" t="n">
        <x:v>4221.94</x:v>
      </x:c>
      <x:c r="J1440" s="607" t="n">
        <x:v>8544.2</x:v>
      </x:c>
      <x:c r="K1440" s="453" t="str">
        <x:v>NORTE | SUL</x:v>
      </x:c>
      <x:c r="L1440" s="453" t="str">
        <x:v>SIM</x:v>
      </x:c>
      <x:c r="M1440" s="453" t="str">
        <x:v>PRODUÇÃO · COMPÕE O FATOR K</x:v>
      </x:c>
      <x:c r="N1440" s="453" t="str">
        <x:v>DE/PARA POR CÓDIGO</x:v>
      </x:c>
    </x:row>
    <x:row r="1441">
      <x:c r="A1441" s="453" t="str">
        <x:v>MAIO 2025</x:v>
      </x:c>
      <x:c r="B1441" s="453" t="str">
        <x:v>O&amp;M</x:v>
      </x:c>
      <x:c r="C1441" s="453" t="str">
        <x:v>PRODUÇÃO</x:v>
      </x:c>
      <x:c r="D1441" s="453" t="str">
        <x:v>LINHA MORTA</x:v>
      </x:c>
      <x:c r="E1441" s="453" t="str">
        <x:v>5025300147</x:v>
      </x:c>
      <x:c r="F1441" s="601" t="str">
        <x:v>INST ESTR CP TRAFO DT 3F LM</x:v>
      </x:c>
      <x:c r="G1441" s="453" t="str">
        <x:v>CONJUNTO</x:v>
      </x:c>
      <x:c r="H1441" s="604" t="n">
        <x:v>37</x:v>
      </x:c>
      <x:c r="I1441" s="607" t="n">
        <x:v>100400.61</x:v>
      </x:c>
      <x:c r="J1441" s="607" t="n">
        <x:v>111862.84</x:v>
      </x:c>
      <x:c r="K1441" s="453" t="str">
        <x:v>NORTE | SUL</x:v>
      </x:c>
      <x:c r="L1441" s="453" t="str">
        <x:v>SIM</x:v>
      </x:c>
      <x:c r="M1441" s="453" t="str">
        <x:v>PRODUÇÃO · COMPÕE O FATOR K</x:v>
      </x:c>
      <x:c r="N1441" s="453" t="str">
        <x:v>DE/PARA POR CÓDIGO</x:v>
      </x:c>
    </x:row>
    <x:row r="1442">
      <x:c r="A1442" s="453" t="str">
        <x:v>MAIO 2025</x:v>
      </x:c>
      <x:c r="B1442" s="453" t="str">
        <x:v>O&amp;M</x:v>
      </x:c>
      <x:c r="C1442" s="453" t="str">
        <x:v>PRODUÇÃO</x:v>
      </x:c>
      <x:c r="D1442" s="453" t="str">
        <x:v>LINHA MORTA</x:v>
      </x:c>
      <x:c r="E1442" s="453" t="str">
        <x:v>5025300148</x:v>
      </x:c>
      <x:c r="F1442" s="601" t="str">
        <x:v>RET ESTR CP TRAFO DT 3F LM</x:v>
      </x:c>
      <x:c r="G1442" s="453" t="str">
        <x:v>CONJUNTO</x:v>
      </x:c>
      <x:c r="H1442" s="604" t="n">
        <x:v>9</x:v>
      </x:c>
      <x:c r="I1442" s="607" t="n">
        <x:v>12035.25</x:v>
      </x:c>
      <x:c r="J1442" s="607" t="n">
        <x:v>19520.19</x:v>
      </x:c>
      <x:c r="K1442" s="453" t="str">
        <x:v>NORTE | SUL</x:v>
      </x:c>
      <x:c r="L1442" s="453" t="str">
        <x:v>SIM</x:v>
      </x:c>
      <x:c r="M1442" s="453" t="str">
        <x:v>PRODUÇÃO · COMPÕE O FATOR K</x:v>
      </x:c>
      <x:c r="N1442" s="453" t="str">
        <x:v>DE/PARA POR CÓDIGO</x:v>
      </x:c>
    </x:row>
    <x:row r="1443">
      <x:c r="A1443" s="453" t="str">
        <x:v>MAIO 2025</x:v>
      </x:c>
      <x:c r="B1443" s="453" t="str">
        <x:v>O&amp;M</x:v>
      </x:c>
      <x:c r="C1443" s="453" t="str">
        <x:v>PRODUÇÃO</x:v>
      </x:c>
      <x:c r="D1443" s="453" t="str">
        <x:v>LINHA MORTA</x:v>
      </x:c>
      <x:c r="E1443" s="453" t="str">
        <x:v>5025300149</x:v>
      </x:c>
      <x:c r="F1443" s="601" t="str">
        <x:v>INST ESTR CP TRAFO DT PLATAFORMA LM</x:v>
      </x:c>
      <x:c r="G1443" s="453" t="str">
        <x:v>CONJUNTO</x:v>
      </x:c>
      <x:c r="H1443" s="604" t="n">
        <x:v>3</x:v>
      </x:c>
      <x:c r="I1443" s="607" t="n">
        <x:v>8140.59</x:v>
      </x:c>
      <x:c r="J1443" s="607" t="n">
        <x:v>9858.66</x:v>
      </x:c>
      <x:c r="K1443" s="453" t="str">
        <x:v>NORTE | SUL</x:v>
      </x:c>
      <x:c r="L1443" s="453" t="str">
        <x:v>SIM</x:v>
      </x:c>
      <x:c r="M1443" s="453" t="str">
        <x:v>PRODUÇÃO · COMPÕE O FATOR K</x:v>
      </x:c>
      <x:c r="N1443" s="453" t="str">
        <x:v>DE/PARA POR CÓDIGO</x:v>
      </x:c>
    </x:row>
    <x:row r="1444">
      <x:c r="A1444" s="453" t="str">
        <x:v>MAIO 2025</x:v>
      </x:c>
      <x:c r="B1444" s="453" t="str">
        <x:v>O&amp;M</x:v>
      </x:c>
      <x:c r="C1444" s="453" t="str">
        <x:v>PRODUÇÃO</x:v>
      </x:c>
      <x:c r="D1444" s="453" t="str">
        <x:v>LINHA MORTA</x:v>
      </x:c>
      <x:c r="E1444" s="453" t="str">
        <x:v>5025300150</x:v>
      </x:c>
      <x:c r="F1444" s="601" t="str">
        <x:v>RET ESTR CP TRAFO DT PLATAFORMA LM</x:v>
      </x:c>
      <x:c r="G1444" s="453" t="str">
        <x:v>CONJUNTO</x:v>
      </x:c>
      <x:c r="H1444" s="604" t="n">
        <x:v>3</x:v>
      </x:c>
      <x:c r="I1444" s="607" t="n">
        <x:v>4011.75</x:v>
      </x:c>
      <x:c r="J1444" s="607" t="n">
        <x:v>6506.73</x:v>
      </x:c>
      <x:c r="K1444" s="453" t="str">
        <x:v>NORTE | SUL</x:v>
      </x:c>
      <x:c r="L1444" s="453" t="str">
        <x:v>SIM</x:v>
      </x:c>
      <x:c r="M1444" s="453" t="str">
        <x:v>PRODUÇÃO · COMPÕE O FATOR K</x:v>
      </x:c>
      <x:c r="N1444" s="453" t="str">
        <x:v>DE/PARA POR CÓDIGO</x:v>
      </x:c>
    </x:row>
    <x:row r="1445">
      <x:c r="A1445" s="453" t="str">
        <x:v>MAIO 2025</x:v>
      </x:c>
      <x:c r="B1445" s="453" t="str">
        <x:v>O&amp;M</x:v>
      </x:c>
      <x:c r="C1445" s="453" t="str">
        <x:v>PRODUÇÃO</x:v>
      </x:c>
      <x:c r="D1445" s="453" t="str">
        <x:v>LINHA MORTA</x:v>
      </x:c>
      <x:c r="E1445" s="453" t="str">
        <x:v>5025300160</x:v>
      </x:c>
      <x:c r="F1445" s="601" t="str">
        <x:v>INST PARA-RAIOS BT LM</x:v>
      </x:c>
      <x:c r="G1445" s="453" t="str">
        <x:v>CONJUNTO</x:v>
      </x:c>
      <x:c r="H1445" s="604" t="n">
        <x:v>69</x:v>
      </x:c>
      <x:c r="I1445" s="607" t="n">
        <x:v>4209.69</x:v>
      </x:c>
      <x:c r="J1445" s="607" t="n">
        <x:v>25015.26</x:v>
      </x:c>
      <x:c r="K1445" s="453" t="str">
        <x:v>NORTE | SUL</x:v>
      </x:c>
      <x:c r="L1445" s="453" t="str">
        <x:v>SIM</x:v>
      </x:c>
      <x:c r="M1445" s="453" t="str">
        <x:v>PRODUÇÃO · COMPÕE O FATOR K</x:v>
      </x:c>
      <x:c r="N1445" s="453" t="str">
        <x:v>DE/PARA POR CÓDIGO | NÃO INFORMADA</x:v>
      </x:c>
    </x:row>
    <x:row r="1446">
      <x:c r="A1446" s="453" t="str">
        <x:v>MAIO 2025</x:v>
      </x:c>
      <x:c r="B1446" s="453" t="str">
        <x:v>O&amp;M</x:v>
      </x:c>
      <x:c r="C1446" s="453" t="str">
        <x:v>PRODUÇÃO</x:v>
      </x:c>
      <x:c r="D1446" s="453" t="str">
        <x:v>LINHA MORTA</x:v>
      </x:c>
      <x:c r="E1446" s="453" t="str">
        <x:v>5025300161</x:v>
      </x:c>
      <x:c r="F1446" s="601" t="str">
        <x:v>RET PARA-RAIOS BT LM</x:v>
      </x:c>
      <x:c r="G1446" s="453" t="str">
        <x:v>CONJUNTO</x:v>
      </x:c>
      <x:c r="H1446" s="604" t="n">
        <x:v>14</x:v>
      </x:c>
      <x:c r="I1446" s="607" t="n">
        <x:v>307.58</x:v>
      </x:c>
      <x:c r="J1446" s="607" t="n">
        <x:v>3489.22</x:v>
      </x:c>
      <x:c r="K1446" s="453" t="str">
        <x:v>NORTE | SUL</x:v>
      </x:c>
      <x:c r="L1446" s="453" t="str">
        <x:v>SIM</x:v>
      </x:c>
      <x:c r="M1446" s="453" t="str">
        <x:v>PRODUÇÃO · COMPÕE O FATOR K</x:v>
      </x:c>
      <x:c r="N1446" s="453" t="str">
        <x:v>DE/PARA POR CÓDIGO</x:v>
      </x:c>
    </x:row>
    <x:row r="1447">
      <x:c r="A1447" s="453" t="str">
        <x:v>MAIO 2025</x:v>
      </x:c>
      <x:c r="B1447" s="453" t="str">
        <x:v>O&amp;M</x:v>
      </x:c>
      <x:c r="C1447" s="453" t="str">
        <x:v>PRODUÇÃO</x:v>
      </x:c>
      <x:c r="D1447" s="453" t="str">
        <x:v>LINHA MORTA</x:v>
      </x:c>
      <x:c r="E1447" s="453" t="str">
        <x:v>5025300162</x:v>
      </x:c>
      <x:c r="F1447" s="601" t="str">
        <x:v>INST PARA-RAIOS MT LM</x:v>
      </x:c>
      <x:c r="G1447" s="453" t="str">
        <x:v>UNIDADE</x:v>
      </x:c>
      <x:c r="H1447" s="604" t="n">
        <x:v>110</x:v>
      </x:c>
      <x:c r="I1447" s="607" t="n">
        <x:v>17717.7</x:v>
      </x:c>
      <x:c r="J1447" s="607" t="n">
        <x:v>52024.5</x:v>
      </x:c>
      <x:c r="K1447" s="453" t="str">
        <x:v>NORTE | SUL</x:v>
      </x:c>
      <x:c r="L1447" s="453" t="str">
        <x:v>SIM</x:v>
      </x:c>
      <x:c r="M1447" s="453" t="str">
        <x:v>PRODUÇÃO · COMPÕE O FATOR K</x:v>
      </x:c>
      <x:c r="N1447" s="453" t="str">
        <x:v>DE/PARA POR CÓDIGO</x:v>
      </x:c>
    </x:row>
    <x:row r="1448">
      <x:c r="A1448" s="453" t="str">
        <x:v>MAIO 2025</x:v>
      </x:c>
      <x:c r="B1448" s="453" t="str">
        <x:v>O&amp;M</x:v>
      </x:c>
      <x:c r="C1448" s="453" t="str">
        <x:v>PRODUÇÃO</x:v>
      </x:c>
      <x:c r="D1448" s="453" t="str">
        <x:v>LINHA MORTA</x:v>
      </x:c>
      <x:c r="E1448" s="453" t="str">
        <x:v>5025300163</x:v>
      </x:c>
      <x:c r="F1448" s="601" t="str">
        <x:v>RET PARA-RAIOS MT LM</x:v>
      </x:c>
      <x:c r="G1448" s="453" t="str">
        <x:v>UNIDADE</x:v>
      </x:c>
      <x:c r="H1448" s="604" t="n">
        <x:v>54</x:v>
      </x:c>
      <x:c r="I1448" s="607" t="n">
        <x:v>3426.3</x:v>
      </x:c>
      <x:c r="J1448" s="607" t="n">
        <x:v>15836.04</x:v>
      </x:c>
      <x:c r="K1448" s="453" t="str">
        <x:v>NORTE | SUL</x:v>
      </x:c>
      <x:c r="L1448" s="453" t="str">
        <x:v>SIM</x:v>
      </x:c>
      <x:c r="M1448" s="453" t="str">
        <x:v>PRODUÇÃO · COMPÕE O FATOR K</x:v>
      </x:c>
      <x:c r="N1448" s="453" t="str">
        <x:v>DE/PARA POR CÓDIGO</x:v>
      </x:c>
    </x:row>
    <x:row r="1449">
      <x:c r="A1449" s="453" t="str">
        <x:v>MAIO 2025</x:v>
      </x:c>
      <x:c r="B1449" s="453" t="str">
        <x:v>O&amp;M</x:v>
      </x:c>
      <x:c r="C1449" s="453" t="str">
        <x:v>PRODUÇÃO</x:v>
      </x:c>
      <x:c r="D1449" s="453" t="str">
        <x:v>LINHA MORTA</x:v>
      </x:c>
      <x:c r="E1449" s="453" t="str">
        <x:v>5025300164</x:v>
      </x:c>
      <x:c r="F1449" s="601" t="str">
        <x:v>INST ESTR CP PARA-RAIOS MT LM</x:v>
      </x:c>
      <x:c r="G1449" s="453" t="str">
        <x:v>CONJUNTO</x:v>
      </x:c>
      <x:c r="H1449" s="604" t="n">
        <x:v>2</x:v>
      </x:c>
      <x:c r="I1449" s="607" t="n">
        <x:v>9160.66</x:v>
      </x:c>
      <x:c r="J1449" s="607" t="n">
        <x:v>1907.58</x:v>
      </x:c>
      <x:c r="K1449" s="453" t="str">
        <x:v>NORTE</x:v>
      </x:c>
      <x:c r="L1449" s="453" t="str">
        <x:v>SIM</x:v>
      </x:c>
      <x:c r="M1449" s="453" t="str">
        <x:v>PRODUÇÃO · COMPÕE O FATOR K</x:v>
      </x:c>
      <x:c r="N1449" s="453" t="str">
        <x:v>NÃO INFORMADA</x:v>
      </x:c>
    </x:row>
    <x:row r="1450">
      <x:c r="A1450" s="453" t="str">
        <x:v>MAIO 2025</x:v>
      </x:c>
      <x:c r="B1450" s="453" t="str">
        <x:v>O&amp;M</x:v>
      </x:c>
      <x:c r="C1450" s="453" t="str">
        <x:v>PRODUÇÃO</x:v>
      </x:c>
      <x:c r="D1450" s="453" t="str">
        <x:v>LINHA MORTA</x:v>
      </x:c>
      <x:c r="E1450" s="453" t="str">
        <x:v>5025300166</x:v>
      </x:c>
      <x:c r="F1450" s="601" t="str">
        <x:v>INST CHAVE FUSIVEL RELIG LM</x:v>
      </x:c>
      <x:c r="G1450" s="453" t="str">
        <x:v>UNIDADE</x:v>
      </x:c>
      <x:c r="H1450" s="604" t="n">
        <x:v>21</x:v>
      </x:c>
      <x:c r="I1450" s="607" t="n">
        <x:v>12711.66</x:v>
      </x:c>
      <x:c r="J1450" s="607" t="n">
        <x:v>16187.22</x:v>
      </x:c>
      <x:c r="K1450" s="453" t="str">
        <x:v>NORTE | SUL</x:v>
      </x:c>
      <x:c r="L1450" s="453" t="str">
        <x:v>SIM</x:v>
      </x:c>
      <x:c r="M1450" s="453" t="str">
        <x:v>PRODUÇÃO · COMPÕE O FATOR K</x:v>
      </x:c>
      <x:c r="N1450" s="453" t="str">
        <x:v>DE/PARA POR CÓDIGO</x:v>
      </x:c>
    </x:row>
    <x:row r="1451">
      <x:c r="A1451" s="453" t="str">
        <x:v>MAIO 2025</x:v>
      </x:c>
      <x:c r="B1451" s="453" t="str">
        <x:v>O&amp;M</x:v>
      </x:c>
      <x:c r="C1451" s="453" t="str">
        <x:v>PRODUÇÃO</x:v>
      </x:c>
      <x:c r="D1451" s="453" t="str">
        <x:v>LINHA MORTA</x:v>
      </x:c>
      <x:c r="E1451" s="453" t="str">
        <x:v>5025300167</x:v>
      </x:c>
      <x:c r="F1451" s="601" t="str">
        <x:v>RET CHAVE FUSIVEL RELIG LM</x:v>
      </x:c>
      <x:c r="G1451" s="453" t="str">
        <x:v>UNIDADE</x:v>
      </x:c>
      <x:c r="H1451" s="604" t="n">
        <x:v>3</x:v>
      </x:c>
      <x:c r="I1451" s="607" t="n">
        <x:v>966.3</x:v>
      </x:c>
      <x:c r="J1451" s="607" t="n">
        <x:v>1410.57</x:v>
      </x:c>
      <x:c r="K1451" s="453" t="str">
        <x:v>NORTE | SUL</x:v>
      </x:c>
      <x:c r="L1451" s="453" t="str">
        <x:v>SIM</x:v>
      </x:c>
      <x:c r="M1451" s="453" t="str">
        <x:v>PRODUÇÃO · COMPÕE O FATOR K</x:v>
      </x:c>
      <x:c r="N1451" s="453" t="str">
        <x:v>DE/PARA POR CÓDIGO</x:v>
      </x:c>
    </x:row>
    <x:row r="1452">
      <x:c r="A1452" s="453" t="str">
        <x:v>MAIO 2025</x:v>
      </x:c>
      <x:c r="B1452" s="453" t="str">
        <x:v>O&amp;M</x:v>
      </x:c>
      <x:c r="C1452" s="453" t="str">
        <x:v>PRODUÇÃO</x:v>
      </x:c>
      <x:c r="D1452" s="453" t="str">
        <x:v>LINHA MORTA</x:v>
      </x:c>
      <x:c r="E1452" s="453" t="str">
        <x:v>5025300172</x:v>
      </x:c>
      <x:c r="F1452" s="601" t="str">
        <x:v>INST CHAVE FUSIVEL 15/25KV LM</x:v>
      </x:c>
      <x:c r="G1452" s="453" t="str">
        <x:v>UNIDADE</x:v>
      </x:c>
      <x:c r="H1452" s="604" t="n">
        <x:v>110</x:v>
      </x:c>
      <x:c r="I1452" s="607" t="n">
        <x:v>20936.3</x:v>
      </x:c>
      <x:c r="J1452" s="607" t="n">
        <x:v>48800.4</x:v>
      </x:c>
      <x:c r="K1452" s="453" t="str">
        <x:v>NORTE | SUL</x:v>
      </x:c>
      <x:c r="L1452" s="453" t="str">
        <x:v>SIM</x:v>
      </x:c>
      <x:c r="M1452" s="453" t="str">
        <x:v>PRODUÇÃO · COMPÕE O FATOR K</x:v>
      </x:c>
      <x:c r="N1452" s="453" t="str">
        <x:v>DE/PARA POR CÓDIGO</x:v>
      </x:c>
    </x:row>
    <x:row r="1453">
      <x:c r="A1453" s="453" t="str">
        <x:v>MAIO 2025</x:v>
      </x:c>
      <x:c r="B1453" s="453" t="str">
        <x:v>O&amp;M</x:v>
      </x:c>
      <x:c r="C1453" s="453" t="str">
        <x:v>PRODUÇÃO</x:v>
      </x:c>
      <x:c r="D1453" s="453" t="str">
        <x:v>LINHA MORTA</x:v>
      </x:c>
      <x:c r="E1453" s="453" t="str">
        <x:v>5025300173</x:v>
      </x:c>
      <x:c r="F1453" s="601" t="str">
        <x:v>RET CHAVE FUSIVEL 15/25KV LM</x:v>
      </x:c>
      <x:c r="G1453" s="453" t="str">
        <x:v>UNIDADE</x:v>
      </x:c>
      <x:c r="H1453" s="604" t="n">
        <x:v>81</x:v>
      </x:c>
      <x:c r="I1453" s="607" t="n">
        <x:v>6325.29</x:v>
      </x:c>
      <x:c r="J1453" s="607" t="n">
        <x:v>26884.71</x:v>
      </x:c>
      <x:c r="K1453" s="453" t="str">
        <x:v>NORTE | SUL</x:v>
      </x:c>
      <x:c r="L1453" s="453" t="str">
        <x:v>SIM</x:v>
      </x:c>
      <x:c r="M1453" s="453" t="str">
        <x:v>PRODUÇÃO · COMPÕE O FATOR K</x:v>
      </x:c>
      <x:c r="N1453" s="453" t="str">
        <x:v>DE/PARA POR CÓDIGO</x:v>
      </x:c>
    </x:row>
    <x:row r="1454">
      <x:c r="A1454" s="453" t="str">
        <x:v>MAIO 2025</x:v>
      </x:c>
      <x:c r="B1454" s="453" t="str">
        <x:v>O&amp;M</x:v>
      </x:c>
      <x:c r="C1454" s="453" t="str">
        <x:v>PRODUÇÃO</x:v>
      </x:c>
      <x:c r="D1454" s="453" t="str">
        <x:v>LINHA MORTA</x:v>
      </x:c>
      <x:c r="E1454" s="453" t="str">
        <x:v>5025300176</x:v>
      </x:c>
      <x:c r="F1454" s="601" t="str">
        <x:v>INST CHAVE FACA LM</x:v>
      </x:c>
      <x:c r="G1454" s="453" t="str">
        <x:v>UNIDADE</x:v>
      </x:c>
      <x:c r="H1454" s="604" t="n">
        <x:v>27</x:v>
      </x:c>
      <x:c r="I1454" s="607" t="n">
        <x:v>5138.91</x:v>
      </x:c>
      <x:c r="J1454" s="607" t="n">
        <x:v>11978.28</x:v>
      </x:c>
      <x:c r="K1454" s="453" t="str">
        <x:v>NORTE | SUL</x:v>
      </x:c>
      <x:c r="L1454" s="453" t="str">
        <x:v>SIM</x:v>
      </x:c>
      <x:c r="M1454" s="453" t="str">
        <x:v>PRODUÇÃO · COMPÕE O FATOR K</x:v>
      </x:c>
      <x:c r="N1454" s="453" t="str">
        <x:v>DE/PARA POR CÓDIGO</x:v>
      </x:c>
    </x:row>
    <x:row r="1455">
      <x:c r="A1455" s="453" t="str">
        <x:v>MAIO 2025</x:v>
      </x:c>
      <x:c r="B1455" s="453" t="str">
        <x:v>O&amp;M</x:v>
      </x:c>
      <x:c r="C1455" s="453" t="str">
        <x:v>PRODUÇÃO</x:v>
      </x:c>
      <x:c r="D1455" s="453" t="str">
        <x:v>LINHA MORTA</x:v>
      </x:c>
      <x:c r="E1455" s="453" t="str">
        <x:v>5025300177</x:v>
      </x:c>
      <x:c r="F1455" s="601" t="str">
        <x:v>RET CHAVE FACA LM</x:v>
      </x:c>
      <x:c r="G1455" s="453" t="str">
        <x:v>UNIDADE</x:v>
      </x:c>
      <x:c r="H1455" s="604" t="n">
        <x:v>9</x:v>
      </x:c>
      <x:c r="I1455" s="607" t="n">
        <x:v>702.81</x:v>
      </x:c>
      <x:c r="J1455" s="607" t="n">
        <x:v>2987.19</x:v>
      </x:c>
      <x:c r="K1455" s="453" t="str">
        <x:v>NORTE | SUL</x:v>
      </x:c>
      <x:c r="L1455" s="453" t="str">
        <x:v>SIM</x:v>
      </x:c>
      <x:c r="M1455" s="453" t="str">
        <x:v>PRODUÇÃO · COMPÕE O FATOR K</x:v>
      </x:c>
      <x:c r="N1455" s="453" t="str">
        <x:v>DE/PARA POR CÓDIGO</x:v>
      </x:c>
    </x:row>
    <x:row r="1456">
      <x:c r="A1456" s="453" t="str">
        <x:v>MAIO 2025</x:v>
      </x:c>
      <x:c r="B1456" s="453" t="str">
        <x:v>O&amp;M</x:v>
      </x:c>
      <x:c r="C1456" s="453" t="str">
        <x:v>PRODUÇÃO</x:v>
      </x:c>
      <x:c r="D1456" s="453" t="str">
        <x:v>LINHA MORTA</x:v>
      </x:c>
      <x:c r="E1456" s="453" t="str">
        <x:v>5025300226</x:v>
      </x:c>
      <x:c r="F1456" s="601" t="str">
        <x:v>RET RELIGADOR DIST 1F BASE C LM</x:v>
      </x:c>
      <x:c r="G1456" s="453" t="str">
        <x:v>UNIDADE</x:v>
      </x:c>
      <x:c r="H1456" s="604" t="n">
        <x:v>6</x:v>
      </x:c>
      <x:c r="I1456" s="607" t="n">
        <x:v>2648.34</x:v>
      </x:c>
      <x:c r="J1456" s="607" t="n">
        <x:v>2631.84</x:v>
      </x:c>
      <x:c r="K1456" s="453" t="str">
        <x:v>NORTE | SUL</x:v>
      </x:c>
      <x:c r="L1456" s="453" t="str">
        <x:v>SIM</x:v>
      </x:c>
      <x:c r="M1456" s="453" t="str">
        <x:v>PRODUÇÃO · COMPÕE O FATOR K</x:v>
      </x:c>
      <x:c r="N1456" s="453" t="str">
        <x:v>DE/PARA POR CÓDIGO</x:v>
      </x:c>
    </x:row>
    <x:row r="1457">
      <x:c r="A1457" s="453" t="str">
        <x:v>MAIO 2025</x:v>
      </x:c>
      <x:c r="B1457" s="453" t="str">
        <x:v>O&amp;M</x:v>
      </x:c>
      <x:c r="C1457" s="453" t="str">
        <x:v>PRODUÇÃO</x:v>
      </x:c>
      <x:c r="D1457" s="453" t="str">
        <x:v>LINHA MORTA</x:v>
      </x:c>
      <x:c r="E1457" s="453" t="str">
        <x:v>5025300384</x:v>
      </x:c>
      <x:c r="F1457" s="601" t="str">
        <x:v>RET ESPACADOR/AFASTADOR REDE PRI/SEC LM</x:v>
      </x:c>
      <x:c r="G1457" s="453" t="str">
        <x:v>CONJUNTO</x:v>
      </x:c>
      <x:c r="H1457" s="604" t="n">
        <x:v>99</x:v>
      </x:c>
      <x:c r="I1457" s="607" t="n">
        <x:v>3389.64</x:v>
      </x:c>
      <x:c r="J1457" s="607" t="n">
        <x:v>15616.26</x:v>
      </x:c>
      <x:c r="K1457" s="453" t="str">
        <x:v>NORTE | SUL</x:v>
      </x:c>
      <x:c r="L1457" s="453" t="str">
        <x:v>SIM</x:v>
      </x:c>
      <x:c r="M1457" s="453" t="str">
        <x:v>PRODUÇÃO · COMPÕE O FATOR K</x:v>
      </x:c>
      <x:c r="N1457" s="453" t="str">
        <x:v>DE/PARA POR CÓDIGO</x:v>
      </x:c>
    </x:row>
    <x:row r="1458">
      <x:c r="A1458" s="453" t="str">
        <x:v>MAIO 2025</x:v>
      </x:c>
      <x:c r="B1458" s="453" t="str">
        <x:v>O&amp;M</x:v>
      </x:c>
      <x:c r="C1458" s="453" t="str">
        <x:v>PRODUÇÃO</x:v>
      </x:c>
      <x:c r="D1458" s="453" t="str">
        <x:v>PODA</x:v>
      </x:c>
      <x:c r="E1458" s="453" t="str">
        <x:v>5026000015</x:v>
      </x:c>
      <x:c r="F1458" s="601" t="str">
        <x:v>PODA ARV GRANDE PT &gt;=12M ELEV 2GE PO LM</x:v>
      </x:c>
      <x:c r="G1458" s="453" t="str">
        <x:v>UNIDADE</x:v>
      </x:c>
      <x:c r="H1458" s="604" t="n">
        <x:v>4</x:v>
      </x:c>
      <x:c r="I1458" s="607" t="n">
        <x:v>6771.4</x:v>
      </x:c>
      <x:c r="J1458" s="607" t="n">
        <x:v>1172.68</x:v>
      </x:c>
      <x:c r="K1458" s="453" t="str">
        <x:v>NORTE</x:v>
      </x:c>
      <x:c r="L1458" s="453" t="str">
        <x:v>SIM</x:v>
      </x:c>
      <x:c r="M1458" s="453" t="str">
        <x:v>PRODUÇÃO · COMPÕE O FATOR K</x:v>
      </x:c>
      <x:c r="N1458" s="453" t="str">
        <x:v>SUGESTÃO POR SIMILARIDADE</x:v>
      </x:c>
    </x:row>
    <x:row r="1459">
      <x:c r="A1459" s="453" t="str">
        <x:v>MAIO 2025</x:v>
      </x:c>
      <x:c r="B1459" s="453" t="str">
        <x:v>O&amp;M</x:v>
      </x:c>
      <x:c r="C1459" s="453" t="str">
        <x:v>PRODUÇÃO</x:v>
      </x:c>
      <x:c r="D1459" s="453" t="str">
        <x:v>PODA</x:v>
      </x:c>
      <x:c r="E1459" s="453" t="str">
        <x:v>5026000017</x:v>
      </x:c>
      <x:c r="F1459" s="601" t="str">
        <x:v>PODA ARV MEDIO PT &gt;6&lt;12M ELEV 2ME PO LM</x:v>
      </x:c>
      <x:c r="G1459" s="453" t="str">
        <x:v>UNIDADE</x:v>
      </x:c>
      <x:c r="H1459" s="604" t="n">
        <x:v>306</x:v>
      </x:c>
      <x:c r="I1459" s="607" t="n">
        <x:v>78114.51</x:v>
      </x:c>
      <x:c r="J1459" s="607" t="n">
        <x:v>52332.12</x:v>
      </x:c>
      <x:c r="K1459" s="453" t="str">
        <x:v>NORTE | SUL</x:v>
      </x:c>
      <x:c r="L1459" s="453" t="str">
        <x:v>SIM</x:v>
      </x:c>
      <x:c r="M1459" s="453" t="str">
        <x:v>PRODUÇÃO · COMPÕE O FATOR K</x:v>
      </x:c>
      <x:c r="N1459" s="453" t="str">
        <x:v>SUGESTÃO POR SIMILARIDADE</x:v>
      </x:c>
    </x:row>
    <x:row r="1460">
      <x:c r="A1460" s="453" t="str">
        <x:v>MAIO 2025</x:v>
      </x:c>
      <x:c r="B1460" s="453" t="str">
        <x:v>O&amp;M</x:v>
      </x:c>
      <x:c r="C1460" s="453" t="str">
        <x:v>PRODUÇÃO</x:v>
      </x:c>
      <x:c r="D1460" s="453" t="str">
        <x:v>PODA</x:v>
      </x:c>
      <x:c r="E1460" s="453" t="str">
        <x:v>5026000037</x:v>
      </x:c>
      <x:c r="F1460" s="601" t="str">
        <x:v>PODA ARV &lt;6M REDE BT CENTRAL 2PC PO LM</x:v>
      </x:c>
      <x:c r="G1460" s="453" t="str">
        <x:v>UNIDADE</x:v>
      </x:c>
      <x:c r="H1460" s="604" t="n">
        <x:v>237</x:v>
      </x:c>
      <x:c r="I1460" s="607" t="n">
        <x:v>109410.9</x:v>
      </x:c>
      <x:c r="J1460" s="607" t="n">
        <x:v>57901.47</x:v>
      </x:c>
      <x:c r="K1460" s="453" t="str">
        <x:v>NORTE | SUL</x:v>
      </x:c>
      <x:c r="L1460" s="453" t="str">
        <x:v>SIM</x:v>
      </x:c>
      <x:c r="M1460" s="453" t="str">
        <x:v>PRODUÇÃO · COMPÕE O FATOR K</x:v>
      </x:c>
      <x:c r="N1460" s="453" t="str">
        <x:v>SUGESTÃO POR SIMILARIDADE</x:v>
      </x:c>
    </x:row>
    <x:row r="1461">
      <x:c r="A1461" s="453" t="str">
        <x:v>MAIO 2025</x:v>
      </x:c>
      <x:c r="B1461" s="453" t="str">
        <x:v>O&amp;M</x:v>
      </x:c>
      <x:c r="C1461" s="453" t="str">
        <x:v>PRODUÇÃO</x:v>
      </x:c>
      <x:c r="D1461" s="453" t="str">
        <x:v>LINHA VIVA</x:v>
      </x:c>
      <x:c r="E1461" s="453" t="str">
        <x:v>5031200310</x:v>
      </x:c>
      <x:c r="F1461" s="601" t="str">
        <x:v>INST ESTR PRI 2/3F SUS/PAS SP CRUZ SP LV</x:v>
      </x:c>
      <x:c r="G1461" s="453" t="str">
        <x:v>UNIDADE</x:v>
      </x:c>
      <x:c r="H1461" s="604" t="n">
        <x:v>100</x:v>
      </x:c>
      <x:c r="I1461" s="607" t="n">
        <x:v>106122.82</x:v>
      </x:c>
      <x:c r="J1461" s="607" t="n">
        <x:v>62171</x:v>
      </x:c>
      <x:c r="K1461" s="453" t="str">
        <x:v>NORTE | SUL</x:v>
      </x:c>
      <x:c r="L1461" s="453" t="str">
        <x:v>SIM</x:v>
      </x:c>
      <x:c r="M1461" s="453" t="str">
        <x:v>PRODUÇÃO · COMPÕE O FATOR K</x:v>
      </x:c>
      <x:c r="N1461" s="453" t="str">
        <x:v>DE/PARA POR CÓDIGO | NÃO INFORMADA</x:v>
      </x:c>
    </x:row>
    <x:row r="1462">
      <x:c r="A1462" s="453" t="str">
        <x:v>MAIO 2025</x:v>
      </x:c>
      <x:c r="B1462" s="453" t="str">
        <x:v>O&amp;M</x:v>
      </x:c>
      <x:c r="C1462" s="453" t="str">
        <x:v>PRODUÇÃO</x:v>
      </x:c>
      <x:c r="D1462" s="453" t="str">
        <x:v>LINHA VIVA</x:v>
      </x:c>
      <x:c r="E1462" s="453" t="str">
        <x:v>5031200311</x:v>
      </x:c>
      <x:c r="F1462" s="601" t="str">
        <x:v>RET ESTR PRI 2/3F SUS/PAS SP CRUZ SP LV</x:v>
      </x:c>
      <x:c r="G1462" s="453" t="str">
        <x:v>UNIDADE</x:v>
      </x:c>
      <x:c r="H1462" s="604" t="n">
        <x:v>79</x:v>
      </x:c>
      <x:c r="I1462" s="607" t="n">
        <x:v>33375.85</x:v>
      </x:c>
      <x:c r="J1462" s="607" t="n">
        <x:v>31575.51</x:v>
      </x:c>
      <x:c r="K1462" s="453" t="str">
        <x:v>NORTE | SUL</x:v>
      </x:c>
      <x:c r="L1462" s="453" t="str">
        <x:v>SIM</x:v>
      </x:c>
      <x:c r="M1462" s="453" t="str">
        <x:v>PRODUÇÃO · COMPÕE O FATOR K</x:v>
      </x:c>
      <x:c r="N1462" s="453" t="str">
        <x:v>DE/PARA POR CÓDIGO</x:v>
      </x:c>
    </x:row>
    <x:row r="1463">
      <x:c r="A1463" s="453" t="str">
        <x:v>MAIO 2025</x:v>
      </x:c>
      <x:c r="B1463" s="453" t="str">
        <x:v>O&amp;M</x:v>
      </x:c>
      <x:c r="C1463" s="453" t="str">
        <x:v>PRODUÇÃO</x:v>
      </x:c>
      <x:c r="D1463" s="453" t="str">
        <x:v>LINHA VIVA</x:v>
      </x:c>
      <x:c r="E1463" s="453" t="str">
        <x:v>5031200312</x:v>
      </x:c>
      <x:c r="F1463" s="601" t="str">
        <x:v>INST ESTR PRI 2/3F SUS/PAS DP CRUZ DP LV</x:v>
      </x:c>
      <x:c r="G1463" s="453" t="str">
        <x:v>UNIDADE</x:v>
      </x:c>
      <x:c r="H1463" s="604" t="n">
        <x:v>8</x:v>
      </x:c>
      <x:c r="I1463" s="607" t="n">
        <x:v>9832.8</x:v>
      </x:c>
      <x:c r="J1463" s="607" t="n">
        <x:v>9349.04</x:v>
      </x:c>
      <x:c r="K1463" s="453" t="str">
        <x:v>NORTE | SUL</x:v>
      </x:c>
      <x:c r="L1463" s="453" t="str">
        <x:v>SIM</x:v>
      </x:c>
      <x:c r="M1463" s="453" t="str">
        <x:v>PRODUÇÃO · COMPÕE O FATOR K</x:v>
      </x:c>
      <x:c r="N1463" s="453" t="str">
        <x:v>DE/PARA POR CÓDIGO | NÃO INFORMADA</x:v>
      </x:c>
    </x:row>
    <x:row r="1464">
      <x:c r="A1464" s="453" t="str">
        <x:v>MAIO 2025</x:v>
      </x:c>
      <x:c r="B1464" s="453" t="str">
        <x:v>O&amp;M</x:v>
      </x:c>
      <x:c r="C1464" s="453" t="str">
        <x:v>PRODUÇÃO</x:v>
      </x:c>
      <x:c r="D1464" s="453" t="str">
        <x:v>LINHA VIVA</x:v>
      </x:c>
      <x:c r="E1464" s="453" t="str">
        <x:v>5031200313</x:v>
      </x:c>
      <x:c r="F1464" s="601" t="str">
        <x:v>RET ESTR PRI 2/3F SUS/PAS DP CRUZ DP LV</x:v>
      </x:c>
      <x:c r="G1464" s="453" t="str">
        <x:v>UNIDADE</x:v>
      </x:c>
      <x:c r="H1464" s="604" t="n">
        <x:v>10</x:v>
      </x:c>
      <x:c r="I1464" s="607" t="n">
        <x:v>6329.46</x:v>
      </x:c>
      <x:c r="J1464" s="607" t="n">
        <x:v>7512.2</x:v>
      </x:c>
      <x:c r="K1464" s="453" t="str">
        <x:v>NORTE | SUL</x:v>
      </x:c>
      <x:c r="L1464" s="453" t="str">
        <x:v>SIM</x:v>
      </x:c>
      <x:c r="M1464" s="453" t="str">
        <x:v>PRODUÇÃO · COMPÕE O FATOR K</x:v>
      </x:c>
      <x:c r="N1464" s="453" t="str">
        <x:v>DE/PARA POR CÓDIGO</x:v>
      </x:c>
    </x:row>
    <x:row r="1465">
      <x:c r="A1465" s="453" t="str">
        <x:v>MAIO 2025</x:v>
      </x:c>
      <x:c r="B1465" s="453" t="str">
        <x:v>O&amp;M</x:v>
      </x:c>
      <x:c r="C1465" s="453" t="str">
        <x:v>PRODUÇÃO</x:v>
      </x:c>
      <x:c r="D1465" s="453" t="str">
        <x:v>LINHA VIVA</x:v>
      </x:c>
      <x:c r="E1465" s="453" t="str">
        <x:v>5031200314</x:v>
      </x:c>
      <x:c r="F1465" s="601" t="str">
        <x:v>INST ESTR PRI 2/3F ANC/AMA SP CRUZ DP LV</x:v>
      </x:c>
      <x:c r="G1465" s="453" t="str">
        <x:v>UNIDADE</x:v>
      </x:c>
      <x:c r="H1465" s="604" t="n">
        <x:v>15</x:v>
      </x:c>
      <x:c r="I1465" s="607" t="n">
        <x:v>31455.79</x:v>
      </x:c>
      <x:c r="J1465" s="607" t="n">
        <x:v>18781.2</x:v>
      </x:c>
      <x:c r="K1465" s="453" t="str">
        <x:v>NORTE | SUL</x:v>
      </x:c>
      <x:c r="L1465" s="453" t="str">
        <x:v>SIM</x:v>
      </x:c>
      <x:c r="M1465" s="453" t="str">
        <x:v>PRODUÇÃO · COMPÕE O FATOR K</x:v>
      </x:c>
      <x:c r="N1465" s="453" t="str">
        <x:v>DE/PARA POR CÓDIGO | NÃO INFORMADA</x:v>
      </x:c>
    </x:row>
    <x:row r="1466">
      <x:c r="A1466" s="453" t="str">
        <x:v>MAIO 2025</x:v>
      </x:c>
      <x:c r="B1466" s="453" t="str">
        <x:v>O&amp;M</x:v>
      </x:c>
      <x:c r="C1466" s="453" t="str">
        <x:v>PRODUÇÃO</x:v>
      </x:c>
      <x:c r="D1466" s="453" t="str">
        <x:v>LINHA VIVA</x:v>
      </x:c>
      <x:c r="E1466" s="453" t="str">
        <x:v>5031200315</x:v>
      </x:c>
      <x:c r="F1466" s="601" t="str">
        <x:v>RET ESTR PRI 2/3F ANC/AMA SP CRUZ DP LV</x:v>
      </x:c>
      <x:c r="G1466" s="453" t="str">
        <x:v>UNIDADE</x:v>
      </x:c>
      <x:c r="H1466" s="604" t="n">
        <x:v>5</x:v>
      </x:c>
      <x:c r="I1466" s="607" t="n">
        <x:v>4198.18</x:v>
      </x:c>
      <x:c r="J1466" s="607" t="n">
        <x:v>4024.3</x:v>
      </x:c>
      <x:c r="K1466" s="453" t="str">
        <x:v>NORTE | SUL</x:v>
      </x:c>
      <x:c r="L1466" s="453" t="str">
        <x:v>SIM</x:v>
      </x:c>
      <x:c r="M1466" s="453" t="str">
        <x:v>PRODUÇÃO · COMPÕE O FATOR K</x:v>
      </x:c>
      <x:c r="N1466" s="453" t="str">
        <x:v>DE/PARA POR CÓDIGO | NÃO INFORMADA</x:v>
      </x:c>
    </x:row>
    <x:row r="1467">
      <x:c r="A1467" s="453" t="str">
        <x:v>MAIO 2025</x:v>
      </x:c>
      <x:c r="B1467" s="453" t="str">
        <x:v>O&amp;M</x:v>
      </x:c>
      <x:c r="C1467" s="453" t="str">
        <x:v>PRODUÇÃO</x:v>
      </x:c>
      <x:c r="D1467" s="453" t="str">
        <x:v>LINHA VIVA</x:v>
      </x:c>
      <x:c r="E1467" s="453" t="str">
        <x:v>5031200316</x:v>
      </x:c>
      <x:c r="F1467" s="601" t="str">
        <x:v>INST ESTR PRI 2/3F ANC/AMA DP CRUZ DP LV</x:v>
      </x:c>
      <x:c r="G1467" s="453" t="str">
        <x:v>UNIDADE</x:v>
      </x:c>
      <x:c r="H1467" s="604" t="n">
        <x:v>11</x:v>
      </x:c>
      <x:c r="I1467" s="607" t="n">
        <x:v>34689.44</x:v>
      </x:c>
      <x:c r="J1467" s="607" t="n">
        <x:v>18364.28</x:v>
      </x:c>
      <x:c r="K1467" s="453" t="str">
        <x:v>NORTE | SUL</x:v>
      </x:c>
      <x:c r="L1467" s="453" t="str">
        <x:v>SIM</x:v>
      </x:c>
      <x:c r="M1467" s="453" t="str">
        <x:v>PRODUÇÃO · COMPÕE O FATOR K</x:v>
      </x:c>
      <x:c r="N1467" s="453" t="str">
        <x:v>DE/PARA POR CÓDIGO | NÃO INFORMADA</x:v>
      </x:c>
    </x:row>
    <x:row r="1468">
      <x:c r="A1468" s="453" t="str">
        <x:v>MAIO 2025</x:v>
      </x:c>
      <x:c r="B1468" s="453" t="str">
        <x:v>O&amp;M</x:v>
      </x:c>
      <x:c r="C1468" s="453" t="str">
        <x:v>PRODUÇÃO</x:v>
      </x:c>
      <x:c r="D1468" s="453" t="str">
        <x:v>LINHA VIVA</x:v>
      </x:c>
      <x:c r="E1468" s="453" t="str">
        <x:v>5031200317</x:v>
      </x:c>
      <x:c r="F1468" s="601" t="str">
        <x:v>RET ESTR PRI 2/3F ANC/AMA DP CRUZ DP LV</x:v>
      </x:c>
      <x:c r="G1468" s="453" t="str">
        <x:v>UNIDADE</x:v>
      </x:c>
      <x:c r="H1468" s="604" t="n">
        <x:v>4</x:v>
      </x:c>
      <x:c r="I1468" s="607" t="n">
        <x:v>5203.28</x:v>
      </x:c>
      <x:c r="J1468" s="607" t="n">
        <x:v>4293.04</x:v>
      </x:c>
      <x:c r="K1468" s="453" t="str">
        <x:v>NORTE | SUL</x:v>
      </x:c>
      <x:c r="L1468" s="453" t="str">
        <x:v>SIM</x:v>
      </x:c>
      <x:c r="M1468" s="453" t="str">
        <x:v>PRODUÇÃO · COMPÕE O FATOR K</x:v>
      </x:c>
      <x:c r="N1468" s="453" t="str">
        <x:v>DE/PARA POR CÓDIGO</x:v>
      </x:c>
    </x:row>
    <x:row r="1469">
      <x:c r="A1469" s="453" t="str">
        <x:v>MAIO 2025</x:v>
      </x:c>
      <x:c r="B1469" s="453" t="str">
        <x:v>O&amp;M</x:v>
      </x:c>
      <x:c r="C1469" s="453" t="str">
        <x:v>PRODUÇÃO</x:v>
      </x:c>
      <x:c r="D1469" s="453" t="str">
        <x:v>LINHA VIVA</x:v>
      </x:c>
      <x:c r="E1469" s="453" t="str">
        <x:v>5031200319</x:v>
      </x:c>
      <x:c r="F1469" s="601" t="str">
        <x:v>RET ESTR PRI 1F SUSP/PAS SP S/CRUZ LV</x:v>
      </x:c>
      <x:c r="G1469" s="453" t="str">
        <x:v>UNIDADE</x:v>
      </x:c>
      <x:c r="H1469" s="604" t="n">
        <x:v>7</x:v>
      </x:c>
      <x:c r="I1469" s="607" t="n">
        <x:v>1259.79</x:v>
      </x:c>
      <x:c r="J1469" s="607" t="n">
        <x:v>839.44</x:v>
      </x:c>
      <x:c r="K1469" s="453" t="str">
        <x:v>NORTE | SUL</x:v>
      </x:c>
      <x:c r="L1469" s="453" t="str">
        <x:v>SIM</x:v>
      </x:c>
      <x:c r="M1469" s="453" t="str">
        <x:v>PRODUÇÃO · COMPÕE O FATOR K</x:v>
      </x:c>
      <x:c r="N1469" s="453" t="str">
        <x:v>DE/PARA POR CÓDIGO</x:v>
      </x:c>
    </x:row>
    <x:row r="1470">
      <x:c r="A1470" s="453" t="str">
        <x:v>MAIO 2025</x:v>
      </x:c>
      <x:c r="B1470" s="453" t="str">
        <x:v>O&amp;M</x:v>
      </x:c>
      <x:c r="C1470" s="453" t="str">
        <x:v>PRODUÇÃO</x:v>
      </x:c>
      <x:c r="D1470" s="453" t="str">
        <x:v>LINHA VIVA</x:v>
      </x:c>
      <x:c r="E1470" s="453" t="str">
        <x:v>5031200322</x:v>
      </x:c>
      <x:c r="F1470" s="601" t="str">
        <x:v>INST ESTR PRI 1F ANC/AMA SP S/CRUZ LV</x:v>
      </x:c>
      <x:c r="G1470" s="453" t="str">
        <x:v>UNIDADE</x:v>
      </x:c>
      <x:c r="H1470" s="604" t="n">
        <x:v>9</x:v>
      </x:c>
      <x:c r="I1470" s="607" t="n">
        <x:v>4057.56</x:v>
      </x:c>
      <x:c r="J1470" s="607" t="n">
        <x:v>2226.78</x:v>
      </x:c>
      <x:c r="K1470" s="453" t="str">
        <x:v>NORTE | SUL</x:v>
      </x:c>
      <x:c r="L1470" s="453" t="str">
        <x:v>SIM</x:v>
      </x:c>
      <x:c r="M1470" s="453" t="str">
        <x:v>PRODUÇÃO · COMPÕE O FATOR K</x:v>
      </x:c>
      <x:c r="N1470" s="453" t="str">
        <x:v>DE/PARA POR CÓDIGO</x:v>
      </x:c>
    </x:row>
    <x:row r="1471">
      <x:c r="A1471" s="453" t="str">
        <x:v>MAIO 2025</x:v>
      </x:c>
      <x:c r="B1471" s="453" t="str">
        <x:v>O&amp;M</x:v>
      </x:c>
      <x:c r="C1471" s="453" t="str">
        <x:v>PRODUÇÃO</x:v>
      </x:c>
      <x:c r="D1471" s="453" t="str">
        <x:v>LINHA VIVA</x:v>
      </x:c>
      <x:c r="E1471" s="453" t="str">
        <x:v>5031200324</x:v>
      </x:c>
      <x:c r="F1471" s="601" t="str">
        <x:v>INST ESTR PRI 1F ANC/AMA DP S/CRUZ LV</x:v>
      </x:c>
      <x:c r="G1471" s="453" t="str">
        <x:v>UNIDADE</x:v>
      </x:c>
      <x:c r="H1471" s="604" t="n">
        <x:v>2</x:v>
      </x:c>
      <x:c r="I1471" s="607" t="n">
        <x:v>1443.38</x:v>
      </x:c>
      <x:c r="J1471" s="607" t="n">
        <x:v>1001.48</x:v>
      </x:c>
      <x:c r="K1471" s="453" t="str">
        <x:v>SUL</x:v>
      </x:c>
      <x:c r="L1471" s="453" t="str">
        <x:v>SIM</x:v>
      </x:c>
      <x:c r="M1471" s="453" t="str">
        <x:v>PRODUÇÃO · COMPÕE O FATOR K</x:v>
      </x:c>
      <x:c r="N1471" s="453" t="str">
        <x:v>DE/PARA POR CÓDIGO</x:v>
      </x:c>
    </x:row>
    <x:row r="1472">
      <x:c r="A1472" s="453" t="str">
        <x:v>MAIO 2025</x:v>
      </x:c>
      <x:c r="B1472" s="453" t="str">
        <x:v>O&amp;M</x:v>
      </x:c>
      <x:c r="C1472" s="453" t="str">
        <x:v>PRODUÇÃO</x:v>
      </x:c>
      <x:c r="D1472" s="453" t="str">
        <x:v>LINHA VIVA</x:v>
      </x:c>
      <x:c r="E1472" s="453" t="str">
        <x:v>5031200325</x:v>
      </x:c>
      <x:c r="F1472" s="601" t="str">
        <x:v>RET ESTR PRI 1F ANC/AMA DP S/CRUZ LV</x:v>
      </x:c>
      <x:c r="G1472" s="453" t="str">
        <x:v>UNIDADE</x:v>
      </x:c>
      <x:c r="H1472" s="604" t="n">
        <x:v>1</x:v>
      </x:c>
      <x:c r="I1472" s="607" t="n">
        <x:v>721.69</x:v>
      </x:c>
      <x:c r="J1472" s="607" t="n">
        <x:v>321.92</x:v>
      </x:c>
      <x:c r="K1472" s="453" t="str">
        <x:v>SUL</x:v>
      </x:c>
      <x:c r="L1472" s="453" t="str">
        <x:v>SIM</x:v>
      </x:c>
      <x:c r="M1472" s="453" t="str">
        <x:v>PRODUÇÃO · COMPÕE O FATOR K</x:v>
      </x:c>
      <x:c r="N1472" s="453" t="str">
        <x:v>DE/PARA POR CÓDIGO</x:v>
      </x:c>
    </x:row>
    <x:row r="1473">
      <x:c r="A1473" s="453" t="str">
        <x:v>MAIO 2025</x:v>
      </x:c>
      <x:c r="B1473" s="453" t="str">
        <x:v>O&amp;M</x:v>
      </x:c>
      <x:c r="C1473" s="453" t="str">
        <x:v>PRODUÇÃO</x:v>
      </x:c>
      <x:c r="D1473" s="453" t="str">
        <x:v>LINHA VIVA</x:v>
      </x:c>
      <x:c r="E1473" s="453" t="str">
        <x:v>5031200338</x:v>
      </x:c>
      <x:c r="F1473" s="601" t="str">
        <x:v>TURMA LV INST POSTE ESTRUT PRIMARIA LV</x:v>
      </x:c>
      <x:c r="G1473" s="453" t="str">
        <x:v>UNIDADE</x:v>
      </x:c>
      <x:c r="H1473" s="604" t="n">
        <x:v>65</x:v>
      </x:c>
      <x:c r="I1473" s="607" t="n">
        <x:v>63466.91</x:v>
      </x:c>
      <x:c r="J1473" s="607" t="n">
        <x:v>82479.15</x:v>
      </x:c>
      <x:c r="K1473" s="453" t="str">
        <x:v>NORTE | SUL</x:v>
      </x:c>
      <x:c r="L1473" s="453" t="str">
        <x:v>SIM</x:v>
      </x:c>
      <x:c r="M1473" s="453" t="str">
        <x:v>PRODUÇÃO · COMPÕE O FATOR K</x:v>
      </x:c>
      <x:c r="N1473" s="453" t="str">
        <x:v>DE/PARA POR CÓDIGO</x:v>
      </x:c>
    </x:row>
    <x:row r="1474">
      <x:c r="A1474" s="453" t="str">
        <x:v>MAIO 2025</x:v>
      </x:c>
      <x:c r="B1474" s="453" t="str">
        <x:v>O&amp;M</x:v>
      </x:c>
      <x:c r="C1474" s="453" t="str">
        <x:v>PRODUÇÃO</x:v>
      </x:c>
      <x:c r="D1474" s="453" t="str">
        <x:v>LINHA VIVA</x:v>
      </x:c>
      <x:c r="E1474" s="453" t="str">
        <x:v>5031200339</x:v>
      </x:c>
      <x:c r="F1474" s="601" t="str">
        <x:v>TURMA LV RET POSTE ESTRUT PRIMARIA LV</x:v>
      </x:c>
      <x:c r="G1474" s="453" t="str">
        <x:v>UNIDADE</x:v>
      </x:c>
      <x:c r="H1474" s="604" t="n">
        <x:v>29</x:v>
      </x:c>
      <x:c r="I1474" s="607" t="n">
        <x:v>16089.83</x:v>
      </x:c>
      <x:c r="J1474" s="607" t="n">
        <x:v>31542.14</x:v>
      </x:c>
      <x:c r="K1474" s="453" t="str">
        <x:v>NORTE | SUL</x:v>
      </x:c>
      <x:c r="L1474" s="453" t="str">
        <x:v>SIM</x:v>
      </x:c>
      <x:c r="M1474" s="453" t="str">
        <x:v>PRODUÇÃO · COMPÕE O FATOR K</x:v>
      </x:c>
      <x:c r="N1474" s="453" t="str">
        <x:v>DE/PARA POR CÓDIGO</x:v>
      </x:c>
    </x:row>
    <x:row r="1475">
      <x:c r="A1475" s="453" t="str">
        <x:v>MAIO 2025</x:v>
      </x:c>
      <x:c r="B1475" s="453" t="str">
        <x:v>O&amp;M</x:v>
      </x:c>
      <x:c r="C1475" s="453" t="str">
        <x:v>PRODUÇÃO</x:v>
      </x:c>
      <x:c r="D1475" s="453" t="str">
        <x:v>LINHA VIVA</x:v>
      </x:c>
      <x:c r="E1475" s="453" t="str">
        <x:v>5031200340</x:v>
      </x:c>
      <x:c r="F1475" s="601" t="str">
        <x:v>NIVELAR CRUZETA LV</x:v>
      </x:c>
      <x:c r="G1475" s="453" t="str">
        <x:v>CONJUNTO</x:v>
      </x:c>
      <x:c r="H1475" s="604" t="n">
        <x:v>20</x:v>
      </x:c>
      <x:c r="I1475" s="607" t="n">
        <x:v>7305.8</x:v>
      </x:c>
      <x:c r="J1475" s="607" t="n">
        <x:v>10571.4</x:v>
      </x:c>
      <x:c r="K1475" s="453" t="str">
        <x:v>NORTE</x:v>
      </x:c>
      <x:c r="L1475" s="453" t="str">
        <x:v>SIM</x:v>
      </x:c>
      <x:c r="M1475" s="453" t="str">
        <x:v>PRODUÇÃO · COMPÕE O FATOR K</x:v>
      </x:c>
      <x:c r="N1475" s="453" t="str">
        <x:v>DE/PARA POR CÓDIGO</x:v>
      </x:c>
    </x:row>
    <x:row r="1476">
      <x:c r="A1476" s="453" t="str">
        <x:v>MAIO 2025</x:v>
      </x:c>
      <x:c r="B1476" s="453" t="str">
        <x:v>O&amp;M</x:v>
      </x:c>
      <x:c r="C1476" s="453" t="str">
        <x:v>PRODUÇÃO</x:v>
      </x:c>
      <x:c r="D1476" s="453" t="str">
        <x:v>LINHA VIVA</x:v>
      </x:c>
      <x:c r="E1476" s="453" t="str">
        <x:v>5031200363</x:v>
      </x:c>
      <x:c r="F1476" s="601" t="str">
        <x:v>INST ESTR CP RELIG DIST 1F BASE C 1F LV</x:v>
      </x:c>
      <x:c r="G1476" s="453" t="str">
        <x:v>CONJUNTO</x:v>
      </x:c>
      <x:c r="H1476" s="604" t="n">
        <x:v>4</x:v>
      </x:c>
      <x:c r="I1476" s="607" t="n">
        <x:v>3316.92</x:v>
      </x:c>
      <x:c r="J1476" s="607" t="n">
        <x:v>5597.36</x:v>
      </x:c>
      <x:c r="K1476" s="453" t="str">
        <x:v>NORTE | SUL</x:v>
      </x:c>
      <x:c r="L1476" s="453" t="str">
        <x:v>SIM</x:v>
      </x:c>
      <x:c r="M1476" s="453" t="str">
        <x:v>PRODUÇÃO · COMPÕE O FATOR K</x:v>
      </x:c>
      <x:c r="N1476" s="453" t="str">
        <x:v>DE/PARA POR CÓDIGO</x:v>
      </x:c>
    </x:row>
    <x:row r="1477">
      <x:c r="A1477" s="453" t="str">
        <x:v>MAIO 2025</x:v>
      </x:c>
      <x:c r="B1477" s="453" t="str">
        <x:v>O&amp;M</x:v>
      </x:c>
      <x:c r="C1477" s="453" t="str">
        <x:v>PRODUÇÃO</x:v>
      </x:c>
      <x:c r="D1477" s="453" t="str">
        <x:v>LINHA VIVA</x:v>
      </x:c>
      <x:c r="E1477" s="453" t="str">
        <x:v>5031300110</x:v>
      </x:c>
      <x:c r="F1477" s="601" t="str">
        <x:v>INST ISOLADOR PINO/PILAR LV</x:v>
      </x:c>
      <x:c r="G1477" s="453" t="str">
        <x:v>UNIDADE</x:v>
      </x:c>
      <x:c r="H1477" s="604" t="n">
        <x:v>86</x:v>
      </x:c>
      <x:c r="I1477" s="607" t="n">
        <x:v>25939.33</x:v>
      </x:c>
      <x:c r="J1477" s="607" t="n">
        <x:v>27983.54</x:v>
      </x:c>
      <x:c r="K1477" s="453" t="str">
        <x:v>NORTE | SUL</x:v>
      </x:c>
      <x:c r="L1477" s="453" t="str">
        <x:v>SIM</x:v>
      </x:c>
      <x:c r="M1477" s="453" t="str">
        <x:v>PRODUÇÃO · COMPÕE O FATOR K</x:v>
      </x:c>
      <x:c r="N1477" s="453" t="str">
        <x:v>DE/PARA POR CÓDIGO</x:v>
      </x:c>
    </x:row>
    <x:row r="1478">
      <x:c r="A1478" s="453" t="str">
        <x:v>MAIO 2025</x:v>
      </x:c>
      <x:c r="B1478" s="453" t="str">
        <x:v>O&amp;M</x:v>
      </x:c>
      <x:c r="C1478" s="453" t="str">
        <x:v>PRODUÇÃO</x:v>
      </x:c>
      <x:c r="D1478" s="453" t="str">
        <x:v>LINHA VIVA</x:v>
      </x:c>
      <x:c r="E1478" s="453" t="str">
        <x:v>5031300111</x:v>
      </x:c>
      <x:c r="F1478" s="601" t="str">
        <x:v>RET ISOLADOR PINO/PILAR LV</x:v>
      </x:c>
      <x:c r="G1478" s="453" t="str">
        <x:v>UNIDADE</x:v>
      </x:c>
      <x:c r="H1478" s="604" t="n">
        <x:v>75</x:v>
      </x:c>
      <x:c r="I1478" s="607" t="n">
        <x:v>8341.29</x:v>
      </x:c>
      <x:c r="J1478" s="607" t="n">
        <x:v>16314.75</x:v>
      </x:c>
      <x:c r="K1478" s="453" t="str">
        <x:v>NORTE | SUL</x:v>
      </x:c>
      <x:c r="L1478" s="453" t="str">
        <x:v>SIM</x:v>
      </x:c>
      <x:c r="M1478" s="453" t="str">
        <x:v>PRODUÇÃO · COMPÕE O FATOR K</x:v>
      </x:c>
      <x:c r="N1478" s="453" t="str">
        <x:v>DE/PARA POR CÓDIGO | NÃO INFORMADA</x:v>
      </x:c>
    </x:row>
    <x:row r="1479">
      <x:c r="A1479" s="453" t="str">
        <x:v>MAIO 2025</x:v>
      </x:c>
      <x:c r="B1479" s="453" t="str">
        <x:v>O&amp;M</x:v>
      </x:c>
      <x:c r="C1479" s="453" t="str">
        <x:v>PRODUÇÃO</x:v>
      </x:c>
      <x:c r="D1479" s="453" t="str">
        <x:v>LINHA VIVA</x:v>
      </x:c>
      <x:c r="E1479" s="453" t="str">
        <x:v>5031300112</x:v>
      </x:c>
      <x:c r="F1479" s="601" t="str">
        <x:v>INST ISOLAD DISCO/ANCORAGEM LV</x:v>
      </x:c>
      <x:c r="G1479" s="453" t="str">
        <x:v>CONJUNTO</x:v>
      </x:c>
      <x:c r="H1479" s="604" t="n">
        <x:v>26</x:v>
      </x:c>
      <x:c r="I1479" s="607" t="n">
        <x:v>11721.84</x:v>
      </x:c>
      <x:c r="J1479" s="607" t="n">
        <x:v>9439.04</x:v>
      </x:c>
      <x:c r="K1479" s="453" t="str">
        <x:v>NORTE | SUL</x:v>
      </x:c>
      <x:c r="L1479" s="453" t="str">
        <x:v>SIM</x:v>
      </x:c>
      <x:c r="M1479" s="453" t="str">
        <x:v>PRODUÇÃO · COMPÕE O FATOR K</x:v>
      </x:c>
      <x:c r="N1479" s="453" t="str">
        <x:v>DE/PARA POR CÓDIGO</x:v>
      </x:c>
    </x:row>
    <x:row r="1480">
      <x:c r="A1480" s="453" t="str">
        <x:v>MAIO 2025</x:v>
      </x:c>
      <x:c r="B1480" s="453" t="str">
        <x:v>O&amp;M</x:v>
      </x:c>
      <x:c r="C1480" s="453" t="str">
        <x:v>PRODUÇÃO</x:v>
      </x:c>
      <x:c r="D1480" s="453" t="str">
        <x:v>LINHA VIVA</x:v>
      </x:c>
      <x:c r="E1480" s="453" t="str">
        <x:v>5031300113</x:v>
      </x:c>
      <x:c r="F1480" s="601" t="str">
        <x:v>RET ISOLAD DISCO/ANCORAGEM LV</x:v>
      </x:c>
      <x:c r="G1480" s="453" t="str">
        <x:v>CONJUNTO</x:v>
      </x:c>
      <x:c r="H1480" s="604" t="n">
        <x:v>4</x:v>
      </x:c>
      <x:c r="I1480" s="607" t="n">
        <x:v>719.88</x:v>
      </x:c>
      <x:c r="J1480" s="607" t="n">
        <x:v>1018.2</x:v>
      </x:c>
      <x:c r="K1480" s="453" t="str">
        <x:v>NORTE | SUL</x:v>
      </x:c>
      <x:c r="L1480" s="453" t="str">
        <x:v>SIM</x:v>
      </x:c>
      <x:c r="M1480" s="453" t="str">
        <x:v>PRODUÇÃO · COMPÕE O FATOR K</x:v>
      </x:c>
      <x:c r="N1480" s="453" t="str">
        <x:v>DE/PARA POR CÓDIGO</x:v>
      </x:c>
    </x:row>
    <x:row r="1481">
      <x:c r="A1481" s="453" t="str">
        <x:v>MAIO 2025</x:v>
      </x:c>
      <x:c r="B1481" s="453" t="str">
        <x:v>O&amp;M</x:v>
      </x:c>
      <x:c r="C1481" s="453" t="str">
        <x:v>PRODUÇÃO</x:v>
      </x:c>
      <x:c r="D1481" s="453" t="str">
        <x:v>LINHA VIVA</x:v>
      </x:c>
      <x:c r="E1481" s="453" t="str">
        <x:v>5032000207</x:v>
      </x:c>
      <x:c r="F1481" s="601" t="str">
        <x:v>INST EMENDA COND NU AL/CU LV</x:v>
      </x:c>
      <x:c r="G1481" s="453" t="str">
        <x:v>UNIDADE</x:v>
      </x:c>
      <x:c r="H1481" s="604" t="n">
        <x:v>32</x:v>
      </x:c>
      <x:c r="I1481" s="607" t="n">
        <x:v>11689.28</x:v>
      </x:c>
      <x:c r="J1481" s="607" t="n">
        <x:v>11602.88</x:v>
      </x:c>
      <x:c r="K1481" s="453" t="str">
        <x:v>NORTE | SUL</x:v>
      </x:c>
      <x:c r="L1481" s="453" t="str">
        <x:v>SIM</x:v>
      </x:c>
      <x:c r="M1481" s="453" t="str">
        <x:v>PRODUÇÃO · COMPÕE O FATOR K</x:v>
      </x:c>
      <x:c r="N1481" s="453" t="str">
        <x:v>DE/PARA POR CÓDIGO</x:v>
      </x:c>
    </x:row>
    <x:row r="1482">
      <x:c r="A1482" s="453" t="str">
        <x:v>MAIO 2025</x:v>
      </x:c>
      <x:c r="B1482" s="453" t="str">
        <x:v>O&amp;M</x:v>
      </x:c>
      <x:c r="C1482" s="453" t="str">
        <x:v>PRODUÇÃO</x:v>
      </x:c>
      <x:c r="D1482" s="453" t="str">
        <x:v>LINHA VIVA</x:v>
      </x:c>
      <x:c r="E1482" s="453" t="str">
        <x:v>5032000208</x:v>
      </x:c>
      <x:c r="F1482" s="601" t="str">
        <x:v>INST CONECTOR EM CONDUTOR LV</x:v>
      </x:c>
      <x:c r="G1482" s="453" t="str">
        <x:v>UNIDADE</x:v>
      </x:c>
      <x:c r="H1482" s="604" t="n">
        <x:v>107</x:v>
      </x:c>
      <x:c r="I1482" s="607" t="n">
        <x:v>23575.86</x:v>
      </x:c>
      <x:c r="J1482" s="607" t="n">
        <x:v>29016.26</x:v>
      </x:c>
      <x:c r="K1482" s="453" t="str">
        <x:v>NORTE | SUL</x:v>
      </x:c>
      <x:c r="L1482" s="453" t="str">
        <x:v>SIM</x:v>
      </x:c>
      <x:c r="M1482" s="453" t="str">
        <x:v>PRODUÇÃO · COMPÕE O FATOR K</x:v>
      </x:c>
      <x:c r="N1482" s="453" t="str">
        <x:v>DE/PARA POR CÓDIGO</x:v>
      </x:c>
    </x:row>
    <x:row r="1483">
      <x:c r="A1483" s="453" t="str">
        <x:v>MAIO 2025</x:v>
      </x:c>
      <x:c r="B1483" s="453" t="str">
        <x:v>O&amp;M</x:v>
      </x:c>
      <x:c r="C1483" s="453" t="str">
        <x:v>PRODUÇÃO</x:v>
      </x:c>
      <x:c r="D1483" s="453" t="str">
        <x:v>LINHA VIVA</x:v>
      </x:c>
      <x:c r="E1483" s="453" t="str">
        <x:v>5032000209</x:v>
      </x:c>
      <x:c r="F1483" s="601" t="str">
        <x:v>RET CONECTOR EM CONDUTOR LV</x:v>
      </x:c>
      <x:c r="G1483" s="453" t="str">
        <x:v>UNIDADE</x:v>
      </x:c>
      <x:c r="H1483" s="604" t="n">
        <x:v>43</x:v>
      </x:c>
      <x:c r="I1483" s="607" t="n">
        <x:v>6780.92</x:v>
      </x:c>
      <x:c r="J1483" s="607" t="n">
        <x:v>7377.08</x:v>
      </x:c>
      <x:c r="K1483" s="453" t="str">
        <x:v>NORTE</x:v>
      </x:c>
      <x:c r="L1483" s="453" t="str">
        <x:v>SIM</x:v>
      </x:c>
      <x:c r="M1483" s="453" t="str">
        <x:v>PRODUÇÃO · COMPÕE O FATOR K</x:v>
      </x:c>
      <x:c r="N1483" s="453" t="str">
        <x:v>DE/PARA POR CÓDIGO</x:v>
      </x:c>
    </x:row>
    <x:row r="1484">
      <x:c r="A1484" s="453" t="str">
        <x:v>MAIO 2025</x:v>
      </x:c>
      <x:c r="B1484" s="453" t="str">
        <x:v>O&amp;M</x:v>
      </x:c>
      <x:c r="C1484" s="453" t="str">
        <x:v>PRODUÇÃO</x:v>
      </x:c>
      <x:c r="D1484" s="453" t="str">
        <x:v>LINHA VIVA</x:v>
      </x:c>
      <x:c r="E1484" s="453" t="str">
        <x:v>5032000214</x:v>
      </x:c>
      <x:c r="F1484" s="601" t="str">
        <x:v>INST AMARRACAO COND NU/MULTIP/PROTEG LV</x:v>
      </x:c>
      <x:c r="G1484" s="453" t="str">
        <x:v>UNIDADE</x:v>
      </x:c>
      <x:c r="H1484" s="604" t="n">
        <x:v>53</x:v>
      </x:c>
      <x:c r="I1484" s="607" t="n">
        <x:v>8500.14</x:v>
      </x:c>
      <x:c r="J1484" s="607" t="n">
        <x:v>16823.79</x:v>
      </x:c>
      <x:c r="K1484" s="453" t="str">
        <x:v>NORTE | SUL</x:v>
      </x:c>
      <x:c r="L1484" s="453" t="str">
        <x:v>SIM</x:v>
      </x:c>
      <x:c r="M1484" s="453" t="str">
        <x:v>PRODUÇÃO · COMPÕE O FATOR K</x:v>
      </x:c>
      <x:c r="N1484" s="453" t="str">
        <x:v>DE/PARA POR CÓDIGO</x:v>
      </x:c>
    </x:row>
    <x:row r="1485">
      <x:c r="A1485" s="453" t="str">
        <x:v>MAIO 2025</x:v>
      </x:c>
      <x:c r="B1485" s="453" t="str">
        <x:v>O&amp;M</x:v>
      </x:c>
      <x:c r="C1485" s="453" t="str">
        <x:v>PRODUÇÃO</x:v>
      </x:c>
      <x:c r="D1485" s="453" t="str">
        <x:v>LINHA VIVA</x:v>
      </x:c>
      <x:c r="E1485" s="453" t="str">
        <x:v>5032000215</x:v>
      </x:c>
      <x:c r="F1485" s="601" t="str">
        <x:v>INST FLY TAP/CRUZAM AEREO LV</x:v>
      </x:c>
      <x:c r="G1485" s="453" t="str">
        <x:v>UNIDADE</x:v>
      </x:c>
      <x:c r="H1485" s="604" t="n">
        <x:v>20</x:v>
      </x:c>
      <x:c r="I1485" s="607" t="n">
        <x:v>14304.77</x:v>
      </x:c>
      <x:c r="J1485" s="607" t="n">
        <x:v>10240.4</x:v>
      </x:c>
      <x:c r="K1485" s="453" t="str">
        <x:v>NORTE | SUL</x:v>
      </x:c>
      <x:c r="L1485" s="453" t="str">
        <x:v>SIM</x:v>
      </x:c>
      <x:c r="M1485" s="453" t="str">
        <x:v>PRODUÇÃO · COMPÕE O FATOR K</x:v>
      </x:c>
      <x:c r="N1485" s="453" t="str">
        <x:v>DE/PARA POR CÓDIGO | NÃO INFORMADA</x:v>
      </x:c>
    </x:row>
    <x:row r="1486">
      <x:c r="A1486" s="453" t="str">
        <x:v>MAIO 2025</x:v>
      </x:c>
      <x:c r="B1486" s="453" t="str">
        <x:v>O&amp;M</x:v>
      </x:c>
      <x:c r="C1486" s="453" t="str">
        <x:v>PRODUÇÃO</x:v>
      </x:c>
      <x:c r="D1486" s="453" t="str">
        <x:v>LINHA VIVA</x:v>
      </x:c>
      <x:c r="E1486" s="453" t="str">
        <x:v>5032000216</x:v>
      </x:c>
      <x:c r="F1486" s="601" t="str">
        <x:v>RET FLY TAP /CRUZAM AEREO LV</x:v>
      </x:c>
      <x:c r="G1486" s="453" t="str">
        <x:v>UNIDADE</x:v>
      </x:c>
      <x:c r="H1486" s="604" t="n">
        <x:v>4</x:v>
      </x:c>
      <x:c r="I1486" s="607" t="n">
        <x:v>3293.35</x:v>
      </x:c>
      <x:c r="J1486" s="607" t="n">
        <x:v>1316.88</x:v>
      </x:c>
      <x:c r="K1486" s="453" t="str">
        <x:v>NORTE</x:v>
      </x:c>
      <x:c r="L1486" s="453" t="str">
        <x:v>SIM</x:v>
      </x:c>
      <x:c r="M1486" s="453" t="str">
        <x:v>PRODUÇÃO · COMPÕE O FATOR K</x:v>
      </x:c>
      <x:c r="N1486" s="453" t="str">
        <x:v>DE/PARA POR CÓDIGO</x:v>
      </x:c>
    </x:row>
    <x:row r="1487">
      <x:c r="A1487" s="453" t="str">
        <x:v>MAIO 2025</x:v>
      </x:c>
      <x:c r="B1487" s="453" t="str">
        <x:v>O&amp;M</x:v>
      </x:c>
      <x:c r="C1487" s="453" t="str">
        <x:v>PRODUÇÃO</x:v>
      </x:c>
      <x:c r="D1487" s="453" t="str">
        <x:v>LINHA VIVA</x:v>
      </x:c>
      <x:c r="E1487" s="453" t="str">
        <x:v>5032000219</x:v>
      </x:c>
      <x:c r="F1487" s="601" t="str">
        <x:v>INST ESTRIBO OU GRAMPO LINHA VIVA RD LV</x:v>
      </x:c>
      <x:c r="G1487" s="453" t="str">
        <x:v>UNIDADE</x:v>
      </x:c>
      <x:c r="H1487" s="604" t="n">
        <x:v>1</x:v>
      </x:c>
      <x:c r="I1487" s="607" t="n">
        <x:v>1220.64</x:v>
      </x:c>
      <x:c r="J1487" s="607" t="n">
        <x:v>271.18</x:v>
      </x:c>
      <x:c r="K1487" s="453" t="str">
        <x:v>NORTE</x:v>
      </x:c>
      <x:c r="L1487" s="453" t="str">
        <x:v>SIM</x:v>
      </x:c>
      <x:c r="M1487" s="453" t="str">
        <x:v>PRODUÇÃO · COMPÕE O FATOR K</x:v>
      </x:c>
      <x:c r="N1487" s="453" t="str">
        <x:v>NÃO INFORMADA | DE/PARA POR CÓDIGO</x:v>
      </x:c>
    </x:row>
    <x:row r="1488">
      <x:c r="A1488" s="453" t="str">
        <x:v>MAIO 2025</x:v>
      </x:c>
      <x:c r="B1488" s="453" t="str">
        <x:v>O&amp;M</x:v>
      </x:c>
      <x:c r="C1488" s="453" t="str">
        <x:v>PRODUÇÃO</x:v>
      </x:c>
      <x:c r="D1488" s="453" t="str">
        <x:v>LINHA VIVA</x:v>
      </x:c>
      <x:c r="E1488" s="453" t="str">
        <x:v>5033000292</x:v>
      </x:c>
      <x:c r="F1488" s="601" t="str">
        <x:v>INST CHAVE FUSIVEL 15/25KV LV</x:v>
      </x:c>
      <x:c r="G1488" s="453" t="str">
        <x:v>UNIDADE</x:v>
      </x:c>
      <x:c r="H1488" s="604" t="n">
        <x:v>100</x:v>
      </x:c>
      <x:c r="I1488" s="607" t="n">
        <x:v>70427.5</x:v>
      </x:c>
      <x:c r="J1488" s="607" t="n">
        <x:v>38068</x:v>
      </x:c>
      <x:c r="K1488" s="453" t="str">
        <x:v>NORTE | SUL</x:v>
      </x:c>
      <x:c r="L1488" s="453" t="str">
        <x:v>SIM</x:v>
      </x:c>
      <x:c r="M1488" s="453" t="str">
        <x:v>PRODUÇÃO · COMPÕE O FATOR K</x:v>
      </x:c>
      <x:c r="N1488" s="453" t="str">
        <x:v>DE/PARA POR CÓDIGO | NÃO INFORMADA</x:v>
      </x:c>
    </x:row>
    <x:row r="1489">
      <x:c r="A1489" s="453" t="str">
        <x:v>MAIO 2025</x:v>
      </x:c>
      <x:c r="B1489" s="453" t="str">
        <x:v>O&amp;M</x:v>
      </x:c>
      <x:c r="C1489" s="453" t="str">
        <x:v>PRODUÇÃO</x:v>
      </x:c>
      <x:c r="D1489" s="453" t="str">
        <x:v>LINHA VIVA</x:v>
      </x:c>
      <x:c r="E1489" s="453" t="str">
        <x:v>5033000293</x:v>
      </x:c>
      <x:c r="F1489" s="601" t="str">
        <x:v>RET CHAVE FUSIVEL 15/25KV LV</x:v>
      </x:c>
      <x:c r="G1489" s="453" t="str">
        <x:v>UNIDADE</x:v>
      </x:c>
      <x:c r="H1489" s="604" t="n">
        <x:v>93</x:v>
      </x:c>
      <x:c r="I1489" s="607" t="n">
        <x:v>47024.35</x:v>
      </x:c>
      <x:c r="J1489" s="607" t="n">
        <x:v>31493.52</x:v>
      </x:c>
      <x:c r="K1489" s="453" t="str">
        <x:v>NORTE | SUL</x:v>
      </x:c>
      <x:c r="L1489" s="453" t="str">
        <x:v>SIM</x:v>
      </x:c>
      <x:c r="M1489" s="453" t="str">
        <x:v>PRODUÇÃO · COMPÕE O FATOR K</x:v>
      </x:c>
      <x:c r="N1489" s="453" t="str">
        <x:v>DE/PARA POR CÓDIGO</x:v>
      </x:c>
    </x:row>
    <x:row r="1490">
      <x:c r="A1490" s="453" t="str">
        <x:v>MAIO 2025</x:v>
      </x:c>
      <x:c r="B1490" s="453" t="str">
        <x:v>O&amp;M</x:v>
      </x:c>
      <x:c r="C1490" s="453" t="str">
        <x:v>PRODUÇÃO</x:v>
      </x:c>
      <x:c r="D1490" s="453" t="str">
        <x:v>LINHA VIVA</x:v>
      </x:c>
      <x:c r="E1490" s="453" t="str">
        <x:v>5033000296</x:v>
      </x:c>
      <x:c r="F1490" s="601" t="str">
        <x:v>INST CHAVE FACA LV</x:v>
      </x:c>
      <x:c r="G1490" s="453" t="str">
        <x:v>UNIDADE</x:v>
      </x:c>
      <x:c r="H1490" s="604" t="n">
        <x:v>59</x:v>
      </x:c>
      <x:c r="I1490" s="607" t="n">
        <x:v>38369.48</x:v>
      </x:c>
      <x:c r="J1490" s="607" t="n">
        <x:v>22460.12</x:v>
      </x:c>
      <x:c r="K1490" s="453" t="str">
        <x:v>NORTE | SUL</x:v>
      </x:c>
      <x:c r="L1490" s="453" t="str">
        <x:v>SIM</x:v>
      </x:c>
      <x:c r="M1490" s="453" t="str">
        <x:v>PRODUÇÃO · COMPÕE O FATOR K</x:v>
      </x:c>
      <x:c r="N1490" s="453" t="str">
        <x:v>DE/PARA POR CÓDIGO</x:v>
      </x:c>
    </x:row>
    <x:row r="1491">
      <x:c r="A1491" s="453" t="str">
        <x:v>MAIO 2025</x:v>
      </x:c>
      <x:c r="B1491" s="453" t="str">
        <x:v>O&amp;M</x:v>
      </x:c>
      <x:c r="C1491" s="453" t="str">
        <x:v>PRODUÇÃO</x:v>
      </x:c>
      <x:c r="D1491" s="453" t="str">
        <x:v>LINHA VIVA</x:v>
      </x:c>
      <x:c r="E1491" s="453" t="str">
        <x:v>5033000297</x:v>
      </x:c>
      <x:c r="F1491" s="601" t="str">
        <x:v>RET CHAVE FACA LV</x:v>
      </x:c>
      <x:c r="G1491" s="453" t="str">
        <x:v>UNIDADE</x:v>
      </x:c>
      <x:c r="H1491" s="604" t="n">
        <x:v>50</x:v>
      </x:c>
      <x:c r="I1491" s="607" t="n">
        <x:v>24678.18</x:v>
      </x:c>
      <x:c r="J1491" s="607" t="n">
        <x:v>16932</x:v>
      </x:c>
      <x:c r="K1491" s="453" t="str">
        <x:v>NORTE | SUL</x:v>
      </x:c>
      <x:c r="L1491" s="453" t="str">
        <x:v>SIM</x:v>
      </x:c>
      <x:c r="M1491" s="453" t="str">
        <x:v>PRODUÇÃO · COMPÕE O FATOR K</x:v>
      </x:c>
      <x:c r="N1491" s="453" t="str">
        <x:v>DE/PARA POR CÓDIGO</x:v>
      </x:c>
    </x:row>
    <x:row r="1492">
      <x:c r="A1492" s="453" t="str">
        <x:v>MAIO 2025</x:v>
      </x:c>
      <x:c r="B1492" s="453" t="str">
        <x:v>O&amp;M</x:v>
      </x:c>
      <x:c r="C1492" s="453" t="str">
        <x:v>PRODUÇÃO</x:v>
      </x:c>
      <x:c r="D1492" s="453" t="str">
        <x:v>LINHA VIVA</x:v>
      </x:c>
      <x:c r="E1492" s="453" t="str">
        <x:v>5033000318</x:v>
      </x:c>
      <x:c r="F1492" s="601" t="str">
        <x:v>INST PARA-RAIOS MT LV</x:v>
      </x:c>
      <x:c r="G1492" s="453" t="str">
        <x:v>UNIDADE</x:v>
      </x:c>
      <x:c r="H1492" s="604" t="n">
        <x:v>30</x:v>
      </x:c>
      <x:c r="I1492" s="607" t="n">
        <x:v>40503.56</x:v>
      </x:c>
      <x:c r="J1492" s="607" t="n">
        <x:v>11722.2</x:v>
      </x:c>
      <x:c r="K1492" s="453" t="str">
        <x:v>NORTE | SUL</x:v>
      </x:c>
      <x:c r="L1492" s="453" t="str">
        <x:v>SIM</x:v>
      </x:c>
      <x:c r="M1492" s="453" t="str">
        <x:v>PRODUÇÃO · COMPÕE O FATOR K</x:v>
      </x:c>
      <x:c r="N1492" s="453" t="str">
        <x:v>DE/PARA POR CÓDIGO | NÃO INFORMADA</x:v>
      </x:c>
    </x:row>
    <x:row r="1493">
      <x:c r="A1493" s="453" t="str">
        <x:v>MAIO 2025</x:v>
      </x:c>
      <x:c r="B1493" s="453" t="str">
        <x:v>O&amp;M</x:v>
      </x:c>
      <x:c r="C1493" s="453" t="str">
        <x:v>PRODUÇÃO</x:v>
      </x:c>
      <x:c r="D1493" s="453" t="str">
        <x:v>LINHA VIVA</x:v>
      </x:c>
      <x:c r="E1493" s="453" t="str">
        <x:v>5033000319</x:v>
      </x:c>
      <x:c r="F1493" s="601" t="str">
        <x:v>RET PARA-RAIOS MT LV</x:v>
      </x:c>
      <x:c r="G1493" s="453" t="str">
        <x:v>UNIDADE</x:v>
      </x:c>
      <x:c r="H1493" s="604" t="n">
        <x:v>29</x:v>
      </x:c>
      <x:c r="I1493" s="607" t="n">
        <x:v>26514.13</x:v>
      </x:c>
      <x:c r="J1493" s="607" t="n">
        <x:v>7111.67</x:v>
      </x:c>
      <x:c r="K1493" s="453" t="str">
        <x:v>NORTE | SUL</x:v>
      </x:c>
      <x:c r="L1493" s="453" t="str">
        <x:v>SIM</x:v>
      </x:c>
      <x:c r="M1493" s="453" t="str">
        <x:v>PRODUÇÃO · COMPÕE O FATOR K</x:v>
      </x:c>
      <x:c r="N1493" s="453" t="str">
        <x:v>DE/PARA POR CÓDIGO</x:v>
      </x:c>
    </x:row>
    <x:row r="1494">
      <x:c r="A1494" s="453" t="str">
        <x:v>MAIO 2025</x:v>
      </x:c>
      <x:c r="B1494" s="453" t="str">
        <x:v>O&amp;M</x:v>
      </x:c>
      <x:c r="C1494" s="453" t="str">
        <x:v>PRODUÇÃO</x:v>
      </x:c>
      <x:c r="D1494" s="453" t="str">
        <x:v>LIGAÇÃO NOVA</x:v>
      </x:c>
      <x:c r="E1494" s="453" t="str">
        <x:v>5082000194</x:v>
      </x:c>
      <x:c r="F1494" s="601" t="str">
        <x:v>INST PADRAO ENTRADA PARCIAL STC</x:v>
      </x:c>
      <x:c r="G1494" s="453" t="str">
        <x:v>UNIDADE</x:v>
      </x:c>
      <x:c r="H1494" s="604" t="n">
        <x:v>287</x:v>
      </x:c>
      <x:c r="I1494" s="607" t="n">
        <x:v>18227.37</x:v>
      </x:c>
      <x:c r="J1494" s="607" t="n">
        <x:v>62382.32</x:v>
      </x:c>
      <x:c r="K1494" s="453" t="str">
        <x:v>NORTE</x:v>
      </x:c>
      <x:c r="L1494" s="453" t="str">
        <x:v>SIM</x:v>
      </x:c>
      <x:c r="M1494" s="453" t="str">
        <x:v>PRODUÇÃO · COMPÕE O FATOR K</x:v>
      </x:c>
      <x:c r="N1494" s="453" t="str">
        <x:v>DE/PARA POR CÓDIGO</x:v>
      </x:c>
    </x:row>
    <x:row r="1495">
      <x:c r="A1495" s="453" t="str">
        <x:v>MAIO 2025</x:v>
      </x:c>
      <x:c r="B1495" s="453" t="str">
        <x:v>O&amp;M</x:v>
      </x:c>
      <x:c r="C1495" s="453" t="str">
        <x:v>PRODUÇÃO</x:v>
      </x:c>
      <x:c r="D1495" s="453" t="str">
        <x:v>LIGAÇÃO NOVA</x:v>
      </x:c>
      <x:c r="E1495" s="453" t="str">
        <x:v>5082000198</x:v>
      </x:c>
      <x:c r="F1495" s="601" t="str">
        <x:v>INST MEDIDOR ELETRONICO STC</x:v>
      </x:c>
      <x:c r="G1495" s="453" t="str">
        <x:v>UNIDADE</x:v>
      </x:c>
      <x:c r="H1495" s="604" t="n">
        <x:v>287</x:v>
      </x:c>
      <x:c r="I1495" s="607" t="n">
        <x:v>17418.03</x:v>
      </x:c>
      <x:c r="J1495" s="607" t="n">
        <x:v>47177.06</x:v>
      </x:c>
      <x:c r="K1495" s="453" t="str">
        <x:v>NORTE</x:v>
      </x:c>
      <x:c r="L1495" s="453" t="str">
        <x:v>SIM</x:v>
      </x:c>
      <x:c r="M1495" s="453" t="str">
        <x:v>PRODUÇÃO · COMPÕE O FATOR K</x:v>
      </x:c>
      <x:c r="N1495" s="453" t="str">
        <x:v>DE/PARA POR CÓDIGO</x:v>
      </x:c>
    </x:row>
    <x:row r="1496">
      <x:c r="A1496" s="453" t="str">
        <x:v>MAIO 2025</x:v>
      </x:c>
      <x:c r="B1496" s="453" t="str">
        <x:v>O&amp;M</x:v>
      </x:c>
      <x:c r="C1496" s="453" t="str">
        <x:v>PRODUÇÃO</x:v>
      </x:c>
      <x:c r="D1496" s="453" t="str">
        <x:v>LINHA MORTA</x:v>
      </x:c>
      <x:c r="E1496" s="453" t="str">
        <x:v>5400099116</x:v>
      </x:c>
      <x:c r="F1496" s="601" t="str">
        <x:v>INST CORTA-CIRCUITO BT LM</x:v>
      </x:c>
      <x:c r="G1496" s="453" t="str">
        <x:v>UNIDADE</x:v>
      </x:c>
      <x:c r="H1496" s="604" t="n">
        <x:v>2</x:v>
      </x:c>
      <x:c r="I1496" s="607" t="n">
        <x:v>80.96</x:v>
      </x:c>
      <x:c r="J1496" s="607" t="n">
        <x:v>725.08</x:v>
      </x:c>
      <x:c r="K1496" s="453" t="str">
        <x:v>NORTE</x:v>
      </x:c>
      <x:c r="L1496" s="453" t="str">
        <x:v>SIM</x:v>
      </x:c>
      <x:c r="M1496" s="453" t="str">
        <x:v>PRODUÇÃO · COMPÕE O FATOR K</x:v>
      </x:c>
      <x:c r="N1496" s="453" t="str">
        <x:v>NÃO INFORMADA | DE/PARA POR CÓDIGO</x:v>
      </x:c>
    </x:row>
    <x:row r="1497">
      <x:c r="A1497" s="453" t="str">
        <x:v>MAIO 2025</x:v>
      </x:c>
      <x:c r="B1497" s="453" t="str">
        <x:v>O&amp;M</x:v>
      </x:c>
      <x:c r="C1497" s="453" t="str">
        <x:v>PRODUÇÃO</x:v>
      </x:c>
      <x:c r="D1497" s="453" t="str">
        <x:v>LINHA MORTA</x:v>
      </x:c>
      <x:c r="E1497" s="453" t="str">
        <x:v>5400099117</x:v>
      </x:c>
      <x:c r="F1497" s="601" t="str">
        <x:v>RET CORTA-CIRCUITO BT LM</x:v>
      </x:c>
      <x:c r="G1497" s="453" t="str">
        <x:v>UNIDADE</x:v>
      </x:c>
      <x:c r="H1497" s="604" t="n">
        <x:v>2</x:v>
      </x:c>
      <x:c r="I1497" s="607" t="n">
        <x:v>55.66</x:v>
      </x:c>
      <x:c r="J1497" s="607" t="n">
        <x:v>498.46</x:v>
      </x:c>
      <x:c r="K1497" s="453" t="str">
        <x:v>NORTE</x:v>
      </x:c>
      <x:c r="L1497" s="453" t="str">
        <x:v>SIM</x:v>
      </x:c>
      <x:c r="M1497" s="453" t="str">
        <x:v>PRODUÇÃO · COMPÕE O FATOR K</x:v>
      </x:c>
      <x:c r="N1497" s="453" t="str">
        <x:v>DE/PARA POR CÓDIGO</x:v>
      </x:c>
    </x:row>
    <x:row r="1498">
      <x:c r="A1498" s="453" t="str">
        <x:v>MAIO 2025</x:v>
      </x:c>
      <x:c r="B1498" s="453" t="str">
        <x:v>O&amp;M</x:v>
      </x:c>
      <x:c r="C1498" s="453" t="str">
        <x:v>PRODUÇÃO</x:v>
      </x:c>
      <x:c r="D1498" s="453" t="str">
        <x:v>LINHA MORTA</x:v>
      </x:c>
      <x:c r="E1498" s="453" t="str">
        <x:v>5400099188</x:v>
      </x:c>
      <x:c r="F1498" s="601" t="str">
        <x:v>INST HASTE PARA-RAIOS LM</x:v>
      </x:c>
      <x:c r="G1498" s="453" t="str">
        <x:v>UNIDADE</x:v>
      </x:c>
      <x:c r="H1498" s="604" t="n">
        <x:v>6</x:v>
      </x:c>
      <x:c r="I1498" s="607" t="n">
        <x:v>673.56</x:v>
      </x:c>
      <x:c r="J1498" s="607" t="n">
        <x:v>1883.4</x:v>
      </x:c>
      <x:c r="K1498" s="453" t="str">
        <x:v>NORTE | SUL</x:v>
      </x:c>
      <x:c r="L1498" s="453" t="str">
        <x:v>SIM</x:v>
      </x:c>
      <x:c r="M1498" s="453" t="str">
        <x:v>PRODUÇÃO · COMPÕE O FATOR K</x:v>
      </x:c>
      <x:c r="N1498" s="453" t="str">
        <x:v>DE/PARA POR CÓDIGO</x:v>
      </x:c>
    </x:row>
    <x:row r="1499">
      <x:c r="A1499" s="453" t="str">
        <x:v>MAIO 2025</x:v>
      </x:c>
      <x:c r="B1499" s="453" t="str">
        <x:v>O&amp;M</x:v>
      </x:c>
      <x:c r="C1499" s="453" t="str">
        <x:v>PRODUÇÃO</x:v>
      </x:c>
      <x:c r="D1499" s="453" t="str">
        <x:v>LINHA MORTA</x:v>
      </x:c>
      <x:c r="E1499" s="453" t="str">
        <x:v>5400099189</x:v>
      </x:c>
      <x:c r="F1499" s="601" t="str">
        <x:v>RET HASTE PARA-RAIOS LM</x:v>
      </x:c>
      <x:c r="G1499" s="453" t="str">
        <x:v>UNIDADE</x:v>
      </x:c>
      <x:c r="H1499" s="604" t="n">
        <x:v>16</x:v>
      </x:c>
      <x:c r="I1499" s="607" t="n">
        <x:v>702.72</x:v>
      </x:c>
      <x:c r="J1499" s="607" t="n">
        <x:v>2502.72</x:v>
      </x:c>
      <x:c r="K1499" s="453" t="str">
        <x:v>NORTE | SUL</x:v>
      </x:c>
      <x:c r="L1499" s="453" t="str">
        <x:v>SIM</x:v>
      </x:c>
      <x:c r="M1499" s="453" t="str">
        <x:v>PRODUÇÃO · COMPÕE O FATOR K</x:v>
      </x:c>
      <x:c r="N1499" s="453" t="str">
        <x:v>DE/PARA POR CÓDIGO</x:v>
      </x:c>
    </x:row>
    <x:row r="1500">
      <x:c r="A1500" s="453" t="str">
        <x:v>MAIO 2025</x:v>
      </x:c>
      <x:c r="B1500" s="453" t="str">
        <x:v>O&amp;M</x:v>
      </x:c>
      <x:c r="C1500" s="453" t="str">
        <x:v>PRODUÇÃO</x:v>
      </x:c>
      <x:c r="D1500" s="453" t="str">
        <x:v>LINHA MORTA</x:v>
      </x:c>
      <x:c r="E1500" s="453" t="str">
        <x:v>5400099204</x:v>
      </x:c>
      <x:c r="F1500" s="601" t="str">
        <x:v>IMPLANT TALA (REFORCO POSTE MAD) BASE LM</x:v>
      </x:c>
      <x:c r="G1500" s="453" t="str">
        <x:v>UNIDADE</x:v>
      </x:c>
      <x:c r="H1500" s="604" t="n">
        <x:v>51</x:v>
      </x:c>
      <x:c r="I1500" s="607" t="n">
        <x:v>55754.22</x:v>
      </x:c>
      <x:c r="J1500" s="607" t="n">
        <x:v>53899.35</x:v>
      </x:c>
      <x:c r="K1500" s="453" t="str">
        <x:v>NORTE</x:v>
      </x:c>
      <x:c r="L1500" s="453" t="str">
        <x:v>SIM</x:v>
      </x:c>
      <x:c r="M1500" s="453" t="str">
        <x:v>PRODUÇÃO · COMPÕE O FATOR K</x:v>
      </x:c>
      <x:c r="N1500" s="453" t="str">
        <x:v>DE/PARA POR CÓDIGO</x:v>
      </x:c>
    </x:row>
    <x:row r="1501">
      <x:c r="A1501" s="453" t="str">
        <x:v>MAIO 2025</x:v>
      </x:c>
      <x:c r="B1501" s="453" t="str">
        <x:v>PERDAS</x:v>
      </x:c>
      <x:c r="C1501" s="453" t="str">
        <x:v>PERDAS</x:v>
      </x:c>
      <x:c r="D1501" s="453" t="str">
        <x:v>FORA DO ANEXO IX</x:v>
      </x:c>
      <x:c r="E1501" s="453" t="str">
        <x:v>5015021017</x:v>
      </x:c>
      <x:c r="F1501" s="601" t="str">
        <x:v>RET MEDIDOR CONCENTR C/ TLI SUST SMC</x:v>
      </x:c>
      <x:c r="G1501" s="453" t="str">
        <x:v>NÃO INFORMADA</x:v>
      </x:c>
      <x:c r="H1501" s="604" t="n">
        <x:v>84</x:v>
      </x:c>
      <x:c r="I1501" s="607" t="n">
        <x:v>5939.64</x:v>
      </x:c>
      <x:c r="J1501" s="607" t="n">
        <x:v>29830.63</x:v>
      </x:c>
      <x:c r="K1501" s="453" t="str">
        <x:v>NORTE</x:v>
      </x:c>
      <x:c r="L1501" s="453" t="str">
        <x:v>NÃO</x:v>
      </x:c>
      <x:c r="M1501" s="453" t="str">
        <x:v>PERDAS · FORA DO FATOR K</x:v>
      </x:c>
      <x:c r="N1501" s="453" t="str">
        <x:v>AJUSTE TÉCNICO / SUGESTÃO DIRIGIDA</x:v>
      </x:c>
    </x:row>
    <x:row r="1502">
      <x:c r="A1502" s="453" t="str">
        <x:v>MAIO 2025</x:v>
      </x:c>
      <x:c r="B1502" s="453" t="str">
        <x:v>PERDAS</x:v>
      </x:c>
      <x:c r="C1502" s="453" t="str">
        <x:v>PERDAS</x:v>
      </x:c>
      <x:c r="D1502" s="453" t="str">
        <x:v>FORA DO ANEXO IX</x:v>
      </x:c>
      <x:c r="E1502" s="453" t="str">
        <x:v>5015021018</x:v>
      </x:c>
      <x:c r="F1502" s="601" t="str">
        <x:v>INST MEDIDOR CONCENTR C/ TLI SUST SMC</x:v>
      </x:c>
      <x:c r="G1502" s="453" t="str">
        <x:v>NÃO INFORMADA</x:v>
      </x:c>
      <x:c r="H1502" s="604" t="n">
        <x:v>107</x:v>
      </x:c>
      <x:c r="I1502" s="607" t="n">
        <x:v>11644.81</x:v>
      </x:c>
      <x:c r="J1502" s="607" t="n">
        <x:v>125981.88</x:v>
      </x:c>
      <x:c r="K1502" s="453" t="str">
        <x:v>NORTE</x:v>
      </x:c>
      <x:c r="L1502" s="453" t="str">
        <x:v>NÃO</x:v>
      </x:c>
      <x:c r="M1502" s="453" t="str">
        <x:v>PERDAS · FORA DO FATOR K</x:v>
      </x:c>
      <x:c r="N1502" s="453" t="str">
        <x:v>AJUSTE TÉCNICO / SUGESTÃO DIRIGIDA</x:v>
      </x:c>
    </x:row>
    <x:row r="1503">
      <x:c r="A1503" s="453" t="str">
        <x:v>MAIO 2025</x:v>
      </x:c>
      <x:c r="B1503" s="453" t="str">
        <x:v>PERDAS</x:v>
      </x:c>
      <x:c r="C1503" s="453" t="str">
        <x:v>PERDAS</x:v>
      </x:c>
      <x:c r="D1503" s="453" t="str">
        <x:v>FORA DO ANEXO IX</x:v>
      </x:c>
      <x:c r="E1503" s="453" t="str">
        <x:v>5017000007</x:v>
      </x:c>
      <x:c r="F1503" s="601" t="str">
        <x:v>RET RAM CONC/PLEX S VEIC SUSTEN SMC LM</x:v>
      </x:c>
      <x:c r="G1503" s="453" t="str">
        <x:v>NÃO INFORMADA</x:v>
      </x:c>
      <x:c r="H1503" s="604" t="n">
        <x:v>84</x:v>
      </x:c>
      <x:c r="I1503" s="607" t="n">
        <x:v>4925.76</x:v>
      </x:c>
      <x:c r="J1503" s="607" t="n">
        <x:v>8680.56</x:v>
      </x:c>
      <x:c r="K1503" s="453" t="str">
        <x:v>NORTE</x:v>
      </x:c>
      <x:c r="L1503" s="453" t="str">
        <x:v>NÃO</x:v>
      </x:c>
      <x:c r="M1503" s="453" t="str">
        <x:v>PERDAS · FORA DO FATOR K</x:v>
      </x:c>
      <x:c r="N1503" s="453" t="str">
        <x:v>AJUSTE TÉCNICO / SUGESTÃO DIRIGIDA</x:v>
      </x:c>
    </x:row>
    <x:row r="1504">
      <x:c r="A1504" s="453" t="str">
        <x:v>MAIO 2025</x:v>
      </x:c>
      <x:c r="B1504" s="453" t="str">
        <x:v>PERDAS</x:v>
      </x:c>
      <x:c r="C1504" s="453" t="str">
        <x:v>PERDAS</x:v>
      </x:c>
      <x:c r="D1504" s="453" t="str">
        <x:v>FORA DO ANEXO IX</x:v>
      </x:c>
      <x:c r="E1504" s="453" t="str">
        <x:v>5017000008</x:v>
      </x:c>
      <x:c r="F1504" s="601" t="str">
        <x:v>INST RAM CONC/PLEX S VEIC SUSTEN SMC</x:v>
      </x:c>
      <x:c r="G1504" s="453" t="str">
        <x:v>NÃO INFORMADA</x:v>
      </x:c>
      <x:c r="H1504" s="604" t="n">
        <x:v>107</x:v>
      </x:c>
      <x:c r="I1504" s="607" t="n">
        <x:v>7984.34</x:v>
      </x:c>
      <x:c r="J1504" s="607" t="n">
        <x:v>13042.04</x:v>
      </x:c>
      <x:c r="K1504" s="453" t="str">
        <x:v>NORTE</x:v>
      </x:c>
      <x:c r="L1504" s="453" t="str">
        <x:v>NÃO</x:v>
      </x:c>
      <x:c r="M1504" s="453" t="str">
        <x:v>PERDAS · FORA DO FATOR K</x:v>
      </x:c>
      <x:c r="N1504" s="453" t="str">
        <x:v>AJUSTE TÉCNICO / SUGESTÃO DIRIGIDA</x:v>
      </x:c>
    </x:row>
    <x:row r="1505">
      <x:c r="A1505" s="453" t="str">
        <x:v>MAIO 2025</x:v>
      </x:c>
      <x:c r="B1505" s="453" t="str">
        <x:v>PERDAS</x:v>
      </x:c>
      <x:c r="C1505" s="453" t="str">
        <x:v>PERDAS</x:v>
      </x:c>
      <x:c r="D1505" s="453" t="str">
        <x:v>FORA DO ANEXO IX</x:v>
      </x:c>
      <x:c r="E1505" s="453" t="str">
        <x:v>5080400007</x:v>
      </x:c>
      <x:c r="F1505" s="601" t="str">
        <x:v>SERV FISCALIZACAO INSPECAO EQ MF STC</x:v>
      </x:c>
      <x:c r="G1505" s="453" t="str">
        <x:v>NÃO INFORMADA</x:v>
      </x:c>
      <x:c r="H1505" s="604" t="n">
        <x:v>54.617</x:v>
      </x:c>
      <x:c r="I1505" s="607" t="n">
        <x:v>1853633.8</x:v>
      </x:c>
      <x:c r="J1505" s="607" t="n">
        <x:v>10556.07</x:v>
      </x:c>
      <x:c r="K1505" s="453" t="str">
        <x:v>NORTE | SUL</x:v>
      </x:c>
      <x:c r="L1505" s="453" t="str">
        <x:v>NÃO</x:v>
      </x:c>
      <x:c r="M1505" s="453" t="str">
        <x:v>PERDAS · FORA DO FATOR K</x:v>
      </x:c>
      <x:c r="N1505" s="453" t="str">
        <x:v>AJUSTE TÉCNICO / SUGESTÃO DIRIGIDA</x:v>
      </x:c>
    </x:row>
    <x:row r="1506">
      <x:c r="A1506" s="453" t="str">
        <x:v>MAIO 2025</x:v>
      </x:c>
      <x:c r="B1506" s="453" t="str">
        <x:v>PERDAS</x:v>
      </x:c>
      <x:c r="C1506" s="453" t="str">
        <x:v>PERDAS</x:v>
      </x:c>
      <x:c r="D1506" s="453" t="str">
        <x:v>LIGAÇÃO NOVA</x:v>
      </x:c>
      <x:c r="E1506" s="453" t="str">
        <x:v>5082000198</x:v>
      </x:c>
      <x:c r="F1506" s="601" t="str">
        <x:v>INST MEDIDOR ELETRONICO STC</x:v>
      </x:c>
      <x:c r="G1506" s="453" t="str">
        <x:v>UNIDADE</x:v>
      </x:c>
      <x:c r="H1506" s="604" t="n">
        <x:v>4214</x:v>
      </x:c>
      <x:c r="I1506" s="607" t="n">
        <x:v>898045.54</x:v>
      </x:c>
      <x:c r="J1506" s="607" t="n">
        <x:v>692697.32</x:v>
      </x:c>
      <x:c r="K1506" s="453" t="str">
        <x:v>NORTE | SUL</x:v>
      </x:c>
      <x:c r="L1506" s="453" t="str">
        <x:v>NÃO</x:v>
      </x:c>
      <x:c r="M1506" s="453" t="str">
        <x:v>PERDAS · FORA DO FATOR K</x:v>
      </x:c>
      <x:c r="N1506" s="453" t="str">
        <x:v>AJUSTE TÉCNICO / SUGESTÃO DIRIGIDA</x:v>
      </x:c>
    </x:row>
    <x:row r="1507">
      <x:c r="A1507" s="453" t="str">
        <x:v>MAIO 2025</x:v>
      </x:c>
      <x:c r="B1507" s="453" t="str">
        <x:v>PERDAS</x:v>
      </x:c>
      <x:c r="C1507" s="453" t="str">
        <x:v>PERDAS</x:v>
      </x:c>
      <x:c r="D1507" s="453" t="str">
        <x:v>LIGAÇÃO NOVA</x:v>
      </x:c>
      <x:c r="E1507" s="453" t="str">
        <x:v>5082000199</x:v>
      </x:c>
      <x:c r="F1507" s="601" t="str">
        <x:v>RET MEDIDOR ELETRONICO STC</x:v>
      </x:c>
      <x:c r="G1507" s="453" t="str">
        <x:v>UNIDADE</x:v>
      </x:c>
      <x:c r="H1507" s="604" t="n">
        <x:v>3798</x:v>
      </x:c>
      <x:c r="I1507" s="607" t="n">
        <x:v>244097.46</x:v>
      </x:c>
      <x:c r="J1507" s="607" t="n">
        <x:v>436997.88</x:v>
      </x:c>
      <x:c r="K1507" s="453" t="str">
        <x:v>NORTE | SUL</x:v>
      </x:c>
      <x:c r="L1507" s="453" t="str">
        <x:v>NÃO</x:v>
      </x:c>
      <x:c r="M1507" s="453" t="str">
        <x:v>PERDAS · FORA DO FATOR K</x:v>
      </x:c>
      <x:c r="N1507" s="453" t="str">
        <x:v>AJUSTE TÉCNICO / SUGESTÃO DIRIGIDA</x:v>
      </x:c>
    </x:row>
    <x:row r="1508">
      <x:c r="A1508" s="453" t="str">
        <x:v>MAIO 2025</x:v>
      </x:c>
      <x:c r="B1508" s="453" t="str">
        <x:v>PERDAS</x:v>
      </x:c>
      <x:c r="C1508" s="453" t="str">
        <x:v>PERDAS</x:v>
      </x:c>
      <x:c r="D1508" s="453" t="str">
        <x:v>LIGAÇÃO NOVA</x:v>
      </x:c>
      <x:c r="E1508" s="453" t="str">
        <x:v>5082000203</x:v>
      </x:c>
      <x:c r="F1508" s="601" t="str">
        <x:v>INST RAMAL DE CONEXAO CONC/MULTIPLEX STC</x:v>
      </x:c>
      <x:c r="G1508" s="453" t="str">
        <x:v>UNIDADE</x:v>
      </x:c>
      <x:c r="H1508" s="604" t="n">
        <x:v>779</x:v>
      </x:c>
      <x:c r="I1508" s="607" t="n">
        <x:v>166012.69</x:v>
      </x:c>
      <x:c r="J1508" s="607" t="n">
        <x:v>187146.96</x:v>
      </x:c>
      <x:c r="K1508" s="453" t="str">
        <x:v>NORTE | SUL</x:v>
      </x:c>
      <x:c r="L1508" s="453" t="str">
        <x:v>NÃO</x:v>
      </x:c>
      <x:c r="M1508" s="453" t="str">
        <x:v>PERDAS · FORA DO FATOR K</x:v>
      </x:c>
      <x:c r="N1508" s="453" t="str">
        <x:v>SUGESTÃO POR SIMILARIDADE</x:v>
      </x:c>
    </x:row>
    <x:row r="1509">
      <x:c r="A1509" s="453" t="str">
        <x:v>MAIO 2025</x:v>
      </x:c>
      <x:c r="B1509" s="453" t="str">
        <x:v>PERDAS</x:v>
      </x:c>
      <x:c r="C1509" s="453" t="str">
        <x:v>PERDAS</x:v>
      </x:c>
      <x:c r="D1509" s="453" t="str">
        <x:v>FORA DO ANEXO IX</x:v>
      </x:c>
      <x:c r="E1509" s="453" t="str">
        <x:v>5082000249</x:v>
      </x:c>
      <x:c r="F1509" s="601" t="str">
        <x:v>RET RAMAL CONEX CONC/MULT NORM STC</x:v>
      </x:c>
      <x:c r="G1509" s="453" t="str">
        <x:v>NÃO INFORMADA</x:v>
      </x:c>
      <x:c r="H1509" s="604" t="n">
        <x:v>779</x:v>
      </x:c>
      <x:c r="I1509" s="607" t="n">
        <x:v>50066.33</x:v>
      </x:c>
      <x:c r="J1509" s="607" t="n">
        <x:v>47682.59</x:v>
      </x:c>
      <x:c r="K1509" s="453" t="str">
        <x:v>NORTE | SUL</x:v>
      </x:c>
      <x:c r="L1509" s="453" t="str">
        <x:v>NÃO</x:v>
      </x:c>
      <x:c r="M1509" s="453" t="str">
        <x:v>PERDAS · FORA DO FATOR K</x:v>
      </x:c>
      <x:c r="N1509" s="453" t="str">
        <x:v>SUGESTÃO POR SIMILARIDADE</x:v>
      </x:c>
    </x:row>
    <x:row r="1510">
      <x:c r="A1510" s="453" t="str">
        <x:v>MAIO 2025</x:v>
      </x:c>
      <x:c r="B1510" s="453" t="str">
        <x:v>STC</x:v>
      </x:c>
      <x:c r="C1510" s="453" t="str">
        <x:v>PRODUÇÃO</x:v>
      </x:c>
      <x:c r="D1510" s="453" t="str">
        <x:v>PLANTÃO</x:v>
      </x:c>
      <x:c r="E1510" s="453" t="str">
        <x:v>5013300039</x:v>
      </x:c>
      <x:c r="F1510" s="601" t="str">
        <x:v>ATEND EMERG FALTA ENERGIA INDIV</x:v>
      </x:c>
      <x:c r="G1510" s="453" t="str">
        <x:v>UNIDADE</x:v>
      </x:c>
      <x:c r="H1510" s="604" t="n">
        <x:v>18758</x:v>
      </x:c>
      <x:c r="I1510" s="607" t="n">
        <x:v>7039127.08</x:v>
      </x:c>
      <x:c r="J1510" s="607" t="n">
        <x:v>4067859.88</x:v>
      </x:c>
      <x:c r="K1510" s="453" t="str">
        <x:v>NORTE | SUL</x:v>
      </x:c>
      <x:c r="L1510" s="453" t="str">
        <x:v>SIM</x:v>
      </x:c>
      <x:c r="M1510" s="453" t="str">
        <x:v>PRODUÇÃO · COMPÕE O FATOR K</x:v>
      </x:c>
      <x:c r="N1510" s="453" t="str">
        <x:v>SUGESTÃO POR SIMILARIDADE</x:v>
      </x:c>
    </x:row>
    <x:row r="1511">
      <x:c r="A1511" s="453" t="str">
        <x:v>MAIO 2025</x:v>
      </x:c>
      <x:c r="B1511" s="453" t="str">
        <x:v>STC</x:v>
      </x:c>
      <x:c r="C1511" s="453" t="str">
        <x:v>PRODUÇÃO</x:v>
      </x:c>
      <x:c r="D1511" s="453" t="str">
        <x:v>PLANTÃO</x:v>
      </x:c>
      <x:c r="E1511" s="453" t="str">
        <x:v>5013300047</x:v>
      </x:c>
      <x:c r="F1511" s="601" t="str">
        <x:v>ATEND EMERG EMERGÊNCIA IMPRODUTIVA</x:v>
      </x:c>
      <x:c r="G1511" s="453" t="str">
        <x:v>UNIDADE</x:v>
      </x:c>
      <x:c r="H1511" s="604" t="n">
        <x:v>5506</x:v>
      </x:c>
      <x:c r="I1511" s="607" t="n">
        <x:v>2066181.56</x:v>
      </x:c>
      <x:c r="J1511" s="607" t="n">
        <x:v>720074.68</x:v>
      </x:c>
      <x:c r="K1511" s="453" t="str">
        <x:v>NORTE | SUL</x:v>
      </x:c>
      <x:c r="L1511" s="453" t="str">
        <x:v>SIM</x:v>
      </x:c>
      <x:c r="M1511" s="453" t="str">
        <x:v>PRODUÇÃO · COMPÕE O FATOR K</x:v>
      </x:c>
      <x:c r="N1511" s="453" t="str">
        <x:v>SUGESTÃO POR SIMILARIDADE</x:v>
      </x:c>
    </x:row>
    <x:row r="1512">
      <x:c r="A1512" s="453" t="str">
        <x:v>MAIO 2025</x:v>
      </x:c>
      <x:c r="B1512" s="453" t="str">
        <x:v>STC</x:v>
      </x:c>
      <x:c r="C1512" s="453" t="str">
        <x:v>PRODUÇÃO</x:v>
      </x:c>
      <x:c r="D1512" s="453" t="str">
        <x:v>PLANTÃO</x:v>
      </x:c>
      <x:c r="E1512" s="453" t="str">
        <x:v>5013300049</x:v>
      </x:c>
      <x:c r="F1512" s="601" t="str">
        <x:v>ATEND EMERG MISCEL TECNICA</x:v>
      </x:c>
      <x:c r="G1512" s="453" t="str">
        <x:v>UNIDADE</x:v>
      </x:c>
      <x:c r="H1512" s="604" t="n">
        <x:v>4416</x:v>
      </x:c>
      <x:c r="I1512" s="607" t="n">
        <x:v>221329.92</x:v>
      </x:c>
      <x:c r="J1512" s="607" t="n">
        <x:v>581719.68</x:v>
      </x:c>
      <x:c r="K1512" s="453" t="str">
        <x:v>NORTE | SUL</x:v>
      </x:c>
      <x:c r="L1512" s="453" t="str">
        <x:v>SIM</x:v>
      </x:c>
      <x:c r="M1512" s="453" t="str">
        <x:v>PRODUÇÃO · COMPÕE O FATOR K</x:v>
      </x:c>
      <x:c r="N1512" s="453" t="str">
        <x:v>SUGESTÃO POR SIMILARIDADE</x:v>
      </x:c>
    </x:row>
    <x:row r="1513">
      <x:c r="A1513" s="453" t="str">
        <x:v>MAIO 2025</x:v>
      </x:c>
      <x:c r="B1513" s="453" t="str">
        <x:v>STC</x:v>
      </x:c>
      <x:c r="C1513" s="453" t="str">
        <x:v>PRODUÇÃO</x:v>
      </x:c>
      <x:c r="D1513" s="453" t="str">
        <x:v>CORTE</x:v>
      </x:c>
      <x:c r="E1513" s="453" t="str">
        <x:v>5081000021</x:v>
      </x:c>
      <x:c r="F1513" s="601" t="str">
        <x:v>ACAO PRODUTIVA RELIGACAO DISJ STC</x:v>
      </x:c>
      <x:c r="G1513" s="453" t="str">
        <x:v>UNIDADE</x:v>
      </x:c>
      <x:c r="H1513" s="604" t="n">
        <x:v>162</x:v>
      </x:c>
      <x:c r="I1513" s="607" t="n">
        <x:v>3442.5</x:v>
      </x:c>
      <x:c r="J1513" s="607" t="n">
        <x:v>5088.42</x:v>
      </x:c>
      <x:c r="K1513" s="453" t="str">
        <x:v>NORTE | SUL</x:v>
      </x:c>
      <x:c r="L1513" s="453" t="str">
        <x:v>SIM</x:v>
      </x:c>
      <x:c r="M1513" s="453" t="str">
        <x:v>PRODUÇÃO · COMPÕE O FATOR K</x:v>
      </x:c>
      <x:c r="N1513" s="453" t="str">
        <x:v>SUGESTÃO POR SIMILARIDADE</x:v>
      </x:c>
    </x:row>
    <x:row r="1514">
      <x:c r="A1514" s="453" t="str">
        <x:v>MAIO 2025</x:v>
      </x:c>
      <x:c r="B1514" s="453" t="str">
        <x:v>STC</x:v>
      </x:c>
      <x:c r="C1514" s="453" t="str">
        <x:v>PRODUÇÃO</x:v>
      </x:c>
      <x:c r="D1514" s="453" t="str">
        <x:v>CORTE</x:v>
      </x:c>
      <x:c r="E1514" s="453" t="str">
        <x:v>5082000184</x:v>
      </x:c>
      <x:c r="F1514" s="601" t="str">
        <x:v>ACAO PRODUTIVA CORTE DISJ STC</x:v>
      </x:c>
      <x:c r="G1514" s="453" t="str">
        <x:v>UNIDADE</x:v>
      </x:c>
      <x:c r="H1514" s="604" t="n">
        <x:v>16839</x:v>
      </x:c>
      <x:c r="I1514" s="607" t="n">
        <x:v>357828.75</x:v>
      </x:c>
      <x:c r="J1514" s="607" t="n">
        <x:v>528912.99</x:v>
      </x:c>
      <x:c r="K1514" s="453" t="str">
        <x:v>NORTE | SUL</x:v>
      </x:c>
      <x:c r="L1514" s="453" t="str">
        <x:v>SIM</x:v>
      </x:c>
      <x:c r="M1514" s="453" t="str">
        <x:v>PRODUÇÃO · COMPÕE O FATOR K</x:v>
      </x:c>
      <x:c r="N1514" s="453" t="str">
        <x:v>SUGESTÃO POR SIMILARIDADE</x:v>
      </x:c>
    </x:row>
    <x:row r="1515">
      <x:c r="A1515" s="453" t="str">
        <x:v>MAIO 2025</x:v>
      </x:c>
      <x:c r="B1515" s="453" t="str">
        <x:v>STC</x:v>
      </x:c>
      <x:c r="C1515" s="453" t="str">
        <x:v>PRODUÇÃO</x:v>
      </x:c>
      <x:c r="D1515" s="453" t="str">
        <x:v>CORTE</x:v>
      </x:c>
      <x:c r="E1515" s="453" t="str">
        <x:v>5082000185</x:v>
      </x:c>
      <x:c r="F1515" s="601" t="str">
        <x:v>ACAO IMPRODUTIVA DE COBRANCA STC</x:v>
      </x:c>
      <x:c r="G1515" s="453" t="str">
        <x:v>UNIDADE</x:v>
      </x:c>
      <x:c r="H1515" s="604" t="n">
        <x:v>5863</x:v>
      </x:c>
      <x:c r="I1515" s="607" t="n">
        <x:v>415276.29</x:v>
      </x:c>
      <x:c r="J1515" s="607" t="n">
        <x:v>153434.71</x:v>
      </x:c>
      <x:c r="K1515" s="453" t="str">
        <x:v>NORTE | SUL</x:v>
      </x:c>
      <x:c r="L1515" s="453" t="str">
        <x:v>SIM</x:v>
      </x:c>
      <x:c r="M1515" s="453" t="str">
        <x:v>PRODUÇÃO · COMPÕE O FATOR K</x:v>
      </x:c>
      <x:c r="N1515" s="453" t="str">
        <x:v>SUGESTÃO POR SIMILARIDADE</x:v>
      </x:c>
    </x:row>
    <x:row r="1516">
      <x:c r="A1516" s="453" t="str">
        <x:v>MAIO 2025</x:v>
      </x:c>
      <x:c r="B1516" s="453" t="str">
        <x:v>STC</x:v>
      </x:c>
      <x:c r="C1516" s="453" t="str">
        <x:v>PRODUÇÃO</x:v>
      </x:c>
      <x:c r="D1516" s="453" t="str">
        <x:v>CORTE</x:v>
      </x:c>
      <x:c r="E1516" s="453" t="str">
        <x:v>5082000186</x:v>
      </x:c>
      <x:c r="F1516" s="601" t="str">
        <x:v>DESLIGAMENTO A PEDIDO DO CLIENTE STC</x:v>
      </x:c>
      <x:c r="G1516" s="453" t="str">
        <x:v>UNIDADE</x:v>
      </x:c>
      <x:c r="H1516" s="604" t="n">
        <x:v>1952</x:v>
      </x:c>
      <x:c r="I1516" s="607" t="n">
        <x:v>69120.32</x:v>
      </x:c>
      <x:c r="J1516" s="607" t="n">
        <x:v>76635.52</x:v>
      </x:c>
      <x:c r="K1516" s="453" t="str">
        <x:v>NORTE | SUL</x:v>
      </x:c>
      <x:c r="L1516" s="453" t="str">
        <x:v>SIM</x:v>
      </x:c>
      <x:c r="M1516" s="453" t="str">
        <x:v>PRODUÇÃO · COMPÕE O FATOR K</x:v>
      </x:c>
      <x:c r="N1516" s="453" t="str">
        <x:v>AJUSTE TÉCNICO / SUGESTÃO DIRIGIDA</x:v>
      </x:c>
    </x:row>
    <x:row r="1517">
      <x:c r="A1517" s="453" t="str">
        <x:v>MAIO 2025</x:v>
      </x:c>
      <x:c r="B1517" s="453" t="str">
        <x:v>STC</x:v>
      </x:c>
      <x:c r="C1517" s="453" t="str">
        <x:v>PRODUÇÃO</x:v>
      </x:c>
      <x:c r="D1517" s="453" t="str">
        <x:v>CORTE</x:v>
      </x:c>
      <x:c r="E1517" s="453" t="str">
        <x:v>5082000191</x:v>
      </x:c>
      <x:c r="F1517" s="601" t="str">
        <x:v>ACAO PRODUTIVA CONFIRMAC PAG DEBITO STC</x:v>
      </x:c>
      <x:c r="G1517" s="453" t="str">
        <x:v>UNIDADE</x:v>
      </x:c>
      <x:c r="H1517" s="604" t="n">
        <x:v>1738</x:v>
      </x:c>
      <x:c r="I1517" s="607" t="n">
        <x:v>123102.54</x:v>
      </x:c>
      <x:c r="J1517" s="607" t="n">
        <x:v>90984.3</x:v>
      </x:c>
      <x:c r="K1517" s="453" t="str">
        <x:v>NORTE | SUL</x:v>
      </x:c>
      <x:c r="L1517" s="453" t="str">
        <x:v>SIM</x:v>
      </x:c>
      <x:c r="M1517" s="453" t="str">
        <x:v>PRODUÇÃO · COMPÕE O FATOR K</x:v>
      </x:c>
      <x:c r="N1517" s="453" t="str">
        <x:v>AJUSTE TÉCNICO / SUGESTÃO DIRIGIDA</x:v>
      </x:c>
    </x:row>
    <x:row r="1518">
      <x:c r="A1518" s="453" t="str">
        <x:v>MAIO 2025</x:v>
      </x:c>
      <x:c r="B1518" s="453" t="str">
        <x:v>STC</x:v>
      </x:c>
      <x:c r="C1518" s="453" t="str">
        <x:v>PRODUÇÃO</x:v>
      </x:c>
      <x:c r="D1518" s="453" t="str">
        <x:v>LIGAÇÃO NOVA</x:v>
      </x:c>
      <x:c r="E1518" s="453" t="str">
        <x:v>5082000196</x:v>
      </x:c>
      <x:c r="F1518" s="601" t="str">
        <x:v>REATIVACAO UC S/ INST MEDIDOR E RAMAL</x:v>
      </x:c>
      <x:c r="G1518" s="453" t="str">
        <x:v>UNIDADE</x:v>
      </x:c>
      <x:c r="H1518" s="604" t="n">
        <x:v>3656</x:v>
      </x:c>
      <x:c r="I1518" s="607" t="n">
        <x:v>258954.48</x:v>
      </x:c>
      <x:c r="J1518" s="607" t="n">
        <x:v>462264.64</x:v>
      </x:c>
      <x:c r="K1518" s="453" t="str">
        <x:v>NORTE | SUL</x:v>
      </x:c>
      <x:c r="L1518" s="453" t="str">
        <x:v>SIM</x:v>
      </x:c>
      <x:c r="M1518" s="453" t="str">
        <x:v>PRODUÇÃO · COMPÕE O FATOR K</x:v>
      </x:c>
      <x:c r="N1518" s="453" t="str">
        <x:v>AJUSTE TÉCNICO / SUGESTÃO DIRIGIDA</x:v>
      </x:c>
    </x:row>
    <x:row r="1519">
      <x:c r="A1519" s="453" t="str">
        <x:v>MAIO 2025</x:v>
      </x:c>
      <x:c r="B1519" s="453" t="str">
        <x:v>STC</x:v>
      </x:c>
      <x:c r="C1519" s="453" t="str">
        <x:v>PRODUÇÃO</x:v>
      </x:c>
      <x:c r="D1519" s="453" t="str">
        <x:v>LIGAÇÃO NOVA</x:v>
      </x:c>
      <x:c r="E1519" s="453" t="str">
        <x:v>5082000198</x:v>
      </x:c>
      <x:c r="F1519" s="601" t="str">
        <x:v>INST MEDIDOR ELETRONICO STC</x:v>
      </x:c>
      <x:c r="G1519" s="453" t="str">
        <x:v>UNIDADE</x:v>
      </x:c>
      <x:c r="H1519" s="604" t="n">
        <x:v>3895</x:v>
      </x:c>
      <x:c r="I1519" s="607" t="n">
        <x:v>410416.15</x:v>
      </x:c>
      <x:c r="J1519" s="607" t="n">
        <x:v>640260.1</x:v>
      </x:c>
      <x:c r="K1519" s="453" t="str">
        <x:v>NORTE | SUL</x:v>
      </x:c>
      <x:c r="L1519" s="453" t="str">
        <x:v>SIM</x:v>
      </x:c>
      <x:c r="M1519" s="453" t="str">
        <x:v>PRODUÇÃO · COMPÕE O FATOR K</x:v>
      </x:c>
      <x:c r="N1519" s="453" t="str">
        <x:v>AJUSTE TÉCNICO / SUGESTÃO DIRIGIDA | SUGESTÃO POR SIMILARIDADE</x:v>
      </x:c>
    </x:row>
    <x:row r="1520">
      <x:c r="A1520" s="453" t="str">
        <x:v>MAIO 2025</x:v>
      </x:c>
      <x:c r="B1520" s="453" t="str">
        <x:v>STC</x:v>
      </x:c>
      <x:c r="C1520" s="453" t="str">
        <x:v>PRODUÇÃO</x:v>
      </x:c>
      <x:c r="D1520" s="453" t="str">
        <x:v>LIGAÇÃO NOVA</x:v>
      </x:c>
      <x:c r="E1520" s="453" t="str">
        <x:v>5082000203</x:v>
      </x:c>
      <x:c r="F1520" s="601" t="str">
        <x:v>INST RAMAL DE CONEXAO CONC/MULTIPLEX STC</x:v>
      </x:c>
      <x:c r="G1520" s="453" t="str">
        <x:v>UNIDADE</x:v>
      </x:c>
      <x:c r="H1520" s="604" t="n">
        <x:v>5656</x:v>
      </x:c>
      <x:c r="I1520" s="607" t="n">
        <x:v>964628.63</x:v>
      </x:c>
      <x:c r="J1520" s="607" t="n">
        <x:v>1358797.44</x:v>
      </x:c>
      <x:c r="K1520" s="453" t="str">
        <x:v>NORTE | SUL</x:v>
      </x:c>
      <x:c r="L1520" s="453" t="str">
        <x:v>SIM</x:v>
      </x:c>
      <x:c r="M1520" s="453" t="str">
        <x:v>PRODUÇÃO · COMPÕE O FATOR K</x:v>
      </x:c>
      <x:c r="N1520" s="453" t="str">
        <x:v>AJUSTE TÉCNICO / SUGESTÃO DIRIGIDA | SUGESTÃO POR SIMILARIDADE</x:v>
      </x:c>
    </x:row>
    <x:row r="1521">
      <x:c r="A1521" s="453" t="str">
        <x:v>MAIO 2025</x:v>
      </x:c>
      <x:c r="B1521" s="453" t="str">
        <x:v>STC</x:v>
      </x:c>
      <x:c r="C1521" s="453" t="str">
        <x:v>PRODUÇÃO</x:v>
      </x:c>
      <x:c r="D1521" s="453" t="str">
        <x:v>LIGAÇÃO NOVA</x:v>
      </x:c>
      <x:c r="E1521" s="453" t="str">
        <x:v>5082000204</x:v>
      </x:c>
      <x:c r="F1521" s="601" t="str">
        <x:v>RET RAMAL DE CONEXAO CONC/MULTIPLEX STC</x:v>
      </x:c>
      <x:c r="G1521" s="453" t="str">
        <x:v>UNIDADE</x:v>
      </x:c>
      <x:c r="H1521" s="604" t="n">
        <x:v>1761</x:v>
      </x:c>
      <x:c r="I1521" s="607" t="n">
        <x:v>25076.64</x:v>
      </x:c>
      <x:c r="J1521" s="607" t="n">
        <x:v>296147.37</x:v>
      </x:c>
      <x:c r="K1521" s="453" t="str">
        <x:v>NORTE | SUL</x:v>
      </x:c>
      <x:c r="L1521" s="453" t="str">
        <x:v>SIM</x:v>
      </x:c>
      <x:c r="M1521" s="453" t="str">
        <x:v>PRODUÇÃO · COMPÕE O FATOR K</x:v>
      </x:c>
      <x:c r="N1521" s="453" t="str">
        <x:v>AJUSTE TÉCNICO / SUGESTÃO DIRIGIDA</x:v>
      </x:c>
    </x:row>
    <x:row r="1522">
      <x:c r="A1522" s="453" t="str">
        <x:v>MAIO 2025</x:v>
      </x:c>
      <x:c r="B1522" s="453" t="str">
        <x:v>STC</x:v>
      </x:c>
      <x:c r="C1522" s="453" t="str">
        <x:v>PRODUÇÃO</x:v>
      </x:c>
      <x:c r="D1522" s="453" t="str">
        <x:v>FORA DO ANEXO IX</x:v>
      </x:c>
      <x:c r="E1522" s="453" t="str">
        <x:v>5082000252</x:v>
      </x:c>
      <x:c r="F1522" s="601" t="str">
        <x:v>RET MEDIDOR TRAFO ENERGIZ MF STC</x:v>
      </x:c>
      <x:c r="G1522" s="453" t="str">
        <x:v>NÃO INFORMADA</x:v>
      </x:c>
      <x:c r="H1522" s="604" t="n">
        <x:v>1761</x:v>
      </x:c>
      <x:c r="I1522" s="607" t="n">
        <x:v>25076.64</x:v>
      </x:c>
      <x:c r="J1522" s="607" t="n">
        <x:v>68071.23</x:v>
      </x:c>
      <x:c r="K1522" s="453" t="str">
        <x:v>NORTE | SUL</x:v>
      </x:c>
      <x:c r="L1522" s="453" t="str">
        <x:v>SIM</x:v>
      </x:c>
      <x:c r="M1522" s="453" t="str">
        <x:v>PRODUÇÃO · COMPÕE O FATOR K</x:v>
      </x:c>
      <x:c r="N1522" s="453" t="str">
        <x:v>AJUSTE TÉCNICO / SUGESTÃO DIRIGIDA</x:v>
      </x:c>
    </x:row>
    <x:row r="1523">
      <x:c r="A1523" s="453" t="str">
        <x:v>MAIO 2025</x:v>
      </x:c>
      <x:c r="B1523" s="453" t="str">
        <x:v>STC</x:v>
      </x:c>
      <x:c r="C1523" s="453" t="str">
        <x:v>PRODUÇÃO</x:v>
      </x:c>
      <x:c r="D1523" s="453" t="str">
        <x:v>FORA DO ANEXO IX</x:v>
      </x:c>
      <x:c r="E1523" s="453" t="str">
        <x:v>5082000257</x:v>
      </x:c>
      <x:c r="F1523" s="601" t="str">
        <x:v>INST MEDIDOR TRAFO ENERGIZ MF STC</x:v>
      </x:c>
      <x:c r="G1523" s="453" t="str">
        <x:v>NÃO INFORMADA</x:v>
      </x:c>
      <x:c r="H1523" s="604" t="n">
        <x:v>1761</x:v>
      </x:c>
      <x:c r="I1523" s="607" t="n">
        <x:v>185556.57</x:v>
      </x:c>
      <x:c r="J1523" s="607" t="n">
        <x:v>88492.61</x:v>
      </x:c>
      <x:c r="K1523" s="453" t="str">
        <x:v>NORTE | SUL</x:v>
      </x:c>
      <x:c r="L1523" s="453" t="str">
        <x:v>SIM</x:v>
      </x:c>
      <x:c r="M1523" s="453" t="str">
        <x:v>PRODUÇÃO · COMPÕE O FATOR K</x:v>
      </x:c>
      <x:c r="N1523" s="453" t="str">
        <x:v>AJUSTE TÉCNICO / SUGESTÃO DIRIGIDA</x:v>
      </x:c>
    </x:row>
    <x:row r="1524">
      <x:c r="A1524" s="453" t="str">
        <x:v>JUNHO 2025</x:v>
      </x:c>
      <x:c r="B1524" s="453" t="str">
        <x:v>DISPONIBILIDADE</x:v>
      </x:c>
      <x:c r="C1524" s="453" t="str">
        <x:v>DISPONIBILIDADE</x:v>
      </x:c>
      <x:c r="D1524" s="453" t="str">
        <x:v>LINHA VIVA</x:v>
      </x:c>
      <x:c r="E1524" s="453" t="str">
        <x:v>5013300005</x:v>
      </x:c>
      <x:c r="F1524" s="601" t="str">
        <x:v>TURMA LV 4H CAM SOBREAVISO</x:v>
      </x:c>
      <x:c r="G1524" s="453" t="str">
        <x:v>HORA</x:v>
      </x:c>
      <x:c r="H1524" s="604" t="n">
        <x:v>842.333</x:v>
      </x:c>
      <x:c r="I1524" s="607" t="n">
        <x:v>40373.02</x:v>
      </x:c>
      <x:c r="J1524" s="607" t="n">
        <x:v>40095.05</x:v>
      </x:c>
      <x:c r="K1524" s="453" t="str">
        <x:v>NORTE | SUL</x:v>
      </x:c>
      <x:c r="L1524" s="453" t="str">
        <x:v>NÃO</x:v>
      </x:c>
      <x:c r="M1524" s="453" t="str">
        <x:v>DISPONIBILIDADE O&amp;M · FORA DO FATOR K</x:v>
      </x:c>
      <x:c r="N1524" s="453" t="str">
        <x:v>SUGESTÃO POR SIMILARIDADE</x:v>
      </x:c>
    </x:row>
    <x:row r="1525">
      <x:c r="A1525" s="453" t="str">
        <x:v>JUNHO 2025</x:v>
      </x:c>
      <x:c r="B1525" s="453" t="str">
        <x:v>DISPONIBILIDADE</x:v>
      </x:c>
      <x:c r="C1525" s="453" t="str">
        <x:v>DISPONIBILIDADE</x:v>
      </x:c>
      <x:c r="D1525" s="453" t="str">
        <x:v>LINHA MORTA</x:v>
      </x:c>
      <x:c r="E1525" s="453" t="str">
        <x:v>5020000092</x:v>
      </x:c>
      <x:c r="F1525" s="601" t="str">
        <x:v>INST POSTE CONCRETO ATE 14M LM</x:v>
      </x:c>
      <x:c r="G1525" s="453" t="str">
        <x:v>UNIDADE</x:v>
      </x:c>
      <x:c r="H1525" s="604" t="n">
        <x:v>130</x:v>
      </x:c>
      <x:c r="I1525" s="607" t="n">
        <x:v>175851.91</x:v>
      </x:c>
      <x:c r="J1525" s="607" t="n">
        <x:v>228983.3</x:v>
      </x:c>
      <x:c r="K1525" s="453" t="str">
        <x:v>NORTE | SUL</x:v>
      </x:c>
      <x:c r="L1525" s="453" t="str">
        <x:v>NÃO</x:v>
      </x:c>
      <x:c r="M1525" s="453" t="str">
        <x:v>DISPONIBILIDADE O&amp;M · FORA DO FATOR K</x:v>
      </x:c>
      <x:c r="N1525" s="453" t="str">
        <x:v>DE/PARA POR CÓDIGO</x:v>
      </x:c>
    </x:row>
    <x:row r="1526">
      <x:c r="A1526" s="453" t="str">
        <x:v>JUNHO 2025</x:v>
      </x:c>
      <x:c r="B1526" s="453" t="str">
        <x:v>DISPONIBILIDADE</x:v>
      </x:c>
      <x:c r="C1526" s="453" t="str">
        <x:v>DISPONIBILIDADE</x:v>
      </x:c>
      <x:c r="D1526" s="453" t="str">
        <x:v>LINHA MORTA</x:v>
      </x:c>
      <x:c r="E1526" s="453" t="str">
        <x:v>5020000093</x:v>
      </x:c>
      <x:c r="F1526" s="601" t="str">
        <x:v>RET POSTE CONCRETO ATE 14M LM</x:v>
      </x:c>
      <x:c r="G1526" s="453" t="str">
        <x:v>UNIDADE</x:v>
      </x:c>
      <x:c r="H1526" s="604" t="n">
        <x:v>6</x:v>
      </x:c>
      <x:c r="I1526" s="607" t="n">
        <x:v>2024.19</x:v>
      </x:c>
      <x:c r="J1526" s="607" t="n">
        <x:v>4180.08</x:v>
      </x:c>
      <x:c r="K1526" s="453" t="str">
        <x:v>SUL</x:v>
      </x:c>
      <x:c r="L1526" s="453" t="str">
        <x:v>NÃO</x:v>
      </x:c>
      <x:c r="M1526" s="453" t="str">
        <x:v>DISPONIBILIDADE O&amp;M · FORA DO FATOR K</x:v>
      </x:c>
      <x:c r="N1526" s="453" t="str">
        <x:v>DE/PARA POR CÓDIGO | NÃO INFORMADA</x:v>
      </x:c>
    </x:row>
    <x:row r="1527">
      <x:c r="A1527" s="453" t="str">
        <x:v>JUNHO 2025</x:v>
      </x:c>
      <x:c r="B1527" s="453" t="str">
        <x:v>DISPONIBILIDADE</x:v>
      </x:c>
      <x:c r="C1527" s="453" t="str">
        <x:v>DISPONIBILIDADE</x:v>
      </x:c>
      <x:c r="D1527" s="453" t="str">
        <x:v>LINHA MORTA</x:v>
      </x:c>
      <x:c r="E1527" s="453" t="str">
        <x:v>5020000098</x:v>
      </x:c>
      <x:c r="F1527" s="601" t="str">
        <x:v>INST POSTE DE FIBRA 7 A 19M LM</x:v>
      </x:c>
      <x:c r="G1527" s="453" t="str">
        <x:v>UNIDADE</x:v>
      </x:c>
      <x:c r="H1527" s="604" t="n">
        <x:v>1</x:v>
      </x:c>
      <x:c r="I1527" s="607" t="n">
        <x:v>1118.39</x:v>
      </x:c>
      <x:c r="J1527" s="607" t="n">
        <x:v>1174.76</x:v>
      </x:c>
      <x:c r="K1527" s="453" t="str">
        <x:v>NORTE | SUL</x:v>
      </x:c>
      <x:c r="L1527" s="453" t="str">
        <x:v>NÃO</x:v>
      </x:c>
      <x:c r="M1527" s="453" t="str">
        <x:v>DISPONIBILIDADE O&amp;M · FORA DO FATOR K</x:v>
      </x:c>
      <x:c r="N1527" s="453" t="str">
        <x:v>DE/PARA POR CÓDIGO</x:v>
      </x:c>
    </x:row>
    <x:row r="1528">
      <x:c r="A1528" s="453" t="str">
        <x:v>JUNHO 2025</x:v>
      </x:c>
      <x:c r="B1528" s="453" t="str">
        <x:v>DISPONIBILIDADE</x:v>
      </x:c>
      <x:c r="C1528" s="453" t="str">
        <x:v>DISPONIBILIDADE</x:v>
      </x:c>
      <x:c r="D1528" s="453" t="str">
        <x:v>LINHA MORTA</x:v>
      </x:c>
      <x:c r="E1528" s="453" t="str">
        <x:v>5020000099</x:v>
      </x:c>
      <x:c r="F1528" s="601" t="str">
        <x:v>RET POSTE DE FIBRA 7 A 19M LM</x:v>
      </x:c>
      <x:c r="G1528" s="453" t="str">
        <x:v>UNIDADE</x:v>
      </x:c>
      <x:c r="H1528" s="604" t="n">
        <x:v>83</x:v>
      </x:c>
      <x:c r="I1528" s="607" t="n">
        <x:v>44186.74</x:v>
      </x:c>
      <x:c r="J1528" s="607" t="n">
        <x:v>49717.83</x:v>
      </x:c>
      <x:c r="K1528" s="453" t="str">
        <x:v>NORTE | SUL</x:v>
      </x:c>
      <x:c r="L1528" s="453" t="str">
        <x:v>NÃO</x:v>
      </x:c>
      <x:c r="M1528" s="453" t="str">
        <x:v>DISPONIBILIDADE O&amp;M · FORA DO FATOR K</x:v>
      </x:c>
      <x:c r="N1528" s="453" t="str">
        <x:v>DE/PARA POR CÓDIGO | NÃO INFORMADA</x:v>
      </x:c>
    </x:row>
    <x:row r="1529">
      <x:c r="A1529" s="453" t="str">
        <x:v>JUNHO 2025</x:v>
      </x:c>
      <x:c r="B1529" s="453" t="str">
        <x:v>DISPONIBILIDADE</x:v>
      </x:c>
      <x:c r="C1529" s="453" t="str">
        <x:v>DISPONIBILIDADE</x:v>
      </x:c>
      <x:c r="D1529" s="453" t="str">
        <x:v>LINHA MORTA</x:v>
      </x:c>
      <x:c r="E1529" s="453" t="str">
        <x:v>5020000106</x:v>
      </x:c>
      <x:c r="F1529" s="601" t="str">
        <x:v>APRUMAR POSTE CONC/FIBRA LM</x:v>
      </x:c>
      <x:c r="G1529" s="453" t="str">
        <x:v>UNIDADE</x:v>
      </x:c>
      <x:c r="H1529" s="604" t="n">
        <x:v>12</x:v>
      </x:c>
      <x:c r="I1529" s="607" t="n">
        <x:v>5475.96</x:v>
      </x:c>
      <x:c r="J1529" s="607" t="n">
        <x:v>7820.64</x:v>
      </x:c>
      <x:c r="K1529" s="453" t="str">
        <x:v>NORTE | SUL</x:v>
      </x:c>
      <x:c r="L1529" s="453" t="str">
        <x:v>NÃO</x:v>
      </x:c>
      <x:c r="M1529" s="453" t="str">
        <x:v>DISPONIBILIDADE O&amp;M · FORA DO FATOR K</x:v>
      </x:c>
      <x:c r="N1529" s="453" t="str">
        <x:v>DE/PARA POR CÓDIGO</x:v>
      </x:c>
    </x:row>
    <x:row r="1530">
      <x:c r="A1530" s="453" t="str">
        <x:v>JUNHO 2025</x:v>
      </x:c>
      <x:c r="B1530" s="453" t="str">
        <x:v>DISPONIBILIDADE</x:v>
      </x:c>
      <x:c r="C1530" s="453" t="str">
        <x:v>DISPONIBILIDADE</x:v>
      </x:c>
      <x:c r="D1530" s="453" t="str">
        <x:v>LINHA MORTA</x:v>
      </x:c>
      <x:c r="E1530" s="453" t="str">
        <x:v>5020000107</x:v>
      </x:c>
      <x:c r="F1530" s="601" t="str">
        <x:v>RESTAURAR PASSEIO SIMPLES CIMENTADO LM</x:v>
      </x:c>
      <x:c r="G1530" s="453" t="str">
        <x:v>UNIDADE</x:v>
      </x:c>
      <x:c r="H1530" s="604" t="n">
        <x:v>4</x:v>
      </x:c>
      <x:c r="I1530" s="607" t="n">
        <x:v>2850.2</x:v>
      </x:c>
      <x:c r="J1530" s="607" t="n">
        <x:v>2232.52</x:v>
      </x:c>
      <x:c r="K1530" s="453" t="str">
        <x:v>NORTE | SUL</x:v>
      </x:c>
      <x:c r="L1530" s="453" t="str">
        <x:v>NÃO</x:v>
      </x:c>
      <x:c r="M1530" s="453" t="str">
        <x:v>DISPONIBILIDADE O&amp;M · FORA DO FATOR K</x:v>
      </x:c>
      <x:c r="N1530" s="453" t="str">
        <x:v>DE/PARA POR CÓDIGO</x:v>
      </x:c>
    </x:row>
    <x:row r="1531">
      <x:c r="A1531" s="453" t="str">
        <x:v>JUNHO 2025</x:v>
      </x:c>
      <x:c r="B1531" s="453" t="str">
        <x:v>DISPONIBILIDADE</x:v>
      </x:c>
      <x:c r="C1531" s="453" t="str">
        <x:v>DISPONIBILIDADE</x:v>
      </x:c>
      <x:c r="D1531" s="453" t="str">
        <x:v>LINHA MORTA</x:v>
      </x:c>
      <x:c r="E1531" s="453" t="str">
        <x:v>5020100057</x:v>
      </x:c>
      <x:c r="F1531" s="601" t="str">
        <x:v>BASE CONCRETO 2CAMADAS PARA POSTE LM</x:v>
      </x:c>
      <x:c r="G1531" s="453" t="str">
        <x:v>UNIDADE</x:v>
      </x:c>
      <x:c r="H1531" s="604" t="n">
        <x:v>48</x:v>
      </x:c>
      <x:c r="I1531" s="607" t="n">
        <x:v>126043.36</x:v>
      </x:c>
      <x:c r="J1531" s="607" t="n">
        <x:v>69474.24</x:v>
      </x:c>
      <x:c r="K1531" s="453" t="str">
        <x:v>NORTE | SUL</x:v>
      </x:c>
      <x:c r="L1531" s="453" t="str">
        <x:v>NÃO</x:v>
      </x:c>
      <x:c r="M1531" s="453" t="str">
        <x:v>DISPONIBILIDADE O&amp;M · FORA DO FATOR K</x:v>
      </x:c>
      <x:c r="N1531" s="453" t="str">
        <x:v>DE/PARA POR CÓDIGO</x:v>
      </x:c>
    </x:row>
    <x:row r="1532">
      <x:c r="A1532" s="453" t="str">
        <x:v>JUNHO 2025</x:v>
      </x:c>
      <x:c r="B1532" s="453" t="str">
        <x:v>DISPONIBILIDADE</x:v>
      </x:c>
      <x:c r="C1532" s="453" t="str">
        <x:v>DISPONIBILIDADE</x:v>
      </x:c>
      <x:c r="D1532" s="453" t="str">
        <x:v>LINHA MORTA</x:v>
      </x:c>
      <x:c r="E1532" s="453" t="str">
        <x:v>5020100058</x:v>
      </x:c>
      <x:c r="F1532" s="601" t="str">
        <x:v>BASE CONCRETO C/ MANILHA PARA POSTE LM</x:v>
      </x:c>
      <x:c r="G1532" s="453" t="str">
        <x:v>UNIDADE</x:v>
      </x:c>
      <x:c r="H1532" s="604" t="n">
        <x:v>3</x:v>
      </x:c>
      <x:c r="I1532" s="607" t="n">
        <x:v>32377.13</x:v>
      </x:c>
      <x:c r="J1532" s="607" t="n">
        <x:v>5166.72</x:v>
      </x:c>
      <x:c r="K1532" s="453" t="str">
        <x:v>SUL</x:v>
      </x:c>
      <x:c r="L1532" s="453" t="str">
        <x:v>NÃO</x:v>
      </x:c>
      <x:c r="M1532" s="453" t="str">
        <x:v>DISPONIBILIDADE O&amp;M · FORA DO FATOR K</x:v>
      </x:c>
      <x:c r="N1532" s="453" t="str">
        <x:v>DE/PARA POR CÓDIGO</x:v>
      </x:c>
    </x:row>
    <x:row r="1533">
      <x:c r="A1533" s="453" t="str">
        <x:v>JUNHO 2025</x:v>
      </x:c>
      <x:c r="B1533" s="453" t="str">
        <x:v>DISPONIBILIDADE</x:v>
      </x:c>
      <x:c r="C1533" s="453" t="str">
        <x:v>DISPONIBILIDADE</x:v>
      </x:c>
      <x:c r="D1533" s="453" t="str">
        <x:v>LINHA MORTA</x:v>
      </x:c>
      <x:c r="E1533" s="453" t="str">
        <x:v>5020200034</x:v>
      </x:c>
      <x:c r="F1533" s="601" t="str">
        <x:v>INST ESTAI ANCORA LM</x:v>
      </x:c>
      <x:c r="G1533" s="453" t="str">
        <x:v>CONJUNTO</x:v>
      </x:c>
      <x:c r="H1533" s="604" t="n">
        <x:v>5</x:v>
      </x:c>
      <x:c r="I1533" s="607" t="n">
        <x:v>7071.84</x:v>
      </x:c>
      <x:c r="J1533" s="607" t="n">
        <x:v>4595.45</x:v>
      </x:c>
      <x:c r="K1533" s="453" t="str">
        <x:v>SUL</x:v>
      </x:c>
      <x:c r="L1533" s="453" t="str">
        <x:v>NÃO</x:v>
      </x:c>
      <x:c r="M1533" s="453" t="str">
        <x:v>DISPONIBILIDADE O&amp;M · FORA DO FATOR K</x:v>
      </x:c>
      <x:c r="N1533" s="453" t="str">
        <x:v>DE/PARA POR CÓDIGO | NÃO INFORMADA</x:v>
      </x:c>
    </x:row>
    <x:row r="1534">
      <x:c r="A1534" s="453" t="str">
        <x:v>JUNHO 2025</x:v>
      </x:c>
      <x:c r="B1534" s="453" t="str">
        <x:v>DISPONIBILIDADE</x:v>
      </x:c>
      <x:c r="C1534" s="453" t="str">
        <x:v>DISPONIBILIDADE</x:v>
      </x:c>
      <x:c r="D1534" s="453" t="str">
        <x:v>LINHA MORTA</x:v>
      </x:c>
      <x:c r="E1534" s="453" t="str">
        <x:v>5020200035</x:v>
      </x:c>
      <x:c r="F1534" s="601" t="str">
        <x:v>RET ESTAI ANCORA LM</x:v>
      </x:c>
      <x:c r="G1534" s="453" t="str">
        <x:v>CONJUNTO</x:v>
      </x:c>
      <x:c r="H1534" s="604" t="n">
        <x:v>14</x:v>
      </x:c>
      <x:c r="I1534" s="607" t="n">
        <x:v>3962.98</x:v>
      </x:c>
      <x:c r="J1534" s="607" t="n">
        <x:v>3618.02</x:v>
      </x:c>
      <x:c r="K1534" s="453" t="str">
        <x:v>SUL</x:v>
      </x:c>
      <x:c r="L1534" s="453" t="str">
        <x:v>NÃO</x:v>
      </x:c>
      <x:c r="M1534" s="453" t="str">
        <x:v>DISPONIBILIDADE O&amp;M · FORA DO FATOR K</x:v>
      </x:c>
      <x:c r="N1534" s="453" t="str">
        <x:v>DE/PARA POR CÓDIGO</x:v>
      </x:c>
    </x:row>
    <x:row r="1535">
      <x:c r="A1535" s="453" t="str">
        <x:v>JUNHO 2025</x:v>
      </x:c>
      <x:c r="B1535" s="453" t="str">
        <x:v>DISPONIBILIDADE</x:v>
      </x:c>
      <x:c r="C1535" s="453" t="str">
        <x:v>DISPONIBILIDADE</x:v>
      </x:c>
      <x:c r="D1535" s="453" t="str">
        <x:v>LINHA MORTA</x:v>
      </x:c>
      <x:c r="E1535" s="453" t="str">
        <x:v>5020200036</x:v>
      </x:c>
      <x:c r="F1535" s="601" t="str">
        <x:v>INST ESTAI SUBSOLO BASE REFORCADA LM</x:v>
      </x:c>
      <x:c r="G1535" s="453" t="str">
        <x:v>CONJUNTO</x:v>
      </x:c>
      <x:c r="H1535" s="604" t="n">
        <x:v>3</x:v>
      </x:c>
      <x:c r="I1535" s="607" t="n">
        <x:v>1478.79</x:v>
      </x:c>
      <x:c r="J1535" s="607" t="n">
        <x:v>1026.09</x:v>
      </x:c>
      <x:c r="K1535" s="453" t="str">
        <x:v>SUL</x:v>
      </x:c>
      <x:c r="L1535" s="453" t="str">
        <x:v>NÃO</x:v>
      </x:c>
      <x:c r="M1535" s="453" t="str">
        <x:v>DISPONIBILIDADE O&amp;M · FORA DO FATOR K</x:v>
      </x:c>
      <x:c r="N1535" s="453" t="str">
        <x:v>SUGESTÃO POR SIMILARIDADE | NÃO INFORMADA</x:v>
      </x:c>
    </x:row>
    <x:row r="1536">
      <x:c r="A1536" s="453" t="str">
        <x:v>JUNHO 2025</x:v>
      </x:c>
      <x:c r="B1536" s="453" t="str">
        <x:v>DISPONIBILIDADE</x:v>
      </x:c>
      <x:c r="C1536" s="453" t="str">
        <x:v>DISPONIBILIDADE</x:v>
      </x:c>
      <x:c r="D1536" s="453" t="str">
        <x:v>LINHA MORTA</x:v>
      </x:c>
      <x:c r="E1536" s="453" t="str">
        <x:v>5020200038</x:v>
      </x:c>
      <x:c r="F1536" s="601" t="str">
        <x:v>RET ESTAI AEREO LM</x:v>
      </x:c>
      <x:c r="G1536" s="453" t="str">
        <x:v>CONJUNTO</x:v>
      </x:c>
      <x:c r="H1536" s="604" t="n">
        <x:v>1</x:v>
      </x:c>
      <x:c r="I1536" s="607" t="n">
        <x:v>170.83</x:v>
      </x:c>
      <x:c r="J1536" s="607" t="n">
        <x:v>276.04</x:v>
      </x:c>
      <x:c r="K1536" s="453" t="str">
        <x:v>NORTE | SUL</x:v>
      </x:c>
      <x:c r="L1536" s="453" t="str">
        <x:v>NÃO</x:v>
      </x:c>
      <x:c r="M1536" s="453" t="str">
        <x:v>DISPONIBILIDADE O&amp;M · FORA DO FATOR K</x:v>
      </x:c>
      <x:c r="N1536" s="453" t="str">
        <x:v>DE/PARA POR CÓDIGO | NÃO INFORMADA</x:v>
      </x:c>
    </x:row>
    <x:row r="1537">
      <x:c r="A1537" s="453" t="str">
        <x:v>JUNHO 2025</x:v>
      </x:c>
      <x:c r="B1537" s="453" t="str">
        <x:v>DISPONIBILIDADE</x:v>
      </x:c>
      <x:c r="C1537" s="453" t="str">
        <x:v>DISPONIBILIDADE</x:v>
      </x:c>
      <x:c r="D1537" s="453" t="str">
        <x:v>LINHA MORTA</x:v>
      </x:c>
      <x:c r="E1537" s="453" t="str">
        <x:v>5020200039</x:v>
      </x:c>
      <x:c r="F1537" s="601" t="str">
        <x:v>TENSIONAR ESTAI LM</x:v>
      </x:c>
      <x:c r="G1537" s="453" t="str">
        <x:v>CONJUNTO</x:v>
      </x:c>
      <x:c r="H1537" s="604" t="n">
        <x:v>20</x:v>
      </x:c>
      <x:c r="I1537" s="607" t="n">
        <x:v>1952</x:v>
      </x:c>
      <x:c r="J1537" s="607" t="n">
        <x:v>3680.6</x:v>
      </x:c>
      <x:c r="K1537" s="453" t="str">
        <x:v>SUL</x:v>
      </x:c>
      <x:c r="L1537" s="453" t="str">
        <x:v>NÃO</x:v>
      </x:c>
      <x:c r="M1537" s="453" t="str">
        <x:v>DISPONIBILIDADE O&amp;M · FORA DO FATOR K</x:v>
      </x:c>
      <x:c r="N1537" s="453" t="str">
        <x:v>DE/PARA POR CÓDIGO</x:v>
      </x:c>
    </x:row>
    <x:row r="1538">
      <x:c r="A1538" s="453" t="str">
        <x:v>JUNHO 2025</x:v>
      </x:c>
      <x:c r="B1538" s="453" t="str">
        <x:v>DISPONIBILIDADE</x:v>
      </x:c>
      <x:c r="C1538" s="453" t="str">
        <x:v>DISPONIBILIDADE</x:v>
      </x:c>
      <x:c r="D1538" s="453" t="str">
        <x:v>LINHA MORTA</x:v>
      </x:c>
      <x:c r="E1538" s="453" t="str">
        <x:v>5021000131</x:v>
      </x:c>
      <x:c r="F1538" s="601" t="str">
        <x:v>INST ESTR PRI 2/3F SUS/PAS SP CRUZ SP LM</x:v>
      </x:c>
      <x:c r="G1538" s="453" t="str">
        <x:v>CONJUNTO</x:v>
      </x:c>
      <x:c r="H1538" s="604" t="n">
        <x:v>49</x:v>
      </x:c>
      <x:c r="I1538" s="607" t="n">
        <x:v>24103.62</x:v>
      </x:c>
      <x:c r="J1538" s="607" t="n">
        <x:v>31979.36</x:v>
      </x:c>
      <x:c r="K1538" s="453" t="str">
        <x:v>NORTE | SUL</x:v>
      </x:c>
      <x:c r="L1538" s="453" t="str">
        <x:v>NÃO</x:v>
      </x:c>
      <x:c r="M1538" s="453" t="str">
        <x:v>DISPONIBILIDADE O&amp;M · FORA DO FATOR K</x:v>
      </x:c>
      <x:c r="N1538" s="453" t="str">
        <x:v>DE/PARA POR CÓDIGO | NÃO INFORMADA</x:v>
      </x:c>
    </x:row>
    <x:row r="1539">
      <x:c r="A1539" s="453" t="str">
        <x:v>JUNHO 2025</x:v>
      </x:c>
      <x:c r="B1539" s="453" t="str">
        <x:v>DISPONIBILIDADE</x:v>
      </x:c>
      <x:c r="C1539" s="453" t="str">
        <x:v>DISPONIBILIDADE</x:v>
      </x:c>
      <x:c r="D1539" s="453" t="str">
        <x:v>LINHA MORTA</x:v>
      </x:c>
      <x:c r="E1539" s="453" t="str">
        <x:v>5021000132</x:v>
      </x:c>
      <x:c r="F1539" s="601" t="str">
        <x:v>RET ESTR PRI 2/3F SUS/PAS SP CRUZ SP LM</x:v>
      </x:c>
      <x:c r="G1539" s="453" t="str">
        <x:v>CONJUNTO</x:v>
      </x:c>
      <x:c r="H1539" s="604" t="n">
        <x:v>25</x:v>
      </x:c>
      <x:c r="I1539" s="607" t="n">
        <x:v>4380.14</x:v>
      </x:c>
      <x:c r="J1539" s="607" t="n">
        <x:v>12234.5</x:v>
      </x:c>
      <x:c r="K1539" s="453" t="str">
        <x:v>NORTE | SUL</x:v>
      </x:c>
      <x:c r="L1539" s="453" t="str">
        <x:v>NÃO</x:v>
      </x:c>
      <x:c r="M1539" s="453" t="str">
        <x:v>DISPONIBILIDADE O&amp;M · FORA DO FATOR K</x:v>
      </x:c>
      <x:c r="N1539" s="453" t="str">
        <x:v>DE/PARA POR CÓDIGO</x:v>
      </x:c>
    </x:row>
    <x:row r="1540">
      <x:c r="A1540" s="453" t="str">
        <x:v>JUNHO 2025</x:v>
      </x:c>
      <x:c r="B1540" s="453" t="str">
        <x:v>DISPONIBILIDADE</x:v>
      </x:c>
      <x:c r="C1540" s="453" t="str">
        <x:v>DISPONIBILIDADE</x:v>
      </x:c>
      <x:c r="D1540" s="453" t="str">
        <x:v>LINHA MORTA</x:v>
      </x:c>
      <x:c r="E1540" s="453" t="str">
        <x:v>5021000133</x:v>
      </x:c>
      <x:c r="F1540" s="601" t="str">
        <x:v>INST ESTR PRI 2/3F SUS/PAS DP CRUZ DP LM</x:v>
      </x:c>
      <x:c r="G1540" s="453" t="str">
        <x:v>CONJUNTO</x:v>
      </x:c>
      <x:c r="H1540" s="604" t="n">
        <x:v>19</x:v>
      </x:c>
      <x:c r="I1540" s="607" t="n">
        <x:v>14552.04</x:v>
      </x:c>
      <x:c r="J1540" s="607" t="n">
        <x:v>18072.04</x:v>
      </x:c>
      <x:c r="K1540" s="453" t="str">
        <x:v>NORTE | SUL</x:v>
      </x:c>
      <x:c r="L1540" s="453" t="str">
        <x:v>NÃO</x:v>
      </x:c>
      <x:c r="M1540" s="453" t="str">
        <x:v>DISPONIBILIDADE O&amp;M · FORA DO FATOR K</x:v>
      </x:c>
      <x:c r="N1540" s="453" t="str">
        <x:v>DE/PARA POR CÓDIGO | NÃO INFORMADA</x:v>
      </x:c>
    </x:row>
    <x:row r="1541">
      <x:c r="A1541" s="453" t="str">
        <x:v>JUNHO 2025</x:v>
      </x:c>
      <x:c r="B1541" s="453" t="str">
        <x:v>DISPONIBILIDADE</x:v>
      </x:c>
      <x:c r="C1541" s="453" t="str">
        <x:v>DISPONIBILIDADE</x:v>
      </x:c>
      <x:c r="D1541" s="453" t="str">
        <x:v>LINHA MORTA</x:v>
      </x:c>
      <x:c r="E1541" s="453" t="str">
        <x:v>5021000134</x:v>
      </x:c>
      <x:c r="F1541" s="601" t="str">
        <x:v>RET ESTR PRI 2/3F SUS/PAS DP CRUZ DP LM</x:v>
      </x:c>
      <x:c r="G1541" s="453" t="str">
        <x:v>CONJUNTO</x:v>
      </x:c>
      <x:c r="H1541" s="604" t="n">
        <x:v>4</x:v>
      </x:c>
      <x:c r="I1541" s="607" t="n">
        <x:v>603.08</x:v>
      </x:c>
      <x:c r="J1541" s="607" t="n">
        <x:v>2853.48</x:v>
      </x:c>
      <x:c r="K1541" s="453" t="str">
        <x:v>NORTE | SUL</x:v>
      </x:c>
      <x:c r="L1541" s="453" t="str">
        <x:v>NÃO</x:v>
      </x:c>
      <x:c r="M1541" s="453" t="str">
        <x:v>DISPONIBILIDADE O&amp;M · FORA DO FATOR K</x:v>
      </x:c>
      <x:c r="N1541" s="453" t="str">
        <x:v>DE/PARA POR CÓDIGO</x:v>
      </x:c>
    </x:row>
    <x:row r="1542">
      <x:c r="A1542" s="453" t="str">
        <x:v>JUNHO 2025</x:v>
      </x:c>
      <x:c r="B1542" s="453" t="str">
        <x:v>DISPONIBILIDADE</x:v>
      </x:c>
      <x:c r="C1542" s="453" t="str">
        <x:v>DISPONIBILIDADE</x:v>
      </x:c>
      <x:c r="D1542" s="453" t="str">
        <x:v>LINHA MORTA</x:v>
      </x:c>
      <x:c r="E1542" s="453" t="str">
        <x:v>5021000135</x:v>
      </x:c>
      <x:c r="F1542" s="601" t="str">
        <x:v>INST ESTR PRI 2/3F ANC/AMA SP CRUZ DP LM</x:v>
      </x:c>
      <x:c r="G1542" s="453" t="str">
        <x:v>CONJUNTO</x:v>
      </x:c>
      <x:c r="H1542" s="604" t="n">
        <x:v>22</x:v>
      </x:c>
      <x:c r="I1542" s="607" t="n">
        <x:v>19912.45</x:v>
      </x:c>
      <x:c r="J1542" s="607" t="n">
        <x:v>23545.72</x:v>
      </x:c>
      <x:c r="K1542" s="453" t="str">
        <x:v>SUL</x:v>
      </x:c>
      <x:c r="L1542" s="453" t="str">
        <x:v>NÃO</x:v>
      </x:c>
      <x:c r="M1542" s="453" t="str">
        <x:v>DISPONIBILIDADE O&amp;M · FORA DO FATOR K</x:v>
      </x:c>
      <x:c r="N1542" s="453" t="str">
        <x:v>DE/PARA POR CÓDIGO | NÃO INFORMADA</x:v>
      </x:c>
    </x:row>
    <x:row r="1543">
      <x:c r="A1543" s="453" t="str">
        <x:v>JUNHO 2025</x:v>
      </x:c>
      <x:c r="B1543" s="453" t="str">
        <x:v>DISPONIBILIDADE</x:v>
      </x:c>
      <x:c r="C1543" s="453" t="str">
        <x:v>DISPONIBILIDADE</x:v>
      </x:c>
      <x:c r="D1543" s="453" t="str">
        <x:v>LINHA MORTA</x:v>
      </x:c>
      <x:c r="E1543" s="453" t="str">
        <x:v>5021000136</x:v>
      </x:c>
      <x:c r="F1543" s="601" t="str">
        <x:v>RET ESTR PRI 2/3F ANC/AMA SP CRUZ DP LM</x:v>
      </x:c>
      <x:c r="G1543" s="453" t="str">
        <x:v>CONJUNTO</x:v>
      </x:c>
      <x:c r="H1543" s="604" t="n">
        <x:v>2</x:v>
      </x:c>
      <x:c r="I1543" s="607" t="n">
        <x:v>634.44</x:v>
      </x:c>
      <x:c r="J1543" s="607" t="n">
        <x:v>1498.36</x:v>
      </x:c>
      <x:c r="K1543" s="453" t="str">
        <x:v>SUL</x:v>
      </x:c>
      <x:c r="L1543" s="453" t="str">
        <x:v>NÃO</x:v>
      </x:c>
      <x:c r="M1543" s="453" t="str">
        <x:v>DISPONIBILIDADE O&amp;M · FORA DO FATOR K</x:v>
      </x:c>
      <x:c r="N1543" s="453" t="str">
        <x:v>DE/PARA POR CÓDIGO | NÃO INFORMADA</x:v>
      </x:c>
    </x:row>
    <x:row r="1544">
      <x:c r="A1544" s="453" t="str">
        <x:v>JUNHO 2025</x:v>
      </x:c>
      <x:c r="B1544" s="453" t="str">
        <x:v>DISPONIBILIDADE</x:v>
      </x:c>
      <x:c r="C1544" s="453" t="str">
        <x:v>DISPONIBILIDADE</x:v>
      </x:c>
      <x:c r="D1544" s="453" t="str">
        <x:v>LINHA MORTA</x:v>
      </x:c>
      <x:c r="E1544" s="453" t="str">
        <x:v>5021000137</x:v>
      </x:c>
      <x:c r="F1544" s="601" t="str">
        <x:v>INST ESTR PRI 2/3F ANC/AMA DP CRUZ DP LM</x:v>
      </x:c>
      <x:c r="G1544" s="453" t="str">
        <x:v>CONJUNTO</x:v>
      </x:c>
      <x:c r="H1544" s="604" t="n">
        <x:v>27</x:v>
      </x:c>
      <x:c r="I1544" s="607" t="n">
        <x:v>35314.92</x:v>
      </x:c>
      <x:c r="J1544" s="607" t="n">
        <x:v>41105.88</x:v>
      </x:c>
      <x:c r="K1544" s="453" t="str">
        <x:v>NORTE | SUL</x:v>
      </x:c>
      <x:c r="L1544" s="453" t="str">
        <x:v>NÃO</x:v>
      </x:c>
      <x:c r="M1544" s="453" t="str">
        <x:v>DISPONIBILIDADE O&amp;M · FORA DO FATOR K</x:v>
      </x:c>
      <x:c r="N1544" s="453" t="str">
        <x:v>DE/PARA POR CÓDIGO</x:v>
      </x:c>
    </x:row>
    <x:row r="1545">
      <x:c r="A1545" s="453" t="str">
        <x:v>JUNHO 2025</x:v>
      </x:c>
      <x:c r="B1545" s="453" t="str">
        <x:v>DISPONIBILIDADE</x:v>
      </x:c>
      <x:c r="C1545" s="453" t="str">
        <x:v>DISPONIBILIDADE</x:v>
      </x:c>
      <x:c r="D1545" s="453" t="str">
        <x:v>LINHA MORTA</x:v>
      </x:c>
      <x:c r="E1545" s="453" t="str">
        <x:v>5021000138</x:v>
      </x:c>
      <x:c r="F1545" s="601" t="str">
        <x:v>RET ESTR PRI 2/3F ANC/AMA DP CRUZ DP LM</x:v>
      </x:c>
      <x:c r="G1545" s="453" t="str">
        <x:v>CONJUNTO</x:v>
      </x:c>
      <x:c r="H1545" s="604" t="n">
        <x:v>1</x:v>
      </x:c>
      <x:c r="I1545" s="607" t="n">
        <x:v>414.85</x:v>
      </x:c>
      <x:c r="J1545" s="607" t="n">
        <x:v>1065.66</x:v>
      </x:c>
      <x:c r="K1545" s="453" t="str">
        <x:v>NORTE | SUL</x:v>
      </x:c>
      <x:c r="L1545" s="453" t="str">
        <x:v>NÃO</x:v>
      </x:c>
      <x:c r="M1545" s="453" t="str">
        <x:v>DISPONIBILIDADE O&amp;M · FORA DO FATOR K</x:v>
      </x:c>
      <x:c r="N1545" s="453" t="str">
        <x:v>DE/PARA POR CÓDIGO | NÃO INFORMADA</x:v>
      </x:c>
    </x:row>
    <x:row r="1546">
      <x:c r="A1546" s="453" t="str">
        <x:v>JUNHO 2025</x:v>
      </x:c>
      <x:c r="B1546" s="453" t="str">
        <x:v>DISPONIBILIDADE</x:v>
      </x:c>
      <x:c r="C1546" s="453" t="str">
        <x:v>DISPONIBILIDADE</x:v>
      </x:c>
      <x:c r="D1546" s="453" t="str">
        <x:v>LINHA MORTA</x:v>
      </x:c>
      <x:c r="E1546" s="453" t="str">
        <x:v>5021000140</x:v>
      </x:c>
      <x:c r="F1546" s="601" t="str">
        <x:v>RET ESTR PRI 1F SUSP/PAS SP S/CRUZ LM</x:v>
      </x:c>
      <x:c r="G1546" s="453" t="str">
        <x:v>CONJUNTO</x:v>
      </x:c>
      <x:c r="H1546" s="604" t="n">
        <x:v>49</x:v>
      </x:c>
      <x:c r="I1546" s="607" t="n">
        <x:v>3347.19</x:v>
      </x:c>
      <x:c r="J1546" s="607" t="n">
        <x:v>9661.33</x:v>
      </x:c>
      <x:c r="K1546" s="453" t="str">
        <x:v>SUL</x:v>
      </x:c>
      <x:c r="L1546" s="453" t="str">
        <x:v>NÃO</x:v>
      </x:c>
      <x:c r="M1546" s="453" t="str">
        <x:v>DISPONIBILIDADE O&amp;M · FORA DO FATOR K</x:v>
      </x:c>
      <x:c r="N1546" s="453" t="str">
        <x:v>DE/PARA POR CÓDIGO</x:v>
      </x:c>
    </x:row>
    <x:row r="1547">
      <x:c r="A1547" s="453" t="str">
        <x:v>JUNHO 2025</x:v>
      </x:c>
      <x:c r="B1547" s="453" t="str">
        <x:v>DISPONIBILIDADE</x:v>
      </x:c>
      <x:c r="C1547" s="453" t="str">
        <x:v>DISPONIBILIDADE</x:v>
      </x:c>
      <x:c r="D1547" s="453" t="str">
        <x:v>LINHA MORTA</x:v>
      </x:c>
      <x:c r="E1547" s="453" t="str">
        <x:v>5021000141</x:v>
      </x:c>
      <x:c r="F1547" s="601" t="str">
        <x:v>INST ESTR PRI 1F SUSP/PAS DP S/CRUZ LM</x:v>
      </x:c>
      <x:c r="G1547" s="453" t="str">
        <x:v>CONJUNTO</x:v>
      </x:c>
      <x:c r="H1547" s="604" t="n">
        <x:v>20</x:v>
      </x:c>
      <x:c r="I1547" s="607" t="n">
        <x:v>3318.6</x:v>
      </x:c>
      <x:c r="J1547" s="607" t="n">
        <x:v>7298</x:v>
      </x:c>
      <x:c r="K1547" s="453" t="str">
        <x:v>NORTE | SUL</x:v>
      </x:c>
      <x:c r="L1547" s="453" t="str">
        <x:v>NÃO</x:v>
      </x:c>
      <x:c r="M1547" s="453" t="str">
        <x:v>DISPONIBILIDADE O&amp;M · FORA DO FATOR K</x:v>
      </x:c>
      <x:c r="N1547" s="453" t="str">
        <x:v>DE/PARA POR CÓDIGO</x:v>
      </x:c>
    </x:row>
    <x:row r="1548">
      <x:c r="A1548" s="453" t="str">
        <x:v>JUNHO 2025</x:v>
      </x:c>
      <x:c r="B1548" s="453" t="str">
        <x:v>DISPONIBILIDADE</x:v>
      </x:c>
      <x:c r="C1548" s="453" t="str">
        <x:v>DISPONIBILIDADE</x:v>
      </x:c>
      <x:c r="D1548" s="453" t="str">
        <x:v>LINHA MORTA</x:v>
      </x:c>
      <x:c r="E1548" s="453" t="str">
        <x:v>5021000145</x:v>
      </x:c>
      <x:c r="F1548" s="601" t="str">
        <x:v>INST ESTR PRI 1F ANC/AMA DP S/CRUZ LM</x:v>
      </x:c>
      <x:c r="G1548" s="453" t="str">
        <x:v>CONJUNTO</x:v>
      </x:c>
      <x:c r="H1548" s="604" t="n">
        <x:v>3</x:v>
      </x:c>
      <x:c r="I1548" s="607" t="n">
        <x:v>1142.1</x:v>
      </x:c>
      <x:c r="J1548" s="607" t="n">
        <x:v>1575.81</x:v>
      </x:c>
      <x:c r="K1548" s="453" t="str">
        <x:v>SUL</x:v>
      </x:c>
      <x:c r="L1548" s="453" t="str">
        <x:v>NÃO</x:v>
      </x:c>
      <x:c r="M1548" s="453" t="str">
        <x:v>DISPONIBILIDADE O&amp;M · FORA DO FATOR K</x:v>
      </x:c>
      <x:c r="N1548" s="453" t="str">
        <x:v>DE/PARA POR CÓDIGO</x:v>
      </x:c>
    </x:row>
    <x:row r="1549">
      <x:c r="A1549" s="453" t="str">
        <x:v>JUNHO 2025</x:v>
      </x:c>
      <x:c r="B1549" s="453" t="str">
        <x:v>DISPONIBILIDADE</x:v>
      </x:c>
      <x:c r="C1549" s="453" t="str">
        <x:v>DISPONIBILIDADE</x:v>
      </x:c>
      <x:c r="D1549" s="453" t="str">
        <x:v>LINHA MORTA</x:v>
      </x:c>
      <x:c r="E1549" s="453" t="str">
        <x:v>5021000146</x:v>
      </x:c>
      <x:c r="F1549" s="601" t="str">
        <x:v>RET ESTR PRI 1F ANC/AMA DP S/CRUZ LM</x:v>
      </x:c>
      <x:c r="G1549" s="453" t="str">
        <x:v>CONJUNTO</x:v>
      </x:c>
      <x:c r="H1549" s="604" t="n">
        <x:v>13</x:v>
      </x:c>
      <x:c r="I1549" s="607" t="n">
        <x:v>1903.46</x:v>
      </x:c>
      <x:c r="J1549" s="607" t="n">
        <x:v>4613.83</x:v>
      </x:c>
      <x:c r="K1549" s="453" t="str">
        <x:v>SUL</x:v>
      </x:c>
      <x:c r="L1549" s="453" t="str">
        <x:v>NÃO</x:v>
      </x:c>
      <x:c r="M1549" s="453" t="str">
        <x:v>DISPONIBILIDADE O&amp;M · FORA DO FATOR K</x:v>
      </x:c>
      <x:c r="N1549" s="453" t="str">
        <x:v>DE/PARA POR CÓDIGO</x:v>
      </x:c>
    </x:row>
    <x:row r="1550">
      <x:c r="A1550" s="453" t="str">
        <x:v>JUNHO 2025</x:v>
      </x:c>
      <x:c r="B1550" s="453" t="str">
        <x:v>DISPONIBILIDADE</x:v>
      </x:c>
      <x:c r="C1550" s="453" t="str">
        <x:v>DISPONIBILIDADE</x:v>
      </x:c>
      <x:c r="D1550" s="453" t="str">
        <x:v>LINHA MORTA</x:v>
      </x:c>
      <x:c r="E1550" s="453" t="str">
        <x:v>5021100014</x:v>
      </x:c>
      <x:c r="F1550" s="601" t="str">
        <x:v>INST ESTRUTURA SECUNDARIA LM</x:v>
      </x:c>
      <x:c r="G1550" s="453" t="str">
        <x:v>UNIDADE</x:v>
      </x:c>
      <x:c r="H1550" s="604" t="n">
        <x:v>114</x:v>
      </x:c>
      <x:c r="I1550" s="607" t="n">
        <x:v>13845.5</x:v>
      </x:c>
      <x:c r="J1550" s="607" t="n">
        <x:v>26973.54</x:v>
      </x:c>
      <x:c r="K1550" s="453" t="str">
        <x:v>NORTE | SUL</x:v>
      </x:c>
      <x:c r="L1550" s="453" t="str">
        <x:v>NÃO</x:v>
      </x:c>
      <x:c r="M1550" s="453" t="str">
        <x:v>DISPONIBILIDADE O&amp;M · FORA DO FATOR K</x:v>
      </x:c>
      <x:c r="N1550" s="453" t="str">
        <x:v>DE/PARA POR CÓDIGO | NÃO INFORMADA</x:v>
      </x:c>
    </x:row>
    <x:row r="1551">
      <x:c r="A1551" s="453" t="str">
        <x:v>JUNHO 2025</x:v>
      </x:c>
      <x:c r="B1551" s="453" t="str">
        <x:v>DISPONIBILIDADE</x:v>
      </x:c>
      <x:c r="C1551" s="453" t="str">
        <x:v>DISPONIBILIDADE</x:v>
      </x:c>
      <x:c r="D1551" s="453" t="str">
        <x:v>LINHA MORTA</x:v>
      </x:c>
      <x:c r="E1551" s="453" t="str">
        <x:v>5021100015</x:v>
      </x:c>
      <x:c r="F1551" s="601" t="str">
        <x:v>RET ESTRUTURA SECUNDARIA LM</x:v>
      </x:c>
      <x:c r="G1551" s="453" t="str">
        <x:v>UNIDADE</x:v>
      </x:c>
      <x:c r="H1551" s="604" t="n">
        <x:v>109</x:v>
      </x:c>
      <x:c r="I1551" s="607" t="n">
        <x:v>5128.88</x:v>
      </x:c>
      <x:c r="J1551" s="607" t="n">
        <x:v>25790.49</x:v>
      </x:c>
      <x:c r="K1551" s="453" t="str">
        <x:v>NORTE | SUL</x:v>
      </x:c>
      <x:c r="L1551" s="453" t="str">
        <x:v>NÃO</x:v>
      </x:c>
      <x:c r="M1551" s="453" t="str">
        <x:v>DISPONIBILIDADE O&amp;M · FORA DO FATOR K</x:v>
      </x:c>
      <x:c r="N1551" s="453" t="str">
        <x:v>DE/PARA POR CÓDIGO</x:v>
      </x:c>
    </x:row>
    <x:row r="1552">
      <x:c r="A1552" s="453" t="str">
        <x:v>JUNHO 2025</x:v>
      </x:c>
      <x:c r="B1552" s="453" t="str">
        <x:v>DISPONIBILIDADE</x:v>
      </x:c>
      <x:c r="C1552" s="453" t="str">
        <x:v>DISPONIBILIDADE</x:v>
      </x:c>
      <x:c r="D1552" s="453" t="str">
        <x:v>LINHA MORTA</x:v>
      </x:c>
      <x:c r="E1552" s="453" t="str">
        <x:v>5021200046</x:v>
      </x:c>
      <x:c r="F1552" s="601" t="str">
        <x:v>INST ISOLADOR PINO/PILAR LM</x:v>
      </x:c>
      <x:c r="G1552" s="453" t="str">
        <x:v>UNIDADE</x:v>
      </x:c>
      <x:c r="H1552" s="604" t="n">
        <x:v>16</x:v>
      </x:c>
      <x:c r="I1552" s="607" t="n">
        <x:v>1156.73</x:v>
      </x:c>
      <x:c r="J1552" s="607" t="n">
        <x:v>4837.28</x:v>
      </x:c>
      <x:c r="K1552" s="453" t="str">
        <x:v>NORTE | SUL</x:v>
      </x:c>
      <x:c r="L1552" s="453" t="str">
        <x:v>NÃO</x:v>
      </x:c>
      <x:c r="M1552" s="453" t="str">
        <x:v>DISPONIBILIDADE O&amp;M · FORA DO FATOR K</x:v>
      </x:c>
      <x:c r="N1552" s="453" t="str">
        <x:v>DE/PARA POR CÓDIGO | NÃO INFORMADA</x:v>
      </x:c>
    </x:row>
    <x:row r="1553">
      <x:c r="A1553" s="453" t="str">
        <x:v>JUNHO 2025</x:v>
      </x:c>
      <x:c r="B1553" s="453" t="str">
        <x:v>DISPONIBILIDADE</x:v>
      </x:c>
      <x:c r="C1553" s="453" t="str">
        <x:v>DISPONIBILIDADE</x:v>
      </x:c>
      <x:c r="D1553" s="453" t="str">
        <x:v>LINHA MORTA</x:v>
      </x:c>
      <x:c r="E1553" s="453" t="str">
        <x:v>5021200047</x:v>
      </x:c>
      <x:c r="F1553" s="601" t="str">
        <x:v>RET ISOLADOR PINO/PILAR LM</x:v>
      </x:c>
      <x:c r="G1553" s="453" t="str">
        <x:v>UNIDADE</x:v>
      </x:c>
      <x:c r="H1553" s="604" t="n">
        <x:v>2</x:v>
      </x:c>
      <x:c r="I1553" s="607" t="n">
        <x:v>24.76</x:v>
      </x:c>
      <x:c r="J1553" s="607" t="n">
        <x:v>604.66</x:v>
      </x:c>
      <x:c r="K1553" s="453" t="str">
        <x:v>NORTE | SUL</x:v>
      </x:c>
      <x:c r="L1553" s="453" t="str">
        <x:v>NÃO</x:v>
      </x:c>
      <x:c r="M1553" s="453" t="str">
        <x:v>DISPONIBILIDADE O&amp;M · FORA DO FATOR K</x:v>
      </x:c>
      <x:c r="N1553" s="453" t="str">
        <x:v>DE/PARA POR CÓDIGO</x:v>
      </x:c>
    </x:row>
    <x:row r="1554">
      <x:c r="A1554" s="453" t="str">
        <x:v>JUNHO 2025</x:v>
      </x:c>
      <x:c r="B1554" s="453" t="str">
        <x:v>DISPONIBILIDADE</x:v>
      </x:c>
      <x:c r="C1554" s="453" t="str">
        <x:v>DISPONIBILIDADE</x:v>
      </x:c>
      <x:c r="D1554" s="453" t="str">
        <x:v>LINHA MORTA</x:v>
      </x:c>
      <x:c r="E1554" s="453" t="str">
        <x:v>5021200048</x:v>
      </x:c>
      <x:c r="F1554" s="601" t="str">
        <x:v>INST ISOLAD DISCO/ANCORAGEM LM</x:v>
      </x:c>
      <x:c r="G1554" s="453" t="str">
        <x:v>CONJUNTO</x:v>
      </x:c>
      <x:c r="H1554" s="604" t="n">
        <x:v>12</x:v>
      </x:c>
      <x:c r="I1554" s="607" t="n">
        <x:v>1133.04</x:v>
      </x:c>
      <x:c r="J1554" s="607" t="n">
        <x:v>3989.16</x:v>
      </x:c>
      <x:c r="K1554" s="453" t="str">
        <x:v>NORTE | SUL</x:v>
      </x:c>
      <x:c r="L1554" s="453" t="str">
        <x:v>NÃO</x:v>
      </x:c>
      <x:c r="M1554" s="453" t="str">
        <x:v>DISPONIBILIDADE O&amp;M · FORA DO FATOR K</x:v>
      </x:c>
      <x:c r="N1554" s="453" t="str">
        <x:v>DE/PARA POR CÓDIGO</x:v>
      </x:c>
    </x:row>
    <x:row r="1555">
      <x:c r="A1555" s="453" t="str">
        <x:v>JUNHO 2025</x:v>
      </x:c>
      <x:c r="B1555" s="453" t="str">
        <x:v>DISPONIBILIDADE</x:v>
      </x:c>
      <x:c r="C1555" s="453" t="str">
        <x:v>DISPONIBILIDADE</x:v>
      </x:c>
      <x:c r="D1555" s="453" t="str">
        <x:v>LINHA MORTA</x:v>
      </x:c>
      <x:c r="E1555" s="453" t="str">
        <x:v>5021200049</x:v>
      </x:c>
      <x:c r="F1555" s="601" t="str">
        <x:v>RET ISOLAD DISCO/ANCORAGEM LM</x:v>
      </x:c>
      <x:c r="G1555" s="453" t="str">
        <x:v>CONJUNTO</x:v>
      </x:c>
      <x:c r="H1555" s="604" t="n">
        <x:v>2</x:v>
      </x:c>
      <x:c r="I1555" s="607" t="n">
        <x:v>71.96</x:v>
      </x:c>
      <x:c r="J1555" s="607" t="n">
        <x:v>418.8</x:v>
      </x:c>
      <x:c r="K1555" s="453" t="str">
        <x:v>NORTE | SUL</x:v>
      </x:c>
      <x:c r="L1555" s="453" t="str">
        <x:v>NÃO</x:v>
      </x:c>
      <x:c r="M1555" s="453" t="str">
        <x:v>DISPONIBILIDADE O&amp;M · FORA DO FATOR K</x:v>
      </x:c>
      <x:c r="N1555" s="453" t="str">
        <x:v>DE/PARA POR CÓDIGO</x:v>
      </x:c>
    </x:row>
    <x:row r="1556">
      <x:c r="A1556" s="453" t="str">
        <x:v>JUNHO 2025</x:v>
      </x:c>
      <x:c r="B1556" s="453" t="str">
        <x:v>DISPONIBILIDADE</x:v>
      </x:c>
      <x:c r="C1556" s="453" t="str">
        <x:v>DISPONIBILIDADE</x:v>
      </x:c>
      <x:c r="D1556" s="453" t="str">
        <x:v>LINHA MORTA</x:v>
      </x:c>
      <x:c r="E1556" s="453" t="str">
        <x:v>5022000233</x:v>
      </x:c>
      <x:c r="F1556" s="601" t="str">
        <x:v>RET COND NU COBRE &lt;= 50MM² LM</x:v>
      </x:c>
      <x:c r="G1556" s="453" t="str">
        <x:v>METRO</x:v>
      </x:c>
      <x:c r="H1556" s="604" t="n">
        <x:v>96</x:v>
      </x:c>
      <x:c r="I1556" s="607" t="n">
        <x:v>191.16</x:v>
      </x:c>
      <x:c r="J1556" s="607" t="n">
        <x:v>214.08</x:v>
      </x:c>
      <x:c r="K1556" s="453" t="str">
        <x:v>SUL</x:v>
      </x:c>
      <x:c r="L1556" s="453" t="str">
        <x:v>NÃO</x:v>
      </x:c>
      <x:c r="M1556" s="453" t="str">
        <x:v>DISPONIBILIDADE O&amp;M · FORA DO FATOR K</x:v>
      </x:c>
      <x:c r="N1556" s="453" t="str">
        <x:v>DE/PARA POR CÓDIGO</x:v>
      </x:c>
    </x:row>
    <x:row r="1557">
      <x:c r="A1557" s="453" t="str">
        <x:v>JUNHO 2025</x:v>
      </x:c>
      <x:c r="B1557" s="453" t="str">
        <x:v>DISPONIBILIDADE</x:v>
      </x:c>
      <x:c r="C1557" s="453" t="str">
        <x:v>DISPONIBILIDADE</x:v>
      </x:c>
      <x:c r="D1557" s="453" t="str">
        <x:v>LINHA MORTA</x:v>
      </x:c>
      <x:c r="E1557" s="453" t="str">
        <x:v>5022000236</x:v>
      </x:c>
      <x:c r="F1557" s="601" t="str">
        <x:v>INST COND NU ALUMINIO &lt;= 1/0 LM</x:v>
      </x:c>
      <x:c r="G1557" s="453" t="str">
        <x:v>METRO</x:v>
      </x:c>
      <x:c r="H1557" s="604" t="n">
        <x:v>15899</x:v>
      </x:c>
      <x:c r="I1557" s="607" t="n">
        <x:v>125716.81</x:v>
      </x:c>
      <x:c r="J1557" s="607" t="n">
        <x:v>89829.35</x:v>
      </x:c>
      <x:c r="K1557" s="453" t="str">
        <x:v>NORTE | SUL</x:v>
      </x:c>
      <x:c r="L1557" s="453" t="str">
        <x:v>NÃO</x:v>
      </x:c>
      <x:c r="M1557" s="453" t="str">
        <x:v>DISPONIBILIDADE O&amp;M · FORA DO FATOR K</x:v>
      </x:c>
      <x:c r="N1557" s="453" t="str">
        <x:v>DE/PARA POR CÓDIGO | NÃO INFORMADA</x:v>
      </x:c>
    </x:row>
    <x:row r="1558">
      <x:c r="A1558" s="453" t="str">
        <x:v>JUNHO 2025</x:v>
      </x:c>
      <x:c r="B1558" s="453" t="str">
        <x:v>DISPONIBILIDADE</x:v>
      </x:c>
      <x:c r="C1558" s="453" t="str">
        <x:v>DISPONIBILIDADE</x:v>
      </x:c>
      <x:c r="D1558" s="453" t="str">
        <x:v>LINHA MORTA</x:v>
      </x:c>
      <x:c r="E1558" s="453" t="str">
        <x:v>5022000237</x:v>
      </x:c>
      <x:c r="F1558" s="601" t="str">
        <x:v>RET COND NU ALUMINIO &lt;= 1/0 LM</x:v>
      </x:c>
      <x:c r="G1558" s="453" t="str">
        <x:v>METRO</x:v>
      </x:c>
      <x:c r="H1558" s="604" t="n">
        <x:v>6062</x:v>
      </x:c>
      <x:c r="I1558" s="607" t="n">
        <x:v>15092.46</x:v>
      </x:c>
      <x:c r="J1558" s="607" t="n">
        <x:v>16731.12</x:v>
      </x:c>
      <x:c r="K1558" s="453" t="str">
        <x:v>SUL</x:v>
      </x:c>
      <x:c r="L1558" s="453" t="str">
        <x:v>NÃO</x:v>
      </x:c>
      <x:c r="M1558" s="453" t="str">
        <x:v>DISPONIBILIDADE O&amp;M · FORA DO FATOR K</x:v>
      </x:c>
      <x:c r="N1558" s="453" t="str">
        <x:v>DE/PARA POR CÓDIGO</x:v>
      </x:c>
    </x:row>
    <x:row r="1559">
      <x:c r="A1559" s="453" t="str">
        <x:v>JUNHO 2025</x:v>
      </x:c>
      <x:c r="B1559" s="453" t="str">
        <x:v>DISPONIBILIDADE</x:v>
      </x:c>
      <x:c r="C1559" s="453" t="str">
        <x:v>DISPONIBILIDADE</x:v>
      </x:c>
      <x:c r="D1559" s="453" t="str">
        <x:v>LINHA MORTA</x:v>
      </x:c>
      <x:c r="E1559" s="453" t="str">
        <x:v>5022000240</x:v>
      </x:c>
      <x:c r="F1559" s="601" t="str">
        <x:v>TENSIONAR COND NU COBRE &lt;= 50MM² LM</x:v>
      </x:c>
      <x:c r="G1559" s="453" t="str">
        <x:v>UNIDADE</x:v>
      </x:c>
      <x:c r="H1559" s="604" t="n">
        <x:v>0.105</x:v>
      </x:c>
      <x:c r="I1559" s="607" t="n">
        <x:v>248.1</x:v>
      </x:c>
      <x:c r="J1559" s="607" t="n">
        <x:v>21.93</x:v>
      </x:c>
      <x:c r="K1559" s="453" t="str">
        <x:v>NORTE | SUL</x:v>
      </x:c>
      <x:c r="L1559" s="453" t="str">
        <x:v>NÃO</x:v>
      </x:c>
      <x:c r="M1559" s="453" t="str">
        <x:v>DISPONIBILIDADE O&amp;M · FORA DO FATOR K</x:v>
      </x:c>
      <x:c r="N1559" s="453" t="str">
        <x:v>DE/PARA POR CÓDIGO</x:v>
      </x:c>
    </x:row>
    <x:row r="1560">
      <x:c r="A1560" s="453" t="str">
        <x:v>JUNHO 2025</x:v>
      </x:c>
      <x:c r="B1560" s="453" t="str">
        <x:v>DISPONIBILIDADE</x:v>
      </x:c>
      <x:c r="C1560" s="453" t="str">
        <x:v>DISPONIBILIDADE</x:v>
      </x:c>
      <x:c r="D1560" s="453" t="str">
        <x:v>LINHA MORTA</x:v>
      </x:c>
      <x:c r="E1560" s="453" t="str">
        <x:v>5022000242</x:v>
      </x:c>
      <x:c r="F1560" s="601" t="str">
        <x:v>TENSIONAR COND NU ALUMINIO &lt;= 1/0 LM</x:v>
      </x:c>
      <x:c r="G1560" s="453" t="str">
        <x:v>UNIDADE</x:v>
      </x:c>
      <x:c r="H1560" s="604" t="n">
        <x:v>2.099</x:v>
      </x:c>
      <x:c r="I1560" s="607" t="n">
        <x:v>7363.61</x:v>
      </x:c>
      <x:c r="J1560" s="607" t="n">
        <x:v>480.63</x:v>
      </x:c>
      <x:c r="K1560" s="453" t="str">
        <x:v>NORTE | SUL</x:v>
      </x:c>
      <x:c r="L1560" s="453" t="str">
        <x:v>NÃO</x:v>
      </x:c>
      <x:c r="M1560" s="453" t="str">
        <x:v>DISPONIBILIDADE O&amp;M · FORA DO FATOR K</x:v>
      </x:c>
      <x:c r="N1560" s="453" t="str">
        <x:v>DE/PARA POR CÓDIGO</x:v>
      </x:c>
    </x:row>
    <x:row r="1561">
      <x:c r="A1561" s="453" t="str">
        <x:v>JUNHO 2025</x:v>
      </x:c>
      <x:c r="B1561" s="453" t="str">
        <x:v>DISPONIBILIDADE</x:v>
      </x:c>
      <x:c r="C1561" s="453" t="str">
        <x:v>DISPONIBILIDADE</x:v>
      </x:c>
      <x:c r="D1561" s="453" t="str">
        <x:v>LINHA MORTA</x:v>
      </x:c>
      <x:c r="E1561" s="453" t="str">
        <x:v>5022000243</x:v>
      </x:c>
      <x:c r="F1561" s="601" t="str">
        <x:v>INST CONECTOR EM CONDUTOR LM</x:v>
      </x:c>
      <x:c r="G1561" s="453" t="str">
        <x:v>UNIDADE</x:v>
      </x:c>
      <x:c r="H1561" s="604" t="n">
        <x:v>9</x:v>
      </x:c>
      <x:c r="I1561" s="607" t="n">
        <x:v>179.66</x:v>
      </x:c>
      <x:c r="J1561" s="607" t="n">
        <x:v>2270.25</x:v>
      </x:c>
      <x:c r="K1561" s="453" t="str">
        <x:v>NORTE | SUL</x:v>
      </x:c>
      <x:c r="L1561" s="453" t="str">
        <x:v>NÃO</x:v>
      </x:c>
      <x:c r="M1561" s="453" t="str">
        <x:v>DISPONIBILIDADE O&amp;M · FORA DO FATOR K</x:v>
      </x:c>
      <x:c r="N1561" s="453" t="str">
        <x:v>DE/PARA POR CÓDIGO | NÃO INFORMADA</x:v>
      </x:c>
    </x:row>
    <x:row r="1562">
      <x:c r="A1562" s="453" t="str">
        <x:v>JUNHO 2025</x:v>
      </x:c>
      <x:c r="B1562" s="453" t="str">
        <x:v>DISPONIBILIDADE</x:v>
      </x:c>
      <x:c r="C1562" s="453" t="str">
        <x:v>DISPONIBILIDADE</x:v>
      </x:c>
      <x:c r="D1562" s="453" t="str">
        <x:v>LINHA MORTA</x:v>
      </x:c>
      <x:c r="E1562" s="453" t="str">
        <x:v>5022000244</x:v>
      </x:c>
      <x:c r="F1562" s="601" t="str">
        <x:v>RET CONECTOR EM CONDUTOR LM</x:v>
      </x:c>
      <x:c r="G1562" s="453" t="str">
        <x:v>UNIDADE</x:v>
      </x:c>
      <x:c r="H1562" s="604" t="n">
        <x:v>1</x:v>
      </x:c>
      <x:c r="I1562" s="607" t="n">
        <x:v>12.06</x:v>
      </x:c>
      <x:c r="J1562" s="607" t="n">
        <x:v>104.24</x:v>
      </x:c>
      <x:c r="K1562" s="453" t="str">
        <x:v>SUL</x:v>
      </x:c>
      <x:c r="L1562" s="453" t="str">
        <x:v>NÃO</x:v>
      </x:c>
      <x:c r="M1562" s="453" t="str">
        <x:v>DISPONIBILIDADE O&amp;M · FORA DO FATOR K</x:v>
      </x:c>
      <x:c r="N1562" s="453" t="str">
        <x:v>DE/PARA POR CÓDIGO</x:v>
      </x:c>
    </x:row>
    <x:row r="1563">
      <x:c r="A1563" s="453" t="str">
        <x:v>JUNHO 2025</x:v>
      </x:c>
      <x:c r="B1563" s="453" t="str">
        <x:v>DISPONIBILIDADE</x:v>
      </x:c>
      <x:c r="C1563" s="453" t="str">
        <x:v>DISPONIBILIDADE</x:v>
      </x:c>
      <x:c r="D1563" s="453" t="str">
        <x:v>LINHA MORTA</x:v>
      </x:c>
      <x:c r="E1563" s="453" t="str">
        <x:v>5022000249</x:v>
      </x:c>
      <x:c r="F1563" s="601" t="str">
        <x:v>INST AMARRACAO COND NU/MULTIP/PROTEG LM</x:v>
      </x:c>
      <x:c r="G1563" s="453" t="str">
        <x:v>UNIDADE</x:v>
      </x:c>
      <x:c r="H1563" s="604" t="n">
        <x:v>1</x:v>
      </x:c>
      <x:c r="I1563" s="607" t="n">
        <x:v>10.31</x:v>
      </x:c>
      <x:c r="J1563" s="607" t="n">
        <x:v>243.57</x:v>
      </x:c>
      <x:c r="K1563" s="453" t="str">
        <x:v>NORTE | SUL</x:v>
      </x:c>
      <x:c r="L1563" s="453" t="str">
        <x:v>NÃO</x:v>
      </x:c>
      <x:c r="M1563" s="453" t="str">
        <x:v>DISPONIBILIDADE O&amp;M · FORA DO FATOR K</x:v>
      </x:c>
      <x:c r="N1563" s="453" t="str">
        <x:v>DE/PARA POR CÓDIGO | NÃO INFORMADA</x:v>
      </x:c>
    </x:row>
    <x:row r="1564">
      <x:c r="A1564" s="453" t="str">
        <x:v>JUNHO 2025</x:v>
      </x:c>
      <x:c r="B1564" s="453" t="str">
        <x:v>DISPONIBILIDADE</x:v>
      </x:c>
      <x:c r="C1564" s="453" t="str">
        <x:v>DISPONIBILIDADE</x:v>
      </x:c>
      <x:c r="D1564" s="453" t="str">
        <x:v>LINHA MORTA</x:v>
      </x:c>
      <x:c r="E1564" s="453" t="str">
        <x:v>5022000250</x:v>
      </x:c>
      <x:c r="F1564" s="601" t="str">
        <x:v>INST FLY TAP/CRUZAM AEREO LM</x:v>
      </x:c>
      <x:c r="G1564" s="453" t="str">
        <x:v>UNIDADE</x:v>
      </x:c>
      <x:c r="H1564" s="604" t="n">
        <x:v>3</x:v>
      </x:c>
      <x:c r="I1564" s="607" t="n">
        <x:v>732.06</x:v>
      </x:c>
      <x:c r="J1564" s="607" t="n">
        <x:v>1623.51</x:v>
      </x:c>
      <x:c r="K1564" s="453" t="str">
        <x:v>NORTE | SUL</x:v>
      </x:c>
      <x:c r="L1564" s="453" t="str">
        <x:v>NÃO</x:v>
      </x:c>
      <x:c r="M1564" s="453" t="str">
        <x:v>DISPONIBILIDADE O&amp;M · FORA DO FATOR K</x:v>
      </x:c>
      <x:c r="N1564" s="453" t="str">
        <x:v>NÃO INFORMADA</x:v>
      </x:c>
    </x:row>
    <x:row r="1565">
      <x:c r="A1565" s="453" t="str">
        <x:v>JUNHO 2025</x:v>
      </x:c>
      <x:c r="B1565" s="453" t="str">
        <x:v>DISPONIBILIDADE</x:v>
      </x:c>
      <x:c r="C1565" s="453" t="str">
        <x:v>DISPONIBILIDADE</x:v>
      </x:c>
      <x:c r="D1565" s="453" t="str">
        <x:v>LINHA MORTA</x:v>
      </x:c>
      <x:c r="E1565" s="453" t="str">
        <x:v>5022000251</x:v>
      </x:c>
      <x:c r="F1565" s="601" t="str">
        <x:v>RET FLY TAP /CRUZAM AEREO LM</x:v>
      </x:c>
      <x:c r="G1565" s="453" t="str">
        <x:v>UNIDADE</x:v>
      </x:c>
      <x:c r="H1565" s="604" t="n">
        <x:v>1</x:v>
      </x:c>
      <x:c r="I1565" s="607" t="n">
        <x:v>97.6</x:v>
      </x:c>
      <x:c r="J1565" s="607" t="n">
        <x:v>326.78</x:v>
      </x:c>
      <x:c r="K1565" s="453" t="str">
        <x:v>NORTE | SUL</x:v>
      </x:c>
      <x:c r="L1565" s="453" t="str">
        <x:v>NÃO</x:v>
      </x:c>
      <x:c r="M1565" s="453" t="str">
        <x:v>DISPONIBILIDADE O&amp;M · FORA DO FATOR K</x:v>
      </x:c>
      <x:c r="N1565" s="453" t="str">
        <x:v>NÃO INFORMADA</x:v>
      </x:c>
    </x:row>
    <x:row r="1566">
      <x:c r="A1566" s="453" t="str">
        <x:v>JUNHO 2025</x:v>
      </x:c>
      <x:c r="B1566" s="453" t="str">
        <x:v>DISPONIBILIDADE</x:v>
      </x:c>
      <x:c r="C1566" s="453" t="str">
        <x:v>DISPONIBILIDADE</x:v>
      </x:c>
      <x:c r="D1566" s="453" t="str">
        <x:v>FORA DO ANEXO IX</x:v>
      </x:c>
      <x:c r="E1566" s="453" t="str">
        <x:v>5022000252</x:v>
      </x:c>
      <x:c r="F1566" s="601" t="str">
        <x:v>INST ESPACADOR/AFASTADOR REDE PRI/SEC LM</x:v>
      </x:c>
      <x:c r="G1566" s="453" t="str">
        <x:v>NÃO INFORMADA</x:v>
      </x:c>
      <x:c r="H1566" s="604" t="n">
        <x:v>584</x:v>
      </x:c>
      <x:c r="I1566" s="607" t="n">
        <x:v>0</x:v>
      </x:c>
      <x:c r="J1566" s="607" t="n">
        <x:v>0</x:v>
      </x:c>
      <x:c r="K1566" s="453" t="str">
        <x:v>NORTE | SUL</x:v>
      </x:c>
      <x:c r="L1566" s="453" t="str">
        <x:v>NÃO</x:v>
      </x:c>
      <x:c r="M1566" s="453" t="str">
        <x:v>DISPONIBILIDADE O&amp;M · FORA DO FATOR K</x:v>
      </x:c>
      <x:c r="N1566" s="453" t="str">
        <x:v>DE/PARA POR CÓDIGO | NÃO INFORMADA</x:v>
      </x:c>
    </x:row>
    <x:row r="1567">
      <x:c r="A1567" s="453" t="str">
        <x:v>JUNHO 2025</x:v>
      </x:c>
      <x:c r="B1567" s="453" t="str">
        <x:v>DISPONIBILIDADE</x:v>
      </x:c>
      <x:c r="C1567" s="453" t="str">
        <x:v>DISPONIBILIDADE</x:v>
      </x:c>
      <x:c r="D1567" s="453" t="str">
        <x:v>LINHA MORTA</x:v>
      </x:c>
      <x:c r="E1567" s="453" t="str">
        <x:v>5022000257</x:v>
      </x:c>
      <x:c r="F1567" s="601" t="str">
        <x:v>INST ESTRIBO OU GRAMPO LINHA VIVA RD LM</x:v>
      </x:c>
      <x:c r="G1567" s="453" t="str">
        <x:v>UNIDADE</x:v>
      </x:c>
      <x:c r="H1567" s="604" t="n">
        <x:v>4</x:v>
      </x:c>
      <x:c r="I1567" s="607" t="n">
        <x:v>418.53</x:v>
      </x:c>
      <x:c r="J1567" s="607" t="n">
        <x:v>749.24</x:v>
      </x:c>
      <x:c r="K1567" s="453" t="str">
        <x:v>NORTE | SUL</x:v>
      </x:c>
      <x:c r="L1567" s="453" t="str">
        <x:v>NÃO</x:v>
      </x:c>
      <x:c r="M1567" s="453" t="str">
        <x:v>DISPONIBILIDADE O&amp;M · FORA DO FATOR K</x:v>
      </x:c>
      <x:c r="N1567" s="453" t="str">
        <x:v>DE/PARA POR CÓDIGO | NÃO INFORMADA</x:v>
      </x:c>
    </x:row>
    <x:row r="1568">
      <x:c r="A1568" s="453" t="str">
        <x:v>JUNHO 2025</x:v>
      </x:c>
      <x:c r="B1568" s="453" t="str">
        <x:v>DISPONIBILIDADE</x:v>
      </x:c>
      <x:c r="C1568" s="453" t="str">
        <x:v>DISPONIBILIDADE</x:v>
      </x:c>
      <x:c r="D1568" s="453" t="str">
        <x:v>LINHA MORTA</x:v>
      </x:c>
      <x:c r="E1568" s="453" t="str">
        <x:v>5022000258</x:v>
      </x:c>
      <x:c r="F1568" s="601" t="str">
        <x:v>RET ESTRIBO OU GRAMPO LINHA VIVA RD LM</x:v>
      </x:c>
      <x:c r="G1568" s="453" t="str">
        <x:v>UNIDADE</x:v>
      </x:c>
      <x:c r="H1568" s="604" t="n">
        <x:v>1</x:v>
      </x:c>
      <x:c r="I1568" s="607" t="n">
        <x:v>62.3</x:v>
      </x:c>
      <x:c r="J1568" s="607" t="n">
        <x:v>111.99</x:v>
      </x:c>
      <x:c r="K1568" s="453" t="str">
        <x:v>SUL</x:v>
      </x:c>
      <x:c r="L1568" s="453" t="str">
        <x:v>NÃO</x:v>
      </x:c>
      <x:c r="M1568" s="453" t="str">
        <x:v>DISPONIBILIDADE O&amp;M · FORA DO FATOR K</x:v>
      </x:c>
      <x:c r="N1568" s="453" t="str">
        <x:v>DE/PARA POR CÓDIGO</x:v>
      </x:c>
    </x:row>
    <x:row r="1569">
      <x:c r="A1569" s="453" t="str">
        <x:v>JUNHO 2025</x:v>
      </x:c>
      <x:c r="B1569" s="453" t="str">
        <x:v>DISPONIBILIDADE</x:v>
      </x:c>
      <x:c r="C1569" s="453" t="str">
        <x:v>DISPONIBILIDADE</x:v>
      </x:c>
      <x:c r="D1569" s="453" t="str">
        <x:v>LINHA MORTA</x:v>
      </x:c>
      <x:c r="E1569" s="453" t="str">
        <x:v>5022000261</x:v>
      </x:c>
      <x:c r="F1569" s="601" t="str">
        <x:v>VERIFICAR SEQUENCIA DE FASE(MT) LM</x:v>
      </x:c>
      <x:c r="G1569" s="453" t="str">
        <x:v>UNIDADE</x:v>
      </x:c>
      <x:c r="H1569" s="604" t="n">
        <x:v>2</x:v>
      </x:c>
      <x:c r="I1569" s="607" t="n">
        <x:v>976.5</x:v>
      </x:c>
      <x:c r="J1569" s="607" t="n">
        <x:v>1367.34</x:v>
      </x:c>
      <x:c r="K1569" s="453" t="str">
        <x:v>NORTE | SUL</x:v>
      </x:c>
      <x:c r="L1569" s="453" t="str">
        <x:v>NÃO</x:v>
      </x:c>
      <x:c r="M1569" s="453" t="str">
        <x:v>DISPONIBILIDADE O&amp;M · FORA DO FATOR K</x:v>
      </x:c>
      <x:c r="N1569" s="453" t="str">
        <x:v>DE/PARA POR CÓDIGO</x:v>
      </x:c>
    </x:row>
    <x:row r="1570">
      <x:c r="A1570" s="453" t="str">
        <x:v>JUNHO 2025</x:v>
      </x:c>
      <x:c r="B1570" s="453" t="str">
        <x:v>DISPONIBILIDADE</x:v>
      </x:c>
      <x:c r="C1570" s="453" t="str">
        <x:v>DISPONIBILIDADE</x:v>
      </x:c>
      <x:c r="D1570" s="453" t="str">
        <x:v>LINHA MORTA</x:v>
      </x:c>
      <x:c r="E1570" s="453" t="str">
        <x:v>5022000276</x:v>
      </x:c>
      <x:c r="F1570" s="601" t="str">
        <x:v>INST COND COBERTO RDC 35-70MM2 LM</x:v>
      </x:c>
      <x:c r="G1570" s="453" t="str">
        <x:v>METRO</x:v>
      </x:c>
      <x:c r="H1570" s="604" t="n">
        <x:v>516</x:v>
      </x:c>
      <x:c r="I1570" s="607" t="n">
        <x:v>4835.43</x:v>
      </x:c>
      <x:c r="J1570" s="607" t="n">
        <x:v>3457.2</x:v>
      </x:c>
      <x:c r="K1570" s="453" t="str">
        <x:v>SUL</x:v>
      </x:c>
      <x:c r="L1570" s="453" t="str">
        <x:v>NÃO</x:v>
      </x:c>
      <x:c r="M1570" s="453" t="str">
        <x:v>DISPONIBILIDADE O&amp;M · FORA DO FATOR K</x:v>
      </x:c>
      <x:c r="N1570" s="453" t="str">
        <x:v>DE/PARA POR CÓDIGO</x:v>
      </x:c>
    </x:row>
    <x:row r="1571">
      <x:c r="A1571" s="453" t="str">
        <x:v>JUNHO 2025</x:v>
      </x:c>
      <x:c r="B1571" s="453" t="str">
        <x:v>DISPONIBILIDADE</x:v>
      </x:c>
      <x:c r="C1571" s="453" t="str">
        <x:v>DISPONIBILIDADE</x:v>
      </x:c>
      <x:c r="D1571" s="453" t="str">
        <x:v>LINHA MORTA</x:v>
      </x:c>
      <x:c r="E1571" s="453" t="str">
        <x:v>5022000283</x:v>
      </x:c>
      <x:c r="F1571" s="601" t="str">
        <x:v>TENSIONAR COND PROTEGIDO RDC LM</x:v>
      </x:c>
      <x:c r="G1571" s="453" t="str">
        <x:v>UNIDADE</x:v>
      </x:c>
      <x:c r="H1571" s="604" t="n">
        <x:v>0.06</x:v>
      </x:c>
      <x:c r="I1571" s="607" t="n">
        <x:v>249.97</x:v>
      </x:c>
      <x:c r="J1571" s="607" t="n">
        <x:v>18.47</x:v>
      </x:c>
      <x:c r="K1571" s="453" t="str">
        <x:v>NORTE | SUL</x:v>
      </x:c>
      <x:c r="L1571" s="453" t="str">
        <x:v>NÃO</x:v>
      </x:c>
      <x:c r="M1571" s="453" t="str">
        <x:v>DISPONIBILIDADE O&amp;M · FORA DO FATOR K</x:v>
      </x:c>
      <x:c r="N1571" s="453" t="str">
        <x:v>DE/PARA POR CÓDIGO</x:v>
      </x:c>
    </x:row>
    <x:row r="1572">
      <x:c r="A1572" s="453" t="str">
        <x:v>JUNHO 2025</x:v>
      </x:c>
      <x:c r="B1572" s="453" t="str">
        <x:v>DISPONIBILIDADE</x:v>
      </x:c>
      <x:c r="C1572" s="453" t="str">
        <x:v>DISPONIBILIDADE</x:v>
      </x:c>
      <x:c r="D1572" s="453" t="str">
        <x:v>LINHA MORTA</x:v>
      </x:c>
      <x:c r="E1572" s="453" t="str">
        <x:v>5022000286</x:v>
      </x:c>
      <x:c r="F1572" s="601" t="str">
        <x:v>INST CONEX OU EMENDA DE CABO RDC LM</x:v>
      </x:c>
      <x:c r="G1572" s="453" t="str">
        <x:v>UNIDADE</x:v>
      </x:c>
      <x:c r="H1572" s="604" t="n">
        <x:v>3</x:v>
      </x:c>
      <x:c r="I1572" s="607" t="n">
        <x:v>231.34</x:v>
      </x:c>
      <x:c r="J1572" s="607" t="n">
        <x:v>1399.14</x:v>
      </x:c>
      <x:c r="K1572" s="453" t="str">
        <x:v>NORTE | SUL</x:v>
      </x:c>
      <x:c r="L1572" s="453" t="str">
        <x:v>NÃO</x:v>
      </x:c>
      <x:c r="M1572" s="453" t="str">
        <x:v>DISPONIBILIDADE O&amp;M · FORA DO FATOR K</x:v>
      </x:c>
      <x:c r="N1572" s="453" t="str">
        <x:v>DE/PARA POR CÓDIGO</x:v>
      </x:c>
    </x:row>
    <x:row r="1573">
      <x:c r="A1573" s="453" t="str">
        <x:v>JUNHO 2025</x:v>
      </x:c>
      <x:c r="B1573" s="453" t="str">
        <x:v>DISPONIBILIDADE</x:v>
      </x:c>
      <x:c r="C1573" s="453" t="str">
        <x:v>DISPONIBILIDADE</x:v>
      </x:c>
      <x:c r="D1573" s="453" t="str">
        <x:v>LINHA MORTA</x:v>
      </x:c>
      <x:c r="E1573" s="453" t="str">
        <x:v>5022200033</x:v>
      </x:c>
      <x:c r="F1573" s="601" t="str">
        <x:v>INST ATERRAMENTO COMPL 1HASTE LM</x:v>
      </x:c>
      <x:c r="G1573" s="453" t="str">
        <x:v>CONJUNTO</x:v>
      </x:c>
      <x:c r="H1573" s="604" t="n">
        <x:v>5</x:v>
      </x:c>
      <x:c r="I1573" s="607" t="n">
        <x:v>2181.55</x:v>
      </x:c>
      <x:c r="J1573" s="607" t="n">
        <x:v>3280.95</x:v>
      </x:c>
      <x:c r="K1573" s="453" t="str">
        <x:v>SUL</x:v>
      </x:c>
      <x:c r="L1573" s="453" t="str">
        <x:v>NÃO</x:v>
      </x:c>
      <x:c r="M1573" s="453" t="str">
        <x:v>DISPONIBILIDADE O&amp;M · FORA DO FATOR K</x:v>
      </x:c>
      <x:c r="N1573" s="453" t="str">
        <x:v>DE/PARA POR CÓDIGO</x:v>
      </x:c>
    </x:row>
    <x:row r="1574">
      <x:c r="A1574" s="453" t="str">
        <x:v>JUNHO 2025</x:v>
      </x:c>
      <x:c r="B1574" s="453" t="str">
        <x:v>DISPONIBILIDADE</x:v>
      </x:c>
      <x:c r="C1574" s="453" t="str">
        <x:v>DISPONIBILIDADE</x:v>
      </x:c>
      <x:c r="D1574" s="453" t="str">
        <x:v>LINHA MORTA</x:v>
      </x:c>
      <x:c r="E1574" s="453" t="str">
        <x:v>5022200035</x:v>
      </x:c>
      <x:c r="F1574" s="601" t="str">
        <x:v>INST 1HASTE ADICIONAL ATERRAMENTO LM</x:v>
      </x:c>
      <x:c r="G1574" s="453" t="str">
        <x:v>UNIDADE</x:v>
      </x:c>
      <x:c r="H1574" s="604" t="n">
        <x:v>54</x:v>
      </x:c>
      <x:c r="I1574" s="607" t="n">
        <x:v>3426.3</x:v>
      </x:c>
      <x:c r="J1574" s="607" t="n">
        <x:v>18405.9</x:v>
      </x:c>
      <x:c r="K1574" s="453" t="str">
        <x:v>SUL</x:v>
      </x:c>
      <x:c r="L1574" s="453" t="str">
        <x:v>NÃO</x:v>
      </x:c>
      <x:c r="M1574" s="453" t="str">
        <x:v>DISPONIBILIDADE O&amp;M · FORA DO FATOR K</x:v>
      </x:c>
      <x:c r="N1574" s="453" t="str">
        <x:v>DE/PARA POR CÓDIGO</x:v>
      </x:c>
    </x:row>
    <x:row r="1575">
      <x:c r="A1575" s="453" t="str">
        <x:v>JUNHO 2025</x:v>
      </x:c>
      <x:c r="B1575" s="453" t="str">
        <x:v>DISPONIBILIDADE</x:v>
      </x:c>
      <x:c r="C1575" s="453" t="str">
        <x:v>DISPONIBILIDADE</x:v>
      </x:c>
      <x:c r="D1575" s="453" t="str">
        <x:v>LINHA MORTA</x:v>
      </x:c>
      <x:c r="E1575" s="453" t="str">
        <x:v>5022200036</x:v>
      </x:c>
      <x:c r="F1575" s="601" t="str">
        <x:v>INST FIO TERRA LM</x:v>
      </x:c>
      <x:c r="G1575" s="453" t="str">
        <x:v>UNIDADE</x:v>
      </x:c>
      <x:c r="H1575" s="604" t="n">
        <x:v>2</x:v>
      </x:c>
      <x:c r="I1575" s="607" t="n">
        <x:v>195.2</x:v>
      </x:c>
      <x:c r="J1575" s="607" t="n">
        <x:v>573.9</x:v>
      </x:c>
      <x:c r="K1575" s="453" t="str">
        <x:v>SUL</x:v>
      </x:c>
      <x:c r="L1575" s="453" t="str">
        <x:v>NÃO</x:v>
      </x:c>
      <x:c r="M1575" s="453" t="str">
        <x:v>DISPONIBILIDADE O&amp;M · FORA DO FATOR K</x:v>
      </x:c>
      <x:c r="N1575" s="453" t="str">
        <x:v>DE/PARA POR CÓDIGO</x:v>
      </x:c>
    </x:row>
    <x:row r="1576">
      <x:c r="A1576" s="453" t="str">
        <x:v>JUNHO 2025</x:v>
      </x:c>
      <x:c r="B1576" s="453" t="str">
        <x:v>DISPONIBILIDADE</x:v>
      </x:c>
      <x:c r="C1576" s="453" t="str">
        <x:v>DISPONIBILIDADE</x:v>
      </x:c>
      <x:c r="D1576" s="453" t="str">
        <x:v>LINHA MORTA</x:v>
      </x:c>
      <x:c r="E1576" s="453" t="str">
        <x:v>5024000064</x:v>
      </x:c>
      <x:c r="F1576" s="601" t="str">
        <x:v>INST RAMAL DE CONEXAO CONC/MULTIPLEX LM</x:v>
      </x:c>
      <x:c r="G1576" s="453" t="str">
        <x:v>UNIDADE</x:v>
      </x:c>
      <x:c r="H1576" s="604" t="n">
        <x:v>8</x:v>
      </x:c>
      <x:c r="I1576" s="607" t="n">
        <x:v>1366.64</x:v>
      </x:c>
      <x:c r="J1576" s="607" t="n">
        <x:v>3996.08</x:v>
      </x:c>
      <x:c r="K1576" s="453" t="str">
        <x:v>SUL</x:v>
      </x:c>
      <x:c r="L1576" s="453" t="str">
        <x:v>NÃO</x:v>
      </x:c>
      <x:c r="M1576" s="453" t="str">
        <x:v>DISPONIBILIDADE O&amp;M · FORA DO FATOR K</x:v>
      </x:c>
      <x:c r="N1576" s="453" t="str">
        <x:v>DE/PARA POR CÓDIGO | NÃO INFORMADA</x:v>
      </x:c>
    </x:row>
    <x:row r="1577">
      <x:c r="A1577" s="453" t="str">
        <x:v>JUNHO 2025</x:v>
      </x:c>
      <x:c r="B1577" s="453" t="str">
        <x:v>DISPONIBILIDADE</x:v>
      </x:c>
      <x:c r="C1577" s="453" t="str">
        <x:v>DISPONIBILIDADE</x:v>
      </x:c>
      <x:c r="D1577" s="453" t="str">
        <x:v>LINHA MORTA</x:v>
      </x:c>
      <x:c r="E1577" s="453" t="str">
        <x:v>5024000065</x:v>
      </x:c>
      <x:c r="F1577" s="601" t="str">
        <x:v>RET RAMAL DE CONEXAO CONC/MULTIPLEX LM</x:v>
      </x:c>
      <x:c r="G1577" s="453" t="str">
        <x:v>UNIDADE</x:v>
      </x:c>
      <x:c r="H1577" s="604" t="n">
        <x:v>3</x:v>
      </x:c>
      <x:c r="I1577" s="607" t="n">
        <x:v>146.4</x:v>
      </x:c>
      <x:c r="J1577" s="607" t="n">
        <x:v>1048.95</x:v>
      </x:c>
      <x:c r="K1577" s="453" t="str">
        <x:v>SUL</x:v>
      </x:c>
      <x:c r="L1577" s="453" t="str">
        <x:v>NÃO</x:v>
      </x:c>
      <x:c r="M1577" s="453" t="str">
        <x:v>DISPONIBILIDADE O&amp;M · FORA DO FATOR K</x:v>
      </x:c>
      <x:c r="N1577" s="453" t="str">
        <x:v>DE/PARA POR CÓDIGO</x:v>
      </x:c>
    </x:row>
    <x:row r="1578">
      <x:c r="A1578" s="453" t="str">
        <x:v>JUNHO 2025</x:v>
      </x:c>
      <x:c r="B1578" s="453" t="str">
        <x:v>DISPONIBILIDADE</x:v>
      </x:c>
      <x:c r="C1578" s="453" t="str">
        <x:v>DISPONIBILIDADE</x:v>
      </x:c>
      <x:c r="D1578" s="453" t="str">
        <x:v>FORA DO ANEXO IX</x:v>
      </x:c>
      <x:c r="E1578" s="453" t="str">
        <x:v>5024000072</x:v>
      </x:c>
      <x:c r="F1578" s="601" t="str">
        <x:v>INST CONEXAO RAMAL DE CONEXAO LM</x:v>
      </x:c>
      <x:c r="G1578" s="453" t="str">
        <x:v>NÃO INFORMADA</x:v>
      </x:c>
      <x:c r="H1578" s="604" t="n">
        <x:v>11</x:v>
      </x:c>
      <x:c r="I1578" s="607" t="n">
        <x:v>0</x:v>
      </x:c>
      <x:c r="J1578" s="607" t="n">
        <x:v>0</x:v>
      </x:c>
      <x:c r="K1578" s="453" t="str">
        <x:v>SUL</x:v>
      </x:c>
      <x:c r="L1578" s="453" t="str">
        <x:v>NÃO</x:v>
      </x:c>
      <x:c r="M1578" s="453" t="str">
        <x:v>DISPONIBILIDADE O&amp;M · FORA DO FATOR K</x:v>
      </x:c>
      <x:c r="N1578" s="453" t="str">
        <x:v>DE/PARA POR CÓDIGO</x:v>
      </x:c>
    </x:row>
    <x:row r="1579">
      <x:c r="A1579" s="453" t="str">
        <x:v>JUNHO 2025</x:v>
      </x:c>
      <x:c r="B1579" s="453" t="str">
        <x:v>DISPONIBILIDADE</x:v>
      </x:c>
      <x:c r="C1579" s="453" t="str">
        <x:v>DISPONIBILIDADE</x:v>
      </x:c>
      <x:c r="D1579" s="453" t="str">
        <x:v>FORA DO ANEXO IX</x:v>
      </x:c>
      <x:c r="E1579" s="453" t="str">
        <x:v>5024000073</x:v>
      </x:c>
      <x:c r="F1579" s="601" t="str">
        <x:v>RET CONEXAO RAMAL DE CONEXAO LM</x:v>
      </x:c>
      <x:c r="G1579" s="453" t="str">
        <x:v>NÃO INFORMADA</x:v>
      </x:c>
      <x:c r="H1579" s="604" t="n">
        <x:v>11</x:v>
      </x:c>
      <x:c r="I1579" s="607" t="n">
        <x:v>0</x:v>
      </x:c>
      <x:c r="J1579" s="607" t="n">
        <x:v>0</x:v>
      </x:c>
      <x:c r="K1579" s="453" t="str">
        <x:v>SUL</x:v>
      </x:c>
      <x:c r="L1579" s="453" t="str">
        <x:v>NÃO</x:v>
      </x:c>
      <x:c r="M1579" s="453" t="str">
        <x:v>DISPONIBILIDADE O&amp;M · FORA DO FATOR K</x:v>
      </x:c>
      <x:c r="N1579" s="453" t="str">
        <x:v>DE/PARA POR CÓDIGO</x:v>
      </x:c>
    </x:row>
    <x:row r="1580">
      <x:c r="A1580" s="453" t="str">
        <x:v>JUNHO 2025</x:v>
      </x:c>
      <x:c r="B1580" s="453" t="str">
        <x:v>DISPONIBILIDADE</x:v>
      </x:c>
      <x:c r="C1580" s="453" t="str">
        <x:v>DISPONIBILIDADE</x:v>
      </x:c>
      <x:c r="D1580" s="453" t="str">
        <x:v>LINHA MORTA</x:v>
      </x:c>
      <x:c r="E1580" s="453" t="str">
        <x:v>5024000085</x:v>
      </x:c>
      <x:c r="F1580" s="601" t="str">
        <x:v>INST CONEXAO RAMAL DE CONEXAO LM</x:v>
      </x:c>
      <x:c r="G1580" s="453" t="str">
        <x:v>UNIDADE</x:v>
      </x:c>
      <x:c r="H1580" s="604" t="n">
        <x:v>23</x:v>
      </x:c>
      <x:c r="I1580" s="607" t="n">
        <x:v>1459.35</x:v>
      </x:c>
      <x:c r="J1580" s="607" t="n">
        <x:v>1744.55</x:v>
      </x:c>
      <x:c r="K1580" s="453" t="str">
        <x:v>SUL</x:v>
      </x:c>
      <x:c r="L1580" s="453" t="str">
        <x:v>NÃO</x:v>
      </x:c>
      <x:c r="M1580" s="453" t="str">
        <x:v>DISPONIBILIDADE O&amp;M · FORA DO FATOR K</x:v>
      </x:c>
      <x:c r="N1580" s="453" t="str">
        <x:v>DE/PARA POR CÓDIGO</x:v>
      </x:c>
    </x:row>
    <x:row r="1581">
      <x:c r="A1581" s="453" t="str">
        <x:v>JUNHO 2025</x:v>
      </x:c>
      <x:c r="B1581" s="453" t="str">
        <x:v>DISPONIBILIDADE</x:v>
      </x:c>
      <x:c r="C1581" s="453" t="str">
        <x:v>DISPONIBILIDADE</x:v>
      </x:c>
      <x:c r="D1581" s="453" t="str">
        <x:v>FORA DO ANEXO IX</x:v>
      </x:c>
      <x:c r="E1581" s="453" t="str">
        <x:v>5025300054</x:v>
      </x:c>
      <x:c r="F1581" s="601" t="str">
        <x:v>TURMA MANUT EQUIPAMENTO DISP</x:v>
      </x:c>
      <x:c r="G1581" s="453" t="str">
        <x:v>NÃO INFORMADA</x:v>
      </x:c>
      <x:c r="H1581" s="604" t="n">
        <x:v>1743.799</x:v>
      </x:c>
      <x:c r="I1581" s="607" t="n">
        <x:v>430352.16</x:v>
      </x:c>
      <x:c r="J1581" s="607" t="n">
        <x:v>466103.64</x:v>
      </x:c>
      <x:c r="K1581" s="453" t="str">
        <x:v>NORTE | SUL</x:v>
      </x:c>
      <x:c r="L1581" s="453" t="str">
        <x:v>NÃO</x:v>
      </x:c>
      <x:c r="M1581" s="453" t="str">
        <x:v>DISPONIBILIDADE O&amp;M · FORA DO FATOR K</x:v>
      </x:c>
      <x:c r="N1581" s="453" t="str">
        <x:v>DE/PARA POR CÓDIGO</x:v>
      </x:c>
    </x:row>
    <x:row r="1582">
      <x:c r="A1582" s="453" t="str">
        <x:v>JUNHO 2025</x:v>
      </x:c>
      <x:c r="B1582" s="453" t="str">
        <x:v>DISPONIBILIDADE</x:v>
      </x:c>
      <x:c r="C1582" s="453" t="str">
        <x:v>DISPONIBILIDADE</x:v>
      </x:c>
      <x:c r="D1582" s="453" t="str">
        <x:v>FORA DO ANEXO IX</x:v>
      </x:c>
      <x:c r="E1582" s="453" t="str">
        <x:v>5025300057</x:v>
      </x:c>
      <x:c r="F1582" s="601" t="str">
        <x:v>TURMA QUALIDADE EM DISP</x:v>
      </x:c>
      <x:c r="G1582" s="453" t="str">
        <x:v>NÃO INFORMADA</x:v>
      </x:c>
      <x:c r="H1582" s="604" t="n">
        <x:v>875.733</x:v>
      </x:c>
      <x:c r="I1582" s="607" t="n">
        <x:v>194386.45</x:v>
      </x:c>
      <x:c r="J1582" s="607" t="n">
        <x:v>211571.03</x:v>
      </x:c>
      <x:c r="K1582" s="453" t="str">
        <x:v>NORTE | SUL</x:v>
      </x:c>
      <x:c r="L1582" s="453" t="str">
        <x:v>NÃO</x:v>
      </x:c>
      <x:c r="M1582" s="453" t="str">
        <x:v>DISPONIBILIDADE O&amp;M · FORA DO FATOR K</x:v>
      </x:c>
      <x:c r="N1582" s="453" t="str">
        <x:v>DE/PARA POR CÓDIGO</x:v>
      </x:c>
    </x:row>
    <x:row r="1583">
      <x:c r="A1583" s="453" t="str">
        <x:v>JUNHO 2025</x:v>
      </x:c>
      <x:c r="B1583" s="453" t="str">
        <x:v>DISPONIBILIDADE</x:v>
      </x:c>
      <x:c r="C1583" s="453" t="str">
        <x:v>DISPONIBILIDADE</x:v>
      </x:c>
      <x:c r="D1583" s="453" t="str">
        <x:v>LINHA MORTA</x:v>
      </x:c>
      <x:c r="E1583" s="453" t="str">
        <x:v>5025300103</x:v>
      </x:c>
      <x:c r="F1583" s="601" t="str">
        <x:v>INST ILUMINACAO PUBLICA LM</x:v>
      </x:c>
      <x:c r="G1583" s="453" t="str">
        <x:v>CONJUNTO</x:v>
      </x:c>
      <x:c r="H1583" s="604" t="n">
        <x:v>10</x:v>
      </x:c>
      <x:c r="I1583" s="607" t="n">
        <x:v>3641.91</x:v>
      </x:c>
      <x:c r="J1583" s="607" t="n">
        <x:v>4949</x:v>
      </x:c>
      <x:c r="K1583" s="453" t="str">
        <x:v>SUL</x:v>
      </x:c>
      <x:c r="L1583" s="453" t="str">
        <x:v>NÃO</x:v>
      </x:c>
      <x:c r="M1583" s="453" t="str">
        <x:v>DISPONIBILIDADE O&amp;M · FORA DO FATOR K</x:v>
      </x:c>
      <x:c r="N1583" s="453" t="str">
        <x:v>DE/PARA POR CÓDIGO</x:v>
      </x:c>
    </x:row>
    <x:row r="1584">
      <x:c r="A1584" s="453" t="str">
        <x:v>JUNHO 2025</x:v>
      </x:c>
      <x:c r="B1584" s="453" t="str">
        <x:v>DISPONIBILIDADE</x:v>
      </x:c>
      <x:c r="C1584" s="453" t="str">
        <x:v>DISPONIBILIDADE</x:v>
      </x:c>
      <x:c r="D1584" s="453" t="str">
        <x:v>LINHA MORTA</x:v>
      </x:c>
      <x:c r="E1584" s="453" t="str">
        <x:v>5025300104</x:v>
      </x:c>
      <x:c r="F1584" s="601" t="str">
        <x:v>RET ILUMINACAO PUBLICA LM</x:v>
      </x:c>
      <x:c r="G1584" s="453" t="str">
        <x:v>CONJUNTO</x:v>
      </x:c>
      <x:c r="H1584" s="604" t="n">
        <x:v>10</x:v>
      </x:c>
      <x:c r="I1584" s="607" t="n">
        <x:v>1726.69</x:v>
      </x:c>
      <x:c r="J1584" s="607" t="n">
        <x:v>2346.4</x:v>
      </x:c>
      <x:c r="K1584" s="453" t="str">
        <x:v>SUL</x:v>
      </x:c>
      <x:c r="L1584" s="453" t="str">
        <x:v>NÃO</x:v>
      </x:c>
      <x:c r="M1584" s="453" t="str">
        <x:v>DISPONIBILIDADE O&amp;M · FORA DO FATOR K</x:v>
      </x:c>
      <x:c r="N1584" s="453" t="str">
        <x:v>DE/PARA POR CÓDIGO</x:v>
      </x:c>
    </x:row>
    <x:row r="1585">
      <x:c r="A1585" s="453" t="str">
        <x:v>JUNHO 2025</x:v>
      </x:c>
      <x:c r="B1585" s="453" t="str">
        <x:v>DISPONIBILIDADE</x:v>
      </x:c>
      <x:c r="C1585" s="453" t="str">
        <x:v>DISPONIBILIDADE</x:v>
      </x:c>
      <x:c r="D1585" s="453" t="str">
        <x:v>LINHA MORTA</x:v>
      </x:c>
      <x:c r="E1585" s="453" t="str">
        <x:v>5025300109</x:v>
      </x:c>
      <x:c r="F1585" s="601" t="str">
        <x:v>INST ELO FUSIVEL LM</x:v>
      </x:c>
      <x:c r="G1585" s="453" t="str">
        <x:v>CONJUNTO</x:v>
      </x:c>
      <x:c r="H1585" s="604" t="n">
        <x:v>4</x:v>
      </x:c>
      <x:c r="I1585" s="607" t="n">
        <x:v>30.34</x:v>
      </x:c>
      <x:c r="J1585" s="607" t="n">
        <x:v>1157.8</x:v>
      </x:c>
      <x:c r="K1585" s="453" t="str">
        <x:v>NORTE | SUL</x:v>
      </x:c>
      <x:c r="L1585" s="453" t="str">
        <x:v>NÃO</x:v>
      </x:c>
      <x:c r="M1585" s="453" t="str">
        <x:v>DISPONIBILIDADE O&amp;M · FORA DO FATOR K</x:v>
      </x:c>
      <x:c r="N1585" s="453" t="str">
        <x:v>DE/PARA POR CÓDIGO</x:v>
      </x:c>
    </x:row>
    <x:row r="1586">
      <x:c r="A1586" s="453" t="str">
        <x:v>JUNHO 2025</x:v>
      </x:c>
      <x:c r="B1586" s="453" t="str">
        <x:v>DISPONIBILIDADE</x:v>
      </x:c>
      <x:c r="C1586" s="453" t="str">
        <x:v>DISPONIBILIDADE</x:v>
      </x:c>
      <x:c r="D1586" s="453" t="str">
        <x:v>LINHA MORTA</x:v>
      </x:c>
      <x:c r="E1586" s="453" t="str">
        <x:v>5025300110</x:v>
      </x:c>
      <x:c r="F1586" s="601" t="str">
        <x:v>RET ELO FUSIVEL LM</x:v>
      </x:c>
      <x:c r="G1586" s="453" t="str">
        <x:v>CONJUNTO</x:v>
      </x:c>
      <x:c r="H1586" s="604" t="n">
        <x:v>4</x:v>
      </x:c>
      <x:c r="I1586" s="607" t="n">
        <x:v>25.5</x:v>
      </x:c>
      <x:c r="J1586" s="607" t="n">
        <x:v>973.24</x:v>
      </x:c>
      <x:c r="K1586" s="453" t="str">
        <x:v>NORTE | SUL</x:v>
      </x:c>
      <x:c r="L1586" s="453" t="str">
        <x:v>NÃO</x:v>
      </x:c>
      <x:c r="M1586" s="453" t="str">
        <x:v>DISPONIBILIDADE O&amp;M · FORA DO FATOR K</x:v>
      </x:c>
      <x:c r="N1586" s="453" t="str">
        <x:v>DE/PARA POR CÓDIGO</x:v>
      </x:c>
    </x:row>
    <x:row r="1587">
      <x:c r="A1587" s="453" t="str">
        <x:v>JUNHO 2025</x:v>
      </x:c>
      <x:c r="B1587" s="453" t="str">
        <x:v>DISPONIBILIDADE</x:v>
      </x:c>
      <x:c r="C1587" s="453" t="str">
        <x:v>DISPONIBILIDADE</x:v>
      </x:c>
      <x:c r="D1587" s="453" t="str">
        <x:v>LINHA MORTA</x:v>
      </x:c>
      <x:c r="E1587" s="453" t="str">
        <x:v>5025300122</x:v>
      </x:c>
      <x:c r="F1587" s="601" t="str">
        <x:v>INST ESTR CP RELIGADOR/SEC 3F &gt;400A LM</x:v>
      </x:c>
      <x:c r="G1587" s="453" t="str">
        <x:v>CONJUNTO</x:v>
      </x:c>
      <x:c r="H1587" s="604" t="n">
        <x:v>9</x:v>
      </x:c>
      <x:c r="I1587" s="607" t="n">
        <x:v>41376.78</x:v>
      </x:c>
      <x:c r="J1587" s="607" t="n">
        <x:v>54003.42</x:v>
      </x:c>
      <x:c r="K1587" s="453" t="str">
        <x:v>SUL</x:v>
      </x:c>
      <x:c r="L1587" s="453" t="str">
        <x:v>NÃO</x:v>
      </x:c>
      <x:c r="M1587" s="453" t="str">
        <x:v>DISPONIBILIDADE O&amp;M · FORA DO FATOR K</x:v>
      </x:c>
      <x:c r="N1587" s="453" t="str">
        <x:v>DE/PARA POR CÓDIGO | NÃO INFORMADA</x:v>
      </x:c>
    </x:row>
    <x:row r="1588">
      <x:c r="A1588" s="453" t="str">
        <x:v>JUNHO 2025</x:v>
      </x:c>
      <x:c r="B1588" s="453" t="str">
        <x:v>DISPONIBILIDADE</x:v>
      </x:c>
      <x:c r="C1588" s="453" t="str">
        <x:v>DISPONIBILIDADE</x:v>
      </x:c>
      <x:c r="D1588" s="453" t="str">
        <x:v>LINHA MORTA</x:v>
      </x:c>
      <x:c r="E1588" s="453" t="str">
        <x:v>5025300143</x:v>
      </x:c>
      <x:c r="F1588" s="601" t="str">
        <x:v>INST ESTR CP TRAFO DT 1F FN LM</x:v>
      </x:c>
      <x:c r="G1588" s="453" t="str">
        <x:v>CONJUNTO</x:v>
      </x:c>
      <x:c r="H1588" s="604" t="n">
        <x:v>41</x:v>
      </x:c>
      <x:c r="I1588" s="607" t="n">
        <x:v>56501.43</x:v>
      </x:c>
      <x:c r="J1588" s="607" t="n">
        <x:v>75451.48</x:v>
      </x:c>
      <x:c r="K1588" s="453" t="str">
        <x:v>NORTE | SUL</x:v>
      </x:c>
      <x:c r="L1588" s="453" t="str">
        <x:v>NÃO</x:v>
      </x:c>
      <x:c r="M1588" s="453" t="str">
        <x:v>DISPONIBILIDADE O&amp;M · FORA DO FATOR K</x:v>
      </x:c>
      <x:c r="N1588" s="453" t="str">
        <x:v>DE/PARA POR CÓDIGO | NÃO INFORMADA</x:v>
      </x:c>
    </x:row>
    <x:row r="1589">
      <x:c r="A1589" s="453" t="str">
        <x:v>JUNHO 2025</x:v>
      </x:c>
      <x:c r="B1589" s="453" t="str">
        <x:v>DISPONIBILIDADE</x:v>
      </x:c>
      <x:c r="C1589" s="453" t="str">
        <x:v>DISPONIBILIDADE</x:v>
      </x:c>
      <x:c r="D1589" s="453" t="str">
        <x:v>LINHA MORTA</x:v>
      </x:c>
      <x:c r="E1589" s="453" t="str">
        <x:v>5025300144</x:v>
      </x:c>
      <x:c r="F1589" s="601" t="str">
        <x:v>RET ESTR CP TRAFO DT 1F FN LM</x:v>
      </x:c>
      <x:c r="G1589" s="453" t="str">
        <x:v>CONJUNTO</x:v>
      </x:c>
      <x:c r="H1589" s="604" t="n">
        <x:v>28</x:v>
      </x:c>
      <x:c r="I1589" s="607" t="n">
        <x:v>22791.86</x:v>
      </x:c>
      <x:c r="J1589" s="607" t="n">
        <x:v>41222.44</x:v>
      </x:c>
      <x:c r="K1589" s="453" t="str">
        <x:v>NORTE | SUL</x:v>
      </x:c>
      <x:c r="L1589" s="453" t="str">
        <x:v>NÃO</x:v>
      </x:c>
      <x:c r="M1589" s="453" t="str">
        <x:v>DISPONIBILIDADE O&amp;M · FORA DO FATOR K</x:v>
      </x:c>
      <x:c r="N1589" s="453" t="str">
        <x:v>DE/PARA POR CÓDIGO</x:v>
      </x:c>
    </x:row>
    <x:row r="1590">
      <x:c r="A1590" s="453" t="str">
        <x:v>JUNHO 2025</x:v>
      </x:c>
      <x:c r="B1590" s="453" t="str">
        <x:v>DISPONIBILIDADE</x:v>
      </x:c>
      <x:c r="C1590" s="453" t="str">
        <x:v>DISPONIBILIDADE</x:v>
      </x:c>
      <x:c r="D1590" s="453" t="str">
        <x:v>LINHA MORTA</x:v>
      </x:c>
      <x:c r="E1590" s="453" t="str">
        <x:v>5025300145</x:v>
      </x:c>
      <x:c r="F1590" s="601" t="str">
        <x:v>INST ESTR CP TRAFO DT 2F FF LM</x:v>
      </x:c>
      <x:c r="G1590" s="453" t="str">
        <x:v>CONJUNTO</x:v>
      </x:c>
      <x:c r="H1590" s="604" t="n">
        <x:v>2</x:v>
      </x:c>
      <x:c r="I1590" s="607" t="n">
        <x:v>2566.48</x:v>
      </x:c>
      <x:c r="J1590" s="607" t="n">
        <x:v>4469.26</x:v>
      </x:c>
      <x:c r="K1590" s="453" t="str">
        <x:v>SUL</x:v>
      </x:c>
      <x:c r="L1590" s="453" t="str">
        <x:v>NÃO</x:v>
      </x:c>
      <x:c r="M1590" s="453" t="str">
        <x:v>DISPONIBILIDADE O&amp;M · FORA DO FATOR K</x:v>
      </x:c>
      <x:c r="N1590" s="453" t="str">
        <x:v>DE/PARA POR CÓDIGO</x:v>
      </x:c>
    </x:row>
    <x:row r="1591">
      <x:c r="A1591" s="453" t="str">
        <x:v>JUNHO 2025</x:v>
      </x:c>
      <x:c r="B1591" s="453" t="str">
        <x:v>DISPONIBILIDADE</x:v>
      </x:c>
      <x:c r="C1591" s="453" t="str">
        <x:v>DISPONIBILIDADE</x:v>
      </x:c>
      <x:c r="D1591" s="453" t="str">
        <x:v>LINHA MORTA</x:v>
      </x:c>
      <x:c r="E1591" s="453" t="str">
        <x:v>5025300146</x:v>
      </x:c>
      <x:c r="F1591" s="601" t="str">
        <x:v>RET ESTR CP TRAFO DT 2F FF LM</x:v>
      </x:c>
      <x:c r="G1591" s="453" t="str">
        <x:v>CONJUNTO</x:v>
      </x:c>
      <x:c r="H1591" s="604" t="n">
        <x:v>5</x:v>
      </x:c>
      <x:c r="I1591" s="607" t="n">
        <x:v>4393.08</x:v>
      </x:c>
      <x:c r="J1591" s="607" t="n">
        <x:v>8544.2</x:v>
      </x:c>
      <x:c r="K1591" s="453" t="str">
        <x:v>SUL</x:v>
      </x:c>
      <x:c r="L1591" s="453" t="str">
        <x:v>NÃO</x:v>
      </x:c>
      <x:c r="M1591" s="453" t="str">
        <x:v>DISPONIBILIDADE O&amp;M · FORA DO FATOR K</x:v>
      </x:c>
      <x:c r="N1591" s="453" t="str">
        <x:v>DE/PARA POR CÓDIGO</x:v>
      </x:c>
    </x:row>
    <x:row r="1592">
      <x:c r="A1592" s="453" t="str">
        <x:v>JUNHO 2025</x:v>
      </x:c>
      <x:c r="B1592" s="453" t="str">
        <x:v>DISPONIBILIDADE</x:v>
      </x:c>
      <x:c r="C1592" s="453" t="str">
        <x:v>DISPONIBILIDADE</x:v>
      </x:c>
      <x:c r="D1592" s="453" t="str">
        <x:v>LINHA MORTA</x:v>
      </x:c>
      <x:c r="E1592" s="453" t="str">
        <x:v>5025300147</x:v>
      </x:c>
      <x:c r="F1592" s="601" t="str">
        <x:v>INST ESTR CP TRAFO DT 3F LM</x:v>
      </x:c>
      <x:c r="G1592" s="453" t="str">
        <x:v>CONJUNTO</x:v>
      </x:c>
      <x:c r="H1592" s="604" t="n">
        <x:v>9</x:v>
      </x:c>
      <x:c r="I1592" s="607" t="n">
        <x:v>22411.31</x:v>
      </x:c>
      <x:c r="J1592" s="607" t="n">
        <x:v>27209.88</x:v>
      </x:c>
      <x:c r="K1592" s="453" t="str">
        <x:v>NORTE | SUL</x:v>
      </x:c>
      <x:c r="L1592" s="453" t="str">
        <x:v>NÃO</x:v>
      </x:c>
      <x:c r="M1592" s="453" t="str">
        <x:v>DISPONIBILIDADE O&amp;M · FORA DO FATOR K</x:v>
      </x:c>
      <x:c r="N1592" s="453" t="str">
        <x:v>DE/PARA POR CÓDIGO</x:v>
      </x:c>
    </x:row>
    <x:row r="1593">
      <x:c r="A1593" s="453" t="str">
        <x:v>JUNHO 2025</x:v>
      </x:c>
      <x:c r="B1593" s="453" t="str">
        <x:v>DISPONIBILIDADE</x:v>
      </x:c>
      <x:c r="C1593" s="453" t="str">
        <x:v>DISPONIBILIDADE</x:v>
      </x:c>
      <x:c r="D1593" s="453" t="str">
        <x:v>LINHA MORTA</x:v>
      </x:c>
      <x:c r="E1593" s="453" t="str">
        <x:v>5025300148</x:v>
      </x:c>
      <x:c r="F1593" s="601" t="str">
        <x:v>RET ESTR CP TRAFO DT 3F LM</x:v>
      </x:c>
      <x:c r="G1593" s="453" t="str">
        <x:v>CONJUNTO</x:v>
      </x:c>
      <x:c r="H1593" s="604" t="n">
        <x:v>6</x:v>
      </x:c>
      <x:c r="I1593" s="607" t="n">
        <x:v>9018.88</x:v>
      </x:c>
      <x:c r="J1593" s="607" t="n">
        <x:v>13013.46</x:v>
      </x:c>
      <x:c r="K1593" s="453" t="str">
        <x:v>NORTE | SUL</x:v>
      </x:c>
      <x:c r="L1593" s="453" t="str">
        <x:v>NÃO</x:v>
      </x:c>
      <x:c r="M1593" s="453" t="str">
        <x:v>DISPONIBILIDADE O&amp;M · FORA DO FATOR K</x:v>
      </x:c>
      <x:c r="N1593" s="453" t="str">
        <x:v>DE/PARA POR CÓDIGO</x:v>
      </x:c>
    </x:row>
    <x:row r="1594">
      <x:c r="A1594" s="453" t="str">
        <x:v>JUNHO 2025</x:v>
      </x:c>
      <x:c r="B1594" s="453" t="str">
        <x:v>DISPONIBILIDADE</x:v>
      </x:c>
      <x:c r="C1594" s="453" t="str">
        <x:v>DISPONIBILIDADE</x:v>
      </x:c>
      <x:c r="D1594" s="453" t="str">
        <x:v>LINHA MORTA</x:v>
      </x:c>
      <x:c r="E1594" s="453" t="str">
        <x:v>5025300160</x:v>
      </x:c>
      <x:c r="F1594" s="601" t="str">
        <x:v>INST PARA-RAIOS BT LM</x:v>
      </x:c>
      <x:c r="G1594" s="453" t="str">
        <x:v>CONJUNTO</x:v>
      </x:c>
      <x:c r="H1594" s="604" t="n">
        <x:v>41</x:v>
      </x:c>
      <x:c r="I1594" s="607" t="n">
        <x:v>1482.11</x:v>
      </x:c>
      <x:c r="J1594" s="607" t="n">
        <x:v>14864.14</x:v>
      </x:c>
      <x:c r="K1594" s="453" t="str">
        <x:v>SUL</x:v>
      </x:c>
      <x:c r="L1594" s="453" t="str">
        <x:v>NÃO</x:v>
      </x:c>
      <x:c r="M1594" s="453" t="str">
        <x:v>DISPONIBILIDADE O&amp;M · FORA DO FATOR K</x:v>
      </x:c>
      <x:c r="N1594" s="453" t="str">
        <x:v>DE/PARA POR CÓDIGO | NÃO INFORMADA</x:v>
      </x:c>
    </x:row>
    <x:row r="1595">
      <x:c r="A1595" s="453" t="str">
        <x:v>JUNHO 2025</x:v>
      </x:c>
      <x:c r="B1595" s="453" t="str">
        <x:v>DISPONIBILIDADE</x:v>
      </x:c>
      <x:c r="C1595" s="453" t="str">
        <x:v>DISPONIBILIDADE</x:v>
      </x:c>
      <x:c r="D1595" s="453" t="str">
        <x:v>LINHA MORTA</x:v>
      </x:c>
      <x:c r="E1595" s="453" t="str">
        <x:v>5025300161</x:v>
      </x:c>
      <x:c r="F1595" s="601" t="str">
        <x:v>RET PARA-RAIOS BT LM</x:v>
      </x:c>
      <x:c r="G1595" s="453" t="str">
        <x:v>CONJUNTO</x:v>
      </x:c>
      <x:c r="H1595" s="604" t="n">
        <x:v>1</x:v>
      </x:c>
      <x:c r="I1595" s="607" t="n">
        <x:v>9.28</x:v>
      </x:c>
      <x:c r="J1595" s="607" t="n">
        <x:v>249.23</x:v>
      </x:c>
      <x:c r="K1595" s="453" t="str">
        <x:v>SUL</x:v>
      </x:c>
      <x:c r="L1595" s="453" t="str">
        <x:v>NÃO</x:v>
      </x:c>
      <x:c r="M1595" s="453" t="str">
        <x:v>DISPONIBILIDADE O&amp;M · FORA DO FATOR K</x:v>
      </x:c>
      <x:c r="N1595" s="453" t="str">
        <x:v>DE/PARA POR CÓDIGO</x:v>
      </x:c>
    </x:row>
    <x:row r="1596">
      <x:c r="A1596" s="453" t="str">
        <x:v>JUNHO 2025</x:v>
      </x:c>
      <x:c r="B1596" s="453" t="str">
        <x:v>DISPONIBILIDADE</x:v>
      </x:c>
      <x:c r="C1596" s="453" t="str">
        <x:v>DISPONIBILIDADE</x:v>
      </x:c>
      <x:c r="D1596" s="453" t="str">
        <x:v>LINHA MORTA</x:v>
      </x:c>
      <x:c r="E1596" s="453" t="str">
        <x:v>5025300162</x:v>
      </x:c>
      <x:c r="F1596" s="601" t="str">
        <x:v>INST PARA-RAIOS MT LM</x:v>
      </x:c>
      <x:c r="G1596" s="453" t="str">
        <x:v>UNIDADE</x:v>
      </x:c>
      <x:c r="H1596" s="604" t="n">
        <x:v>35</x:v>
      </x:c>
      <x:c r="I1596" s="607" t="n">
        <x:v>3441.89</x:v>
      </x:c>
      <x:c r="J1596" s="607" t="n">
        <x:v>16553.25</x:v>
      </x:c>
      <x:c r="K1596" s="453" t="str">
        <x:v>NORTE | SUL</x:v>
      </x:c>
      <x:c r="L1596" s="453" t="str">
        <x:v>NÃO</x:v>
      </x:c>
      <x:c r="M1596" s="453" t="str">
        <x:v>DISPONIBILIDADE O&amp;M · FORA DO FATOR K</x:v>
      </x:c>
      <x:c r="N1596" s="453" t="str">
        <x:v>DE/PARA POR CÓDIGO</x:v>
      </x:c>
    </x:row>
    <x:row r="1597">
      <x:c r="A1597" s="453" t="str">
        <x:v>JUNHO 2025</x:v>
      </x:c>
      <x:c r="B1597" s="453" t="str">
        <x:v>DISPONIBILIDADE</x:v>
      </x:c>
      <x:c r="C1597" s="453" t="str">
        <x:v>DISPONIBILIDADE</x:v>
      </x:c>
      <x:c r="D1597" s="453" t="str">
        <x:v>LINHA MORTA</x:v>
      </x:c>
      <x:c r="E1597" s="453" t="str">
        <x:v>5025300163</x:v>
      </x:c>
      <x:c r="F1597" s="601" t="str">
        <x:v>RET PARA-RAIOS MT LM</x:v>
      </x:c>
      <x:c r="G1597" s="453" t="str">
        <x:v>UNIDADE</x:v>
      </x:c>
      <x:c r="H1597" s="604" t="n">
        <x:v>29</x:v>
      </x:c>
      <x:c r="I1597" s="607" t="n">
        <x:v>992.25</x:v>
      </x:c>
      <x:c r="J1597" s="607" t="n">
        <x:v>8504.54</x:v>
      </x:c>
      <x:c r="K1597" s="453" t="str">
        <x:v>NORTE | SUL</x:v>
      </x:c>
      <x:c r="L1597" s="453" t="str">
        <x:v>NÃO</x:v>
      </x:c>
      <x:c r="M1597" s="453" t="str">
        <x:v>DISPONIBILIDADE O&amp;M · FORA DO FATOR K</x:v>
      </x:c>
      <x:c r="N1597" s="453" t="str">
        <x:v>DE/PARA POR CÓDIGO</x:v>
      </x:c>
    </x:row>
    <x:row r="1598">
      <x:c r="A1598" s="453" t="str">
        <x:v>JUNHO 2025</x:v>
      </x:c>
      <x:c r="B1598" s="453" t="str">
        <x:v>DISPONIBILIDADE</x:v>
      </x:c>
      <x:c r="C1598" s="453" t="str">
        <x:v>DISPONIBILIDADE</x:v>
      </x:c>
      <x:c r="D1598" s="453" t="str">
        <x:v>LINHA MORTA</x:v>
      </x:c>
      <x:c r="E1598" s="453" t="str">
        <x:v>5025300166</x:v>
      </x:c>
      <x:c r="F1598" s="601" t="str">
        <x:v>INST CHAVE FUSIVEL RELIG LM</x:v>
      </x:c>
      <x:c r="G1598" s="453" t="str">
        <x:v>UNIDADE</x:v>
      </x:c>
      <x:c r="H1598" s="604" t="n">
        <x:v>4</x:v>
      </x:c>
      <x:c r="I1598" s="607" t="n">
        <x:v>2434.4</x:v>
      </x:c>
      <x:c r="J1598" s="607" t="n">
        <x:v>3083.28</x:v>
      </x:c>
      <x:c r="K1598" s="453" t="str">
        <x:v>SUL</x:v>
      </x:c>
      <x:c r="L1598" s="453" t="str">
        <x:v>NÃO</x:v>
      </x:c>
      <x:c r="M1598" s="453" t="str">
        <x:v>DISPONIBILIDADE O&amp;M · FORA DO FATOR K</x:v>
      </x:c>
      <x:c r="N1598" s="453" t="str">
        <x:v>DE/PARA POR CÓDIGO</x:v>
      </x:c>
    </x:row>
    <x:row r="1599">
      <x:c r="A1599" s="453" t="str">
        <x:v>JUNHO 2025</x:v>
      </x:c>
      <x:c r="B1599" s="453" t="str">
        <x:v>DISPONIBILIDADE</x:v>
      </x:c>
      <x:c r="C1599" s="453" t="str">
        <x:v>DISPONIBILIDADE</x:v>
      </x:c>
      <x:c r="D1599" s="453" t="str">
        <x:v>LINHA MORTA</x:v>
      </x:c>
      <x:c r="E1599" s="453" t="str">
        <x:v>5025300167</x:v>
      </x:c>
      <x:c r="F1599" s="601" t="str">
        <x:v>RET CHAVE FUSIVEL RELIG LM</x:v>
      </x:c>
      <x:c r="G1599" s="453" t="str">
        <x:v>UNIDADE</x:v>
      </x:c>
      <x:c r="H1599" s="604" t="n">
        <x:v>1</x:v>
      </x:c>
      <x:c r="I1599" s="607" t="n">
        <x:v>332.84</x:v>
      </x:c>
      <x:c r="J1599" s="607" t="n">
        <x:v>470.19</x:v>
      </x:c>
      <x:c r="K1599" s="453" t="str">
        <x:v>SUL</x:v>
      </x:c>
      <x:c r="L1599" s="453" t="str">
        <x:v>NÃO</x:v>
      </x:c>
      <x:c r="M1599" s="453" t="str">
        <x:v>DISPONIBILIDADE O&amp;M · FORA DO FATOR K</x:v>
      </x:c>
      <x:c r="N1599" s="453" t="str">
        <x:v>DE/PARA POR CÓDIGO</x:v>
      </x:c>
    </x:row>
    <x:row r="1600">
      <x:c r="A1600" s="453" t="str">
        <x:v>JUNHO 2025</x:v>
      </x:c>
      <x:c r="B1600" s="453" t="str">
        <x:v>DISPONIBILIDADE</x:v>
      </x:c>
      <x:c r="C1600" s="453" t="str">
        <x:v>DISPONIBILIDADE</x:v>
      </x:c>
      <x:c r="D1600" s="453" t="str">
        <x:v>LINHA MORTA</x:v>
      </x:c>
      <x:c r="E1600" s="453" t="str">
        <x:v>5025300172</x:v>
      </x:c>
      <x:c r="F1600" s="601" t="str">
        <x:v>INST CHAVE FUSIVEL 15/25KV LM</x:v>
      </x:c>
      <x:c r="G1600" s="453" t="str">
        <x:v>UNIDADE</x:v>
      </x:c>
      <x:c r="H1600" s="604" t="n">
        <x:v>26</x:v>
      </x:c>
      <x:c r="I1600" s="607" t="n">
        <x:v>4422.46</x:v>
      </x:c>
      <x:c r="J1600" s="607" t="n">
        <x:v>11534.64</x:v>
      </x:c>
      <x:c r="K1600" s="453" t="str">
        <x:v>NORTE | SUL</x:v>
      </x:c>
      <x:c r="L1600" s="453" t="str">
        <x:v>NÃO</x:v>
      </x:c>
      <x:c r="M1600" s="453" t="str">
        <x:v>DISPONIBILIDADE O&amp;M · FORA DO FATOR K</x:v>
      </x:c>
      <x:c r="N1600" s="453" t="str">
        <x:v>DE/PARA POR CÓDIGO</x:v>
      </x:c>
    </x:row>
    <x:row r="1601">
      <x:c r="A1601" s="453" t="str">
        <x:v>JUNHO 2025</x:v>
      </x:c>
      <x:c r="B1601" s="453" t="str">
        <x:v>DISPONIBILIDADE</x:v>
      </x:c>
      <x:c r="C1601" s="453" t="str">
        <x:v>DISPONIBILIDADE</x:v>
      </x:c>
      <x:c r="D1601" s="453" t="str">
        <x:v>LINHA MORTA</x:v>
      </x:c>
      <x:c r="E1601" s="453" t="str">
        <x:v>5025300173</x:v>
      </x:c>
      <x:c r="F1601" s="601" t="str">
        <x:v>RET CHAVE FUSIVEL 15/25KV LM</x:v>
      </x:c>
      <x:c r="G1601" s="453" t="str">
        <x:v>UNIDADE</x:v>
      </x:c>
      <x:c r="H1601" s="604" t="n">
        <x:v>26</x:v>
      </x:c>
      <x:c r="I1601" s="607" t="n">
        <x:v>2177.87</x:v>
      </x:c>
      <x:c r="J1601" s="607" t="n">
        <x:v>8629.66</x:v>
      </x:c>
      <x:c r="K1601" s="453" t="str">
        <x:v>NORTE | SUL</x:v>
      </x:c>
      <x:c r="L1601" s="453" t="str">
        <x:v>NÃO</x:v>
      </x:c>
      <x:c r="M1601" s="453" t="str">
        <x:v>DISPONIBILIDADE O&amp;M · FORA DO FATOR K</x:v>
      </x:c>
      <x:c r="N1601" s="453" t="str">
        <x:v>DE/PARA POR CÓDIGO</x:v>
      </x:c>
    </x:row>
    <x:row r="1602">
      <x:c r="A1602" s="453" t="str">
        <x:v>JUNHO 2025</x:v>
      </x:c>
      <x:c r="B1602" s="453" t="str">
        <x:v>DISPONIBILIDADE</x:v>
      </x:c>
      <x:c r="C1602" s="453" t="str">
        <x:v>DISPONIBILIDADE</x:v>
      </x:c>
      <x:c r="D1602" s="453" t="str">
        <x:v>LINHA MORTA</x:v>
      </x:c>
      <x:c r="E1602" s="453" t="str">
        <x:v>5025300176</x:v>
      </x:c>
      <x:c r="F1602" s="601" t="str">
        <x:v>INST CHAVE FACA LM</x:v>
      </x:c>
      <x:c r="G1602" s="453" t="str">
        <x:v>UNIDADE</x:v>
      </x:c>
      <x:c r="H1602" s="604" t="n">
        <x:v>4</x:v>
      </x:c>
      <x:c r="I1602" s="607" t="n">
        <x:v>761.32</x:v>
      </x:c>
      <x:c r="J1602" s="607" t="n">
        <x:v>1774.56</x:v>
      </x:c>
      <x:c r="K1602" s="453" t="str">
        <x:v>SUL</x:v>
      </x:c>
      <x:c r="L1602" s="453" t="str">
        <x:v>NÃO</x:v>
      </x:c>
      <x:c r="M1602" s="453" t="str">
        <x:v>DISPONIBILIDADE O&amp;M · FORA DO FATOR K</x:v>
      </x:c>
      <x:c r="N1602" s="453" t="str">
        <x:v>DE/PARA POR CÓDIGO</x:v>
      </x:c>
    </x:row>
    <x:row r="1603">
      <x:c r="A1603" s="453" t="str">
        <x:v>JUNHO 2025</x:v>
      </x:c>
      <x:c r="B1603" s="453" t="str">
        <x:v>DISPONIBILIDADE</x:v>
      </x:c>
      <x:c r="C1603" s="453" t="str">
        <x:v>DISPONIBILIDADE</x:v>
      </x:c>
      <x:c r="D1603" s="453" t="str">
        <x:v>LINHA MORTA</x:v>
      </x:c>
      <x:c r="E1603" s="453" t="str">
        <x:v>5025300177</x:v>
      </x:c>
      <x:c r="F1603" s="601" t="str">
        <x:v>RET CHAVE FACA LM</x:v>
      </x:c>
      <x:c r="G1603" s="453" t="str">
        <x:v>UNIDADE</x:v>
      </x:c>
      <x:c r="H1603" s="604" t="n">
        <x:v>4</x:v>
      </x:c>
      <x:c r="I1603" s="607" t="n">
        <x:v>312.36</x:v>
      </x:c>
      <x:c r="J1603" s="607" t="n">
        <x:v>1327.64</x:v>
      </x:c>
      <x:c r="K1603" s="453" t="str">
        <x:v>SUL</x:v>
      </x:c>
      <x:c r="L1603" s="453" t="str">
        <x:v>NÃO</x:v>
      </x:c>
      <x:c r="M1603" s="453" t="str">
        <x:v>DISPONIBILIDADE O&amp;M · FORA DO FATOR K</x:v>
      </x:c>
      <x:c r="N1603" s="453" t="str">
        <x:v>DE/PARA POR CÓDIGO</x:v>
      </x:c>
    </x:row>
    <x:row r="1604">
      <x:c r="A1604" s="453" t="str">
        <x:v>JUNHO 2025</x:v>
      </x:c>
      <x:c r="B1604" s="453" t="str">
        <x:v>DISPONIBILIDADE</x:v>
      </x:c>
      <x:c r="C1604" s="453" t="str">
        <x:v>DISPONIBILIDADE</x:v>
      </x:c>
      <x:c r="D1604" s="453" t="str">
        <x:v>LINHA MORTA</x:v>
      </x:c>
      <x:c r="E1604" s="453" t="str">
        <x:v>5025300252</x:v>
      </x:c>
      <x:c r="F1604" s="601" t="str">
        <x:v>TURMA LM ATE 36,2KV 5H CAM SOBREAVISO</x:v>
      </x:c>
      <x:c r="G1604" s="453" t="str">
        <x:v>HORA</x:v>
      </x:c>
      <x:c r="H1604" s="604" t="n">
        <x:v>2668.896</x:v>
      </x:c>
      <x:c r="I1604" s="607" t="n">
        <x:v>327260.03</x:v>
      </x:c>
      <x:c r="J1604" s="607" t="n">
        <x:v>138862.66</x:v>
      </x:c>
      <x:c r="K1604" s="453" t="str">
        <x:v>NORTE | SUL</x:v>
      </x:c>
      <x:c r="L1604" s="453" t="str">
        <x:v>NÃO</x:v>
      </x:c>
      <x:c r="M1604" s="453" t="str">
        <x:v>DISPONIBILIDADE O&amp;M · FORA DO FATOR K</x:v>
      </x:c>
      <x:c r="N1604" s="453" t="str">
        <x:v>OBSERVAÇÃO DO DE/PARA</x:v>
      </x:c>
    </x:row>
    <x:row r="1605">
      <x:c r="A1605" s="453" t="str">
        <x:v>JUNHO 2025</x:v>
      </x:c>
      <x:c r="B1605" s="453" t="str">
        <x:v>DISPONIBILIDADE</x:v>
      </x:c>
      <x:c r="C1605" s="453" t="str">
        <x:v>DISPONIBILIDADE</x:v>
      </x:c>
      <x:c r="D1605" s="453" t="str">
        <x:v>LINHA MORTA</x:v>
      </x:c>
      <x:c r="E1605" s="453" t="str">
        <x:v>5025300253</x:v>
      </x:c>
      <x:c r="F1605" s="601" t="str">
        <x:v>TURMA LM ATE 36,2KV 2H LEVE SOBREAVISO</x:v>
      </x:c>
      <x:c r="G1605" s="453" t="str">
        <x:v>HORA</x:v>
      </x:c>
      <x:c r="H1605" s="604" t="n">
        <x:v>30</x:v>
      </x:c>
      <x:c r="I1605" s="607" t="n">
        <x:v>580.8</x:v>
      </x:c>
      <x:c r="J1605" s="607" t="n">
        <x:v>1560.9</x:v>
      </x:c>
      <x:c r="K1605" s="453" t="str">
        <x:v>NORTE | SUL</x:v>
      </x:c>
      <x:c r="L1605" s="453" t="str">
        <x:v>NÃO</x:v>
      </x:c>
      <x:c r="M1605" s="453" t="str">
        <x:v>DISPONIBILIDADE O&amp;M · FORA DO FATOR K</x:v>
      </x:c>
      <x:c r="N1605" s="453" t="str">
        <x:v>OBSERVAÇÃO DO DE/PARA</x:v>
      </x:c>
    </x:row>
    <x:row r="1606">
      <x:c r="A1606" s="453" t="str">
        <x:v>JUNHO 2025</x:v>
      </x:c>
      <x:c r="B1606" s="453" t="str">
        <x:v>DISPONIBILIDADE</x:v>
      </x:c>
      <x:c r="C1606" s="453" t="str">
        <x:v>DISPONIBILIDADE</x:v>
      </x:c>
      <x:c r="D1606" s="453" t="str">
        <x:v>LINHA MORTA</x:v>
      </x:c>
      <x:c r="E1606" s="453" t="str">
        <x:v>5025300384</x:v>
      </x:c>
      <x:c r="F1606" s="601" t="str">
        <x:v>RET ESPACADOR/AFASTADOR REDE PRI/SEC LM</x:v>
      </x:c>
      <x:c r="G1606" s="453" t="str">
        <x:v>CONJUNTO</x:v>
      </x:c>
      <x:c r="H1606" s="604" t="n">
        <x:v>7</x:v>
      </x:c>
      <x:c r="I1606" s="607" t="n">
        <x:v>237.02</x:v>
      </x:c>
      <x:c r="J1606" s="607" t="n">
        <x:v>1104.18</x:v>
      </x:c>
      <x:c r="K1606" s="453" t="str">
        <x:v>NORTE | SUL</x:v>
      </x:c>
      <x:c r="L1606" s="453" t="str">
        <x:v>NÃO</x:v>
      </x:c>
      <x:c r="M1606" s="453" t="str">
        <x:v>DISPONIBILIDADE O&amp;M · FORA DO FATOR K</x:v>
      </x:c>
      <x:c r="N1606" s="453" t="str">
        <x:v>DE/PARA POR CÓDIGO</x:v>
      </x:c>
    </x:row>
    <x:row r="1607">
      <x:c r="A1607" s="453" t="str">
        <x:v>JUNHO 2025</x:v>
      </x:c>
      <x:c r="B1607" s="453" t="str">
        <x:v>DISPONIBILIDADE</x:v>
      </x:c>
      <x:c r="C1607" s="453" t="str">
        <x:v>DISPONIBILIDADE</x:v>
      </x:c>
      <x:c r="D1607" s="453" t="str">
        <x:v>PODA</x:v>
      </x:c>
      <x:c r="E1607" s="453" t="str">
        <x:v>5026000015</x:v>
      </x:c>
      <x:c r="F1607" s="601" t="str">
        <x:v>PODA ARV GRANDE PT &gt;=12M ELEV 2GE PO LM</x:v>
      </x:c>
      <x:c r="G1607" s="453" t="str">
        <x:v>UNIDADE</x:v>
      </x:c>
      <x:c r="H1607" s="604" t="n">
        <x:v>8</x:v>
      </x:c>
      <x:c r="I1607" s="607" t="n">
        <x:v>12443.44</x:v>
      </x:c>
      <x:c r="J1607" s="607" t="n">
        <x:v>2345.36</x:v>
      </x:c>
      <x:c r="K1607" s="453" t="str">
        <x:v>NORTE | SUL</x:v>
      </x:c>
      <x:c r="L1607" s="453" t="str">
        <x:v>NÃO</x:v>
      </x:c>
      <x:c r="M1607" s="453" t="str">
        <x:v>DISPONIBILIDADE O&amp;M · FORA DO FATOR K</x:v>
      </x:c>
      <x:c r="N1607" s="453" t="str">
        <x:v>SUGESTÃO POR SIMILARIDADE</x:v>
      </x:c>
    </x:row>
    <x:row r="1608">
      <x:c r="A1608" s="453" t="str">
        <x:v>JUNHO 2025</x:v>
      </x:c>
      <x:c r="B1608" s="453" t="str">
        <x:v>DISPONIBILIDADE</x:v>
      </x:c>
      <x:c r="C1608" s="453" t="str">
        <x:v>DISPONIBILIDADE</x:v>
      </x:c>
      <x:c r="D1608" s="453" t="str">
        <x:v>PODA</x:v>
      </x:c>
      <x:c r="E1608" s="453" t="str">
        <x:v>5026000017</x:v>
      </x:c>
      <x:c r="F1608" s="601" t="str">
        <x:v>PODA ARV MEDIO PT &gt;6&lt;12M ELEV 2ME PO LM</x:v>
      </x:c>
      <x:c r="G1608" s="453" t="str">
        <x:v>UNIDADE</x:v>
      </x:c>
      <x:c r="H1608" s="604" t="n">
        <x:v>243</x:v>
      </x:c>
      <x:c r="I1608" s="607" t="n">
        <x:v>79421.56</x:v>
      </x:c>
      <x:c r="J1608" s="607" t="n">
        <x:v>41557.86</x:v>
      </x:c>
      <x:c r="K1608" s="453" t="str">
        <x:v>NORTE | SUL</x:v>
      </x:c>
      <x:c r="L1608" s="453" t="str">
        <x:v>NÃO</x:v>
      </x:c>
      <x:c r="M1608" s="453" t="str">
        <x:v>DISPONIBILIDADE O&amp;M · FORA DO FATOR K</x:v>
      </x:c>
      <x:c r="N1608" s="453" t="str">
        <x:v>SUGESTÃO POR SIMILARIDADE</x:v>
      </x:c>
    </x:row>
    <x:row r="1609">
      <x:c r="A1609" s="453" t="str">
        <x:v>JUNHO 2025</x:v>
      </x:c>
      <x:c r="B1609" s="453" t="str">
        <x:v>DISPONIBILIDADE</x:v>
      </x:c>
      <x:c r="C1609" s="453" t="str">
        <x:v>DISPONIBILIDADE</x:v>
      </x:c>
      <x:c r="D1609" s="453" t="str">
        <x:v>PODA</x:v>
      </x:c>
      <x:c r="E1609" s="453" t="str">
        <x:v>5026000026</x:v>
      </x:c>
      <x:c r="F1609" s="601" t="str">
        <x:v>SERV CAMINHAO RECOLHE TRITURADOR/PODA</x:v>
      </x:c>
      <x:c r="G1609" s="453" t="str">
        <x:v>UNIDADE</x:v>
      </x:c>
      <x:c r="H1609" s="604" t="n">
        <x:v>515</x:v>
      </x:c>
      <x:c r="I1609" s="607" t="n">
        <x:v>93596.1</x:v>
      </x:c>
      <x:c r="J1609" s="607" t="n">
        <x:v>251639.3</x:v>
      </x:c>
      <x:c r="K1609" s="453" t="str">
        <x:v>NORTE | SUL</x:v>
      </x:c>
      <x:c r="L1609" s="453" t="str">
        <x:v>NÃO</x:v>
      </x:c>
      <x:c r="M1609" s="453" t="str">
        <x:v>DISPONIBILIDADE O&amp;M · FORA DO FATOR K</x:v>
      </x:c>
      <x:c r="N1609" s="453" t="str">
        <x:v>DE/PARA POR CÓDIGO</x:v>
      </x:c>
    </x:row>
    <x:row r="1610">
      <x:c r="A1610" s="453" t="str">
        <x:v>JUNHO 2025</x:v>
      </x:c>
      <x:c r="B1610" s="453" t="str">
        <x:v>DISPONIBILIDADE</x:v>
      </x:c>
      <x:c r="C1610" s="453" t="str">
        <x:v>DISPONIBILIDADE</x:v>
      </x:c>
      <x:c r="D1610" s="453" t="str">
        <x:v>PODA</x:v>
      </x:c>
      <x:c r="E1610" s="453" t="str">
        <x:v>5026000037</x:v>
      </x:c>
      <x:c r="F1610" s="601" t="str">
        <x:v>PODA ARV &lt;6M REDE BT CENTRAL 2PC PO LM</x:v>
      </x:c>
      <x:c r="G1610" s="453" t="str">
        <x:v>UNIDADE</x:v>
      </x:c>
      <x:c r="H1610" s="604" t="n">
        <x:v>427</x:v>
      </x:c>
      <x:c r="I1610" s="607" t="n">
        <x:v>176767.66</x:v>
      </x:c>
      <x:c r="J1610" s="607" t="n">
        <x:v>104320.37</x:v>
      </x:c>
      <x:c r="K1610" s="453" t="str">
        <x:v>NORTE | SUL</x:v>
      </x:c>
      <x:c r="L1610" s="453" t="str">
        <x:v>NÃO</x:v>
      </x:c>
      <x:c r="M1610" s="453" t="str">
        <x:v>DISPONIBILIDADE O&amp;M · FORA DO FATOR K</x:v>
      </x:c>
      <x:c r="N1610" s="453" t="str">
        <x:v>SUGESTÃO POR SIMILARIDADE</x:v>
      </x:c>
    </x:row>
    <x:row r="1611">
      <x:c r="A1611" s="453" t="str">
        <x:v>JUNHO 2025</x:v>
      </x:c>
      <x:c r="B1611" s="453" t="str">
        <x:v>DISPONIBILIDADE</x:v>
      </x:c>
      <x:c r="C1611" s="453" t="str">
        <x:v>DISPONIBILIDADE</x:v>
      </x:c>
      <x:c r="D1611" s="453" t="str">
        <x:v>LINHA VIVA</x:v>
      </x:c>
      <x:c r="E1611" s="453" t="str">
        <x:v>5031200310</x:v>
      </x:c>
      <x:c r="F1611" s="601" t="str">
        <x:v>INST ESTR PRI 2/3F SUS/PAS SP CRUZ SP LV</x:v>
      </x:c>
      <x:c r="G1611" s="453" t="str">
        <x:v>UNIDADE</x:v>
      </x:c>
      <x:c r="H1611" s="604" t="n">
        <x:v>38</x:v>
      </x:c>
      <x:c r="I1611" s="607" t="n">
        <x:v>37630.3</x:v>
      </x:c>
      <x:c r="J1611" s="607" t="n">
        <x:v>23624.98</x:v>
      </x:c>
      <x:c r="K1611" s="453" t="str">
        <x:v>NORTE | SUL</x:v>
      </x:c>
      <x:c r="L1611" s="453" t="str">
        <x:v>NÃO</x:v>
      </x:c>
      <x:c r="M1611" s="453" t="str">
        <x:v>DISPONIBILIDADE O&amp;M · FORA DO FATOR K</x:v>
      </x:c>
      <x:c r="N1611" s="453" t="str">
        <x:v>DE/PARA POR CÓDIGO | NÃO INFORMADA</x:v>
      </x:c>
    </x:row>
    <x:row r="1612">
      <x:c r="A1612" s="453" t="str">
        <x:v>JUNHO 2025</x:v>
      </x:c>
      <x:c r="B1612" s="453" t="str">
        <x:v>DISPONIBILIDADE</x:v>
      </x:c>
      <x:c r="C1612" s="453" t="str">
        <x:v>DISPONIBILIDADE</x:v>
      </x:c>
      <x:c r="D1612" s="453" t="str">
        <x:v>LINHA VIVA</x:v>
      </x:c>
      <x:c r="E1612" s="453" t="str">
        <x:v>5031200311</x:v>
      </x:c>
      <x:c r="F1612" s="601" t="str">
        <x:v>RET ESTR PRI 2/3F SUS/PAS SP CRUZ SP LV</x:v>
      </x:c>
      <x:c r="G1612" s="453" t="str">
        <x:v>UNIDADE</x:v>
      </x:c>
      <x:c r="H1612" s="604" t="n">
        <x:v>34</x:v>
      </x:c>
      <x:c r="I1612" s="607" t="n">
        <x:v>14280.03</x:v>
      </x:c>
      <x:c r="J1612" s="607" t="n">
        <x:v>13589.46</x:v>
      </x:c>
      <x:c r="K1612" s="453" t="str">
        <x:v>NORTE | SUL</x:v>
      </x:c>
      <x:c r="L1612" s="453" t="str">
        <x:v>NÃO</x:v>
      </x:c>
      <x:c r="M1612" s="453" t="str">
        <x:v>DISPONIBILIDADE O&amp;M · FORA DO FATOR K</x:v>
      </x:c>
      <x:c r="N1612" s="453" t="str">
        <x:v>DE/PARA POR CÓDIGO</x:v>
      </x:c>
    </x:row>
    <x:row r="1613">
      <x:c r="A1613" s="453" t="str">
        <x:v>JUNHO 2025</x:v>
      </x:c>
      <x:c r="B1613" s="453" t="str">
        <x:v>DISPONIBILIDADE</x:v>
      </x:c>
      <x:c r="C1613" s="453" t="str">
        <x:v>DISPONIBILIDADE</x:v>
      </x:c>
      <x:c r="D1613" s="453" t="str">
        <x:v>LINHA VIVA</x:v>
      </x:c>
      <x:c r="E1613" s="453" t="str">
        <x:v>5031200312</x:v>
      </x:c>
      <x:c r="F1613" s="601" t="str">
        <x:v>INST ESTR PRI 2/3F SUS/PAS DP CRUZ DP LV</x:v>
      </x:c>
      <x:c r="G1613" s="453" t="str">
        <x:v>UNIDADE</x:v>
      </x:c>
      <x:c r="H1613" s="604" t="n">
        <x:v>2</x:v>
      </x:c>
      <x:c r="I1613" s="607" t="n">
        <x:v>1953.02</x:v>
      </x:c>
      <x:c r="J1613" s="607" t="n">
        <x:v>2337.26</x:v>
      </x:c>
      <x:c r="K1613" s="453" t="str">
        <x:v>NORTE | SUL</x:v>
      </x:c>
      <x:c r="L1613" s="453" t="str">
        <x:v>NÃO</x:v>
      </x:c>
      <x:c r="M1613" s="453" t="str">
        <x:v>DISPONIBILIDADE O&amp;M · FORA DO FATOR K</x:v>
      </x:c>
      <x:c r="N1613" s="453" t="str">
        <x:v>DE/PARA POR CÓDIGO | NÃO INFORMADA</x:v>
      </x:c>
    </x:row>
    <x:row r="1614">
      <x:c r="A1614" s="453" t="str">
        <x:v>JUNHO 2025</x:v>
      </x:c>
      <x:c r="B1614" s="453" t="str">
        <x:v>DISPONIBILIDADE</x:v>
      </x:c>
      <x:c r="C1614" s="453" t="str">
        <x:v>DISPONIBILIDADE</x:v>
      </x:c>
      <x:c r="D1614" s="453" t="str">
        <x:v>LINHA VIVA</x:v>
      </x:c>
      <x:c r="E1614" s="453" t="str">
        <x:v>5031200313</x:v>
      </x:c>
      <x:c r="F1614" s="601" t="str">
        <x:v>RET ESTR PRI 2/3F SUS/PAS DP CRUZ DP LV</x:v>
      </x:c>
      <x:c r="G1614" s="453" t="str">
        <x:v>UNIDADE</x:v>
      </x:c>
      <x:c r="H1614" s="604" t="n">
        <x:v>10</x:v>
      </x:c>
      <x:c r="I1614" s="607" t="n">
        <x:v>4924.67</x:v>
      </x:c>
      <x:c r="J1614" s="607" t="n">
        <x:v>7512.2</x:v>
      </x:c>
      <x:c r="K1614" s="453" t="str">
        <x:v>NORTE | SUL</x:v>
      </x:c>
      <x:c r="L1614" s="453" t="str">
        <x:v>NÃO</x:v>
      </x:c>
      <x:c r="M1614" s="453" t="str">
        <x:v>DISPONIBILIDADE O&amp;M · FORA DO FATOR K</x:v>
      </x:c>
      <x:c r="N1614" s="453" t="str">
        <x:v>DE/PARA POR CÓDIGO</x:v>
      </x:c>
    </x:row>
    <x:row r="1615">
      <x:c r="A1615" s="453" t="str">
        <x:v>JUNHO 2025</x:v>
      </x:c>
      <x:c r="B1615" s="453" t="str">
        <x:v>DISPONIBILIDADE</x:v>
      </x:c>
      <x:c r="C1615" s="453" t="str">
        <x:v>DISPONIBILIDADE</x:v>
      </x:c>
      <x:c r="D1615" s="453" t="str">
        <x:v>LINHA VIVA</x:v>
      </x:c>
      <x:c r="E1615" s="453" t="str">
        <x:v>5031200314</x:v>
      </x:c>
      <x:c r="F1615" s="601" t="str">
        <x:v>INST ESTR PRI 2/3F ANC/AMA SP CRUZ DP LV</x:v>
      </x:c>
      <x:c r="G1615" s="453" t="str">
        <x:v>UNIDADE</x:v>
      </x:c>
      <x:c r="H1615" s="604" t="n">
        <x:v>4</x:v>
      </x:c>
      <x:c r="I1615" s="607" t="n">
        <x:v>8498.5</x:v>
      </x:c>
      <x:c r="J1615" s="607" t="n">
        <x:v>5008.32</x:v>
      </x:c>
      <x:c r="K1615" s="453" t="str">
        <x:v>NORTE | SUL</x:v>
      </x:c>
      <x:c r="L1615" s="453" t="str">
        <x:v>NÃO</x:v>
      </x:c>
      <x:c r="M1615" s="453" t="str">
        <x:v>DISPONIBILIDADE O&amp;M · FORA DO FATOR K</x:v>
      </x:c>
      <x:c r="N1615" s="453" t="str">
        <x:v>DE/PARA POR CÓDIGO</x:v>
      </x:c>
    </x:row>
    <x:row r="1616">
      <x:c r="A1616" s="453" t="str">
        <x:v>JUNHO 2025</x:v>
      </x:c>
      <x:c r="B1616" s="453" t="str">
        <x:v>DISPONIBILIDADE</x:v>
      </x:c>
      <x:c r="C1616" s="453" t="str">
        <x:v>DISPONIBILIDADE</x:v>
      </x:c>
      <x:c r="D1616" s="453" t="str">
        <x:v>LINHA VIVA</x:v>
      </x:c>
      <x:c r="E1616" s="453" t="str">
        <x:v>5031200315</x:v>
      </x:c>
      <x:c r="F1616" s="601" t="str">
        <x:v>RET ESTR PRI 2/3F ANC/AMA SP CRUZ DP LV</x:v>
      </x:c>
      <x:c r="G1616" s="453" t="str">
        <x:v>UNIDADE</x:v>
      </x:c>
      <x:c r="H1616" s="604" t="n">
        <x:v>3</x:v>
      </x:c>
      <x:c r="I1616" s="607" t="n">
        <x:v>2533</x:v>
      </x:c>
      <x:c r="J1616" s="607" t="n">
        <x:v>2414.58</x:v>
      </x:c>
      <x:c r="K1616" s="453" t="str">
        <x:v>NORTE | SUL</x:v>
      </x:c>
      <x:c r="L1616" s="453" t="str">
        <x:v>NÃO</x:v>
      </x:c>
      <x:c r="M1616" s="453" t="str">
        <x:v>DISPONIBILIDADE O&amp;M · FORA DO FATOR K</x:v>
      </x:c>
      <x:c r="N1616" s="453" t="str">
        <x:v>DE/PARA POR CÓDIGO</x:v>
      </x:c>
    </x:row>
    <x:row r="1617">
      <x:c r="A1617" s="453" t="str">
        <x:v>JUNHO 2025</x:v>
      </x:c>
      <x:c r="B1617" s="453" t="str">
        <x:v>DISPONIBILIDADE</x:v>
      </x:c>
      <x:c r="C1617" s="453" t="str">
        <x:v>DISPONIBILIDADE</x:v>
      </x:c>
      <x:c r="D1617" s="453" t="str">
        <x:v>LINHA VIVA</x:v>
      </x:c>
      <x:c r="E1617" s="453" t="str">
        <x:v>5031200316</x:v>
      </x:c>
      <x:c r="F1617" s="601" t="str">
        <x:v>INST ESTR PRI 2/3F ANC/AMA DP CRUZ DP LV</x:v>
      </x:c>
      <x:c r="G1617" s="453" t="str">
        <x:v>UNIDADE</x:v>
      </x:c>
      <x:c r="H1617" s="604" t="n">
        <x:v>10</x:v>
      </x:c>
      <x:c r="I1617" s="607" t="n">
        <x:v>29913.83</x:v>
      </x:c>
      <x:c r="J1617" s="607" t="n">
        <x:v>16694.8</x:v>
      </x:c>
      <x:c r="K1617" s="453" t="str">
        <x:v>NORTE | SUL</x:v>
      </x:c>
      <x:c r="L1617" s="453" t="str">
        <x:v>NÃO</x:v>
      </x:c>
      <x:c r="M1617" s="453" t="str">
        <x:v>DISPONIBILIDADE O&amp;M · FORA DO FATOR K</x:v>
      </x:c>
      <x:c r="N1617" s="453" t="str">
        <x:v>DE/PARA POR CÓDIGO | NÃO INFORMADA</x:v>
      </x:c>
    </x:row>
    <x:row r="1618">
      <x:c r="A1618" s="453" t="str">
        <x:v>JUNHO 2025</x:v>
      </x:c>
      <x:c r="B1618" s="453" t="str">
        <x:v>DISPONIBILIDADE</x:v>
      </x:c>
      <x:c r="C1618" s="453" t="str">
        <x:v>DISPONIBILIDADE</x:v>
      </x:c>
      <x:c r="D1618" s="453" t="str">
        <x:v>LINHA VIVA</x:v>
      </x:c>
      <x:c r="E1618" s="453" t="str">
        <x:v>5031200317</x:v>
      </x:c>
      <x:c r="F1618" s="601" t="str">
        <x:v>RET ESTR PRI 2/3F ANC/AMA DP CRUZ DP LV</x:v>
      </x:c>
      <x:c r="G1618" s="453" t="str">
        <x:v>UNIDADE</x:v>
      </x:c>
      <x:c r="H1618" s="604" t="n">
        <x:v>1</x:v>
      </x:c>
      <x:c r="I1618" s="607" t="n">
        <x:v>1195.22</x:v>
      </x:c>
      <x:c r="J1618" s="607" t="n">
        <x:v>1073.26</x:v>
      </x:c>
      <x:c r="K1618" s="453" t="str">
        <x:v>NORTE | SUL</x:v>
      </x:c>
      <x:c r="L1618" s="453" t="str">
        <x:v>NÃO</x:v>
      </x:c>
      <x:c r="M1618" s="453" t="str">
        <x:v>DISPONIBILIDADE O&amp;M · FORA DO FATOR K</x:v>
      </x:c>
      <x:c r="N1618" s="453" t="str">
        <x:v>DE/PARA POR CÓDIGO</x:v>
      </x:c>
    </x:row>
    <x:row r="1619">
      <x:c r="A1619" s="453" t="str">
        <x:v>JUNHO 2025</x:v>
      </x:c>
      <x:c r="B1619" s="453" t="str">
        <x:v>DISPONIBILIDADE</x:v>
      </x:c>
      <x:c r="C1619" s="453" t="str">
        <x:v>DISPONIBILIDADE</x:v>
      </x:c>
      <x:c r="D1619" s="453" t="str">
        <x:v>LINHA VIVA</x:v>
      </x:c>
      <x:c r="E1619" s="453" t="str">
        <x:v>5031200327</x:v>
      </x:c>
      <x:c r="F1619" s="601" t="str">
        <x:v>RET ESTR PRI 2/3F SUS/PAS SP S/CRUZ LV</x:v>
      </x:c>
      <x:c r="G1619" s="453" t="str">
        <x:v>UNIDADE</x:v>
      </x:c>
      <x:c r="H1619" s="604" t="n">
        <x:v>1</x:v>
      </x:c>
      <x:c r="I1619" s="607" t="n">
        <x:v>468.65</x:v>
      </x:c>
      <x:c r="J1619" s="607" t="n">
        <x:v>280.42</x:v>
      </x:c>
      <x:c r="K1619" s="453" t="str">
        <x:v>SUL</x:v>
      </x:c>
      <x:c r="L1619" s="453" t="str">
        <x:v>NÃO</x:v>
      </x:c>
      <x:c r="M1619" s="453" t="str">
        <x:v>DISPONIBILIDADE O&amp;M · FORA DO FATOR K</x:v>
      </x:c>
      <x:c r="N1619" s="453" t="str">
        <x:v>DE/PARA POR CÓDIGO</x:v>
      </x:c>
    </x:row>
    <x:row r="1620">
      <x:c r="A1620" s="453" t="str">
        <x:v>JUNHO 2025</x:v>
      </x:c>
      <x:c r="B1620" s="453" t="str">
        <x:v>DISPONIBILIDADE</x:v>
      </x:c>
      <x:c r="C1620" s="453" t="str">
        <x:v>DISPONIBILIDADE</x:v>
      </x:c>
      <x:c r="D1620" s="453" t="str">
        <x:v>LINHA VIVA</x:v>
      </x:c>
      <x:c r="E1620" s="453" t="str">
        <x:v>5031200338</x:v>
      </x:c>
      <x:c r="F1620" s="601" t="str">
        <x:v>TURMA LV INST POSTE ESTRUT PRIMARIA LV</x:v>
      </x:c>
      <x:c r="G1620" s="453" t="str">
        <x:v>UNIDADE</x:v>
      </x:c>
      <x:c r="H1620" s="604" t="n">
        <x:v>10</x:v>
      </x:c>
      <x:c r="I1620" s="607" t="n">
        <x:v>9569.87</x:v>
      </x:c>
      <x:c r="J1620" s="607" t="n">
        <x:v>12689.1</x:v>
      </x:c>
      <x:c r="K1620" s="453" t="str">
        <x:v>SUL</x:v>
      </x:c>
      <x:c r="L1620" s="453" t="str">
        <x:v>NÃO</x:v>
      </x:c>
      <x:c r="M1620" s="453" t="str">
        <x:v>DISPONIBILIDADE O&amp;M · FORA DO FATOR K</x:v>
      </x:c>
      <x:c r="N1620" s="453" t="str">
        <x:v>DE/PARA POR CÓDIGO</x:v>
      </x:c>
    </x:row>
    <x:row r="1621">
      <x:c r="A1621" s="453" t="str">
        <x:v>JUNHO 2025</x:v>
      </x:c>
      <x:c r="B1621" s="453" t="str">
        <x:v>DISPONIBILIDADE</x:v>
      </x:c>
      <x:c r="C1621" s="453" t="str">
        <x:v>DISPONIBILIDADE</x:v>
      </x:c>
      <x:c r="D1621" s="453" t="str">
        <x:v>LINHA VIVA</x:v>
      </x:c>
      <x:c r="E1621" s="453" t="str">
        <x:v>5031200339</x:v>
      </x:c>
      <x:c r="F1621" s="601" t="str">
        <x:v>TURMA LV RET POSTE ESTRUT PRIMARIA LV</x:v>
      </x:c>
      <x:c r="G1621" s="453" t="str">
        <x:v>UNIDADE</x:v>
      </x:c>
      <x:c r="H1621" s="604" t="n">
        <x:v>5</x:v>
      </x:c>
      <x:c r="I1621" s="607" t="n">
        <x:v>2313.64</x:v>
      </x:c>
      <x:c r="J1621" s="607" t="n">
        <x:v>5438.3</x:v>
      </x:c>
      <x:c r="K1621" s="453" t="str">
        <x:v>SUL</x:v>
      </x:c>
      <x:c r="L1621" s="453" t="str">
        <x:v>NÃO</x:v>
      </x:c>
      <x:c r="M1621" s="453" t="str">
        <x:v>DISPONIBILIDADE O&amp;M · FORA DO FATOR K</x:v>
      </x:c>
      <x:c r="N1621" s="453" t="str">
        <x:v>DE/PARA POR CÓDIGO</x:v>
      </x:c>
    </x:row>
    <x:row r="1622">
      <x:c r="A1622" s="453" t="str">
        <x:v>JUNHO 2025</x:v>
      </x:c>
      <x:c r="B1622" s="453" t="str">
        <x:v>DISPONIBILIDADE</x:v>
      </x:c>
      <x:c r="C1622" s="453" t="str">
        <x:v>DISPONIBILIDADE</x:v>
      </x:c>
      <x:c r="D1622" s="453" t="str">
        <x:v>LINHA VIVA</x:v>
      </x:c>
      <x:c r="E1622" s="453" t="str">
        <x:v>5031200340</x:v>
      </x:c>
      <x:c r="F1622" s="601" t="str">
        <x:v>NIVELAR CRUZETA LV</x:v>
      </x:c>
      <x:c r="G1622" s="453" t="str">
        <x:v>CONJUNTO</x:v>
      </x:c>
      <x:c r="H1622" s="604" t="n">
        <x:v>3</x:v>
      </x:c>
      <x:c r="I1622" s="607" t="n">
        <x:v>1095.87</x:v>
      </x:c>
      <x:c r="J1622" s="607" t="n">
        <x:v>1585.71</x:v>
      </x:c>
      <x:c r="K1622" s="453" t="str">
        <x:v>NORTE</x:v>
      </x:c>
      <x:c r="L1622" s="453" t="str">
        <x:v>NÃO</x:v>
      </x:c>
      <x:c r="M1622" s="453" t="str">
        <x:v>DISPONIBILIDADE O&amp;M · FORA DO FATOR K</x:v>
      </x:c>
      <x:c r="N1622" s="453" t="str">
        <x:v>DE/PARA POR CÓDIGO</x:v>
      </x:c>
    </x:row>
    <x:row r="1623">
      <x:c r="A1623" s="453" t="str">
        <x:v>JUNHO 2025</x:v>
      </x:c>
      <x:c r="B1623" s="453" t="str">
        <x:v>DISPONIBILIDADE</x:v>
      </x:c>
      <x:c r="C1623" s="453" t="str">
        <x:v>DISPONIBILIDADE</x:v>
      </x:c>
      <x:c r="D1623" s="453" t="str">
        <x:v>LINHA VIVA</x:v>
      </x:c>
      <x:c r="E1623" s="453" t="str">
        <x:v>5031200363</x:v>
      </x:c>
      <x:c r="F1623" s="601" t="str">
        <x:v>INST ESTR CP RELIG DIST 1F BASE C 1F LV</x:v>
      </x:c>
      <x:c r="G1623" s="453" t="str">
        <x:v>CONJUNTO</x:v>
      </x:c>
      <x:c r="H1623" s="604" t="n">
        <x:v>3</x:v>
      </x:c>
      <x:c r="I1623" s="607" t="n">
        <x:v>2487.69</x:v>
      </x:c>
      <x:c r="J1623" s="607" t="n">
        <x:v>4198.02</x:v>
      </x:c>
      <x:c r="K1623" s="453" t="str">
        <x:v>SUL</x:v>
      </x:c>
      <x:c r="L1623" s="453" t="str">
        <x:v>NÃO</x:v>
      </x:c>
      <x:c r="M1623" s="453" t="str">
        <x:v>DISPONIBILIDADE O&amp;M · FORA DO FATOR K</x:v>
      </x:c>
      <x:c r="N1623" s="453" t="str">
        <x:v>DE/PARA POR CÓDIGO</x:v>
      </x:c>
    </x:row>
    <x:row r="1624">
      <x:c r="A1624" s="453" t="str">
        <x:v>JUNHO 2025</x:v>
      </x:c>
      <x:c r="B1624" s="453" t="str">
        <x:v>DISPONIBILIDADE</x:v>
      </x:c>
      <x:c r="C1624" s="453" t="str">
        <x:v>DISPONIBILIDADE</x:v>
      </x:c>
      <x:c r="D1624" s="453" t="str">
        <x:v>LINHA VIVA</x:v>
      </x:c>
      <x:c r="E1624" s="453" t="str">
        <x:v>5031300110</x:v>
      </x:c>
      <x:c r="F1624" s="601" t="str">
        <x:v>INST ISOLADOR PINO/PILAR LV</x:v>
      </x:c>
      <x:c r="G1624" s="453" t="str">
        <x:v>UNIDADE</x:v>
      </x:c>
      <x:c r="H1624" s="604" t="n">
        <x:v>14</x:v>
      </x:c>
      <x:c r="I1624" s="607" t="n">
        <x:v>3810.04</x:v>
      </x:c>
      <x:c r="J1624" s="607" t="n">
        <x:v>4555.46</x:v>
      </x:c>
      <x:c r="K1624" s="453" t="str">
        <x:v>NORTE | SUL</x:v>
      </x:c>
      <x:c r="L1624" s="453" t="str">
        <x:v>NÃO</x:v>
      </x:c>
      <x:c r="M1624" s="453" t="str">
        <x:v>DISPONIBILIDADE O&amp;M · FORA DO FATOR K</x:v>
      </x:c>
      <x:c r="N1624" s="453" t="str">
        <x:v>DE/PARA POR CÓDIGO</x:v>
      </x:c>
    </x:row>
    <x:row r="1625">
      <x:c r="A1625" s="453" t="str">
        <x:v>JUNHO 2025</x:v>
      </x:c>
      <x:c r="B1625" s="453" t="str">
        <x:v>DISPONIBILIDADE</x:v>
      </x:c>
      <x:c r="C1625" s="453" t="str">
        <x:v>DISPONIBILIDADE</x:v>
      </x:c>
      <x:c r="D1625" s="453" t="str">
        <x:v>LINHA VIVA</x:v>
      </x:c>
      <x:c r="E1625" s="453" t="str">
        <x:v>5031300111</x:v>
      </x:c>
      <x:c r="F1625" s="601" t="str">
        <x:v>RET ISOLADOR PINO/PILAR LV</x:v>
      </x:c>
      <x:c r="G1625" s="453" t="str">
        <x:v>UNIDADE</x:v>
      </x:c>
      <x:c r="H1625" s="604" t="n">
        <x:v>13</x:v>
      </x:c>
      <x:c r="I1625" s="607" t="n">
        <x:v>1406.54</x:v>
      </x:c>
      <x:c r="J1625" s="607" t="n">
        <x:v>2827.89</x:v>
      </x:c>
      <x:c r="K1625" s="453" t="str">
        <x:v>NORTE | SUL</x:v>
      </x:c>
      <x:c r="L1625" s="453" t="str">
        <x:v>NÃO</x:v>
      </x:c>
      <x:c r="M1625" s="453" t="str">
        <x:v>DISPONIBILIDADE O&amp;M · FORA DO FATOR K</x:v>
      </x:c>
      <x:c r="N1625" s="453" t="str">
        <x:v>DE/PARA POR CÓDIGO | NÃO INFORMADA</x:v>
      </x:c>
    </x:row>
    <x:row r="1626">
      <x:c r="A1626" s="453" t="str">
        <x:v>JUNHO 2025</x:v>
      </x:c>
      <x:c r="B1626" s="453" t="str">
        <x:v>DISPONIBILIDADE</x:v>
      </x:c>
      <x:c r="C1626" s="453" t="str">
        <x:v>DISPONIBILIDADE</x:v>
      </x:c>
      <x:c r="D1626" s="453" t="str">
        <x:v>LINHA VIVA</x:v>
      </x:c>
      <x:c r="E1626" s="453" t="str">
        <x:v>5031300112</x:v>
      </x:c>
      <x:c r="F1626" s="601" t="str">
        <x:v>INST ISOLAD DISCO/ANCORAGEM LV</x:v>
      </x:c>
      <x:c r="G1626" s="453" t="str">
        <x:v>CONJUNTO</x:v>
      </x:c>
      <x:c r="H1626" s="604" t="n">
        <x:v>6</x:v>
      </x:c>
      <x:c r="I1626" s="607" t="n">
        <x:v>2705.04</x:v>
      </x:c>
      <x:c r="J1626" s="607" t="n">
        <x:v>2178.24</x:v>
      </x:c>
      <x:c r="K1626" s="453" t="str">
        <x:v>NORTE | SUL</x:v>
      </x:c>
      <x:c r="L1626" s="453" t="str">
        <x:v>NÃO</x:v>
      </x:c>
      <x:c r="M1626" s="453" t="str">
        <x:v>DISPONIBILIDADE O&amp;M · FORA DO FATOR K</x:v>
      </x:c>
      <x:c r="N1626" s="453" t="str">
        <x:v>DE/PARA POR CÓDIGO</x:v>
      </x:c>
    </x:row>
    <x:row r="1627">
      <x:c r="A1627" s="453" t="str">
        <x:v>JUNHO 2025</x:v>
      </x:c>
      <x:c r="B1627" s="453" t="str">
        <x:v>DISPONIBILIDADE</x:v>
      </x:c>
      <x:c r="C1627" s="453" t="str">
        <x:v>DISPONIBILIDADE</x:v>
      </x:c>
      <x:c r="D1627" s="453" t="str">
        <x:v>LINHA VIVA</x:v>
      </x:c>
      <x:c r="E1627" s="453" t="str">
        <x:v>5031300113</x:v>
      </x:c>
      <x:c r="F1627" s="601" t="str">
        <x:v>RET ISOLAD DISCO/ANCORAGEM LV</x:v>
      </x:c>
      <x:c r="G1627" s="453" t="str">
        <x:v>CONJUNTO</x:v>
      </x:c>
      <x:c r="H1627" s="604" t="n">
        <x:v>10</x:v>
      </x:c>
      <x:c r="I1627" s="607" t="n">
        <x:v>1799.7</x:v>
      </x:c>
      <x:c r="J1627" s="607" t="n">
        <x:v>2545.5</x:v>
      </x:c>
      <x:c r="K1627" s="453" t="str">
        <x:v>NORTE | SUL</x:v>
      </x:c>
      <x:c r="L1627" s="453" t="str">
        <x:v>NÃO</x:v>
      </x:c>
      <x:c r="M1627" s="453" t="str">
        <x:v>DISPONIBILIDADE O&amp;M · FORA DO FATOR K</x:v>
      </x:c>
      <x:c r="N1627" s="453" t="str">
        <x:v>DE/PARA POR CÓDIGO</x:v>
      </x:c>
    </x:row>
    <x:row r="1628">
      <x:c r="A1628" s="453" t="str">
        <x:v>JUNHO 2025</x:v>
      </x:c>
      <x:c r="B1628" s="453" t="str">
        <x:v>DISPONIBILIDADE</x:v>
      </x:c>
      <x:c r="C1628" s="453" t="str">
        <x:v>DISPONIBILIDADE</x:v>
      </x:c>
      <x:c r="D1628" s="453" t="str">
        <x:v>LINHA VIVA</x:v>
      </x:c>
      <x:c r="E1628" s="453" t="str">
        <x:v>5032000207</x:v>
      </x:c>
      <x:c r="F1628" s="601" t="str">
        <x:v>INST EMENDA COND NU AL/CU LV</x:v>
      </x:c>
      <x:c r="G1628" s="453" t="str">
        <x:v>UNIDADE</x:v>
      </x:c>
      <x:c r="H1628" s="604" t="n">
        <x:v>7</x:v>
      </x:c>
      <x:c r="I1628" s="607" t="n">
        <x:v>2557.03</x:v>
      </x:c>
      <x:c r="J1628" s="607" t="n">
        <x:v>2538.13</x:v>
      </x:c>
      <x:c r="K1628" s="453" t="str">
        <x:v>NORTE | SUL</x:v>
      </x:c>
      <x:c r="L1628" s="453" t="str">
        <x:v>NÃO</x:v>
      </x:c>
      <x:c r="M1628" s="453" t="str">
        <x:v>DISPONIBILIDADE O&amp;M · FORA DO FATOR K</x:v>
      </x:c>
      <x:c r="N1628" s="453" t="str">
        <x:v>DE/PARA POR CÓDIGO</x:v>
      </x:c>
    </x:row>
    <x:row r="1629">
      <x:c r="A1629" s="453" t="str">
        <x:v>JUNHO 2025</x:v>
      </x:c>
      <x:c r="B1629" s="453" t="str">
        <x:v>DISPONIBILIDADE</x:v>
      </x:c>
      <x:c r="C1629" s="453" t="str">
        <x:v>DISPONIBILIDADE</x:v>
      </x:c>
      <x:c r="D1629" s="453" t="str">
        <x:v>LINHA VIVA</x:v>
      </x:c>
      <x:c r="E1629" s="453" t="str">
        <x:v>5032000208</x:v>
      </x:c>
      <x:c r="F1629" s="601" t="str">
        <x:v>INST CONECTOR EM CONDUTOR LV</x:v>
      </x:c>
      <x:c r="G1629" s="453" t="str">
        <x:v>UNIDADE</x:v>
      </x:c>
      <x:c r="H1629" s="604" t="n">
        <x:v>76</x:v>
      </x:c>
      <x:c r="I1629" s="607" t="n">
        <x:v>14672.23</x:v>
      </x:c>
      <x:c r="J1629" s="607" t="n">
        <x:v>20609.68</x:v>
      </x:c>
      <x:c r="K1629" s="453" t="str">
        <x:v>NORTE | SUL</x:v>
      </x:c>
      <x:c r="L1629" s="453" t="str">
        <x:v>NÃO</x:v>
      </x:c>
      <x:c r="M1629" s="453" t="str">
        <x:v>DISPONIBILIDADE O&amp;M · FORA DO FATOR K</x:v>
      </x:c>
      <x:c r="N1629" s="453" t="str">
        <x:v>DE/PARA POR CÓDIGO</x:v>
      </x:c>
    </x:row>
    <x:row r="1630">
      <x:c r="A1630" s="453" t="str">
        <x:v>JUNHO 2025</x:v>
      </x:c>
      <x:c r="B1630" s="453" t="str">
        <x:v>DISPONIBILIDADE</x:v>
      </x:c>
      <x:c r="C1630" s="453" t="str">
        <x:v>DISPONIBILIDADE</x:v>
      </x:c>
      <x:c r="D1630" s="453" t="str">
        <x:v>LINHA VIVA</x:v>
      </x:c>
      <x:c r="E1630" s="453" t="str">
        <x:v>5032000209</x:v>
      </x:c>
      <x:c r="F1630" s="601" t="str">
        <x:v>RET CONECTOR EM CONDUTOR LV</x:v>
      </x:c>
      <x:c r="G1630" s="453" t="str">
        <x:v>UNIDADE</x:v>
      </x:c>
      <x:c r="H1630" s="604" t="n">
        <x:v>42</x:v>
      </x:c>
      <x:c r="I1630" s="607" t="n">
        <x:v>5978.59</x:v>
      </x:c>
      <x:c r="J1630" s="607" t="n">
        <x:v>7205.52</x:v>
      </x:c>
      <x:c r="K1630" s="453" t="str">
        <x:v>NORTE | SUL</x:v>
      </x:c>
      <x:c r="L1630" s="453" t="str">
        <x:v>NÃO</x:v>
      </x:c>
      <x:c r="M1630" s="453" t="str">
        <x:v>DISPONIBILIDADE O&amp;M · FORA DO FATOR K</x:v>
      </x:c>
      <x:c r="N1630" s="453" t="str">
        <x:v>DE/PARA POR CÓDIGO</x:v>
      </x:c>
    </x:row>
    <x:row r="1631">
      <x:c r="A1631" s="453" t="str">
        <x:v>JUNHO 2025</x:v>
      </x:c>
      <x:c r="B1631" s="453" t="str">
        <x:v>DISPONIBILIDADE</x:v>
      </x:c>
      <x:c r="C1631" s="453" t="str">
        <x:v>DISPONIBILIDADE</x:v>
      </x:c>
      <x:c r="D1631" s="453" t="str">
        <x:v>LINHA VIVA</x:v>
      </x:c>
      <x:c r="E1631" s="453" t="str">
        <x:v>5032000214</x:v>
      </x:c>
      <x:c r="F1631" s="601" t="str">
        <x:v>INST AMARRACAO COND NU/MULTIP/PROTEG LV</x:v>
      </x:c>
      <x:c r="G1631" s="453" t="str">
        <x:v>UNIDADE</x:v>
      </x:c>
      <x:c r="H1631" s="604" t="n">
        <x:v>38</x:v>
      </x:c>
      <x:c r="I1631" s="607" t="n">
        <x:v>6042.36</x:v>
      </x:c>
      <x:c r="J1631" s="607" t="n">
        <x:v>12062.34</x:v>
      </x:c>
      <x:c r="K1631" s="453" t="str">
        <x:v>NORTE | SUL</x:v>
      </x:c>
      <x:c r="L1631" s="453" t="str">
        <x:v>NÃO</x:v>
      </x:c>
      <x:c r="M1631" s="453" t="str">
        <x:v>DISPONIBILIDADE O&amp;M · FORA DO FATOR K</x:v>
      </x:c>
      <x:c r="N1631" s="453" t="str">
        <x:v>DE/PARA POR CÓDIGO</x:v>
      </x:c>
    </x:row>
    <x:row r="1632">
      <x:c r="A1632" s="453" t="str">
        <x:v>JUNHO 2025</x:v>
      </x:c>
      <x:c r="B1632" s="453" t="str">
        <x:v>DISPONIBILIDADE</x:v>
      </x:c>
      <x:c r="C1632" s="453" t="str">
        <x:v>DISPONIBILIDADE</x:v>
      </x:c>
      <x:c r="D1632" s="453" t="str">
        <x:v>LINHA VIVA</x:v>
      </x:c>
      <x:c r="E1632" s="453" t="str">
        <x:v>5032000215</x:v>
      </x:c>
      <x:c r="F1632" s="601" t="str">
        <x:v>INST FLY TAP/CRUZAM AEREO LV</x:v>
      </x:c>
      <x:c r="G1632" s="453" t="str">
        <x:v>UNIDADE</x:v>
      </x:c>
      <x:c r="H1632" s="604" t="n">
        <x:v>5</x:v>
      </x:c>
      <x:c r="I1632" s="607" t="n">
        <x:v>4613.97</x:v>
      </x:c>
      <x:c r="J1632" s="607" t="n">
        <x:v>2560.1</x:v>
      </x:c>
      <x:c r="K1632" s="453" t="str">
        <x:v>NORTE | SUL</x:v>
      </x:c>
      <x:c r="L1632" s="453" t="str">
        <x:v>NÃO</x:v>
      </x:c>
      <x:c r="M1632" s="453" t="str">
        <x:v>DISPONIBILIDADE O&amp;M · FORA DO FATOR K</x:v>
      </x:c>
      <x:c r="N1632" s="453" t="str">
        <x:v>NÃO INFORMADA | DE/PARA POR CÓDIGO</x:v>
      </x:c>
    </x:row>
    <x:row r="1633">
      <x:c r="A1633" s="453" t="str">
        <x:v>JUNHO 2025</x:v>
      </x:c>
      <x:c r="B1633" s="453" t="str">
        <x:v>DISPONIBILIDADE</x:v>
      </x:c>
      <x:c r="C1633" s="453" t="str">
        <x:v>DISPONIBILIDADE</x:v>
      </x:c>
      <x:c r="D1633" s="453" t="str">
        <x:v>LINHA VIVA</x:v>
      </x:c>
      <x:c r="E1633" s="453" t="str">
        <x:v>5032000216</x:v>
      </x:c>
      <x:c r="F1633" s="601" t="str">
        <x:v>RET FLY TAP /CRUZAM AEREO LV</x:v>
      </x:c>
      <x:c r="G1633" s="453" t="str">
        <x:v>UNIDADE</x:v>
      </x:c>
      <x:c r="H1633" s="604" t="n">
        <x:v>2</x:v>
      </x:c>
      <x:c r="I1633" s="607" t="n">
        <x:v>1682.27</x:v>
      </x:c>
      <x:c r="J1633" s="607" t="n">
        <x:v>658.44</x:v>
      </x:c>
      <x:c r="K1633" s="453" t="str">
        <x:v>SUL</x:v>
      </x:c>
      <x:c r="L1633" s="453" t="str">
        <x:v>NÃO</x:v>
      </x:c>
      <x:c r="M1633" s="453" t="str">
        <x:v>DISPONIBILIDADE O&amp;M · FORA DO FATOR K</x:v>
      </x:c>
      <x:c r="N1633" s="453" t="str">
        <x:v>DE/PARA POR CÓDIGO</x:v>
      </x:c>
    </x:row>
    <x:row r="1634">
      <x:c r="A1634" s="453" t="str">
        <x:v>JUNHO 2025</x:v>
      </x:c>
      <x:c r="B1634" s="453" t="str">
        <x:v>DISPONIBILIDADE</x:v>
      </x:c>
      <x:c r="C1634" s="453" t="str">
        <x:v>DISPONIBILIDADE</x:v>
      </x:c>
      <x:c r="D1634" s="453" t="str">
        <x:v>LINHA VIVA</x:v>
      </x:c>
      <x:c r="E1634" s="453" t="str">
        <x:v>5032000219</x:v>
      </x:c>
      <x:c r="F1634" s="601" t="str">
        <x:v>INST ESTRIBO OU GRAMPO LINHA VIVA RD LV</x:v>
      </x:c>
      <x:c r="G1634" s="453" t="str">
        <x:v>UNIDADE</x:v>
      </x:c>
      <x:c r="H1634" s="604" t="n">
        <x:v>6</x:v>
      </x:c>
      <x:c r="I1634" s="607" t="n">
        <x:v>926.64</x:v>
      </x:c>
      <x:c r="J1634" s="607" t="n">
        <x:v>1627.08</x:v>
      </x:c>
      <x:c r="K1634" s="453" t="str">
        <x:v>NORTE | SUL</x:v>
      </x:c>
      <x:c r="L1634" s="453" t="str">
        <x:v>NÃO</x:v>
      </x:c>
      <x:c r="M1634" s="453" t="str">
        <x:v>DISPONIBILIDADE O&amp;M · FORA DO FATOR K</x:v>
      </x:c>
      <x:c r="N1634" s="453" t="str">
        <x:v>NÃO INFORMADA | DE/PARA POR CÓDIGO</x:v>
      </x:c>
    </x:row>
    <x:row r="1635">
      <x:c r="A1635" s="453" t="str">
        <x:v>JUNHO 2025</x:v>
      </x:c>
      <x:c r="B1635" s="453" t="str">
        <x:v>DISPONIBILIDADE</x:v>
      </x:c>
      <x:c r="C1635" s="453" t="str">
        <x:v>DISPONIBILIDADE</x:v>
      </x:c>
      <x:c r="D1635" s="453" t="str">
        <x:v>LINHA VIVA</x:v>
      </x:c>
      <x:c r="E1635" s="453" t="str">
        <x:v>5032000220</x:v>
      </x:c>
      <x:c r="F1635" s="601" t="str">
        <x:v>RET ESTRIBO OU GRAMPO LINHA VIVA RD LV</x:v>
      </x:c>
      <x:c r="G1635" s="453" t="str">
        <x:v>UNIDADE</x:v>
      </x:c>
      <x:c r="H1635" s="604" t="n">
        <x:v>6</x:v>
      </x:c>
      <x:c r="I1635" s="607" t="n">
        <x:v>586.24</x:v>
      </x:c>
      <x:c r="J1635" s="607" t="n">
        <x:v>1029.36</x:v>
      </x:c>
      <x:c r="K1635" s="453" t="str">
        <x:v>SUL</x:v>
      </x:c>
      <x:c r="L1635" s="453" t="str">
        <x:v>NÃO</x:v>
      </x:c>
      <x:c r="M1635" s="453" t="str">
        <x:v>DISPONIBILIDADE O&amp;M · FORA DO FATOR K</x:v>
      </x:c>
      <x:c r="N1635" s="453" t="str">
        <x:v>DE/PARA POR CÓDIGO</x:v>
      </x:c>
    </x:row>
    <x:row r="1636">
      <x:c r="A1636" s="453" t="str">
        <x:v>JUNHO 2025</x:v>
      </x:c>
      <x:c r="B1636" s="453" t="str">
        <x:v>DISPONIBILIDADE</x:v>
      </x:c>
      <x:c r="C1636" s="453" t="str">
        <x:v>DISPONIBILIDADE</x:v>
      </x:c>
      <x:c r="D1636" s="453" t="str">
        <x:v>LINHA VIVA</x:v>
      </x:c>
      <x:c r="E1636" s="453" t="str">
        <x:v>5033000292</x:v>
      </x:c>
      <x:c r="F1636" s="601" t="str">
        <x:v>INST CHAVE FUSIVEL 15/25KV LV</x:v>
      </x:c>
      <x:c r="G1636" s="453" t="str">
        <x:v>UNIDADE</x:v>
      </x:c>
      <x:c r="H1636" s="604" t="n">
        <x:v>60</x:v>
      </x:c>
      <x:c r="I1636" s="607" t="n">
        <x:v>39497.97</x:v>
      </x:c>
      <x:c r="J1636" s="607" t="n">
        <x:v>22840.8</x:v>
      </x:c>
      <x:c r="K1636" s="453" t="str">
        <x:v>NORTE | SUL</x:v>
      </x:c>
      <x:c r="L1636" s="453" t="str">
        <x:v>NÃO</x:v>
      </x:c>
      <x:c r="M1636" s="453" t="str">
        <x:v>DISPONIBILIDADE O&amp;M · FORA DO FATOR K</x:v>
      </x:c>
      <x:c r="N1636" s="453" t="str">
        <x:v>DE/PARA POR CÓDIGO | NÃO INFORMADA</x:v>
      </x:c>
    </x:row>
    <x:row r="1637">
      <x:c r="A1637" s="453" t="str">
        <x:v>JUNHO 2025</x:v>
      </x:c>
      <x:c r="B1637" s="453" t="str">
        <x:v>DISPONIBILIDADE</x:v>
      </x:c>
      <x:c r="C1637" s="453" t="str">
        <x:v>DISPONIBILIDADE</x:v>
      </x:c>
      <x:c r="D1637" s="453" t="str">
        <x:v>LINHA VIVA</x:v>
      </x:c>
      <x:c r="E1637" s="453" t="str">
        <x:v>5033000293</x:v>
      </x:c>
      <x:c r="F1637" s="601" t="str">
        <x:v>RET CHAVE FUSIVEL 15/25KV LV</x:v>
      </x:c>
      <x:c r="G1637" s="453" t="str">
        <x:v>UNIDADE</x:v>
      </x:c>
      <x:c r="H1637" s="604" t="n">
        <x:v>46</x:v>
      </x:c>
      <x:c r="I1637" s="607" t="n">
        <x:v>21714.86</x:v>
      </x:c>
      <x:c r="J1637" s="607" t="n">
        <x:v>15577.44</x:v>
      </x:c>
      <x:c r="K1637" s="453" t="str">
        <x:v>NORTE | SUL</x:v>
      </x:c>
      <x:c r="L1637" s="453" t="str">
        <x:v>NÃO</x:v>
      </x:c>
      <x:c r="M1637" s="453" t="str">
        <x:v>DISPONIBILIDADE O&amp;M · FORA DO FATOR K</x:v>
      </x:c>
      <x:c r="N1637" s="453" t="str">
        <x:v>DE/PARA POR CÓDIGO</x:v>
      </x:c>
    </x:row>
    <x:row r="1638">
      <x:c r="A1638" s="453" t="str">
        <x:v>JUNHO 2025</x:v>
      </x:c>
      <x:c r="B1638" s="453" t="str">
        <x:v>DISPONIBILIDADE</x:v>
      </x:c>
      <x:c r="C1638" s="453" t="str">
        <x:v>DISPONIBILIDADE</x:v>
      </x:c>
      <x:c r="D1638" s="453" t="str">
        <x:v>LINHA VIVA</x:v>
      </x:c>
      <x:c r="E1638" s="453" t="str">
        <x:v>5033000318</x:v>
      </x:c>
      <x:c r="F1638" s="601" t="str">
        <x:v>INST PARA-RAIOS MT LV</x:v>
      </x:c>
      <x:c r="G1638" s="453" t="str">
        <x:v>UNIDADE</x:v>
      </x:c>
      <x:c r="H1638" s="604" t="n">
        <x:v>22</x:v>
      </x:c>
      <x:c r="I1638" s="607" t="n">
        <x:v>23727.88</x:v>
      </x:c>
      <x:c r="J1638" s="607" t="n">
        <x:v>8596.28</x:v>
      </x:c>
      <x:c r="K1638" s="453" t="str">
        <x:v>NORTE | SUL</x:v>
      </x:c>
      <x:c r="L1638" s="453" t="str">
        <x:v>NÃO</x:v>
      </x:c>
      <x:c r="M1638" s="453" t="str">
        <x:v>DISPONIBILIDADE O&amp;M · FORA DO FATOR K</x:v>
      </x:c>
      <x:c r="N1638" s="453" t="str">
        <x:v>DE/PARA POR CÓDIGO | NÃO INFORMADA</x:v>
      </x:c>
    </x:row>
    <x:row r="1639">
      <x:c r="A1639" s="453" t="str">
        <x:v>JUNHO 2025</x:v>
      </x:c>
      <x:c r="B1639" s="453" t="str">
        <x:v>DISPONIBILIDADE</x:v>
      </x:c>
      <x:c r="C1639" s="453" t="str">
        <x:v>DISPONIBILIDADE</x:v>
      </x:c>
      <x:c r="D1639" s="453" t="str">
        <x:v>LINHA VIVA</x:v>
      </x:c>
      <x:c r="E1639" s="453" t="str">
        <x:v>5033000319</x:v>
      </x:c>
      <x:c r="F1639" s="601" t="str">
        <x:v>RET PARA-RAIOS MT LV</x:v>
      </x:c>
      <x:c r="G1639" s="453" t="str">
        <x:v>UNIDADE</x:v>
      </x:c>
      <x:c r="H1639" s="604" t="n">
        <x:v>20</x:v>
      </x:c>
      <x:c r="I1639" s="607" t="n">
        <x:v>13931.44</x:v>
      </x:c>
      <x:c r="J1639" s="607" t="n">
        <x:v>4904.6</x:v>
      </x:c>
      <x:c r="K1639" s="453" t="str">
        <x:v>NORTE | SUL</x:v>
      </x:c>
      <x:c r="L1639" s="453" t="str">
        <x:v>NÃO</x:v>
      </x:c>
      <x:c r="M1639" s="453" t="str">
        <x:v>DISPONIBILIDADE O&amp;M · FORA DO FATOR K</x:v>
      </x:c>
      <x:c r="N1639" s="453" t="str">
        <x:v>DE/PARA POR CÓDIGO</x:v>
      </x:c>
    </x:row>
    <x:row r="1640">
      <x:c r="A1640" s="453" t="str">
        <x:v>JUNHO 2025</x:v>
      </x:c>
      <x:c r="B1640" s="453" t="str">
        <x:v>DISPONIBILIDADE</x:v>
      </x:c>
      <x:c r="C1640" s="453" t="str">
        <x:v>DISPONIBILIDADE</x:v>
      </x:c>
      <x:c r="D1640" s="453" t="str">
        <x:v>PODA</x:v>
      </x:c>
      <x:c r="E1640" s="453" t="str">
        <x:v>5035000065</x:v>
      </x:c>
      <x:c r="F1640" s="601" t="str">
        <x:v>PODA ARV&gt;6&lt;12M REDE BT CENTRAL 2MC PO LV</x:v>
      </x:c>
      <x:c r="G1640" s="453" t="str">
        <x:v>UNIDADE</x:v>
      </x:c>
      <x:c r="H1640" s="604" t="n">
        <x:v>2</x:v>
      </x:c>
      <x:c r="I1640" s="607" t="n">
        <x:v>5380.12</x:v>
      </x:c>
      <x:c r="J1640" s="607" t="n">
        <x:v>1416.98</x:v>
      </x:c>
      <x:c r="K1640" s="453" t="str">
        <x:v>NORTE | SUL</x:v>
      </x:c>
      <x:c r="L1640" s="453" t="str">
        <x:v>NÃO</x:v>
      </x:c>
      <x:c r="M1640" s="453" t="str">
        <x:v>DISPONIBILIDADE O&amp;M · FORA DO FATOR K</x:v>
      </x:c>
      <x:c r="N1640" s="453" t="str">
        <x:v>SUGESTÃO POR SIMILARIDADE</x:v>
      </x:c>
    </x:row>
    <x:row r="1641">
      <x:c r="A1641" s="453" t="str">
        <x:v>JUNHO 2025</x:v>
      </x:c>
      <x:c r="B1641" s="453" t="str">
        <x:v>DISPONIBILIDADE</x:v>
      </x:c>
      <x:c r="C1641" s="453" t="str">
        <x:v>DISPONIBILIDADE</x:v>
      </x:c>
      <x:c r="D1641" s="453" t="str">
        <x:v>LINHA MORTA</x:v>
      </x:c>
      <x:c r="E1641" s="453" t="str">
        <x:v>5400099116</x:v>
      </x:c>
      <x:c r="F1641" s="601" t="str">
        <x:v>INST CORTA-CIRCUITO BT LM</x:v>
      </x:c>
      <x:c r="G1641" s="453" t="str">
        <x:v>UNIDADE</x:v>
      </x:c>
      <x:c r="H1641" s="604" t="n">
        <x:v>2</x:v>
      </x:c>
      <x:c r="I1641" s="607" t="n">
        <x:v>80.96</x:v>
      </x:c>
      <x:c r="J1641" s="607" t="n">
        <x:v>725.08</x:v>
      </x:c>
      <x:c r="K1641" s="453" t="str">
        <x:v>SUL</x:v>
      </x:c>
      <x:c r="L1641" s="453" t="str">
        <x:v>NÃO</x:v>
      </x:c>
      <x:c r="M1641" s="453" t="str">
        <x:v>DISPONIBILIDADE O&amp;M · FORA DO FATOR K</x:v>
      </x:c>
      <x:c r="N1641" s="453" t="str">
        <x:v>DE/PARA POR CÓDIGO | NÃO INFORMADA</x:v>
      </x:c>
    </x:row>
    <x:row r="1642">
      <x:c r="A1642" s="453" t="str">
        <x:v>JUNHO 2025</x:v>
      </x:c>
      <x:c r="B1642" s="453" t="str">
        <x:v>DISPONIBILIDADE</x:v>
      </x:c>
      <x:c r="C1642" s="453" t="str">
        <x:v>DISPONIBILIDADE</x:v>
      </x:c>
      <x:c r="D1642" s="453" t="str">
        <x:v>LINHA MORTA</x:v>
      </x:c>
      <x:c r="E1642" s="453" t="str">
        <x:v>5400099117</x:v>
      </x:c>
      <x:c r="F1642" s="601" t="str">
        <x:v>RET CORTA-CIRCUITO BT LM</x:v>
      </x:c>
      <x:c r="G1642" s="453" t="str">
        <x:v>UNIDADE</x:v>
      </x:c>
      <x:c r="H1642" s="604" t="n">
        <x:v>5</x:v>
      </x:c>
      <x:c r="I1642" s="607" t="n">
        <x:v>114.22</x:v>
      </x:c>
      <x:c r="J1642" s="607" t="n">
        <x:v>1246.15</x:v>
      </x:c>
      <x:c r="K1642" s="453" t="str">
        <x:v>SUL</x:v>
      </x:c>
      <x:c r="L1642" s="453" t="str">
        <x:v>NÃO</x:v>
      </x:c>
      <x:c r="M1642" s="453" t="str">
        <x:v>DISPONIBILIDADE O&amp;M · FORA DO FATOR K</x:v>
      </x:c>
      <x:c r="N1642" s="453" t="str">
        <x:v>DE/PARA POR CÓDIGO</x:v>
      </x:c>
    </x:row>
    <x:row r="1643">
      <x:c r="A1643" s="453" t="str">
        <x:v>JUNHO 2025</x:v>
      </x:c>
      <x:c r="B1643" s="453" t="str">
        <x:v>DISPONIBILIDADE</x:v>
      </x:c>
      <x:c r="C1643" s="453" t="str">
        <x:v>DISPONIBILIDADE</x:v>
      </x:c>
      <x:c r="D1643" s="453" t="str">
        <x:v>LINHA MORTA</x:v>
      </x:c>
      <x:c r="E1643" s="453" t="str">
        <x:v>5400099188</x:v>
      </x:c>
      <x:c r="F1643" s="601" t="str">
        <x:v>INST HASTE PARA-RAIOS LM</x:v>
      </x:c>
      <x:c r="G1643" s="453" t="str">
        <x:v>UNIDADE</x:v>
      </x:c>
      <x:c r="H1643" s="604" t="n">
        <x:v>2</x:v>
      </x:c>
      <x:c r="I1643" s="607" t="n">
        <x:v>312.36</x:v>
      </x:c>
      <x:c r="J1643" s="607" t="n">
        <x:v>627.8</x:v>
      </x:c>
      <x:c r="K1643" s="453" t="str">
        <x:v>SUL</x:v>
      </x:c>
      <x:c r="L1643" s="453" t="str">
        <x:v>NÃO</x:v>
      </x:c>
      <x:c r="M1643" s="453" t="str">
        <x:v>DISPONIBILIDADE O&amp;M · FORA DO FATOR K</x:v>
      </x:c>
      <x:c r="N1643" s="453" t="str">
        <x:v>NÃO INFORMADA | DE/PARA POR CÓDIGO</x:v>
      </x:c>
    </x:row>
    <x:row r="1644">
      <x:c r="A1644" s="453" t="str">
        <x:v>JUNHO 2025</x:v>
      </x:c>
      <x:c r="B1644" s="453" t="str">
        <x:v>DISPONIBILIDADE</x:v>
      </x:c>
      <x:c r="C1644" s="453" t="str">
        <x:v>DISPONIBILIDADE</x:v>
      </x:c>
      <x:c r="D1644" s="453" t="str">
        <x:v>LINHA MORTA</x:v>
      </x:c>
      <x:c r="E1644" s="453" t="str">
        <x:v>5400099189</x:v>
      </x:c>
      <x:c r="F1644" s="601" t="str">
        <x:v>RET HASTE PARA-RAIOS LM</x:v>
      </x:c>
      <x:c r="G1644" s="453" t="str">
        <x:v>UNIDADE</x:v>
      </x:c>
      <x:c r="H1644" s="604" t="n">
        <x:v>8</x:v>
      </x:c>
      <x:c r="I1644" s="607" t="n">
        <x:v>351.36</x:v>
      </x:c>
      <x:c r="J1644" s="607" t="n">
        <x:v>1251.36</x:v>
      </x:c>
      <x:c r="K1644" s="453" t="str">
        <x:v>SUL</x:v>
      </x:c>
      <x:c r="L1644" s="453" t="str">
        <x:v>NÃO</x:v>
      </x:c>
      <x:c r="M1644" s="453" t="str">
        <x:v>DISPONIBILIDADE O&amp;M · FORA DO FATOR K</x:v>
      </x:c>
      <x:c r="N1644" s="453" t="str">
        <x:v>DE/PARA POR CÓDIGO</x:v>
      </x:c>
    </x:row>
    <x:row r="1645">
      <x:c r="A1645" s="453" t="str">
        <x:v>JUNHO 2025</x:v>
      </x:c>
      <x:c r="B1645" s="453" t="str">
        <x:v>DISPONIBILIDADE</x:v>
      </x:c>
      <x:c r="C1645" s="453" t="str">
        <x:v>DISPONIBILIDADE</x:v>
      </x:c>
      <x:c r="D1645" s="453" t="str">
        <x:v>LINHA MORTA</x:v>
      </x:c>
      <x:c r="E1645" s="453" t="str">
        <x:v>5400099204</x:v>
      </x:c>
      <x:c r="F1645" s="601" t="str">
        <x:v>IMPLANT TALA (REFORCO POSTE MAD) BASE LM</x:v>
      </x:c>
      <x:c r="G1645" s="453" t="str">
        <x:v>UNIDADE</x:v>
      </x:c>
      <x:c r="H1645" s="604" t="n">
        <x:v>76</x:v>
      </x:c>
      <x:c r="I1645" s="607" t="n">
        <x:v>83084.72</x:v>
      </x:c>
      <x:c r="J1645" s="607" t="n">
        <x:v>80320.6</x:v>
      </x:c>
      <x:c r="K1645" s="453" t="str">
        <x:v>NORTE | SUL</x:v>
      </x:c>
      <x:c r="L1645" s="453" t="str">
        <x:v>NÃO</x:v>
      </x:c>
      <x:c r="M1645" s="453" t="str">
        <x:v>DISPONIBILIDADE O&amp;M · FORA DO FATOR K</x:v>
      </x:c>
      <x:c r="N1645" s="453" t="str">
        <x:v>DE/PARA POR CÓDIGO</x:v>
      </x:c>
    </x:row>
    <x:row r="1646">
      <x:c r="A1646" s="453" t="str">
        <x:v>JUNHO 2025</x:v>
      </x:c>
      <x:c r="B1646" s="453" t="str">
        <x:v>O&amp;M</x:v>
      </x:c>
      <x:c r="C1646" s="453" t="str">
        <x:v>PRODUÇÃO</x:v>
      </x:c>
      <x:c r="D1646" s="453" t="str">
        <x:v>LINHA MORTA</x:v>
      </x:c>
      <x:c r="E1646" s="453" t="str">
        <x:v>5020000092</x:v>
      </x:c>
      <x:c r="F1646" s="601" t="str">
        <x:v>INST POSTE CONCRETO ATE 14M LM</x:v>
      </x:c>
      <x:c r="G1646" s="453" t="str">
        <x:v>UNIDADE</x:v>
      </x:c>
      <x:c r="H1646" s="604" t="n">
        <x:v>656</x:v>
      </x:c>
      <x:c r="I1646" s="607" t="n">
        <x:v>892831.16</x:v>
      </x:c>
      <x:c r="J1646" s="607" t="n">
        <x:v>1155484.96</x:v>
      </x:c>
      <x:c r="K1646" s="453" t="str">
        <x:v>NORTE | SUL</x:v>
      </x:c>
      <x:c r="L1646" s="453" t="str">
        <x:v>SIM</x:v>
      </x:c>
      <x:c r="M1646" s="453" t="str">
        <x:v>PRODUÇÃO · COMPÕE O FATOR K</x:v>
      </x:c>
      <x:c r="N1646" s="453" t="str">
        <x:v>DE/PARA POR CÓDIGO</x:v>
      </x:c>
    </x:row>
    <x:row r="1647">
      <x:c r="A1647" s="453" t="str">
        <x:v>JUNHO 2025</x:v>
      </x:c>
      <x:c r="B1647" s="453" t="str">
        <x:v>O&amp;M</x:v>
      </x:c>
      <x:c r="C1647" s="453" t="str">
        <x:v>PRODUÇÃO</x:v>
      </x:c>
      <x:c r="D1647" s="453" t="str">
        <x:v>LINHA MORTA</x:v>
      </x:c>
      <x:c r="E1647" s="453" t="str">
        <x:v>5020000093</x:v>
      </x:c>
      <x:c r="F1647" s="601" t="str">
        <x:v>RET POSTE CONCRETO ATE 14M LM</x:v>
      </x:c>
      <x:c r="G1647" s="453" t="str">
        <x:v>UNIDADE</x:v>
      </x:c>
      <x:c r="H1647" s="604" t="n">
        <x:v>37.11468</x:v>
      </x:c>
      <x:c r="I1647" s="607" t="n">
        <x:v>20994.49</x:v>
      </x:c>
      <x:c r="J1647" s="607" t="n">
        <x:v>25857.06</x:v>
      </x:c>
      <x:c r="K1647" s="453" t="str">
        <x:v>NORTE | SUL</x:v>
      </x:c>
      <x:c r="L1647" s="453" t="str">
        <x:v>SIM</x:v>
      </x:c>
      <x:c r="M1647" s="453" t="str">
        <x:v>PRODUÇÃO · COMPÕE O FATOR K</x:v>
      </x:c>
      <x:c r="N1647" s="453" t="str">
        <x:v>DE/PARA POR CÓDIGO | NÃO INFORMADA</x:v>
      </x:c>
    </x:row>
    <x:row r="1648">
      <x:c r="A1648" s="453" t="str">
        <x:v>JUNHO 2025</x:v>
      </x:c>
      <x:c r="B1648" s="453" t="str">
        <x:v>O&amp;M</x:v>
      </x:c>
      <x:c r="C1648" s="453" t="str">
        <x:v>PRODUÇÃO</x:v>
      </x:c>
      <x:c r="D1648" s="453" t="str">
        <x:v>LINHA MORTA</x:v>
      </x:c>
      <x:c r="E1648" s="453" t="str">
        <x:v>5020000098</x:v>
      </x:c>
      <x:c r="F1648" s="601" t="str">
        <x:v>INST POSTE DE FIBRA 7 A 19M LM</x:v>
      </x:c>
      <x:c r="G1648" s="453" t="str">
        <x:v>UNIDADE</x:v>
      </x:c>
      <x:c r="H1648" s="604" t="n">
        <x:v>252</x:v>
      </x:c>
      <x:c r="I1648" s="607" t="n">
        <x:v>304978.55</x:v>
      </x:c>
      <x:c r="J1648" s="607" t="n">
        <x:v>296039.52</x:v>
      </x:c>
      <x:c r="K1648" s="453" t="str">
        <x:v>NORTE | SUL</x:v>
      </x:c>
      <x:c r="L1648" s="453" t="str">
        <x:v>SIM</x:v>
      </x:c>
      <x:c r="M1648" s="453" t="str">
        <x:v>PRODUÇÃO · COMPÕE O FATOR K</x:v>
      </x:c>
      <x:c r="N1648" s="453" t="str">
        <x:v>DE/PARA POR CÓDIGO | NÃO INFORMADA</x:v>
      </x:c>
    </x:row>
    <x:row r="1649">
      <x:c r="A1649" s="453" t="str">
        <x:v>JUNHO 2025</x:v>
      </x:c>
      <x:c r="B1649" s="453" t="str">
        <x:v>O&amp;M</x:v>
      </x:c>
      <x:c r="C1649" s="453" t="str">
        <x:v>PRODUÇÃO</x:v>
      </x:c>
      <x:c r="D1649" s="453" t="str">
        <x:v>LINHA MORTA</x:v>
      </x:c>
      <x:c r="E1649" s="453" t="str">
        <x:v>5020000099</x:v>
      </x:c>
      <x:c r="F1649" s="601" t="str">
        <x:v>RET POSTE DE FIBRA 7 A 19M LM</x:v>
      </x:c>
      <x:c r="G1649" s="453" t="str">
        <x:v>UNIDADE</x:v>
      </x:c>
      <x:c r="H1649" s="604" t="n">
        <x:v>5.443187</x:v>
      </x:c>
      <x:c r="I1649" s="607" t="n">
        <x:v>2578.42</x:v>
      </x:c>
      <x:c r="J1649" s="607" t="n">
        <x:v>3260.52</x:v>
      </x:c>
      <x:c r="K1649" s="453" t="str">
        <x:v>NORTE | SUL</x:v>
      </x:c>
      <x:c r="L1649" s="453" t="str">
        <x:v>SIM</x:v>
      </x:c>
      <x:c r="M1649" s="453" t="str">
        <x:v>PRODUÇÃO · COMPÕE O FATOR K</x:v>
      </x:c>
      <x:c r="N1649" s="453" t="str">
        <x:v>DE/PARA POR CÓDIGO | NÃO INFORMADA</x:v>
      </x:c>
    </x:row>
    <x:row r="1650">
      <x:c r="A1650" s="453" t="str">
        <x:v>JUNHO 2025</x:v>
      </x:c>
      <x:c r="B1650" s="453" t="str">
        <x:v>O&amp;M</x:v>
      </x:c>
      <x:c r="C1650" s="453" t="str">
        <x:v>PRODUÇÃO</x:v>
      </x:c>
      <x:c r="D1650" s="453" t="str">
        <x:v>LINHA MORTA</x:v>
      </x:c>
      <x:c r="E1650" s="453" t="str">
        <x:v>5020000106</x:v>
      </x:c>
      <x:c r="F1650" s="601" t="str">
        <x:v>APRUMAR POSTE CONC/FIBRA LM</x:v>
      </x:c>
      <x:c r="G1650" s="453" t="str">
        <x:v>UNIDADE</x:v>
      </x:c>
      <x:c r="H1650" s="604" t="n">
        <x:v>2</x:v>
      </x:c>
      <x:c r="I1650" s="607" t="n">
        <x:v>912.66</x:v>
      </x:c>
      <x:c r="J1650" s="607" t="n">
        <x:v>1303.44</x:v>
      </x:c>
      <x:c r="K1650" s="453" t="str">
        <x:v>NORTE</x:v>
      </x:c>
      <x:c r="L1650" s="453" t="str">
        <x:v>SIM</x:v>
      </x:c>
      <x:c r="M1650" s="453" t="str">
        <x:v>PRODUÇÃO · COMPÕE O FATOR K</x:v>
      </x:c>
      <x:c r="N1650" s="453" t="str">
        <x:v>DE/PARA POR CÓDIGO</x:v>
      </x:c>
    </x:row>
    <x:row r="1651">
      <x:c r="A1651" s="453" t="str">
        <x:v>JUNHO 2025</x:v>
      </x:c>
      <x:c r="B1651" s="453" t="str">
        <x:v>O&amp;M</x:v>
      </x:c>
      <x:c r="C1651" s="453" t="str">
        <x:v>PRODUÇÃO</x:v>
      </x:c>
      <x:c r="D1651" s="453" t="str">
        <x:v>LINHA MORTA</x:v>
      </x:c>
      <x:c r="E1651" s="453" t="str">
        <x:v>5020000107</x:v>
      </x:c>
      <x:c r="F1651" s="601" t="str">
        <x:v>RESTAURAR PASSEIO SIMPLES CIMENTADO LM</x:v>
      </x:c>
      <x:c r="G1651" s="453" t="str">
        <x:v>UNIDADE</x:v>
      </x:c>
      <x:c r="H1651" s="604" t="n">
        <x:v>14</x:v>
      </x:c>
      <x:c r="I1651" s="607" t="n">
        <x:v>9975.7</x:v>
      </x:c>
      <x:c r="J1651" s="607" t="n">
        <x:v>7813.82</x:v>
      </x:c>
      <x:c r="K1651" s="453" t="str">
        <x:v>NORTE | SUL</x:v>
      </x:c>
      <x:c r="L1651" s="453" t="str">
        <x:v>SIM</x:v>
      </x:c>
      <x:c r="M1651" s="453" t="str">
        <x:v>PRODUÇÃO · COMPÕE O FATOR K</x:v>
      </x:c>
      <x:c r="N1651" s="453" t="str">
        <x:v>DE/PARA POR CÓDIGO</x:v>
      </x:c>
    </x:row>
    <x:row r="1652">
      <x:c r="A1652" s="453" t="str">
        <x:v>JUNHO 2025</x:v>
      </x:c>
      <x:c r="B1652" s="453" t="str">
        <x:v>O&amp;M</x:v>
      </x:c>
      <x:c r="C1652" s="453" t="str">
        <x:v>PRODUÇÃO</x:v>
      </x:c>
      <x:c r="D1652" s="453" t="str">
        <x:v>LINHA MORTA</x:v>
      </x:c>
      <x:c r="E1652" s="453" t="str">
        <x:v>5020000118</x:v>
      </x:c>
      <x:c r="F1652" s="601" t="str">
        <x:v>RET POSTE DE MADEIRA LM</x:v>
      </x:c>
      <x:c r="G1652" s="453" t="str">
        <x:v>UNIDADE</x:v>
      </x:c>
      <x:c r="H1652" s="604" t="n">
        <x:v>495.442132</x:v>
      </x:c>
      <x:c r="I1652" s="607" t="n">
        <x:v>248289.57</x:v>
      </x:c>
      <x:c r="J1652" s="607" t="n">
        <x:v>296774.79</x:v>
      </x:c>
      <x:c r="K1652" s="453" t="str">
        <x:v>NORTE | SUL</x:v>
      </x:c>
      <x:c r="L1652" s="453" t="str">
        <x:v>SIM</x:v>
      </x:c>
      <x:c r="M1652" s="453" t="str">
        <x:v>PRODUÇÃO · COMPÕE O FATOR K</x:v>
      </x:c>
      <x:c r="N1652" s="453" t="str">
        <x:v>DE/PARA POR CÓDIGO | NÃO INFORMADA</x:v>
      </x:c>
    </x:row>
    <x:row r="1653">
      <x:c r="A1653" s="453" t="str">
        <x:v>JUNHO 2025</x:v>
      </x:c>
      <x:c r="B1653" s="453" t="str">
        <x:v>O&amp;M</x:v>
      </x:c>
      <x:c r="C1653" s="453" t="str">
        <x:v>PRODUÇÃO</x:v>
      </x:c>
      <x:c r="D1653" s="453" t="str">
        <x:v>LINHA MORTA</x:v>
      </x:c>
      <x:c r="E1653" s="453" t="str">
        <x:v>5020100055</x:v>
      </x:c>
      <x:c r="F1653" s="601" t="str">
        <x:v>ABRIR CAVA ROCHA MACICA S/ EXPLOSIVO LM</x:v>
      </x:c>
      <x:c r="G1653" s="453" t="str">
        <x:v>UNIDADE</x:v>
      </x:c>
      <x:c r="H1653" s="604" t="n">
        <x:v>22</x:v>
      </x:c>
      <x:c r="I1653" s="607" t="n">
        <x:v>134511</x:v>
      </x:c>
      <x:c r="J1653" s="607" t="n">
        <x:v>36290.1</x:v>
      </x:c>
      <x:c r="K1653" s="453" t="str">
        <x:v>NORTE | SUL</x:v>
      </x:c>
      <x:c r="L1653" s="453" t="str">
        <x:v>SIM</x:v>
      </x:c>
      <x:c r="M1653" s="453" t="str">
        <x:v>PRODUÇÃO · COMPÕE O FATOR K</x:v>
      </x:c>
      <x:c r="N1653" s="453" t="str">
        <x:v>DE/PARA POR CÓDIGO | NÃO INFORMADA</x:v>
      </x:c>
    </x:row>
    <x:row r="1654">
      <x:c r="A1654" s="453" t="str">
        <x:v>JUNHO 2025</x:v>
      </x:c>
      <x:c r="B1654" s="453" t="str">
        <x:v>O&amp;M</x:v>
      </x:c>
      <x:c r="C1654" s="453" t="str">
        <x:v>PRODUÇÃO</x:v>
      </x:c>
      <x:c r="D1654" s="453" t="str">
        <x:v>LINHA MORTA</x:v>
      </x:c>
      <x:c r="E1654" s="453" t="str">
        <x:v>5020100057</x:v>
      </x:c>
      <x:c r="F1654" s="601" t="str">
        <x:v>BASE CONCRETO 2CAMADAS PARA POSTE LM</x:v>
      </x:c>
      <x:c r="G1654" s="453" t="str">
        <x:v>UNIDADE</x:v>
      </x:c>
      <x:c r="H1654" s="604" t="n">
        <x:v>241</x:v>
      </x:c>
      <x:c r="I1654" s="607" t="n">
        <x:v>493838.75</x:v>
      </x:c>
      <x:c r="J1654" s="607" t="n">
        <x:v>348818.58</x:v>
      </x:c>
      <x:c r="K1654" s="453" t="str">
        <x:v>NORTE | SUL</x:v>
      </x:c>
      <x:c r="L1654" s="453" t="str">
        <x:v>SIM</x:v>
      </x:c>
      <x:c r="M1654" s="453" t="str">
        <x:v>PRODUÇÃO · COMPÕE O FATOR K</x:v>
      </x:c>
      <x:c r="N1654" s="453" t="str">
        <x:v>DE/PARA POR CÓDIGO</x:v>
      </x:c>
    </x:row>
    <x:row r="1655">
      <x:c r="A1655" s="453" t="str">
        <x:v>JUNHO 2025</x:v>
      </x:c>
      <x:c r="B1655" s="453" t="str">
        <x:v>O&amp;M</x:v>
      </x:c>
      <x:c r="C1655" s="453" t="str">
        <x:v>PRODUÇÃO</x:v>
      </x:c>
      <x:c r="D1655" s="453" t="str">
        <x:v>LINHA MORTA</x:v>
      </x:c>
      <x:c r="E1655" s="453" t="str">
        <x:v>5020100058</x:v>
      </x:c>
      <x:c r="F1655" s="601" t="str">
        <x:v>BASE CONCRETO C/ MANILHA PARA POSTE LM</x:v>
      </x:c>
      <x:c r="G1655" s="453" t="str">
        <x:v>UNIDADE</x:v>
      </x:c>
      <x:c r="H1655" s="604" t="n">
        <x:v>8</x:v>
      </x:c>
      <x:c r="I1655" s="607" t="n">
        <x:v>86106.38</x:v>
      </x:c>
      <x:c r="J1655" s="607" t="n">
        <x:v>13777.92</x:v>
      </x:c>
      <x:c r="K1655" s="453" t="str">
        <x:v>SUL</x:v>
      </x:c>
      <x:c r="L1655" s="453" t="str">
        <x:v>SIM</x:v>
      </x:c>
      <x:c r="M1655" s="453" t="str">
        <x:v>PRODUÇÃO · COMPÕE O FATOR K</x:v>
      </x:c>
      <x:c r="N1655" s="453" t="str">
        <x:v>DE/PARA POR CÓDIGO</x:v>
      </x:c>
    </x:row>
    <x:row r="1656">
      <x:c r="A1656" s="453" t="str">
        <x:v>JUNHO 2025</x:v>
      </x:c>
      <x:c r="B1656" s="453" t="str">
        <x:v>O&amp;M</x:v>
      </x:c>
      <x:c r="C1656" s="453" t="str">
        <x:v>PRODUÇÃO</x:v>
      </x:c>
      <x:c r="D1656" s="453" t="str">
        <x:v>LINHA MORTA</x:v>
      </x:c>
      <x:c r="E1656" s="453" t="str">
        <x:v>5020200034</x:v>
      </x:c>
      <x:c r="F1656" s="601" t="str">
        <x:v>INST ESTAI ANCORA LM</x:v>
      </x:c>
      <x:c r="G1656" s="453" t="str">
        <x:v>CONJUNTO</x:v>
      </x:c>
      <x:c r="H1656" s="604" t="n">
        <x:v>24</x:v>
      </x:c>
      <x:c r="I1656" s="607" t="n">
        <x:v>49156.34</x:v>
      </x:c>
      <x:c r="J1656" s="607" t="n">
        <x:v>22058.16</x:v>
      </x:c>
      <x:c r="K1656" s="453" t="str">
        <x:v>NORTE | SUL</x:v>
      </x:c>
      <x:c r="L1656" s="453" t="str">
        <x:v>SIM</x:v>
      </x:c>
      <x:c r="M1656" s="453" t="str">
        <x:v>PRODUÇÃO · COMPÕE O FATOR K</x:v>
      </x:c>
      <x:c r="N1656" s="453" t="str">
        <x:v>DE/PARA POR CÓDIGO</x:v>
      </x:c>
    </x:row>
    <x:row r="1657">
      <x:c r="A1657" s="453" t="str">
        <x:v>JUNHO 2025</x:v>
      </x:c>
      <x:c r="B1657" s="453" t="str">
        <x:v>O&amp;M</x:v>
      </x:c>
      <x:c r="C1657" s="453" t="str">
        <x:v>PRODUÇÃO</x:v>
      </x:c>
      <x:c r="D1657" s="453" t="str">
        <x:v>LINHA MORTA</x:v>
      </x:c>
      <x:c r="E1657" s="453" t="str">
        <x:v>5020200035</x:v>
      </x:c>
      <x:c r="F1657" s="601" t="str">
        <x:v>RET ESTAI ANCORA LM</x:v>
      </x:c>
      <x:c r="G1657" s="453" t="str">
        <x:v>CONJUNTO</x:v>
      </x:c>
      <x:c r="H1657" s="604" t="n">
        <x:v>94</x:v>
      </x:c>
      <x:c r="I1657" s="607" t="n">
        <x:v>27289.43</x:v>
      </x:c>
      <x:c r="J1657" s="607" t="n">
        <x:v>24292.42</x:v>
      </x:c>
      <x:c r="K1657" s="453" t="str">
        <x:v>NORTE | SUL</x:v>
      </x:c>
      <x:c r="L1657" s="453" t="str">
        <x:v>SIM</x:v>
      </x:c>
      <x:c r="M1657" s="453" t="str">
        <x:v>PRODUÇÃO · COMPÕE O FATOR K</x:v>
      </x:c>
      <x:c r="N1657" s="453" t="str">
        <x:v>DE/PARA POR CÓDIGO</x:v>
      </x:c>
    </x:row>
    <x:row r="1658">
      <x:c r="A1658" s="453" t="str">
        <x:v>JUNHO 2025</x:v>
      </x:c>
      <x:c r="B1658" s="453" t="str">
        <x:v>O&amp;M</x:v>
      </x:c>
      <x:c r="C1658" s="453" t="str">
        <x:v>PRODUÇÃO</x:v>
      </x:c>
      <x:c r="D1658" s="453" t="str">
        <x:v>LINHA MORTA</x:v>
      </x:c>
      <x:c r="E1658" s="453" t="str">
        <x:v>5020200036</x:v>
      </x:c>
      <x:c r="F1658" s="601" t="str">
        <x:v>INST ESTAI SUBSOLO BASE REFORCADA LM</x:v>
      </x:c>
      <x:c r="G1658" s="453" t="str">
        <x:v>CONJUNTO</x:v>
      </x:c>
      <x:c r="H1658" s="604" t="n">
        <x:v>18</x:v>
      </x:c>
      <x:c r="I1658" s="607" t="n">
        <x:v>11303.28</x:v>
      </x:c>
      <x:c r="J1658" s="607" t="n">
        <x:v>6156.54</x:v>
      </x:c>
      <x:c r="K1658" s="453" t="str">
        <x:v>NORTE | SUL</x:v>
      </x:c>
      <x:c r="L1658" s="453" t="str">
        <x:v>SIM</x:v>
      </x:c>
      <x:c r="M1658" s="453" t="str">
        <x:v>PRODUÇÃO · COMPÕE O FATOR K</x:v>
      </x:c>
      <x:c r="N1658" s="453" t="str">
        <x:v>SUGESTÃO POR SIMILARIDADE | NÃO INFORMADA</x:v>
      </x:c>
    </x:row>
    <x:row r="1659">
      <x:c r="A1659" s="453" t="str">
        <x:v>JUNHO 2025</x:v>
      </x:c>
      <x:c r="B1659" s="453" t="str">
        <x:v>O&amp;M</x:v>
      </x:c>
      <x:c r="C1659" s="453" t="str">
        <x:v>PRODUÇÃO</x:v>
      </x:c>
      <x:c r="D1659" s="453" t="str">
        <x:v>LINHA MORTA</x:v>
      </x:c>
      <x:c r="E1659" s="453" t="str">
        <x:v>5020200037</x:v>
      </x:c>
      <x:c r="F1659" s="601" t="str">
        <x:v>INST ESTAI AEREO LM</x:v>
      </x:c>
      <x:c r="G1659" s="453" t="str">
        <x:v>CONJUNTO</x:v>
      </x:c>
      <x:c r="H1659" s="604" t="n">
        <x:v>3</x:v>
      </x:c>
      <x:c r="I1659" s="607" t="n">
        <x:v>1121.25</x:v>
      </x:c>
      <x:c r="J1659" s="607" t="n">
        <x:v>1104.18</x:v>
      </x:c>
      <x:c r="K1659" s="453" t="str">
        <x:v>NORTE | SUL</x:v>
      </x:c>
      <x:c r="L1659" s="453" t="str">
        <x:v>SIM</x:v>
      </x:c>
      <x:c r="M1659" s="453" t="str">
        <x:v>PRODUÇÃO · COMPÕE O FATOR K</x:v>
      </x:c>
      <x:c r="N1659" s="453" t="str">
        <x:v>DE/PARA POR CÓDIGO | NÃO INFORMADA</x:v>
      </x:c>
    </x:row>
    <x:row r="1660">
      <x:c r="A1660" s="453" t="str">
        <x:v>JUNHO 2025</x:v>
      </x:c>
      <x:c r="B1660" s="453" t="str">
        <x:v>O&amp;M</x:v>
      </x:c>
      <x:c r="C1660" s="453" t="str">
        <x:v>PRODUÇÃO</x:v>
      </x:c>
      <x:c r="D1660" s="453" t="str">
        <x:v>LINHA MORTA</x:v>
      </x:c>
      <x:c r="E1660" s="453" t="str">
        <x:v>5020200038</x:v>
      </x:c>
      <x:c r="F1660" s="601" t="str">
        <x:v>RET ESTAI AEREO LM</x:v>
      </x:c>
      <x:c r="G1660" s="453" t="str">
        <x:v>CONJUNTO</x:v>
      </x:c>
      <x:c r="H1660" s="604" t="n">
        <x:v>18</x:v>
      </x:c>
      <x:c r="I1660" s="607" t="n">
        <x:v>3242.63</x:v>
      </x:c>
      <x:c r="J1660" s="607" t="n">
        <x:v>4968.72</x:v>
      </x:c>
      <x:c r="K1660" s="453" t="str">
        <x:v>NORTE | SUL</x:v>
      </x:c>
      <x:c r="L1660" s="453" t="str">
        <x:v>SIM</x:v>
      </x:c>
      <x:c r="M1660" s="453" t="str">
        <x:v>PRODUÇÃO · COMPÕE O FATOR K</x:v>
      </x:c>
      <x:c r="N1660" s="453" t="str">
        <x:v>DE/PARA POR CÓDIGO | NÃO INFORMADA</x:v>
      </x:c>
    </x:row>
    <x:row r="1661">
      <x:c r="A1661" s="453" t="str">
        <x:v>JUNHO 2025</x:v>
      </x:c>
      <x:c r="B1661" s="453" t="str">
        <x:v>O&amp;M</x:v>
      </x:c>
      <x:c r="C1661" s="453" t="str">
        <x:v>PRODUÇÃO</x:v>
      </x:c>
      <x:c r="D1661" s="453" t="str">
        <x:v>LINHA MORTA</x:v>
      </x:c>
      <x:c r="E1661" s="453" t="str">
        <x:v>5020200039</x:v>
      </x:c>
      <x:c r="F1661" s="601" t="str">
        <x:v>TENSIONAR ESTAI LM</x:v>
      </x:c>
      <x:c r="G1661" s="453" t="str">
        <x:v>CONJUNTO</x:v>
      </x:c>
      <x:c r="H1661" s="604" t="n">
        <x:v>9</x:v>
      </x:c>
      <x:c r="I1661" s="607" t="n">
        <x:v>878.4</x:v>
      </x:c>
      <x:c r="J1661" s="607" t="n">
        <x:v>1656.27</x:v>
      </x:c>
      <x:c r="K1661" s="453" t="str">
        <x:v>NORTE</x:v>
      </x:c>
      <x:c r="L1661" s="453" t="str">
        <x:v>SIM</x:v>
      </x:c>
      <x:c r="M1661" s="453" t="str">
        <x:v>PRODUÇÃO · COMPÕE O FATOR K</x:v>
      </x:c>
      <x:c r="N1661" s="453" t="str">
        <x:v>DE/PARA POR CÓDIGO</x:v>
      </x:c>
    </x:row>
    <x:row r="1662">
      <x:c r="A1662" s="453" t="str">
        <x:v>JUNHO 2025</x:v>
      </x:c>
      <x:c r="B1662" s="453" t="str">
        <x:v>O&amp;M</x:v>
      </x:c>
      <x:c r="C1662" s="453" t="str">
        <x:v>PRODUÇÃO</x:v>
      </x:c>
      <x:c r="D1662" s="453" t="str">
        <x:v>LINHA MORTA</x:v>
      </x:c>
      <x:c r="E1662" s="453" t="str">
        <x:v>5021000131</x:v>
      </x:c>
      <x:c r="F1662" s="601" t="str">
        <x:v>INST ESTR PRI 2/3F SUS/PAS SP CRUZ SP LM</x:v>
      </x:c>
      <x:c r="G1662" s="453" t="str">
        <x:v>CONJUNTO</x:v>
      </x:c>
      <x:c r="H1662" s="604" t="n">
        <x:v>187</x:v>
      </x:c>
      <x:c r="I1662" s="607" t="n">
        <x:v>95766.55</x:v>
      </x:c>
      <x:c r="J1662" s="607" t="n">
        <x:v>122043.68</x:v>
      </x:c>
      <x:c r="K1662" s="453" t="str">
        <x:v>NORTE | SUL</x:v>
      </x:c>
      <x:c r="L1662" s="453" t="str">
        <x:v>SIM</x:v>
      </x:c>
      <x:c r="M1662" s="453" t="str">
        <x:v>PRODUÇÃO · COMPÕE O FATOR K</x:v>
      </x:c>
      <x:c r="N1662" s="453" t="str">
        <x:v>DE/PARA POR CÓDIGO | NÃO INFORMADA</x:v>
      </x:c>
    </x:row>
    <x:row r="1663">
      <x:c r="A1663" s="453" t="str">
        <x:v>JUNHO 2025</x:v>
      </x:c>
      <x:c r="B1663" s="453" t="str">
        <x:v>O&amp;M</x:v>
      </x:c>
      <x:c r="C1663" s="453" t="str">
        <x:v>PRODUÇÃO</x:v>
      </x:c>
      <x:c r="D1663" s="453" t="str">
        <x:v>LINHA MORTA</x:v>
      </x:c>
      <x:c r="E1663" s="453" t="str">
        <x:v>5021000132</x:v>
      </x:c>
      <x:c r="F1663" s="601" t="str">
        <x:v>RET ESTR PRI 2/3F SUS/PAS SP CRUZ SP LM</x:v>
      </x:c>
      <x:c r="G1663" s="453" t="str">
        <x:v>CONJUNTO</x:v>
      </x:c>
      <x:c r="H1663" s="604" t="n">
        <x:v>120</x:v>
      </x:c>
      <x:c r="I1663" s="607" t="n">
        <x:v>22899.86</x:v>
      </x:c>
      <x:c r="J1663" s="607" t="n">
        <x:v>58725.6</x:v>
      </x:c>
      <x:c r="K1663" s="453" t="str">
        <x:v>NORTE | SUL</x:v>
      </x:c>
      <x:c r="L1663" s="453" t="str">
        <x:v>SIM</x:v>
      </x:c>
      <x:c r="M1663" s="453" t="str">
        <x:v>PRODUÇÃO · COMPÕE O FATOR K</x:v>
      </x:c>
      <x:c r="N1663" s="453" t="str">
        <x:v>DE/PARA POR CÓDIGO</x:v>
      </x:c>
    </x:row>
    <x:row r="1664">
      <x:c r="A1664" s="453" t="str">
        <x:v>JUNHO 2025</x:v>
      </x:c>
      <x:c r="B1664" s="453" t="str">
        <x:v>O&amp;M</x:v>
      </x:c>
      <x:c r="C1664" s="453" t="str">
        <x:v>PRODUÇÃO</x:v>
      </x:c>
      <x:c r="D1664" s="453" t="str">
        <x:v>LINHA MORTA</x:v>
      </x:c>
      <x:c r="E1664" s="453" t="str">
        <x:v>5021000133</x:v>
      </x:c>
      <x:c r="F1664" s="601" t="str">
        <x:v>INST ESTR PRI 2/3F SUS/PAS DP CRUZ DP LM</x:v>
      </x:c>
      <x:c r="G1664" s="453" t="str">
        <x:v>CONJUNTO</x:v>
      </x:c>
      <x:c r="H1664" s="604" t="n">
        <x:v>38</x:v>
      </x:c>
      <x:c r="I1664" s="607" t="n">
        <x:v>29082.74</x:v>
      </x:c>
      <x:c r="J1664" s="607" t="n">
        <x:v>36144.08</x:v>
      </x:c>
      <x:c r="K1664" s="453" t="str">
        <x:v>NORTE | SUL</x:v>
      </x:c>
      <x:c r="L1664" s="453" t="str">
        <x:v>SIM</x:v>
      </x:c>
      <x:c r="M1664" s="453" t="str">
        <x:v>PRODUÇÃO · COMPÕE O FATOR K</x:v>
      </x:c>
      <x:c r="N1664" s="453" t="str">
        <x:v>DE/PARA POR CÓDIGO | NÃO INFORMADA</x:v>
      </x:c>
    </x:row>
    <x:row r="1665">
      <x:c r="A1665" s="453" t="str">
        <x:v>JUNHO 2025</x:v>
      </x:c>
      <x:c r="B1665" s="453" t="str">
        <x:v>O&amp;M</x:v>
      </x:c>
      <x:c r="C1665" s="453" t="str">
        <x:v>PRODUÇÃO</x:v>
      </x:c>
      <x:c r="D1665" s="453" t="str">
        <x:v>LINHA MORTA</x:v>
      </x:c>
      <x:c r="E1665" s="453" t="str">
        <x:v>5021000134</x:v>
      </x:c>
      <x:c r="F1665" s="601" t="str">
        <x:v>RET ESTR PRI 2/3F SUS/PAS DP CRUZ DP LM</x:v>
      </x:c>
      <x:c r="G1665" s="453" t="str">
        <x:v>CONJUNTO</x:v>
      </x:c>
      <x:c r="H1665" s="604" t="n">
        <x:v>35</x:v>
      </x:c>
      <x:c r="I1665" s="607" t="n">
        <x:v>9333.26</x:v>
      </x:c>
      <x:c r="J1665" s="607" t="n">
        <x:v>24967.95</x:v>
      </x:c>
      <x:c r="K1665" s="453" t="str">
        <x:v>NORTE | SUL</x:v>
      </x:c>
      <x:c r="L1665" s="453" t="str">
        <x:v>SIM</x:v>
      </x:c>
      <x:c r="M1665" s="453" t="str">
        <x:v>PRODUÇÃO · COMPÕE O FATOR K</x:v>
      </x:c>
      <x:c r="N1665" s="453" t="str">
        <x:v>DE/PARA POR CÓDIGO</x:v>
      </x:c>
    </x:row>
    <x:row r="1666">
      <x:c r="A1666" s="453" t="str">
        <x:v>JUNHO 2025</x:v>
      </x:c>
      <x:c r="B1666" s="453" t="str">
        <x:v>O&amp;M</x:v>
      </x:c>
      <x:c r="C1666" s="453" t="str">
        <x:v>PRODUÇÃO</x:v>
      </x:c>
      <x:c r="D1666" s="453" t="str">
        <x:v>LINHA MORTA</x:v>
      </x:c>
      <x:c r="E1666" s="453" t="str">
        <x:v>5021000135</x:v>
      </x:c>
      <x:c r="F1666" s="601" t="str">
        <x:v>INST ESTR PRI 2/3F ANC/AMA SP CRUZ DP LM</x:v>
      </x:c>
      <x:c r="G1666" s="453" t="str">
        <x:v>CONJUNTO</x:v>
      </x:c>
      <x:c r="H1666" s="604" t="n">
        <x:v>75</x:v>
      </x:c>
      <x:c r="I1666" s="607" t="n">
        <x:v>65408.48</x:v>
      </x:c>
      <x:c r="J1666" s="607" t="n">
        <x:v>80269.5</x:v>
      </x:c>
      <x:c r="K1666" s="453" t="str">
        <x:v>NORTE | SUL</x:v>
      </x:c>
      <x:c r="L1666" s="453" t="str">
        <x:v>SIM</x:v>
      </x:c>
      <x:c r="M1666" s="453" t="str">
        <x:v>PRODUÇÃO · COMPÕE O FATOR K</x:v>
      </x:c>
      <x:c r="N1666" s="453" t="str">
        <x:v>DE/PARA POR CÓDIGO</x:v>
      </x:c>
    </x:row>
    <x:row r="1667">
      <x:c r="A1667" s="453" t="str">
        <x:v>JUNHO 2025</x:v>
      </x:c>
      <x:c r="B1667" s="453" t="str">
        <x:v>O&amp;M</x:v>
      </x:c>
      <x:c r="C1667" s="453" t="str">
        <x:v>PRODUÇÃO</x:v>
      </x:c>
      <x:c r="D1667" s="453" t="str">
        <x:v>LINHA MORTA</x:v>
      </x:c>
      <x:c r="E1667" s="453" t="str">
        <x:v>5021000136</x:v>
      </x:c>
      <x:c r="F1667" s="601" t="str">
        <x:v>RET ESTR PRI 2/3F ANC/AMA SP CRUZ DP LM</x:v>
      </x:c>
      <x:c r="G1667" s="453" t="str">
        <x:v>CONJUNTO</x:v>
      </x:c>
      <x:c r="H1667" s="604" t="n">
        <x:v>19</x:v>
      </x:c>
      <x:c r="I1667" s="607" t="n">
        <x:v>6027.18</x:v>
      </x:c>
      <x:c r="J1667" s="607" t="n">
        <x:v>14234.42</x:v>
      </x:c>
      <x:c r="K1667" s="453" t="str">
        <x:v>NORTE | SUL</x:v>
      </x:c>
      <x:c r="L1667" s="453" t="str">
        <x:v>SIM</x:v>
      </x:c>
      <x:c r="M1667" s="453" t="str">
        <x:v>PRODUÇÃO · COMPÕE O FATOR K</x:v>
      </x:c>
      <x:c r="N1667" s="453" t="str">
        <x:v>DE/PARA POR CÓDIGO | NÃO INFORMADA</x:v>
      </x:c>
    </x:row>
    <x:row r="1668">
      <x:c r="A1668" s="453" t="str">
        <x:v>JUNHO 2025</x:v>
      </x:c>
      <x:c r="B1668" s="453" t="str">
        <x:v>O&amp;M</x:v>
      </x:c>
      <x:c r="C1668" s="453" t="str">
        <x:v>PRODUÇÃO</x:v>
      </x:c>
      <x:c r="D1668" s="453" t="str">
        <x:v>LINHA MORTA</x:v>
      </x:c>
      <x:c r="E1668" s="453" t="str">
        <x:v>5021000137</x:v>
      </x:c>
      <x:c r="F1668" s="601" t="str">
        <x:v>INST ESTR PRI 2/3F ANC/AMA DP CRUZ DP LM</x:v>
      </x:c>
      <x:c r="G1668" s="453" t="str">
        <x:v>CONJUNTO</x:v>
      </x:c>
      <x:c r="H1668" s="604" t="n">
        <x:v>68</x:v>
      </x:c>
      <x:c r="I1668" s="607" t="n">
        <x:v>88373.71</x:v>
      </x:c>
      <x:c r="J1668" s="607" t="n">
        <x:v>103525.92</x:v>
      </x:c>
      <x:c r="K1668" s="453" t="str">
        <x:v>NORTE | SUL</x:v>
      </x:c>
      <x:c r="L1668" s="453" t="str">
        <x:v>SIM</x:v>
      </x:c>
      <x:c r="M1668" s="453" t="str">
        <x:v>PRODUÇÃO · COMPÕE O FATOR K</x:v>
      </x:c>
      <x:c r="N1668" s="453" t="str">
        <x:v>DE/PARA POR CÓDIGO</x:v>
      </x:c>
    </x:row>
    <x:row r="1669">
      <x:c r="A1669" s="453" t="str">
        <x:v>JUNHO 2025</x:v>
      </x:c>
      <x:c r="B1669" s="453" t="str">
        <x:v>O&amp;M</x:v>
      </x:c>
      <x:c r="C1669" s="453" t="str">
        <x:v>PRODUÇÃO</x:v>
      </x:c>
      <x:c r="D1669" s="453" t="str">
        <x:v>LINHA MORTA</x:v>
      </x:c>
      <x:c r="E1669" s="453" t="str">
        <x:v>5021000138</x:v>
      </x:c>
      <x:c r="F1669" s="601" t="str">
        <x:v>RET ESTR PRI 2/3F ANC/AMA DP CRUZ DP LM</x:v>
      </x:c>
      <x:c r="G1669" s="453" t="str">
        <x:v>CONJUNTO</x:v>
      </x:c>
      <x:c r="H1669" s="604" t="n">
        <x:v>17</x:v>
      </x:c>
      <x:c r="I1669" s="607" t="n">
        <x:v>6954.83</x:v>
      </x:c>
      <x:c r="J1669" s="607" t="n">
        <x:v>18116.22</x:v>
      </x:c>
      <x:c r="K1669" s="453" t="str">
        <x:v>NORTE | SUL</x:v>
      </x:c>
      <x:c r="L1669" s="453" t="str">
        <x:v>SIM</x:v>
      </x:c>
      <x:c r="M1669" s="453" t="str">
        <x:v>PRODUÇÃO · COMPÕE O FATOR K</x:v>
      </x:c>
      <x:c r="N1669" s="453" t="str">
        <x:v>DE/PARA POR CÓDIGO | OBSERVAÇÃO DO DE/PARA | NÃO INFORMADA</x:v>
      </x:c>
    </x:row>
    <x:row r="1670">
      <x:c r="A1670" s="453" t="str">
        <x:v>JUNHO 2025</x:v>
      </x:c>
      <x:c r="B1670" s="453" t="str">
        <x:v>O&amp;M</x:v>
      </x:c>
      <x:c r="C1670" s="453" t="str">
        <x:v>PRODUÇÃO</x:v>
      </x:c>
      <x:c r="D1670" s="453" t="str">
        <x:v>LINHA MORTA</x:v>
      </x:c>
      <x:c r="E1670" s="453" t="str">
        <x:v>5021000140</x:v>
      </x:c>
      <x:c r="F1670" s="601" t="str">
        <x:v>RET ESTR PRI 1F SUSP/PAS SP S/CRUZ LM</x:v>
      </x:c>
      <x:c r="G1670" s="453" t="str">
        <x:v>CONJUNTO</x:v>
      </x:c>
      <x:c r="H1670" s="604" t="n">
        <x:v>130</x:v>
      </x:c>
      <x:c r="I1670" s="607" t="n">
        <x:v>8880.3</x:v>
      </x:c>
      <x:c r="J1670" s="607" t="n">
        <x:v>25632.1</x:v>
      </x:c>
      <x:c r="K1670" s="453" t="str">
        <x:v>NORTE | SUL</x:v>
      </x:c>
      <x:c r="L1670" s="453" t="str">
        <x:v>SIM</x:v>
      </x:c>
      <x:c r="M1670" s="453" t="str">
        <x:v>PRODUÇÃO · COMPÕE O FATOR K</x:v>
      </x:c>
      <x:c r="N1670" s="453" t="str">
        <x:v>DE/PARA POR CÓDIGO</x:v>
      </x:c>
    </x:row>
    <x:row r="1671">
      <x:c r="A1671" s="453" t="str">
        <x:v>JUNHO 2025</x:v>
      </x:c>
      <x:c r="B1671" s="453" t="str">
        <x:v>O&amp;M</x:v>
      </x:c>
      <x:c r="C1671" s="453" t="str">
        <x:v>PRODUÇÃO</x:v>
      </x:c>
      <x:c r="D1671" s="453" t="str">
        <x:v>LINHA MORTA</x:v>
      </x:c>
      <x:c r="E1671" s="453" t="str">
        <x:v>5021000141</x:v>
      </x:c>
      <x:c r="F1671" s="601" t="str">
        <x:v>INST ESTR PRI 1F SUSP/PAS DP S/CRUZ LM</x:v>
      </x:c>
      <x:c r="G1671" s="453" t="str">
        <x:v>CONJUNTO</x:v>
      </x:c>
      <x:c r="H1671" s="604" t="n">
        <x:v>245</x:v>
      </x:c>
      <x:c r="I1671" s="607" t="n">
        <x:v>40652.85</x:v>
      </x:c>
      <x:c r="J1671" s="607" t="n">
        <x:v>89400.5</x:v>
      </x:c>
      <x:c r="K1671" s="453" t="str">
        <x:v>NORTE | SUL</x:v>
      </x:c>
      <x:c r="L1671" s="453" t="str">
        <x:v>SIM</x:v>
      </x:c>
      <x:c r="M1671" s="453" t="str">
        <x:v>PRODUÇÃO · COMPÕE O FATOR K</x:v>
      </x:c>
      <x:c r="N1671" s="453" t="str">
        <x:v>DE/PARA POR CÓDIGO</x:v>
      </x:c>
    </x:row>
    <x:row r="1672">
      <x:c r="A1672" s="453" t="str">
        <x:v>JUNHO 2025</x:v>
      </x:c>
      <x:c r="B1672" s="453" t="str">
        <x:v>O&amp;M</x:v>
      </x:c>
      <x:c r="C1672" s="453" t="str">
        <x:v>PRODUÇÃO</x:v>
      </x:c>
      <x:c r="D1672" s="453" t="str">
        <x:v>LINHA MORTA</x:v>
      </x:c>
      <x:c r="E1672" s="453" t="str">
        <x:v>5021000145</x:v>
      </x:c>
      <x:c r="F1672" s="601" t="str">
        <x:v>INST ESTR PRI 1F ANC/AMA DP S/CRUZ LM</x:v>
      </x:c>
      <x:c r="G1672" s="453" t="str">
        <x:v>CONJUNTO</x:v>
      </x:c>
      <x:c r="H1672" s="604" t="n">
        <x:v>67</x:v>
      </x:c>
      <x:c r="I1672" s="607" t="n">
        <x:v>25506.9</x:v>
      </x:c>
      <x:c r="J1672" s="607" t="n">
        <x:v>35193.09</x:v>
      </x:c>
      <x:c r="K1672" s="453" t="str">
        <x:v>NORTE | SUL</x:v>
      </x:c>
      <x:c r="L1672" s="453" t="str">
        <x:v>SIM</x:v>
      </x:c>
      <x:c r="M1672" s="453" t="str">
        <x:v>PRODUÇÃO · COMPÕE O FATOR K</x:v>
      </x:c>
      <x:c r="N1672" s="453" t="str">
        <x:v>DE/PARA POR CÓDIGO</x:v>
      </x:c>
    </x:row>
    <x:row r="1673">
      <x:c r="A1673" s="453" t="str">
        <x:v>JUNHO 2025</x:v>
      </x:c>
      <x:c r="B1673" s="453" t="str">
        <x:v>O&amp;M</x:v>
      </x:c>
      <x:c r="C1673" s="453" t="str">
        <x:v>PRODUÇÃO</x:v>
      </x:c>
      <x:c r="D1673" s="453" t="str">
        <x:v>LINHA MORTA</x:v>
      </x:c>
      <x:c r="E1673" s="453" t="str">
        <x:v>5021000146</x:v>
      </x:c>
      <x:c r="F1673" s="601" t="str">
        <x:v>RET ESTR PRI 1F ANC/AMA DP S/CRUZ LM</x:v>
      </x:c>
      <x:c r="G1673" s="453" t="str">
        <x:v>CONJUNTO</x:v>
      </x:c>
      <x:c r="H1673" s="604" t="n">
        <x:v>26</x:v>
      </x:c>
      <x:c r="I1673" s="607" t="n">
        <x:v>3806.92</x:v>
      </x:c>
      <x:c r="J1673" s="607" t="n">
        <x:v>9227.66</x:v>
      </x:c>
      <x:c r="K1673" s="453" t="str">
        <x:v>NORTE | SUL</x:v>
      </x:c>
      <x:c r="L1673" s="453" t="str">
        <x:v>SIM</x:v>
      </x:c>
      <x:c r="M1673" s="453" t="str">
        <x:v>PRODUÇÃO · COMPÕE O FATOR K</x:v>
      </x:c>
      <x:c r="N1673" s="453" t="str">
        <x:v>DE/PARA POR CÓDIGO</x:v>
      </x:c>
    </x:row>
    <x:row r="1674">
      <x:c r="A1674" s="453" t="str">
        <x:v>JUNHO 2025</x:v>
      </x:c>
      <x:c r="B1674" s="453" t="str">
        <x:v>O&amp;M</x:v>
      </x:c>
      <x:c r="C1674" s="453" t="str">
        <x:v>PRODUÇÃO</x:v>
      </x:c>
      <x:c r="D1674" s="453" t="str">
        <x:v>LINHA MORTA</x:v>
      </x:c>
      <x:c r="E1674" s="453" t="str">
        <x:v>5021000148</x:v>
      </x:c>
      <x:c r="F1674" s="601" t="str">
        <x:v>RET ESTR PRI 2/3F SUS/PAS SP S/CRUZ LM</x:v>
      </x:c>
      <x:c r="G1674" s="453" t="str">
        <x:v>CONJUNTO</x:v>
      </x:c>
      <x:c r="H1674" s="604" t="n">
        <x:v>2</x:v>
      </x:c>
      <x:c r="I1674" s="607" t="n">
        <x:v>224.52</x:v>
      </x:c>
      <x:c r="J1674" s="607" t="n">
        <x:v>500.3</x:v>
      </x:c>
      <x:c r="K1674" s="453" t="str">
        <x:v>NORTE | SUL</x:v>
      </x:c>
      <x:c r="L1674" s="453" t="str">
        <x:v>SIM</x:v>
      </x:c>
      <x:c r="M1674" s="453" t="str">
        <x:v>PRODUÇÃO · COMPÕE O FATOR K</x:v>
      </x:c>
      <x:c r="N1674" s="453" t="str">
        <x:v>DE/PARA POR CÓDIGO</x:v>
      </x:c>
    </x:row>
    <x:row r="1675">
      <x:c r="A1675" s="453" t="str">
        <x:v>JUNHO 2025</x:v>
      </x:c>
      <x:c r="B1675" s="453" t="str">
        <x:v>O&amp;M</x:v>
      </x:c>
      <x:c r="C1675" s="453" t="str">
        <x:v>PRODUÇÃO</x:v>
      </x:c>
      <x:c r="D1675" s="453" t="str">
        <x:v>LINHA MORTA</x:v>
      </x:c>
      <x:c r="E1675" s="453" t="str">
        <x:v>5021000158</x:v>
      </x:c>
      <x:c r="F1675" s="601" t="str">
        <x:v>INST ESTR PRI RDC PASSANTE SIMPLES LM</x:v>
      </x:c>
      <x:c r="G1675" s="453" t="str">
        <x:v>CONJUNTO</x:v>
      </x:c>
      <x:c r="H1675" s="604" t="n">
        <x:v>25</x:v>
      </x:c>
      <x:c r="I1675" s="607" t="n">
        <x:v>10512.45</x:v>
      </x:c>
      <x:c r="J1675" s="607" t="n">
        <x:v>15031.25</x:v>
      </x:c>
      <x:c r="K1675" s="453" t="str">
        <x:v>NORTE | SUL</x:v>
      </x:c>
      <x:c r="L1675" s="453" t="str">
        <x:v>SIM</x:v>
      </x:c>
      <x:c r="M1675" s="453" t="str">
        <x:v>PRODUÇÃO · COMPÕE O FATOR K</x:v>
      </x:c>
      <x:c r="N1675" s="453" t="str">
        <x:v>DE/PARA POR CÓDIGO | SEM DE/PARA (OBS. EQUIVALÊNCIA / DILUIÇÃO)</x:v>
      </x:c>
    </x:row>
    <x:row r="1676">
      <x:c r="A1676" s="453" t="str">
        <x:v>JUNHO 2025</x:v>
      </x:c>
      <x:c r="B1676" s="453" t="str">
        <x:v>O&amp;M</x:v>
      </x:c>
      <x:c r="C1676" s="453" t="str">
        <x:v>PRODUÇÃO</x:v>
      </x:c>
      <x:c r="D1676" s="453" t="str">
        <x:v>LINHA MORTA</x:v>
      </x:c>
      <x:c r="E1676" s="453" t="str">
        <x:v>5021000159</x:v>
      </x:c>
      <x:c r="F1676" s="601" t="str">
        <x:v>RET ESTR PRI RDC PASSANTE SIMPLES LM</x:v>
      </x:c>
      <x:c r="G1676" s="453" t="str">
        <x:v>CONJUNTO</x:v>
      </x:c>
      <x:c r="H1676" s="604" t="n">
        <x:v>8</x:v>
      </x:c>
      <x:c r="I1676" s="607" t="n">
        <x:v>1213.71</x:v>
      </x:c>
      <x:c r="J1676" s="607" t="n">
        <x:v>2793.04</x:v>
      </x:c>
      <x:c r="K1676" s="453" t="str">
        <x:v>NORTE | SUL</x:v>
      </x:c>
      <x:c r="L1676" s="453" t="str">
        <x:v>SIM</x:v>
      </x:c>
      <x:c r="M1676" s="453" t="str">
        <x:v>PRODUÇÃO · COMPÕE O FATOR K</x:v>
      </x:c>
      <x:c r="N1676" s="453" t="str">
        <x:v>NÃO INFORMADA | DE/PARA POR CÓDIGO</x:v>
      </x:c>
    </x:row>
    <x:row r="1677">
      <x:c r="A1677" s="453" t="str">
        <x:v>JUNHO 2025</x:v>
      </x:c>
      <x:c r="B1677" s="453" t="str">
        <x:v>O&amp;M</x:v>
      </x:c>
      <x:c r="C1677" s="453" t="str">
        <x:v>PRODUÇÃO</x:v>
      </x:c>
      <x:c r="D1677" s="453" t="str">
        <x:v>LINHA MORTA</x:v>
      </x:c>
      <x:c r="E1677" s="453" t="str">
        <x:v>5021000160</x:v>
      </x:c>
      <x:c r="F1677" s="601" t="str">
        <x:v>INST ESTR PRI RDC ANCORAGEM SIMPLES LM</x:v>
      </x:c>
      <x:c r="G1677" s="453" t="str">
        <x:v>CONJUNTO</x:v>
      </x:c>
      <x:c r="H1677" s="604" t="n">
        <x:v>2</x:v>
      </x:c>
      <x:c r="I1677" s="607" t="n">
        <x:v>1386.08</x:v>
      </x:c>
      <x:c r="J1677" s="607" t="n">
        <x:v>1480.64</x:v>
      </x:c>
      <x:c r="K1677" s="453" t="str">
        <x:v>NORTE | SUL</x:v>
      </x:c>
      <x:c r="L1677" s="453" t="str">
        <x:v>SIM</x:v>
      </x:c>
      <x:c r="M1677" s="453" t="str">
        <x:v>PRODUÇÃO · COMPÕE O FATOR K</x:v>
      </x:c>
      <x:c r="N1677" s="453" t="str">
        <x:v>DE/PARA POR CÓDIGO</x:v>
      </x:c>
    </x:row>
    <x:row r="1678">
      <x:c r="A1678" s="453" t="str">
        <x:v>JUNHO 2025</x:v>
      </x:c>
      <x:c r="B1678" s="453" t="str">
        <x:v>O&amp;M</x:v>
      </x:c>
      <x:c r="C1678" s="453" t="str">
        <x:v>PRODUÇÃO</x:v>
      </x:c>
      <x:c r="D1678" s="453" t="str">
        <x:v>LINHA MORTA</x:v>
      </x:c>
      <x:c r="E1678" s="453" t="str">
        <x:v>5021000162</x:v>
      </x:c>
      <x:c r="F1678" s="601" t="str">
        <x:v>INST ESTR PRI RDC ANCORAGEM DUPLA LM</x:v>
      </x:c>
      <x:c r="G1678" s="453" t="str">
        <x:v>CONJUNTO</x:v>
      </x:c>
      <x:c r="H1678" s="604" t="n">
        <x:v>4</x:v>
      </x:c>
      <x:c r="I1678" s="607" t="n">
        <x:v>5544.24</x:v>
      </x:c>
      <x:c r="J1678" s="607" t="n">
        <x:v>3660.08</x:v>
      </x:c>
      <x:c r="K1678" s="453" t="str">
        <x:v>NORTE | SUL</x:v>
      </x:c>
      <x:c r="L1678" s="453" t="str">
        <x:v>SIM</x:v>
      </x:c>
      <x:c r="M1678" s="453" t="str">
        <x:v>PRODUÇÃO · COMPÕE O FATOR K</x:v>
      </x:c>
      <x:c r="N1678" s="453" t="str">
        <x:v>DE/PARA POR CÓDIGO | NÃO INFORMADA</x:v>
      </x:c>
    </x:row>
    <x:row r="1679">
      <x:c r="A1679" s="453" t="str">
        <x:v>JUNHO 2025</x:v>
      </x:c>
      <x:c r="B1679" s="453" t="str">
        <x:v>O&amp;M</x:v>
      </x:c>
      <x:c r="C1679" s="453" t="str">
        <x:v>PRODUÇÃO</x:v>
      </x:c>
      <x:c r="D1679" s="453" t="str">
        <x:v>LINHA MORTA</x:v>
      </x:c>
      <x:c r="E1679" s="453" t="str">
        <x:v>5021000164</x:v>
      </x:c>
      <x:c r="F1679" s="601" t="str">
        <x:v>INST ESTR PRI RDC N3S-CE LM</x:v>
      </x:c>
      <x:c r="G1679" s="453" t="str">
        <x:v>CONJUNTO</x:v>
      </x:c>
      <x:c r="H1679" s="604" t="n">
        <x:v>3</x:v>
      </x:c>
      <x:c r="I1679" s="607" t="n">
        <x:v>5959.08</x:v>
      </x:c>
      <x:c r="J1679" s="607" t="n">
        <x:v>3410.31</x:v>
      </x:c>
      <x:c r="K1679" s="453" t="str">
        <x:v>NORTE | SUL</x:v>
      </x:c>
      <x:c r="L1679" s="453" t="str">
        <x:v>SIM</x:v>
      </x:c>
      <x:c r="M1679" s="453" t="str">
        <x:v>PRODUÇÃO · COMPÕE O FATOR K</x:v>
      </x:c>
      <x:c r="N1679" s="453" t="str">
        <x:v>DE/PARA POR CÓDIGO</x:v>
      </x:c>
    </x:row>
    <x:row r="1680">
      <x:c r="A1680" s="453" t="str">
        <x:v>JUNHO 2025</x:v>
      </x:c>
      <x:c r="B1680" s="453" t="str">
        <x:v>O&amp;M</x:v>
      </x:c>
      <x:c r="C1680" s="453" t="str">
        <x:v>PRODUÇÃO</x:v>
      </x:c>
      <x:c r="D1680" s="453" t="str">
        <x:v>LINHA MORTA</x:v>
      </x:c>
      <x:c r="E1680" s="453" t="str">
        <x:v>5021100014</x:v>
      </x:c>
      <x:c r="F1680" s="601" t="str">
        <x:v>INST ESTRUTURA SECUNDARIA LM</x:v>
      </x:c>
      <x:c r="G1680" s="453" t="str">
        <x:v>UNIDADE</x:v>
      </x:c>
      <x:c r="H1680" s="604" t="n">
        <x:v>1315</x:v>
      </x:c>
      <x:c r="I1680" s="607" t="n">
        <x:v>155826.94</x:v>
      </x:c>
      <x:c r="J1680" s="607" t="n">
        <x:v>311142.15</x:v>
      </x:c>
      <x:c r="K1680" s="453" t="str">
        <x:v>NORTE | SUL</x:v>
      </x:c>
      <x:c r="L1680" s="453" t="str">
        <x:v>SIM</x:v>
      </x:c>
      <x:c r="M1680" s="453" t="str">
        <x:v>PRODUÇÃO · COMPÕE O FATOR K</x:v>
      </x:c>
      <x:c r="N1680" s="453" t="str">
        <x:v>DE/PARA POR CÓDIGO | NÃO INFORMADA</x:v>
      </x:c>
    </x:row>
    <x:row r="1681">
      <x:c r="A1681" s="453" t="str">
        <x:v>JUNHO 2025</x:v>
      </x:c>
      <x:c r="B1681" s="453" t="str">
        <x:v>O&amp;M</x:v>
      </x:c>
      <x:c r="C1681" s="453" t="str">
        <x:v>PRODUÇÃO</x:v>
      </x:c>
      <x:c r="D1681" s="453" t="str">
        <x:v>LINHA MORTA</x:v>
      </x:c>
      <x:c r="E1681" s="453" t="str">
        <x:v>5021100015</x:v>
      </x:c>
      <x:c r="F1681" s="601" t="str">
        <x:v>RET ESTRUTURA SECUNDARIA LM</x:v>
      </x:c>
      <x:c r="G1681" s="453" t="str">
        <x:v>UNIDADE</x:v>
      </x:c>
      <x:c r="H1681" s="604" t="n">
        <x:v>1012</x:v>
      </x:c>
      <x:c r="I1681" s="607" t="n">
        <x:v>48837.19</x:v>
      </x:c>
      <x:c r="J1681" s="607" t="n">
        <x:v>239449.32</x:v>
      </x:c>
      <x:c r="K1681" s="453" t="str">
        <x:v>NORTE | SUL</x:v>
      </x:c>
      <x:c r="L1681" s="453" t="str">
        <x:v>SIM</x:v>
      </x:c>
      <x:c r="M1681" s="453" t="str">
        <x:v>PRODUÇÃO · COMPÕE O FATOR K</x:v>
      </x:c>
      <x:c r="N1681" s="453" t="str">
        <x:v>DE/PARA POR CÓDIGO</x:v>
      </x:c>
    </x:row>
    <x:row r="1682">
      <x:c r="A1682" s="453" t="str">
        <x:v>JUNHO 2025</x:v>
      </x:c>
      <x:c r="B1682" s="453" t="str">
        <x:v>O&amp;M</x:v>
      </x:c>
      <x:c r="C1682" s="453" t="str">
        <x:v>PRODUÇÃO</x:v>
      </x:c>
      <x:c r="D1682" s="453" t="str">
        <x:v>LINHA MORTA</x:v>
      </x:c>
      <x:c r="E1682" s="453" t="str">
        <x:v>5021200046</x:v>
      </x:c>
      <x:c r="F1682" s="601" t="str">
        <x:v>INST ISOLADOR PINO/PILAR LM</x:v>
      </x:c>
      <x:c r="G1682" s="453" t="str">
        <x:v>UNIDADE</x:v>
      </x:c>
      <x:c r="H1682" s="604" t="n">
        <x:v>20</x:v>
      </x:c>
      <x:c r="I1682" s="607" t="n">
        <x:v>1488.67</x:v>
      </x:c>
      <x:c r="J1682" s="607" t="n">
        <x:v>6046.6</x:v>
      </x:c>
      <x:c r="K1682" s="453" t="str">
        <x:v>NORTE | SUL</x:v>
      </x:c>
      <x:c r="L1682" s="453" t="str">
        <x:v>SIM</x:v>
      </x:c>
      <x:c r="M1682" s="453" t="str">
        <x:v>PRODUÇÃO · COMPÕE O FATOR K</x:v>
      </x:c>
      <x:c r="N1682" s="453" t="str">
        <x:v>DE/PARA POR CÓDIGO | NÃO INFORMADA</x:v>
      </x:c>
    </x:row>
    <x:row r="1683">
      <x:c r="A1683" s="453" t="str">
        <x:v>JUNHO 2025</x:v>
      </x:c>
      <x:c r="B1683" s="453" t="str">
        <x:v>O&amp;M</x:v>
      </x:c>
      <x:c r="C1683" s="453" t="str">
        <x:v>PRODUÇÃO</x:v>
      </x:c>
      <x:c r="D1683" s="453" t="str">
        <x:v>LINHA MORTA</x:v>
      </x:c>
      <x:c r="E1683" s="453" t="str">
        <x:v>5021200047</x:v>
      </x:c>
      <x:c r="F1683" s="601" t="str">
        <x:v>RET ISOLADOR PINO/PILAR LM</x:v>
      </x:c>
      <x:c r="G1683" s="453" t="str">
        <x:v>UNIDADE</x:v>
      </x:c>
      <x:c r="H1683" s="604" t="n">
        <x:v>7</x:v>
      </x:c>
      <x:c r="I1683" s="607" t="n">
        <x:v>197.14</x:v>
      </x:c>
      <x:c r="J1683" s="607" t="n">
        <x:v>2116.31</x:v>
      </x:c>
      <x:c r="K1683" s="453" t="str">
        <x:v>NORTE | SUL</x:v>
      </x:c>
      <x:c r="L1683" s="453" t="str">
        <x:v>SIM</x:v>
      </x:c>
      <x:c r="M1683" s="453" t="str">
        <x:v>PRODUÇÃO · COMPÕE O FATOR K</x:v>
      </x:c>
      <x:c r="N1683" s="453" t="str">
        <x:v>DE/PARA POR CÓDIGO</x:v>
      </x:c>
    </x:row>
    <x:row r="1684">
      <x:c r="A1684" s="453" t="str">
        <x:v>JUNHO 2025</x:v>
      </x:c>
      <x:c r="B1684" s="453" t="str">
        <x:v>O&amp;M</x:v>
      </x:c>
      <x:c r="C1684" s="453" t="str">
        <x:v>PRODUÇÃO</x:v>
      </x:c>
      <x:c r="D1684" s="453" t="str">
        <x:v>LINHA MORTA</x:v>
      </x:c>
      <x:c r="E1684" s="453" t="str">
        <x:v>5021200048</x:v>
      </x:c>
      <x:c r="F1684" s="601" t="str">
        <x:v>INST ISOLAD DISCO/ANCORAGEM LM</x:v>
      </x:c>
      <x:c r="G1684" s="453" t="str">
        <x:v>CONJUNTO</x:v>
      </x:c>
      <x:c r="H1684" s="604" t="n">
        <x:v>17</x:v>
      </x:c>
      <x:c r="I1684" s="607" t="n">
        <x:v>1825.12</x:v>
      </x:c>
      <x:c r="J1684" s="607" t="n">
        <x:v>5651.31</x:v>
      </x:c>
      <x:c r="K1684" s="453" t="str">
        <x:v>NORTE | SUL</x:v>
      </x:c>
      <x:c r="L1684" s="453" t="str">
        <x:v>SIM</x:v>
      </x:c>
      <x:c r="M1684" s="453" t="str">
        <x:v>PRODUÇÃO · COMPÕE O FATOR K</x:v>
      </x:c>
      <x:c r="N1684" s="453" t="str">
        <x:v>DE/PARA POR CÓDIGO</x:v>
      </x:c>
    </x:row>
    <x:row r="1685">
      <x:c r="A1685" s="453" t="str">
        <x:v>JUNHO 2025</x:v>
      </x:c>
      <x:c r="B1685" s="453" t="str">
        <x:v>O&amp;M</x:v>
      </x:c>
      <x:c r="C1685" s="453" t="str">
        <x:v>PRODUÇÃO</x:v>
      </x:c>
      <x:c r="D1685" s="453" t="str">
        <x:v>LINHA MORTA</x:v>
      </x:c>
      <x:c r="E1685" s="453" t="str">
        <x:v>5021200049</x:v>
      </x:c>
      <x:c r="F1685" s="601" t="str">
        <x:v>RET ISOLAD DISCO/ANCORAGEM LM</x:v>
      </x:c>
      <x:c r="G1685" s="453" t="str">
        <x:v>CONJUNTO</x:v>
      </x:c>
      <x:c r="H1685" s="604" t="n">
        <x:v>6</x:v>
      </x:c>
      <x:c r="I1685" s="607" t="n">
        <x:v>251.68</x:v>
      </x:c>
      <x:c r="J1685" s="607" t="n">
        <x:v>1256.4</x:v>
      </x:c>
      <x:c r="K1685" s="453" t="str">
        <x:v>NORTE | SUL</x:v>
      </x:c>
      <x:c r="L1685" s="453" t="str">
        <x:v>SIM</x:v>
      </x:c>
      <x:c r="M1685" s="453" t="str">
        <x:v>PRODUÇÃO · COMPÕE O FATOR K</x:v>
      </x:c>
      <x:c r="N1685" s="453" t="str">
        <x:v>DE/PARA POR CÓDIGO</x:v>
      </x:c>
    </x:row>
    <x:row r="1686">
      <x:c r="A1686" s="453" t="str">
        <x:v>JUNHO 2025</x:v>
      </x:c>
      <x:c r="B1686" s="453" t="str">
        <x:v>O&amp;M</x:v>
      </x:c>
      <x:c r="C1686" s="453" t="str">
        <x:v>PRODUÇÃO</x:v>
      </x:c>
      <x:c r="D1686" s="453" t="str">
        <x:v>LINHA MORTA</x:v>
      </x:c>
      <x:c r="E1686" s="453" t="str">
        <x:v>5022000233</x:v>
      </x:c>
      <x:c r="F1686" s="601" t="str">
        <x:v>RET COND NU COBRE &lt;= 50MM² LM</x:v>
      </x:c>
      <x:c r="G1686" s="453" t="str">
        <x:v>METRO</x:v>
      </x:c>
      <x:c r="H1686" s="604" t="n">
        <x:v>5103</x:v>
      </x:c>
      <x:c r="I1686" s="607" t="n">
        <x:v>12395.34</x:v>
      </x:c>
      <x:c r="J1686" s="607" t="n">
        <x:v>11379.69</x:v>
      </x:c>
      <x:c r="K1686" s="453" t="str">
        <x:v>NORTE | SUL</x:v>
      </x:c>
      <x:c r="L1686" s="453" t="str">
        <x:v>SIM</x:v>
      </x:c>
      <x:c r="M1686" s="453" t="str">
        <x:v>PRODUÇÃO · COMPÕE O FATOR K</x:v>
      </x:c>
      <x:c r="N1686" s="453" t="str">
        <x:v>DE/PARA POR CÓDIGO</x:v>
      </x:c>
    </x:row>
    <x:row r="1687">
      <x:c r="A1687" s="453" t="str">
        <x:v>JUNHO 2025</x:v>
      </x:c>
      <x:c r="B1687" s="453" t="str">
        <x:v>O&amp;M</x:v>
      </x:c>
      <x:c r="C1687" s="453" t="str">
        <x:v>PRODUÇÃO</x:v>
      </x:c>
      <x:c r="D1687" s="453" t="str">
        <x:v>LINHA MORTA</x:v>
      </x:c>
      <x:c r="E1687" s="453" t="str">
        <x:v>5022000234</x:v>
      </x:c>
      <x:c r="F1687" s="601" t="str">
        <x:v>INST COND NU ALUMINIO &gt; 1/0 LM</x:v>
      </x:c>
      <x:c r="G1687" s="453" t="str">
        <x:v>METRO</x:v>
      </x:c>
      <x:c r="H1687" s="604" t="n">
        <x:v>225</x:v>
      </x:c>
      <x:c r="I1687" s="607" t="n">
        <x:v>2139.12</x:v>
      </x:c>
      <x:c r="J1687" s="607" t="n">
        <x:v>1626.75</x:v>
      </x:c>
      <x:c r="K1687" s="453" t="str">
        <x:v>NORTE | SUL</x:v>
      </x:c>
      <x:c r="L1687" s="453" t="str">
        <x:v>SIM</x:v>
      </x:c>
      <x:c r="M1687" s="453" t="str">
        <x:v>PRODUÇÃO · COMPÕE O FATOR K</x:v>
      </x:c>
      <x:c r="N1687" s="453" t="str">
        <x:v>DE/PARA POR CÓDIGO</x:v>
      </x:c>
    </x:row>
    <x:row r="1688">
      <x:c r="A1688" s="453" t="str">
        <x:v>JUNHO 2025</x:v>
      </x:c>
      <x:c r="B1688" s="453" t="str">
        <x:v>O&amp;M</x:v>
      </x:c>
      <x:c r="C1688" s="453" t="str">
        <x:v>PRODUÇÃO</x:v>
      </x:c>
      <x:c r="D1688" s="453" t="str">
        <x:v>LINHA MORTA</x:v>
      </x:c>
      <x:c r="E1688" s="453" t="str">
        <x:v>5022000236</x:v>
      </x:c>
      <x:c r="F1688" s="601" t="str">
        <x:v>INST COND NU ALUMINIO &lt;= 1/0 LM</x:v>
      </x:c>
      <x:c r="G1688" s="453" t="str">
        <x:v>METRO</x:v>
      </x:c>
      <x:c r="H1688" s="604" t="n">
        <x:v>42223</x:v>
      </x:c>
      <x:c r="I1688" s="607" t="n">
        <x:v>331681.62</x:v>
      </x:c>
      <x:c r="J1688" s="607" t="n">
        <x:v>238559.95</x:v>
      </x:c>
      <x:c r="K1688" s="453" t="str">
        <x:v>NORTE | SUL</x:v>
      </x:c>
      <x:c r="L1688" s="453" t="str">
        <x:v>SIM</x:v>
      </x:c>
      <x:c r="M1688" s="453" t="str">
        <x:v>PRODUÇÃO · COMPÕE O FATOR K</x:v>
      </x:c>
      <x:c r="N1688" s="453" t="str">
        <x:v>DE/PARA POR CÓDIGO | NÃO INFORMADA</x:v>
      </x:c>
    </x:row>
    <x:row r="1689">
      <x:c r="A1689" s="453" t="str">
        <x:v>JUNHO 2025</x:v>
      </x:c>
      <x:c r="B1689" s="453" t="str">
        <x:v>O&amp;M</x:v>
      </x:c>
      <x:c r="C1689" s="453" t="str">
        <x:v>PRODUÇÃO</x:v>
      </x:c>
      <x:c r="D1689" s="453" t="str">
        <x:v>LINHA MORTA</x:v>
      </x:c>
      <x:c r="E1689" s="453" t="str">
        <x:v>5022000237</x:v>
      </x:c>
      <x:c r="F1689" s="601" t="str">
        <x:v>RET COND NU ALUMINIO &lt;= 1/0 LM</x:v>
      </x:c>
      <x:c r="G1689" s="453" t="str">
        <x:v>METRO</x:v>
      </x:c>
      <x:c r="H1689" s="604" t="n">
        <x:v>20260</x:v>
      </x:c>
      <x:c r="I1689" s="607" t="n">
        <x:v>50889.36</x:v>
      </x:c>
      <x:c r="J1689" s="607" t="n">
        <x:v>55917.6</x:v>
      </x:c>
      <x:c r="K1689" s="453" t="str">
        <x:v>NORTE | SUL</x:v>
      </x:c>
      <x:c r="L1689" s="453" t="str">
        <x:v>SIM</x:v>
      </x:c>
      <x:c r="M1689" s="453" t="str">
        <x:v>PRODUÇÃO · COMPÕE O FATOR K</x:v>
      </x:c>
      <x:c r="N1689" s="453" t="str">
        <x:v>DE/PARA POR CÓDIGO</x:v>
      </x:c>
    </x:row>
    <x:row r="1690">
      <x:c r="A1690" s="453" t="str">
        <x:v>JUNHO 2025</x:v>
      </x:c>
      <x:c r="B1690" s="453" t="str">
        <x:v>O&amp;M</x:v>
      </x:c>
      <x:c r="C1690" s="453" t="str">
        <x:v>PRODUÇÃO</x:v>
      </x:c>
      <x:c r="D1690" s="453" t="str">
        <x:v>LINHA MORTA</x:v>
      </x:c>
      <x:c r="E1690" s="453" t="str">
        <x:v>5022000240</x:v>
      </x:c>
      <x:c r="F1690" s="601" t="str">
        <x:v>TENSIONAR COND NU COBRE &lt;= 50MM² LM</x:v>
      </x:c>
      <x:c r="G1690" s="453" t="str">
        <x:v>UNIDADE</x:v>
      </x:c>
      <x:c r="H1690" s="604" t="n">
        <x:v>1.252</x:v>
      </x:c>
      <x:c r="I1690" s="607" t="n">
        <x:v>3851.05</x:v>
      </x:c>
      <x:c r="J1690" s="607" t="n">
        <x:v>261.51</x:v>
      </x:c>
      <x:c r="K1690" s="453" t="str">
        <x:v>NORTE | SUL</x:v>
      </x:c>
      <x:c r="L1690" s="453" t="str">
        <x:v>SIM</x:v>
      </x:c>
      <x:c r="M1690" s="453" t="str">
        <x:v>PRODUÇÃO · COMPÕE O FATOR K</x:v>
      </x:c>
      <x:c r="N1690" s="453" t="str">
        <x:v>DE/PARA POR CÓDIGO</x:v>
      </x:c>
    </x:row>
    <x:row r="1691">
      <x:c r="A1691" s="453" t="str">
        <x:v>JUNHO 2025</x:v>
      </x:c>
      <x:c r="B1691" s="453" t="str">
        <x:v>O&amp;M</x:v>
      </x:c>
      <x:c r="C1691" s="453" t="str">
        <x:v>PRODUÇÃO</x:v>
      </x:c>
      <x:c r="D1691" s="453" t="str">
        <x:v>LINHA MORTA</x:v>
      </x:c>
      <x:c r="E1691" s="453" t="str">
        <x:v>5022000242</x:v>
      </x:c>
      <x:c r="F1691" s="601" t="str">
        <x:v>TENSIONAR COND NU ALUMINIO &lt;= 1/0 LM</x:v>
      </x:c>
      <x:c r="G1691" s="453" t="str">
        <x:v>UNIDADE</x:v>
      </x:c>
      <x:c r="H1691" s="604" t="n">
        <x:v>28.296</x:v>
      </x:c>
      <x:c r="I1691" s="607" t="n">
        <x:v>108016.33</x:v>
      </x:c>
      <x:c r="J1691" s="607" t="n">
        <x:v>6479.22</x:v>
      </x:c>
      <x:c r="K1691" s="453" t="str">
        <x:v>NORTE | SUL</x:v>
      </x:c>
      <x:c r="L1691" s="453" t="str">
        <x:v>SIM</x:v>
      </x:c>
      <x:c r="M1691" s="453" t="str">
        <x:v>PRODUÇÃO · COMPÕE O FATOR K</x:v>
      </x:c>
      <x:c r="N1691" s="453" t="str">
        <x:v>DE/PARA POR CÓDIGO</x:v>
      </x:c>
    </x:row>
    <x:row r="1692">
      <x:c r="A1692" s="453" t="str">
        <x:v>JUNHO 2025</x:v>
      </x:c>
      <x:c r="B1692" s="453" t="str">
        <x:v>O&amp;M</x:v>
      </x:c>
      <x:c r="C1692" s="453" t="str">
        <x:v>PRODUÇÃO</x:v>
      </x:c>
      <x:c r="D1692" s="453" t="str">
        <x:v>LINHA MORTA</x:v>
      </x:c>
      <x:c r="E1692" s="453" t="str">
        <x:v>5022000243</x:v>
      </x:c>
      <x:c r="F1692" s="601" t="str">
        <x:v>INST CONECTOR EM CONDUTOR LM</x:v>
      </x:c>
      <x:c r="G1692" s="453" t="str">
        <x:v>UNIDADE</x:v>
      </x:c>
      <x:c r="H1692" s="604" t="n">
        <x:v>12</x:v>
      </x:c>
      <x:c r="I1692" s="607" t="n">
        <x:v>600.27</x:v>
      </x:c>
      <x:c r="J1692" s="607" t="n">
        <x:v>3027</x:v>
      </x:c>
      <x:c r="K1692" s="453" t="str">
        <x:v>NORTE | SUL</x:v>
      </x:c>
      <x:c r="L1692" s="453" t="str">
        <x:v>SIM</x:v>
      </x:c>
      <x:c r="M1692" s="453" t="str">
        <x:v>PRODUÇÃO · COMPÕE O FATOR K</x:v>
      </x:c>
      <x:c r="N1692" s="453" t="str">
        <x:v>NÃO INFORMADA | DE/PARA POR CÓDIGO</x:v>
      </x:c>
    </x:row>
    <x:row r="1693">
      <x:c r="A1693" s="453" t="str">
        <x:v>JUNHO 2025</x:v>
      </x:c>
      <x:c r="B1693" s="453" t="str">
        <x:v>O&amp;M</x:v>
      </x:c>
      <x:c r="C1693" s="453" t="str">
        <x:v>PRODUÇÃO</x:v>
      </x:c>
      <x:c r="D1693" s="453" t="str">
        <x:v>LINHA MORTA</x:v>
      </x:c>
      <x:c r="E1693" s="453" t="str">
        <x:v>5022000249</x:v>
      </x:c>
      <x:c r="F1693" s="601" t="str">
        <x:v>INST AMARRACAO COND NU/MULTIP/PROTEG LM</x:v>
      </x:c>
      <x:c r="G1693" s="453" t="str">
        <x:v>UNIDADE</x:v>
      </x:c>
      <x:c r="H1693" s="604" t="n">
        <x:v>3</x:v>
      </x:c>
      <x:c r="I1693" s="607" t="n">
        <x:v>46.74</x:v>
      </x:c>
      <x:c r="J1693" s="607" t="n">
        <x:v>730.71</x:v>
      </x:c>
      <x:c r="K1693" s="453" t="str">
        <x:v>NORTE | SUL</x:v>
      </x:c>
      <x:c r="L1693" s="453" t="str">
        <x:v>SIM</x:v>
      </x:c>
      <x:c r="M1693" s="453" t="str">
        <x:v>PRODUÇÃO · COMPÕE O FATOR K</x:v>
      </x:c>
      <x:c r="N1693" s="453" t="str">
        <x:v>DE/PARA POR CÓDIGO | NÃO INFORMADA</x:v>
      </x:c>
    </x:row>
    <x:row r="1694">
      <x:c r="A1694" s="453" t="str">
        <x:v>JUNHO 2025</x:v>
      </x:c>
      <x:c r="B1694" s="453" t="str">
        <x:v>O&amp;M</x:v>
      </x:c>
      <x:c r="C1694" s="453" t="str">
        <x:v>PRODUÇÃO</x:v>
      </x:c>
      <x:c r="D1694" s="453" t="str">
        <x:v>LINHA MORTA</x:v>
      </x:c>
      <x:c r="E1694" s="453" t="str">
        <x:v>5022000250</x:v>
      </x:c>
      <x:c r="F1694" s="601" t="str">
        <x:v>INST FLY TAP/CRUZAM AEREO LM</x:v>
      </x:c>
      <x:c r="G1694" s="453" t="str">
        <x:v>UNIDADE</x:v>
      </x:c>
      <x:c r="H1694" s="604" t="n">
        <x:v>2</x:v>
      </x:c>
      <x:c r="I1694" s="607" t="n">
        <x:v>356.42</x:v>
      </x:c>
      <x:c r="J1694" s="607" t="n">
        <x:v>1082.34</x:v>
      </x:c>
      <x:c r="K1694" s="453" t="str">
        <x:v>NORTE | SUL</x:v>
      </x:c>
      <x:c r="L1694" s="453" t="str">
        <x:v>SIM</x:v>
      </x:c>
      <x:c r="M1694" s="453" t="str">
        <x:v>PRODUÇÃO · COMPÕE O FATOR K</x:v>
      </x:c>
      <x:c r="N1694" s="453" t="str">
        <x:v>NÃO INFORMADA</x:v>
      </x:c>
    </x:row>
    <x:row r="1695">
      <x:c r="A1695" s="453" t="str">
        <x:v>JUNHO 2025</x:v>
      </x:c>
      <x:c r="B1695" s="453" t="str">
        <x:v>O&amp;M</x:v>
      </x:c>
      <x:c r="C1695" s="453" t="str">
        <x:v>PRODUÇÃO</x:v>
      </x:c>
      <x:c r="D1695" s="453" t="str">
        <x:v>LINHA MORTA</x:v>
      </x:c>
      <x:c r="E1695" s="453" t="str">
        <x:v>5022000251</x:v>
      </x:c>
      <x:c r="F1695" s="601" t="str">
        <x:v>RET FLY TAP /CRUZAM AEREO LM</x:v>
      </x:c>
      <x:c r="G1695" s="453" t="str">
        <x:v>UNIDADE</x:v>
      </x:c>
      <x:c r="H1695" s="604" t="n">
        <x:v>2</x:v>
      </x:c>
      <x:c r="I1695" s="607" t="n">
        <x:v>142.56</x:v>
      </x:c>
      <x:c r="J1695" s="607" t="n">
        <x:v>653.56</x:v>
      </x:c>
      <x:c r="K1695" s="453" t="str">
        <x:v>NORTE | SUL</x:v>
      </x:c>
      <x:c r="L1695" s="453" t="str">
        <x:v>SIM</x:v>
      </x:c>
      <x:c r="M1695" s="453" t="str">
        <x:v>PRODUÇÃO · COMPÕE O FATOR K</x:v>
      </x:c>
      <x:c r="N1695" s="453" t="str">
        <x:v>NÃO INFORMADA</x:v>
      </x:c>
    </x:row>
    <x:row r="1696">
      <x:c r="A1696" s="453" t="str">
        <x:v>JUNHO 2025</x:v>
      </x:c>
      <x:c r="B1696" s="453" t="str">
        <x:v>O&amp;M</x:v>
      </x:c>
      <x:c r="C1696" s="453" t="str">
        <x:v>PRODUÇÃO</x:v>
      </x:c>
      <x:c r="D1696" s="453" t="str">
        <x:v>FORA DO ANEXO IX</x:v>
      </x:c>
      <x:c r="E1696" s="453" t="str">
        <x:v>5022000252</x:v>
      </x:c>
      <x:c r="F1696" s="601" t="str">
        <x:v>INST ESPACADOR/AFASTADOR REDE PRI/SEC LM</x:v>
      </x:c>
      <x:c r="G1696" s="453" t="str">
        <x:v>NÃO INFORMADA</x:v>
      </x:c>
      <x:c r="H1696" s="604" t="n">
        <x:v>1455</x:v>
      </x:c>
      <x:c r="I1696" s="607" t="n">
        <x:v>0</x:v>
      </x:c>
      <x:c r="J1696" s="607" t="n">
        <x:v>0</x:v>
      </x:c>
      <x:c r="K1696" s="453" t="str">
        <x:v>NORTE | SUL</x:v>
      </x:c>
      <x:c r="L1696" s="453" t="str">
        <x:v>SIM</x:v>
      </x:c>
      <x:c r="M1696" s="453" t="str">
        <x:v>PRODUÇÃO · COMPÕE O FATOR K</x:v>
      </x:c>
      <x:c r="N1696" s="453" t="str">
        <x:v>DE/PARA POR CÓDIGO | NÃO INFORMADA</x:v>
      </x:c>
    </x:row>
    <x:row r="1697">
      <x:c r="A1697" s="453" t="str">
        <x:v>JUNHO 2025</x:v>
      </x:c>
      <x:c r="B1697" s="453" t="str">
        <x:v>O&amp;M</x:v>
      </x:c>
      <x:c r="C1697" s="453" t="str">
        <x:v>PRODUÇÃO</x:v>
      </x:c>
      <x:c r="D1697" s="453" t="str">
        <x:v>FORA DO ANEXO IX</x:v>
      </x:c>
      <x:c r="E1697" s="453" t="str">
        <x:v>5022000253</x:v>
      </x:c>
      <x:c r="F1697" s="601" t="str">
        <x:v>RET ESPACADOR/AFASTADOR REDE PRI/SEC LM</x:v>
      </x:c>
      <x:c r="G1697" s="453" t="str">
        <x:v>NÃO INFORMADA</x:v>
      </x:c>
      <x:c r="H1697" s="604" t="n">
        <x:v>1</x:v>
      </x:c>
      <x:c r="I1697" s="607" t="n">
        <x:v>0</x:v>
      </x:c>
      <x:c r="J1697" s="607" t="n">
        <x:v>0</x:v>
      </x:c>
      <x:c r="K1697" s="453" t="str">
        <x:v>NORTE | SUL</x:v>
      </x:c>
      <x:c r="L1697" s="453" t="str">
        <x:v>SIM</x:v>
      </x:c>
      <x:c r="M1697" s="453" t="str">
        <x:v>PRODUÇÃO · COMPÕE O FATOR K</x:v>
      </x:c>
      <x:c r="N1697" s="453" t="str">
        <x:v>DE/PARA POR CÓDIGO</x:v>
      </x:c>
    </x:row>
    <x:row r="1698">
      <x:c r="A1698" s="453" t="str">
        <x:v>JUNHO 2025</x:v>
      </x:c>
      <x:c r="B1698" s="453" t="str">
        <x:v>O&amp;M</x:v>
      </x:c>
      <x:c r="C1698" s="453" t="str">
        <x:v>PRODUÇÃO</x:v>
      </x:c>
      <x:c r="D1698" s="453" t="str">
        <x:v>LINHA MORTA</x:v>
      </x:c>
      <x:c r="E1698" s="453" t="str">
        <x:v>5022000257</x:v>
      </x:c>
      <x:c r="F1698" s="601" t="str">
        <x:v>INST ESTRIBO OU GRAMPO LINHA VIVA RD LM</x:v>
      </x:c>
      <x:c r="G1698" s="453" t="str">
        <x:v>UNIDADE</x:v>
      </x:c>
      <x:c r="H1698" s="604" t="n">
        <x:v>6</x:v>
      </x:c>
      <x:c r="I1698" s="607" t="n">
        <x:v>1317.66</x:v>
      </x:c>
      <x:c r="J1698" s="607" t="n">
        <x:v>1123.86</x:v>
      </x:c>
      <x:c r="K1698" s="453" t="str">
        <x:v>NORTE | SUL</x:v>
      </x:c>
      <x:c r="L1698" s="453" t="str">
        <x:v>SIM</x:v>
      </x:c>
      <x:c r="M1698" s="453" t="str">
        <x:v>PRODUÇÃO · COMPÕE O FATOR K</x:v>
      </x:c>
      <x:c r="N1698" s="453" t="str">
        <x:v>DE/PARA POR CÓDIGO</x:v>
      </x:c>
    </x:row>
    <x:row r="1699">
      <x:c r="A1699" s="453" t="str">
        <x:v>JUNHO 2025</x:v>
      </x:c>
      <x:c r="B1699" s="453" t="str">
        <x:v>O&amp;M</x:v>
      </x:c>
      <x:c r="C1699" s="453" t="str">
        <x:v>PRODUÇÃO</x:v>
      </x:c>
      <x:c r="D1699" s="453" t="str">
        <x:v>LINHA MORTA</x:v>
      </x:c>
      <x:c r="E1699" s="453" t="str">
        <x:v>5022000261</x:v>
      </x:c>
      <x:c r="F1699" s="601" t="str">
        <x:v>VERIFICAR SEQUENCIA DE FASE(MT) LM</x:v>
      </x:c>
      <x:c r="G1699" s="453" t="str">
        <x:v>UNIDADE</x:v>
      </x:c>
      <x:c r="H1699" s="604" t="n">
        <x:v>13</x:v>
      </x:c>
      <x:c r="I1699" s="607" t="n">
        <x:v>6307.6</x:v>
      </x:c>
      <x:c r="J1699" s="607" t="n">
        <x:v>8887.71</x:v>
      </x:c>
      <x:c r="K1699" s="453" t="str">
        <x:v>NORTE</x:v>
      </x:c>
      <x:c r="L1699" s="453" t="str">
        <x:v>SIM</x:v>
      </x:c>
      <x:c r="M1699" s="453" t="str">
        <x:v>PRODUÇÃO · COMPÕE O FATOR K</x:v>
      </x:c>
      <x:c r="N1699" s="453" t="str">
        <x:v>DE/PARA POR CÓDIGO</x:v>
      </x:c>
    </x:row>
    <x:row r="1700">
      <x:c r="A1700" s="453" t="str">
        <x:v>JUNHO 2025</x:v>
      </x:c>
      <x:c r="B1700" s="453" t="str">
        <x:v>O&amp;M</x:v>
      </x:c>
      <x:c r="C1700" s="453" t="str">
        <x:v>PRODUÇÃO</x:v>
      </x:c>
      <x:c r="D1700" s="453" t="str">
        <x:v>LINHA MORTA</x:v>
      </x:c>
      <x:c r="E1700" s="453" t="str">
        <x:v>5022000266</x:v>
      </x:c>
      <x:c r="F1700" s="601" t="str">
        <x:v>INST COND 4PLEX BT 3X10(10)-3X120(70) LM</x:v>
      </x:c>
      <x:c r="G1700" s="453" t="str">
        <x:v>METRO</x:v>
      </x:c>
      <x:c r="H1700" s="604" t="n">
        <x:v>0.051</x:v>
      </x:c>
      <x:c r="I1700" s="607" t="n">
        <x:v>447.28</x:v>
      </x:c>
      <x:c r="J1700" s="607" t="n">
        <x:v>1</x:v>
      </x:c>
      <x:c r="K1700" s="453" t="str">
        <x:v>NORTE | SUL</x:v>
      </x:c>
      <x:c r="L1700" s="453" t="str">
        <x:v>SIM</x:v>
      </x:c>
      <x:c r="M1700" s="453" t="str">
        <x:v>PRODUÇÃO · COMPÕE O FATOR K</x:v>
      </x:c>
      <x:c r="N1700" s="453" t="str">
        <x:v>NÃO INFORMADA</x:v>
      </x:c>
    </x:row>
    <x:row r="1701">
      <x:c r="A1701" s="453" t="str">
        <x:v>JUNHO 2025</x:v>
      </x:c>
      <x:c r="B1701" s="453" t="str">
        <x:v>O&amp;M</x:v>
      </x:c>
      <x:c r="C1701" s="453" t="str">
        <x:v>PRODUÇÃO</x:v>
      </x:c>
      <x:c r="D1701" s="453" t="str">
        <x:v>LINHA MORTA</x:v>
      </x:c>
      <x:c r="E1701" s="453" t="str">
        <x:v>5022000276</x:v>
      </x:c>
      <x:c r="F1701" s="601" t="str">
        <x:v>INST COND COBERTO RDC 35-70MM2 LM</x:v>
      </x:c>
      <x:c r="G1701" s="453" t="str">
        <x:v>METRO</x:v>
      </x:c>
      <x:c r="H1701" s="604" t="n">
        <x:v>4373</x:v>
      </x:c>
      <x:c r="I1701" s="607" t="n">
        <x:v>41050</x:v>
      </x:c>
      <x:c r="J1701" s="607" t="n">
        <x:v>29299.1</x:v>
      </x:c>
      <x:c r="K1701" s="453" t="str">
        <x:v>NORTE | SUL</x:v>
      </x:c>
      <x:c r="L1701" s="453" t="str">
        <x:v>SIM</x:v>
      </x:c>
      <x:c r="M1701" s="453" t="str">
        <x:v>PRODUÇÃO · COMPÕE O FATOR K</x:v>
      </x:c>
      <x:c r="N1701" s="453" t="str">
        <x:v>DE/PARA POR CÓDIGO</x:v>
      </x:c>
    </x:row>
    <x:row r="1702">
      <x:c r="A1702" s="453" t="str">
        <x:v>JUNHO 2025</x:v>
      </x:c>
      <x:c r="B1702" s="453" t="str">
        <x:v>O&amp;M</x:v>
      </x:c>
      <x:c r="C1702" s="453" t="str">
        <x:v>PRODUÇÃO</x:v>
      </x:c>
      <x:c r="D1702" s="453" t="str">
        <x:v>LINHA MORTA</x:v>
      </x:c>
      <x:c r="E1702" s="453" t="str">
        <x:v>5022000277</x:v>
      </x:c>
      <x:c r="F1702" s="601" t="str">
        <x:v>RET COND COBERTO RDC 35-70MM2 LM</x:v>
      </x:c>
      <x:c r="G1702" s="453" t="str">
        <x:v>METRO</x:v>
      </x:c>
      <x:c r="H1702" s="604" t="n">
        <x:v>537</x:v>
      </x:c>
      <x:c r="I1702" s="607" t="n">
        <x:v>1965.19</x:v>
      </x:c>
      <x:c r="J1702" s="607" t="n">
        <x:v>2185.59</x:v>
      </x:c>
      <x:c r="K1702" s="453" t="str">
        <x:v>NORTE | SUL</x:v>
      </x:c>
      <x:c r="L1702" s="453" t="str">
        <x:v>SIM</x:v>
      </x:c>
      <x:c r="M1702" s="453" t="str">
        <x:v>PRODUÇÃO · COMPÕE O FATOR K</x:v>
      </x:c>
      <x:c r="N1702" s="453" t="str">
        <x:v>DE/PARA POR CÓDIGO</x:v>
      </x:c>
    </x:row>
    <x:row r="1703">
      <x:c r="A1703" s="453" t="str">
        <x:v>JUNHO 2025</x:v>
      </x:c>
      <x:c r="B1703" s="453" t="str">
        <x:v>O&amp;M</x:v>
      </x:c>
      <x:c r="C1703" s="453" t="str">
        <x:v>PRODUÇÃO</x:v>
      </x:c>
      <x:c r="D1703" s="453" t="str">
        <x:v>LINHA MORTA</x:v>
      </x:c>
      <x:c r="E1703" s="453" t="str">
        <x:v>5022000278</x:v>
      </x:c>
      <x:c r="F1703" s="601" t="str">
        <x:v>INST COND COBERTO RDC 95-185MM2 LM</x:v>
      </x:c>
      <x:c r="G1703" s="453" t="str">
        <x:v>METRO</x:v>
      </x:c>
      <x:c r="H1703" s="604" t="n">
        <x:v>4787</x:v>
      </x:c>
      <x:c r="I1703" s="607" t="n">
        <x:v>54491.3</x:v>
      </x:c>
      <x:c r="J1703" s="607" t="n">
        <x:v>45285.02</x:v>
      </x:c>
      <x:c r="K1703" s="453" t="str">
        <x:v>NORTE | SUL</x:v>
      </x:c>
      <x:c r="L1703" s="453" t="str">
        <x:v>SIM</x:v>
      </x:c>
      <x:c r="M1703" s="453" t="str">
        <x:v>PRODUÇÃO · COMPÕE O FATOR K</x:v>
      </x:c>
      <x:c r="N1703" s="453" t="str">
        <x:v>DE/PARA POR CÓDIGO</x:v>
      </x:c>
    </x:row>
    <x:row r="1704">
      <x:c r="A1704" s="453" t="str">
        <x:v>JUNHO 2025</x:v>
      </x:c>
      <x:c r="B1704" s="453" t="str">
        <x:v>O&amp;M</x:v>
      </x:c>
      <x:c r="C1704" s="453" t="str">
        <x:v>PRODUÇÃO</x:v>
      </x:c>
      <x:c r="D1704" s="453" t="str">
        <x:v>LINHA MORTA</x:v>
      </x:c>
      <x:c r="E1704" s="453" t="str">
        <x:v>5022000279</x:v>
      </x:c>
      <x:c r="F1704" s="601" t="str">
        <x:v>RET COND COBERTO RDC 95-185MM2 LM</x:v>
      </x:c>
      <x:c r="G1704" s="453" t="str">
        <x:v>METRO</x:v>
      </x:c>
      <x:c r="H1704" s="604" t="n">
        <x:v>63</x:v>
      </x:c>
      <x:c r="I1704" s="607" t="n">
        <x:v>287.48</x:v>
      </x:c>
      <x:c r="J1704" s="607" t="n">
        <x:v>347.76</x:v>
      </x:c>
      <x:c r="K1704" s="453" t="str">
        <x:v>NORTE | SUL</x:v>
      </x:c>
      <x:c r="L1704" s="453" t="str">
        <x:v>SIM</x:v>
      </x:c>
      <x:c r="M1704" s="453" t="str">
        <x:v>PRODUÇÃO · COMPÕE O FATOR K</x:v>
      </x:c>
      <x:c r="N1704" s="453" t="str">
        <x:v>DE/PARA POR CÓDIGO</x:v>
      </x:c>
    </x:row>
    <x:row r="1705">
      <x:c r="A1705" s="453" t="str">
        <x:v>JUNHO 2025</x:v>
      </x:c>
      <x:c r="B1705" s="453" t="str">
        <x:v>O&amp;M</x:v>
      </x:c>
      <x:c r="C1705" s="453" t="str">
        <x:v>PRODUÇÃO</x:v>
      </x:c>
      <x:c r="D1705" s="453" t="str">
        <x:v>LINHA MORTA</x:v>
      </x:c>
      <x:c r="E1705" s="453" t="str">
        <x:v>5022000282</x:v>
      </x:c>
      <x:c r="F1705" s="601" t="str">
        <x:v>TENSIONAR COND MESAGEIRO RDC LM</x:v>
      </x:c>
      <x:c r="G1705" s="453" t="str">
        <x:v>UNIDADE</x:v>
      </x:c>
      <x:c r="H1705" s="604" t="n">
        <x:v>0.292</x:v>
      </x:c>
      <x:c r="I1705" s="607" t="n">
        <x:v>1067.4</x:v>
      </x:c>
      <x:c r="J1705" s="607" t="n">
        <x:v>89.89</x:v>
      </x:c>
      <x:c r="K1705" s="453" t="str">
        <x:v>NORTE | SUL</x:v>
      </x:c>
      <x:c r="L1705" s="453" t="str">
        <x:v>SIM</x:v>
      </x:c>
      <x:c r="M1705" s="453" t="str">
        <x:v>PRODUÇÃO · COMPÕE O FATOR K</x:v>
      </x:c>
      <x:c r="N1705" s="453" t="str">
        <x:v>NÃO INFORMADA</x:v>
      </x:c>
    </x:row>
    <x:row r="1706">
      <x:c r="A1706" s="453" t="str">
        <x:v>JUNHO 2025</x:v>
      </x:c>
      <x:c r="B1706" s="453" t="str">
        <x:v>O&amp;M</x:v>
      </x:c>
      <x:c r="C1706" s="453" t="str">
        <x:v>PRODUÇÃO</x:v>
      </x:c>
      <x:c r="D1706" s="453" t="str">
        <x:v>LINHA MORTA</x:v>
      </x:c>
      <x:c r="E1706" s="453" t="str">
        <x:v>5022000283</x:v>
      </x:c>
      <x:c r="F1706" s="601" t="str">
        <x:v>TENSIONAR COND PROTEGIDO RDC LM</x:v>
      </x:c>
      <x:c r="G1706" s="453" t="str">
        <x:v>UNIDADE</x:v>
      </x:c>
      <x:c r="H1706" s="604" t="n">
        <x:v>1.236</x:v>
      </x:c>
      <x:c r="I1706" s="607" t="n">
        <x:v>6258.88</x:v>
      </x:c>
      <x:c r="J1706" s="607" t="n">
        <x:v>380.5</x:v>
      </x:c>
      <x:c r="K1706" s="453" t="str">
        <x:v>NORTE | SUL</x:v>
      </x:c>
      <x:c r="L1706" s="453" t="str">
        <x:v>SIM</x:v>
      </x:c>
      <x:c r="M1706" s="453" t="str">
        <x:v>PRODUÇÃO · COMPÕE O FATOR K</x:v>
      </x:c>
      <x:c r="N1706" s="453" t="str">
        <x:v>DE/PARA POR CÓDIGO</x:v>
      </x:c>
    </x:row>
    <x:row r="1707">
      <x:c r="A1707" s="453" t="str">
        <x:v>JUNHO 2025</x:v>
      </x:c>
      <x:c r="B1707" s="453" t="str">
        <x:v>O&amp;M</x:v>
      </x:c>
      <x:c r="C1707" s="453" t="str">
        <x:v>PRODUÇÃO</x:v>
      </x:c>
      <x:c r="D1707" s="453" t="str">
        <x:v>LINHA MORTA</x:v>
      </x:c>
      <x:c r="E1707" s="453" t="str">
        <x:v>5022000286</x:v>
      </x:c>
      <x:c r="F1707" s="601" t="str">
        <x:v>INST CONEX OU EMENDA DE CABO RDC LM</x:v>
      </x:c>
      <x:c r="G1707" s="453" t="str">
        <x:v>UNIDADE</x:v>
      </x:c>
      <x:c r="H1707" s="604" t="n">
        <x:v>38</x:v>
      </x:c>
      <x:c r="I1707" s="607" t="n">
        <x:v>4235.58</x:v>
      </x:c>
      <x:c r="J1707" s="607" t="n">
        <x:v>17722.44</x:v>
      </x:c>
      <x:c r="K1707" s="453" t="str">
        <x:v>NORTE | SUL</x:v>
      </x:c>
      <x:c r="L1707" s="453" t="str">
        <x:v>SIM</x:v>
      </x:c>
      <x:c r="M1707" s="453" t="str">
        <x:v>PRODUÇÃO · COMPÕE O FATOR K</x:v>
      </x:c>
      <x:c r="N1707" s="453" t="str">
        <x:v>DE/PARA POR CÓDIGO</x:v>
      </x:c>
    </x:row>
    <x:row r="1708">
      <x:c r="A1708" s="453" t="str">
        <x:v>JUNHO 2025</x:v>
      </x:c>
      <x:c r="B1708" s="453" t="str">
        <x:v>O&amp;M</x:v>
      </x:c>
      <x:c r="C1708" s="453" t="str">
        <x:v>PRODUÇÃO</x:v>
      </x:c>
      <x:c r="D1708" s="453" t="str">
        <x:v>LINHA MORTA</x:v>
      </x:c>
      <x:c r="E1708" s="453" t="str">
        <x:v>5022200033</x:v>
      </x:c>
      <x:c r="F1708" s="601" t="str">
        <x:v>INST ATERRAMENTO COMPL 1HASTE LM</x:v>
      </x:c>
      <x:c r="G1708" s="453" t="str">
        <x:v>CONJUNTO</x:v>
      </x:c>
      <x:c r="H1708" s="604" t="n">
        <x:v>118</x:v>
      </x:c>
      <x:c r="I1708" s="607" t="n">
        <x:v>47056.58</x:v>
      </x:c>
      <x:c r="J1708" s="607" t="n">
        <x:v>77430.42</x:v>
      </x:c>
      <x:c r="K1708" s="453" t="str">
        <x:v>NORTE | SUL</x:v>
      </x:c>
      <x:c r="L1708" s="453" t="str">
        <x:v>SIM</x:v>
      </x:c>
      <x:c r="M1708" s="453" t="str">
        <x:v>PRODUÇÃO · COMPÕE O FATOR K</x:v>
      </x:c>
      <x:c r="N1708" s="453" t="str">
        <x:v>DE/PARA POR CÓDIGO</x:v>
      </x:c>
    </x:row>
    <x:row r="1709">
      <x:c r="A1709" s="453" t="str">
        <x:v>JUNHO 2025</x:v>
      </x:c>
      <x:c r="B1709" s="453" t="str">
        <x:v>O&amp;M</x:v>
      </x:c>
      <x:c r="C1709" s="453" t="str">
        <x:v>PRODUÇÃO</x:v>
      </x:c>
      <x:c r="D1709" s="453" t="str">
        <x:v>LINHA MORTA</x:v>
      </x:c>
      <x:c r="E1709" s="453" t="str">
        <x:v>5022200035</x:v>
      </x:c>
      <x:c r="F1709" s="601" t="str">
        <x:v>INST 1HASTE ADICIONAL ATERRAMENTO LM</x:v>
      </x:c>
      <x:c r="G1709" s="453" t="str">
        <x:v>UNIDADE</x:v>
      </x:c>
      <x:c r="H1709" s="604" t="n">
        <x:v>293</x:v>
      </x:c>
      <x:c r="I1709" s="607" t="n">
        <x:v>18590.85</x:v>
      </x:c>
      <x:c r="J1709" s="607" t="n">
        <x:v>99869.05</x:v>
      </x:c>
      <x:c r="K1709" s="453" t="str">
        <x:v>NORTE | SUL</x:v>
      </x:c>
      <x:c r="L1709" s="453" t="str">
        <x:v>SIM</x:v>
      </x:c>
      <x:c r="M1709" s="453" t="str">
        <x:v>PRODUÇÃO · COMPÕE O FATOR K</x:v>
      </x:c>
      <x:c r="N1709" s="453" t="str">
        <x:v>DE/PARA POR CÓDIGO</x:v>
      </x:c>
    </x:row>
    <x:row r="1710">
      <x:c r="A1710" s="453" t="str">
        <x:v>JUNHO 2025</x:v>
      </x:c>
      <x:c r="B1710" s="453" t="str">
        <x:v>O&amp;M</x:v>
      </x:c>
      <x:c r="C1710" s="453" t="str">
        <x:v>PRODUÇÃO</x:v>
      </x:c>
      <x:c r="D1710" s="453" t="str">
        <x:v>LINHA MORTA</x:v>
      </x:c>
      <x:c r="E1710" s="453" t="str">
        <x:v>5022200036</x:v>
      </x:c>
      <x:c r="F1710" s="601" t="str">
        <x:v>INST FIO TERRA LM</x:v>
      </x:c>
      <x:c r="G1710" s="453" t="str">
        <x:v>UNIDADE</x:v>
      </x:c>
      <x:c r="H1710" s="604" t="n">
        <x:v>7</x:v>
      </x:c>
      <x:c r="I1710" s="607" t="n">
        <x:v>683.2</x:v>
      </x:c>
      <x:c r="J1710" s="607" t="n">
        <x:v>2008.65</x:v>
      </x:c>
      <x:c r="K1710" s="453" t="str">
        <x:v>NORTE</x:v>
      </x:c>
      <x:c r="L1710" s="453" t="str">
        <x:v>SIM</x:v>
      </x:c>
      <x:c r="M1710" s="453" t="str">
        <x:v>PRODUÇÃO · COMPÕE O FATOR K</x:v>
      </x:c>
      <x:c r="N1710" s="453" t="str">
        <x:v>DE/PARA POR CÓDIGO</x:v>
      </x:c>
    </x:row>
    <x:row r="1711">
      <x:c r="A1711" s="453" t="str">
        <x:v>JUNHO 2025</x:v>
      </x:c>
      <x:c r="B1711" s="453" t="str">
        <x:v>O&amp;M</x:v>
      </x:c>
      <x:c r="C1711" s="453" t="str">
        <x:v>PRODUÇÃO</x:v>
      </x:c>
      <x:c r="D1711" s="453" t="str">
        <x:v>LINHA MORTA</x:v>
      </x:c>
      <x:c r="E1711" s="453" t="str">
        <x:v>5022200037</x:v>
      </x:c>
      <x:c r="F1711" s="601" t="str">
        <x:v>INST SECCION E ATERRAM CERCA LM</x:v>
      </x:c>
      <x:c r="G1711" s="453" t="str">
        <x:v>CONJUNTO</x:v>
      </x:c>
      <x:c r="H1711" s="604" t="n">
        <x:v>23</x:v>
      </x:c>
      <x:c r="I1711" s="607" t="n">
        <x:v>14904.9</x:v>
      </x:c>
      <x:c r="J1711" s="607" t="n">
        <x:v>17499.09</x:v>
      </x:c>
      <x:c r="K1711" s="453" t="str">
        <x:v>NORTE | SUL</x:v>
      </x:c>
      <x:c r="L1711" s="453" t="str">
        <x:v>SIM</x:v>
      </x:c>
      <x:c r="M1711" s="453" t="str">
        <x:v>PRODUÇÃO · COMPÕE O FATOR K</x:v>
      </x:c>
      <x:c r="N1711" s="453" t="str">
        <x:v>DE/PARA POR CÓDIGO | NÃO INFORMADA</x:v>
      </x:c>
    </x:row>
    <x:row r="1712">
      <x:c r="A1712" s="453" t="str">
        <x:v>JUNHO 2025</x:v>
      </x:c>
      <x:c r="B1712" s="453" t="str">
        <x:v>O&amp;M</x:v>
      </x:c>
      <x:c r="C1712" s="453" t="str">
        <x:v>PRODUÇÃO</x:v>
      </x:c>
      <x:c r="D1712" s="453" t="str">
        <x:v>LINHA MORTA</x:v>
      </x:c>
      <x:c r="E1712" s="453" t="str">
        <x:v>5023000183</x:v>
      </x:c>
      <x:c r="F1712" s="601" t="str">
        <x:v>INST TRAFO DT POSTE/PLATAF 3F LM</x:v>
      </x:c>
      <x:c r="G1712" s="453" t="str">
        <x:v>UNIDADE</x:v>
      </x:c>
      <x:c r="H1712" s="604" t="n">
        <x:v>89</x:v>
      </x:c>
      <x:c r="I1712" s="607" t="n">
        <x:v>238277.22</x:v>
      </x:c>
      <x:c r="J1712" s="607" t="n">
        <x:v>134537.74</x:v>
      </x:c>
      <x:c r="K1712" s="453" t="str">
        <x:v>NORTE | SUL</x:v>
      </x:c>
      <x:c r="L1712" s="453" t="str">
        <x:v>SIM</x:v>
      </x:c>
      <x:c r="M1712" s="453" t="str">
        <x:v>PRODUÇÃO · COMPÕE O FATOR K</x:v>
      </x:c>
      <x:c r="N1712" s="453" t="str">
        <x:v>DE/PARA POR CÓDIGO</x:v>
      </x:c>
    </x:row>
    <x:row r="1713">
      <x:c r="A1713" s="453" t="str">
        <x:v>JUNHO 2025</x:v>
      </x:c>
      <x:c r="B1713" s="453" t="str">
        <x:v>O&amp;M</x:v>
      </x:c>
      <x:c r="C1713" s="453" t="str">
        <x:v>PRODUÇÃO</x:v>
      </x:c>
      <x:c r="D1713" s="453" t="str">
        <x:v>LINHA MORTA</x:v>
      </x:c>
      <x:c r="E1713" s="453" t="str">
        <x:v>5023000186</x:v>
      </x:c>
      <x:c r="F1713" s="601" t="str">
        <x:v>RET TRAFO DT POSTE/PLATAF 3F LM</x:v>
      </x:c>
      <x:c r="G1713" s="453" t="str">
        <x:v>UNIDADE</x:v>
      </x:c>
      <x:c r="H1713" s="604" t="n">
        <x:v>88</x:v>
      </x:c>
      <x:c r="I1713" s="607" t="n">
        <x:v>119889.87</x:v>
      </x:c>
      <x:c r="J1713" s="607" t="n">
        <x:v>131869.76</x:v>
      </x:c>
      <x:c r="K1713" s="453" t="str">
        <x:v>NORTE | SUL</x:v>
      </x:c>
      <x:c r="L1713" s="453" t="str">
        <x:v>SIM</x:v>
      </x:c>
      <x:c r="M1713" s="453" t="str">
        <x:v>PRODUÇÃO · COMPÕE O FATOR K</x:v>
      </x:c>
      <x:c r="N1713" s="453" t="str">
        <x:v>DE/PARA POR CÓDIGO</x:v>
      </x:c>
    </x:row>
    <x:row r="1714">
      <x:c r="A1714" s="453" t="str">
        <x:v>JUNHO 2025</x:v>
      </x:c>
      <x:c r="B1714" s="453" t="str">
        <x:v>O&amp;M</x:v>
      </x:c>
      <x:c r="C1714" s="453" t="str">
        <x:v>PRODUÇÃO</x:v>
      </x:c>
      <x:c r="D1714" s="453" t="str">
        <x:v>LINHA MORTA</x:v>
      </x:c>
      <x:c r="E1714" s="453" t="str">
        <x:v>5024000064</x:v>
      </x:c>
      <x:c r="F1714" s="601" t="str">
        <x:v>INST RAMAL DE CONEXAO CONC/MULTIPLEX LM</x:v>
      </x:c>
      <x:c r="G1714" s="453" t="str">
        <x:v>UNIDADE</x:v>
      </x:c>
      <x:c r="H1714" s="604" t="n">
        <x:v>60</x:v>
      </x:c>
      <x:c r="I1714" s="607" t="n">
        <x:v>10249.8</x:v>
      </x:c>
      <x:c r="J1714" s="607" t="n">
        <x:v>29970.6</x:v>
      </x:c>
      <x:c r="K1714" s="453" t="str">
        <x:v>NORTE | SUL</x:v>
      </x:c>
      <x:c r="L1714" s="453" t="str">
        <x:v>SIM</x:v>
      </x:c>
      <x:c r="M1714" s="453" t="str">
        <x:v>PRODUÇÃO · COMPÕE O FATOR K</x:v>
      </x:c>
      <x:c r="N1714" s="453" t="str">
        <x:v>DE/PARA POR CÓDIGO</x:v>
      </x:c>
    </x:row>
    <x:row r="1715">
      <x:c r="A1715" s="453" t="str">
        <x:v>JUNHO 2025</x:v>
      </x:c>
      <x:c r="B1715" s="453" t="str">
        <x:v>O&amp;M</x:v>
      </x:c>
      <x:c r="C1715" s="453" t="str">
        <x:v>PRODUÇÃO</x:v>
      </x:c>
      <x:c r="D1715" s="453" t="str">
        <x:v>LINHA MORTA</x:v>
      </x:c>
      <x:c r="E1715" s="453" t="str">
        <x:v>5024000065</x:v>
      </x:c>
      <x:c r="F1715" s="601" t="str">
        <x:v>RET RAMAL DE CONEXAO CONC/MULTIPLEX LM</x:v>
      </x:c>
      <x:c r="G1715" s="453" t="str">
        <x:v>UNIDADE</x:v>
      </x:c>
      <x:c r="H1715" s="604" t="n">
        <x:v>37</x:v>
      </x:c>
      <x:c r="I1715" s="607" t="n">
        <x:v>1220.24</x:v>
      </x:c>
      <x:c r="J1715" s="607" t="n">
        <x:v>12937.05</x:v>
      </x:c>
      <x:c r="K1715" s="453" t="str">
        <x:v>NORTE | SUL</x:v>
      </x:c>
      <x:c r="L1715" s="453" t="str">
        <x:v>SIM</x:v>
      </x:c>
      <x:c r="M1715" s="453" t="str">
        <x:v>PRODUÇÃO · COMPÕE O FATOR K</x:v>
      </x:c>
      <x:c r="N1715" s="453" t="str">
        <x:v>DE/PARA POR CÓDIGO</x:v>
      </x:c>
    </x:row>
    <x:row r="1716">
      <x:c r="A1716" s="453" t="str">
        <x:v>JUNHO 2025</x:v>
      </x:c>
      <x:c r="B1716" s="453" t="str">
        <x:v>O&amp;M</x:v>
      </x:c>
      <x:c r="C1716" s="453" t="str">
        <x:v>PRODUÇÃO</x:v>
      </x:c>
      <x:c r="D1716" s="453" t="str">
        <x:v>FORA DO ANEXO IX</x:v>
      </x:c>
      <x:c r="E1716" s="453" t="str">
        <x:v>5024000072</x:v>
      </x:c>
      <x:c r="F1716" s="601" t="str">
        <x:v>INST CONEXAO RAMAL DE CONEXAO LM</x:v>
      </x:c>
      <x:c r="G1716" s="453" t="str">
        <x:v>NÃO INFORMADA</x:v>
      </x:c>
      <x:c r="H1716" s="604" t="n">
        <x:v>261</x:v>
      </x:c>
      <x:c r="I1716" s="607" t="n">
        <x:v>0</x:v>
      </x:c>
      <x:c r="J1716" s="607" t="n">
        <x:v>0</x:v>
      </x:c>
      <x:c r="K1716" s="453" t="str">
        <x:v>NORTE | SUL</x:v>
      </x:c>
      <x:c r="L1716" s="453" t="str">
        <x:v>SIM</x:v>
      </x:c>
      <x:c r="M1716" s="453" t="str">
        <x:v>PRODUÇÃO · COMPÕE O FATOR K</x:v>
      </x:c>
      <x:c r="N1716" s="453" t="str">
        <x:v>DE/PARA POR CÓDIGO</x:v>
      </x:c>
    </x:row>
    <x:row r="1717">
      <x:c r="A1717" s="453" t="str">
        <x:v>JUNHO 2025</x:v>
      </x:c>
      <x:c r="B1717" s="453" t="str">
        <x:v>O&amp;M</x:v>
      </x:c>
      <x:c r="C1717" s="453" t="str">
        <x:v>PRODUÇÃO</x:v>
      </x:c>
      <x:c r="D1717" s="453" t="str">
        <x:v>FORA DO ANEXO IX</x:v>
      </x:c>
      <x:c r="E1717" s="453" t="str">
        <x:v>5024000073</x:v>
      </x:c>
      <x:c r="F1717" s="601" t="str">
        <x:v>RET CONEXAO RAMAL DE CONEXAO LM</x:v>
      </x:c>
      <x:c r="G1717" s="453" t="str">
        <x:v>NÃO INFORMADA</x:v>
      </x:c>
      <x:c r="H1717" s="604" t="n">
        <x:v>261</x:v>
      </x:c>
      <x:c r="I1717" s="607" t="n">
        <x:v>0</x:v>
      </x:c>
      <x:c r="J1717" s="607" t="n">
        <x:v>0</x:v>
      </x:c>
      <x:c r="K1717" s="453" t="str">
        <x:v>NORTE | SUL</x:v>
      </x:c>
      <x:c r="L1717" s="453" t="str">
        <x:v>SIM</x:v>
      </x:c>
      <x:c r="M1717" s="453" t="str">
        <x:v>PRODUÇÃO · COMPÕE O FATOR K</x:v>
      </x:c>
      <x:c r="N1717" s="453" t="str">
        <x:v>DE/PARA POR CÓDIGO</x:v>
      </x:c>
    </x:row>
    <x:row r="1718">
      <x:c r="A1718" s="453" t="str">
        <x:v>JUNHO 2025</x:v>
      </x:c>
      <x:c r="B1718" s="453" t="str">
        <x:v>O&amp;M</x:v>
      </x:c>
      <x:c r="C1718" s="453" t="str">
        <x:v>PRODUÇÃO</x:v>
      </x:c>
      <x:c r="D1718" s="453" t="str">
        <x:v>LINHA MORTA</x:v>
      </x:c>
      <x:c r="E1718" s="453" t="str">
        <x:v>5024000085</x:v>
      </x:c>
      <x:c r="F1718" s="601" t="str">
        <x:v>INST CONEXAO RAMAL DE CONEXAO LM</x:v>
      </x:c>
      <x:c r="G1718" s="453" t="str">
        <x:v>UNIDADE</x:v>
      </x:c>
      <x:c r="H1718" s="604" t="n">
        <x:v>461</x:v>
      </x:c>
      <x:c r="I1718" s="607" t="n">
        <x:v>29250.45</x:v>
      </x:c>
      <x:c r="J1718" s="607" t="n">
        <x:v>34966.85</x:v>
      </x:c>
      <x:c r="K1718" s="453" t="str">
        <x:v>NORTE | SUL</x:v>
      </x:c>
      <x:c r="L1718" s="453" t="str">
        <x:v>SIM</x:v>
      </x:c>
      <x:c r="M1718" s="453" t="str">
        <x:v>PRODUÇÃO · COMPÕE O FATOR K</x:v>
      </x:c>
      <x:c r="N1718" s="453" t="str">
        <x:v>DE/PARA POR CÓDIGO</x:v>
      </x:c>
    </x:row>
    <x:row r="1719">
      <x:c r="A1719" s="453" t="str">
        <x:v>JUNHO 2025</x:v>
      </x:c>
      <x:c r="B1719" s="453" t="str">
        <x:v>O&amp;M</x:v>
      </x:c>
      <x:c r="C1719" s="453" t="str">
        <x:v>PRODUÇÃO</x:v>
      </x:c>
      <x:c r="D1719" s="453" t="str">
        <x:v>LINHA MORTA</x:v>
      </x:c>
      <x:c r="E1719" s="453" t="str">
        <x:v>5025300101</x:v>
      </x:c>
      <x:c r="F1719" s="601" t="str">
        <x:v>INST PLACA IDENTIFICACAO COMPONENTE LM</x:v>
      </x:c>
      <x:c r="G1719" s="453" t="str">
        <x:v>UNIDADE</x:v>
      </x:c>
      <x:c r="H1719" s="604" t="n">
        <x:v>5</x:v>
      </x:c>
      <x:c r="I1719" s="607" t="n">
        <x:v>73.2</x:v>
      </x:c>
      <x:c r="J1719" s="607" t="n">
        <x:v>1407.15</x:v>
      </x:c>
      <x:c r="K1719" s="453" t="str">
        <x:v>NORTE | SUL</x:v>
      </x:c>
      <x:c r="L1719" s="453" t="str">
        <x:v>SIM</x:v>
      </x:c>
      <x:c r="M1719" s="453" t="str">
        <x:v>PRODUÇÃO · COMPÕE O FATOR K</x:v>
      </x:c>
      <x:c r="N1719" s="453" t="str">
        <x:v>NÃO INFORMADA</x:v>
      </x:c>
    </x:row>
    <x:row r="1720">
      <x:c r="A1720" s="453" t="str">
        <x:v>JUNHO 2025</x:v>
      </x:c>
      <x:c r="B1720" s="453" t="str">
        <x:v>O&amp;M</x:v>
      </x:c>
      <x:c r="C1720" s="453" t="str">
        <x:v>PRODUÇÃO</x:v>
      </x:c>
      <x:c r="D1720" s="453" t="str">
        <x:v>LINHA MORTA</x:v>
      </x:c>
      <x:c r="E1720" s="453" t="str">
        <x:v>5025300103</x:v>
      </x:c>
      <x:c r="F1720" s="601" t="str">
        <x:v>INST ILUMINACAO PUBLICA LM</x:v>
      </x:c>
      <x:c r="G1720" s="453" t="str">
        <x:v>CONJUNTO</x:v>
      </x:c>
      <x:c r="H1720" s="604" t="n">
        <x:v>174</x:v>
      </x:c>
      <x:c r="I1720" s="607" t="n">
        <x:v>63369.26</x:v>
      </x:c>
      <x:c r="J1720" s="607" t="n">
        <x:v>86112.6</x:v>
      </x:c>
      <x:c r="K1720" s="453" t="str">
        <x:v>NORTE | SUL</x:v>
      </x:c>
      <x:c r="L1720" s="453" t="str">
        <x:v>SIM</x:v>
      </x:c>
      <x:c r="M1720" s="453" t="str">
        <x:v>PRODUÇÃO · COMPÕE O FATOR K</x:v>
      </x:c>
      <x:c r="N1720" s="453" t="str">
        <x:v>DE/PARA POR CÓDIGO</x:v>
      </x:c>
    </x:row>
    <x:row r="1721">
      <x:c r="A1721" s="453" t="str">
        <x:v>JUNHO 2025</x:v>
      </x:c>
      <x:c r="B1721" s="453" t="str">
        <x:v>O&amp;M</x:v>
      </x:c>
      <x:c r="C1721" s="453" t="str">
        <x:v>PRODUÇÃO</x:v>
      </x:c>
      <x:c r="D1721" s="453" t="str">
        <x:v>LINHA MORTA</x:v>
      </x:c>
      <x:c r="E1721" s="453" t="str">
        <x:v>5025300104</x:v>
      </x:c>
      <x:c r="F1721" s="601" t="str">
        <x:v>RET ILUMINACAO PUBLICA LM</x:v>
      </x:c>
      <x:c r="G1721" s="453" t="str">
        <x:v>CONJUNTO</x:v>
      </x:c>
      <x:c r="H1721" s="604" t="n">
        <x:v>184</x:v>
      </x:c>
      <x:c r="I1721" s="607" t="n">
        <x:v>32240.48</x:v>
      </x:c>
      <x:c r="J1721" s="607" t="n">
        <x:v>43173.76</x:v>
      </x:c>
      <x:c r="K1721" s="453" t="str">
        <x:v>NORTE | SUL</x:v>
      </x:c>
      <x:c r="L1721" s="453" t="str">
        <x:v>SIM</x:v>
      </x:c>
      <x:c r="M1721" s="453" t="str">
        <x:v>PRODUÇÃO · COMPÕE O FATOR K</x:v>
      </x:c>
      <x:c r="N1721" s="453" t="str">
        <x:v>DE/PARA POR CÓDIGO</x:v>
      </x:c>
    </x:row>
    <x:row r="1722">
      <x:c r="A1722" s="453" t="str">
        <x:v>JUNHO 2025</x:v>
      </x:c>
      <x:c r="B1722" s="453" t="str">
        <x:v>O&amp;M</x:v>
      </x:c>
      <x:c r="C1722" s="453" t="str">
        <x:v>PRODUÇÃO</x:v>
      </x:c>
      <x:c r="D1722" s="453" t="str">
        <x:v>LINHA MORTA</x:v>
      </x:c>
      <x:c r="E1722" s="453" t="str">
        <x:v>5025300105</x:v>
      </x:c>
      <x:c r="F1722" s="601" t="str">
        <x:v>INST CONEXAO ILUMINACAO PUBLICA LM</x:v>
      </x:c>
      <x:c r="G1722" s="453" t="str">
        <x:v>UNIDADE</x:v>
      </x:c>
      <x:c r="H1722" s="604" t="n">
        <x:v>33</x:v>
      </x:c>
      <x:c r="I1722" s="607" t="n">
        <x:v>1382.09</x:v>
      </x:c>
      <x:c r="J1722" s="607" t="n">
        <x:v>9981.18</x:v>
      </x:c>
      <x:c r="K1722" s="453" t="str">
        <x:v>NORTE | SUL</x:v>
      </x:c>
      <x:c r="L1722" s="453" t="str">
        <x:v>SIM</x:v>
      </x:c>
      <x:c r="M1722" s="453" t="str">
        <x:v>PRODUÇÃO · COMPÕE O FATOR K</x:v>
      </x:c>
      <x:c r="N1722" s="453" t="str">
        <x:v>DE/PARA POR CÓDIGO</x:v>
      </x:c>
    </x:row>
    <x:row r="1723">
      <x:c r="A1723" s="453" t="str">
        <x:v>JUNHO 2025</x:v>
      </x:c>
      <x:c r="B1723" s="453" t="str">
        <x:v>O&amp;M</x:v>
      </x:c>
      <x:c r="C1723" s="453" t="str">
        <x:v>PRODUÇÃO</x:v>
      </x:c>
      <x:c r="D1723" s="453" t="str">
        <x:v>LINHA MORTA</x:v>
      </x:c>
      <x:c r="E1723" s="453" t="str">
        <x:v>5025300106</x:v>
      </x:c>
      <x:c r="F1723" s="601" t="str">
        <x:v>RET CONEXAO ILUMINACAO PUBLICA LM</x:v>
      </x:c>
      <x:c r="G1723" s="453" t="str">
        <x:v>UNIDADE</x:v>
      </x:c>
      <x:c r="H1723" s="604" t="n">
        <x:v>33</x:v>
      </x:c>
      <x:c r="I1723" s="607" t="n">
        <x:v>872.14</x:v>
      </x:c>
      <x:c r="J1723" s="607" t="n">
        <x:v>6298.38</x:v>
      </x:c>
      <x:c r="K1723" s="453" t="str">
        <x:v>NORTE | SUL</x:v>
      </x:c>
      <x:c r="L1723" s="453" t="str">
        <x:v>SIM</x:v>
      </x:c>
      <x:c r="M1723" s="453" t="str">
        <x:v>PRODUÇÃO · COMPÕE O FATOR K</x:v>
      </x:c>
      <x:c r="N1723" s="453" t="str">
        <x:v>DE/PARA POR CÓDIGO</x:v>
      </x:c>
    </x:row>
    <x:row r="1724">
      <x:c r="A1724" s="453" t="str">
        <x:v>JUNHO 2025</x:v>
      </x:c>
      <x:c r="B1724" s="453" t="str">
        <x:v>O&amp;M</x:v>
      </x:c>
      <x:c r="C1724" s="453" t="str">
        <x:v>PRODUÇÃO</x:v>
      </x:c>
      <x:c r="D1724" s="453" t="str">
        <x:v>LINHA MORTA</x:v>
      </x:c>
      <x:c r="E1724" s="453" t="str">
        <x:v>5025300109</x:v>
      </x:c>
      <x:c r="F1724" s="601" t="str">
        <x:v>INST ELO FUSIVEL LM</x:v>
      </x:c>
      <x:c r="G1724" s="453" t="str">
        <x:v>CONJUNTO</x:v>
      </x:c>
      <x:c r="H1724" s="604" t="n">
        <x:v>83</x:v>
      </x:c>
      <x:c r="I1724" s="607" t="n">
        <x:v>1312.23</x:v>
      </x:c>
      <x:c r="J1724" s="607" t="n">
        <x:v>24024.35</x:v>
      </x:c>
      <x:c r="K1724" s="453" t="str">
        <x:v>NORTE</x:v>
      </x:c>
      <x:c r="L1724" s="453" t="str">
        <x:v>SIM</x:v>
      </x:c>
      <x:c r="M1724" s="453" t="str">
        <x:v>PRODUÇÃO · COMPÕE O FATOR K</x:v>
      </x:c>
      <x:c r="N1724" s="453" t="str">
        <x:v>DE/PARA POR CÓDIGO</x:v>
      </x:c>
    </x:row>
    <x:row r="1725">
      <x:c r="A1725" s="453" t="str">
        <x:v>JUNHO 2025</x:v>
      </x:c>
      <x:c r="B1725" s="453" t="str">
        <x:v>O&amp;M</x:v>
      </x:c>
      <x:c r="C1725" s="453" t="str">
        <x:v>PRODUÇÃO</x:v>
      </x:c>
      <x:c r="D1725" s="453" t="str">
        <x:v>LINHA MORTA</x:v>
      </x:c>
      <x:c r="E1725" s="453" t="str">
        <x:v>5025300110</x:v>
      </x:c>
      <x:c r="F1725" s="601" t="str">
        <x:v>RET ELO FUSIVEL LM</x:v>
      </x:c>
      <x:c r="G1725" s="453" t="str">
        <x:v>CONJUNTO</x:v>
      </x:c>
      <x:c r="H1725" s="604" t="n">
        <x:v>83</x:v>
      </x:c>
      <x:c r="I1725" s="607" t="n">
        <x:v>1103.06</x:v>
      </x:c>
      <x:c r="J1725" s="607" t="n">
        <x:v>20194.73</x:v>
      </x:c>
      <x:c r="K1725" s="453" t="str">
        <x:v>NORTE</x:v>
      </x:c>
      <x:c r="L1725" s="453" t="str">
        <x:v>SIM</x:v>
      </x:c>
      <x:c r="M1725" s="453" t="str">
        <x:v>PRODUÇÃO · COMPÕE O FATOR K</x:v>
      </x:c>
      <x:c r="N1725" s="453" t="str">
        <x:v>DE/PARA POR CÓDIGO</x:v>
      </x:c>
    </x:row>
    <x:row r="1726">
      <x:c r="A1726" s="453" t="str">
        <x:v>JUNHO 2025</x:v>
      </x:c>
      <x:c r="B1726" s="453" t="str">
        <x:v>O&amp;M</x:v>
      </x:c>
      <x:c r="C1726" s="453" t="str">
        <x:v>PRODUÇÃO</x:v>
      </x:c>
      <x:c r="D1726" s="453" t="str">
        <x:v>LINHA MORTA</x:v>
      </x:c>
      <x:c r="E1726" s="453" t="str">
        <x:v>5025300122</x:v>
      </x:c>
      <x:c r="F1726" s="601" t="str">
        <x:v>INST ESTR CP RELIGADOR/SEC 3F &gt;400A LM</x:v>
      </x:c>
      <x:c r="G1726" s="453" t="str">
        <x:v>CONJUNTO</x:v>
      </x:c>
      <x:c r="H1726" s="604" t="n">
        <x:v>23</x:v>
      </x:c>
      <x:c r="I1726" s="607" t="n">
        <x:v>105740.66</x:v>
      </x:c>
      <x:c r="J1726" s="607" t="n">
        <x:v>138008.74</x:v>
      </x:c>
      <x:c r="K1726" s="453" t="str">
        <x:v>NORTE | SUL</x:v>
      </x:c>
      <x:c r="L1726" s="453" t="str">
        <x:v>SIM</x:v>
      </x:c>
      <x:c r="M1726" s="453" t="str">
        <x:v>PRODUÇÃO · COMPÕE O FATOR K</x:v>
      </x:c>
      <x:c r="N1726" s="453" t="str">
        <x:v>DE/PARA POR CÓDIGO</x:v>
      </x:c>
    </x:row>
    <x:row r="1727">
      <x:c r="A1727" s="453" t="str">
        <x:v>JUNHO 2025</x:v>
      </x:c>
      <x:c r="B1727" s="453" t="str">
        <x:v>O&amp;M</x:v>
      </x:c>
      <x:c r="C1727" s="453" t="str">
        <x:v>PRODUÇÃO</x:v>
      </x:c>
      <x:c r="D1727" s="453" t="str">
        <x:v>LINHA MORTA</x:v>
      </x:c>
      <x:c r="E1727" s="453" t="str">
        <x:v>5025300123</x:v>
      </x:c>
      <x:c r="F1727" s="601" t="str">
        <x:v>RET ESTR CP RELIGADOR/SEC 3F &gt;400A LM</x:v>
      </x:c>
      <x:c r="G1727" s="453" t="str">
        <x:v>CONJUNTO</x:v>
      </x:c>
      <x:c r="H1727" s="604" t="n">
        <x:v>5</x:v>
      </x:c>
      <x:c r="I1727" s="607" t="n">
        <x:v>10951.8</x:v>
      </x:c>
      <x:c r="J1727" s="607" t="n">
        <x:v>18786</x:v>
      </x:c>
      <x:c r="K1727" s="453" t="str">
        <x:v>NORTE | SUL</x:v>
      </x:c>
      <x:c r="L1727" s="453" t="str">
        <x:v>SIM</x:v>
      </x:c>
      <x:c r="M1727" s="453" t="str">
        <x:v>PRODUÇÃO · COMPÕE O FATOR K</x:v>
      </x:c>
      <x:c r="N1727" s="453" t="str">
        <x:v>DE/PARA POR CÓDIGO | NÃO INFORMADA</x:v>
      </x:c>
    </x:row>
    <x:row r="1728">
      <x:c r="A1728" s="453" t="str">
        <x:v>JUNHO 2025</x:v>
      </x:c>
      <x:c r="B1728" s="453" t="str">
        <x:v>O&amp;M</x:v>
      </x:c>
      <x:c r="C1728" s="453" t="str">
        <x:v>PRODUÇÃO</x:v>
      </x:c>
      <x:c r="D1728" s="453" t="str">
        <x:v>LINHA MORTA</x:v>
      </x:c>
      <x:c r="E1728" s="453" t="str">
        <x:v>5025300124</x:v>
      </x:c>
      <x:c r="F1728" s="601" t="str">
        <x:v>INST REGULADOR TENSAO 3F POSTE/PLATAF LM</x:v>
      </x:c>
      <x:c r="G1728" s="453" t="str">
        <x:v>UNIDADE</x:v>
      </x:c>
      <x:c r="H1728" s="604" t="n">
        <x:v>1</x:v>
      </x:c>
      <x:c r="I1728" s="607" t="n">
        <x:v>9656.02</x:v>
      </x:c>
      <x:c r="J1728" s="607" t="n">
        <x:v>2342.55</x:v>
      </x:c>
      <x:c r="K1728" s="453" t="str">
        <x:v>NORTE | SUL</x:v>
      </x:c>
      <x:c r="L1728" s="453" t="str">
        <x:v>SIM</x:v>
      </x:c>
      <x:c r="M1728" s="453" t="str">
        <x:v>PRODUÇÃO · COMPÕE O FATOR K</x:v>
      </x:c>
      <x:c r="N1728" s="453" t="str">
        <x:v>NÃO INFORMADA | DE/PARA POR CÓDIGO</x:v>
      </x:c>
    </x:row>
    <x:row r="1729">
      <x:c r="A1729" s="453" t="str">
        <x:v>JUNHO 2025</x:v>
      </x:c>
      <x:c r="B1729" s="453" t="str">
        <x:v>O&amp;M</x:v>
      </x:c>
      <x:c r="C1729" s="453" t="str">
        <x:v>PRODUÇÃO</x:v>
      </x:c>
      <x:c r="D1729" s="453" t="str">
        <x:v>LINHA MORTA</x:v>
      </x:c>
      <x:c r="E1729" s="453" t="str">
        <x:v>5025300143</x:v>
      </x:c>
      <x:c r="F1729" s="601" t="str">
        <x:v>INST ESTR CP TRAFO DT 1F FN LM</x:v>
      </x:c>
      <x:c r="G1729" s="453" t="str">
        <x:v>CONJUNTO</x:v>
      </x:c>
      <x:c r="H1729" s="604" t="n">
        <x:v>81</x:v>
      </x:c>
      <x:c r="I1729" s="607" t="n">
        <x:v>130751.61</x:v>
      </x:c>
      <x:c r="J1729" s="607" t="n">
        <x:v>149062.68</x:v>
      </x:c>
      <x:c r="K1729" s="453" t="str">
        <x:v>NORTE | SUL</x:v>
      </x:c>
      <x:c r="L1729" s="453" t="str">
        <x:v>SIM</x:v>
      </x:c>
      <x:c r="M1729" s="453" t="str">
        <x:v>PRODUÇÃO · COMPÕE O FATOR K</x:v>
      </x:c>
      <x:c r="N1729" s="453" t="str">
        <x:v>DE/PARA POR CÓDIGO</x:v>
      </x:c>
    </x:row>
    <x:row r="1730">
      <x:c r="A1730" s="453" t="str">
        <x:v>JUNHO 2025</x:v>
      </x:c>
      <x:c r="B1730" s="453" t="str">
        <x:v>O&amp;M</x:v>
      </x:c>
      <x:c r="C1730" s="453" t="str">
        <x:v>PRODUÇÃO</x:v>
      </x:c>
      <x:c r="D1730" s="453" t="str">
        <x:v>LINHA MORTA</x:v>
      </x:c>
      <x:c r="E1730" s="453" t="str">
        <x:v>5025300144</x:v>
      </x:c>
      <x:c r="F1730" s="601" t="str">
        <x:v>RET ESTR CP TRAFO DT 1F FN LM</x:v>
      </x:c>
      <x:c r="G1730" s="453" t="str">
        <x:v>CONJUNTO</x:v>
      </x:c>
      <x:c r="H1730" s="604" t="n">
        <x:v>27</x:v>
      </x:c>
      <x:c r="I1730" s="607" t="n">
        <x:v>18030.8</x:v>
      </x:c>
      <x:c r="J1730" s="607" t="n">
        <x:v>39750.21</x:v>
      </x:c>
      <x:c r="K1730" s="453" t="str">
        <x:v>NORTE | SUL</x:v>
      </x:c>
      <x:c r="L1730" s="453" t="str">
        <x:v>SIM</x:v>
      </x:c>
      <x:c r="M1730" s="453" t="str">
        <x:v>PRODUÇÃO · COMPÕE O FATOR K</x:v>
      </x:c>
      <x:c r="N1730" s="453" t="str">
        <x:v>DE/PARA POR CÓDIGO</x:v>
      </x:c>
    </x:row>
    <x:row r="1731">
      <x:c r="A1731" s="453" t="str">
        <x:v>JUNHO 2025</x:v>
      </x:c>
      <x:c r="B1731" s="453" t="str">
        <x:v>O&amp;M</x:v>
      </x:c>
      <x:c r="C1731" s="453" t="str">
        <x:v>PRODUÇÃO</x:v>
      </x:c>
      <x:c r="D1731" s="453" t="str">
        <x:v>LINHA MORTA</x:v>
      </x:c>
      <x:c r="E1731" s="453" t="str">
        <x:v>5025300145</x:v>
      </x:c>
      <x:c r="F1731" s="601" t="str">
        <x:v>INST ESTR CP TRAFO DT 2F FF LM</x:v>
      </x:c>
      <x:c r="G1731" s="453" t="str">
        <x:v>CONJUNTO</x:v>
      </x:c>
      <x:c r="H1731" s="604" t="n">
        <x:v>5</x:v>
      </x:c>
      <x:c r="I1731" s="607" t="n">
        <x:v>8525.92</x:v>
      </x:c>
      <x:c r="J1731" s="607" t="n">
        <x:v>11173.15</x:v>
      </x:c>
      <x:c r="K1731" s="453" t="str">
        <x:v>NORTE | SUL</x:v>
      </x:c>
      <x:c r="L1731" s="453" t="str">
        <x:v>SIM</x:v>
      </x:c>
      <x:c r="M1731" s="453" t="str">
        <x:v>PRODUÇÃO · COMPÕE O FATOR K</x:v>
      </x:c>
      <x:c r="N1731" s="453" t="str">
        <x:v>DE/PARA POR CÓDIGO</x:v>
      </x:c>
    </x:row>
    <x:row r="1732">
      <x:c r="A1732" s="453" t="str">
        <x:v>JUNHO 2025</x:v>
      </x:c>
      <x:c r="B1732" s="453" t="str">
        <x:v>O&amp;M</x:v>
      </x:c>
      <x:c r="C1732" s="453" t="str">
        <x:v>PRODUÇÃO</x:v>
      </x:c>
      <x:c r="D1732" s="453" t="str">
        <x:v>LINHA MORTA</x:v>
      </x:c>
      <x:c r="E1732" s="453" t="str">
        <x:v>5025300146</x:v>
      </x:c>
      <x:c r="F1732" s="601" t="str">
        <x:v>RET ESTR CP TRAFO DT 2F FF LM</x:v>
      </x:c>
      <x:c r="G1732" s="453" t="str">
        <x:v>CONJUNTO</x:v>
      </x:c>
      <x:c r="H1732" s="604" t="n">
        <x:v>8</x:v>
      </x:c>
      <x:c r="I1732" s="607" t="n">
        <x:v>6652.42</x:v>
      </x:c>
      <x:c r="J1732" s="607" t="n">
        <x:v>13670.72</x:v>
      </x:c>
      <x:c r="K1732" s="453" t="str">
        <x:v>NORTE | SUL</x:v>
      </x:c>
      <x:c r="L1732" s="453" t="str">
        <x:v>SIM</x:v>
      </x:c>
      <x:c r="M1732" s="453" t="str">
        <x:v>PRODUÇÃO · COMPÕE O FATOR K</x:v>
      </x:c>
      <x:c r="N1732" s="453" t="str">
        <x:v>DE/PARA POR CÓDIGO</x:v>
      </x:c>
    </x:row>
    <x:row r="1733">
      <x:c r="A1733" s="453" t="str">
        <x:v>JUNHO 2025</x:v>
      </x:c>
      <x:c r="B1733" s="453" t="str">
        <x:v>O&amp;M</x:v>
      </x:c>
      <x:c r="C1733" s="453" t="str">
        <x:v>PRODUÇÃO</x:v>
      </x:c>
      <x:c r="D1733" s="453" t="str">
        <x:v>LINHA MORTA</x:v>
      </x:c>
      <x:c r="E1733" s="453" t="str">
        <x:v>5025300147</x:v>
      </x:c>
      <x:c r="F1733" s="601" t="str">
        <x:v>INST ESTR CP TRAFO DT 3F LM</x:v>
      </x:c>
      <x:c r="G1733" s="453" t="str">
        <x:v>CONJUNTO</x:v>
      </x:c>
      <x:c r="H1733" s="604" t="n">
        <x:v>33</x:v>
      </x:c>
      <x:c r="I1733" s="607" t="n">
        <x:v>89546.49</x:v>
      </x:c>
      <x:c r="J1733" s="607" t="n">
        <x:v>99769.56</x:v>
      </x:c>
      <x:c r="K1733" s="453" t="str">
        <x:v>NORTE | SUL</x:v>
      </x:c>
      <x:c r="L1733" s="453" t="str">
        <x:v>SIM</x:v>
      </x:c>
      <x:c r="M1733" s="453" t="str">
        <x:v>PRODUÇÃO · COMPÕE O FATOR K</x:v>
      </x:c>
      <x:c r="N1733" s="453" t="str">
        <x:v>DE/PARA POR CÓDIGO</x:v>
      </x:c>
    </x:row>
    <x:row r="1734">
      <x:c r="A1734" s="453" t="str">
        <x:v>JUNHO 2025</x:v>
      </x:c>
      <x:c r="B1734" s="453" t="str">
        <x:v>O&amp;M</x:v>
      </x:c>
      <x:c r="C1734" s="453" t="str">
        <x:v>PRODUÇÃO</x:v>
      </x:c>
      <x:c r="D1734" s="453" t="str">
        <x:v>LINHA MORTA</x:v>
      </x:c>
      <x:c r="E1734" s="453" t="str">
        <x:v>5025300148</x:v>
      </x:c>
      <x:c r="F1734" s="601" t="str">
        <x:v>RET ESTR CP TRAFO DT 3F LM</x:v>
      </x:c>
      <x:c r="G1734" s="453" t="str">
        <x:v>CONJUNTO</x:v>
      </x:c>
      <x:c r="H1734" s="604" t="n">
        <x:v>5</x:v>
      </x:c>
      <x:c r="I1734" s="607" t="n">
        <x:v>6686.25</x:v>
      </x:c>
      <x:c r="J1734" s="607" t="n">
        <x:v>10844.55</x:v>
      </x:c>
      <x:c r="K1734" s="453" t="str">
        <x:v>NORTE | SUL</x:v>
      </x:c>
      <x:c r="L1734" s="453" t="str">
        <x:v>SIM</x:v>
      </x:c>
      <x:c r="M1734" s="453" t="str">
        <x:v>PRODUÇÃO · COMPÕE O FATOR K</x:v>
      </x:c>
      <x:c r="N1734" s="453" t="str">
        <x:v>DE/PARA POR CÓDIGO</x:v>
      </x:c>
    </x:row>
    <x:row r="1735">
      <x:c r="A1735" s="453" t="str">
        <x:v>JUNHO 2025</x:v>
      </x:c>
      <x:c r="B1735" s="453" t="str">
        <x:v>O&amp;M</x:v>
      </x:c>
      <x:c r="C1735" s="453" t="str">
        <x:v>PRODUÇÃO</x:v>
      </x:c>
      <x:c r="D1735" s="453" t="str">
        <x:v>LINHA MORTA</x:v>
      </x:c>
      <x:c r="E1735" s="453" t="str">
        <x:v>5025300149</x:v>
      </x:c>
      <x:c r="F1735" s="601" t="str">
        <x:v>INST ESTR CP TRAFO DT PLATAFORMA LM</x:v>
      </x:c>
      <x:c r="G1735" s="453" t="str">
        <x:v>CONJUNTO</x:v>
      </x:c>
      <x:c r="H1735" s="604" t="n">
        <x:v>1</x:v>
      </x:c>
      <x:c r="I1735" s="607" t="n">
        <x:v>2713.53</x:v>
      </x:c>
      <x:c r="J1735" s="607" t="n">
        <x:v>3286.22</x:v>
      </x:c>
      <x:c r="K1735" s="453" t="str">
        <x:v>NORTE | SUL</x:v>
      </x:c>
      <x:c r="L1735" s="453" t="str">
        <x:v>SIM</x:v>
      </x:c>
      <x:c r="M1735" s="453" t="str">
        <x:v>PRODUÇÃO · COMPÕE O FATOR K</x:v>
      </x:c>
      <x:c r="N1735" s="453" t="str">
        <x:v>DE/PARA POR CÓDIGO</x:v>
      </x:c>
    </x:row>
    <x:row r="1736">
      <x:c r="A1736" s="453" t="str">
        <x:v>JUNHO 2025</x:v>
      </x:c>
      <x:c r="B1736" s="453" t="str">
        <x:v>O&amp;M</x:v>
      </x:c>
      <x:c r="C1736" s="453" t="str">
        <x:v>PRODUÇÃO</x:v>
      </x:c>
      <x:c r="D1736" s="453" t="str">
        <x:v>LINHA MORTA</x:v>
      </x:c>
      <x:c r="E1736" s="453" t="str">
        <x:v>5025300150</x:v>
      </x:c>
      <x:c r="F1736" s="601" t="str">
        <x:v>RET ESTR CP TRAFO DT PLATAFORMA LM</x:v>
      </x:c>
      <x:c r="G1736" s="453" t="str">
        <x:v>CONJUNTO</x:v>
      </x:c>
      <x:c r="H1736" s="604" t="n">
        <x:v>1</x:v>
      </x:c>
      <x:c r="I1736" s="607" t="n">
        <x:v>1337.25</x:v>
      </x:c>
      <x:c r="J1736" s="607" t="n">
        <x:v>2168.91</x:v>
      </x:c>
      <x:c r="K1736" s="453" t="str">
        <x:v>NORTE | SUL</x:v>
      </x:c>
      <x:c r="L1736" s="453" t="str">
        <x:v>SIM</x:v>
      </x:c>
      <x:c r="M1736" s="453" t="str">
        <x:v>PRODUÇÃO · COMPÕE O FATOR K</x:v>
      </x:c>
      <x:c r="N1736" s="453" t="str">
        <x:v>DE/PARA POR CÓDIGO</x:v>
      </x:c>
    </x:row>
    <x:row r="1737">
      <x:c r="A1737" s="453" t="str">
        <x:v>JUNHO 2025</x:v>
      </x:c>
      <x:c r="B1737" s="453" t="str">
        <x:v>O&amp;M</x:v>
      </x:c>
      <x:c r="C1737" s="453" t="str">
        <x:v>PRODUÇÃO</x:v>
      </x:c>
      <x:c r="D1737" s="453" t="str">
        <x:v>LINHA MORTA</x:v>
      </x:c>
      <x:c r="E1737" s="453" t="str">
        <x:v>5025300160</x:v>
      </x:c>
      <x:c r="F1737" s="601" t="str">
        <x:v>INST PARA-RAIOS BT LM</x:v>
      </x:c>
      <x:c r="G1737" s="453" t="str">
        <x:v>CONJUNTO</x:v>
      </x:c>
      <x:c r="H1737" s="604" t="n">
        <x:v>42</x:v>
      </x:c>
      <x:c r="I1737" s="607" t="n">
        <x:v>2562.42</x:v>
      </x:c>
      <x:c r="J1737" s="607" t="n">
        <x:v>15226.68</x:v>
      </x:c>
      <x:c r="K1737" s="453" t="str">
        <x:v>NORTE | SUL</x:v>
      </x:c>
      <x:c r="L1737" s="453" t="str">
        <x:v>SIM</x:v>
      </x:c>
      <x:c r="M1737" s="453" t="str">
        <x:v>PRODUÇÃO · COMPÕE O FATOR K</x:v>
      </x:c>
      <x:c r="N1737" s="453" t="str">
        <x:v>DE/PARA POR CÓDIGO | NÃO INFORMADA</x:v>
      </x:c>
    </x:row>
    <x:row r="1738">
      <x:c r="A1738" s="453" t="str">
        <x:v>JUNHO 2025</x:v>
      </x:c>
      <x:c r="B1738" s="453" t="str">
        <x:v>O&amp;M</x:v>
      </x:c>
      <x:c r="C1738" s="453" t="str">
        <x:v>PRODUÇÃO</x:v>
      </x:c>
      <x:c r="D1738" s="453" t="str">
        <x:v>LINHA MORTA</x:v>
      </x:c>
      <x:c r="E1738" s="453" t="str">
        <x:v>5025300161</x:v>
      </x:c>
      <x:c r="F1738" s="601" t="str">
        <x:v>RET PARA-RAIOS BT LM</x:v>
      </x:c>
      <x:c r="G1738" s="453" t="str">
        <x:v>CONJUNTO</x:v>
      </x:c>
      <x:c r="H1738" s="604" t="n">
        <x:v>8</x:v>
      </x:c>
      <x:c r="I1738" s="607" t="n">
        <x:v>175.76</x:v>
      </x:c>
      <x:c r="J1738" s="607" t="n">
        <x:v>1993.84</x:v>
      </x:c>
      <x:c r="K1738" s="453" t="str">
        <x:v>NORTE | SUL</x:v>
      </x:c>
      <x:c r="L1738" s="453" t="str">
        <x:v>SIM</x:v>
      </x:c>
      <x:c r="M1738" s="453" t="str">
        <x:v>PRODUÇÃO · COMPÕE O FATOR K</x:v>
      </x:c>
      <x:c r="N1738" s="453" t="str">
        <x:v>DE/PARA POR CÓDIGO</x:v>
      </x:c>
    </x:row>
    <x:row r="1739">
      <x:c r="A1739" s="453" t="str">
        <x:v>JUNHO 2025</x:v>
      </x:c>
      <x:c r="B1739" s="453" t="str">
        <x:v>O&amp;M</x:v>
      </x:c>
      <x:c r="C1739" s="453" t="str">
        <x:v>PRODUÇÃO</x:v>
      </x:c>
      <x:c r="D1739" s="453" t="str">
        <x:v>LINHA MORTA</x:v>
      </x:c>
      <x:c r="E1739" s="453" t="str">
        <x:v>5025300162</x:v>
      </x:c>
      <x:c r="F1739" s="601" t="str">
        <x:v>INST PARA-RAIOS MT LM</x:v>
      </x:c>
      <x:c r="G1739" s="453" t="str">
        <x:v>UNIDADE</x:v>
      </x:c>
      <x:c r="H1739" s="604" t="n">
        <x:v>71</x:v>
      </x:c>
      <x:c r="I1739" s="607" t="n">
        <x:v>11175.21</x:v>
      </x:c>
      <x:c r="J1739" s="607" t="n">
        <x:v>33579.45</x:v>
      </x:c>
      <x:c r="K1739" s="453" t="str">
        <x:v>NORTE | SUL</x:v>
      </x:c>
      <x:c r="L1739" s="453" t="str">
        <x:v>SIM</x:v>
      </x:c>
      <x:c r="M1739" s="453" t="str">
        <x:v>PRODUÇÃO · COMPÕE O FATOR K</x:v>
      </x:c>
      <x:c r="N1739" s="453" t="str">
        <x:v>DE/PARA POR CÓDIGO</x:v>
      </x:c>
    </x:row>
    <x:row r="1740">
      <x:c r="A1740" s="453" t="str">
        <x:v>JUNHO 2025</x:v>
      </x:c>
      <x:c r="B1740" s="453" t="str">
        <x:v>O&amp;M</x:v>
      </x:c>
      <x:c r="C1740" s="453" t="str">
        <x:v>PRODUÇÃO</x:v>
      </x:c>
      <x:c r="D1740" s="453" t="str">
        <x:v>LINHA MORTA</x:v>
      </x:c>
      <x:c r="E1740" s="453" t="str">
        <x:v>5025300163</x:v>
      </x:c>
      <x:c r="F1740" s="601" t="str">
        <x:v>RET PARA-RAIOS MT LM</x:v>
      </x:c>
      <x:c r="G1740" s="453" t="str">
        <x:v>UNIDADE</x:v>
      </x:c>
      <x:c r="H1740" s="604" t="n">
        <x:v>28</x:v>
      </x:c>
      <x:c r="I1740" s="607" t="n">
        <x:v>1725.27</x:v>
      </x:c>
      <x:c r="J1740" s="607" t="n">
        <x:v>8211.28</x:v>
      </x:c>
      <x:c r="K1740" s="453" t="str">
        <x:v>NORTE | SUL</x:v>
      </x:c>
      <x:c r="L1740" s="453" t="str">
        <x:v>SIM</x:v>
      </x:c>
      <x:c r="M1740" s="453" t="str">
        <x:v>PRODUÇÃO · COMPÕE O FATOR K</x:v>
      </x:c>
      <x:c r="N1740" s="453" t="str">
        <x:v>DE/PARA POR CÓDIGO</x:v>
      </x:c>
    </x:row>
    <x:row r="1741">
      <x:c r="A1741" s="453" t="str">
        <x:v>JUNHO 2025</x:v>
      </x:c>
      <x:c r="B1741" s="453" t="str">
        <x:v>O&amp;M</x:v>
      </x:c>
      <x:c r="C1741" s="453" t="str">
        <x:v>PRODUÇÃO</x:v>
      </x:c>
      <x:c r="D1741" s="453" t="str">
        <x:v>LINHA MORTA</x:v>
      </x:c>
      <x:c r="E1741" s="453" t="str">
        <x:v>5025300166</x:v>
      </x:c>
      <x:c r="F1741" s="601" t="str">
        <x:v>INST CHAVE FUSIVEL RELIG LM</x:v>
      </x:c>
      <x:c r="G1741" s="453" t="str">
        <x:v>UNIDADE</x:v>
      </x:c>
      <x:c r="H1741" s="604" t="n">
        <x:v>39</x:v>
      </x:c>
      <x:c r="I1741" s="607" t="n">
        <x:v>22855.22</x:v>
      </x:c>
      <x:c r="J1741" s="607" t="n">
        <x:v>30061.98</x:v>
      </x:c>
      <x:c r="K1741" s="453" t="str">
        <x:v>NORTE | SUL</x:v>
      </x:c>
      <x:c r="L1741" s="453" t="str">
        <x:v>SIM</x:v>
      </x:c>
      <x:c r="M1741" s="453" t="str">
        <x:v>PRODUÇÃO · COMPÕE O FATOR K</x:v>
      </x:c>
      <x:c r="N1741" s="453" t="str">
        <x:v>DE/PARA POR CÓDIGO</x:v>
      </x:c>
    </x:row>
    <x:row r="1742">
      <x:c r="A1742" s="453" t="str">
        <x:v>JUNHO 2025</x:v>
      </x:c>
      <x:c r="B1742" s="453" t="str">
        <x:v>O&amp;M</x:v>
      </x:c>
      <x:c r="C1742" s="453" t="str">
        <x:v>PRODUÇÃO</x:v>
      </x:c>
      <x:c r="D1742" s="453" t="str">
        <x:v>LINHA MORTA</x:v>
      </x:c>
      <x:c r="E1742" s="453" t="str">
        <x:v>5025300167</x:v>
      </x:c>
      <x:c r="F1742" s="601" t="str">
        <x:v>RET CHAVE FUSIVEL RELIG LM</x:v>
      </x:c>
      <x:c r="G1742" s="453" t="str">
        <x:v>UNIDADE</x:v>
      </x:c>
      <x:c r="H1742" s="604" t="n">
        <x:v>17</x:v>
      </x:c>
      <x:c r="I1742" s="607" t="n">
        <x:v>5215</x:v>
      </x:c>
      <x:c r="J1742" s="607" t="n">
        <x:v>7993.23</x:v>
      </x:c>
      <x:c r="K1742" s="453" t="str">
        <x:v>NORTE | SUL</x:v>
      </x:c>
      <x:c r="L1742" s="453" t="str">
        <x:v>SIM</x:v>
      </x:c>
      <x:c r="M1742" s="453" t="str">
        <x:v>PRODUÇÃO · COMPÕE O FATOR K</x:v>
      </x:c>
      <x:c r="N1742" s="453" t="str">
        <x:v>DE/PARA POR CÓDIGO</x:v>
      </x:c>
    </x:row>
    <x:row r="1743">
      <x:c r="A1743" s="453" t="str">
        <x:v>JUNHO 2025</x:v>
      </x:c>
      <x:c r="B1743" s="453" t="str">
        <x:v>O&amp;M</x:v>
      </x:c>
      <x:c r="C1743" s="453" t="str">
        <x:v>PRODUÇÃO</x:v>
      </x:c>
      <x:c r="D1743" s="453" t="str">
        <x:v>LINHA MORTA</x:v>
      </x:c>
      <x:c r="E1743" s="453" t="str">
        <x:v>5025300172</x:v>
      </x:c>
      <x:c r="F1743" s="601" t="str">
        <x:v>INST CHAVE FUSIVEL 15/25KV LM</x:v>
      </x:c>
      <x:c r="G1743" s="453" t="str">
        <x:v>UNIDADE</x:v>
      </x:c>
      <x:c r="H1743" s="604" t="n">
        <x:v>123</x:v>
      </x:c>
      <x:c r="I1743" s="607" t="n">
        <x:v>23035.52</x:v>
      </x:c>
      <x:c r="J1743" s="607" t="n">
        <x:v>54567.72</x:v>
      </x:c>
      <x:c r="K1743" s="453" t="str">
        <x:v>NORTE | SUL</x:v>
      </x:c>
      <x:c r="L1743" s="453" t="str">
        <x:v>SIM</x:v>
      </x:c>
      <x:c r="M1743" s="453" t="str">
        <x:v>PRODUÇÃO · COMPÕE O FATOR K</x:v>
      </x:c>
      <x:c r="N1743" s="453" t="str">
        <x:v>DE/PARA POR CÓDIGO</x:v>
      </x:c>
    </x:row>
    <x:row r="1744">
      <x:c r="A1744" s="453" t="str">
        <x:v>JUNHO 2025</x:v>
      </x:c>
      <x:c r="B1744" s="453" t="str">
        <x:v>O&amp;M</x:v>
      </x:c>
      <x:c r="C1744" s="453" t="str">
        <x:v>PRODUÇÃO</x:v>
      </x:c>
      <x:c r="D1744" s="453" t="str">
        <x:v>LINHA MORTA</x:v>
      </x:c>
      <x:c r="E1744" s="453" t="str">
        <x:v>5025300173</x:v>
      </x:c>
      <x:c r="F1744" s="601" t="str">
        <x:v>RET CHAVE FUSIVEL 15/25KV LM</x:v>
      </x:c>
      <x:c r="G1744" s="453" t="str">
        <x:v>UNIDADE</x:v>
      </x:c>
      <x:c r="H1744" s="604" t="n">
        <x:v>75</x:v>
      </x:c>
      <x:c r="I1744" s="607" t="n">
        <x:v>5760.05</x:v>
      </x:c>
      <x:c r="J1744" s="607" t="n">
        <x:v>24893.25</x:v>
      </x:c>
      <x:c r="K1744" s="453" t="str">
        <x:v>NORTE | SUL</x:v>
      </x:c>
      <x:c r="L1744" s="453" t="str">
        <x:v>SIM</x:v>
      </x:c>
      <x:c r="M1744" s="453" t="str">
        <x:v>PRODUÇÃO · COMPÕE O FATOR K</x:v>
      </x:c>
      <x:c r="N1744" s="453" t="str">
        <x:v>DE/PARA POR CÓDIGO</x:v>
      </x:c>
    </x:row>
    <x:row r="1745">
      <x:c r="A1745" s="453" t="str">
        <x:v>JUNHO 2025</x:v>
      </x:c>
      <x:c r="B1745" s="453" t="str">
        <x:v>O&amp;M</x:v>
      </x:c>
      <x:c r="C1745" s="453" t="str">
        <x:v>PRODUÇÃO</x:v>
      </x:c>
      <x:c r="D1745" s="453" t="str">
        <x:v>LINHA MORTA</x:v>
      </x:c>
      <x:c r="E1745" s="453" t="str">
        <x:v>5025300176</x:v>
      </x:c>
      <x:c r="F1745" s="601" t="str">
        <x:v>INST CHAVE FACA LM</x:v>
      </x:c>
      <x:c r="G1745" s="453" t="str">
        <x:v>UNIDADE</x:v>
      </x:c>
      <x:c r="H1745" s="604" t="n">
        <x:v>9</x:v>
      </x:c>
      <x:c r="I1745" s="607" t="n">
        <x:v>1712.97</x:v>
      </x:c>
      <x:c r="J1745" s="607" t="n">
        <x:v>3992.76</x:v>
      </x:c>
      <x:c r="K1745" s="453" t="str">
        <x:v>NORTE | SUL</x:v>
      </x:c>
      <x:c r="L1745" s="453" t="str">
        <x:v>SIM</x:v>
      </x:c>
      <x:c r="M1745" s="453" t="str">
        <x:v>PRODUÇÃO · COMPÕE O FATOR K</x:v>
      </x:c>
      <x:c r="N1745" s="453" t="str">
        <x:v>DE/PARA POR CÓDIGO</x:v>
      </x:c>
    </x:row>
    <x:row r="1746">
      <x:c r="A1746" s="453" t="str">
        <x:v>JUNHO 2025</x:v>
      </x:c>
      <x:c r="B1746" s="453" t="str">
        <x:v>O&amp;M</x:v>
      </x:c>
      <x:c r="C1746" s="453" t="str">
        <x:v>PRODUÇÃO</x:v>
      </x:c>
      <x:c r="D1746" s="453" t="str">
        <x:v>LINHA MORTA</x:v>
      </x:c>
      <x:c r="E1746" s="453" t="str">
        <x:v>5025300177</x:v>
      </x:c>
      <x:c r="F1746" s="601" t="str">
        <x:v>RET CHAVE FACA LM</x:v>
      </x:c>
      <x:c r="G1746" s="453" t="str">
        <x:v>UNIDADE</x:v>
      </x:c>
      <x:c r="H1746" s="604" t="n">
        <x:v>18</x:v>
      </x:c>
      <x:c r="I1746" s="607" t="n">
        <x:v>1405.62</x:v>
      </x:c>
      <x:c r="J1746" s="607" t="n">
        <x:v>5974.38</x:v>
      </x:c>
      <x:c r="K1746" s="453" t="str">
        <x:v>NORTE | SUL</x:v>
      </x:c>
      <x:c r="L1746" s="453" t="str">
        <x:v>SIM</x:v>
      </x:c>
      <x:c r="M1746" s="453" t="str">
        <x:v>PRODUÇÃO · COMPÕE O FATOR K</x:v>
      </x:c>
      <x:c r="N1746" s="453" t="str">
        <x:v>DE/PARA POR CÓDIGO</x:v>
      </x:c>
    </x:row>
    <x:row r="1747">
      <x:c r="A1747" s="453" t="str">
        <x:v>JUNHO 2025</x:v>
      </x:c>
      <x:c r="B1747" s="453" t="str">
        <x:v>O&amp;M</x:v>
      </x:c>
      <x:c r="C1747" s="453" t="str">
        <x:v>PRODUÇÃO</x:v>
      </x:c>
      <x:c r="D1747" s="453" t="str">
        <x:v>LINHA MORTA</x:v>
      </x:c>
      <x:c r="E1747" s="453" t="str">
        <x:v>5025300179</x:v>
      </x:c>
      <x:c r="F1747" s="601" t="str">
        <x:v>RET CHAVE SECCIONADORA A SECO 3F LM</x:v>
      </x:c>
      <x:c r="G1747" s="453" t="str">
        <x:v>UNIDADE</x:v>
      </x:c>
      <x:c r="H1747" s="604" t="n">
        <x:v>1</x:v>
      </x:c>
      <x:c r="I1747" s="607" t="n">
        <x:v>578.34</x:v>
      </x:c>
      <x:c r="J1747" s="607" t="n">
        <x:v>508.18</x:v>
      </x:c>
      <x:c r="K1747" s="453" t="str">
        <x:v>SUL</x:v>
      </x:c>
      <x:c r="L1747" s="453" t="str">
        <x:v>SIM</x:v>
      </x:c>
      <x:c r="M1747" s="453" t="str">
        <x:v>PRODUÇÃO · COMPÕE O FATOR K</x:v>
      </x:c>
      <x:c r="N1747" s="453" t="str">
        <x:v>NÃO INFORMADA</x:v>
      </x:c>
    </x:row>
    <x:row r="1748">
      <x:c r="A1748" s="453" t="str">
        <x:v>JUNHO 2025</x:v>
      </x:c>
      <x:c r="B1748" s="453" t="str">
        <x:v>O&amp;M</x:v>
      </x:c>
      <x:c r="C1748" s="453" t="str">
        <x:v>PRODUÇÃO</x:v>
      </x:c>
      <x:c r="D1748" s="453" t="str">
        <x:v>LINHA MORTA</x:v>
      </x:c>
      <x:c r="E1748" s="453" t="str">
        <x:v>5025300384</x:v>
      </x:c>
      <x:c r="F1748" s="601" t="str">
        <x:v>RET ESPACADOR/AFASTADOR REDE PRI/SEC LM</x:v>
      </x:c>
      <x:c r="G1748" s="453" t="str">
        <x:v>CONJUNTO</x:v>
      </x:c>
      <x:c r="H1748" s="604" t="n">
        <x:v>8</x:v>
      </x:c>
      <x:c r="I1748" s="607" t="n">
        <x:v>295.88</x:v>
      </x:c>
      <x:c r="J1748" s="607" t="n">
        <x:v>1261.92</x:v>
      </x:c>
      <x:c r="K1748" s="453" t="str">
        <x:v>NORTE | SUL</x:v>
      </x:c>
      <x:c r="L1748" s="453" t="str">
        <x:v>SIM</x:v>
      </x:c>
      <x:c r="M1748" s="453" t="str">
        <x:v>PRODUÇÃO · COMPÕE O FATOR K</x:v>
      </x:c>
      <x:c r="N1748" s="453" t="str">
        <x:v>DE/PARA POR CÓDIGO</x:v>
      </x:c>
    </x:row>
    <x:row r="1749">
      <x:c r="A1749" s="453" t="str">
        <x:v>JUNHO 2025</x:v>
      </x:c>
      <x:c r="B1749" s="453" t="str">
        <x:v>O&amp;M</x:v>
      </x:c>
      <x:c r="C1749" s="453" t="str">
        <x:v>PRODUÇÃO</x:v>
      </x:c>
      <x:c r="D1749" s="453" t="str">
        <x:v>PODA</x:v>
      </x:c>
      <x:c r="E1749" s="453" t="str">
        <x:v>5026000017</x:v>
      </x:c>
      <x:c r="F1749" s="601" t="str">
        <x:v>PODA ARV MEDIO PT &gt;6&lt;12M ELEV 2ME PO LM</x:v>
      </x:c>
      <x:c r="G1749" s="453" t="str">
        <x:v>UNIDADE</x:v>
      </x:c>
      <x:c r="H1749" s="604" t="n">
        <x:v>396</x:v>
      </x:c>
      <x:c r="I1749" s="607" t="n">
        <x:v>104759.24</x:v>
      </x:c>
      <x:c r="J1749" s="607" t="n">
        <x:v>67723.92</x:v>
      </x:c>
      <x:c r="K1749" s="453" t="str">
        <x:v>NORTE | SUL</x:v>
      </x:c>
      <x:c r="L1749" s="453" t="str">
        <x:v>SIM</x:v>
      </x:c>
      <x:c r="M1749" s="453" t="str">
        <x:v>PRODUÇÃO · COMPÕE O FATOR K</x:v>
      </x:c>
      <x:c r="N1749" s="453" t="str">
        <x:v>SUGESTÃO POR SIMILARIDADE</x:v>
      </x:c>
    </x:row>
    <x:row r="1750">
      <x:c r="A1750" s="453" t="str">
        <x:v>JUNHO 2025</x:v>
      </x:c>
      <x:c r="B1750" s="453" t="str">
        <x:v>O&amp;M</x:v>
      </x:c>
      <x:c r="C1750" s="453" t="str">
        <x:v>PRODUÇÃO</x:v>
      </x:c>
      <x:c r="D1750" s="453" t="str">
        <x:v>PODA</x:v>
      </x:c>
      <x:c r="E1750" s="453" t="str">
        <x:v>5026000037</x:v>
      </x:c>
      <x:c r="F1750" s="601" t="str">
        <x:v>PODA ARV &lt;6M REDE BT CENTRAL 2PC PO LM</x:v>
      </x:c>
      <x:c r="G1750" s="453" t="str">
        <x:v>UNIDADE</x:v>
      </x:c>
      <x:c r="H1750" s="604" t="n">
        <x:v>351</x:v>
      </x:c>
      <x:c r="I1750" s="607" t="n">
        <x:v>158132.65</x:v>
      </x:c>
      <x:c r="J1750" s="607" t="n">
        <x:v>85752.81</x:v>
      </x:c>
      <x:c r="K1750" s="453" t="str">
        <x:v>NORTE | SUL</x:v>
      </x:c>
      <x:c r="L1750" s="453" t="str">
        <x:v>SIM</x:v>
      </x:c>
      <x:c r="M1750" s="453" t="str">
        <x:v>PRODUÇÃO · COMPÕE O FATOR K</x:v>
      </x:c>
      <x:c r="N1750" s="453" t="str">
        <x:v>SUGESTÃO POR SIMILARIDADE</x:v>
      </x:c>
    </x:row>
    <x:row r="1751">
      <x:c r="A1751" s="453" t="str">
        <x:v>JUNHO 2025</x:v>
      </x:c>
      <x:c r="B1751" s="453" t="str">
        <x:v>O&amp;M</x:v>
      </x:c>
      <x:c r="C1751" s="453" t="str">
        <x:v>PRODUÇÃO</x:v>
      </x:c>
      <x:c r="D1751" s="453" t="str">
        <x:v>LINHA VIVA</x:v>
      </x:c>
      <x:c r="E1751" s="453" t="str">
        <x:v>5031200310</x:v>
      </x:c>
      <x:c r="F1751" s="601" t="str">
        <x:v>INST ESTR PRI 2/3F SUS/PAS SP CRUZ SP LV</x:v>
      </x:c>
      <x:c r="G1751" s="453" t="str">
        <x:v>UNIDADE</x:v>
      </x:c>
      <x:c r="H1751" s="604" t="n">
        <x:v>77</x:v>
      </x:c>
      <x:c r="I1751" s="607" t="n">
        <x:v>78534.01</x:v>
      </x:c>
      <x:c r="J1751" s="607" t="n">
        <x:v>47871.67</x:v>
      </x:c>
      <x:c r="K1751" s="453" t="str">
        <x:v>NORTE | SUL</x:v>
      </x:c>
      <x:c r="L1751" s="453" t="str">
        <x:v>SIM</x:v>
      </x:c>
      <x:c r="M1751" s="453" t="str">
        <x:v>PRODUÇÃO · COMPÕE O FATOR K</x:v>
      </x:c>
      <x:c r="N1751" s="453" t="str">
        <x:v>DE/PARA POR CÓDIGO | NÃO INFORMADA</x:v>
      </x:c>
    </x:row>
    <x:row r="1752">
      <x:c r="A1752" s="453" t="str">
        <x:v>JUNHO 2025</x:v>
      </x:c>
      <x:c r="B1752" s="453" t="str">
        <x:v>O&amp;M</x:v>
      </x:c>
      <x:c r="C1752" s="453" t="str">
        <x:v>PRODUÇÃO</x:v>
      </x:c>
      <x:c r="D1752" s="453" t="str">
        <x:v>LINHA VIVA</x:v>
      </x:c>
      <x:c r="E1752" s="453" t="str">
        <x:v>5031200311</x:v>
      </x:c>
      <x:c r="F1752" s="601" t="str">
        <x:v>RET ESTR PRI 2/3F SUS/PAS SP CRUZ SP LV</x:v>
      </x:c>
      <x:c r="G1752" s="453" t="str">
        <x:v>UNIDADE</x:v>
      </x:c>
      <x:c r="H1752" s="604" t="n">
        <x:v>62</x:v>
      </x:c>
      <x:c r="I1752" s="607" t="n">
        <x:v>26145.54</x:v>
      </x:c>
      <x:c r="J1752" s="607" t="n">
        <x:v>24780.78</x:v>
      </x:c>
      <x:c r="K1752" s="453" t="str">
        <x:v>NORTE | SUL</x:v>
      </x:c>
      <x:c r="L1752" s="453" t="str">
        <x:v>SIM</x:v>
      </x:c>
      <x:c r="M1752" s="453" t="str">
        <x:v>PRODUÇÃO · COMPÕE O FATOR K</x:v>
      </x:c>
      <x:c r="N1752" s="453" t="str">
        <x:v>DE/PARA POR CÓDIGO</x:v>
      </x:c>
    </x:row>
    <x:row r="1753">
      <x:c r="A1753" s="453" t="str">
        <x:v>JUNHO 2025</x:v>
      </x:c>
      <x:c r="B1753" s="453" t="str">
        <x:v>O&amp;M</x:v>
      </x:c>
      <x:c r="C1753" s="453" t="str">
        <x:v>PRODUÇÃO</x:v>
      </x:c>
      <x:c r="D1753" s="453" t="str">
        <x:v>LINHA VIVA</x:v>
      </x:c>
      <x:c r="E1753" s="453" t="str">
        <x:v>5031200312</x:v>
      </x:c>
      <x:c r="F1753" s="601" t="str">
        <x:v>INST ESTR PRI 2/3F SUS/PAS DP CRUZ DP LV</x:v>
      </x:c>
      <x:c r="G1753" s="453" t="str">
        <x:v>UNIDADE</x:v>
      </x:c>
      <x:c r="H1753" s="604" t="n">
        <x:v>15</x:v>
      </x:c>
      <x:c r="I1753" s="607" t="n">
        <x:v>20548.5</x:v>
      </x:c>
      <x:c r="J1753" s="607" t="n">
        <x:v>17529.45</x:v>
      </x:c>
      <x:c r="K1753" s="453" t="str">
        <x:v>NORTE | SUL</x:v>
      </x:c>
      <x:c r="L1753" s="453" t="str">
        <x:v>SIM</x:v>
      </x:c>
      <x:c r="M1753" s="453" t="str">
        <x:v>PRODUÇÃO · COMPÕE O FATOR K</x:v>
      </x:c>
      <x:c r="N1753" s="453" t="str">
        <x:v>DE/PARA POR CÓDIGO | NÃO INFORMADA</x:v>
      </x:c>
    </x:row>
    <x:row r="1754">
      <x:c r="A1754" s="453" t="str">
        <x:v>JUNHO 2025</x:v>
      </x:c>
      <x:c r="B1754" s="453" t="str">
        <x:v>O&amp;M</x:v>
      </x:c>
      <x:c r="C1754" s="453" t="str">
        <x:v>PRODUÇÃO</x:v>
      </x:c>
      <x:c r="D1754" s="453" t="str">
        <x:v>LINHA VIVA</x:v>
      </x:c>
      <x:c r="E1754" s="453" t="str">
        <x:v>5031200313</x:v>
      </x:c>
      <x:c r="F1754" s="601" t="str">
        <x:v>RET ESTR PRI 2/3F SUS/PAS DP CRUZ DP LV</x:v>
      </x:c>
      <x:c r="G1754" s="453" t="str">
        <x:v>UNIDADE</x:v>
      </x:c>
      <x:c r="H1754" s="604" t="n">
        <x:v>22</x:v>
      </x:c>
      <x:c r="I1754" s="607" t="n">
        <x:v>12002.93</x:v>
      </x:c>
      <x:c r="J1754" s="607" t="n">
        <x:v>16526.84</x:v>
      </x:c>
      <x:c r="K1754" s="453" t="str">
        <x:v>NORTE | SUL</x:v>
      </x:c>
      <x:c r="L1754" s="453" t="str">
        <x:v>SIM</x:v>
      </x:c>
      <x:c r="M1754" s="453" t="str">
        <x:v>PRODUÇÃO · COMPÕE O FATOR K</x:v>
      </x:c>
      <x:c r="N1754" s="453" t="str">
        <x:v>DE/PARA POR CÓDIGO</x:v>
      </x:c>
    </x:row>
    <x:row r="1755">
      <x:c r="A1755" s="453" t="str">
        <x:v>JUNHO 2025</x:v>
      </x:c>
      <x:c r="B1755" s="453" t="str">
        <x:v>O&amp;M</x:v>
      </x:c>
      <x:c r="C1755" s="453" t="str">
        <x:v>PRODUÇÃO</x:v>
      </x:c>
      <x:c r="D1755" s="453" t="str">
        <x:v>LINHA VIVA</x:v>
      </x:c>
      <x:c r="E1755" s="453" t="str">
        <x:v>5031200314</x:v>
      </x:c>
      <x:c r="F1755" s="601" t="str">
        <x:v>INST ESTR PRI 2/3F ANC/AMA SP CRUZ DP LV</x:v>
      </x:c>
      <x:c r="G1755" s="453" t="str">
        <x:v>UNIDADE</x:v>
      </x:c>
      <x:c r="H1755" s="604" t="n">
        <x:v>12</x:v>
      </x:c>
      <x:c r="I1755" s="607" t="n">
        <x:v>25125.93</x:v>
      </x:c>
      <x:c r="J1755" s="607" t="n">
        <x:v>15024.96</x:v>
      </x:c>
      <x:c r="K1755" s="453" t="str">
        <x:v>NORTE | SUL</x:v>
      </x:c>
      <x:c r="L1755" s="453" t="str">
        <x:v>SIM</x:v>
      </x:c>
      <x:c r="M1755" s="453" t="str">
        <x:v>PRODUÇÃO · COMPÕE O FATOR K</x:v>
      </x:c>
      <x:c r="N1755" s="453" t="str">
        <x:v>DE/PARA POR CÓDIGO | NÃO INFORMADA</x:v>
      </x:c>
    </x:row>
    <x:row r="1756">
      <x:c r="A1756" s="453" t="str">
        <x:v>JUNHO 2025</x:v>
      </x:c>
      <x:c r="B1756" s="453" t="str">
        <x:v>O&amp;M</x:v>
      </x:c>
      <x:c r="C1756" s="453" t="str">
        <x:v>PRODUÇÃO</x:v>
      </x:c>
      <x:c r="D1756" s="453" t="str">
        <x:v>LINHA VIVA</x:v>
      </x:c>
      <x:c r="E1756" s="453" t="str">
        <x:v>5031200315</x:v>
      </x:c>
      <x:c r="F1756" s="601" t="str">
        <x:v>RET ESTR PRI 2/3F ANC/AMA SP CRUZ DP LV</x:v>
      </x:c>
      <x:c r="G1756" s="453" t="str">
        <x:v>UNIDADE</x:v>
      </x:c>
      <x:c r="H1756" s="604" t="n">
        <x:v>6</x:v>
      </x:c>
      <x:c r="I1756" s="607" t="n">
        <x:v>4847.79</x:v>
      </x:c>
      <x:c r="J1756" s="607" t="n">
        <x:v>4829.16</x:v>
      </x:c>
      <x:c r="K1756" s="453" t="str">
        <x:v>NORTE | SUL</x:v>
      </x:c>
      <x:c r="L1756" s="453" t="str">
        <x:v>SIM</x:v>
      </x:c>
      <x:c r="M1756" s="453" t="str">
        <x:v>PRODUÇÃO · COMPÕE O FATOR K</x:v>
      </x:c>
      <x:c r="N1756" s="453" t="str">
        <x:v>DE/PARA POR CÓDIGO | NÃO INFORMADA</x:v>
      </x:c>
    </x:row>
    <x:row r="1757">
      <x:c r="A1757" s="453" t="str">
        <x:v>JUNHO 2025</x:v>
      </x:c>
      <x:c r="B1757" s="453" t="str">
        <x:v>O&amp;M</x:v>
      </x:c>
      <x:c r="C1757" s="453" t="str">
        <x:v>PRODUÇÃO</x:v>
      </x:c>
      <x:c r="D1757" s="453" t="str">
        <x:v>LINHA VIVA</x:v>
      </x:c>
      <x:c r="E1757" s="453" t="str">
        <x:v>5031200316</x:v>
      </x:c>
      <x:c r="F1757" s="601" t="str">
        <x:v>INST ESTR PRI 2/3F ANC/AMA DP CRUZ DP LV</x:v>
      </x:c>
      <x:c r="G1757" s="453" t="str">
        <x:v>UNIDADE</x:v>
      </x:c>
      <x:c r="H1757" s="604" t="n">
        <x:v>20</x:v>
      </x:c>
      <x:c r="I1757" s="607" t="n">
        <x:v>63694.13</x:v>
      </x:c>
      <x:c r="J1757" s="607" t="n">
        <x:v>33389.6</x:v>
      </x:c>
      <x:c r="K1757" s="453" t="str">
        <x:v>NORTE | SUL</x:v>
      </x:c>
      <x:c r="L1757" s="453" t="str">
        <x:v>SIM</x:v>
      </x:c>
      <x:c r="M1757" s="453" t="str">
        <x:v>PRODUÇÃO · COMPÕE O FATOR K</x:v>
      </x:c>
      <x:c r="N1757" s="453" t="str">
        <x:v>DE/PARA POR CÓDIGO | NÃO INFORMADA</x:v>
      </x:c>
    </x:row>
    <x:row r="1758">
      <x:c r="A1758" s="453" t="str">
        <x:v>JUNHO 2025</x:v>
      </x:c>
      <x:c r="B1758" s="453" t="str">
        <x:v>O&amp;M</x:v>
      </x:c>
      <x:c r="C1758" s="453" t="str">
        <x:v>PRODUÇÃO</x:v>
      </x:c>
      <x:c r="D1758" s="453" t="str">
        <x:v>LINHA VIVA</x:v>
      </x:c>
      <x:c r="E1758" s="453" t="str">
        <x:v>5031200317</x:v>
      </x:c>
      <x:c r="F1758" s="601" t="str">
        <x:v>RET ESTR PRI 2/3F ANC/AMA DP CRUZ DP LV</x:v>
      </x:c>
      <x:c r="G1758" s="453" t="str">
        <x:v>UNIDADE</x:v>
      </x:c>
      <x:c r="H1758" s="604" t="n">
        <x:v>4</x:v>
      </x:c>
      <x:c r="I1758" s="607" t="n">
        <x:v>5097.68</x:v>
      </x:c>
      <x:c r="J1758" s="607" t="n">
        <x:v>4293.04</x:v>
      </x:c>
      <x:c r="K1758" s="453" t="str">
        <x:v>NORTE | SUL</x:v>
      </x:c>
      <x:c r="L1758" s="453" t="str">
        <x:v>SIM</x:v>
      </x:c>
      <x:c r="M1758" s="453" t="str">
        <x:v>PRODUÇÃO · COMPÕE O FATOR K</x:v>
      </x:c>
      <x:c r="N1758" s="453" t="str">
        <x:v>DE/PARA POR CÓDIGO</x:v>
      </x:c>
    </x:row>
    <x:row r="1759">
      <x:c r="A1759" s="453" t="str">
        <x:v>JUNHO 2025</x:v>
      </x:c>
      <x:c r="B1759" s="453" t="str">
        <x:v>O&amp;M</x:v>
      </x:c>
      <x:c r="C1759" s="453" t="str">
        <x:v>PRODUÇÃO</x:v>
      </x:c>
      <x:c r="D1759" s="453" t="str">
        <x:v>LINHA VIVA</x:v>
      </x:c>
      <x:c r="E1759" s="453" t="str">
        <x:v>5031200319</x:v>
      </x:c>
      <x:c r="F1759" s="601" t="str">
        <x:v>RET ESTR PRI 1F SUSP/PAS SP S/CRUZ LV</x:v>
      </x:c>
      <x:c r="G1759" s="453" t="str">
        <x:v>UNIDADE</x:v>
      </x:c>
      <x:c r="H1759" s="604" t="n">
        <x:v>2</x:v>
      </x:c>
      <x:c r="I1759" s="607" t="n">
        <x:v>359.94</x:v>
      </x:c>
      <x:c r="J1759" s="607" t="n">
        <x:v>239.84</x:v>
      </x:c>
      <x:c r="K1759" s="453" t="str">
        <x:v>NORTE | SUL</x:v>
      </x:c>
      <x:c r="L1759" s="453" t="str">
        <x:v>SIM</x:v>
      </x:c>
      <x:c r="M1759" s="453" t="str">
        <x:v>PRODUÇÃO · COMPÕE O FATOR K</x:v>
      </x:c>
      <x:c r="N1759" s="453" t="str">
        <x:v>DE/PARA POR CÓDIGO</x:v>
      </x:c>
    </x:row>
    <x:row r="1760">
      <x:c r="A1760" s="453" t="str">
        <x:v>JUNHO 2025</x:v>
      </x:c>
      <x:c r="B1760" s="453" t="str">
        <x:v>O&amp;M</x:v>
      </x:c>
      <x:c r="C1760" s="453" t="str">
        <x:v>PRODUÇÃO</x:v>
      </x:c>
      <x:c r="D1760" s="453" t="str">
        <x:v>LINHA VIVA</x:v>
      </x:c>
      <x:c r="E1760" s="453" t="str">
        <x:v>5031200322</x:v>
      </x:c>
      <x:c r="F1760" s="601" t="str">
        <x:v>INST ESTR PRI 1F ANC/AMA SP S/CRUZ LV</x:v>
      </x:c>
      <x:c r="G1760" s="453" t="str">
        <x:v>UNIDADE</x:v>
      </x:c>
      <x:c r="H1760" s="604" t="n">
        <x:v>5</x:v>
      </x:c>
      <x:c r="I1760" s="607" t="n">
        <x:v>2254.2</x:v>
      </x:c>
      <x:c r="J1760" s="607" t="n">
        <x:v>1237.1</x:v>
      </x:c>
      <x:c r="K1760" s="453" t="str">
        <x:v>NORTE | SUL</x:v>
      </x:c>
      <x:c r="L1760" s="453" t="str">
        <x:v>SIM</x:v>
      </x:c>
      <x:c r="M1760" s="453" t="str">
        <x:v>PRODUÇÃO · COMPÕE O FATOR K</x:v>
      </x:c>
      <x:c r="N1760" s="453" t="str">
        <x:v>DE/PARA POR CÓDIGO</x:v>
      </x:c>
    </x:row>
    <x:row r="1761">
      <x:c r="A1761" s="453" t="str">
        <x:v>JUNHO 2025</x:v>
      </x:c>
      <x:c r="B1761" s="453" t="str">
        <x:v>O&amp;M</x:v>
      </x:c>
      <x:c r="C1761" s="453" t="str">
        <x:v>PRODUÇÃO</x:v>
      </x:c>
      <x:c r="D1761" s="453" t="str">
        <x:v>LINHA VIVA</x:v>
      </x:c>
      <x:c r="E1761" s="453" t="str">
        <x:v>5031200324</x:v>
      </x:c>
      <x:c r="F1761" s="601" t="str">
        <x:v>INST ESTR PRI 1F ANC/AMA DP S/CRUZ LV</x:v>
      </x:c>
      <x:c r="G1761" s="453" t="str">
        <x:v>UNIDADE</x:v>
      </x:c>
      <x:c r="H1761" s="604" t="n">
        <x:v>1</x:v>
      </x:c>
      <x:c r="I1761" s="607" t="n">
        <x:v>721.69</x:v>
      </x:c>
      <x:c r="J1761" s="607" t="n">
        <x:v>500.74</x:v>
      </x:c>
      <x:c r="K1761" s="453" t="str">
        <x:v>SUL</x:v>
      </x:c>
      <x:c r="L1761" s="453" t="str">
        <x:v>SIM</x:v>
      </x:c>
      <x:c r="M1761" s="453" t="str">
        <x:v>PRODUÇÃO · COMPÕE O FATOR K</x:v>
      </x:c>
      <x:c r="N1761" s="453" t="str">
        <x:v>DE/PARA POR CÓDIGO</x:v>
      </x:c>
    </x:row>
    <x:row r="1762">
      <x:c r="A1762" s="453" t="str">
        <x:v>JUNHO 2025</x:v>
      </x:c>
      <x:c r="B1762" s="453" t="str">
        <x:v>O&amp;M</x:v>
      </x:c>
      <x:c r="C1762" s="453" t="str">
        <x:v>PRODUÇÃO</x:v>
      </x:c>
      <x:c r="D1762" s="453" t="str">
        <x:v>LINHA VIVA</x:v>
      </x:c>
      <x:c r="E1762" s="453" t="str">
        <x:v>5031200327</x:v>
      </x:c>
      <x:c r="F1762" s="601" t="str">
        <x:v>RET ESTR PRI 2/3F SUS/PAS SP S/CRUZ LV</x:v>
      </x:c>
      <x:c r="G1762" s="453" t="str">
        <x:v>UNIDADE</x:v>
      </x:c>
      <x:c r="H1762" s="604" t="n">
        <x:v>3</x:v>
      </x:c>
      <x:c r="I1762" s="607" t="n">
        <x:v>1405.95</x:v>
      </x:c>
      <x:c r="J1762" s="607" t="n">
        <x:v>841.26</x:v>
      </x:c>
      <x:c r="K1762" s="453" t="str">
        <x:v>NORTE | SUL</x:v>
      </x:c>
      <x:c r="L1762" s="453" t="str">
        <x:v>SIM</x:v>
      </x:c>
      <x:c r="M1762" s="453" t="str">
        <x:v>PRODUÇÃO · COMPÕE O FATOR K</x:v>
      </x:c>
      <x:c r="N1762" s="453" t="str">
        <x:v>DE/PARA POR CÓDIGO</x:v>
      </x:c>
    </x:row>
    <x:row r="1763">
      <x:c r="A1763" s="453" t="str">
        <x:v>JUNHO 2025</x:v>
      </x:c>
      <x:c r="B1763" s="453" t="str">
        <x:v>O&amp;M</x:v>
      </x:c>
      <x:c r="C1763" s="453" t="str">
        <x:v>PRODUÇÃO</x:v>
      </x:c>
      <x:c r="D1763" s="453" t="str">
        <x:v>LINHA VIVA</x:v>
      </x:c>
      <x:c r="E1763" s="453" t="str">
        <x:v>5031200338</x:v>
      </x:c>
      <x:c r="F1763" s="601" t="str">
        <x:v>TURMA LV INST POSTE ESTRUT PRIMARIA LV</x:v>
      </x:c>
      <x:c r="G1763" s="453" t="str">
        <x:v>UNIDADE</x:v>
      </x:c>
      <x:c r="H1763" s="604" t="n">
        <x:v>73</x:v>
      </x:c>
      <x:c r="I1763" s="607" t="n">
        <x:v>66063.57</x:v>
      </x:c>
      <x:c r="J1763" s="607" t="n">
        <x:v>92630.43</x:v>
      </x:c>
      <x:c r="K1763" s="453" t="str">
        <x:v>NORTE | SUL</x:v>
      </x:c>
      <x:c r="L1763" s="453" t="str">
        <x:v>SIM</x:v>
      </x:c>
      <x:c r="M1763" s="453" t="str">
        <x:v>PRODUÇÃO · COMPÕE O FATOR K</x:v>
      </x:c>
      <x:c r="N1763" s="453" t="str">
        <x:v>DE/PARA POR CÓDIGO</x:v>
      </x:c>
    </x:row>
    <x:row r="1764">
      <x:c r="A1764" s="453" t="str">
        <x:v>JUNHO 2025</x:v>
      </x:c>
      <x:c r="B1764" s="453" t="str">
        <x:v>O&amp;M</x:v>
      </x:c>
      <x:c r="C1764" s="453" t="str">
        <x:v>PRODUÇÃO</x:v>
      </x:c>
      <x:c r="D1764" s="453" t="str">
        <x:v>LINHA VIVA</x:v>
      </x:c>
      <x:c r="E1764" s="453" t="str">
        <x:v>5031200339</x:v>
      </x:c>
      <x:c r="F1764" s="601" t="str">
        <x:v>TURMA LV RET POSTE ESTRUT PRIMARIA LV</x:v>
      </x:c>
      <x:c r="G1764" s="453" t="str">
        <x:v>UNIDADE</x:v>
      </x:c>
      <x:c r="H1764" s="604" t="n">
        <x:v>38</x:v>
      </x:c>
      <x:c r="I1764" s="607" t="n">
        <x:v>19550.04</x:v>
      </x:c>
      <x:c r="J1764" s="607" t="n">
        <x:v>41331.08</x:v>
      </x:c>
      <x:c r="K1764" s="453" t="str">
        <x:v>NORTE | SUL</x:v>
      </x:c>
      <x:c r="L1764" s="453" t="str">
        <x:v>SIM</x:v>
      </x:c>
      <x:c r="M1764" s="453" t="str">
        <x:v>PRODUÇÃO · COMPÕE O FATOR K</x:v>
      </x:c>
      <x:c r="N1764" s="453" t="str">
        <x:v>DE/PARA POR CÓDIGO</x:v>
      </x:c>
    </x:row>
    <x:row r="1765">
      <x:c r="A1765" s="453" t="str">
        <x:v>JUNHO 2025</x:v>
      </x:c>
      <x:c r="B1765" s="453" t="str">
        <x:v>O&amp;M</x:v>
      </x:c>
      <x:c r="C1765" s="453" t="str">
        <x:v>PRODUÇÃO</x:v>
      </x:c>
      <x:c r="D1765" s="453" t="str">
        <x:v>LINHA VIVA</x:v>
      </x:c>
      <x:c r="E1765" s="453" t="str">
        <x:v>5031200340</x:v>
      </x:c>
      <x:c r="F1765" s="601" t="str">
        <x:v>NIVELAR CRUZETA LV</x:v>
      </x:c>
      <x:c r="G1765" s="453" t="str">
        <x:v>CONJUNTO</x:v>
      </x:c>
      <x:c r="H1765" s="604" t="n">
        <x:v>37</x:v>
      </x:c>
      <x:c r="I1765" s="607" t="n">
        <x:v>13515.73</x:v>
      </x:c>
      <x:c r="J1765" s="607" t="n">
        <x:v>19557.09</x:v>
      </x:c>
      <x:c r="K1765" s="453" t="str">
        <x:v>NORTE</x:v>
      </x:c>
      <x:c r="L1765" s="453" t="str">
        <x:v>SIM</x:v>
      </x:c>
      <x:c r="M1765" s="453" t="str">
        <x:v>PRODUÇÃO · COMPÕE O FATOR K</x:v>
      </x:c>
      <x:c r="N1765" s="453" t="str">
        <x:v>DE/PARA POR CÓDIGO</x:v>
      </x:c>
    </x:row>
    <x:row r="1766">
      <x:c r="A1766" s="453" t="str">
        <x:v>JUNHO 2025</x:v>
      </x:c>
      <x:c r="B1766" s="453" t="str">
        <x:v>O&amp;M</x:v>
      </x:c>
      <x:c r="C1766" s="453" t="str">
        <x:v>PRODUÇÃO</x:v>
      </x:c>
      <x:c r="D1766" s="453" t="str">
        <x:v>LINHA VIVA</x:v>
      </x:c>
      <x:c r="E1766" s="453" t="str">
        <x:v>5031200363</x:v>
      </x:c>
      <x:c r="F1766" s="601" t="str">
        <x:v>INST ESTR CP RELIG DIST 1F BASE C 1F LV</x:v>
      </x:c>
      <x:c r="G1766" s="453" t="str">
        <x:v>CONJUNTO</x:v>
      </x:c>
      <x:c r="H1766" s="604" t="n">
        <x:v>25</x:v>
      </x:c>
      <x:c r="I1766" s="607" t="n">
        <x:v>20730.75</x:v>
      </x:c>
      <x:c r="J1766" s="607" t="n">
        <x:v>34983.5</x:v>
      </x:c>
      <x:c r="K1766" s="453" t="str">
        <x:v>NORTE | SUL</x:v>
      </x:c>
      <x:c r="L1766" s="453" t="str">
        <x:v>SIM</x:v>
      </x:c>
      <x:c r="M1766" s="453" t="str">
        <x:v>PRODUÇÃO · COMPÕE O FATOR K</x:v>
      </x:c>
      <x:c r="N1766" s="453" t="str">
        <x:v>DE/PARA POR CÓDIGO</x:v>
      </x:c>
    </x:row>
    <x:row r="1767">
      <x:c r="A1767" s="453" t="str">
        <x:v>JUNHO 2025</x:v>
      </x:c>
      <x:c r="B1767" s="453" t="str">
        <x:v>O&amp;M</x:v>
      </x:c>
      <x:c r="C1767" s="453" t="str">
        <x:v>PRODUÇÃO</x:v>
      </x:c>
      <x:c r="D1767" s="453" t="str">
        <x:v>LINHA VIVA</x:v>
      </x:c>
      <x:c r="E1767" s="453" t="str">
        <x:v>5031300110</x:v>
      </x:c>
      <x:c r="F1767" s="601" t="str">
        <x:v>INST ISOLADOR PINO/PILAR LV</x:v>
      </x:c>
      <x:c r="G1767" s="453" t="str">
        <x:v>UNIDADE</x:v>
      </x:c>
      <x:c r="H1767" s="604" t="n">
        <x:v>79</x:v>
      </x:c>
      <x:c r="I1767" s="607" t="n">
        <x:v>23191.87</x:v>
      </x:c>
      <x:c r="J1767" s="607" t="n">
        <x:v>25705.81</x:v>
      </x:c>
      <x:c r="K1767" s="453" t="str">
        <x:v>NORTE | SUL</x:v>
      </x:c>
      <x:c r="L1767" s="453" t="str">
        <x:v>SIM</x:v>
      </x:c>
      <x:c r="M1767" s="453" t="str">
        <x:v>PRODUÇÃO · COMPÕE O FATOR K</x:v>
      </x:c>
      <x:c r="N1767" s="453" t="str">
        <x:v>DE/PARA POR CÓDIGO</x:v>
      </x:c>
    </x:row>
    <x:row r="1768">
      <x:c r="A1768" s="453" t="str">
        <x:v>JUNHO 2025</x:v>
      </x:c>
      <x:c r="B1768" s="453" t="str">
        <x:v>O&amp;M</x:v>
      </x:c>
      <x:c r="C1768" s="453" t="str">
        <x:v>PRODUÇÃO</x:v>
      </x:c>
      <x:c r="D1768" s="453" t="str">
        <x:v>LINHA VIVA</x:v>
      </x:c>
      <x:c r="E1768" s="453" t="str">
        <x:v>5031300111</x:v>
      </x:c>
      <x:c r="F1768" s="601" t="str">
        <x:v>RET ISOLADOR PINO/PILAR LV</x:v>
      </x:c>
      <x:c r="G1768" s="453" t="str">
        <x:v>UNIDADE</x:v>
      </x:c>
      <x:c r="H1768" s="604" t="n">
        <x:v>80</x:v>
      </x:c>
      <x:c r="I1768" s="607" t="n">
        <x:v>9063.88</x:v>
      </x:c>
      <x:c r="J1768" s="607" t="n">
        <x:v>17402.4</x:v>
      </x:c>
      <x:c r="K1768" s="453" t="str">
        <x:v>NORTE | SUL</x:v>
      </x:c>
      <x:c r="L1768" s="453" t="str">
        <x:v>SIM</x:v>
      </x:c>
      <x:c r="M1768" s="453" t="str">
        <x:v>PRODUÇÃO · COMPÕE O FATOR K</x:v>
      </x:c>
      <x:c r="N1768" s="453" t="str">
        <x:v>DE/PARA POR CÓDIGO | NÃO INFORMADA</x:v>
      </x:c>
    </x:row>
    <x:row r="1769">
      <x:c r="A1769" s="453" t="str">
        <x:v>JUNHO 2025</x:v>
      </x:c>
      <x:c r="B1769" s="453" t="str">
        <x:v>O&amp;M</x:v>
      </x:c>
      <x:c r="C1769" s="453" t="str">
        <x:v>PRODUÇÃO</x:v>
      </x:c>
      <x:c r="D1769" s="453" t="str">
        <x:v>LINHA VIVA</x:v>
      </x:c>
      <x:c r="E1769" s="453" t="str">
        <x:v>5031300112</x:v>
      </x:c>
      <x:c r="F1769" s="601" t="str">
        <x:v>INST ISOLAD DISCO/ANCORAGEM LV</x:v>
      </x:c>
      <x:c r="G1769" s="453" t="str">
        <x:v>CONJUNTO</x:v>
      </x:c>
      <x:c r="H1769" s="604" t="n">
        <x:v>19</x:v>
      </x:c>
      <x:c r="I1769" s="607" t="n">
        <x:v>8382.91</x:v>
      </x:c>
      <x:c r="J1769" s="607" t="n">
        <x:v>6897.76</x:v>
      </x:c>
      <x:c r="K1769" s="453" t="str">
        <x:v>NORTE | SUL</x:v>
      </x:c>
      <x:c r="L1769" s="453" t="str">
        <x:v>SIM</x:v>
      </x:c>
      <x:c r="M1769" s="453" t="str">
        <x:v>PRODUÇÃO · COMPÕE O FATOR K</x:v>
      </x:c>
      <x:c r="N1769" s="453" t="str">
        <x:v>DE/PARA POR CÓDIGO</x:v>
      </x:c>
    </x:row>
    <x:row r="1770">
      <x:c r="A1770" s="453" t="str">
        <x:v>JUNHO 2025</x:v>
      </x:c>
      <x:c r="B1770" s="453" t="str">
        <x:v>O&amp;M</x:v>
      </x:c>
      <x:c r="C1770" s="453" t="str">
        <x:v>PRODUÇÃO</x:v>
      </x:c>
      <x:c r="D1770" s="453" t="str">
        <x:v>LINHA VIVA</x:v>
      </x:c>
      <x:c r="E1770" s="453" t="str">
        <x:v>5031300113</x:v>
      </x:c>
      <x:c r="F1770" s="601" t="str">
        <x:v>RET ISOLAD DISCO/ANCORAGEM LV</x:v>
      </x:c>
      <x:c r="G1770" s="453" t="str">
        <x:v>CONJUNTO</x:v>
      </x:c>
      <x:c r="H1770" s="604" t="n">
        <x:v>11</x:v>
      </x:c>
      <x:c r="I1770" s="607" t="n">
        <x:v>1906.62</x:v>
      </x:c>
      <x:c r="J1770" s="607" t="n">
        <x:v>2800.05</x:v>
      </x:c>
      <x:c r="K1770" s="453" t="str">
        <x:v>NORTE | SUL</x:v>
      </x:c>
      <x:c r="L1770" s="453" t="str">
        <x:v>SIM</x:v>
      </x:c>
      <x:c r="M1770" s="453" t="str">
        <x:v>PRODUÇÃO · COMPÕE O FATOR K</x:v>
      </x:c>
      <x:c r="N1770" s="453" t="str">
        <x:v>DE/PARA POR CÓDIGO</x:v>
      </x:c>
    </x:row>
    <x:row r="1771">
      <x:c r="A1771" s="453" t="str">
        <x:v>JUNHO 2025</x:v>
      </x:c>
      <x:c r="B1771" s="453" t="str">
        <x:v>O&amp;M</x:v>
      </x:c>
      <x:c r="C1771" s="453" t="str">
        <x:v>PRODUÇÃO</x:v>
      </x:c>
      <x:c r="D1771" s="453" t="str">
        <x:v>LINHA VIVA</x:v>
      </x:c>
      <x:c r="E1771" s="453" t="str">
        <x:v>5032000207</x:v>
      </x:c>
      <x:c r="F1771" s="601" t="str">
        <x:v>INST EMENDA COND NU AL/CU LV</x:v>
      </x:c>
      <x:c r="G1771" s="453" t="str">
        <x:v>UNIDADE</x:v>
      </x:c>
      <x:c r="H1771" s="604" t="n">
        <x:v>8</x:v>
      </x:c>
      <x:c r="I1771" s="607" t="n">
        <x:v>2892.68</x:v>
      </x:c>
      <x:c r="J1771" s="607" t="n">
        <x:v>2900.72</x:v>
      </x:c>
      <x:c r="K1771" s="453" t="str">
        <x:v>NORTE | SUL</x:v>
      </x:c>
      <x:c r="L1771" s="453" t="str">
        <x:v>SIM</x:v>
      </x:c>
      <x:c r="M1771" s="453" t="str">
        <x:v>PRODUÇÃO · COMPÕE O FATOR K</x:v>
      </x:c>
      <x:c r="N1771" s="453" t="str">
        <x:v>DE/PARA POR CÓDIGO</x:v>
      </x:c>
    </x:row>
    <x:row r="1772">
      <x:c r="A1772" s="453" t="str">
        <x:v>JUNHO 2025</x:v>
      </x:c>
      <x:c r="B1772" s="453" t="str">
        <x:v>O&amp;M</x:v>
      </x:c>
      <x:c r="C1772" s="453" t="str">
        <x:v>PRODUÇÃO</x:v>
      </x:c>
      <x:c r="D1772" s="453" t="str">
        <x:v>LINHA VIVA</x:v>
      </x:c>
      <x:c r="E1772" s="453" t="str">
        <x:v>5032000208</x:v>
      </x:c>
      <x:c r="F1772" s="601" t="str">
        <x:v>INST CONECTOR EM CONDUTOR LV</x:v>
      </x:c>
      <x:c r="G1772" s="453" t="str">
        <x:v>UNIDADE</x:v>
      </x:c>
      <x:c r="H1772" s="604" t="n">
        <x:v>176</x:v>
      </x:c>
      <x:c r="I1772" s="607" t="n">
        <x:v>33719.84</x:v>
      </x:c>
      <x:c r="J1772" s="607" t="n">
        <x:v>47727.68</x:v>
      </x:c>
      <x:c r="K1772" s="453" t="str">
        <x:v>NORTE | SUL</x:v>
      </x:c>
      <x:c r="L1772" s="453" t="str">
        <x:v>SIM</x:v>
      </x:c>
      <x:c r="M1772" s="453" t="str">
        <x:v>PRODUÇÃO · COMPÕE O FATOR K</x:v>
      </x:c>
      <x:c r="N1772" s="453" t="str">
        <x:v>DE/PARA POR CÓDIGO</x:v>
      </x:c>
    </x:row>
    <x:row r="1773">
      <x:c r="A1773" s="453" t="str">
        <x:v>JUNHO 2025</x:v>
      </x:c>
      <x:c r="B1773" s="453" t="str">
        <x:v>O&amp;M</x:v>
      </x:c>
      <x:c r="C1773" s="453" t="str">
        <x:v>PRODUÇÃO</x:v>
      </x:c>
      <x:c r="D1773" s="453" t="str">
        <x:v>LINHA VIVA</x:v>
      </x:c>
      <x:c r="E1773" s="453" t="str">
        <x:v>5032000209</x:v>
      </x:c>
      <x:c r="F1773" s="601" t="str">
        <x:v>RET CONECTOR EM CONDUTOR LV</x:v>
      </x:c>
      <x:c r="G1773" s="453" t="str">
        <x:v>UNIDADE</x:v>
      </x:c>
      <x:c r="H1773" s="604" t="n">
        <x:v>158</x:v>
      </x:c>
      <x:c r="I1773" s="607" t="n">
        <x:v>21419.17</x:v>
      </x:c>
      <x:c r="J1773" s="607" t="n">
        <x:v>27106.48</x:v>
      </x:c>
      <x:c r="K1773" s="453" t="str">
        <x:v>NORTE</x:v>
      </x:c>
      <x:c r="L1773" s="453" t="str">
        <x:v>SIM</x:v>
      </x:c>
      <x:c r="M1773" s="453" t="str">
        <x:v>PRODUÇÃO · COMPÕE O FATOR K</x:v>
      </x:c>
      <x:c r="N1773" s="453" t="str">
        <x:v>DE/PARA POR CÓDIGO</x:v>
      </x:c>
    </x:row>
    <x:row r="1774">
      <x:c r="A1774" s="453" t="str">
        <x:v>JUNHO 2025</x:v>
      </x:c>
      <x:c r="B1774" s="453" t="str">
        <x:v>O&amp;M</x:v>
      </x:c>
      <x:c r="C1774" s="453" t="str">
        <x:v>PRODUÇÃO</x:v>
      </x:c>
      <x:c r="D1774" s="453" t="str">
        <x:v>LINHA VIVA</x:v>
      </x:c>
      <x:c r="E1774" s="453" t="str">
        <x:v>5032000214</x:v>
      </x:c>
      <x:c r="F1774" s="601" t="str">
        <x:v>INST AMARRACAO COND NU/MULTIP/PROTEG LV</x:v>
      </x:c>
      <x:c r="G1774" s="453" t="str">
        <x:v>UNIDADE</x:v>
      </x:c>
      <x:c r="H1774" s="604" t="n">
        <x:v>43</x:v>
      </x:c>
      <x:c r="I1774" s="607" t="n">
        <x:v>6844.26</x:v>
      </x:c>
      <x:c r="J1774" s="607" t="n">
        <x:v>13649.49</x:v>
      </x:c>
      <x:c r="K1774" s="453" t="str">
        <x:v>NORTE | SUL</x:v>
      </x:c>
      <x:c r="L1774" s="453" t="str">
        <x:v>SIM</x:v>
      </x:c>
      <x:c r="M1774" s="453" t="str">
        <x:v>PRODUÇÃO · COMPÕE O FATOR K</x:v>
      </x:c>
      <x:c r="N1774" s="453" t="str">
        <x:v>DE/PARA POR CÓDIGO</x:v>
      </x:c>
    </x:row>
    <x:row r="1775">
      <x:c r="A1775" s="453" t="str">
        <x:v>JUNHO 2025</x:v>
      </x:c>
      <x:c r="B1775" s="453" t="str">
        <x:v>O&amp;M</x:v>
      </x:c>
      <x:c r="C1775" s="453" t="str">
        <x:v>PRODUÇÃO</x:v>
      </x:c>
      <x:c r="D1775" s="453" t="str">
        <x:v>LINHA VIVA</x:v>
      </x:c>
      <x:c r="E1775" s="453" t="str">
        <x:v>5032000215</x:v>
      </x:c>
      <x:c r="F1775" s="601" t="str">
        <x:v>INST FLY TAP/CRUZAM AEREO LV</x:v>
      </x:c>
      <x:c r="G1775" s="453" t="str">
        <x:v>UNIDADE</x:v>
      </x:c>
      <x:c r="H1775" s="604" t="n">
        <x:v>10</x:v>
      </x:c>
      <x:c r="I1775" s="607" t="n">
        <x:v>9284.3</x:v>
      </x:c>
      <x:c r="J1775" s="607" t="n">
        <x:v>5120.2</x:v>
      </x:c>
      <x:c r="K1775" s="453" t="str">
        <x:v>NORTE | SUL</x:v>
      </x:c>
      <x:c r="L1775" s="453" t="str">
        <x:v>SIM</x:v>
      </x:c>
      <x:c r="M1775" s="453" t="str">
        <x:v>PRODUÇÃO · COMPÕE O FATOR K</x:v>
      </x:c>
      <x:c r="N1775" s="453" t="str">
        <x:v>DE/PARA POR CÓDIGO | NÃO INFORMADA</x:v>
      </x:c>
    </x:row>
    <x:row r="1776">
      <x:c r="A1776" s="453" t="str">
        <x:v>JUNHO 2025</x:v>
      </x:c>
      <x:c r="B1776" s="453" t="str">
        <x:v>O&amp;M</x:v>
      </x:c>
      <x:c r="C1776" s="453" t="str">
        <x:v>PRODUÇÃO</x:v>
      </x:c>
      <x:c r="D1776" s="453" t="str">
        <x:v>LINHA VIVA</x:v>
      </x:c>
      <x:c r="E1776" s="453" t="str">
        <x:v>5032000216</x:v>
      </x:c>
      <x:c r="F1776" s="601" t="str">
        <x:v>RET FLY TAP /CRUZAM AEREO LV</x:v>
      </x:c>
      <x:c r="G1776" s="453" t="str">
        <x:v>UNIDADE</x:v>
      </x:c>
      <x:c r="H1776" s="604" t="n">
        <x:v>6</x:v>
      </x:c>
      <x:c r="I1776" s="607" t="n">
        <x:v>5046.81</x:v>
      </x:c>
      <x:c r="J1776" s="607" t="n">
        <x:v>1975.32</x:v>
      </x:c>
      <x:c r="K1776" s="453" t="str">
        <x:v>NORTE</x:v>
      </x:c>
      <x:c r="L1776" s="453" t="str">
        <x:v>SIM</x:v>
      </x:c>
      <x:c r="M1776" s="453" t="str">
        <x:v>PRODUÇÃO · COMPÕE O FATOR K</x:v>
      </x:c>
      <x:c r="N1776" s="453" t="str">
        <x:v>DE/PARA POR CÓDIGO</x:v>
      </x:c>
    </x:row>
    <x:row r="1777">
      <x:c r="A1777" s="453" t="str">
        <x:v>JUNHO 2025</x:v>
      </x:c>
      <x:c r="B1777" s="453" t="str">
        <x:v>O&amp;M</x:v>
      </x:c>
      <x:c r="C1777" s="453" t="str">
        <x:v>PRODUÇÃO</x:v>
      </x:c>
      <x:c r="D1777" s="453" t="str">
        <x:v>LINHA VIVA</x:v>
      </x:c>
      <x:c r="E1777" s="453" t="str">
        <x:v>5033000292</x:v>
      </x:c>
      <x:c r="F1777" s="601" t="str">
        <x:v>INST CHAVE FUSIVEL 15/25KV LV</x:v>
      </x:c>
      <x:c r="G1777" s="453" t="str">
        <x:v>UNIDADE</x:v>
      </x:c>
      <x:c r="H1777" s="604" t="n">
        <x:v>162</x:v>
      </x:c>
      <x:c r="I1777" s="607" t="n">
        <x:v>107646.18</x:v>
      </x:c>
      <x:c r="J1777" s="607" t="n">
        <x:v>61670.16</x:v>
      </x:c>
      <x:c r="K1777" s="453" t="str">
        <x:v>NORTE | SUL</x:v>
      </x:c>
      <x:c r="L1777" s="453" t="str">
        <x:v>SIM</x:v>
      </x:c>
      <x:c r="M1777" s="453" t="str">
        <x:v>PRODUÇÃO · COMPÕE O FATOR K</x:v>
      </x:c>
      <x:c r="N1777" s="453" t="str">
        <x:v>DE/PARA POR CÓDIGO | NÃO INFORMADA</x:v>
      </x:c>
    </x:row>
    <x:row r="1778">
      <x:c r="A1778" s="453" t="str">
        <x:v>JUNHO 2025</x:v>
      </x:c>
      <x:c r="B1778" s="453" t="str">
        <x:v>O&amp;M</x:v>
      </x:c>
      <x:c r="C1778" s="453" t="str">
        <x:v>PRODUÇÃO</x:v>
      </x:c>
      <x:c r="D1778" s="453" t="str">
        <x:v>LINHA VIVA</x:v>
      </x:c>
      <x:c r="E1778" s="453" t="str">
        <x:v>5033000293</x:v>
      </x:c>
      <x:c r="F1778" s="601" t="str">
        <x:v>RET CHAVE FUSIVEL 15/25KV LV</x:v>
      </x:c>
      <x:c r="G1778" s="453" t="str">
        <x:v>UNIDADE</x:v>
      </x:c>
      <x:c r="H1778" s="604" t="n">
        <x:v>176</x:v>
      </x:c>
      <x:c r="I1778" s="607" t="n">
        <x:v>85329.22</x:v>
      </x:c>
      <x:c r="J1778" s="607" t="n">
        <x:v>59600.64</x:v>
      </x:c>
      <x:c r="K1778" s="453" t="str">
        <x:v>NORTE | SUL</x:v>
      </x:c>
      <x:c r="L1778" s="453" t="str">
        <x:v>SIM</x:v>
      </x:c>
      <x:c r="M1778" s="453" t="str">
        <x:v>PRODUÇÃO · COMPÕE O FATOR K</x:v>
      </x:c>
      <x:c r="N1778" s="453" t="str">
        <x:v>DE/PARA POR CÓDIGO</x:v>
      </x:c>
    </x:row>
    <x:row r="1779">
      <x:c r="A1779" s="453" t="str">
        <x:v>JUNHO 2025</x:v>
      </x:c>
      <x:c r="B1779" s="453" t="str">
        <x:v>O&amp;M</x:v>
      </x:c>
      <x:c r="C1779" s="453" t="str">
        <x:v>PRODUÇÃO</x:v>
      </x:c>
      <x:c r="D1779" s="453" t="str">
        <x:v>LINHA VIVA</x:v>
      </x:c>
      <x:c r="E1779" s="453" t="str">
        <x:v>5033000296</x:v>
      </x:c>
      <x:c r="F1779" s="601" t="str">
        <x:v>INST CHAVE FACA LV</x:v>
      </x:c>
      <x:c r="G1779" s="453" t="str">
        <x:v>UNIDADE</x:v>
      </x:c>
      <x:c r="H1779" s="604" t="n">
        <x:v>62</x:v>
      </x:c>
      <x:c r="I1779" s="607" t="n">
        <x:v>44121.38</x:v>
      </x:c>
      <x:c r="J1779" s="607" t="n">
        <x:v>23602.16</x:v>
      </x:c>
      <x:c r="K1779" s="453" t="str">
        <x:v>NORTE | SUL</x:v>
      </x:c>
      <x:c r="L1779" s="453" t="str">
        <x:v>SIM</x:v>
      </x:c>
      <x:c r="M1779" s="453" t="str">
        <x:v>PRODUÇÃO · COMPÕE O FATOR K</x:v>
      </x:c>
      <x:c r="N1779" s="453" t="str">
        <x:v>DE/PARA POR CÓDIGO</x:v>
      </x:c>
    </x:row>
    <x:row r="1780">
      <x:c r="A1780" s="453" t="str">
        <x:v>JUNHO 2025</x:v>
      </x:c>
      <x:c r="B1780" s="453" t="str">
        <x:v>O&amp;M</x:v>
      </x:c>
      <x:c r="C1780" s="453" t="str">
        <x:v>PRODUÇÃO</x:v>
      </x:c>
      <x:c r="D1780" s="453" t="str">
        <x:v>LINHA VIVA</x:v>
      </x:c>
      <x:c r="E1780" s="453" t="str">
        <x:v>5033000297</x:v>
      </x:c>
      <x:c r="F1780" s="601" t="str">
        <x:v>RET CHAVE FACA LV</x:v>
      </x:c>
      <x:c r="G1780" s="453" t="str">
        <x:v>UNIDADE</x:v>
      </x:c>
      <x:c r="H1780" s="604" t="n">
        <x:v>68</x:v>
      </x:c>
      <x:c r="I1780" s="607" t="n">
        <x:v>35977.94</x:v>
      </x:c>
      <x:c r="J1780" s="607" t="n">
        <x:v>23027.52</x:v>
      </x:c>
      <x:c r="K1780" s="453" t="str">
        <x:v>NORTE | SUL</x:v>
      </x:c>
      <x:c r="L1780" s="453" t="str">
        <x:v>SIM</x:v>
      </x:c>
      <x:c r="M1780" s="453" t="str">
        <x:v>PRODUÇÃO · COMPÕE O FATOR K</x:v>
      </x:c>
      <x:c r="N1780" s="453" t="str">
        <x:v>DE/PARA POR CÓDIGO</x:v>
      </x:c>
    </x:row>
    <x:row r="1781">
      <x:c r="A1781" s="453" t="str">
        <x:v>JUNHO 2025</x:v>
      </x:c>
      <x:c r="B1781" s="453" t="str">
        <x:v>O&amp;M</x:v>
      </x:c>
      <x:c r="C1781" s="453" t="str">
        <x:v>PRODUÇÃO</x:v>
      </x:c>
      <x:c r="D1781" s="453" t="str">
        <x:v>LINHA VIVA</x:v>
      </x:c>
      <x:c r="E1781" s="453" t="str">
        <x:v>5033000318</x:v>
      </x:c>
      <x:c r="F1781" s="601" t="str">
        <x:v>INST PARA-RAIOS MT LV</x:v>
      </x:c>
      <x:c r="G1781" s="453" t="str">
        <x:v>UNIDADE</x:v>
      </x:c>
      <x:c r="H1781" s="604" t="n">
        <x:v>44</x:v>
      </x:c>
      <x:c r="I1781" s="607" t="n">
        <x:v>53281.67</x:v>
      </x:c>
      <x:c r="J1781" s="607" t="n">
        <x:v>17192.56</x:v>
      </x:c>
      <x:c r="K1781" s="453" t="str">
        <x:v>NORTE | SUL</x:v>
      </x:c>
      <x:c r="L1781" s="453" t="str">
        <x:v>SIM</x:v>
      </x:c>
      <x:c r="M1781" s="453" t="str">
        <x:v>PRODUÇÃO · COMPÕE O FATOR K</x:v>
      </x:c>
      <x:c r="N1781" s="453" t="str">
        <x:v>DE/PARA POR CÓDIGO | NÃO INFORMADA</x:v>
      </x:c>
    </x:row>
    <x:row r="1782">
      <x:c r="A1782" s="453" t="str">
        <x:v>JUNHO 2025</x:v>
      </x:c>
      <x:c r="B1782" s="453" t="str">
        <x:v>O&amp;M</x:v>
      </x:c>
      <x:c r="C1782" s="453" t="str">
        <x:v>PRODUÇÃO</x:v>
      </x:c>
      <x:c r="D1782" s="453" t="str">
        <x:v>LINHA VIVA</x:v>
      </x:c>
      <x:c r="E1782" s="453" t="str">
        <x:v>5033000319</x:v>
      </x:c>
      <x:c r="F1782" s="601" t="str">
        <x:v>RET PARA-RAIOS MT LV</x:v>
      </x:c>
      <x:c r="G1782" s="453" t="str">
        <x:v>UNIDADE</x:v>
      </x:c>
      <x:c r="H1782" s="604" t="n">
        <x:v>42</x:v>
      </x:c>
      <x:c r="I1782" s="607" t="n">
        <x:v>35185.6</x:v>
      </x:c>
      <x:c r="J1782" s="607" t="n">
        <x:v>10299.66</x:v>
      </x:c>
      <x:c r="K1782" s="453" t="str">
        <x:v>NORTE | SUL</x:v>
      </x:c>
      <x:c r="L1782" s="453" t="str">
        <x:v>SIM</x:v>
      </x:c>
      <x:c r="M1782" s="453" t="str">
        <x:v>PRODUÇÃO · COMPÕE O FATOR K</x:v>
      </x:c>
      <x:c r="N1782" s="453" t="str">
        <x:v>DE/PARA POR CÓDIGO</x:v>
      </x:c>
    </x:row>
    <x:row r="1783">
      <x:c r="A1783" s="453" t="str">
        <x:v>JUNHO 2025</x:v>
      </x:c>
      <x:c r="B1783" s="453" t="str">
        <x:v>O&amp;M</x:v>
      </x:c>
      <x:c r="C1783" s="453" t="str">
        <x:v>PRODUÇÃO</x:v>
      </x:c>
      <x:c r="D1783" s="453" t="str">
        <x:v>LINHA MORTA</x:v>
      </x:c>
      <x:c r="E1783" s="453" t="str">
        <x:v>5400099116</x:v>
      </x:c>
      <x:c r="F1783" s="601" t="str">
        <x:v>INST CORTA-CIRCUITO BT LM</x:v>
      </x:c>
      <x:c r="G1783" s="453" t="str">
        <x:v>UNIDADE</x:v>
      </x:c>
      <x:c r="H1783" s="604" t="n">
        <x:v>4</x:v>
      </x:c>
      <x:c r="I1783" s="607" t="n">
        <x:v>161.92</x:v>
      </x:c>
      <x:c r="J1783" s="607" t="n">
        <x:v>1450.16</x:v>
      </x:c>
      <x:c r="K1783" s="453" t="str">
        <x:v>NORTE</x:v>
      </x:c>
      <x:c r="L1783" s="453" t="str">
        <x:v>SIM</x:v>
      </x:c>
      <x:c r="M1783" s="453" t="str">
        <x:v>PRODUÇÃO · COMPÕE O FATOR K</x:v>
      </x:c>
      <x:c r="N1783" s="453" t="str">
        <x:v>NÃO INFORMADA | DE/PARA POR CÓDIGO</x:v>
      </x:c>
    </x:row>
    <x:row r="1784">
      <x:c r="A1784" s="453" t="str">
        <x:v>JUNHO 2025</x:v>
      </x:c>
      <x:c r="B1784" s="453" t="str">
        <x:v>O&amp;M</x:v>
      </x:c>
      <x:c r="C1784" s="453" t="str">
        <x:v>PRODUÇÃO</x:v>
      </x:c>
      <x:c r="D1784" s="453" t="str">
        <x:v>LINHA MORTA</x:v>
      </x:c>
      <x:c r="E1784" s="453" t="str">
        <x:v>5400099117</x:v>
      </x:c>
      <x:c r="F1784" s="601" t="str">
        <x:v>RET CORTA-CIRCUITO BT LM</x:v>
      </x:c>
      <x:c r="G1784" s="453" t="str">
        <x:v>UNIDADE</x:v>
      </x:c>
      <x:c r="H1784" s="604" t="n">
        <x:v>5</x:v>
      </x:c>
      <x:c r="I1784" s="607" t="n">
        <x:v>130.84</x:v>
      </x:c>
      <x:c r="J1784" s="607" t="n">
        <x:v>1246.15</x:v>
      </x:c>
      <x:c r="K1784" s="453" t="str">
        <x:v>NORTE</x:v>
      </x:c>
      <x:c r="L1784" s="453" t="str">
        <x:v>SIM</x:v>
      </x:c>
      <x:c r="M1784" s="453" t="str">
        <x:v>PRODUÇÃO · COMPÕE O FATOR K</x:v>
      </x:c>
      <x:c r="N1784" s="453" t="str">
        <x:v>DE/PARA POR CÓDIGO</x:v>
      </x:c>
    </x:row>
    <x:row r="1785">
      <x:c r="A1785" s="453" t="str">
        <x:v>JUNHO 2025</x:v>
      </x:c>
      <x:c r="B1785" s="453" t="str">
        <x:v>O&amp;M</x:v>
      </x:c>
      <x:c r="C1785" s="453" t="str">
        <x:v>PRODUÇÃO</x:v>
      </x:c>
      <x:c r="D1785" s="453" t="str">
        <x:v>LINHA MORTA</x:v>
      </x:c>
      <x:c r="E1785" s="453" t="str">
        <x:v>5400099188</x:v>
      </x:c>
      <x:c r="F1785" s="601" t="str">
        <x:v>INST HASTE PARA-RAIOS LM</x:v>
      </x:c>
      <x:c r="G1785" s="453" t="str">
        <x:v>UNIDADE</x:v>
      </x:c>
      <x:c r="H1785" s="604" t="n">
        <x:v>7</x:v>
      </x:c>
      <x:c r="I1785" s="607" t="n">
        <x:v>785.82</x:v>
      </x:c>
      <x:c r="J1785" s="607" t="n">
        <x:v>2197.3</x:v>
      </x:c>
      <x:c r="K1785" s="453" t="str">
        <x:v>NORTE | SUL</x:v>
      </x:c>
      <x:c r="L1785" s="453" t="str">
        <x:v>SIM</x:v>
      </x:c>
      <x:c r="M1785" s="453" t="str">
        <x:v>PRODUÇÃO · COMPÕE O FATOR K</x:v>
      </x:c>
      <x:c r="N1785" s="453" t="str">
        <x:v>DE/PARA POR CÓDIGO</x:v>
      </x:c>
    </x:row>
    <x:row r="1786">
      <x:c r="A1786" s="453" t="str">
        <x:v>JUNHO 2025</x:v>
      </x:c>
      <x:c r="B1786" s="453" t="str">
        <x:v>O&amp;M</x:v>
      </x:c>
      <x:c r="C1786" s="453" t="str">
        <x:v>PRODUÇÃO</x:v>
      </x:c>
      <x:c r="D1786" s="453" t="str">
        <x:v>LINHA MORTA</x:v>
      </x:c>
      <x:c r="E1786" s="453" t="str">
        <x:v>5400099189</x:v>
      </x:c>
      <x:c r="F1786" s="601" t="str">
        <x:v>RET HASTE PARA-RAIOS LM</x:v>
      </x:c>
      <x:c r="G1786" s="453" t="str">
        <x:v>UNIDADE</x:v>
      </x:c>
      <x:c r="H1786" s="604" t="n">
        <x:v>11</x:v>
      </x:c>
      <x:c r="I1786" s="607" t="n">
        <x:v>483.12</x:v>
      </x:c>
      <x:c r="J1786" s="607" t="n">
        <x:v>1720.62</x:v>
      </x:c>
      <x:c r="K1786" s="453" t="str">
        <x:v>NORTE | SUL</x:v>
      </x:c>
      <x:c r="L1786" s="453" t="str">
        <x:v>SIM</x:v>
      </x:c>
      <x:c r="M1786" s="453" t="str">
        <x:v>PRODUÇÃO · COMPÕE O FATOR K</x:v>
      </x:c>
      <x:c r="N1786" s="453" t="str">
        <x:v>DE/PARA POR CÓDIGO</x:v>
      </x:c>
    </x:row>
    <x:row r="1787">
      <x:c r="A1787" s="453" t="str">
        <x:v>JUNHO 2025</x:v>
      </x:c>
      <x:c r="B1787" s="453" t="str">
        <x:v>O&amp;M</x:v>
      </x:c>
      <x:c r="C1787" s="453" t="str">
        <x:v>PRODUÇÃO</x:v>
      </x:c>
      <x:c r="D1787" s="453" t="str">
        <x:v>LINHA MORTA</x:v>
      </x:c>
      <x:c r="E1787" s="453" t="str">
        <x:v>5400099204</x:v>
      </x:c>
      <x:c r="F1787" s="601" t="str">
        <x:v>IMPLANT TALA (REFORCO POSTE MAD) BASE LM</x:v>
      </x:c>
      <x:c r="G1787" s="453" t="str">
        <x:v>UNIDADE</x:v>
      </x:c>
      <x:c r="H1787" s="604" t="n">
        <x:v>121</x:v>
      </x:c>
      <x:c r="I1787" s="607" t="n">
        <x:v>132279.62</x:v>
      </x:c>
      <x:c r="J1787" s="607" t="n">
        <x:v>127878.85</x:v>
      </x:c>
      <x:c r="K1787" s="453" t="str">
        <x:v>NORTE</x:v>
      </x:c>
      <x:c r="L1787" s="453" t="str">
        <x:v>SIM</x:v>
      </x:c>
      <x:c r="M1787" s="453" t="str">
        <x:v>PRODUÇÃO · COMPÕE O FATOR K</x:v>
      </x:c>
      <x:c r="N1787" s="453" t="str">
        <x:v>DE/PARA POR CÓDIGO</x:v>
      </x:c>
    </x:row>
    <x:row r="1788">
      <x:c r="A1788" s="453" t="str">
        <x:v>JUNHO 2025</x:v>
      </x:c>
      <x:c r="B1788" s="453" t="str">
        <x:v>PERDAS</x:v>
      </x:c>
      <x:c r="C1788" s="453" t="str">
        <x:v>PERDAS</x:v>
      </x:c>
      <x:c r="D1788" s="453" t="str">
        <x:v>FORA DO ANEXO IX</x:v>
      </x:c>
      <x:c r="E1788" s="453" t="str">
        <x:v>5015021017</x:v>
      </x:c>
      <x:c r="F1788" s="601" t="str">
        <x:v>RET MEDIDOR CONCENTR C/ TLI SUST SMC</x:v>
      </x:c>
      <x:c r="G1788" s="453" t="str">
        <x:v>NÃO INFORMADA</x:v>
      </x:c>
      <x:c r="H1788" s="604" t="n">
        <x:v>79</x:v>
      </x:c>
      <x:c r="I1788" s="607" t="n">
        <x:v>5586.09</x:v>
      </x:c>
      <x:c r="J1788" s="607" t="n">
        <x:v>28054.99</x:v>
      </x:c>
      <x:c r="K1788" s="453" t="str">
        <x:v>NORTE</x:v>
      </x:c>
      <x:c r="L1788" s="453" t="str">
        <x:v>NÃO</x:v>
      </x:c>
      <x:c r="M1788" s="453" t="str">
        <x:v>PERDAS · FORA DO FATOR K</x:v>
      </x:c>
      <x:c r="N1788" s="453" t="str">
        <x:v>AJUSTE TÉCNICO / SUGESTÃO DIRIGIDA</x:v>
      </x:c>
    </x:row>
    <x:row r="1789">
      <x:c r="A1789" s="453" t="str">
        <x:v>JUNHO 2025</x:v>
      </x:c>
      <x:c r="B1789" s="453" t="str">
        <x:v>PERDAS</x:v>
      </x:c>
      <x:c r="C1789" s="453" t="str">
        <x:v>PERDAS</x:v>
      </x:c>
      <x:c r="D1789" s="453" t="str">
        <x:v>FORA DO ANEXO IX</x:v>
      </x:c>
      <x:c r="E1789" s="453" t="str">
        <x:v>5015021018</x:v>
      </x:c>
      <x:c r="F1789" s="601" t="str">
        <x:v>INST MEDIDOR CONCENTR C/ TLI SUST SMC</x:v>
      </x:c>
      <x:c r="G1789" s="453" t="str">
        <x:v>NÃO INFORMADA</x:v>
      </x:c>
      <x:c r="H1789" s="604" t="n">
        <x:v>95</x:v>
      </x:c>
      <x:c r="I1789" s="607" t="n">
        <x:v>10338.85</x:v>
      </x:c>
      <x:c r="J1789" s="607" t="n">
        <x:v>111853.07</x:v>
      </x:c>
      <x:c r="K1789" s="453" t="str">
        <x:v>NORTE</x:v>
      </x:c>
      <x:c r="L1789" s="453" t="str">
        <x:v>NÃO</x:v>
      </x:c>
      <x:c r="M1789" s="453" t="str">
        <x:v>PERDAS · FORA DO FATOR K</x:v>
      </x:c>
      <x:c r="N1789" s="453" t="str">
        <x:v>AJUSTE TÉCNICO / SUGESTÃO DIRIGIDA</x:v>
      </x:c>
    </x:row>
    <x:row r="1790">
      <x:c r="A1790" s="453" t="str">
        <x:v>JUNHO 2025</x:v>
      </x:c>
      <x:c r="B1790" s="453" t="str">
        <x:v>PERDAS</x:v>
      </x:c>
      <x:c r="C1790" s="453" t="str">
        <x:v>PERDAS</x:v>
      </x:c>
      <x:c r="D1790" s="453" t="str">
        <x:v>FORA DO ANEXO IX</x:v>
      </x:c>
      <x:c r="E1790" s="453" t="str">
        <x:v>5017000007</x:v>
      </x:c>
      <x:c r="F1790" s="601" t="str">
        <x:v>RET RAM CONC/PLEX S VEIC SUSTEN SMC LM</x:v>
      </x:c>
      <x:c r="G1790" s="453" t="str">
        <x:v>NÃO INFORMADA</x:v>
      </x:c>
      <x:c r="H1790" s="604" t="n">
        <x:v>4</x:v>
      </x:c>
      <x:c r="I1790" s="607" t="n">
        <x:v>234.56</x:v>
      </x:c>
      <x:c r="J1790" s="607" t="n">
        <x:v>413.36</x:v>
      </x:c>
      <x:c r="K1790" s="453" t="str">
        <x:v>NORTE</x:v>
      </x:c>
      <x:c r="L1790" s="453" t="str">
        <x:v>NÃO</x:v>
      </x:c>
      <x:c r="M1790" s="453" t="str">
        <x:v>PERDAS · FORA DO FATOR K</x:v>
      </x:c>
      <x:c r="N1790" s="453" t="str">
        <x:v>AJUSTE TÉCNICO / SUGESTÃO DIRIGIDA</x:v>
      </x:c>
    </x:row>
    <x:row r="1791">
      <x:c r="A1791" s="453" t="str">
        <x:v>JUNHO 2025</x:v>
      </x:c>
      <x:c r="B1791" s="453" t="str">
        <x:v>PERDAS</x:v>
      </x:c>
      <x:c r="C1791" s="453" t="str">
        <x:v>PERDAS</x:v>
      </x:c>
      <x:c r="D1791" s="453" t="str">
        <x:v>FORA DO ANEXO IX</x:v>
      </x:c>
      <x:c r="E1791" s="453" t="str">
        <x:v>5017000008</x:v>
      </x:c>
      <x:c r="F1791" s="601" t="str">
        <x:v>INST RAM CONC/PLEX S VEIC SUSTEN SMC</x:v>
      </x:c>
      <x:c r="G1791" s="453" t="str">
        <x:v>NÃO INFORMADA</x:v>
      </x:c>
      <x:c r="H1791" s="604" t="n">
        <x:v>4</x:v>
      </x:c>
      <x:c r="I1791" s="607" t="n">
        <x:v>298.48</x:v>
      </x:c>
      <x:c r="J1791" s="607" t="n">
        <x:v>487.55</x:v>
      </x:c>
      <x:c r="K1791" s="453" t="str">
        <x:v>NORTE</x:v>
      </x:c>
      <x:c r="L1791" s="453" t="str">
        <x:v>NÃO</x:v>
      </x:c>
      <x:c r="M1791" s="453" t="str">
        <x:v>PERDAS · FORA DO FATOR K</x:v>
      </x:c>
      <x:c r="N1791" s="453" t="str">
        <x:v>AJUSTE TÉCNICO / SUGESTÃO DIRIGIDA</x:v>
      </x:c>
    </x:row>
    <x:row r="1792">
      <x:c r="A1792" s="453" t="str">
        <x:v>JUNHO 2025</x:v>
      </x:c>
      <x:c r="B1792" s="453" t="str">
        <x:v>PERDAS</x:v>
      </x:c>
      <x:c r="C1792" s="453" t="str">
        <x:v>PERDAS</x:v>
      </x:c>
      <x:c r="D1792" s="453" t="str">
        <x:v>FORA DO ANEXO IX</x:v>
      </x:c>
      <x:c r="E1792" s="453" t="str">
        <x:v>5080400007</x:v>
      </x:c>
      <x:c r="F1792" s="601" t="str">
        <x:v>SERV FISCALIZACAO INSPECAO EQ MF STC</x:v>
      </x:c>
      <x:c r="G1792" s="453" t="str">
        <x:v>NÃO INFORMADA</x:v>
      </x:c>
      <x:c r="H1792" s="604" t="n">
        <x:v>44.798</x:v>
      </x:c>
      <x:c r="I1792" s="607" t="n">
        <x:v>1520389.02</x:v>
      </x:c>
      <x:c r="J1792" s="607" t="n">
        <x:v>8658.31</x:v>
      </x:c>
      <x:c r="K1792" s="453" t="str">
        <x:v>NORTE | SUL</x:v>
      </x:c>
      <x:c r="L1792" s="453" t="str">
        <x:v>NÃO</x:v>
      </x:c>
      <x:c r="M1792" s="453" t="str">
        <x:v>PERDAS · FORA DO FATOR K</x:v>
      </x:c>
      <x:c r="N1792" s="453" t="str">
        <x:v>AJUSTE TÉCNICO / SUGESTÃO DIRIGIDA</x:v>
      </x:c>
    </x:row>
    <x:row r="1793">
      <x:c r="A1793" s="453" t="str">
        <x:v>JUNHO 2025</x:v>
      </x:c>
      <x:c r="B1793" s="453" t="str">
        <x:v>PERDAS</x:v>
      </x:c>
      <x:c r="C1793" s="453" t="str">
        <x:v>PERDAS</x:v>
      </x:c>
      <x:c r="D1793" s="453" t="str">
        <x:v>LIGAÇÃO NOVA</x:v>
      </x:c>
      <x:c r="E1793" s="453" t="str">
        <x:v>5082000198</x:v>
      </x:c>
      <x:c r="F1793" s="601" t="str">
        <x:v>INST MEDIDOR ELETRONICO STC</x:v>
      </x:c>
      <x:c r="G1793" s="453" t="str">
        <x:v>UNIDADE</x:v>
      </x:c>
      <x:c r="H1793" s="604" t="n">
        <x:v>5137</x:v>
      </x:c>
      <x:c r="I1793" s="607" t="n">
        <x:v>1094746.07</x:v>
      </x:c>
      <x:c r="J1793" s="607" t="n">
        <x:v>844420.06</x:v>
      </x:c>
      <x:c r="K1793" s="453" t="str">
        <x:v>NORTE | SUL</x:v>
      </x:c>
      <x:c r="L1793" s="453" t="str">
        <x:v>NÃO</x:v>
      </x:c>
      <x:c r="M1793" s="453" t="str">
        <x:v>PERDAS · FORA DO FATOR K</x:v>
      </x:c>
      <x:c r="N1793" s="453" t="str">
        <x:v>AJUSTE TÉCNICO / SUGESTÃO DIRIGIDA</x:v>
      </x:c>
    </x:row>
    <x:row r="1794">
      <x:c r="A1794" s="453" t="str">
        <x:v>JUNHO 2025</x:v>
      </x:c>
      <x:c r="B1794" s="453" t="str">
        <x:v>PERDAS</x:v>
      </x:c>
      <x:c r="C1794" s="453" t="str">
        <x:v>PERDAS</x:v>
      </x:c>
      <x:c r="D1794" s="453" t="str">
        <x:v>LIGAÇÃO NOVA</x:v>
      </x:c>
      <x:c r="E1794" s="453" t="str">
        <x:v>5082000199</x:v>
      </x:c>
      <x:c r="F1794" s="601" t="str">
        <x:v>RET MEDIDOR ELETRONICO STC</x:v>
      </x:c>
      <x:c r="G1794" s="453" t="str">
        <x:v>UNIDADE</x:v>
      </x:c>
      <x:c r="H1794" s="604" t="n">
        <x:v>4438</x:v>
      </x:c>
      <x:c r="I1794" s="607" t="n">
        <x:v>285230.26</x:v>
      </x:c>
      <x:c r="J1794" s="607" t="n">
        <x:v>510636.28</x:v>
      </x:c>
      <x:c r="K1794" s="453" t="str">
        <x:v>NORTE | SUL</x:v>
      </x:c>
      <x:c r="L1794" s="453" t="str">
        <x:v>NÃO</x:v>
      </x:c>
      <x:c r="M1794" s="453" t="str">
        <x:v>PERDAS · FORA DO FATOR K</x:v>
      </x:c>
      <x:c r="N1794" s="453" t="str">
        <x:v>AJUSTE TÉCNICO / SUGESTÃO DIRIGIDA</x:v>
      </x:c>
    </x:row>
    <x:row r="1795">
      <x:c r="A1795" s="453" t="str">
        <x:v>JUNHO 2025</x:v>
      </x:c>
      <x:c r="B1795" s="453" t="str">
        <x:v>PERDAS</x:v>
      </x:c>
      <x:c r="C1795" s="453" t="str">
        <x:v>PERDAS</x:v>
      </x:c>
      <x:c r="D1795" s="453" t="str">
        <x:v>LIGAÇÃO NOVA</x:v>
      </x:c>
      <x:c r="E1795" s="453" t="str">
        <x:v>5082000203</x:v>
      </x:c>
      <x:c r="F1795" s="601" t="str">
        <x:v>INST RAMAL DE CONEXAO CONC/MULTIPLEX STC</x:v>
      </x:c>
      <x:c r="G1795" s="453" t="str">
        <x:v>UNIDADE</x:v>
      </x:c>
      <x:c r="H1795" s="604" t="n">
        <x:v>1220</x:v>
      </x:c>
      <x:c r="I1795" s="607" t="n">
        <x:v>259994.2</x:v>
      </x:c>
      <x:c r="J1795" s="607" t="n">
        <x:v>293092.8</x:v>
      </x:c>
      <x:c r="K1795" s="453" t="str">
        <x:v>NORTE | SUL</x:v>
      </x:c>
      <x:c r="L1795" s="453" t="str">
        <x:v>NÃO</x:v>
      </x:c>
      <x:c r="M1795" s="453" t="str">
        <x:v>PERDAS · FORA DO FATOR K</x:v>
      </x:c>
      <x:c r="N1795" s="453" t="str">
        <x:v>SUGESTÃO POR SIMILARIDADE</x:v>
      </x:c>
    </x:row>
    <x:row r="1796">
      <x:c r="A1796" s="453" t="str">
        <x:v>JUNHO 2025</x:v>
      </x:c>
      <x:c r="B1796" s="453" t="str">
        <x:v>PERDAS</x:v>
      </x:c>
      <x:c r="C1796" s="453" t="str">
        <x:v>PERDAS</x:v>
      </x:c>
      <x:c r="D1796" s="453" t="str">
        <x:v>FORA DO ANEXO IX</x:v>
      </x:c>
      <x:c r="E1796" s="453" t="str">
        <x:v>5082000249</x:v>
      </x:c>
      <x:c r="F1796" s="601" t="str">
        <x:v>RET RAMAL CONEX CONC/MULT NORM STC</x:v>
      </x:c>
      <x:c r="G1796" s="453" t="str">
        <x:v>NÃO INFORMADA</x:v>
      </x:c>
      <x:c r="H1796" s="604" t="n">
        <x:v>1220</x:v>
      </x:c>
      <x:c r="I1796" s="607" t="n">
        <x:v>78409.4</x:v>
      </x:c>
      <x:c r="J1796" s="607" t="n">
        <x:v>74676.19</x:v>
      </x:c>
      <x:c r="K1796" s="453" t="str">
        <x:v>NORTE | SUL</x:v>
      </x:c>
      <x:c r="L1796" s="453" t="str">
        <x:v>NÃO</x:v>
      </x:c>
      <x:c r="M1796" s="453" t="str">
        <x:v>PERDAS · FORA DO FATOR K</x:v>
      </x:c>
      <x:c r="N1796" s="453" t="str">
        <x:v>SUGESTÃO POR SIMILARIDADE</x:v>
      </x:c>
    </x:row>
    <x:row r="1797">
      <x:c r="A1797" s="453" t="str">
        <x:v>JUNHO 2025</x:v>
      </x:c>
      <x:c r="B1797" s="453" t="str">
        <x:v>STC</x:v>
      </x:c>
      <x:c r="C1797" s="453" t="str">
        <x:v>PRODUÇÃO</x:v>
      </x:c>
      <x:c r="D1797" s="453" t="str">
        <x:v>LIGAÇÃO NOVA</x:v>
      </x:c>
      <x:c r="E1797" s="453" t="str">
        <x:v>5010000009</x:v>
      </x:c>
      <x:c r="F1797" s="601" t="str">
        <x:v>INST RAMAL DE CONEXAO LIG PROVIS STC</x:v>
      </x:c>
      <x:c r="G1797" s="453" t="str">
        <x:v>UNIDADE</x:v>
      </x:c>
      <x:c r="H1797" s="604" t="n">
        <x:v>1881</x:v>
      </x:c>
      <x:c r="I1797" s="607" t="n">
        <x:v>257132.7</x:v>
      </x:c>
      <x:c r="J1797" s="607" t="n">
        <x:v>451891.44</x:v>
      </x:c>
      <x:c r="K1797" s="453" t="str">
        <x:v>NORTE | SUL</x:v>
      </x:c>
      <x:c r="L1797" s="453" t="str">
        <x:v>SIM</x:v>
      </x:c>
      <x:c r="M1797" s="453" t="str">
        <x:v>PRODUÇÃO · COMPÕE O FATOR K</x:v>
      </x:c>
      <x:c r="N1797" s="453" t="str">
        <x:v>SUGESTÃO POR SIMILARIDADE</x:v>
      </x:c>
    </x:row>
    <x:row r="1798">
      <x:c r="A1798" s="453" t="str">
        <x:v>JUNHO 2025</x:v>
      </x:c>
      <x:c r="B1798" s="453" t="str">
        <x:v>STC</x:v>
      </x:c>
      <x:c r="C1798" s="453" t="str">
        <x:v>PRODUÇÃO</x:v>
      </x:c>
      <x:c r="D1798" s="453" t="str">
        <x:v>PLANTÃO</x:v>
      </x:c>
      <x:c r="E1798" s="453" t="str">
        <x:v>5013300039</x:v>
      </x:c>
      <x:c r="F1798" s="601" t="str">
        <x:v>ATEND EMERG FALTA ENERGIA INDIV</x:v>
      </x:c>
      <x:c r="G1798" s="453" t="str">
        <x:v>UNIDADE</x:v>
      </x:c>
      <x:c r="H1798" s="604" t="n">
        <x:v>12862</x:v>
      </x:c>
      <x:c r="I1798" s="607" t="n">
        <x:v>4826594.12</x:v>
      </x:c>
      <x:c r="J1798" s="607" t="n">
        <x:v>2789253.32</x:v>
      </x:c>
      <x:c r="K1798" s="453" t="str">
        <x:v>NORTE | SUL</x:v>
      </x:c>
      <x:c r="L1798" s="453" t="str">
        <x:v>SIM</x:v>
      </x:c>
      <x:c r="M1798" s="453" t="str">
        <x:v>PRODUÇÃO · COMPÕE O FATOR K</x:v>
      </x:c>
      <x:c r="N1798" s="453" t="str">
        <x:v>SUGESTÃO POR SIMILARIDADE</x:v>
      </x:c>
    </x:row>
    <x:row r="1799">
      <x:c r="A1799" s="453" t="str">
        <x:v>JUNHO 2025</x:v>
      </x:c>
      <x:c r="B1799" s="453" t="str">
        <x:v>STC</x:v>
      </x:c>
      <x:c r="C1799" s="453" t="str">
        <x:v>PRODUÇÃO</x:v>
      </x:c>
      <x:c r="D1799" s="453" t="str">
        <x:v>PLANTÃO</x:v>
      </x:c>
      <x:c r="E1799" s="453" t="str">
        <x:v>5013300047</x:v>
      </x:c>
      <x:c r="F1799" s="601" t="str">
        <x:v>ATEND EMERG EMERGÊNCIA IMPRODUTIVA</x:v>
      </x:c>
      <x:c r="G1799" s="453" t="str">
        <x:v>UNIDADE</x:v>
      </x:c>
      <x:c r="H1799" s="604" t="n">
        <x:v>4901</x:v>
      </x:c>
      <x:c r="I1799" s="607" t="n">
        <x:v>1839149.26</x:v>
      </x:c>
      <x:c r="J1799" s="607" t="n">
        <x:v>640952.78</x:v>
      </x:c>
      <x:c r="K1799" s="453" t="str">
        <x:v>NORTE | SUL</x:v>
      </x:c>
      <x:c r="L1799" s="453" t="str">
        <x:v>SIM</x:v>
      </x:c>
      <x:c r="M1799" s="453" t="str">
        <x:v>PRODUÇÃO · COMPÕE O FATOR K</x:v>
      </x:c>
      <x:c r="N1799" s="453" t="str">
        <x:v>SUGESTÃO POR SIMILARIDADE</x:v>
      </x:c>
    </x:row>
    <x:row r="1800">
      <x:c r="A1800" s="453" t="str">
        <x:v>JUNHO 2025</x:v>
      </x:c>
      <x:c r="B1800" s="453" t="str">
        <x:v>STC</x:v>
      </x:c>
      <x:c r="C1800" s="453" t="str">
        <x:v>PRODUÇÃO</x:v>
      </x:c>
      <x:c r="D1800" s="453" t="str">
        <x:v>PLANTÃO</x:v>
      </x:c>
      <x:c r="E1800" s="453" t="str">
        <x:v>5013300049</x:v>
      </x:c>
      <x:c r="F1800" s="601" t="str">
        <x:v>ATEND EMERG MISCEL TECNICA</x:v>
      </x:c>
      <x:c r="G1800" s="453" t="str">
        <x:v>UNIDADE</x:v>
      </x:c>
      <x:c r="H1800" s="604" t="n">
        <x:v>3238</x:v>
      </x:c>
      <x:c r="I1800" s="607" t="n">
        <x:v>162288.56</x:v>
      </x:c>
      <x:c r="J1800" s="607" t="n">
        <x:v>426541.74</x:v>
      </x:c>
      <x:c r="K1800" s="453" t="str">
        <x:v>NORTE | SUL</x:v>
      </x:c>
      <x:c r="L1800" s="453" t="str">
        <x:v>SIM</x:v>
      </x:c>
      <x:c r="M1800" s="453" t="str">
        <x:v>PRODUÇÃO · COMPÕE O FATOR K</x:v>
      </x:c>
      <x:c r="N1800" s="453" t="str">
        <x:v>SUGESTÃO POR SIMILARIDADE</x:v>
      </x:c>
    </x:row>
    <x:row r="1801">
      <x:c r="A1801" s="453" t="str">
        <x:v>JUNHO 2025</x:v>
      </x:c>
      <x:c r="B1801" s="453" t="str">
        <x:v>STC</x:v>
      </x:c>
      <x:c r="C1801" s="453" t="str">
        <x:v>PRODUÇÃO</x:v>
      </x:c>
      <x:c r="D1801" s="453" t="str">
        <x:v>CORTE</x:v>
      </x:c>
      <x:c r="E1801" s="453" t="str">
        <x:v>5081000021</x:v>
      </x:c>
      <x:c r="F1801" s="601" t="str">
        <x:v>ACAO PRODUTIVA RELIGACAO DISJ STC</x:v>
      </x:c>
      <x:c r="G1801" s="453" t="str">
        <x:v>UNIDADE</x:v>
      </x:c>
      <x:c r="H1801" s="604" t="n">
        <x:v>121</x:v>
      </x:c>
      <x:c r="I1801" s="607" t="n">
        <x:v>2571.25</x:v>
      </x:c>
      <x:c r="J1801" s="607" t="n">
        <x:v>3800.61</x:v>
      </x:c>
      <x:c r="K1801" s="453" t="str">
        <x:v>NORTE | SUL</x:v>
      </x:c>
      <x:c r="L1801" s="453" t="str">
        <x:v>SIM</x:v>
      </x:c>
      <x:c r="M1801" s="453" t="str">
        <x:v>PRODUÇÃO · COMPÕE O FATOR K</x:v>
      </x:c>
      <x:c r="N1801" s="453" t="str">
        <x:v>SUGESTÃO POR SIMILARIDADE</x:v>
      </x:c>
    </x:row>
    <x:row r="1802">
      <x:c r="A1802" s="453" t="str">
        <x:v>JUNHO 2025</x:v>
      </x:c>
      <x:c r="B1802" s="453" t="str">
        <x:v>STC</x:v>
      </x:c>
      <x:c r="C1802" s="453" t="str">
        <x:v>PRODUÇÃO</x:v>
      </x:c>
      <x:c r="D1802" s="453" t="str">
        <x:v>CORTE</x:v>
      </x:c>
      <x:c r="E1802" s="453" t="str">
        <x:v>5082000184</x:v>
      </x:c>
      <x:c r="F1802" s="601" t="str">
        <x:v>ACAO PRODUTIVA CORTE DISJ STC</x:v>
      </x:c>
      <x:c r="G1802" s="453" t="str">
        <x:v>UNIDADE</x:v>
      </x:c>
      <x:c r="H1802" s="604" t="n">
        <x:v>17901</x:v>
      </x:c>
      <x:c r="I1802" s="607" t="n">
        <x:v>380396.25</x:v>
      </x:c>
      <x:c r="J1802" s="607" t="n">
        <x:v>562270.41</x:v>
      </x:c>
      <x:c r="K1802" s="453" t="str">
        <x:v>NORTE | SUL</x:v>
      </x:c>
      <x:c r="L1802" s="453" t="str">
        <x:v>SIM</x:v>
      </x:c>
      <x:c r="M1802" s="453" t="str">
        <x:v>PRODUÇÃO · COMPÕE O FATOR K</x:v>
      </x:c>
      <x:c r="N1802" s="453" t="str">
        <x:v>SUGESTÃO POR SIMILARIDADE</x:v>
      </x:c>
    </x:row>
    <x:row r="1803">
      <x:c r="A1803" s="453" t="str">
        <x:v>JUNHO 2025</x:v>
      </x:c>
      <x:c r="B1803" s="453" t="str">
        <x:v>STC</x:v>
      </x:c>
      <x:c r="C1803" s="453" t="str">
        <x:v>PRODUÇÃO</x:v>
      </x:c>
      <x:c r="D1803" s="453" t="str">
        <x:v>CORTE</x:v>
      </x:c>
      <x:c r="E1803" s="453" t="str">
        <x:v>5082000185</x:v>
      </x:c>
      <x:c r="F1803" s="601" t="str">
        <x:v>ACAO IMPRODUTIVA DE COBRANCA STC</x:v>
      </x:c>
      <x:c r="G1803" s="453" t="str">
        <x:v>UNIDADE</x:v>
      </x:c>
      <x:c r="H1803" s="604" t="n">
        <x:v>8424</x:v>
      </x:c>
      <x:c r="I1803" s="607" t="n">
        <x:v>596671.92</x:v>
      </x:c>
      <x:c r="J1803" s="607" t="n">
        <x:v>220456.08</x:v>
      </x:c>
      <x:c r="K1803" s="453" t="str">
        <x:v>NORTE | SUL</x:v>
      </x:c>
      <x:c r="L1803" s="453" t="str">
        <x:v>SIM</x:v>
      </x:c>
      <x:c r="M1803" s="453" t="str">
        <x:v>PRODUÇÃO · COMPÕE O FATOR K</x:v>
      </x:c>
      <x:c r="N1803" s="453" t="str">
        <x:v>SUGESTÃO POR SIMILARIDADE</x:v>
      </x:c>
    </x:row>
    <x:row r="1804">
      <x:c r="A1804" s="453" t="str">
        <x:v>JUNHO 2025</x:v>
      </x:c>
      <x:c r="B1804" s="453" t="str">
        <x:v>STC</x:v>
      </x:c>
      <x:c r="C1804" s="453" t="str">
        <x:v>PRODUÇÃO</x:v>
      </x:c>
      <x:c r="D1804" s="453" t="str">
        <x:v>CORTE</x:v>
      </x:c>
      <x:c r="E1804" s="453" t="str">
        <x:v>5082000186</x:v>
      </x:c>
      <x:c r="F1804" s="601" t="str">
        <x:v>DESLIGAMENTO A PEDIDO DO CLIENTE STC</x:v>
      </x:c>
      <x:c r="G1804" s="453" t="str">
        <x:v>UNIDADE</x:v>
      </x:c>
      <x:c r="H1804" s="604" t="n">
        <x:v>532</x:v>
      </x:c>
      <x:c r="I1804" s="607" t="n">
        <x:v>18838.12</x:v>
      </x:c>
      <x:c r="J1804" s="607" t="n">
        <x:v>20886.32</x:v>
      </x:c>
      <x:c r="K1804" s="453" t="str">
        <x:v>NORTE | SUL</x:v>
      </x:c>
      <x:c r="L1804" s="453" t="str">
        <x:v>SIM</x:v>
      </x:c>
      <x:c r="M1804" s="453" t="str">
        <x:v>PRODUÇÃO · COMPÕE O FATOR K</x:v>
      </x:c>
      <x:c r="N1804" s="453" t="str">
        <x:v>AJUSTE TÉCNICO / SUGESTÃO DIRIGIDA</x:v>
      </x:c>
    </x:row>
    <x:row r="1805">
      <x:c r="A1805" s="453" t="str">
        <x:v>JUNHO 2025</x:v>
      </x:c>
      <x:c r="B1805" s="453" t="str">
        <x:v>STC</x:v>
      </x:c>
      <x:c r="C1805" s="453" t="str">
        <x:v>PRODUÇÃO</x:v>
      </x:c>
      <x:c r="D1805" s="453" t="str">
        <x:v>CORTE</x:v>
      </x:c>
      <x:c r="E1805" s="453" t="str">
        <x:v>5082000191</x:v>
      </x:c>
      <x:c r="F1805" s="601" t="str">
        <x:v>ACAO PRODUTIVA CONFIRMAC PAG DEBITO STC</x:v>
      </x:c>
      <x:c r="G1805" s="453" t="str">
        <x:v>UNIDADE</x:v>
      </x:c>
      <x:c r="H1805" s="604" t="n">
        <x:v>2189</x:v>
      </x:c>
      <x:c r="I1805" s="607" t="n">
        <x:v>155046.87</x:v>
      </x:c>
      <x:c r="J1805" s="607" t="n">
        <x:v>114594.15</x:v>
      </x:c>
      <x:c r="K1805" s="453" t="str">
        <x:v>NORTE | SUL</x:v>
      </x:c>
      <x:c r="L1805" s="453" t="str">
        <x:v>SIM</x:v>
      </x:c>
      <x:c r="M1805" s="453" t="str">
        <x:v>PRODUÇÃO · COMPÕE O FATOR K</x:v>
      </x:c>
      <x:c r="N1805" s="453" t="str">
        <x:v>AJUSTE TÉCNICO / SUGESTÃO DIRIGIDA</x:v>
      </x:c>
    </x:row>
    <x:row r="1806">
      <x:c r="A1806" s="453" t="str">
        <x:v>JUNHO 2025</x:v>
      </x:c>
      <x:c r="B1806" s="453" t="str">
        <x:v>STC</x:v>
      </x:c>
      <x:c r="C1806" s="453" t="str">
        <x:v>PRODUÇÃO</x:v>
      </x:c>
      <x:c r="D1806" s="453" t="str">
        <x:v>LIGAÇÃO NOVA</x:v>
      </x:c>
      <x:c r="E1806" s="453" t="str">
        <x:v>5082000196</x:v>
      </x:c>
      <x:c r="F1806" s="601" t="str">
        <x:v>REATIVACAO UC S/ INST MEDIDOR E RAMAL</x:v>
      </x:c>
      <x:c r="G1806" s="453" t="str">
        <x:v>UNIDADE</x:v>
      </x:c>
      <x:c r="H1806" s="604" t="n">
        <x:v>4196</x:v>
      </x:c>
      <x:c r="I1806" s="607" t="n">
        <x:v>297202.68</x:v>
      </x:c>
      <x:c r="J1806" s="607" t="n">
        <x:v>530542.24</x:v>
      </x:c>
      <x:c r="K1806" s="453" t="str">
        <x:v>NORTE | SUL</x:v>
      </x:c>
      <x:c r="L1806" s="453" t="str">
        <x:v>SIM</x:v>
      </x:c>
      <x:c r="M1806" s="453" t="str">
        <x:v>PRODUÇÃO · COMPÕE O FATOR K</x:v>
      </x:c>
      <x:c r="N1806" s="453" t="str">
        <x:v>AJUSTE TÉCNICO / SUGESTÃO DIRIGIDA</x:v>
      </x:c>
    </x:row>
    <x:row r="1807">
      <x:c r="A1807" s="453" t="str">
        <x:v>JUNHO 2025</x:v>
      </x:c>
      <x:c r="B1807" s="453" t="str">
        <x:v>STC</x:v>
      </x:c>
      <x:c r="C1807" s="453" t="str">
        <x:v>PRODUÇÃO</x:v>
      </x:c>
      <x:c r="D1807" s="453" t="str">
        <x:v>LIGAÇÃO NOVA</x:v>
      </x:c>
      <x:c r="E1807" s="453" t="str">
        <x:v>5082000198</x:v>
      </x:c>
      <x:c r="F1807" s="601" t="str">
        <x:v>INST MEDIDOR ELETRONICO STC</x:v>
      </x:c>
      <x:c r="G1807" s="453" t="str">
        <x:v>UNIDADE</x:v>
      </x:c>
      <x:c r="H1807" s="604" t="n">
        <x:v>5274</x:v>
      </x:c>
      <x:c r="I1807" s="607" t="n">
        <x:v>709546.82</x:v>
      </x:c>
      <x:c r="J1807" s="607" t="n">
        <x:v>866940.12</x:v>
      </x:c>
      <x:c r="K1807" s="453" t="str">
        <x:v>NORTE | SUL</x:v>
      </x:c>
      <x:c r="L1807" s="453" t="str">
        <x:v>SIM</x:v>
      </x:c>
      <x:c r="M1807" s="453" t="str">
        <x:v>PRODUÇÃO · COMPÕE O FATOR K</x:v>
      </x:c>
      <x:c r="N1807" s="453" t="str">
        <x:v>AJUSTE TÉCNICO / SUGESTÃO DIRIGIDA | SUGESTÃO POR SIMILARIDADE</x:v>
      </x:c>
    </x:row>
    <x:row r="1808">
      <x:c r="A1808" s="453" t="str">
        <x:v>JUNHO 2025</x:v>
      </x:c>
      <x:c r="B1808" s="453" t="str">
        <x:v>STC</x:v>
      </x:c>
      <x:c r="C1808" s="453" t="str">
        <x:v>PRODUÇÃO</x:v>
      </x:c>
      <x:c r="D1808" s="453" t="str">
        <x:v>LIGAÇÃO NOVA</x:v>
      </x:c>
      <x:c r="E1808" s="453" t="str">
        <x:v>5082000199</x:v>
      </x:c>
      <x:c r="F1808" s="601" t="str">
        <x:v>RET MEDIDOR ELETRONICO STC</x:v>
      </x:c>
      <x:c r="G1808" s="453" t="str">
        <x:v>UNIDADE</x:v>
      </x:c>
      <x:c r="H1808" s="604" t="n">
        <x:v>2537</x:v>
      </x:c>
      <x:c r="I1808" s="607" t="n">
        <x:v>50014.4</x:v>
      </x:c>
      <x:c r="J1808" s="607" t="n">
        <x:v>291907.22</x:v>
      </x:c>
      <x:c r="K1808" s="453" t="str">
        <x:v>NORTE | SUL</x:v>
      </x:c>
      <x:c r="L1808" s="453" t="str">
        <x:v>SIM</x:v>
      </x:c>
      <x:c r="M1808" s="453" t="str">
        <x:v>PRODUÇÃO · COMPÕE O FATOR K</x:v>
      </x:c>
      <x:c r="N1808" s="453" t="str">
        <x:v>AJUSTE TÉCNICO / SUGESTÃO DIRIGIDA</x:v>
      </x:c>
    </x:row>
    <x:row r="1809">
      <x:c r="A1809" s="453" t="str">
        <x:v>JUNHO 2025</x:v>
      </x:c>
      <x:c r="B1809" s="453" t="str">
        <x:v>STC</x:v>
      </x:c>
      <x:c r="C1809" s="453" t="str">
        <x:v>PRODUÇÃO</x:v>
      </x:c>
      <x:c r="D1809" s="453" t="str">
        <x:v>LIGAÇÃO NOVA</x:v>
      </x:c>
      <x:c r="E1809" s="453" t="str">
        <x:v>5082000202</x:v>
      </x:c>
      <x:c r="F1809" s="601" t="str">
        <x:v>INST MEDIDOR COM TESTE INVERSOR STC</x:v>
      </x:c>
      <x:c r="G1809" s="453" t="str">
        <x:v>UNIDADE</x:v>
      </x:c>
      <x:c r="H1809" s="604" t="n">
        <x:v>1881</x:v>
      </x:c>
      <x:c r="I1809" s="607" t="n">
        <x:v>224986.41</x:v>
      </x:c>
      <x:c r="J1809" s="607" t="n">
        <x:v>344862.54</x:v>
      </x:c>
      <x:c r="K1809" s="453" t="str">
        <x:v>NORTE | SUL</x:v>
      </x:c>
      <x:c r="L1809" s="453" t="str">
        <x:v>SIM</x:v>
      </x:c>
      <x:c r="M1809" s="453" t="str">
        <x:v>PRODUÇÃO · COMPÕE O FATOR K</x:v>
      </x:c>
      <x:c r="N1809" s="453" t="str">
        <x:v>AJUSTE TÉCNICO / SUGESTÃO DIRIGIDA</x:v>
      </x:c>
    </x:row>
    <x:row r="1810">
      <x:c r="A1810" s="453" t="str">
        <x:v>JUNHO 2025</x:v>
      </x:c>
      <x:c r="B1810" s="453" t="str">
        <x:v>STC</x:v>
      </x:c>
      <x:c r="C1810" s="453" t="str">
        <x:v>PRODUÇÃO</x:v>
      </x:c>
      <x:c r="D1810" s="453" t="str">
        <x:v>LIGAÇÃO NOVA</x:v>
      </x:c>
      <x:c r="E1810" s="453" t="str">
        <x:v>5082000203</x:v>
      </x:c>
      <x:c r="F1810" s="601" t="str">
        <x:v>INST RAMAL DE CONEXAO CONC/MULTIPLEX STC</x:v>
      </x:c>
      <x:c r="G1810" s="453" t="str">
        <x:v>UNIDADE</x:v>
      </x:c>
      <x:c r="H1810" s="604" t="n">
        <x:v>8018</x:v>
      </x:c>
      <x:c r="I1810" s="607" t="n">
        <x:v>1650813.04</x:v>
      </x:c>
      <x:c r="J1810" s="607" t="n">
        <x:v>1926244.32</x:v>
      </x:c>
      <x:c r="K1810" s="453" t="str">
        <x:v>NORTE | SUL</x:v>
      </x:c>
      <x:c r="L1810" s="453" t="str">
        <x:v>SIM</x:v>
      </x:c>
      <x:c r="M1810" s="453" t="str">
        <x:v>PRODUÇÃO · COMPÕE O FATOR K</x:v>
      </x:c>
      <x:c r="N1810" s="453" t="str">
        <x:v>AJUSTE TÉCNICO / SUGESTÃO DIRIGIDA | SUGESTÃO POR SIMILARIDADE</x:v>
      </x:c>
    </x:row>
    <x:row r="1811">
      <x:c r="A1811" s="453" t="str">
        <x:v>JUNHO 2025</x:v>
      </x:c>
      <x:c r="B1811" s="453" t="str">
        <x:v>STC</x:v>
      </x:c>
      <x:c r="C1811" s="453" t="str">
        <x:v>PRODUÇÃO</x:v>
      </x:c>
      <x:c r="D1811" s="453" t="str">
        <x:v>LIGAÇÃO NOVA</x:v>
      </x:c>
      <x:c r="E1811" s="453" t="str">
        <x:v>5082000204</x:v>
      </x:c>
      <x:c r="F1811" s="601" t="str">
        <x:v>RET RAMAL DE CONEXAO CONC/MULTIPLEX STC</x:v>
      </x:c>
      <x:c r="G1811" s="453" t="str">
        <x:v>UNIDADE</x:v>
      </x:c>
      <x:c r="H1811" s="604" t="n">
        <x:v>1764</x:v>
      </x:c>
      <x:c r="I1811" s="607" t="n">
        <x:v>25119.36</x:v>
      </x:c>
      <x:c r="J1811" s="607" t="n">
        <x:v>296651.88</x:v>
      </x:c>
      <x:c r="K1811" s="453" t="str">
        <x:v>NORTE | SUL</x:v>
      </x:c>
      <x:c r="L1811" s="453" t="str">
        <x:v>SIM</x:v>
      </x:c>
      <x:c r="M1811" s="453" t="str">
        <x:v>PRODUÇÃO · COMPÕE O FATOR K</x:v>
      </x:c>
      <x:c r="N1811" s="453" t="str">
        <x:v>AJUSTE TÉCNICO / SUGESTÃO DIRIGIDA</x:v>
      </x:c>
    </x:row>
    <x:row r="1812">
      <x:c r="A1812" s="453" t="str">
        <x:v>JUNHO 2025</x:v>
      </x:c>
      <x:c r="B1812" s="453" t="str">
        <x:v>STC</x:v>
      </x:c>
      <x:c r="C1812" s="453" t="str">
        <x:v>PRODUÇÃO</x:v>
      </x:c>
      <x:c r="D1812" s="453" t="str">
        <x:v>LIGAÇÃO NOVA</x:v>
      </x:c>
      <x:c r="E1812" s="453" t="str">
        <x:v>5082000206</x:v>
      </x:c>
      <x:c r="F1812" s="601" t="str">
        <x:v>RET RAMAL DE CONEXAO C/ FICALIZ STC</x:v>
      </x:c>
      <x:c r="G1812" s="453" t="str">
        <x:v>UNIDADE</x:v>
      </x:c>
      <x:c r="H1812" s="604" t="n">
        <x:v>1881</x:v>
      </x:c>
      <x:c r="I1812" s="607" t="n">
        <x:v>26785.44</x:v>
      </x:c>
      <x:c r="J1812" s="607" t="n">
        <x:v>340103.61</x:v>
      </x:c>
      <x:c r="K1812" s="453" t="str">
        <x:v>NORTE | SUL</x:v>
      </x:c>
      <x:c r="L1812" s="453" t="str">
        <x:v>SIM</x:v>
      </x:c>
      <x:c r="M1812" s="453" t="str">
        <x:v>PRODUÇÃO · COMPÕE O FATOR K</x:v>
      </x:c>
      <x:c r="N1812" s="453" t="str">
        <x:v>SUGESTÃO POR SIMILARIDADE</x:v>
      </x:c>
    </x:row>
    <x:row r="1813">
      <x:c r="A1813" s="453" t="str">
        <x:v>JUNHO 2025</x:v>
      </x:c>
      <x:c r="B1813" s="453" t="str">
        <x:v>STC</x:v>
      </x:c>
      <x:c r="C1813" s="453" t="str">
        <x:v>PRODUÇÃO</x:v>
      </x:c>
      <x:c r="D1813" s="453" t="str">
        <x:v>FORA DO ANEXO IX</x:v>
      </x:c>
      <x:c r="E1813" s="453" t="str">
        <x:v>5082000249</x:v>
      </x:c>
      <x:c r="F1813" s="601" t="str">
        <x:v>RET RAMAL CONEX CONC/MULT NORM STC</x:v>
      </x:c>
      <x:c r="G1813" s="453" t="str">
        <x:v>NÃO INFORMADA</x:v>
      </x:c>
      <x:c r="H1813" s="604" t="n">
        <x:v>1636</x:v>
      </x:c>
      <x:c r="I1813" s="607" t="n">
        <x:v>57930.76</x:v>
      </x:c>
      <x:c r="J1813" s="607" t="n">
        <x:v>100139.55</x:v>
      </x:c>
      <x:c r="K1813" s="453" t="str">
        <x:v>NORTE | SUL</x:v>
      </x:c>
      <x:c r="L1813" s="453" t="str">
        <x:v>SIM</x:v>
      </x:c>
      <x:c r="M1813" s="453" t="str">
        <x:v>PRODUÇÃO · COMPÕE O FATOR K</x:v>
      </x:c>
      <x:c r="N1813" s="453" t="str">
        <x:v>SUGESTÃO POR SIMILARIDADE</x:v>
      </x:c>
    </x:row>
    <x:row r="1814">
      <x:c r="A1814" s="453" t="str">
        <x:v>JUNHO 2025</x:v>
      </x:c>
      <x:c r="B1814" s="453" t="str">
        <x:v>STC</x:v>
      </x:c>
      <x:c r="C1814" s="453" t="str">
        <x:v>PRODUÇÃO</x:v>
      </x:c>
      <x:c r="D1814" s="453" t="str">
        <x:v>FORA DO ANEXO IX</x:v>
      </x:c>
      <x:c r="E1814" s="453" t="str">
        <x:v>5082000252</x:v>
      </x:c>
      <x:c r="F1814" s="601" t="str">
        <x:v>RET MEDIDOR TRAFO ENERGIZ MF STC</x:v>
      </x:c>
      <x:c r="G1814" s="453" t="str">
        <x:v>NÃO INFORMADA</x:v>
      </x:c>
      <x:c r="H1814" s="604" t="n">
        <x:v>1764</x:v>
      </x:c>
      <x:c r="I1814" s="607" t="n">
        <x:v>25119.36</x:v>
      </x:c>
      <x:c r="J1814" s="607" t="n">
        <x:v>68187.2</x:v>
      </x:c>
      <x:c r="K1814" s="453" t="str">
        <x:v>NORTE | SUL</x:v>
      </x:c>
      <x:c r="L1814" s="453" t="str">
        <x:v>SIM</x:v>
      </x:c>
      <x:c r="M1814" s="453" t="str">
        <x:v>PRODUÇÃO · COMPÕE O FATOR K</x:v>
      </x:c>
      <x:c r="N1814" s="453" t="str">
        <x:v>AJUSTE TÉCNICO / SUGESTÃO DIRIGIDA</x:v>
      </x:c>
    </x:row>
    <x:row r="1815">
      <x:c r="A1815" s="453" t="str">
        <x:v>JUNHO 2025</x:v>
      </x:c>
      <x:c r="B1815" s="453" t="str">
        <x:v>STC</x:v>
      </x:c>
      <x:c r="C1815" s="453" t="str">
        <x:v>PRODUÇÃO</x:v>
      </x:c>
      <x:c r="D1815" s="453" t="str">
        <x:v>FORA DO ANEXO IX</x:v>
      </x:c>
      <x:c r="E1815" s="453" t="str">
        <x:v>5082000257</x:v>
      </x:c>
      <x:c r="F1815" s="601" t="str">
        <x:v>INST MEDIDOR TRAFO ENERGIZ MF STC</x:v>
      </x:c>
      <x:c r="G1815" s="453" t="str">
        <x:v>NÃO INFORMADA</x:v>
      </x:c>
      <x:c r="H1815" s="604" t="n">
        <x:v>1764</x:v>
      </x:c>
      <x:c r="I1815" s="607" t="n">
        <x:v>185872.68</x:v>
      </x:c>
      <x:c r="J1815" s="607" t="n">
        <x:v>88643.36</x:v>
      </x:c>
      <x:c r="K1815" s="453" t="str">
        <x:v>NORTE | SUL</x:v>
      </x:c>
      <x:c r="L1815" s="453" t="str">
        <x:v>SIM</x:v>
      </x:c>
      <x:c r="M1815" s="453" t="str">
        <x:v>PRODUÇÃO · COMPÕE O FATOR K</x:v>
      </x:c>
      <x:c r="N1815" s="453" t="str">
        <x:v>AJUSTE TÉCNICO / SUGESTÃO DIRIGIDA</x:v>
      </x:c>
    </x:row>
    <x:row r="1816">
      <x:c r="A1816" s="453" t="str">
        <x:v>JULHO 2025</x:v>
      </x:c>
      <x:c r="B1816" s="453" t="str">
        <x:v>DISPONIBILIDADE</x:v>
      </x:c>
      <x:c r="C1816" s="453" t="str">
        <x:v>DISPONIBILIDADE</x:v>
      </x:c>
      <x:c r="D1816" s="453" t="str">
        <x:v>LINHA VIVA</x:v>
      </x:c>
      <x:c r="E1816" s="453" t="str">
        <x:v>5013300005</x:v>
      </x:c>
      <x:c r="F1816" s="601" t="str">
        <x:v>TURMA LV 4H CAM SOBREAVISO</x:v>
      </x:c>
      <x:c r="G1816" s="453" t="str">
        <x:v>HORA</x:v>
      </x:c>
      <x:c r="H1816" s="604" t="n">
        <x:v>760.749</x:v>
      </x:c>
      <x:c r="I1816" s="607" t="n">
        <x:v>36462.7</x:v>
      </x:c>
      <x:c r="J1816" s="607" t="n">
        <x:v>36211.65</x:v>
      </x:c>
      <x:c r="K1816" s="453" t="str">
        <x:v>NORTE | SUL</x:v>
      </x:c>
      <x:c r="L1816" s="453" t="str">
        <x:v>NÃO</x:v>
      </x:c>
      <x:c r="M1816" s="453" t="str">
        <x:v>DISPONIBILIDADE O&amp;M · FORA DO FATOR K</x:v>
      </x:c>
      <x:c r="N1816" s="453" t="str">
        <x:v>SUGESTÃO POR SIMILARIDADE</x:v>
      </x:c>
    </x:row>
    <x:row r="1817">
      <x:c r="A1817" s="453" t="str">
        <x:v>JULHO 2025</x:v>
      </x:c>
      <x:c r="B1817" s="453" t="str">
        <x:v>DISPONIBILIDADE</x:v>
      </x:c>
      <x:c r="C1817" s="453" t="str">
        <x:v>DISPONIBILIDADE</x:v>
      </x:c>
      <x:c r="D1817" s="453" t="str">
        <x:v>LINHA MORTA</x:v>
      </x:c>
      <x:c r="E1817" s="453" t="str">
        <x:v>5020000092</x:v>
      </x:c>
      <x:c r="F1817" s="601" t="str">
        <x:v>INST POSTE CONCRETO ATE 14M LM</x:v>
      </x:c>
      <x:c r="G1817" s="453" t="str">
        <x:v>UNIDADE</x:v>
      </x:c>
      <x:c r="H1817" s="604" t="n">
        <x:v>61</x:v>
      </x:c>
      <x:c r="I1817" s="607" t="n">
        <x:v>81726.73</x:v>
      </x:c>
      <x:c r="J1817" s="607" t="n">
        <x:v>107446.01</x:v>
      </x:c>
      <x:c r="K1817" s="453" t="str">
        <x:v>NORTE | SUL</x:v>
      </x:c>
      <x:c r="L1817" s="453" t="str">
        <x:v>NÃO</x:v>
      </x:c>
      <x:c r="M1817" s="453" t="str">
        <x:v>DISPONIBILIDADE O&amp;M · FORA DO FATOR K</x:v>
      </x:c>
      <x:c r="N1817" s="453" t="str">
        <x:v>DE/PARA POR CÓDIGO</x:v>
      </x:c>
    </x:row>
    <x:row r="1818">
      <x:c r="A1818" s="453" t="str">
        <x:v>JULHO 2025</x:v>
      </x:c>
      <x:c r="B1818" s="453" t="str">
        <x:v>DISPONIBILIDADE</x:v>
      </x:c>
      <x:c r="C1818" s="453" t="str">
        <x:v>DISPONIBILIDADE</x:v>
      </x:c>
      <x:c r="D1818" s="453" t="str">
        <x:v>LINHA MORTA</x:v>
      </x:c>
      <x:c r="E1818" s="453" t="str">
        <x:v>5020000093</x:v>
      </x:c>
      <x:c r="F1818" s="601" t="str">
        <x:v>RET POSTE CONCRETO ATE 14M LM</x:v>
      </x:c>
      <x:c r="G1818" s="453" t="str">
        <x:v>UNIDADE</x:v>
      </x:c>
      <x:c r="H1818" s="604" t="n">
        <x:v>2</x:v>
      </x:c>
      <x:c r="I1818" s="607" t="n">
        <x:v>1357.28</x:v>
      </x:c>
      <x:c r="J1818" s="607" t="n">
        <x:v>1393.36</x:v>
      </x:c>
      <x:c r="K1818" s="453" t="str">
        <x:v>SUL</x:v>
      </x:c>
      <x:c r="L1818" s="453" t="str">
        <x:v>NÃO</x:v>
      </x:c>
      <x:c r="M1818" s="453" t="str">
        <x:v>DISPONIBILIDADE O&amp;M · FORA DO FATOR K</x:v>
      </x:c>
      <x:c r="N1818" s="453" t="str">
        <x:v>DE/PARA POR CÓDIGO | NÃO INFORMADA</x:v>
      </x:c>
    </x:row>
    <x:row r="1819">
      <x:c r="A1819" s="453" t="str">
        <x:v>JULHO 2025</x:v>
      </x:c>
      <x:c r="B1819" s="453" t="str">
        <x:v>DISPONIBILIDADE</x:v>
      </x:c>
      <x:c r="C1819" s="453" t="str">
        <x:v>DISPONIBILIDADE</x:v>
      </x:c>
      <x:c r="D1819" s="453" t="str">
        <x:v>LINHA MORTA</x:v>
      </x:c>
      <x:c r="E1819" s="453" t="str">
        <x:v>5020000098</x:v>
      </x:c>
      <x:c r="F1819" s="601" t="str">
        <x:v>INST POSTE DE FIBRA 7 A 19M LM</x:v>
      </x:c>
      <x:c r="G1819" s="453" t="str">
        <x:v>UNIDADE</x:v>
      </x:c>
      <x:c r="H1819" s="604" t="n">
        <x:v>1</x:v>
      </x:c>
      <x:c r="I1819" s="607" t="n">
        <x:v>1118.39</x:v>
      </x:c>
      <x:c r="J1819" s="607" t="n">
        <x:v>1174.76</x:v>
      </x:c>
      <x:c r="K1819" s="453" t="str">
        <x:v>NORTE | SUL</x:v>
      </x:c>
      <x:c r="L1819" s="453" t="str">
        <x:v>NÃO</x:v>
      </x:c>
      <x:c r="M1819" s="453" t="str">
        <x:v>DISPONIBILIDADE O&amp;M · FORA DO FATOR K</x:v>
      </x:c>
      <x:c r="N1819" s="453" t="str">
        <x:v>DE/PARA POR CÓDIGO</x:v>
      </x:c>
    </x:row>
    <x:row r="1820">
      <x:c r="A1820" s="453" t="str">
        <x:v>JULHO 2025</x:v>
      </x:c>
      <x:c r="B1820" s="453" t="str">
        <x:v>DISPONIBILIDADE</x:v>
      </x:c>
      <x:c r="C1820" s="453" t="str">
        <x:v>DISPONIBILIDADE</x:v>
      </x:c>
      <x:c r="D1820" s="453" t="str">
        <x:v>LINHA MORTA</x:v>
      </x:c>
      <x:c r="E1820" s="453" t="str">
        <x:v>5020000099</x:v>
      </x:c>
      <x:c r="F1820" s="601" t="str">
        <x:v>RET POSTE DE FIBRA 7 A 19M LM</x:v>
      </x:c>
      <x:c r="G1820" s="453" t="str">
        <x:v>UNIDADE</x:v>
      </x:c>
      <x:c r="H1820" s="604" t="n">
        <x:v>46</x:v>
      </x:c>
      <x:c r="I1820" s="607" t="n">
        <x:v>23837.04</x:v>
      </x:c>
      <x:c r="J1820" s="607" t="n">
        <x:v>27554.46</x:v>
      </x:c>
      <x:c r="K1820" s="453" t="str">
        <x:v>NORTE | SUL</x:v>
      </x:c>
      <x:c r="L1820" s="453" t="str">
        <x:v>NÃO</x:v>
      </x:c>
      <x:c r="M1820" s="453" t="str">
        <x:v>DISPONIBILIDADE O&amp;M · FORA DO FATOR K</x:v>
      </x:c>
      <x:c r="N1820" s="453" t="str">
        <x:v>DE/PARA POR CÓDIGO | NÃO INFORMADA</x:v>
      </x:c>
    </x:row>
    <x:row r="1821">
      <x:c r="A1821" s="453" t="str">
        <x:v>JULHO 2025</x:v>
      </x:c>
      <x:c r="B1821" s="453" t="str">
        <x:v>DISPONIBILIDADE</x:v>
      </x:c>
      <x:c r="C1821" s="453" t="str">
        <x:v>DISPONIBILIDADE</x:v>
      </x:c>
      <x:c r="D1821" s="453" t="str">
        <x:v>LINHA MORTA</x:v>
      </x:c>
      <x:c r="E1821" s="453" t="str">
        <x:v>5020000106</x:v>
      </x:c>
      <x:c r="F1821" s="601" t="str">
        <x:v>APRUMAR POSTE CONC/FIBRA LM</x:v>
      </x:c>
      <x:c r="G1821" s="453" t="str">
        <x:v>UNIDADE</x:v>
      </x:c>
      <x:c r="H1821" s="604" t="n">
        <x:v>6</x:v>
      </x:c>
      <x:c r="I1821" s="607" t="n">
        <x:v>2737.98</x:v>
      </x:c>
      <x:c r="J1821" s="607" t="n">
        <x:v>3910.32</x:v>
      </x:c>
      <x:c r="K1821" s="453" t="str">
        <x:v>NORTE | SUL</x:v>
      </x:c>
      <x:c r="L1821" s="453" t="str">
        <x:v>NÃO</x:v>
      </x:c>
      <x:c r="M1821" s="453" t="str">
        <x:v>DISPONIBILIDADE O&amp;M · FORA DO FATOR K</x:v>
      </x:c>
      <x:c r="N1821" s="453" t="str">
        <x:v>DE/PARA POR CÓDIGO</x:v>
      </x:c>
    </x:row>
    <x:row r="1822">
      <x:c r="A1822" s="453" t="str">
        <x:v>JULHO 2025</x:v>
      </x:c>
      <x:c r="B1822" s="453" t="str">
        <x:v>DISPONIBILIDADE</x:v>
      </x:c>
      <x:c r="C1822" s="453" t="str">
        <x:v>DISPONIBILIDADE</x:v>
      </x:c>
      <x:c r="D1822" s="453" t="str">
        <x:v>LINHA MORTA</x:v>
      </x:c>
      <x:c r="E1822" s="453" t="str">
        <x:v>5020000107</x:v>
      </x:c>
      <x:c r="F1822" s="601" t="str">
        <x:v>RESTAURAR PASSEIO SIMPLES CIMENTADO LM</x:v>
      </x:c>
      <x:c r="G1822" s="453" t="str">
        <x:v>UNIDADE</x:v>
      </x:c>
      <x:c r="H1822" s="604" t="n">
        <x:v>9</x:v>
      </x:c>
      <x:c r="I1822" s="607" t="n">
        <x:v>6412.95</x:v>
      </x:c>
      <x:c r="J1822" s="607" t="n">
        <x:v>5023.17</x:v>
      </x:c>
      <x:c r="K1822" s="453" t="str">
        <x:v>NORTE | SUL</x:v>
      </x:c>
      <x:c r="L1822" s="453" t="str">
        <x:v>NÃO</x:v>
      </x:c>
      <x:c r="M1822" s="453" t="str">
        <x:v>DISPONIBILIDADE O&amp;M · FORA DO FATOR K</x:v>
      </x:c>
      <x:c r="N1822" s="453" t="str">
        <x:v>DE/PARA POR CÓDIGO</x:v>
      </x:c>
    </x:row>
    <x:row r="1823">
      <x:c r="A1823" s="453" t="str">
        <x:v>JULHO 2025</x:v>
      </x:c>
      <x:c r="B1823" s="453" t="str">
        <x:v>DISPONIBILIDADE</x:v>
      </x:c>
      <x:c r="C1823" s="453" t="str">
        <x:v>DISPONIBILIDADE</x:v>
      </x:c>
      <x:c r="D1823" s="453" t="str">
        <x:v>LINHA MORTA</x:v>
      </x:c>
      <x:c r="E1823" s="453" t="str">
        <x:v>5020100057</x:v>
      </x:c>
      <x:c r="F1823" s="601" t="str">
        <x:v>BASE CONCRETO 2CAMADAS PARA POSTE LM</x:v>
      </x:c>
      <x:c r="G1823" s="453" t="str">
        <x:v>UNIDADE</x:v>
      </x:c>
      <x:c r="H1823" s="604" t="n">
        <x:v>12</x:v>
      </x:c>
      <x:c r="I1823" s="607" t="n">
        <x:v>24546.36</x:v>
      </x:c>
      <x:c r="J1823" s="607" t="n">
        <x:v>17368.56</x:v>
      </x:c>
      <x:c r="K1823" s="453" t="str">
        <x:v>NORTE | SUL</x:v>
      </x:c>
      <x:c r="L1823" s="453" t="str">
        <x:v>NÃO</x:v>
      </x:c>
      <x:c r="M1823" s="453" t="str">
        <x:v>DISPONIBILIDADE O&amp;M · FORA DO FATOR K</x:v>
      </x:c>
      <x:c r="N1823" s="453" t="str">
        <x:v>DE/PARA POR CÓDIGO</x:v>
      </x:c>
    </x:row>
    <x:row r="1824">
      <x:c r="A1824" s="453" t="str">
        <x:v>JULHO 2025</x:v>
      </x:c>
      <x:c r="B1824" s="453" t="str">
        <x:v>DISPONIBILIDADE</x:v>
      </x:c>
      <x:c r="C1824" s="453" t="str">
        <x:v>DISPONIBILIDADE</x:v>
      </x:c>
      <x:c r="D1824" s="453" t="str">
        <x:v>LINHA MORTA</x:v>
      </x:c>
      <x:c r="E1824" s="453" t="str">
        <x:v>5020200034</x:v>
      </x:c>
      <x:c r="F1824" s="601" t="str">
        <x:v>INST ESTAI ANCORA LM</x:v>
      </x:c>
      <x:c r="G1824" s="453" t="str">
        <x:v>CONJUNTO</x:v>
      </x:c>
      <x:c r="H1824" s="604" t="n">
        <x:v>1</x:v>
      </x:c>
      <x:c r="I1824" s="607" t="n">
        <x:v>439.24</x:v>
      </x:c>
      <x:c r="J1824" s="607" t="n">
        <x:v>919.09</x:v>
      </x:c>
      <x:c r="K1824" s="453" t="str">
        <x:v>SUL</x:v>
      </x:c>
      <x:c r="L1824" s="453" t="str">
        <x:v>NÃO</x:v>
      </x:c>
      <x:c r="M1824" s="453" t="str">
        <x:v>DISPONIBILIDADE O&amp;M · FORA DO FATOR K</x:v>
      </x:c>
      <x:c r="N1824" s="453" t="str">
        <x:v>DE/PARA POR CÓDIGO | NÃO INFORMADA</x:v>
      </x:c>
    </x:row>
    <x:row r="1825">
      <x:c r="A1825" s="453" t="str">
        <x:v>JULHO 2025</x:v>
      </x:c>
      <x:c r="B1825" s="453" t="str">
        <x:v>DISPONIBILIDADE</x:v>
      </x:c>
      <x:c r="C1825" s="453" t="str">
        <x:v>DISPONIBILIDADE</x:v>
      </x:c>
      <x:c r="D1825" s="453" t="str">
        <x:v>LINHA MORTA</x:v>
      </x:c>
      <x:c r="E1825" s="453" t="str">
        <x:v>5020200035</x:v>
      </x:c>
      <x:c r="F1825" s="601" t="str">
        <x:v>RET ESTAI ANCORA LM</x:v>
      </x:c>
      <x:c r="G1825" s="453" t="str">
        <x:v>CONJUNTO</x:v>
      </x:c>
      <x:c r="H1825" s="604" t="n">
        <x:v>7</x:v>
      </x:c>
      <x:c r="I1825" s="607" t="n">
        <x:v>2057.14</x:v>
      </x:c>
      <x:c r="J1825" s="607" t="n">
        <x:v>1809.01</x:v>
      </x:c>
      <x:c r="K1825" s="453" t="str">
        <x:v>SUL</x:v>
      </x:c>
      <x:c r="L1825" s="453" t="str">
        <x:v>NÃO</x:v>
      </x:c>
      <x:c r="M1825" s="453" t="str">
        <x:v>DISPONIBILIDADE O&amp;M · FORA DO FATOR K</x:v>
      </x:c>
      <x:c r="N1825" s="453" t="str">
        <x:v>DE/PARA POR CÓDIGO</x:v>
      </x:c>
    </x:row>
    <x:row r="1826">
      <x:c r="A1826" s="453" t="str">
        <x:v>JULHO 2025</x:v>
      </x:c>
      <x:c r="B1826" s="453" t="str">
        <x:v>DISPONIBILIDADE</x:v>
      </x:c>
      <x:c r="C1826" s="453" t="str">
        <x:v>DISPONIBILIDADE</x:v>
      </x:c>
      <x:c r="D1826" s="453" t="str">
        <x:v>LINHA MORTA</x:v>
      </x:c>
      <x:c r="E1826" s="453" t="str">
        <x:v>5020200037</x:v>
      </x:c>
      <x:c r="F1826" s="601" t="str">
        <x:v>INST ESTAI AEREO LM</x:v>
      </x:c>
      <x:c r="G1826" s="453" t="str">
        <x:v>CONJUNTO</x:v>
      </x:c>
      <x:c r="H1826" s="604" t="n">
        <x:v>2</x:v>
      </x:c>
      <x:c r="I1826" s="607" t="n">
        <x:v>2201.09</x:v>
      </x:c>
      <x:c r="J1826" s="607" t="n">
        <x:v>736.12</x:v>
      </x:c>
      <x:c r="K1826" s="453" t="str">
        <x:v>SUL</x:v>
      </x:c>
      <x:c r="L1826" s="453" t="str">
        <x:v>NÃO</x:v>
      </x:c>
      <x:c r="M1826" s="453" t="str">
        <x:v>DISPONIBILIDADE O&amp;M · FORA DO FATOR K</x:v>
      </x:c>
      <x:c r="N1826" s="453" t="str">
        <x:v>DE/PARA POR CÓDIGO | NÃO INFORMADA</x:v>
      </x:c>
    </x:row>
    <x:row r="1827">
      <x:c r="A1827" s="453" t="str">
        <x:v>JULHO 2025</x:v>
      </x:c>
      <x:c r="B1827" s="453" t="str">
        <x:v>DISPONIBILIDADE</x:v>
      </x:c>
      <x:c r="C1827" s="453" t="str">
        <x:v>DISPONIBILIDADE</x:v>
      </x:c>
      <x:c r="D1827" s="453" t="str">
        <x:v>LINHA MORTA</x:v>
      </x:c>
      <x:c r="E1827" s="453" t="str">
        <x:v>5020200039</x:v>
      </x:c>
      <x:c r="F1827" s="601" t="str">
        <x:v>TENSIONAR ESTAI LM</x:v>
      </x:c>
      <x:c r="G1827" s="453" t="str">
        <x:v>CONJUNTO</x:v>
      </x:c>
      <x:c r="H1827" s="604" t="n">
        <x:v>25</x:v>
      </x:c>
      <x:c r="I1827" s="607" t="n">
        <x:v>2413.68</x:v>
      </x:c>
      <x:c r="J1827" s="607" t="n">
        <x:v>4600.75</x:v>
      </x:c>
      <x:c r="K1827" s="453" t="str">
        <x:v>SUL</x:v>
      </x:c>
      <x:c r="L1827" s="453" t="str">
        <x:v>NÃO</x:v>
      </x:c>
      <x:c r="M1827" s="453" t="str">
        <x:v>DISPONIBILIDADE O&amp;M · FORA DO FATOR K</x:v>
      </x:c>
      <x:c r="N1827" s="453" t="str">
        <x:v>DE/PARA POR CÓDIGO</x:v>
      </x:c>
    </x:row>
    <x:row r="1828">
      <x:c r="A1828" s="453" t="str">
        <x:v>JULHO 2025</x:v>
      </x:c>
      <x:c r="B1828" s="453" t="str">
        <x:v>DISPONIBILIDADE</x:v>
      </x:c>
      <x:c r="C1828" s="453" t="str">
        <x:v>DISPONIBILIDADE</x:v>
      </x:c>
      <x:c r="D1828" s="453" t="str">
        <x:v>LINHA MORTA</x:v>
      </x:c>
      <x:c r="E1828" s="453" t="str">
        <x:v>5021000131</x:v>
      </x:c>
      <x:c r="F1828" s="601" t="str">
        <x:v>INST ESTR PRI 2/3F SUS/PAS SP CRUZ SP LM</x:v>
      </x:c>
      <x:c r="G1828" s="453" t="str">
        <x:v>CONJUNTO</x:v>
      </x:c>
      <x:c r="H1828" s="604" t="n">
        <x:v>28</x:v>
      </x:c>
      <x:c r="I1828" s="607" t="n">
        <x:v>14000.27</x:v>
      </x:c>
      <x:c r="J1828" s="607" t="n">
        <x:v>18273.92</x:v>
      </x:c>
      <x:c r="K1828" s="453" t="str">
        <x:v>NORTE | SUL</x:v>
      </x:c>
      <x:c r="L1828" s="453" t="str">
        <x:v>NÃO</x:v>
      </x:c>
      <x:c r="M1828" s="453" t="str">
        <x:v>DISPONIBILIDADE O&amp;M · FORA DO FATOR K</x:v>
      </x:c>
      <x:c r="N1828" s="453" t="str">
        <x:v>DE/PARA POR CÓDIGO | NÃO INFORMADA</x:v>
      </x:c>
    </x:row>
    <x:row r="1829">
      <x:c r="A1829" s="453" t="str">
        <x:v>JULHO 2025</x:v>
      </x:c>
      <x:c r="B1829" s="453" t="str">
        <x:v>DISPONIBILIDADE</x:v>
      </x:c>
      <x:c r="C1829" s="453" t="str">
        <x:v>DISPONIBILIDADE</x:v>
      </x:c>
      <x:c r="D1829" s="453" t="str">
        <x:v>LINHA MORTA</x:v>
      </x:c>
      <x:c r="E1829" s="453" t="str">
        <x:v>5021000132</x:v>
      </x:c>
      <x:c r="F1829" s="601" t="str">
        <x:v>RET ESTR PRI 2/3F SUS/PAS SP CRUZ SP LM</x:v>
      </x:c>
      <x:c r="G1829" s="453" t="str">
        <x:v>CONJUNTO</x:v>
      </x:c>
      <x:c r="H1829" s="604" t="n">
        <x:v>17</x:v>
      </x:c>
      <x:c r="I1829" s="607" t="n">
        <x:v>3165.2</x:v>
      </x:c>
      <x:c r="J1829" s="607" t="n">
        <x:v>8319.46</x:v>
      </x:c>
      <x:c r="K1829" s="453" t="str">
        <x:v>NORTE | SUL</x:v>
      </x:c>
      <x:c r="L1829" s="453" t="str">
        <x:v>NÃO</x:v>
      </x:c>
      <x:c r="M1829" s="453" t="str">
        <x:v>DISPONIBILIDADE O&amp;M · FORA DO FATOR K</x:v>
      </x:c>
      <x:c r="N1829" s="453" t="str">
        <x:v>DE/PARA POR CÓDIGO</x:v>
      </x:c>
    </x:row>
    <x:row r="1830">
      <x:c r="A1830" s="453" t="str">
        <x:v>JULHO 2025</x:v>
      </x:c>
      <x:c r="B1830" s="453" t="str">
        <x:v>DISPONIBILIDADE</x:v>
      </x:c>
      <x:c r="C1830" s="453" t="str">
        <x:v>DISPONIBILIDADE</x:v>
      </x:c>
      <x:c r="D1830" s="453" t="str">
        <x:v>LINHA MORTA</x:v>
      </x:c>
      <x:c r="E1830" s="453" t="str">
        <x:v>5021000133</x:v>
      </x:c>
      <x:c r="F1830" s="601" t="str">
        <x:v>INST ESTR PRI 2/3F SUS/PAS DP CRUZ DP LM</x:v>
      </x:c>
      <x:c r="G1830" s="453" t="str">
        <x:v>CONJUNTO</x:v>
      </x:c>
      <x:c r="H1830" s="604" t="n">
        <x:v>4</x:v>
      </x:c>
      <x:c r="I1830" s="607" t="n">
        <x:v>1345.97</x:v>
      </x:c>
      <x:c r="J1830" s="607" t="n">
        <x:v>3804.64</x:v>
      </x:c>
      <x:c r="K1830" s="453" t="str">
        <x:v>NORTE | SUL</x:v>
      </x:c>
      <x:c r="L1830" s="453" t="str">
        <x:v>NÃO</x:v>
      </x:c>
      <x:c r="M1830" s="453" t="str">
        <x:v>DISPONIBILIDADE O&amp;M · FORA DO FATOR K</x:v>
      </x:c>
      <x:c r="N1830" s="453" t="str">
        <x:v>DE/PARA POR CÓDIGO | NÃO INFORMADA</x:v>
      </x:c>
    </x:row>
    <x:row r="1831">
      <x:c r="A1831" s="453" t="str">
        <x:v>JULHO 2025</x:v>
      </x:c>
      <x:c r="B1831" s="453" t="str">
        <x:v>DISPONIBILIDADE</x:v>
      </x:c>
      <x:c r="C1831" s="453" t="str">
        <x:v>DISPONIBILIDADE</x:v>
      </x:c>
      <x:c r="D1831" s="453" t="str">
        <x:v>LINHA MORTA</x:v>
      </x:c>
      <x:c r="E1831" s="453" t="str">
        <x:v>5021000134</x:v>
      </x:c>
      <x:c r="F1831" s="601" t="str">
        <x:v>RET ESTR PRI 2/3F SUS/PAS DP CRUZ DP LM</x:v>
      </x:c>
      <x:c r="G1831" s="453" t="str">
        <x:v>CONJUNTO</x:v>
      </x:c>
      <x:c r="H1831" s="604" t="n">
        <x:v>10</x:v>
      </x:c>
      <x:c r="I1831" s="607" t="n">
        <x:v>1153.88</x:v>
      </x:c>
      <x:c r="J1831" s="607" t="n">
        <x:v>7133.7</x:v>
      </x:c>
      <x:c r="K1831" s="453" t="str">
        <x:v>NORTE | SUL</x:v>
      </x:c>
      <x:c r="L1831" s="453" t="str">
        <x:v>NÃO</x:v>
      </x:c>
      <x:c r="M1831" s="453" t="str">
        <x:v>DISPONIBILIDADE O&amp;M · FORA DO FATOR K</x:v>
      </x:c>
      <x:c r="N1831" s="453" t="str">
        <x:v>DE/PARA POR CÓDIGO</x:v>
      </x:c>
    </x:row>
    <x:row r="1832">
      <x:c r="A1832" s="453" t="str">
        <x:v>JULHO 2025</x:v>
      </x:c>
      <x:c r="B1832" s="453" t="str">
        <x:v>DISPONIBILIDADE</x:v>
      </x:c>
      <x:c r="C1832" s="453" t="str">
        <x:v>DISPONIBILIDADE</x:v>
      </x:c>
      <x:c r="D1832" s="453" t="str">
        <x:v>LINHA MORTA</x:v>
      </x:c>
      <x:c r="E1832" s="453" t="str">
        <x:v>5021000135</x:v>
      </x:c>
      <x:c r="F1832" s="601" t="str">
        <x:v>INST ESTR PRI 2/3F ANC/AMA SP CRUZ DP LM</x:v>
      </x:c>
      <x:c r="G1832" s="453" t="str">
        <x:v>CONJUNTO</x:v>
      </x:c>
      <x:c r="H1832" s="604" t="n">
        <x:v>7</x:v>
      </x:c>
      <x:c r="I1832" s="607" t="n">
        <x:v>5531.66</x:v>
      </x:c>
      <x:c r="J1832" s="607" t="n">
        <x:v>7491.82</x:v>
      </x:c>
      <x:c r="K1832" s="453" t="str">
        <x:v>SUL</x:v>
      </x:c>
      <x:c r="L1832" s="453" t="str">
        <x:v>NÃO</x:v>
      </x:c>
      <x:c r="M1832" s="453" t="str">
        <x:v>DISPONIBILIDADE O&amp;M · FORA DO FATOR K</x:v>
      </x:c>
      <x:c r="N1832" s="453" t="str">
        <x:v>DE/PARA POR CÓDIGO | NÃO INFORMADA</x:v>
      </x:c>
    </x:row>
    <x:row r="1833">
      <x:c r="A1833" s="453" t="str">
        <x:v>JULHO 2025</x:v>
      </x:c>
      <x:c r="B1833" s="453" t="str">
        <x:v>DISPONIBILIDADE</x:v>
      </x:c>
      <x:c r="C1833" s="453" t="str">
        <x:v>DISPONIBILIDADE</x:v>
      </x:c>
      <x:c r="D1833" s="453" t="str">
        <x:v>LINHA MORTA</x:v>
      </x:c>
      <x:c r="E1833" s="453" t="str">
        <x:v>5021000136</x:v>
      </x:c>
      <x:c r="F1833" s="601" t="str">
        <x:v>RET ESTR PRI 2/3F ANC/AMA SP CRUZ DP LM</x:v>
      </x:c>
      <x:c r="G1833" s="453" t="str">
        <x:v>CONJUNTO</x:v>
      </x:c>
      <x:c r="H1833" s="604" t="n">
        <x:v>6</x:v>
      </x:c>
      <x:c r="I1833" s="607" t="n">
        <x:v>1854.53</x:v>
      </x:c>
      <x:c r="J1833" s="607" t="n">
        <x:v>4495.08</x:v>
      </x:c>
      <x:c r="K1833" s="453" t="str">
        <x:v>SUL</x:v>
      </x:c>
      <x:c r="L1833" s="453" t="str">
        <x:v>NÃO</x:v>
      </x:c>
      <x:c r="M1833" s="453" t="str">
        <x:v>DISPONIBILIDADE O&amp;M · FORA DO FATOR K</x:v>
      </x:c>
      <x:c r="N1833" s="453" t="str">
        <x:v>DE/PARA POR CÓDIGO | NÃO INFORMADA</x:v>
      </x:c>
    </x:row>
    <x:row r="1834">
      <x:c r="A1834" s="453" t="str">
        <x:v>JULHO 2025</x:v>
      </x:c>
      <x:c r="B1834" s="453" t="str">
        <x:v>DISPONIBILIDADE</x:v>
      </x:c>
      <x:c r="C1834" s="453" t="str">
        <x:v>DISPONIBILIDADE</x:v>
      </x:c>
      <x:c r="D1834" s="453" t="str">
        <x:v>LINHA MORTA</x:v>
      </x:c>
      <x:c r="E1834" s="453" t="str">
        <x:v>5021000137</x:v>
      </x:c>
      <x:c r="F1834" s="601" t="str">
        <x:v>INST ESTR PRI 2/3F ANC/AMA DP CRUZ DP LM</x:v>
      </x:c>
      <x:c r="G1834" s="453" t="str">
        <x:v>CONJUNTO</x:v>
      </x:c>
      <x:c r="H1834" s="604" t="n">
        <x:v>4</x:v>
      </x:c>
      <x:c r="I1834" s="607" t="n">
        <x:v>5231.84</x:v>
      </x:c>
      <x:c r="J1834" s="607" t="n">
        <x:v>6089.76</x:v>
      </x:c>
      <x:c r="K1834" s="453" t="str">
        <x:v>NORTE | SUL</x:v>
      </x:c>
      <x:c r="L1834" s="453" t="str">
        <x:v>NÃO</x:v>
      </x:c>
      <x:c r="M1834" s="453" t="str">
        <x:v>DISPONIBILIDADE O&amp;M · FORA DO FATOR K</x:v>
      </x:c>
      <x:c r="N1834" s="453" t="str">
        <x:v>DE/PARA POR CÓDIGO</x:v>
      </x:c>
    </x:row>
    <x:row r="1835">
      <x:c r="A1835" s="453" t="str">
        <x:v>JULHO 2025</x:v>
      </x:c>
      <x:c r="B1835" s="453" t="str">
        <x:v>DISPONIBILIDADE</x:v>
      </x:c>
      <x:c r="C1835" s="453" t="str">
        <x:v>DISPONIBILIDADE</x:v>
      </x:c>
      <x:c r="D1835" s="453" t="str">
        <x:v>LINHA MORTA</x:v>
      </x:c>
      <x:c r="E1835" s="453" t="str">
        <x:v>5021000138</x:v>
      </x:c>
      <x:c r="F1835" s="601" t="str">
        <x:v>RET ESTR PRI 2/3F ANC/AMA DP CRUZ DP LM</x:v>
      </x:c>
      <x:c r="G1835" s="453" t="str">
        <x:v>CONJUNTO</x:v>
      </x:c>
      <x:c r="H1835" s="604" t="n">
        <x:v>3</x:v>
      </x:c>
      <x:c r="I1835" s="607" t="n">
        <x:v>1244.55</x:v>
      </x:c>
      <x:c r="J1835" s="607" t="n">
        <x:v>3196.98</x:v>
      </x:c>
      <x:c r="K1835" s="453" t="str">
        <x:v>NORTE | SUL</x:v>
      </x:c>
      <x:c r="L1835" s="453" t="str">
        <x:v>NÃO</x:v>
      </x:c>
      <x:c r="M1835" s="453" t="str">
        <x:v>DISPONIBILIDADE O&amp;M · FORA DO FATOR K</x:v>
      </x:c>
      <x:c r="N1835" s="453" t="str">
        <x:v>DE/PARA POR CÓDIGO | NÃO INFORMADA</x:v>
      </x:c>
    </x:row>
    <x:row r="1836">
      <x:c r="A1836" s="453" t="str">
        <x:v>JULHO 2025</x:v>
      </x:c>
      <x:c r="B1836" s="453" t="str">
        <x:v>DISPONIBILIDADE</x:v>
      </x:c>
      <x:c r="C1836" s="453" t="str">
        <x:v>DISPONIBILIDADE</x:v>
      </x:c>
      <x:c r="D1836" s="453" t="str">
        <x:v>LINHA MORTA</x:v>
      </x:c>
      <x:c r="E1836" s="453" t="str">
        <x:v>5021000140</x:v>
      </x:c>
      <x:c r="F1836" s="601" t="str">
        <x:v>RET ESTR PRI 1F SUSP/PAS SP S/CRUZ LM</x:v>
      </x:c>
      <x:c r="G1836" s="453" t="str">
        <x:v>CONJUNTO</x:v>
      </x:c>
      <x:c r="H1836" s="604" t="n">
        <x:v>21</x:v>
      </x:c>
      <x:c r="I1836" s="607" t="n">
        <x:v>1379.28</x:v>
      </x:c>
      <x:c r="J1836" s="607" t="n">
        <x:v>4140.57</x:v>
      </x:c>
      <x:c r="K1836" s="453" t="str">
        <x:v>SUL</x:v>
      </x:c>
      <x:c r="L1836" s="453" t="str">
        <x:v>NÃO</x:v>
      </x:c>
      <x:c r="M1836" s="453" t="str">
        <x:v>DISPONIBILIDADE O&amp;M · FORA DO FATOR K</x:v>
      </x:c>
      <x:c r="N1836" s="453" t="str">
        <x:v>DE/PARA POR CÓDIGO</x:v>
      </x:c>
    </x:row>
    <x:row r="1837">
      <x:c r="A1837" s="453" t="str">
        <x:v>JULHO 2025</x:v>
      </x:c>
      <x:c r="B1837" s="453" t="str">
        <x:v>DISPONIBILIDADE</x:v>
      </x:c>
      <x:c r="C1837" s="453" t="str">
        <x:v>DISPONIBILIDADE</x:v>
      </x:c>
      <x:c r="D1837" s="453" t="str">
        <x:v>LINHA MORTA</x:v>
      </x:c>
      <x:c r="E1837" s="453" t="str">
        <x:v>5021000141</x:v>
      </x:c>
      <x:c r="F1837" s="601" t="str">
        <x:v>INST ESTR PRI 1F SUSP/PAS DP S/CRUZ LM</x:v>
      </x:c>
      <x:c r="G1837" s="453" t="str">
        <x:v>CONJUNTO</x:v>
      </x:c>
      <x:c r="H1837" s="604" t="n">
        <x:v>24</x:v>
      </x:c>
      <x:c r="I1837" s="607" t="n">
        <x:v>3937.57</x:v>
      </x:c>
      <x:c r="J1837" s="607" t="n">
        <x:v>8757.6</x:v>
      </x:c>
      <x:c r="K1837" s="453" t="str">
        <x:v>NORTE | SUL</x:v>
      </x:c>
      <x:c r="L1837" s="453" t="str">
        <x:v>NÃO</x:v>
      </x:c>
      <x:c r="M1837" s="453" t="str">
        <x:v>DISPONIBILIDADE O&amp;M · FORA DO FATOR K</x:v>
      </x:c>
      <x:c r="N1837" s="453" t="str">
        <x:v>DE/PARA POR CÓDIGO</x:v>
      </x:c>
    </x:row>
    <x:row r="1838">
      <x:c r="A1838" s="453" t="str">
        <x:v>JULHO 2025</x:v>
      </x:c>
      <x:c r="B1838" s="453" t="str">
        <x:v>DISPONIBILIDADE</x:v>
      </x:c>
      <x:c r="C1838" s="453" t="str">
        <x:v>DISPONIBILIDADE</x:v>
      </x:c>
      <x:c r="D1838" s="453" t="str">
        <x:v>LINHA MORTA</x:v>
      </x:c>
      <x:c r="E1838" s="453" t="str">
        <x:v>5021000143</x:v>
      </x:c>
      <x:c r="F1838" s="601" t="str">
        <x:v>INST ESTR PRI 1F ANC/AMA SP S/CRUZ LM</x:v>
      </x:c>
      <x:c r="G1838" s="453" t="str">
        <x:v>CONJUNTO</x:v>
      </x:c>
      <x:c r="H1838" s="604" t="n">
        <x:v>1</x:v>
      </x:c>
      <x:c r="I1838" s="607" t="n">
        <x:v>167.27</x:v>
      </x:c>
      <x:c r="J1838" s="607" t="n">
        <x:v>417.74</x:v>
      </x:c>
      <x:c r="K1838" s="453" t="str">
        <x:v>SUL</x:v>
      </x:c>
      <x:c r="L1838" s="453" t="str">
        <x:v>NÃO</x:v>
      </x:c>
      <x:c r="M1838" s="453" t="str">
        <x:v>DISPONIBILIDADE O&amp;M · FORA DO FATOR K</x:v>
      </x:c>
      <x:c r="N1838" s="453" t="str">
        <x:v>DE/PARA POR CÓDIGO</x:v>
      </x:c>
    </x:row>
    <x:row r="1839">
      <x:c r="A1839" s="453" t="str">
        <x:v>JULHO 2025</x:v>
      </x:c>
      <x:c r="B1839" s="453" t="str">
        <x:v>DISPONIBILIDADE</x:v>
      </x:c>
      <x:c r="C1839" s="453" t="str">
        <x:v>DISPONIBILIDADE</x:v>
      </x:c>
      <x:c r="D1839" s="453" t="str">
        <x:v>LINHA MORTA</x:v>
      </x:c>
      <x:c r="E1839" s="453" t="str">
        <x:v>5021000144</x:v>
      </x:c>
      <x:c r="F1839" s="601" t="str">
        <x:v>RET ESTR PRI 1F ANC/AMA SP S/CRUZ LM</x:v>
      </x:c>
      <x:c r="G1839" s="453" t="str">
        <x:v>CONJUNTO</x:v>
      </x:c>
      <x:c r="H1839" s="604" t="n">
        <x:v>1</x:v>
      </x:c>
      <x:c r="I1839" s="607" t="n">
        <x:v>115.8</x:v>
      </x:c>
      <x:c r="J1839" s="607" t="n">
        <x:v>289.19</x:v>
      </x:c>
      <x:c r="K1839" s="453" t="str">
        <x:v>SUL</x:v>
      </x:c>
      <x:c r="L1839" s="453" t="str">
        <x:v>NÃO</x:v>
      </x:c>
      <x:c r="M1839" s="453" t="str">
        <x:v>DISPONIBILIDADE O&amp;M · FORA DO FATOR K</x:v>
      </x:c>
      <x:c r="N1839" s="453" t="str">
        <x:v>DE/PARA POR CÓDIGO</x:v>
      </x:c>
    </x:row>
    <x:row r="1840">
      <x:c r="A1840" s="453" t="str">
        <x:v>JULHO 2025</x:v>
      </x:c>
      <x:c r="B1840" s="453" t="str">
        <x:v>DISPONIBILIDADE</x:v>
      </x:c>
      <x:c r="C1840" s="453" t="str">
        <x:v>DISPONIBILIDADE</x:v>
      </x:c>
      <x:c r="D1840" s="453" t="str">
        <x:v>LINHA MORTA</x:v>
      </x:c>
      <x:c r="E1840" s="453" t="str">
        <x:v>5021000145</x:v>
      </x:c>
      <x:c r="F1840" s="601" t="str">
        <x:v>INST ESTR PRI 1F ANC/AMA DP S/CRUZ LM</x:v>
      </x:c>
      <x:c r="G1840" s="453" t="str">
        <x:v>CONJUNTO</x:v>
      </x:c>
      <x:c r="H1840" s="604" t="n">
        <x:v>2</x:v>
      </x:c>
      <x:c r="I1840" s="607" t="n">
        <x:v>761.4</x:v>
      </x:c>
      <x:c r="J1840" s="607" t="n">
        <x:v>1050.54</x:v>
      </x:c>
      <x:c r="K1840" s="453" t="str">
        <x:v>SUL</x:v>
      </x:c>
      <x:c r="L1840" s="453" t="str">
        <x:v>NÃO</x:v>
      </x:c>
      <x:c r="M1840" s="453" t="str">
        <x:v>DISPONIBILIDADE O&amp;M · FORA DO FATOR K</x:v>
      </x:c>
      <x:c r="N1840" s="453" t="str">
        <x:v>DE/PARA POR CÓDIGO</x:v>
      </x:c>
    </x:row>
    <x:row r="1841">
      <x:c r="A1841" s="453" t="str">
        <x:v>JULHO 2025</x:v>
      </x:c>
      <x:c r="B1841" s="453" t="str">
        <x:v>DISPONIBILIDADE</x:v>
      </x:c>
      <x:c r="C1841" s="453" t="str">
        <x:v>DISPONIBILIDADE</x:v>
      </x:c>
      <x:c r="D1841" s="453" t="str">
        <x:v>LINHA MORTA</x:v>
      </x:c>
      <x:c r="E1841" s="453" t="str">
        <x:v>5021000146</x:v>
      </x:c>
      <x:c r="F1841" s="601" t="str">
        <x:v>RET ESTR PRI 1F ANC/AMA DP S/CRUZ LM</x:v>
      </x:c>
      <x:c r="G1841" s="453" t="str">
        <x:v>CONJUNTO</x:v>
      </x:c>
      <x:c r="H1841" s="604" t="n">
        <x:v>1</x:v>
      </x:c>
      <x:c r="I1841" s="607" t="n">
        <x:v>146.42</x:v>
      </x:c>
      <x:c r="J1841" s="607" t="n">
        <x:v>354.91</x:v>
      </x:c>
      <x:c r="K1841" s="453" t="str">
        <x:v>SUL</x:v>
      </x:c>
      <x:c r="L1841" s="453" t="str">
        <x:v>NÃO</x:v>
      </x:c>
      <x:c r="M1841" s="453" t="str">
        <x:v>DISPONIBILIDADE O&amp;M · FORA DO FATOR K</x:v>
      </x:c>
      <x:c r="N1841" s="453" t="str">
        <x:v>DE/PARA POR CÓDIGO</x:v>
      </x:c>
    </x:row>
    <x:row r="1842">
      <x:c r="A1842" s="453" t="str">
        <x:v>JULHO 2025</x:v>
      </x:c>
      <x:c r="B1842" s="453" t="str">
        <x:v>DISPONIBILIDADE</x:v>
      </x:c>
      <x:c r="C1842" s="453" t="str">
        <x:v>DISPONIBILIDADE</x:v>
      </x:c>
      <x:c r="D1842" s="453" t="str">
        <x:v>LINHA MORTA</x:v>
      </x:c>
      <x:c r="E1842" s="453" t="str">
        <x:v>5021000157</x:v>
      </x:c>
      <x:c r="F1842" s="601" t="str">
        <x:v>NIVELAR CRUZETA LM</x:v>
      </x:c>
      <x:c r="G1842" s="453" t="str">
        <x:v>CONJUNTO</x:v>
      </x:c>
      <x:c r="H1842" s="604" t="n">
        <x:v>1</x:v>
      </x:c>
      <x:c r="I1842" s="607" t="n">
        <x:v>30.92</x:v>
      </x:c>
      <x:c r="J1842" s="607" t="n">
        <x:v>512.91</x:v>
      </x:c>
      <x:c r="K1842" s="453" t="str">
        <x:v>NORTE | SUL</x:v>
      </x:c>
      <x:c r="L1842" s="453" t="str">
        <x:v>NÃO</x:v>
      </x:c>
      <x:c r="M1842" s="453" t="str">
        <x:v>DISPONIBILIDADE O&amp;M · FORA DO FATOR K</x:v>
      </x:c>
      <x:c r="N1842" s="453" t="str">
        <x:v>NÃO INFORMADA</x:v>
      </x:c>
    </x:row>
    <x:row r="1843">
      <x:c r="A1843" s="453" t="str">
        <x:v>JULHO 2025</x:v>
      </x:c>
      <x:c r="B1843" s="453" t="str">
        <x:v>DISPONIBILIDADE</x:v>
      </x:c>
      <x:c r="C1843" s="453" t="str">
        <x:v>DISPONIBILIDADE</x:v>
      </x:c>
      <x:c r="D1843" s="453" t="str">
        <x:v>LINHA MORTA</x:v>
      </x:c>
      <x:c r="E1843" s="453" t="str">
        <x:v>5021000158</x:v>
      </x:c>
      <x:c r="F1843" s="601" t="str">
        <x:v>INST ESTR PRI RDC PASSANTE SIMPLES LM</x:v>
      </x:c>
      <x:c r="G1843" s="453" t="str">
        <x:v>CONJUNTO</x:v>
      </x:c>
      <x:c r="H1843" s="604" t="n">
        <x:v>2</x:v>
      </x:c>
      <x:c r="I1843" s="607" t="n">
        <x:v>691.4</x:v>
      </x:c>
      <x:c r="J1843" s="607" t="n">
        <x:v>1202.5</x:v>
      </x:c>
      <x:c r="K1843" s="453" t="str">
        <x:v>NORTE | SUL</x:v>
      </x:c>
      <x:c r="L1843" s="453" t="str">
        <x:v>NÃO</x:v>
      </x:c>
      <x:c r="M1843" s="453" t="str">
        <x:v>DISPONIBILIDADE O&amp;M · FORA DO FATOR K</x:v>
      </x:c>
      <x:c r="N1843" s="453" t="str">
        <x:v>DE/PARA POR CÓDIGO | SEM DE/PARA (OBS. EQUIVALÊNCIA / DILUIÇÃO)</x:v>
      </x:c>
    </x:row>
    <x:row r="1844">
      <x:c r="A1844" s="453" t="str">
        <x:v>JULHO 2025</x:v>
      </x:c>
      <x:c r="B1844" s="453" t="str">
        <x:v>DISPONIBILIDADE</x:v>
      </x:c>
      <x:c r="C1844" s="453" t="str">
        <x:v>DISPONIBILIDADE</x:v>
      </x:c>
      <x:c r="D1844" s="453" t="str">
        <x:v>LINHA MORTA</x:v>
      </x:c>
      <x:c r="E1844" s="453" t="str">
        <x:v>5021000160</x:v>
      </x:c>
      <x:c r="F1844" s="601" t="str">
        <x:v>INST ESTR PRI RDC ANCORAGEM SIMPLES LM</x:v>
      </x:c>
      <x:c r="G1844" s="453" t="str">
        <x:v>CONJUNTO</x:v>
      </x:c>
      <x:c r="H1844" s="604" t="n">
        <x:v>1</x:v>
      </x:c>
      <x:c r="I1844" s="607" t="n">
        <x:v>506.08</x:v>
      </x:c>
      <x:c r="J1844" s="607" t="n">
        <x:v>740.32</x:v>
      </x:c>
      <x:c r="K1844" s="453" t="str">
        <x:v>SUL</x:v>
      </x:c>
      <x:c r="L1844" s="453" t="str">
        <x:v>NÃO</x:v>
      </x:c>
      <x:c r="M1844" s="453" t="str">
        <x:v>DISPONIBILIDADE O&amp;M · FORA DO FATOR K</x:v>
      </x:c>
      <x:c r="N1844" s="453" t="str">
        <x:v>DE/PARA POR CÓDIGO</x:v>
      </x:c>
    </x:row>
    <x:row r="1845">
      <x:c r="A1845" s="453" t="str">
        <x:v>JULHO 2025</x:v>
      </x:c>
      <x:c r="B1845" s="453" t="str">
        <x:v>DISPONIBILIDADE</x:v>
      </x:c>
      <x:c r="C1845" s="453" t="str">
        <x:v>DISPONIBILIDADE</x:v>
      </x:c>
      <x:c r="D1845" s="453" t="str">
        <x:v>LINHA MORTA</x:v>
      </x:c>
      <x:c r="E1845" s="453" t="str">
        <x:v>5021000164</x:v>
      </x:c>
      <x:c r="F1845" s="601" t="str">
        <x:v>INST ESTR PRI RDC N3S-CE LM</x:v>
      </x:c>
      <x:c r="G1845" s="453" t="str">
        <x:v>CONJUNTO</x:v>
      </x:c>
      <x:c r="H1845" s="604" t="n">
        <x:v>1</x:v>
      </x:c>
      <x:c r="I1845" s="607" t="n">
        <x:v>1450.5</x:v>
      </x:c>
      <x:c r="J1845" s="607" t="n">
        <x:v>1136.77</x:v>
      </x:c>
      <x:c r="K1845" s="453" t="str">
        <x:v>SUL</x:v>
      </x:c>
      <x:c r="L1845" s="453" t="str">
        <x:v>NÃO</x:v>
      </x:c>
      <x:c r="M1845" s="453" t="str">
        <x:v>DISPONIBILIDADE O&amp;M · FORA DO FATOR K</x:v>
      </x:c>
      <x:c r="N1845" s="453" t="str">
        <x:v>DE/PARA POR CÓDIGO</x:v>
      </x:c>
    </x:row>
    <x:row r="1846">
      <x:c r="A1846" s="453" t="str">
        <x:v>JULHO 2025</x:v>
      </x:c>
      <x:c r="B1846" s="453" t="str">
        <x:v>DISPONIBILIDADE</x:v>
      </x:c>
      <x:c r="C1846" s="453" t="str">
        <x:v>DISPONIBILIDADE</x:v>
      </x:c>
      <x:c r="D1846" s="453" t="str">
        <x:v>LINHA MORTA</x:v>
      </x:c>
      <x:c r="E1846" s="453" t="str">
        <x:v>5021100014</x:v>
      </x:c>
      <x:c r="F1846" s="601" t="str">
        <x:v>INST ESTRUTURA SECUNDARIA LM</x:v>
      </x:c>
      <x:c r="G1846" s="453" t="str">
        <x:v>UNIDADE</x:v>
      </x:c>
      <x:c r="H1846" s="604" t="n">
        <x:v>106</x:v>
      </x:c>
      <x:c r="I1846" s="607" t="n">
        <x:v>12752.18</x:v>
      </x:c>
      <x:c r="J1846" s="607" t="n">
        <x:v>25080.66</x:v>
      </x:c>
      <x:c r="K1846" s="453" t="str">
        <x:v>NORTE | SUL</x:v>
      </x:c>
      <x:c r="L1846" s="453" t="str">
        <x:v>NÃO</x:v>
      </x:c>
      <x:c r="M1846" s="453" t="str">
        <x:v>DISPONIBILIDADE O&amp;M · FORA DO FATOR K</x:v>
      </x:c>
      <x:c r="N1846" s="453" t="str">
        <x:v>DE/PARA POR CÓDIGO | NÃO INFORMADA</x:v>
      </x:c>
    </x:row>
    <x:row r="1847">
      <x:c r="A1847" s="453" t="str">
        <x:v>JULHO 2025</x:v>
      </x:c>
      <x:c r="B1847" s="453" t="str">
        <x:v>DISPONIBILIDADE</x:v>
      </x:c>
      <x:c r="C1847" s="453" t="str">
        <x:v>DISPONIBILIDADE</x:v>
      </x:c>
      <x:c r="D1847" s="453" t="str">
        <x:v>LINHA MORTA</x:v>
      </x:c>
      <x:c r="E1847" s="453" t="str">
        <x:v>5021100015</x:v>
      </x:c>
      <x:c r="F1847" s="601" t="str">
        <x:v>RET ESTRUTURA SECUNDARIA LM</x:v>
      </x:c>
      <x:c r="G1847" s="453" t="str">
        <x:v>UNIDADE</x:v>
      </x:c>
      <x:c r="H1847" s="604" t="n">
        <x:v>79</x:v>
      </x:c>
      <x:c r="I1847" s="607" t="n">
        <x:v>3847.88</x:v>
      </x:c>
      <x:c r="J1847" s="607" t="n">
        <x:v>18692.19</x:v>
      </x:c>
      <x:c r="K1847" s="453" t="str">
        <x:v>NORTE | SUL</x:v>
      </x:c>
      <x:c r="L1847" s="453" t="str">
        <x:v>NÃO</x:v>
      </x:c>
      <x:c r="M1847" s="453" t="str">
        <x:v>DISPONIBILIDADE O&amp;M · FORA DO FATOR K</x:v>
      </x:c>
      <x:c r="N1847" s="453" t="str">
        <x:v>DE/PARA POR CÓDIGO</x:v>
      </x:c>
    </x:row>
    <x:row r="1848">
      <x:c r="A1848" s="453" t="str">
        <x:v>JULHO 2025</x:v>
      </x:c>
      <x:c r="B1848" s="453" t="str">
        <x:v>DISPONIBILIDADE</x:v>
      </x:c>
      <x:c r="C1848" s="453" t="str">
        <x:v>DISPONIBILIDADE</x:v>
      </x:c>
      <x:c r="D1848" s="453" t="str">
        <x:v>LINHA MORTA</x:v>
      </x:c>
      <x:c r="E1848" s="453" t="str">
        <x:v>5021200046</x:v>
      </x:c>
      <x:c r="F1848" s="601" t="str">
        <x:v>INST ISOLADOR PINO/PILAR LM</x:v>
      </x:c>
      <x:c r="G1848" s="453" t="str">
        <x:v>UNIDADE</x:v>
      </x:c>
      <x:c r="H1848" s="604" t="n">
        <x:v>15</x:v>
      </x:c>
      <x:c r="I1848" s="607" t="n">
        <x:v>846.19</x:v>
      </x:c>
      <x:c r="J1848" s="607" t="n">
        <x:v>4534.95</x:v>
      </x:c>
      <x:c r="K1848" s="453" t="str">
        <x:v>NORTE | SUL</x:v>
      </x:c>
      <x:c r="L1848" s="453" t="str">
        <x:v>NÃO</x:v>
      </x:c>
      <x:c r="M1848" s="453" t="str">
        <x:v>DISPONIBILIDADE O&amp;M · FORA DO FATOR K</x:v>
      </x:c>
      <x:c r="N1848" s="453" t="str">
        <x:v>DE/PARA POR CÓDIGO | NÃO INFORMADA</x:v>
      </x:c>
    </x:row>
    <x:row r="1849">
      <x:c r="A1849" s="453" t="str">
        <x:v>JULHO 2025</x:v>
      </x:c>
      <x:c r="B1849" s="453" t="str">
        <x:v>DISPONIBILIDADE</x:v>
      </x:c>
      <x:c r="C1849" s="453" t="str">
        <x:v>DISPONIBILIDADE</x:v>
      </x:c>
      <x:c r="D1849" s="453" t="str">
        <x:v>LINHA MORTA</x:v>
      </x:c>
      <x:c r="E1849" s="453" t="str">
        <x:v>5021200047</x:v>
      </x:c>
      <x:c r="F1849" s="601" t="str">
        <x:v>RET ISOLADOR PINO/PILAR LM</x:v>
      </x:c>
      <x:c r="G1849" s="453" t="str">
        <x:v>UNIDADE</x:v>
      </x:c>
      <x:c r="H1849" s="604" t="n">
        <x:v>11</x:v>
      </x:c>
      <x:c r="I1849" s="607" t="n">
        <x:v>248.06</x:v>
      </x:c>
      <x:c r="J1849" s="607" t="n">
        <x:v>3325.63</x:v>
      </x:c>
      <x:c r="K1849" s="453" t="str">
        <x:v>NORTE | SUL</x:v>
      </x:c>
      <x:c r="L1849" s="453" t="str">
        <x:v>NÃO</x:v>
      </x:c>
      <x:c r="M1849" s="453" t="str">
        <x:v>DISPONIBILIDADE O&amp;M · FORA DO FATOR K</x:v>
      </x:c>
      <x:c r="N1849" s="453" t="str">
        <x:v>DE/PARA POR CÓDIGO</x:v>
      </x:c>
    </x:row>
    <x:row r="1850">
      <x:c r="A1850" s="453" t="str">
        <x:v>JULHO 2025</x:v>
      </x:c>
      <x:c r="B1850" s="453" t="str">
        <x:v>DISPONIBILIDADE</x:v>
      </x:c>
      <x:c r="C1850" s="453" t="str">
        <x:v>DISPONIBILIDADE</x:v>
      </x:c>
      <x:c r="D1850" s="453" t="str">
        <x:v>LINHA MORTA</x:v>
      </x:c>
      <x:c r="E1850" s="453" t="str">
        <x:v>5021200048</x:v>
      </x:c>
      <x:c r="F1850" s="601" t="str">
        <x:v>INST ISOLAD DISCO/ANCORAGEM LM</x:v>
      </x:c>
      <x:c r="G1850" s="453" t="str">
        <x:v>CONJUNTO</x:v>
      </x:c>
      <x:c r="H1850" s="604" t="n">
        <x:v>1</x:v>
      </x:c>
      <x:c r="I1850" s="607" t="n">
        <x:v>78.4</x:v>
      </x:c>
      <x:c r="J1850" s="607" t="n">
        <x:v>332.43</x:v>
      </x:c>
      <x:c r="K1850" s="453" t="str">
        <x:v>NORTE | SUL</x:v>
      </x:c>
      <x:c r="L1850" s="453" t="str">
        <x:v>NÃO</x:v>
      </x:c>
      <x:c r="M1850" s="453" t="str">
        <x:v>DISPONIBILIDADE O&amp;M · FORA DO FATOR K</x:v>
      </x:c>
      <x:c r="N1850" s="453" t="str">
        <x:v>DE/PARA POR CÓDIGO</x:v>
      </x:c>
    </x:row>
    <x:row r="1851">
      <x:c r="A1851" s="453" t="str">
        <x:v>JULHO 2025</x:v>
      </x:c>
      <x:c r="B1851" s="453" t="str">
        <x:v>DISPONIBILIDADE</x:v>
      </x:c>
      <x:c r="C1851" s="453" t="str">
        <x:v>DISPONIBILIDADE</x:v>
      </x:c>
      <x:c r="D1851" s="453" t="str">
        <x:v>LINHA MORTA</x:v>
      </x:c>
      <x:c r="E1851" s="453" t="str">
        <x:v>5022000233</x:v>
      </x:c>
      <x:c r="F1851" s="601" t="str">
        <x:v>RET COND NU COBRE &lt;= 50MM² LM</x:v>
      </x:c>
      <x:c r="G1851" s="453" t="str">
        <x:v>METRO</x:v>
      </x:c>
      <x:c r="H1851" s="604" t="n">
        <x:v>890</x:v>
      </x:c>
      <x:c r="I1851" s="607" t="n">
        <x:v>1772.19</x:v>
      </x:c>
      <x:c r="J1851" s="607" t="n">
        <x:v>1984.7</x:v>
      </x:c>
      <x:c r="K1851" s="453" t="str">
        <x:v>SUL</x:v>
      </x:c>
      <x:c r="L1851" s="453" t="str">
        <x:v>NÃO</x:v>
      </x:c>
      <x:c r="M1851" s="453" t="str">
        <x:v>DISPONIBILIDADE O&amp;M · FORA DO FATOR K</x:v>
      </x:c>
      <x:c r="N1851" s="453" t="str">
        <x:v>DE/PARA POR CÓDIGO</x:v>
      </x:c>
    </x:row>
    <x:row r="1852">
      <x:c r="A1852" s="453" t="str">
        <x:v>JULHO 2025</x:v>
      </x:c>
      <x:c r="B1852" s="453" t="str">
        <x:v>DISPONIBILIDADE</x:v>
      </x:c>
      <x:c r="C1852" s="453" t="str">
        <x:v>DISPONIBILIDADE</x:v>
      </x:c>
      <x:c r="D1852" s="453" t="str">
        <x:v>LINHA MORTA</x:v>
      </x:c>
      <x:c r="E1852" s="453" t="str">
        <x:v>5022000236</x:v>
      </x:c>
      <x:c r="F1852" s="601" t="str">
        <x:v>INST COND NU ALUMINIO &lt;= 1/0 LM</x:v>
      </x:c>
      <x:c r="G1852" s="453" t="str">
        <x:v>METRO</x:v>
      </x:c>
      <x:c r="H1852" s="604" t="n">
        <x:v>1813</x:v>
      </x:c>
      <x:c r="I1852" s="607" t="n">
        <x:v>14360.79</x:v>
      </x:c>
      <x:c r="J1852" s="607" t="n">
        <x:v>10243.45</x:v>
      </x:c>
      <x:c r="K1852" s="453" t="str">
        <x:v>NORTE | SUL</x:v>
      </x:c>
      <x:c r="L1852" s="453" t="str">
        <x:v>NÃO</x:v>
      </x:c>
      <x:c r="M1852" s="453" t="str">
        <x:v>DISPONIBILIDADE O&amp;M · FORA DO FATOR K</x:v>
      </x:c>
      <x:c r="N1852" s="453" t="str">
        <x:v>DE/PARA POR CÓDIGO | NÃO INFORMADA</x:v>
      </x:c>
    </x:row>
    <x:row r="1853">
      <x:c r="A1853" s="453" t="str">
        <x:v>JULHO 2025</x:v>
      </x:c>
      <x:c r="B1853" s="453" t="str">
        <x:v>DISPONIBILIDADE</x:v>
      </x:c>
      <x:c r="C1853" s="453" t="str">
        <x:v>DISPONIBILIDADE</x:v>
      </x:c>
      <x:c r="D1853" s="453" t="str">
        <x:v>LINHA MORTA</x:v>
      </x:c>
      <x:c r="E1853" s="453" t="str">
        <x:v>5022000237</x:v>
      </x:c>
      <x:c r="F1853" s="601" t="str">
        <x:v>RET COND NU ALUMINIO &lt;= 1/0 LM</x:v>
      </x:c>
      <x:c r="G1853" s="453" t="str">
        <x:v>METRO</x:v>
      </x:c>
      <x:c r="H1853" s="604" t="n">
        <x:v>263</x:v>
      </x:c>
      <x:c r="I1853" s="607" t="n">
        <x:v>833.03</x:v>
      </x:c>
      <x:c r="J1853" s="607" t="n">
        <x:v>725.88</x:v>
      </x:c>
      <x:c r="K1853" s="453" t="str">
        <x:v>SUL</x:v>
      </x:c>
      <x:c r="L1853" s="453" t="str">
        <x:v>NÃO</x:v>
      </x:c>
      <x:c r="M1853" s="453" t="str">
        <x:v>DISPONIBILIDADE O&amp;M · FORA DO FATOR K</x:v>
      </x:c>
      <x:c r="N1853" s="453" t="str">
        <x:v>DE/PARA POR CÓDIGO</x:v>
      </x:c>
    </x:row>
    <x:row r="1854">
      <x:c r="A1854" s="453" t="str">
        <x:v>JULHO 2025</x:v>
      </x:c>
      <x:c r="B1854" s="453" t="str">
        <x:v>DISPONIBILIDADE</x:v>
      </x:c>
      <x:c r="C1854" s="453" t="str">
        <x:v>DISPONIBILIDADE</x:v>
      </x:c>
      <x:c r="D1854" s="453" t="str">
        <x:v>LINHA MORTA</x:v>
      </x:c>
      <x:c r="E1854" s="453" t="str">
        <x:v>5022000239</x:v>
      </x:c>
      <x:c r="F1854" s="601" t="str">
        <x:v>TENSIONAR COND NU COBRE &gt; 50MM² LM</x:v>
      </x:c>
      <x:c r="G1854" s="453" t="str">
        <x:v>UNIDADE</x:v>
      </x:c>
      <x:c r="H1854" s="604" t="n">
        <x:v>0.11</x:v>
      </x:c>
      <x:c r="I1854" s="607" t="n">
        <x:v>297.39</x:v>
      </x:c>
      <x:c r="J1854" s="607" t="n">
        <x:v>28.67</x:v>
      </x:c>
      <x:c r="K1854" s="453" t="str">
        <x:v>NORTE</x:v>
      </x:c>
      <x:c r="L1854" s="453" t="str">
        <x:v>NÃO</x:v>
      </x:c>
      <x:c r="M1854" s="453" t="str">
        <x:v>DISPONIBILIDADE O&amp;M · FORA DO FATOR K</x:v>
      </x:c>
      <x:c r="N1854" s="453" t="str">
        <x:v>DE/PARA POR CÓDIGO</x:v>
      </x:c>
    </x:row>
    <x:row r="1855">
      <x:c r="A1855" s="453" t="str">
        <x:v>JULHO 2025</x:v>
      </x:c>
      <x:c r="B1855" s="453" t="str">
        <x:v>DISPONIBILIDADE</x:v>
      </x:c>
      <x:c r="C1855" s="453" t="str">
        <x:v>DISPONIBILIDADE</x:v>
      </x:c>
      <x:c r="D1855" s="453" t="str">
        <x:v>LINHA MORTA</x:v>
      </x:c>
      <x:c r="E1855" s="453" t="str">
        <x:v>5022000240</x:v>
      </x:c>
      <x:c r="F1855" s="601" t="str">
        <x:v>TENSIONAR COND NU COBRE &lt;= 50MM² LM</x:v>
      </x:c>
      <x:c r="G1855" s="453" t="str">
        <x:v>UNIDADE</x:v>
      </x:c>
      <x:c r="H1855" s="604" t="n">
        <x:v>0.26</x:v>
      </x:c>
      <x:c r="I1855" s="607" t="n">
        <x:v>365.32</x:v>
      </x:c>
      <x:c r="J1855" s="607" t="n">
        <x:v>54.31</x:v>
      </x:c>
      <x:c r="K1855" s="453" t="str">
        <x:v>NORTE | SUL</x:v>
      </x:c>
      <x:c r="L1855" s="453" t="str">
        <x:v>NÃO</x:v>
      </x:c>
      <x:c r="M1855" s="453" t="str">
        <x:v>DISPONIBILIDADE O&amp;M · FORA DO FATOR K</x:v>
      </x:c>
      <x:c r="N1855" s="453" t="str">
        <x:v>DE/PARA POR CÓDIGO</x:v>
      </x:c>
    </x:row>
    <x:row r="1856">
      <x:c r="A1856" s="453" t="str">
        <x:v>JULHO 2025</x:v>
      </x:c>
      <x:c r="B1856" s="453" t="str">
        <x:v>DISPONIBILIDADE</x:v>
      </x:c>
      <x:c r="C1856" s="453" t="str">
        <x:v>DISPONIBILIDADE</x:v>
      </x:c>
      <x:c r="D1856" s="453" t="str">
        <x:v>LINHA MORTA</x:v>
      </x:c>
      <x:c r="E1856" s="453" t="str">
        <x:v>5022000242</x:v>
      </x:c>
      <x:c r="F1856" s="601" t="str">
        <x:v>TENSIONAR COND NU ALUMINIO &lt;= 1/0 LM</x:v>
      </x:c>
      <x:c r="G1856" s="453" t="str">
        <x:v>UNIDADE</x:v>
      </x:c>
      <x:c r="H1856" s="604" t="n">
        <x:v>2.271</x:v>
      </x:c>
      <x:c r="I1856" s="607" t="n">
        <x:v>8658.65</x:v>
      </x:c>
      <x:c r="J1856" s="607" t="n">
        <x:v>520.01</x:v>
      </x:c>
      <x:c r="K1856" s="453" t="str">
        <x:v>NORTE | SUL</x:v>
      </x:c>
      <x:c r="L1856" s="453" t="str">
        <x:v>NÃO</x:v>
      </x:c>
      <x:c r="M1856" s="453" t="str">
        <x:v>DISPONIBILIDADE O&amp;M · FORA DO FATOR K</x:v>
      </x:c>
      <x:c r="N1856" s="453" t="str">
        <x:v>DE/PARA POR CÓDIGO</x:v>
      </x:c>
    </x:row>
    <x:row r="1857">
      <x:c r="A1857" s="453" t="str">
        <x:v>JULHO 2025</x:v>
      </x:c>
      <x:c r="B1857" s="453" t="str">
        <x:v>DISPONIBILIDADE</x:v>
      </x:c>
      <x:c r="C1857" s="453" t="str">
        <x:v>DISPONIBILIDADE</x:v>
      </x:c>
      <x:c r="D1857" s="453" t="str">
        <x:v>LINHA MORTA</x:v>
      </x:c>
      <x:c r="E1857" s="453" t="str">
        <x:v>5022000243</x:v>
      </x:c>
      <x:c r="F1857" s="601" t="str">
        <x:v>INST CONECTOR EM CONDUTOR LM</x:v>
      </x:c>
      <x:c r="G1857" s="453" t="str">
        <x:v>UNIDADE</x:v>
      </x:c>
      <x:c r="H1857" s="604" t="n">
        <x:v>2</x:v>
      </x:c>
      <x:c r="I1857" s="607" t="n">
        <x:v>100.87</x:v>
      </x:c>
      <x:c r="J1857" s="607" t="n">
        <x:v>504.5</x:v>
      </x:c>
      <x:c r="K1857" s="453" t="str">
        <x:v>NORTE | SUL</x:v>
      </x:c>
      <x:c r="L1857" s="453" t="str">
        <x:v>NÃO</x:v>
      </x:c>
      <x:c r="M1857" s="453" t="str">
        <x:v>DISPONIBILIDADE O&amp;M · FORA DO FATOR K</x:v>
      </x:c>
      <x:c r="N1857" s="453" t="str">
        <x:v>DE/PARA POR CÓDIGO | NÃO INFORMADA</x:v>
      </x:c>
    </x:row>
    <x:row r="1858">
      <x:c r="A1858" s="453" t="str">
        <x:v>JULHO 2025</x:v>
      </x:c>
      <x:c r="B1858" s="453" t="str">
        <x:v>DISPONIBILIDADE</x:v>
      </x:c>
      <x:c r="C1858" s="453" t="str">
        <x:v>DISPONIBILIDADE</x:v>
      </x:c>
      <x:c r="D1858" s="453" t="str">
        <x:v>LINHA MORTA</x:v>
      </x:c>
      <x:c r="E1858" s="453" t="str">
        <x:v>5022000244</x:v>
      </x:c>
      <x:c r="F1858" s="601" t="str">
        <x:v>RET CONECTOR EM CONDUTOR LM</x:v>
      </x:c>
      <x:c r="G1858" s="453" t="str">
        <x:v>UNIDADE</x:v>
      </x:c>
      <x:c r="H1858" s="604" t="n">
        <x:v>2</x:v>
      </x:c>
      <x:c r="I1858" s="607" t="n">
        <x:v>41.69</x:v>
      </x:c>
      <x:c r="J1858" s="607" t="n">
        <x:v>208.48</x:v>
      </x:c>
      <x:c r="K1858" s="453" t="str">
        <x:v>SUL</x:v>
      </x:c>
      <x:c r="L1858" s="453" t="str">
        <x:v>NÃO</x:v>
      </x:c>
      <x:c r="M1858" s="453" t="str">
        <x:v>DISPONIBILIDADE O&amp;M · FORA DO FATOR K</x:v>
      </x:c>
      <x:c r="N1858" s="453" t="str">
        <x:v>DE/PARA POR CÓDIGO</x:v>
      </x:c>
    </x:row>
    <x:row r="1859">
      <x:c r="A1859" s="453" t="str">
        <x:v>JULHO 2025</x:v>
      </x:c>
      <x:c r="B1859" s="453" t="str">
        <x:v>DISPONIBILIDADE</x:v>
      </x:c>
      <x:c r="C1859" s="453" t="str">
        <x:v>DISPONIBILIDADE</x:v>
      </x:c>
      <x:c r="D1859" s="453" t="str">
        <x:v>LINHA MORTA</x:v>
      </x:c>
      <x:c r="E1859" s="453" t="str">
        <x:v>5022000249</x:v>
      </x:c>
      <x:c r="F1859" s="601" t="str">
        <x:v>INST AMARRACAO COND NU/MULTIP/PROTEG LM</x:v>
      </x:c>
      <x:c r="G1859" s="453" t="str">
        <x:v>UNIDADE</x:v>
      </x:c>
      <x:c r="H1859" s="604" t="n">
        <x:v>2</x:v>
      </x:c>
      <x:c r="I1859" s="607" t="n">
        <x:v>42.23</x:v>
      </x:c>
      <x:c r="J1859" s="607" t="n">
        <x:v>487.14</x:v>
      </x:c>
      <x:c r="K1859" s="453" t="str">
        <x:v>NORTE | SUL</x:v>
      </x:c>
      <x:c r="L1859" s="453" t="str">
        <x:v>NÃO</x:v>
      </x:c>
      <x:c r="M1859" s="453" t="str">
        <x:v>DISPONIBILIDADE O&amp;M · FORA DO FATOR K</x:v>
      </x:c>
      <x:c r="N1859" s="453" t="str">
        <x:v>DE/PARA POR CÓDIGO | NÃO INFORMADA</x:v>
      </x:c>
    </x:row>
    <x:row r="1860">
      <x:c r="A1860" s="453" t="str">
        <x:v>JULHO 2025</x:v>
      </x:c>
      <x:c r="B1860" s="453" t="str">
        <x:v>DISPONIBILIDADE</x:v>
      </x:c>
      <x:c r="C1860" s="453" t="str">
        <x:v>DISPONIBILIDADE</x:v>
      </x:c>
      <x:c r="D1860" s="453" t="str">
        <x:v>LINHA MORTA</x:v>
      </x:c>
      <x:c r="E1860" s="453" t="str">
        <x:v>5022000250</x:v>
      </x:c>
      <x:c r="F1860" s="601" t="str">
        <x:v>INST FLY TAP/CRUZAM AEREO LM</x:v>
      </x:c>
      <x:c r="G1860" s="453" t="str">
        <x:v>UNIDADE</x:v>
      </x:c>
      <x:c r="H1860" s="604" t="n">
        <x:v>4</x:v>
      </x:c>
      <x:c r="I1860" s="607" t="n">
        <x:v>1154.68</x:v>
      </x:c>
      <x:c r="J1860" s="607" t="n">
        <x:v>2164.68</x:v>
      </x:c>
      <x:c r="K1860" s="453" t="str">
        <x:v>NORTE | SUL</x:v>
      </x:c>
      <x:c r="L1860" s="453" t="str">
        <x:v>NÃO</x:v>
      </x:c>
      <x:c r="M1860" s="453" t="str">
        <x:v>DISPONIBILIDADE O&amp;M · FORA DO FATOR K</x:v>
      </x:c>
      <x:c r="N1860" s="453" t="str">
        <x:v>NÃO INFORMADA</x:v>
      </x:c>
    </x:row>
    <x:row r="1861">
      <x:c r="A1861" s="453" t="str">
        <x:v>JULHO 2025</x:v>
      </x:c>
      <x:c r="B1861" s="453" t="str">
        <x:v>DISPONIBILIDADE</x:v>
      </x:c>
      <x:c r="C1861" s="453" t="str">
        <x:v>DISPONIBILIDADE</x:v>
      </x:c>
      <x:c r="D1861" s="453" t="str">
        <x:v>FORA DO ANEXO IX</x:v>
      </x:c>
      <x:c r="E1861" s="453" t="str">
        <x:v>5022000252</x:v>
      </x:c>
      <x:c r="F1861" s="601" t="str">
        <x:v>INST ESPACADOR/AFASTADOR REDE PRI/SEC LM</x:v>
      </x:c>
      <x:c r="G1861" s="453" t="str">
        <x:v>NÃO INFORMADA</x:v>
      </x:c>
      <x:c r="H1861" s="604" t="n">
        <x:v>368</x:v>
      </x:c>
      <x:c r="I1861" s="607" t="n">
        <x:v>0</x:v>
      </x:c>
      <x:c r="J1861" s="607" t="n">
        <x:v>0</x:v>
      </x:c>
      <x:c r="K1861" s="453" t="str">
        <x:v>NORTE | SUL</x:v>
      </x:c>
      <x:c r="L1861" s="453" t="str">
        <x:v>NÃO</x:v>
      </x:c>
      <x:c r="M1861" s="453" t="str">
        <x:v>DISPONIBILIDADE O&amp;M · FORA DO FATOR K</x:v>
      </x:c>
      <x:c r="N1861" s="453" t="str">
        <x:v>DE/PARA POR CÓDIGO | NÃO INFORMADA</x:v>
      </x:c>
    </x:row>
    <x:row r="1862">
      <x:c r="A1862" s="453" t="str">
        <x:v>JULHO 2025</x:v>
      </x:c>
      <x:c r="B1862" s="453" t="str">
        <x:v>DISPONIBILIDADE</x:v>
      </x:c>
      <x:c r="C1862" s="453" t="str">
        <x:v>DISPONIBILIDADE</x:v>
      </x:c>
      <x:c r="D1862" s="453" t="str">
        <x:v>LINHA MORTA</x:v>
      </x:c>
      <x:c r="E1862" s="453" t="str">
        <x:v>5022000257</x:v>
      </x:c>
      <x:c r="F1862" s="601" t="str">
        <x:v>INST ESTRIBO OU GRAMPO LINHA VIVA RD LM</x:v>
      </x:c>
      <x:c r="G1862" s="453" t="str">
        <x:v>UNIDADE</x:v>
      </x:c>
      <x:c r="H1862" s="604" t="n">
        <x:v>2</x:v>
      </x:c>
      <x:c r="I1862" s="607" t="n">
        <x:v>323.46</x:v>
      </x:c>
      <x:c r="J1862" s="607" t="n">
        <x:v>374.62</x:v>
      </x:c>
      <x:c r="K1862" s="453" t="str">
        <x:v>NORTE | SUL</x:v>
      </x:c>
      <x:c r="L1862" s="453" t="str">
        <x:v>NÃO</x:v>
      </x:c>
      <x:c r="M1862" s="453" t="str">
        <x:v>DISPONIBILIDADE O&amp;M · FORA DO FATOR K</x:v>
      </x:c>
      <x:c r="N1862" s="453" t="str">
        <x:v>DE/PARA POR CÓDIGO | NÃO INFORMADA</x:v>
      </x:c>
    </x:row>
    <x:row r="1863">
      <x:c r="A1863" s="453" t="str">
        <x:v>JULHO 2025</x:v>
      </x:c>
      <x:c r="B1863" s="453" t="str">
        <x:v>DISPONIBILIDADE</x:v>
      </x:c>
      <x:c r="C1863" s="453" t="str">
        <x:v>DISPONIBILIDADE</x:v>
      </x:c>
      <x:c r="D1863" s="453" t="str">
        <x:v>LINHA MORTA</x:v>
      </x:c>
      <x:c r="E1863" s="453" t="str">
        <x:v>5022000258</x:v>
      </x:c>
      <x:c r="F1863" s="601" t="str">
        <x:v>RET ESTRIBO OU GRAMPO LINHA VIVA RD LM</x:v>
      </x:c>
      <x:c r="G1863" s="453" t="str">
        <x:v>UNIDADE</x:v>
      </x:c>
      <x:c r="H1863" s="604" t="n">
        <x:v>1</x:v>
      </x:c>
      <x:c r="I1863" s="607" t="n">
        <x:v>109.57</x:v>
      </x:c>
      <x:c r="J1863" s="607" t="n">
        <x:v>111.99</x:v>
      </x:c>
      <x:c r="K1863" s="453" t="str">
        <x:v>SUL</x:v>
      </x:c>
      <x:c r="L1863" s="453" t="str">
        <x:v>NÃO</x:v>
      </x:c>
      <x:c r="M1863" s="453" t="str">
        <x:v>DISPONIBILIDADE O&amp;M · FORA DO FATOR K</x:v>
      </x:c>
      <x:c r="N1863" s="453" t="str">
        <x:v>DE/PARA POR CÓDIGO</x:v>
      </x:c>
    </x:row>
    <x:row r="1864">
      <x:c r="A1864" s="453" t="str">
        <x:v>JULHO 2025</x:v>
      </x:c>
      <x:c r="B1864" s="453" t="str">
        <x:v>DISPONIBILIDADE</x:v>
      </x:c>
      <x:c r="C1864" s="453" t="str">
        <x:v>DISPONIBILIDADE</x:v>
      </x:c>
      <x:c r="D1864" s="453" t="str">
        <x:v>LINHA MORTA</x:v>
      </x:c>
      <x:c r="E1864" s="453" t="str">
        <x:v>5022000261</x:v>
      </x:c>
      <x:c r="F1864" s="601" t="str">
        <x:v>VERIFICAR SEQUENCIA DE FASE(MT) LM</x:v>
      </x:c>
      <x:c r="G1864" s="453" t="str">
        <x:v>UNIDADE</x:v>
      </x:c>
      <x:c r="H1864" s="604" t="n">
        <x:v>5</x:v>
      </x:c>
      <x:c r="I1864" s="607" t="n">
        <x:v>2235.44</x:v>
      </x:c>
      <x:c r="J1864" s="607" t="n">
        <x:v>3418.35</x:v>
      </x:c>
      <x:c r="K1864" s="453" t="str">
        <x:v>NORTE | SUL</x:v>
      </x:c>
      <x:c r="L1864" s="453" t="str">
        <x:v>NÃO</x:v>
      </x:c>
      <x:c r="M1864" s="453" t="str">
        <x:v>DISPONIBILIDADE O&amp;M · FORA DO FATOR K</x:v>
      </x:c>
      <x:c r="N1864" s="453" t="str">
        <x:v>DE/PARA POR CÓDIGO</x:v>
      </x:c>
    </x:row>
    <x:row r="1865">
      <x:c r="A1865" s="453" t="str">
        <x:v>JULHO 2025</x:v>
      </x:c>
      <x:c r="B1865" s="453" t="str">
        <x:v>DISPONIBILIDADE</x:v>
      </x:c>
      <x:c r="C1865" s="453" t="str">
        <x:v>DISPONIBILIDADE</x:v>
      </x:c>
      <x:c r="D1865" s="453" t="str">
        <x:v>LINHA MORTA</x:v>
      </x:c>
      <x:c r="E1865" s="453" t="str">
        <x:v>5022000276</x:v>
      </x:c>
      <x:c r="F1865" s="601" t="str">
        <x:v>INST COND COBERTO RDC 35-70MM2 LM</x:v>
      </x:c>
      <x:c r="G1865" s="453" t="str">
        <x:v>METRO</x:v>
      </x:c>
      <x:c r="H1865" s="604" t="n">
        <x:v>435</x:v>
      </x:c>
      <x:c r="I1865" s="607" t="n">
        <x:v>3648.06</x:v>
      </x:c>
      <x:c r="J1865" s="607" t="n">
        <x:v>2914.5</x:v>
      </x:c>
      <x:c r="K1865" s="453" t="str">
        <x:v>SUL</x:v>
      </x:c>
      <x:c r="L1865" s="453" t="str">
        <x:v>NÃO</x:v>
      </x:c>
      <x:c r="M1865" s="453" t="str">
        <x:v>DISPONIBILIDADE O&amp;M · FORA DO FATOR K</x:v>
      </x:c>
      <x:c r="N1865" s="453" t="str">
        <x:v>DE/PARA POR CÓDIGO</x:v>
      </x:c>
    </x:row>
    <x:row r="1866">
      <x:c r="A1866" s="453" t="str">
        <x:v>JULHO 2025</x:v>
      </x:c>
      <x:c r="B1866" s="453" t="str">
        <x:v>DISPONIBILIDADE</x:v>
      </x:c>
      <x:c r="C1866" s="453" t="str">
        <x:v>DISPONIBILIDADE</x:v>
      </x:c>
      <x:c r="D1866" s="453" t="str">
        <x:v>LINHA MORTA</x:v>
      </x:c>
      <x:c r="E1866" s="453" t="str">
        <x:v>5022000277</x:v>
      </x:c>
      <x:c r="F1866" s="601" t="str">
        <x:v>RET COND COBERTO RDC 35-70MM2 LM</x:v>
      </x:c>
      <x:c r="G1866" s="453" t="str">
        <x:v>METRO</x:v>
      </x:c>
      <x:c r="H1866" s="604" t="n">
        <x:v>664</x:v>
      </x:c>
      <x:c r="I1866" s="607" t="n">
        <x:v>2132.64</x:v>
      </x:c>
      <x:c r="J1866" s="607" t="n">
        <x:v>2702.48</x:v>
      </x:c>
      <x:c r="K1866" s="453" t="str">
        <x:v>SUL</x:v>
      </x:c>
      <x:c r="L1866" s="453" t="str">
        <x:v>NÃO</x:v>
      </x:c>
      <x:c r="M1866" s="453" t="str">
        <x:v>DISPONIBILIDADE O&amp;M · FORA DO FATOR K</x:v>
      </x:c>
      <x:c r="N1866" s="453" t="str">
        <x:v>DE/PARA POR CÓDIGO</x:v>
      </x:c>
    </x:row>
    <x:row r="1867">
      <x:c r="A1867" s="453" t="str">
        <x:v>JULHO 2025</x:v>
      </x:c>
      <x:c r="B1867" s="453" t="str">
        <x:v>DISPONIBILIDADE</x:v>
      </x:c>
      <x:c r="C1867" s="453" t="str">
        <x:v>DISPONIBILIDADE</x:v>
      </x:c>
      <x:c r="D1867" s="453" t="str">
        <x:v>LINHA MORTA</x:v>
      </x:c>
      <x:c r="E1867" s="453" t="str">
        <x:v>5022000278</x:v>
      </x:c>
      <x:c r="F1867" s="601" t="str">
        <x:v>INST COND COBERTO RDC 95-185MM2 LM</x:v>
      </x:c>
      <x:c r="G1867" s="453" t="str">
        <x:v>METRO</x:v>
      </x:c>
      <x:c r="H1867" s="604" t="n">
        <x:v>58</x:v>
      </x:c>
      <x:c r="I1867" s="607" t="n">
        <x:v>661.53</x:v>
      </x:c>
      <x:c r="J1867" s="607" t="n">
        <x:v>548.68</x:v>
      </x:c>
      <x:c r="K1867" s="453" t="str">
        <x:v>NORTE | SUL</x:v>
      </x:c>
      <x:c r="L1867" s="453" t="str">
        <x:v>NÃO</x:v>
      </x:c>
      <x:c r="M1867" s="453" t="str">
        <x:v>DISPONIBILIDADE O&amp;M · FORA DO FATOR K</x:v>
      </x:c>
      <x:c r="N1867" s="453" t="str">
        <x:v>DE/PARA POR CÓDIGO</x:v>
      </x:c>
    </x:row>
    <x:row r="1868">
      <x:c r="A1868" s="453" t="str">
        <x:v>JULHO 2025</x:v>
      </x:c>
      <x:c r="B1868" s="453" t="str">
        <x:v>DISPONIBILIDADE</x:v>
      </x:c>
      <x:c r="C1868" s="453" t="str">
        <x:v>DISPONIBILIDADE</x:v>
      </x:c>
      <x:c r="D1868" s="453" t="str">
        <x:v>LINHA MORTA</x:v>
      </x:c>
      <x:c r="E1868" s="453" t="str">
        <x:v>5022000283</x:v>
      </x:c>
      <x:c r="F1868" s="601" t="str">
        <x:v>TENSIONAR COND PROTEGIDO RDC LM</x:v>
      </x:c>
      <x:c r="G1868" s="453" t="str">
        <x:v>UNIDADE</x:v>
      </x:c>
      <x:c r="H1868" s="604" t="n">
        <x:v>0.13</x:v>
      </x:c>
      <x:c r="I1868" s="607" t="n">
        <x:v>617.97</x:v>
      </x:c>
      <x:c r="J1868" s="607" t="n">
        <x:v>40.02</x:v>
      </x:c>
      <x:c r="K1868" s="453" t="str">
        <x:v>NORTE | SUL</x:v>
      </x:c>
      <x:c r="L1868" s="453" t="str">
        <x:v>NÃO</x:v>
      </x:c>
      <x:c r="M1868" s="453" t="str">
        <x:v>DISPONIBILIDADE O&amp;M · FORA DO FATOR K</x:v>
      </x:c>
      <x:c r="N1868" s="453" t="str">
        <x:v>DE/PARA POR CÓDIGO</x:v>
      </x:c>
    </x:row>
    <x:row r="1869">
      <x:c r="A1869" s="453" t="str">
        <x:v>JULHO 2025</x:v>
      </x:c>
      <x:c r="B1869" s="453" t="str">
        <x:v>DISPONIBILIDADE</x:v>
      </x:c>
      <x:c r="C1869" s="453" t="str">
        <x:v>DISPONIBILIDADE</x:v>
      </x:c>
      <x:c r="D1869" s="453" t="str">
        <x:v>LINHA MORTA</x:v>
      </x:c>
      <x:c r="E1869" s="453" t="str">
        <x:v>5022000286</x:v>
      </x:c>
      <x:c r="F1869" s="601" t="str">
        <x:v>INST CONEX OU EMENDA DE CABO RDC LM</x:v>
      </x:c>
      <x:c r="G1869" s="453" t="str">
        <x:v>UNIDADE</x:v>
      </x:c>
      <x:c r="H1869" s="604" t="n">
        <x:v>14</x:v>
      </x:c>
      <x:c r="I1869" s="607" t="n">
        <x:v>1571.64</x:v>
      </x:c>
      <x:c r="J1869" s="607" t="n">
        <x:v>6529.32</x:v>
      </x:c>
      <x:c r="K1869" s="453" t="str">
        <x:v>NORTE | SUL</x:v>
      </x:c>
      <x:c r="L1869" s="453" t="str">
        <x:v>NÃO</x:v>
      </x:c>
      <x:c r="M1869" s="453" t="str">
        <x:v>DISPONIBILIDADE O&amp;M · FORA DO FATOR K</x:v>
      </x:c>
      <x:c r="N1869" s="453" t="str">
        <x:v>DE/PARA POR CÓDIGO</x:v>
      </x:c>
    </x:row>
    <x:row r="1870">
      <x:c r="A1870" s="453" t="str">
        <x:v>JULHO 2025</x:v>
      </x:c>
      <x:c r="B1870" s="453" t="str">
        <x:v>DISPONIBILIDADE</x:v>
      </x:c>
      <x:c r="C1870" s="453" t="str">
        <x:v>DISPONIBILIDADE</x:v>
      </x:c>
      <x:c r="D1870" s="453" t="str">
        <x:v>LINHA MORTA</x:v>
      </x:c>
      <x:c r="E1870" s="453" t="str">
        <x:v>5022200033</x:v>
      </x:c>
      <x:c r="F1870" s="601" t="str">
        <x:v>INST ATERRAMENTO COMPL 1HASTE LM</x:v>
      </x:c>
      <x:c r="G1870" s="453" t="str">
        <x:v>CONJUNTO</x:v>
      </x:c>
      <x:c r="H1870" s="604" t="n">
        <x:v>7</x:v>
      </x:c>
      <x:c r="I1870" s="607" t="n">
        <x:v>2660.53</x:v>
      </x:c>
      <x:c r="J1870" s="607" t="n">
        <x:v>4593.33</x:v>
      </x:c>
      <x:c r="K1870" s="453" t="str">
        <x:v>SUL</x:v>
      </x:c>
      <x:c r="L1870" s="453" t="str">
        <x:v>NÃO</x:v>
      </x:c>
      <x:c r="M1870" s="453" t="str">
        <x:v>DISPONIBILIDADE O&amp;M · FORA DO FATOR K</x:v>
      </x:c>
      <x:c r="N1870" s="453" t="str">
        <x:v>DE/PARA POR CÓDIGO</x:v>
      </x:c>
    </x:row>
    <x:row r="1871">
      <x:c r="A1871" s="453" t="str">
        <x:v>JULHO 2025</x:v>
      </x:c>
      <x:c r="B1871" s="453" t="str">
        <x:v>DISPONIBILIDADE</x:v>
      </x:c>
      <x:c r="C1871" s="453" t="str">
        <x:v>DISPONIBILIDADE</x:v>
      </x:c>
      <x:c r="D1871" s="453" t="str">
        <x:v>LINHA MORTA</x:v>
      </x:c>
      <x:c r="E1871" s="453" t="str">
        <x:v>5022200035</x:v>
      </x:c>
      <x:c r="F1871" s="601" t="str">
        <x:v>INST 1HASTE ADICIONAL ATERRAMENTO LM</x:v>
      </x:c>
      <x:c r="G1871" s="453" t="str">
        <x:v>UNIDADE</x:v>
      </x:c>
      <x:c r="H1871" s="604" t="n">
        <x:v>11</x:v>
      </x:c>
      <x:c r="I1871" s="607" t="n">
        <x:v>697.95</x:v>
      </x:c>
      <x:c r="J1871" s="607" t="n">
        <x:v>3749.35</x:v>
      </x:c>
      <x:c r="K1871" s="453" t="str">
        <x:v>SUL</x:v>
      </x:c>
      <x:c r="L1871" s="453" t="str">
        <x:v>NÃO</x:v>
      </x:c>
      <x:c r="M1871" s="453" t="str">
        <x:v>DISPONIBILIDADE O&amp;M · FORA DO FATOR K</x:v>
      </x:c>
      <x:c r="N1871" s="453" t="str">
        <x:v>DE/PARA POR CÓDIGO</x:v>
      </x:c>
    </x:row>
    <x:row r="1872">
      <x:c r="A1872" s="453" t="str">
        <x:v>JULHO 2025</x:v>
      </x:c>
      <x:c r="B1872" s="453" t="str">
        <x:v>DISPONIBILIDADE</x:v>
      </x:c>
      <x:c r="C1872" s="453" t="str">
        <x:v>DISPONIBILIDADE</x:v>
      </x:c>
      <x:c r="D1872" s="453" t="str">
        <x:v>LINHA MORTA</x:v>
      </x:c>
      <x:c r="E1872" s="453" t="str">
        <x:v>5022200036</x:v>
      </x:c>
      <x:c r="F1872" s="601" t="str">
        <x:v>INST FIO TERRA LM</x:v>
      </x:c>
      <x:c r="G1872" s="453" t="str">
        <x:v>UNIDADE</x:v>
      </x:c>
      <x:c r="H1872" s="604" t="n">
        <x:v>3</x:v>
      </x:c>
      <x:c r="I1872" s="607" t="n">
        <x:v>292.8</x:v>
      </x:c>
      <x:c r="J1872" s="607" t="n">
        <x:v>860.85</x:v>
      </x:c>
      <x:c r="K1872" s="453" t="str">
        <x:v>SUL</x:v>
      </x:c>
      <x:c r="L1872" s="453" t="str">
        <x:v>NÃO</x:v>
      </x:c>
      <x:c r="M1872" s="453" t="str">
        <x:v>DISPONIBILIDADE O&amp;M · FORA DO FATOR K</x:v>
      </x:c>
      <x:c r="N1872" s="453" t="str">
        <x:v>DE/PARA POR CÓDIGO</x:v>
      </x:c>
    </x:row>
    <x:row r="1873">
      <x:c r="A1873" s="453" t="str">
        <x:v>JULHO 2025</x:v>
      </x:c>
      <x:c r="B1873" s="453" t="str">
        <x:v>DISPONIBILIDADE</x:v>
      </x:c>
      <x:c r="C1873" s="453" t="str">
        <x:v>DISPONIBILIDADE</x:v>
      </x:c>
      <x:c r="D1873" s="453" t="str">
        <x:v>LINHA MORTA</x:v>
      </x:c>
      <x:c r="E1873" s="453" t="str">
        <x:v>5024000064</x:v>
      </x:c>
      <x:c r="F1873" s="601" t="str">
        <x:v>INST RAMAL DE CONEXAO CONC/MULTIPLEX LM</x:v>
      </x:c>
      <x:c r="G1873" s="453" t="str">
        <x:v>UNIDADE</x:v>
      </x:c>
      <x:c r="H1873" s="604" t="n">
        <x:v>3</x:v>
      </x:c>
      <x:c r="I1873" s="607" t="n">
        <x:v>512.49</x:v>
      </x:c>
      <x:c r="J1873" s="607" t="n">
        <x:v>1498.53</x:v>
      </x:c>
      <x:c r="K1873" s="453" t="str">
        <x:v>SUL</x:v>
      </x:c>
      <x:c r="L1873" s="453" t="str">
        <x:v>NÃO</x:v>
      </x:c>
      <x:c r="M1873" s="453" t="str">
        <x:v>DISPONIBILIDADE O&amp;M · FORA DO FATOR K</x:v>
      </x:c>
      <x:c r="N1873" s="453" t="str">
        <x:v>DE/PARA POR CÓDIGO | NÃO INFORMADA</x:v>
      </x:c>
    </x:row>
    <x:row r="1874">
      <x:c r="A1874" s="453" t="str">
        <x:v>JULHO 2025</x:v>
      </x:c>
      <x:c r="B1874" s="453" t="str">
        <x:v>DISPONIBILIDADE</x:v>
      </x:c>
      <x:c r="C1874" s="453" t="str">
        <x:v>DISPONIBILIDADE</x:v>
      </x:c>
      <x:c r="D1874" s="453" t="str">
        <x:v>LINHA MORTA</x:v>
      </x:c>
      <x:c r="E1874" s="453" t="str">
        <x:v>5024000065</x:v>
      </x:c>
      <x:c r="F1874" s="601" t="str">
        <x:v>RET RAMAL DE CONEXAO CONC/MULTIPLEX LM</x:v>
      </x:c>
      <x:c r="G1874" s="453" t="str">
        <x:v>UNIDADE</x:v>
      </x:c>
      <x:c r="H1874" s="604" t="n">
        <x:v>5</x:v>
      </x:c>
      <x:c r="I1874" s="607" t="n">
        <x:v>122.05</x:v>
      </x:c>
      <x:c r="J1874" s="607" t="n">
        <x:v>1748.25</x:v>
      </x:c>
      <x:c r="K1874" s="453" t="str">
        <x:v>SUL</x:v>
      </x:c>
      <x:c r="L1874" s="453" t="str">
        <x:v>NÃO</x:v>
      </x:c>
      <x:c r="M1874" s="453" t="str">
        <x:v>DISPONIBILIDADE O&amp;M · FORA DO FATOR K</x:v>
      </x:c>
      <x:c r="N1874" s="453" t="str">
        <x:v>DE/PARA POR CÓDIGO</x:v>
      </x:c>
    </x:row>
    <x:row r="1875">
      <x:c r="A1875" s="453" t="str">
        <x:v>JULHO 2025</x:v>
      </x:c>
      <x:c r="B1875" s="453" t="str">
        <x:v>DISPONIBILIDADE</x:v>
      </x:c>
      <x:c r="C1875" s="453" t="str">
        <x:v>DISPONIBILIDADE</x:v>
      </x:c>
      <x:c r="D1875" s="453" t="str">
        <x:v>LINHA MORTA</x:v>
      </x:c>
      <x:c r="E1875" s="453" t="str">
        <x:v>5024000085</x:v>
      </x:c>
      <x:c r="F1875" s="601" t="str">
        <x:v>INST CONEXAO RAMAL DE CONEXAO LM</x:v>
      </x:c>
      <x:c r="G1875" s="453" t="str">
        <x:v>UNIDADE</x:v>
      </x:c>
      <x:c r="H1875" s="604" t="n">
        <x:v>80</x:v>
      </x:c>
      <x:c r="I1875" s="607" t="n">
        <x:v>5076</x:v>
      </x:c>
      <x:c r="J1875" s="607" t="n">
        <x:v>6068</x:v>
      </x:c>
      <x:c r="K1875" s="453" t="str">
        <x:v>SUL</x:v>
      </x:c>
      <x:c r="L1875" s="453" t="str">
        <x:v>NÃO</x:v>
      </x:c>
      <x:c r="M1875" s="453" t="str">
        <x:v>DISPONIBILIDADE O&amp;M · FORA DO FATOR K</x:v>
      </x:c>
      <x:c r="N1875" s="453" t="str">
        <x:v>DE/PARA POR CÓDIGO</x:v>
      </x:c>
    </x:row>
    <x:row r="1876">
      <x:c r="A1876" s="453" t="str">
        <x:v>JULHO 2025</x:v>
      </x:c>
      <x:c r="B1876" s="453" t="str">
        <x:v>DISPONIBILIDADE</x:v>
      </x:c>
      <x:c r="C1876" s="453" t="str">
        <x:v>DISPONIBILIDADE</x:v>
      </x:c>
      <x:c r="D1876" s="453" t="str">
        <x:v>FORA DO ANEXO IX</x:v>
      </x:c>
      <x:c r="E1876" s="453" t="str">
        <x:v>5025300054</x:v>
      </x:c>
      <x:c r="F1876" s="601" t="str">
        <x:v>TURMA MANUT EQUIPAMENTO DISP</x:v>
      </x:c>
      <x:c r="G1876" s="453" t="str">
        <x:v>NÃO INFORMADA</x:v>
      </x:c>
      <x:c r="H1876" s="604" t="n">
        <x:v>2021.493</x:v>
      </x:c>
      <x:c r="I1876" s="607" t="n">
        <x:v>498884.26</x:v>
      </x:c>
      <x:c r="J1876" s="607" t="n">
        <x:v>540329.04</x:v>
      </x:c>
      <x:c r="K1876" s="453" t="str">
        <x:v>NORTE | SUL</x:v>
      </x:c>
      <x:c r="L1876" s="453" t="str">
        <x:v>NÃO</x:v>
      </x:c>
      <x:c r="M1876" s="453" t="str">
        <x:v>DISPONIBILIDADE O&amp;M · FORA DO FATOR K</x:v>
      </x:c>
      <x:c r="N1876" s="453" t="str">
        <x:v>DE/PARA POR CÓDIGO</x:v>
      </x:c>
    </x:row>
    <x:row r="1877">
      <x:c r="A1877" s="453" t="str">
        <x:v>JULHO 2025</x:v>
      </x:c>
      <x:c r="B1877" s="453" t="str">
        <x:v>DISPONIBILIDADE</x:v>
      </x:c>
      <x:c r="C1877" s="453" t="str">
        <x:v>DISPONIBILIDADE</x:v>
      </x:c>
      <x:c r="D1877" s="453" t="str">
        <x:v>FORA DO ANEXO IX</x:v>
      </x:c>
      <x:c r="E1877" s="453" t="str">
        <x:v>5025300057</x:v>
      </x:c>
      <x:c r="F1877" s="601" t="str">
        <x:v>TURMA QUALIDADE EM DISP</x:v>
      </x:c>
      <x:c r="G1877" s="453" t="str">
        <x:v>NÃO INFORMADA</x:v>
      </x:c>
      <x:c r="H1877" s="604" t="n">
        <x:v>886.799</x:v>
      </x:c>
      <x:c r="I1877" s="607" t="n">
        <x:v>196842.77</x:v>
      </x:c>
      <x:c r="J1877" s="607" t="n">
        <x:v>214244.5</x:v>
      </x:c>
      <x:c r="K1877" s="453" t="str">
        <x:v>NORTE | SUL</x:v>
      </x:c>
      <x:c r="L1877" s="453" t="str">
        <x:v>NÃO</x:v>
      </x:c>
      <x:c r="M1877" s="453" t="str">
        <x:v>DISPONIBILIDADE O&amp;M · FORA DO FATOR K</x:v>
      </x:c>
      <x:c r="N1877" s="453" t="str">
        <x:v>DE/PARA POR CÓDIGO</x:v>
      </x:c>
    </x:row>
    <x:row r="1878">
      <x:c r="A1878" s="453" t="str">
        <x:v>JULHO 2025</x:v>
      </x:c>
      <x:c r="B1878" s="453" t="str">
        <x:v>DISPONIBILIDADE</x:v>
      </x:c>
      <x:c r="C1878" s="453" t="str">
        <x:v>DISPONIBILIDADE</x:v>
      </x:c>
      <x:c r="D1878" s="453" t="str">
        <x:v>LINHA MORTA</x:v>
      </x:c>
      <x:c r="E1878" s="453" t="str">
        <x:v>5025300101</x:v>
      </x:c>
      <x:c r="F1878" s="601" t="str">
        <x:v>INST PLACA IDENTIFICACAO COMPONENTE LM</x:v>
      </x:c>
      <x:c r="G1878" s="453" t="str">
        <x:v>UNIDADE</x:v>
      </x:c>
      <x:c r="H1878" s="604" t="n">
        <x:v>2</x:v>
      </x:c>
      <x:c r="I1878" s="607" t="n">
        <x:v>29.28</x:v>
      </x:c>
      <x:c r="J1878" s="607" t="n">
        <x:v>562.86</x:v>
      </x:c>
      <x:c r="K1878" s="453" t="str">
        <x:v>SUL</x:v>
      </x:c>
      <x:c r="L1878" s="453" t="str">
        <x:v>NÃO</x:v>
      </x:c>
      <x:c r="M1878" s="453" t="str">
        <x:v>DISPONIBILIDADE O&amp;M · FORA DO FATOR K</x:v>
      </x:c>
      <x:c r="N1878" s="453" t="str">
        <x:v>NÃO INFORMADA</x:v>
      </x:c>
    </x:row>
    <x:row r="1879">
      <x:c r="A1879" s="453" t="str">
        <x:v>JULHO 2025</x:v>
      </x:c>
      <x:c r="B1879" s="453" t="str">
        <x:v>DISPONIBILIDADE</x:v>
      </x:c>
      <x:c r="C1879" s="453" t="str">
        <x:v>DISPONIBILIDADE</x:v>
      </x:c>
      <x:c r="D1879" s="453" t="str">
        <x:v>LINHA MORTA</x:v>
      </x:c>
      <x:c r="E1879" s="453" t="str">
        <x:v>5025300103</x:v>
      </x:c>
      <x:c r="F1879" s="601" t="str">
        <x:v>INST ILUMINACAO PUBLICA LM</x:v>
      </x:c>
      <x:c r="G1879" s="453" t="str">
        <x:v>CONJUNTO</x:v>
      </x:c>
      <x:c r="H1879" s="604" t="n">
        <x:v>11</x:v>
      </x:c>
      <x:c r="I1879" s="607" t="n">
        <x:v>4006.1</x:v>
      </x:c>
      <x:c r="J1879" s="607" t="n">
        <x:v>5443.9</x:v>
      </x:c>
      <x:c r="K1879" s="453" t="str">
        <x:v>SUL</x:v>
      </x:c>
      <x:c r="L1879" s="453" t="str">
        <x:v>NÃO</x:v>
      </x:c>
      <x:c r="M1879" s="453" t="str">
        <x:v>DISPONIBILIDADE O&amp;M · FORA DO FATOR K</x:v>
      </x:c>
      <x:c r="N1879" s="453" t="str">
        <x:v>DE/PARA POR CÓDIGO</x:v>
      </x:c>
    </x:row>
    <x:row r="1880">
      <x:c r="A1880" s="453" t="str">
        <x:v>JULHO 2025</x:v>
      </x:c>
      <x:c r="B1880" s="453" t="str">
        <x:v>DISPONIBILIDADE</x:v>
      </x:c>
      <x:c r="C1880" s="453" t="str">
        <x:v>DISPONIBILIDADE</x:v>
      </x:c>
      <x:c r="D1880" s="453" t="str">
        <x:v>LINHA MORTA</x:v>
      </x:c>
      <x:c r="E1880" s="453" t="str">
        <x:v>5025300104</x:v>
      </x:c>
      <x:c r="F1880" s="601" t="str">
        <x:v>RET ILUMINACAO PUBLICA LM</x:v>
      </x:c>
      <x:c r="G1880" s="453" t="str">
        <x:v>CONJUNTO</x:v>
      </x:c>
      <x:c r="H1880" s="604" t="n">
        <x:v>12</x:v>
      </x:c>
      <x:c r="I1880" s="607" t="n">
        <x:v>2118.97</x:v>
      </x:c>
      <x:c r="J1880" s="607" t="n">
        <x:v>2815.68</x:v>
      </x:c>
      <x:c r="K1880" s="453" t="str">
        <x:v>SUL</x:v>
      </x:c>
      <x:c r="L1880" s="453" t="str">
        <x:v>NÃO</x:v>
      </x:c>
      <x:c r="M1880" s="453" t="str">
        <x:v>DISPONIBILIDADE O&amp;M · FORA DO FATOR K</x:v>
      </x:c>
      <x:c r="N1880" s="453" t="str">
        <x:v>DE/PARA POR CÓDIGO</x:v>
      </x:c>
    </x:row>
    <x:row r="1881">
      <x:c r="A1881" s="453" t="str">
        <x:v>JULHO 2025</x:v>
      </x:c>
      <x:c r="B1881" s="453" t="str">
        <x:v>DISPONIBILIDADE</x:v>
      </x:c>
      <x:c r="C1881" s="453" t="str">
        <x:v>DISPONIBILIDADE</x:v>
      </x:c>
      <x:c r="D1881" s="453" t="str">
        <x:v>LINHA MORTA</x:v>
      </x:c>
      <x:c r="E1881" s="453" t="str">
        <x:v>5025300105</x:v>
      </x:c>
      <x:c r="F1881" s="601" t="str">
        <x:v>INST CONEXAO ILUMINACAO PUBLICA LM</x:v>
      </x:c>
      <x:c r="G1881" s="453" t="str">
        <x:v>UNIDADE</x:v>
      </x:c>
      <x:c r="H1881" s="604" t="n">
        <x:v>4</x:v>
      </x:c>
      <x:c r="I1881" s="607" t="n">
        <x:v>167.53</x:v>
      </x:c>
      <x:c r="J1881" s="607" t="n">
        <x:v>1209.84</x:v>
      </x:c>
      <x:c r="K1881" s="453" t="str">
        <x:v>SUL</x:v>
      </x:c>
      <x:c r="L1881" s="453" t="str">
        <x:v>NÃO</x:v>
      </x:c>
      <x:c r="M1881" s="453" t="str">
        <x:v>DISPONIBILIDADE O&amp;M · FORA DO FATOR K</x:v>
      </x:c>
      <x:c r="N1881" s="453" t="str">
        <x:v>DE/PARA POR CÓDIGO</x:v>
      </x:c>
    </x:row>
    <x:row r="1882">
      <x:c r="A1882" s="453" t="str">
        <x:v>JULHO 2025</x:v>
      </x:c>
      <x:c r="B1882" s="453" t="str">
        <x:v>DISPONIBILIDADE</x:v>
      </x:c>
      <x:c r="C1882" s="453" t="str">
        <x:v>DISPONIBILIDADE</x:v>
      </x:c>
      <x:c r="D1882" s="453" t="str">
        <x:v>LINHA MORTA</x:v>
      </x:c>
      <x:c r="E1882" s="453" t="str">
        <x:v>5025300106</x:v>
      </x:c>
      <x:c r="F1882" s="601" t="str">
        <x:v>RET CONEXAO ILUMINACAO PUBLICA LM</x:v>
      </x:c>
      <x:c r="G1882" s="453" t="str">
        <x:v>UNIDADE</x:v>
      </x:c>
      <x:c r="H1882" s="604" t="n">
        <x:v>4</x:v>
      </x:c>
      <x:c r="I1882" s="607" t="n">
        <x:v>105.71</x:v>
      </x:c>
      <x:c r="J1882" s="607" t="n">
        <x:v>763.44</x:v>
      </x:c>
      <x:c r="K1882" s="453" t="str">
        <x:v>SUL</x:v>
      </x:c>
      <x:c r="L1882" s="453" t="str">
        <x:v>NÃO</x:v>
      </x:c>
      <x:c r="M1882" s="453" t="str">
        <x:v>DISPONIBILIDADE O&amp;M · FORA DO FATOR K</x:v>
      </x:c>
      <x:c r="N1882" s="453" t="str">
        <x:v>DE/PARA POR CÓDIGO</x:v>
      </x:c>
    </x:row>
    <x:row r="1883">
      <x:c r="A1883" s="453" t="str">
        <x:v>JULHO 2025</x:v>
      </x:c>
      <x:c r="B1883" s="453" t="str">
        <x:v>DISPONIBILIDADE</x:v>
      </x:c>
      <x:c r="C1883" s="453" t="str">
        <x:v>DISPONIBILIDADE</x:v>
      </x:c>
      <x:c r="D1883" s="453" t="str">
        <x:v>LINHA MORTA</x:v>
      </x:c>
      <x:c r="E1883" s="453" t="str">
        <x:v>5025300109</x:v>
      </x:c>
      <x:c r="F1883" s="601" t="str">
        <x:v>INST ELO FUSIVEL LM</x:v>
      </x:c>
      <x:c r="G1883" s="453" t="str">
        <x:v>CONJUNTO</x:v>
      </x:c>
      <x:c r="H1883" s="604" t="n">
        <x:v>2</x:v>
      </x:c>
      <x:c r="I1883" s="607" t="n">
        <x:v>23.25</x:v>
      </x:c>
      <x:c r="J1883" s="607" t="n">
        <x:v>578.9</x:v>
      </x:c>
      <x:c r="K1883" s="453" t="str">
        <x:v>NORTE | SUL</x:v>
      </x:c>
      <x:c r="L1883" s="453" t="str">
        <x:v>NÃO</x:v>
      </x:c>
      <x:c r="M1883" s="453" t="str">
        <x:v>DISPONIBILIDADE O&amp;M · FORA DO FATOR K</x:v>
      </x:c>
      <x:c r="N1883" s="453" t="str">
        <x:v>DE/PARA POR CÓDIGO</x:v>
      </x:c>
    </x:row>
    <x:row r="1884">
      <x:c r="A1884" s="453" t="str">
        <x:v>JULHO 2025</x:v>
      </x:c>
      <x:c r="B1884" s="453" t="str">
        <x:v>DISPONIBILIDADE</x:v>
      </x:c>
      <x:c r="C1884" s="453" t="str">
        <x:v>DISPONIBILIDADE</x:v>
      </x:c>
      <x:c r="D1884" s="453" t="str">
        <x:v>LINHA MORTA</x:v>
      </x:c>
      <x:c r="E1884" s="453" t="str">
        <x:v>5025300110</x:v>
      </x:c>
      <x:c r="F1884" s="601" t="str">
        <x:v>RET ELO FUSIVEL LM</x:v>
      </x:c>
      <x:c r="G1884" s="453" t="str">
        <x:v>CONJUNTO</x:v>
      </x:c>
      <x:c r="H1884" s="604" t="n">
        <x:v>2</x:v>
      </x:c>
      <x:c r="I1884" s="607" t="n">
        <x:v>19.55</x:v>
      </x:c>
      <x:c r="J1884" s="607" t="n">
        <x:v>486.62</x:v>
      </x:c>
      <x:c r="K1884" s="453" t="str">
        <x:v>NORTE | SUL</x:v>
      </x:c>
      <x:c r="L1884" s="453" t="str">
        <x:v>NÃO</x:v>
      </x:c>
      <x:c r="M1884" s="453" t="str">
        <x:v>DISPONIBILIDADE O&amp;M · FORA DO FATOR K</x:v>
      </x:c>
      <x:c r="N1884" s="453" t="str">
        <x:v>DE/PARA POR CÓDIGO</x:v>
      </x:c>
    </x:row>
    <x:row r="1885">
      <x:c r="A1885" s="453" t="str">
        <x:v>JULHO 2025</x:v>
      </x:c>
      <x:c r="B1885" s="453" t="str">
        <x:v>DISPONIBILIDADE</x:v>
      </x:c>
      <x:c r="C1885" s="453" t="str">
        <x:v>DISPONIBILIDADE</x:v>
      </x:c>
      <x:c r="D1885" s="453" t="str">
        <x:v>LINHA MORTA</x:v>
      </x:c>
      <x:c r="E1885" s="453" t="str">
        <x:v>5025300122</x:v>
      </x:c>
      <x:c r="F1885" s="601" t="str">
        <x:v>INST ESTR CP RELIGADOR/SEC 3F &gt;400A LM</x:v>
      </x:c>
      <x:c r="G1885" s="453" t="str">
        <x:v>CONJUNTO</x:v>
      </x:c>
      <x:c r="H1885" s="604" t="n">
        <x:v>1</x:v>
      </x:c>
      <x:c r="I1885" s="607" t="n">
        <x:v>4597.42</x:v>
      </x:c>
      <x:c r="J1885" s="607" t="n">
        <x:v>6000.38</x:v>
      </x:c>
      <x:c r="K1885" s="453" t="str">
        <x:v>SUL</x:v>
      </x:c>
      <x:c r="L1885" s="453" t="str">
        <x:v>NÃO</x:v>
      </x:c>
      <x:c r="M1885" s="453" t="str">
        <x:v>DISPONIBILIDADE O&amp;M · FORA DO FATOR K</x:v>
      </x:c>
      <x:c r="N1885" s="453" t="str">
        <x:v>DE/PARA POR CÓDIGO | NÃO INFORMADA</x:v>
      </x:c>
    </x:row>
    <x:row r="1886">
      <x:c r="A1886" s="453" t="str">
        <x:v>JULHO 2025</x:v>
      </x:c>
      <x:c r="B1886" s="453" t="str">
        <x:v>DISPONIBILIDADE</x:v>
      </x:c>
      <x:c r="C1886" s="453" t="str">
        <x:v>DISPONIBILIDADE</x:v>
      </x:c>
      <x:c r="D1886" s="453" t="str">
        <x:v>LINHA MORTA</x:v>
      </x:c>
      <x:c r="E1886" s="453" t="str">
        <x:v>5025300124</x:v>
      </x:c>
      <x:c r="F1886" s="601" t="str">
        <x:v>INST REGULADOR TENSAO 3F POSTE/PLATAF LM</x:v>
      </x:c>
      <x:c r="G1886" s="453" t="str">
        <x:v>UNIDADE</x:v>
      </x:c>
      <x:c r="H1886" s="604" t="n">
        <x:v>1</x:v>
      </x:c>
      <x:c r="I1886" s="607" t="n">
        <x:v>11984.02</x:v>
      </x:c>
      <x:c r="J1886" s="607" t="n">
        <x:v>2342.55</x:v>
      </x:c>
      <x:c r="K1886" s="453" t="str">
        <x:v>SUL</x:v>
      </x:c>
      <x:c r="L1886" s="453" t="str">
        <x:v>NÃO</x:v>
      </x:c>
      <x:c r="M1886" s="453" t="str">
        <x:v>DISPONIBILIDADE O&amp;M · FORA DO FATOR K</x:v>
      </x:c>
      <x:c r="N1886" s="453" t="str">
        <x:v>NÃO INFORMADA</x:v>
      </x:c>
    </x:row>
    <x:row r="1887">
      <x:c r="A1887" s="453" t="str">
        <x:v>JULHO 2025</x:v>
      </x:c>
      <x:c r="B1887" s="453" t="str">
        <x:v>DISPONIBILIDADE</x:v>
      </x:c>
      <x:c r="C1887" s="453" t="str">
        <x:v>DISPONIBILIDADE</x:v>
      </x:c>
      <x:c r="D1887" s="453" t="str">
        <x:v>LINHA MORTA</x:v>
      </x:c>
      <x:c r="E1887" s="453" t="str">
        <x:v>5025300143</x:v>
      </x:c>
      <x:c r="F1887" s="601" t="str">
        <x:v>INST ESTR CP TRAFO DT 1F FN LM</x:v>
      </x:c>
      <x:c r="G1887" s="453" t="str">
        <x:v>CONJUNTO</x:v>
      </x:c>
      <x:c r="H1887" s="604" t="n">
        <x:v>20</x:v>
      </x:c>
      <x:c r="I1887" s="607" t="n">
        <x:v>28940.79</x:v>
      </x:c>
      <x:c r="J1887" s="607" t="n">
        <x:v>36805.6</x:v>
      </x:c>
      <x:c r="K1887" s="453" t="str">
        <x:v>NORTE | SUL</x:v>
      </x:c>
      <x:c r="L1887" s="453" t="str">
        <x:v>NÃO</x:v>
      </x:c>
      <x:c r="M1887" s="453" t="str">
        <x:v>DISPONIBILIDADE O&amp;M · FORA DO FATOR K</x:v>
      </x:c>
      <x:c r="N1887" s="453" t="str">
        <x:v>DE/PARA POR CÓDIGO | NÃO INFORMADA</x:v>
      </x:c>
    </x:row>
    <x:row r="1888">
      <x:c r="A1888" s="453" t="str">
        <x:v>JULHO 2025</x:v>
      </x:c>
      <x:c r="B1888" s="453" t="str">
        <x:v>DISPONIBILIDADE</x:v>
      </x:c>
      <x:c r="C1888" s="453" t="str">
        <x:v>DISPONIBILIDADE</x:v>
      </x:c>
      <x:c r="D1888" s="453" t="str">
        <x:v>LINHA MORTA</x:v>
      </x:c>
      <x:c r="E1888" s="453" t="str">
        <x:v>5025300144</x:v>
      </x:c>
      <x:c r="F1888" s="601" t="str">
        <x:v>RET ESTR CP TRAFO DT 1F FN LM</x:v>
      </x:c>
      <x:c r="G1888" s="453" t="str">
        <x:v>CONJUNTO</x:v>
      </x:c>
      <x:c r="H1888" s="604" t="n">
        <x:v>16</x:v>
      </x:c>
      <x:c r="I1888" s="607" t="n">
        <x:v>12231.06</x:v>
      </x:c>
      <x:c r="J1888" s="607" t="n">
        <x:v>23555.68</x:v>
      </x:c>
      <x:c r="K1888" s="453" t="str">
        <x:v>NORTE | SUL</x:v>
      </x:c>
      <x:c r="L1888" s="453" t="str">
        <x:v>NÃO</x:v>
      </x:c>
      <x:c r="M1888" s="453" t="str">
        <x:v>DISPONIBILIDADE O&amp;M · FORA DO FATOR K</x:v>
      </x:c>
      <x:c r="N1888" s="453" t="str">
        <x:v>DE/PARA POR CÓDIGO</x:v>
      </x:c>
    </x:row>
    <x:row r="1889">
      <x:c r="A1889" s="453" t="str">
        <x:v>JULHO 2025</x:v>
      </x:c>
      <x:c r="B1889" s="453" t="str">
        <x:v>DISPONIBILIDADE</x:v>
      </x:c>
      <x:c r="C1889" s="453" t="str">
        <x:v>DISPONIBILIDADE</x:v>
      </x:c>
      <x:c r="D1889" s="453" t="str">
        <x:v>LINHA MORTA</x:v>
      </x:c>
      <x:c r="E1889" s="453" t="str">
        <x:v>5025300145</x:v>
      </x:c>
      <x:c r="F1889" s="601" t="str">
        <x:v>INST ESTR CP TRAFO DT 2F FF LM</x:v>
      </x:c>
      <x:c r="G1889" s="453" t="str">
        <x:v>CONJUNTO</x:v>
      </x:c>
      <x:c r="H1889" s="604" t="n">
        <x:v>2</x:v>
      </x:c>
      <x:c r="I1889" s="607" t="n">
        <x:v>3093.91</x:v>
      </x:c>
      <x:c r="J1889" s="607" t="n">
        <x:v>4469.26</x:v>
      </x:c>
      <x:c r="K1889" s="453" t="str">
        <x:v>SUL</x:v>
      </x:c>
      <x:c r="L1889" s="453" t="str">
        <x:v>NÃO</x:v>
      </x:c>
      <x:c r="M1889" s="453" t="str">
        <x:v>DISPONIBILIDADE O&amp;M · FORA DO FATOR K</x:v>
      </x:c>
      <x:c r="N1889" s="453" t="str">
        <x:v>DE/PARA POR CÓDIGO</x:v>
      </x:c>
    </x:row>
    <x:row r="1890">
      <x:c r="A1890" s="453" t="str">
        <x:v>JULHO 2025</x:v>
      </x:c>
      <x:c r="B1890" s="453" t="str">
        <x:v>DISPONIBILIDADE</x:v>
      </x:c>
      <x:c r="C1890" s="453" t="str">
        <x:v>DISPONIBILIDADE</x:v>
      </x:c>
      <x:c r="D1890" s="453" t="str">
        <x:v>LINHA MORTA</x:v>
      </x:c>
      <x:c r="E1890" s="453" t="str">
        <x:v>5025300146</x:v>
      </x:c>
      <x:c r="F1890" s="601" t="str">
        <x:v>RET ESTR CP TRAFO DT 2F FF LM</x:v>
      </x:c>
      <x:c r="G1890" s="453" t="str">
        <x:v>CONJUNTO</x:v>
      </x:c>
      <x:c r="H1890" s="604" t="n">
        <x:v>5</x:v>
      </x:c>
      <x:c r="I1890" s="607" t="n">
        <x:v>4221.94</x:v>
      </x:c>
      <x:c r="J1890" s="607" t="n">
        <x:v>8544.2</x:v>
      </x:c>
      <x:c r="K1890" s="453" t="str">
        <x:v>SUL</x:v>
      </x:c>
      <x:c r="L1890" s="453" t="str">
        <x:v>NÃO</x:v>
      </x:c>
      <x:c r="M1890" s="453" t="str">
        <x:v>DISPONIBILIDADE O&amp;M · FORA DO FATOR K</x:v>
      </x:c>
      <x:c r="N1890" s="453" t="str">
        <x:v>DE/PARA POR CÓDIGO</x:v>
      </x:c>
    </x:row>
    <x:row r="1891">
      <x:c r="A1891" s="453" t="str">
        <x:v>JULHO 2025</x:v>
      </x:c>
      <x:c r="B1891" s="453" t="str">
        <x:v>DISPONIBILIDADE</x:v>
      </x:c>
      <x:c r="C1891" s="453" t="str">
        <x:v>DISPONIBILIDADE</x:v>
      </x:c>
      <x:c r="D1891" s="453" t="str">
        <x:v>LINHA MORTA</x:v>
      </x:c>
      <x:c r="E1891" s="453" t="str">
        <x:v>5025300147</x:v>
      </x:c>
      <x:c r="F1891" s="601" t="str">
        <x:v>INST ESTR CP TRAFO DT 3F LM</x:v>
      </x:c>
      <x:c r="G1891" s="453" t="str">
        <x:v>CONJUNTO</x:v>
      </x:c>
      <x:c r="H1891" s="604" t="n">
        <x:v>6</x:v>
      </x:c>
      <x:c r="I1891" s="607" t="n">
        <x:v>13768.1</x:v>
      </x:c>
      <x:c r="J1891" s="607" t="n">
        <x:v>18139.92</x:v>
      </x:c>
      <x:c r="K1891" s="453" t="str">
        <x:v>NORTE | SUL</x:v>
      </x:c>
      <x:c r="L1891" s="453" t="str">
        <x:v>NÃO</x:v>
      </x:c>
      <x:c r="M1891" s="453" t="str">
        <x:v>DISPONIBILIDADE O&amp;M · FORA DO FATOR K</x:v>
      </x:c>
      <x:c r="N1891" s="453" t="str">
        <x:v>DE/PARA POR CÓDIGO</x:v>
      </x:c>
    </x:row>
    <x:row r="1892">
      <x:c r="A1892" s="453" t="str">
        <x:v>JULHO 2025</x:v>
      </x:c>
      <x:c r="B1892" s="453" t="str">
        <x:v>DISPONIBILIDADE</x:v>
      </x:c>
      <x:c r="C1892" s="453" t="str">
        <x:v>DISPONIBILIDADE</x:v>
      </x:c>
      <x:c r="D1892" s="453" t="str">
        <x:v>LINHA MORTA</x:v>
      </x:c>
      <x:c r="E1892" s="453" t="str">
        <x:v>5025300148</x:v>
      </x:c>
      <x:c r="F1892" s="601" t="str">
        <x:v>RET ESTR CP TRAFO DT 3F LM</x:v>
      </x:c>
      <x:c r="G1892" s="453" t="str">
        <x:v>CONJUNTO</x:v>
      </x:c>
      <x:c r="H1892" s="604" t="n">
        <x:v>5</x:v>
      </x:c>
      <x:c r="I1892" s="607" t="n">
        <x:v>7930.48</x:v>
      </x:c>
      <x:c r="J1892" s="607" t="n">
        <x:v>10844.55</x:v>
      </x:c>
      <x:c r="K1892" s="453" t="str">
        <x:v>NORTE | SUL</x:v>
      </x:c>
      <x:c r="L1892" s="453" t="str">
        <x:v>NÃO</x:v>
      </x:c>
      <x:c r="M1892" s="453" t="str">
        <x:v>DISPONIBILIDADE O&amp;M · FORA DO FATOR K</x:v>
      </x:c>
      <x:c r="N1892" s="453" t="str">
        <x:v>DE/PARA POR CÓDIGO</x:v>
      </x:c>
    </x:row>
    <x:row r="1893">
      <x:c r="A1893" s="453" t="str">
        <x:v>JULHO 2025</x:v>
      </x:c>
      <x:c r="B1893" s="453" t="str">
        <x:v>DISPONIBILIDADE</x:v>
      </x:c>
      <x:c r="C1893" s="453" t="str">
        <x:v>DISPONIBILIDADE</x:v>
      </x:c>
      <x:c r="D1893" s="453" t="str">
        <x:v>LINHA MORTA</x:v>
      </x:c>
      <x:c r="E1893" s="453" t="str">
        <x:v>5025300160</x:v>
      </x:c>
      <x:c r="F1893" s="601" t="str">
        <x:v>INST PARA-RAIOS BT LM</x:v>
      </x:c>
      <x:c r="G1893" s="453" t="str">
        <x:v>CONJUNTO</x:v>
      </x:c>
      <x:c r="H1893" s="604" t="n">
        <x:v>1</x:v>
      </x:c>
      <x:c r="I1893" s="607" t="n">
        <x:v>61.01</x:v>
      </x:c>
      <x:c r="J1893" s="607" t="n">
        <x:v>362.54</x:v>
      </x:c>
      <x:c r="K1893" s="453" t="str">
        <x:v>SUL</x:v>
      </x:c>
      <x:c r="L1893" s="453" t="str">
        <x:v>NÃO</x:v>
      </x:c>
      <x:c r="M1893" s="453" t="str">
        <x:v>DISPONIBILIDADE O&amp;M · FORA DO FATOR K</x:v>
      </x:c>
      <x:c r="N1893" s="453" t="str">
        <x:v>DE/PARA POR CÓDIGO | NÃO INFORMADA</x:v>
      </x:c>
    </x:row>
    <x:row r="1894">
      <x:c r="A1894" s="453" t="str">
        <x:v>JULHO 2025</x:v>
      </x:c>
      <x:c r="B1894" s="453" t="str">
        <x:v>DISPONIBILIDADE</x:v>
      </x:c>
      <x:c r="C1894" s="453" t="str">
        <x:v>DISPONIBILIDADE</x:v>
      </x:c>
      <x:c r="D1894" s="453" t="str">
        <x:v>LINHA MORTA</x:v>
      </x:c>
      <x:c r="E1894" s="453" t="str">
        <x:v>5025300161</x:v>
      </x:c>
      <x:c r="F1894" s="601" t="str">
        <x:v>RET PARA-RAIOS BT LM</x:v>
      </x:c>
      <x:c r="G1894" s="453" t="str">
        <x:v>CONJUNTO</x:v>
      </x:c>
      <x:c r="H1894" s="604" t="n">
        <x:v>1</x:v>
      </x:c>
      <x:c r="I1894" s="607" t="n">
        <x:v>16.03</x:v>
      </x:c>
      <x:c r="J1894" s="607" t="n">
        <x:v>249.23</x:v>
      </x:c>
      <x:c r="K1894" s="453" t="str">
        <x:v>SUL</x:v>
      </x:c>
      <x:c r="L1894" s="453" t="str">
        <x:v>NÃO</x:v>
      </x:c>
      <x:c r="M1894" s="453" t="str">
        <x:v>DISPONIBILIDADE O&amp;M · FORA DO FATOR K</x:v>
      </x:c>
      <x:c r="N1894" s="453" t="str">
        <x:v>DE/PARA POR CÓDIGO</x:v>
      </x:c>
    </x:row>
    <x:row r="1895">
      <x:c r="A1895" s="453" t="str">
        <x:v>JULHO 2025</x:v>
      </x:c>
      <x:c r="B1895" s="453" t="str">
        <x:v>DISPONIBILIDADE</x:v>
      </x:c>
      <x:c r="C1895" s="453" t="str">
        <x:v>DISPONIBILIDADE</x:v>
      </x:c>
      <x:c r="D1895" s="453" t="str">
        <x:v>LINHA MORTA</x:v>
      </x:c>
      <x:c r="E1895" s="453" t="str">
        <x:v>5025300162</x:v>
      </x:c>
      <x:c r="F1895" s="601" t="str">
        <x:v>INST PARA-RAIOS MT LM</x:v>
      </x:c>
      <x:c r="G1895" s="453" t="str">
        <x:v>UNIDADE</x:v>
      </x:c>
      <x:c r="H1895" s="604" t="n">
        <x:v>24</x:v>
      </x:c>
      <x:c r="I1895" s="607" t="n">
        <x:v>2738.57</x:v>
      </x:c>
      <x:c r="J1895" s="607" t="n">
        <x:v>11350.8</x:v>
      </x:c>
      <x:c r="K1895" s="453" t="str">
        <x:v>NORTE | SUL</x:v>
      </x:c>
      <x:c r="L1895" s="453" t="str">
        <x:v>NÃO</x:v>
      </x:c>
      <x:c r="M1895" s="453" t="str">
        <x:v>DISPONIBILIDADE O&amp;M · FORA DO FATOR K</x:v>
      </x:c>
      <x:c r="N1895" s="453" t="str">
        <x:v>DE/PARA POR CÓDIGO</x:v>
      </x:c>
    </x:row>
    <x:row r="1896">
      <x:c r="A1896" s="453" t="str">
        <x:v>JULHO 2025</x:v>
      </x:c>
      <x:c r="B1896" s="453" t="str">
        <x:v>DISPONIBILIDADE</x:v>
      </x:c>
      <x:c r="C1896" s="453" t="str">
        <x:v>DISPONIBILIDADE</x:v>
      </x:c>
      <x:c r="D1896" s="453" t="str">
        <x:v>LINHA MORTA</x:v>
      </x:c>
      <x:c r="E1896" s="453" t="str">
        <x:v>5025300163</x:v>
      </x:c>
      <x:c r="F1896" s="601" t="str">
        <x:v>RET PARA-RAIOS MT LM</x:v>
      </x:c>
      <x:c r="G1896" s="453" t="str">
        <x:v>UNIDADE</x:v>
      </x:c>
      <x:c r="H1896" s="604" t="n">
        <x:v>20</x:v>
      </x:c>
      <x:c r="I1896" s="607" t="n">
        <x:v>927.65</x:v>
      </x:c>
      <x:c r="J1896" s="607" t="n">
        <x:v>5865.2</x:v>
      </x:c>
      <x:c r="K1896" s="453" t="str">
        <x:v>NORTE | SUL</x:v>
      </x:c>
      <x:c r="L1896" s="453" t="str">
        <x:v>NÃO</x:v>
      </x:c>
      <x:c r="M1896" s="453" t="str">
        <x:v>DISPONIBILIDADE O&amp;M · FORA DO FATOR K</x:v>
      </x:c>
      <x:c r="N1896" s="453" t="str">
        <x:v>DE/PARA POR CÓDIGO</x:v>
      </x:c>
    </x:row>
    <x:row r="1897">
      <x:c r="A1897" s="453" t="str">
        <x:v>JULHO 2025</x:v>
      </x:c>
      <x:c r="B1897" s="453" t="str">
        <x:v>DISPONIBILIDADE</x:v>
      </x:c>
      <x:c r="C1897" s="453" t="str">
        <x:v>DISPONIBILIDADE</x:v>
      </x:c>
      <x:c r="D1897" s="453" t="str">
        <x:v>LINHA MORTA</x:v>
      </x:c>
      <x:c r="E1897" s="453" t="str">
        <x:v>5025300166</x:v>
      </x:c>
      <x:c r="F1897" s="601" t="str">
        <x:v>INST CHAVE FUSIVEL RELIG LM</x:v>
      </x:c>
      <x:c r="G1897" s="453" t="str">
        <x:v>UNIDADE</x:v>
      </x:c>
      <x:c r="H1897" s="604" t="n">
        <x:v>3</x:v>
      </x:c>
      <x:c r="I1897" s="607" t="n">
        <x:v>1888.74</x:v>
      </x:c>
      <x:c r="J1897" s="607" t="n">
        <x:v>2312.46</x:v>
      </x:c>
      <x:c r="K1897" s="453" t="str">
        <x:v>SUL</x:v>
      </x:c>
      <x:c r="L1897" s="453" t="str">
        <x:v>NÃO</x:v>
      </x:c>
      <x:c r="M1897" s="453" t="str">
        <x:v>DISPONIBILIDADE O&amp;M · FORA DO FATOR K</x:v>
      </x:c>
      <x:c r="N1897" s="453" t="str">
        <x:v>DE/PARA POR CÓDIGO</x:v>
      </x:c>
    </x:row>
    <x:row r="1898">
      <x:c r="A1898" s="453" t="str">
        <x:v>JULHO 2025</x:v>
      </x:c>
      <x:c r="B1898" s="453" t="str">
        <x:v>DISPONIBILIDADE</x:v>
      </x:c>
      <x:c r="C1898" s="453" t="str">
        <x:v>DISPONIBILIDADE</x:v>
      </x:c>
      <x:c r="D1898" s="453" t="str">
        <x:v>LINHA MORTA</x:v>
      </x:c>
      <x:c r="E1898" s="453" t="str">
        <x:v>5025300167</x:v>
      </x:c>
      <x:c r="F1898" s="601" t="str">
        <x:v>RET CHAVE FUSIVEL RELIG LM</x:v>
      </x:c>
      <x:c r="G1898" s="453" t="str">
        <x:v>UNIDADE</x:v>
      </x:c>
      <x:c r="H1898" s="604" t="n">
        <x:v>3</x:v>
      </x:c>
      <x:c r="I1898" s="607" t="n">
        <x:v>966.3</x:v>
      </x:c>
      <x:c r="J1898" s="607" t="n">
        <x:v>1410.57</x:v>
      </x:c>
      <x:c r="K1898" s="453" t="str">
        <x:v>SUL</x:v>
      </x:c>
      <x:c r="L1898" s="453" t="str">
        <x:v>NÃO</x:v>
      </x:c>
      <x:c r="M1898" s="453" t="str">
        <x:v>DISPONIBILIDADE O&amp;M · FORA DO FATOR K</x:v>
      </x:c>
      <x:c r="N1898" s="453" t="str">
        <x:v>DE/PARA POR CÓDIGO</x:v>
      </x:c>
    </x:row>
    <x:row r="1899">
      <x:c r="A1899" s="453" t="str">
        <x:v>JULHO 2025</x:v>
      </x:c>
      <x:c r="B1899" s="453" t="str">
        <x:v>DISPONIBILIDADE</x:v>
      </x:c>
      <x:c r="C1899" s="453" t="str">
        <x:v>DISPONIBILIDADE</x:v>
      </x:c>
      <x:c r="D1899" s="453" t="str">
        <x:v>LINHA MORTA</x:v>
      </x:c>
      <x:c r="E1899" s="453" t="str">
        <x:v>5025300172</x:v>
      </x:c>
      <x:c r="F1899" s="601" t="str">
        <x:v>INST CHAVE FUSIVEL 15/25KV LM</x:v>
      </x:c>
      <x:c r="G1899" s="453" t="str">
        <x:v>UNIDADE</x:v>
      </x:c>
      <x:c r="H1899" s="604" t="n">
        <x:v>18</x:v>
      </x:c>
      <x:c r="I1899" s="607" t="n">
        <x:v>2552.58</x:v>
      </x:c>
      <x:c r="J1899" s="607" t="n">
        <x:v>7985.52</x:v>
      </x:c>
      <x:c r="K1899" s="453" t="str">
        <x:v>NORTE | SUL</x:v>
      </x:c>
      <x:c r="L1899" s="453" t="str">
        <x:v>NÃO</x:v>
      </x:c>
      <x:c r="M1899" s="453" t="str">
        <x:v>DISPONIBILIDADE O&amp;M · FORA DO FATOR K</x:v>
      </x:c>
      <x:c r="N1899" s="453" t="str">
        <x:v>DE/PARA POR CÓDIGO</x:v>
      </x:c>
    </x:row>
    <x:row r="1900">
      <x:c r="A1900" s="453" t="str">
        <x:v>JULHO 2025</x:v>
      </x:c>
      <x:c r="B1900" s="453" t="str">
        <x:v>DISPONIBILIDADE</x:v>
      </x:c>
      <x:c r="C1900" s="453" t="str">
        <x:v>DISPONIBILIDADE</x:v>
      </x:c>
      <x:c r="D1900" s="453" t="str">
        <x:v>LINHA MORTA</x:v>
      </x:c>
      <x:c r="E1900" s="453" t="str">
        <x:v>5025300173</x:v>
      </x:c>
      <x:c r="F1900" s="601" t="str">
        <x:v>RET CHAVE FUSIVEL 15/25KV LM</x:v>
      </x:c>
      <x:c r="G1900" s="453" t="str">
        <x:v>UNIDADE</x:v>
      </x:c>
      <x:c r="H1900" s="604" t="n">
        <x:v>21</x:v>
      </x:c>
      <x:c r="I1900" s="607" t="n">
        <x:v>1517.44</x:v>
      </x:c>
      <x:c r="J1900" s="607" t="n">
        <x:v>6970.11</x:v>
      </x:c>
      <x:c r="K1900" s="453" t="str">
        <x:v>NORTE | SUL</x:v>
      </x:c>
      <x:c r="L1900" s="453" t="str">
        <x:v>NÃO</x:v>
      </x:c>
      <x:c r="M1900" s="453" t="str">
        <x:v>DISPONIBILIDADE O&amp;M · FORA DO FATOR K</x:v>
      </x:c>
      <x:c r="N1900" s="453" t="str">
        <x:v>DE/PARA POR CÓDIGO</x:v>
      </x:c>
    </x:row>
    <x:row r="1901">
      <x:c r="A1901" s="453" t="str">
        <x:v>JULHO 2025</x:v>
      </x:c>
      <x:c r="B1901" s="453" t="str">
        <x:v>DISPONIBILIDADE</x:v>
      </x:c>
      <x:c r="C1901" s="453" t="str">
        <x:v>DISPONIBILIDADE</x:v>
      </x:c>
      <x:c r="D1901" s="453" t="str">
        <x:v>LINHA MORTA</x:v>
      </x:c>
      <x:c r="E1901" s="453" t="str">
        <x:v>5025300176</x:v>
      </x:c>
      <x:c r="F1901" s="601" t="str">
        <x:v>INST CHAVE FACA LM</x:v>
      </x:c>
      <x:c r="G1901" s="453" t="str">
        <x:v>UNIDADE</x:v>
      </x:c>
      <x:c r="H1901" s="604" t="n">
        <x:v>3</x:v>
      </x:c>
      <x:c r="I1901" s="607" t="n">
        <x:v>570.99</x:v>
      </x:c>
      <x:c r="J1901" s="607" t="n">
        <x:v>1330.92</x:v>
      </x:c>
      <x:c r="K1901" s="453" t="str">
        <x:v>SUL</x:v>
      </x:c>
      <x:c r="L1901" s="453" t="str">
        <x:v>NÃO</x:v>
      </x:c>
      <x:c r="M1901" s="453" t="str">
        <x:v>DISPONIBILIDADE O&amp;M · FORA DO FATOR K</x:v>
      </x:c>
      <x:c r="N1901" s="453" t="str">
        <x:v>DE/PARA POR CÓDIGO</x:v>
      </x:c>
    </x:row>
    <x:row r="1902">
      <x:c r="A1902" s="453" t="str">
        <x:v>JULHO 2025</x:v>
      </x:c>
      <x:c r="B1902" s="453" t="str">
        <x:v>DISPONIBILIDADE</x:v>
      </x:c>
      <x:c r="C1902" s="453" t="str">
        <x:v>DISPONIBILIDADE</x:v>
      </x:c>
      <x:c r="D1902" s="453" t="str">
        <x:v>LINHA MORTA</x:v>
      </x:c>
      <x:c r="E1902" s="453" t="str">
        <x:v>5025300177</x:v>
      </x:c>
      <x:c r="F1902" s="601" t="str">
        <x:v>RET CHAVE FACA LM</x:v>
      </x:c>
      <x:c r="G1902" s="453" t="str">
        <x:v>UNIDADE</x:v>
      </x:c>
      <x:c r="H1902" s="604" t="n">
        <x:v>3</x:v>
      </x:c>
      <x:c r="I1902" s="607" t="n">
        <x:v>234.27</x:v>
      </x:c>
      <x:c r="J1902" s="607" t="n">
        <x:v>995.73</x:v>
      </x:c>
      <x:c r="K1902" s="453" t="str">
        <x:v>SUL</x:v>
      </x:c>
      <x:c r="L1902" s="453" t="str">
        <x:v>NÃO</x:v>
      </x:c>
      <x:c r="M1902" s="453" t="str">
        <x:v>DISPONIBILIDADE O&amp;M · FORA DO FATOR K</x:v>
      </x:c>
      <x:c r="N1902" s="453" t="str">
        <x:v>DE/PARA POR CÓDIGO</x:v>
      </x:c>
    </x:row>
    <x:row r="1903">
      <x:c r="A1903" s="453" t="str">
        <x:v>JULHO 2025</x:v>
      </x:c>
      <x:c r="B1903" s="453" t="str">
        <x:v>DISPONIBILIDADE</x:v>
      </x:c>
      <x:c r="C1903" s="453" t="str">
        <x:v>DISPONIBILIDADE</x:v>
      </x:c>
      <x:c r="D1903" s="453" t="str">
        <x:v>LINHA MORTA</x:v>
      </x:c>
      <x:c r="E1903" s="453" t="str">
        <x:v>5025300252</x:v>
      </x:c>
      <x:c r="F1903" s="601" t="str">
        <x:v>TURMA LM ATE 36,2KV 5H CAM SOBREAVISO</x:v>
      </x:c>
      <x:c r="G1903" s="453" t="str">
        <x:v>HORA</x:v>
      </x:c>
      <x:c r="H1903" s="604" t="n">
        <x:v>2724.56</x:v>
      </x:c>
      <x:c r="I1903" s="607" t="n">
        <x:v>334085.55</x:v>
      </x:c>
      <x:c r="J1903" s="607" t="n">
        <x:v>141758.86</x:v>
      </x:c>
      <x:c r="K1903" s="453" t="str">
        <x:v>NORTE | SUL</x:v>
      </x:c>
      <x:c r="L1903" s="453" t="str">
        <x:v>NÃO</x:v>
      </x:c>
      <x:c r="M1903" s="453" t="str">
        <x:v>DISPONIBILIDADE O&amp;M · FORA DO FATOR K</x:v>
      </x:c>
      <x:c r="N1903" s="453" t="str">
        <x:v>OBSERVAÇÃO DO DE/PARA</x:v>
      </x:c>
    </x:row>
    <x:row r="1904">
      <x:c r="A1904" s="453" t="str">
        <x:v>JULHO 2025</x:v>
      </x:c>
      <x:c r="B1904" s="453" t="str">
        <x:v>DISPONIBILIDADE</x:v>
      </x:c>
      <x:c r="C1904" s="453" t="str">
        <x:v>DISPONIBILIDADE</x:v>
      </x:c>
      <x:c r="D1904" s="453" t="str">
        <x:v>LINHA MORTA</x:v>
      </x:c>
      <x:c r="E1904" s="453" t="str">
        <x:v>5025300253</x:v>
      </x:c>
      <x:c r="F1904" s="601" t="str">
        <x:v>TURMA LM ATE 36,2KV 2H LEVE SOBREAVISO</x:v>
      </x:c>
      <x:c r="G1904" s="453" t="str">
        <x:v>HORA</x:v>
      </x:c>
      <x:c r="H1904" s="604" t="n">
        <x:v>35.483</x:v>
      </x:c>
      <x:c r="I1904" s="607" t="n">
        <x:v>686.95</x:v>
      </x:c>
      <x:c r="J1904" s="607" t="n">
        <x:v>1846.18</x:v>
      </x:c>
      <x:c r="K1904" s="453" t="str">
        <x:v>NORTE | SUL</x:v>
      </x:c>
      <x:c r="L1904" s="453" t="str">
        <x:v>NÃO</x:v>
      </x:c>
      <x:c r="M1904" s="453" t="str">
        <x:v>DISPONIBILIDADE O&amp;M · FORA DO FATOR K</x:v>
      </x:c>
      <x:c r="N1904" s="453" t="str">
        <x:v>OBSERVAÇÃO DO DE/PARA</x:v>
      </x:c>
    </x:row>
    <x:row r="1905">
      <x:c r="A1905" s="453" t="str">
        <x:v>JULHO 2025</x:v>
      </x:c>
      <x:c r="B1905" s="453" t="str">
        <x:v>DISPONIBILIDADE</x:v>
      </x:c>
      <x:c r="C1905" s="453" t="str">
        <x:v>DISPONIBILIDADE</x:v>
      </x:c>
      <x:c r="D1905" s="453" t="str">
        <x:v>LINHA MORTA</x:v>
      </x:c>
      <x:c r="E1905" s="453" t="str">
        <x:v>5025300384</x:v>
      </x:c>
      <x:c r="F1905" s="601" t="str">
        <x:v>RET ESPACADOR/AFASTADOR REDE PRI/SEC LM</x:v>
      </x:c>
      <x:c r="G1905" s="453" t="str">
        <x:v>CONJUNTO</x:v>
      </x:c>
      <x:c r="H1905" s="604" t="n">
        <x:v>1</x:v>
      </x:c>
      <x:c r="I1905" s="607" t="n">
        <x:v>33.86</x:v>
      </x:c>
      <x:c r="J1905" s="607" t="n">
        <x:v>157.74</x:v>
      </x:c>
      <x:c r="K1905" s="453" t="str">
        <x:v>NORTE | SUL</x:v>
      </x:c>
      <x:c r="L1905" s="453" t="str">
        <x:v>NÃO</x:v>
      </x:c>
      <x:c r="M1905" s="453" t="str">
        <x:v>DISPONIBILIDADE O&amp;M · FORA DO FATOR K</x:v>
      </x:c>
      <x:c r="N1905" s="453" t="str">
        <x:v>DE/PARA POR CÓDIGO</x:v>
      </x:c>
    </x:row>
    <x:row r="1906">
      <x:c r="A1906" s="453" t="str">
        <x:v>JULHO 2025</x:v>
      </x:c>
      <x:c r="B1906" s="453" t="str">
        <x:v>DISPONIBILIDADE</x:v>
      </x:c>
      <x:c r="C1906" s="453" t="str">
        <x:v>DISPONIBILIDADE</x:v>
      </x:c>
      <x:c r="D1906" s="453" t="str">
        <x:v>PODA</x:v>
      </x:c>
      <x:c r="E1906" s="453" t="str">
        <x:v>5026000015</x:v>
      </x:c>
      <x:c r="F1906" s="601" t="str">
        <x:v>PODA ARV GRANDE PT &gt;=12M ELEV 2GE PO LM</x:v>
      </x:c>
      <x:c r="G1906" s="453" t="str">
        <x:v>UNIDADE</x:v>
      </x:c>
      <x:c r="H1906" s="604" t="n">
        <x:v>5</x:v>
      </x:c>
      <x:c r="I1906" s="607" t="n">
        <x:v>7777.15</x:v>
      </x:c>
      <x:c r="J1906" s="607" t="n">
        <x:v>1465.85</x:v>
      </x:c>
      <x:c r="K1906" s="453" t="str">
        <x:v>NORTE | SUL</x:v>
      </x:c>
      <x:c r="L1906" s="453" t="str">
        <x:v>NÃO</x:v>
      </x:c>
      <x:c r="M1906" s="453" t="str">
        <x:v>DISPONIBILIDADE O&amp;M · FORA DO FATOR K</x:v>
      </x:c>
      <x:c r="N1906" s="453" t="str">
        <x:v>SUGESTÃO POR SIMILARIDADE</x:v>
      </x:c>
    </x:row>
    <x:row r="1907">
      <x:c r="A1907" s="453" t="str">
        <x:v>JULHO 2025</x:v>
      </x:c>
      <x:c r="B1907" s="453" t="str">
        <x:v>DISPONIBILIDADE</x:v>
      </x:c>
      <x:c r="C1907" s="453" t="str">
        <x:v>DISPONIBILIDADE</x:v>
      </x:c>
      <x:c r="D1907" s="453" t="str">
        <x:v>PODA</x:v>
      </x:c>
      <x:c r="E1907" s="453" t="str">
        <x:v>5026000017</x:v>
      </x:c>
      <x:c r="F1907" s="601" t="str">
        <x:v>PODA ARV MEDIO PT &gt;6&lt;12M ELEV 2ME PO LM</x:v>
      </x:c>
      <x:c r="G1907" s="453" t="str">
        <x:v>UNIDADE</x:v>
      </x:c>
      <x:c r="H1907" s="604" t="n">
        <x:v>243</x:v>
      </x:c>
      <x:c r="I1907" s="607" t="n">
        <x:v>99232.8</x:v>
      </x:c>
      <x:c r="J1907" s="607" t="n">
        <x:v>41557.86</x:v>
      </x:c>
      <x:c r="K1907" s="453" t="str">
        <x:v>NORTE | SUL</x:v>
      </x:c>
      <x:c r="L1907" s="453" t="str">
        <x:v>NÃO</x:v>
      </x:c>
      <x:c r="M1907" s="453" t="str">
        <x:v>DISPONIBILIDADE O&amp;M · FORA DO FATOR K</x:v>
      </x:c>
      <x:c r="N1907" s="453" t="str">
        <x:v>SUGESTÃO POR SIMILARIDADE</x:v>
      </x:c>
    </x:row>
    <x:row r="1908">
      <x:c r="A1908" s="453" t="str">
        <x:v>JULHO 2025</x:v>
      </x:c>
      <x:c r="B1908" s="453" t="str">
        <x:v>DISPONIBILIDADE</x:v>
      </x:c>
      <x:c r="C1908" s="453" t="str">
        <x:v>DISPONIBILIDADE</x:v>
      </x:c>
      <x:c r="D1908" s="453" t="str">
        <x:v>PODA</x:v>
      </x:c>
      <x:c r="E1908" s="453" t="str">
        <x:v>5026000026</x:v>
      </x:c>
      <x:c r="F1908" s="601" t="str">
        <x:v>SERV CAMINHAO RECOLHE TRITURADOR/PODA</x:v>
      </x:c>
      <x:c r="G1908" s="453" t="str">
        <x:v>UNIDADE</x:v>
      </x:c>
      <x:c r="H1908" s="604" t="n">
        <x:v>491</x:v>
      </x:c>
      <x:c r="I1908" s="607" t="n">
        <x:v>89234.34</x:v>
      </x:c>
      <x:c r="J1908" s="607" t="n">
        <x:v>239912.42</x:v>
      </x:c>
      <x:c r="K1908" s="453" t="str">
        <x:v>NORTE | SUL</x:v>
      </x:c>
      <x:c r="L1908" s="453" t="str">
        <x:v>NÃO</x:v>
      </x:c>
      <x:c r="M1908" s="453" t="str">
        <x:v>DISPONIBILIDADE O&amp;M · FORA DO FATOR K</x:v>
      </x:c>
      <x:c r="N1908" s="453" t="str">
        <x:v>DE/PARA POR CÓDIGO</x:v>
      </x:c>
    </x:row>
    <x:row r="1909">
      <x:c r="A1909" s="453" t="str">
        <x:v>JULHO 2025</x:v>
      </x:c>
      <x:c r="B1909" s="453" t="str">
        <x:v>DISPONIBILIDADE</x:v>
      </x:c>
      <x:c r="C1909" s="453" t="str">
        <x:v>DISPONIBILIDADE</x:v>
      </x:c>
      <x:c r="D1909" s="453" t="str">
        <x:v>PODA</x:v>
      </x:c>
      <x:c r="E1909" s="453" t="str">
        <x:v>5026000037</x:v>
      </x:c>
      <x:c r="F1909" s="601" t="str">
        <x:v>PODA ARV &lt;6M REDE BT CENTRAL 2PC PO LM</x:v>
      </x:c>
      <x:c r="G1909" s="453" t="str">
        <x:v>UNIDADE</x:v>
      </x:c>
      <x:c r="H1909" s="604" t="n">
        <x:v>590</x:v>
      </x:c>
      <x:c r="I1909" s="607" t="n">
        <x:v>242164.95</x:v>
      </x:c>
      <x:c r="J1909" s="607" t="n">
        <x:v>144142.9</x:v>
      </x:c>
      <x:c r="K1909" s="453" t="str">
        <x:v>NORTE | SUL</x:v>
      </x:c>
      <x:c r="L1909" s="453" t="str">
        <x:v>NÃO</x:v>
      </x:c>
      <x:c r="M1909" s="453" t="str">
        <x:v>DISPONIBILIDADE O&amp;M · FORA DO FATOR K</x:v>
      </x:c>
      <x:c r="N1909" s="453" t="str">
        <x:v>SUGESTÃO POR SIMILARIDADE</x:v>
      </x:c>
    </x:row>
    <x:row r="1910">
      <x:c r="A1910" s="453" t="str">
        <x:v>JULHO 2025</x:v>
      </x:c>
      <x:c r="B1910" s="453" t="str">
        <x:v>DISPONIBILIDADE</x:v>
      </x:c>
      <x:c r="C1910" s="453" t="str">
        <x:v>DISPONIBILIDADE</x:v>
      </x:c>
      <x:c r="D1910" s="453" t="str">
        <x:v>LINHA VIVA</x:v>
      </x:c>
      <x:c r="E1910" s="453" t="str">
        <x:v>5030000078</x:v>
      </x:c>
      <x:c r="F1910" s="601" t="str">
        <x:v>APRUMAR POSTE CONC/FIBRA LV</x:v>
      </x:c>
      <x:c r="G1910" s="453" t="str">
        <x:v>UNIDADE</x:v>
      </x:c>
      <x:c r="H1910" s="604" t="n">
        <x:v>1</x:v>
      </x:c>
      <x:c r="I1910" s="607" t="n">
        <x:v>500.25</x:v>
      </x:c>
      <x:c r="J1910" s="607" t="n">
        <x:v>773.59</x:v>
      </x:c>
      <x:c r="K1910" s="453" t="str">
        <x:v>NORTE</x:v>
      </x:c>
      <x:c r="L1910" s="453" t="str">
        <x:v>NÃO</x:v>
      </x:c>
      <x:c r="M1910" s="453" t="str">
        <x:v>DISPONIBILIDADE O&amp;M · FORA DO FATOR K</x:v>
      </x:c>
      <x:c r="N1910" s="453" t="str">
        <x:v>NÃO INFORMADA</x:v>
      </x:c>
    </x:row>
    <x:row r="1911">
      <x:c r="A1911" s="453" t="str">
        <x:v>JULHO 2025</x:v>
      </x:c>
      <x:c r="B1911" s="453" t="str">
        <x:v>DISPONIBILIDADE</x:v>
      </x:c>
      <x:c r="C1911" s="453" t="str">
        <x:v>DISPONIBILIDADE</x:v>
      </x:c>
      <x:c r="D1911" s="453" t="str">
        <x:v>LINHA VIVA</x:v>
      </x:c>
      <x:c r="E1911" s="453" t="str">
        <x:v>5031200310</x:v>
      </x:c>
      <x:c r="F1911" s="601" t="str">
        <x:v>INST ESTR PRI 2/3F SUS/PAS SP CRUZ SP LV</x:v>
      </x:c>
      <x:c r="G1911" s="453" t="str">
        <x:v>UNIDADE</x:v>
      </x:c>
      <x:c r="H1911" s="604" t="n">
        <x:v>48</x:v>
      </x:c>
      <x:c r="I1911" s="607" t="n">
        <x:v>45898.51</x:v>
      </x:c>
      <x:c r="J1911" s="607" t="n">
        <x:v>29842.08</x:v>
      </x:c>
      <x:c r="K1911" s="453" t="str">
        <x:v>NORTE | SUL</x:v>
      </x:c>
      <x:c r="L1911" s="453" t="str">
        <x:v>NÃO</x:v>
      </x:c>
      <x:c r="M1911" s="453" t="str">
        <x:v>DISPONIBILIDADE O&amp;M · FORA DO FATOR K</x:v>
      </x:c>
      <x:c r="N1911" s="453" t="str">
        <x:v>DE/PARA POR CÓDIGO | NÃO INFORMADA</x:v>
      </x:c>
    </x:row>
    <x:row r="1912">
      <x:c r="A1912" s="453" t="str">
        <x:v>JULHO 2025</x:v>
      </x:c>
      <x:c r="B1912" s="453" t="str">
        <x:v>DISPONIBILIDADE</x:v>
      </x:c>
      <x:c r="C1912" s="453" t="str">
        <x:v>DISPONIBILIDADE</x:v>
      </x:c>
      <x:c r="D1912" s="453" t="str">
        <x:v>LINHA VIVA</x:v>
      </x:c>
      <x:c r="E1912" s="453" t="str">
        <x:v>5031200311</x:v>
      </x:c>
      <x:c r="F1912" s="601" t="str">
        <x:v>RET ESTR PRI 2/3F SUS/PAS SP CRUZ SP LV</x:v>
      </x:c>
      <x:c r="G1912" s="453" t="str">
        <x:v>UNIDADE</x:v>
      </x:c>
      <x:c r="H1912" s="604" t="n">
        <x:v>42</x:v>
      </x:c>
      <x:c r="I1912" s="607" t="n">
        <x:v>17010.57</x:v>
      </x:c>
      <x:c r="J1912" s="607" t="n">
        <x:v>16786.98</x:v>
      </x:c>
      <x:c r="K1912" s="453" t="str">
        <x:v>NORTE | SUL</x:v>
      </x:c>
      <x:c r="L1912" s="453" t="str">
        <x:v>NÃO</x:v>
      </x:c>
      <x:c r="M1912" s="453" t="str">
        <x:v>DISPONIBILIDADE O&amp;M · FORA DO FATOR K</x:v>
      </x:c>
      <x:c r="N1912" s="453" t="str">
        <x:v>DE/PARA POR CÓDIGO</x:v>
      </x:c>
    </x:row>
    <x:row r="1913">
      <x:c r="A1913" s="453" t="str">
        <x:v>JULHO 2025</x:v>
      </x:c>
      <x:c r="B1913" s="453" t="str">
        <x:v>DISPONIBILIDADE</x:v>
      </x:c>
      <x:c r="C1913" s="453" t="str">
        <x:v>DISPONIBILIDADE</x:v>
      </x:c>
      <x:c r="D1913" s="453" t="str">
        <x:v>LINHA VIVA</x:v>
      </x:c>
      <x:c r="E1913" s="453" t="str">
        <x:v>5031200312</x:v>
      </x:c>
      <x:c r="F1913" s="601" t="str">
        <x:v>INST ESTR PRI 2/3F SUS/PAS DP CRUZ DP LV</x:v>
      </x:c>
      <x:c r="G1913" s="453" t="str">
        <x:v>UNIDADE</x:v>
      </x:c>
      <x:c r="H1913" s="604" t="n">
        <x:v>4</x:v>
      </x:c>
      <x:c r="I1913" s="607" t="n">
        <x:v>7463.55</x:v>
      </x:c>
      <x:c r="J1913" s="607" t="n">
        <x:v>4674.52</x:v>
      </x:c>
      <x:c r="K1913" s="453" t="str">
        <x:v>NORTE | SUL</x:v>
      </x:c>
      <x:c r="L1913" s="453" t="str">
        <x:v>NÃO</x:v>
      </x:c>
      <x:c r="M1913" s="453" t="str">
        <x:v>DISPONIBILIDADE O&amp;M · FORA DO FATOR K</x:v>
      </x:c>
      <x:c r="N1913" s="453" t="str">
        <x:v>DE/PARA POR CÓDIGO | NÃO INFORMADA</x:v>
      </x:c>
    </x:row>
    <x:row r="1914">
      <x:c r="A1914" s="453" t="str">
        <x:v>JULHO 2025</x:v>
      </x:c>
      <x:c r="B1914" s="453" t="str">
        <x:v>DISPONIBILIDADE</x:v>
      </x:c>
      <x:c r="C1914" s="453" t="str">
        <x:v>DISPONIBILIDADE</x:v>
      </x:c>
      <x:c r="D1914" s="453" t="str">
        <x:v>LINHA VIVA</x:v>
      </x:c>
      <x:c r="E1914" s="453" t="str">
        <x:v>5031200313</x:v>
      </x:c>
      <x:c r="F1914" s="601" t="str">
        <x:v>RET ESTR PRI 2/3F SUS/PAS DP CRUZ DP LV</x:v>
      </x:c>
      <x:c r="G1914" s="453" t="str">
        <x:v>UNIDADE</x:v>
      </x:c>
      <x:c r="H1914" s="604" t="n">
        <x:v>6</x:v>
      </x:c>
      <x:c r="I1914" s="607" t="n">
        <x:v>3329.67</x:v>
      </x:c>
      <x:c r="J1914" s="607" t="n">
        <x:v>4507.32</x:v>
      </x:c>
      <x:c r="K1914" s="453" t="str">
        <x:v>NORTE | SUL</x:v>
      </x:c>
      <x:c r="L1914" s="453" t="str">
        <x:v>NÃO</x:v>
      </x:c>
      <x:c r="M1914" s="453" t="str">
        <x:v>DISPONIBILIDADE O&amp;M · FORA DO FATOR K</x:v>
      </x:c>
      <x:c r="N1914" s="453" t="str">
        <x:v>DE/PARA POR CÓDIGO</x:v>
      </x:c>
    </x:row>
    <x:row r="1915">
      <x:c r="A1915" s="453" t="str">
        <x:v>JULHO 2025</x:v>
      </x:c>
      <x:c r="B1915" s="453" t="str">
        <x:v>DISPONIBILIDADE</x:v>
      </x:c>
      <x:c r="C1915" s="453" t="str">
        <x:v>DISPONIBILIDADE</x:v>
      </x:c>
      <x:c r="D1915" s="453" t="str">
        <x:v>LINHA VIVA</x:v>
      </x:c>
      <x:c r="E1915" s="453" t="str">
        <x:v>5031200314</x:v>
      </x:c>
      <x:c r="F1915" s="601" t="str">
        <x:v>INST ESTR PRI 2/3F ANC/AMA SP CRUZ DP LV</x:v>
      </x:c>
      <x:c r="G1915" s="453" t="str">
        <x:v>UNIDADE</x:v>
      </x:c>
      <x:c r="H1915" s="604" t="n">
        <x:v>3</x:v>
      </x:c>
      <x:c r="I1915" s="607" t="n">
        <x:v>6329.86</x:v>
      </x:c>
      <x:c r="J1915" s="607" t="n">
        <x:v>3756.24</x:v>
      </x:c>
      <x:c r="K1915" s="453" t="str">
        <x:v>NORTE | SUL</x:v>
      </x:c>
      <x:c r="L1915" s="453" t="str">
        <x:v>NÃO</x:v>
      </x:c>
      <x:c r="M1915" s="453" t="str">
        <x:v>DISPONIBILIDADE O&amp;M · FORA DO FATOR K</x:v>
      </x:c>
      <x:c r="N1915" s="453" t="str">
        <x:v>DE/PARA POR CÓDIGO</x:v>
      </x:c>
    </x:row>
    <x:row r="1916">
      <x:c r="A1916" s="453" t="str">
        <x:v>JULHO 2025</x:v>
      </x:c>
      <x:c r="B1916" s="453" t="str">
        <x:v>DISPONIBILIDADE</x:v>
      </x:c>
      <x:c r="C1916" s="453" t="str">
        <x:v>DISPONIBILIDADE</x:v>
      </x:c>
      <x:c r="D1916" s="453" t="str">
        <x:v>LINHA VIVA</x:v>
      </x:c>
      <x:c r="E1916" s="453" t="str">
        <x:v>5031200315</x:v>
      </x:c>
      <x:c r="F1916" s="601" t="str">
        <x:v>RET ESTR PRI 2/3F ANC/AMA SP CRUZ DP LV</x:v>
      </x:c>
      <x:c r="G1916" s="453" t="str">
        <x:v>UNIDADE</x:v>
      </x:c>
      <x:c r="H1916" s="604" t="n">
        <x:v>3</x:v>
      </x:c>
      <x:c r="I1916" s="607" t="n">
        <x:v>2533</x:v>
      </x:c>
      <x:c r="J1916" s="607" t="n">
        <x:v>2414.58</x:v>
      </x:c>
      <x:c r="K1916" s="453" t="str">
        <x:v>NORTE | SUL</x:v>
      </x:c>
      <x:c r="L1916" s="453" t="str">
        <x:v>NÃO</x:v>
      </x:c>
      <x:c r="M1916" s="453" t="str">
        <x:v>DISPONIBILIDADE O&amp;M · FORA DO FATOR K</x:v>
      </x:c>
      <x:c r="N1916" s="453" t="str">
        <x:v>DE/PARA POR CÓDIGO</x:v>
      </x:c>
    </x:row>
    <x:row r="1917">
      <x:c r="A1917" s="453" t="str">
        <x:v>JULHO 2025</x:v>
      </x:c>
      <x:c r="B1917" s="453" t="str">
        <x:v>DISPONIBILIDADE</x:v>
      </x:c>
      <x:c r="C1917" s="453" t="str">
        <x:v>DISPONIBILIDADE</x:v>
      </x:c>
      <x:c r="D1917" s="453" t="str">
        <x:v>LINHA VIVA</x:v>
      </x:c>
      <x:c r="E1917" s="453" t="str">
        <x:v>5031200316</x:v>
      </x:c>
      <x:c r="F1917" s="601" t="str">
        <x:v>INST ESTR PRI 2/3F ANC/AMA DP CRUZ DP LV</x:v>
      </x:c>
      <x:c r="G1917" s="453" t="str">
        <x:v>UNIDADE</x:v>
      </x:c>
      <x:c r="H1917" s="604" t="n">
        <x:v>9</x:v>
      </x:c>
      <x:c r="I1917" s="607" t="n">
        <x:v>27369.73</x:v>
      </x:c>
      <x:c r="J1917" s="607" t="n">
        <x:v>15025.32</x:v>
      </x:c>
      <x:c r="K1917" s="453" t="str">
        <x:v>NORTE | SUL</x:v>
      </x:c>
      <x:c r="L1917" s="453" t="str">
        <x:v>NÃO</x:v>
      </x:c>
      <x:c r="M1917" s="453" t="str">
        <x:v>DISPONIBILIDADE O&amp;M · FORA DO FATOR K</x:v>
      </x:c>
      <x:c r="N1917" s="453" t="str">
        <x:v>DE/PARA POR CÓDIGO | NÃO INFORMADA</x:v>
      </x:c>
    </x:row>
    <x:row r="1918">
      <x:c r="A1918" s="453" t="str">
        <x:v>JULHO 2025</x:v>
      </x:c>
      <x:c r="B1918" s="453" t="str">
        <x:v>DISPONIBILIDADE</x:v>
      </x:c>
      <x:c r="C1918" s="453" t="str">
        <x:v>DISPONIBILIDADE</x:v>
      </x:c>
      <x:c r="D1918" s="453" t="str">
        <x:v>LINHA VIVA</x:v>
      </x:c>
      <x:c r="E1918" s="453" t="str">
        <x:v>5031200317</x:v>
      </x:c>
      <x:c r="F1918" s="601" t="str">
        <x:v>RET ESTR PRI 2/3F ANC/AMA DP CRUZ DP LV</x:v>
      </x:c>
      <x:c r="G1918" s="453" t="str">
        <x:v>UNIDADE</x:v>
      </x:c>
      <x:c r="H1918" s="604" t="n">
        <x:v>4</x:v>
      </x:c>
      <x:c r="I1918" s="607" t="n">
        <x:v>5097.68</x:v>
      </x:c>
      <x:c r="J1918" s="607" t="n">
        <x:v>4293.04</x:v>
      </x:c>
      <x:c r="K1918" s="453" t="str">
        <x:v>NORTE | SUL</x:v>
      </x:c>
      <x:c r="L1918" s="453" t="str">
        <x:v>NÃO</x:v>
      </x:c>
      <x:c r="M1918" s="453" t="str">
        <x:v>DISPONIBILIDADE O&amp;M · FORA DO FATOR K</x:v>
      </x:c>
      <x:c r="N1918" s="453" t="str">
        <x:v>DE/PARA POR CÓDIGO</x:v>
      </x:c>
    </x:row>
    <x:row r="1919">
      <x:c r="A1919" s="453" t="str">
        <x:v>JULHO 2025</x:v>
      </x:c>
      <x:c r="B1919" s="453" t="str">
        <x:v>DISPONIBILIDADE</x:v>
      </x:c>
      <x:c r="C1919" s="453" t="str">
        <x:v>DISPONIBILIDADE</x:v>
      </x:c>
      <x:c r="D1919" s="453" t="str">
        <x:v>LINHA VIVA</x:v>
      </x:c>
      <x:c r="E1919" s="453" t="str">
        <x:v>5031200338</x:v>
      </x:c>
      <x:c r="F1919" s="601" t="str">
        <x:v>TURMA LV INST POSTE ESTRUT PRIMARIA LV</x:v>
      </x:c>
      <x:c r="G1919" s="453" t="str">
        <x:v>UNIDADE</x:v>
      </x:c>
      <x:c r="H1919" s="604" t="n">
        <x:v>3</x:v>
      </x:c>
      <x:c r="I1919" s="607" t="n">
        <x:v>3084.57</x:v>
      </x:c>
      <x:c r="J1919" s="607" t="n">
        <x:v>3806.73</x:v>
      </x:c>
      <x:c r="K1919" s="453" t="str">
        <x:v>SUL</x:v>
      </x:c>
      <x:c r="L1919" s="453" t="str">
        <x:v>NÃO</x:v>
      </x:c>
      <x:c r="M1919" s="453" t="str">
        <x:v>DISPONIBILIDADE O&amp;M · FORA DO FATOR K</x:v>
      </x:c>
      <x:c r="N1919" s="453" t="str">
        <x:v>DE/PARA POR CÓDIGO</x:v>
      </x:c>
    </x:row>
    <x:row r="1920">
      <x:c r="A1920" s="453" t="str">
        <x:v>JULHO 2025</x:v>
      </x:c>
      <x:c r="B1920" s="453" t="str">
        <x:v>DISPONIBILIDADE</x:v>
      </x:c>
      <x:c r="C1920" s="453" t="str">
        <x:v>DISPONIBILIDADE</x:v>
      </x:c>
      <x:c r="D1920" s="453" t="str">
        <x:v>LINHA VIVA</x:v>
      </x:c>
      <x:c r="E1920" s="453" t="str">
        <x:v>5031200340</x:v>
      </x:c>
      <x:c r="F1920" s="601" t="str">
        <x:v>NIVELAR CRUZETA LV</x:v>
      </x:c>
      <x:c r="G1920" s="453" t="str">
        <x:v>CONJUNTO</x:v>
      </x:c>
      <x:c r="H1920" s="604" t="n">
        <x:v>29</x:v>
      </x:c>
      <x:c r="I1920" s="607" t="n">
        <x:v>9793.87</x:v>
      </x:c>
      <x:c r="J1920" s="607" t="n">
        <x:v>15328.53</x:v>
      </x:c>
      <x:c r="K1920" s="453" t="str">
        <x:v>NORTE</x:v>
      </x:c>
      <x:c r="L1920" s="453" t="str">
        <x:v>NÃO</x:v>
      </x:c>
      <x:c r="M1920" s="453" t="str">
        <x:v>DISPONIBILIDADE O&amp;M · FORA DO FATOR K</x:v>
      </x:c>
      <x:c r="N1920" s="453" t="str">
        <x:v>DE/PARA POR CÓDIGO</x:v>
      </x:c>
    </x:row>
    <x:row r="1921">
      <x:c r="A1921" s="453" t="str">
        <x:v>JULHO 2025</x:v>
      </x:c>
      <x:c r="B1921" s="453" t="str">
        <x:v>DISPONIBILIDADE</x:v>
      </x:c>
      <x:c r="C1921" s="453" t="str">
        <x:v>DISPONIBILIDADE</x:v>
      </x:c>
      <x:c r="D1921" s="453" t="str">
        <x:v>LINHA VIVA</x:v>
      </x:c>
      <x:c r="E1921" s="453" t="str">
        <x:v>5031300110</x:v>
      </x:c>
      <x:c r="F1921" s="601" t="str">
        <x:v>INST ISOLADOR PINO/PILAR LV</x:v>
      </x:c>
      <x:c r="G1921" s="453" t="str">
        <x:v>UNIDADE</x:v>
      </x:c>
      <x:c r="H1921" s="604" t="n">
        <x:v>11</x:v>
      </x:c>
      <x:c r="I1921" s="607" t="n">
        <x:v>2968.76</x:v>
      </x:c>
      <x:c r="J1921" s="607" t="n">
        <x:v>3579.29</x:v>
      </x:c>
      <x:c r="K1921" s="453" t="str">
        <x:v>NORTE | SUL</x:v>
      </x:c>
      <x:c r="L1921" s="453" t="str">
        <x:v>NÃO</x:v>
      </x:c>
      <x:c r="M1921" s="453" t="str">
        <x:v>DISPONIBILIDADE O&amp;M · FORA DO FATOR K</x:v>
      </x:c>
      <x:c r="N1921" s="453" t="str">
        <x:v>DE/PARA POR CÓDIGO</x:v>
      </x:c>
    </x:row>
    <x:row r="1922">
      <x:c r="A1922" s="453" t="str">
        <x:v>JULHO 2025</x:v>
      </x:c>
      <x:c r="B1922" s="453" t="str">
        <x:v>DISPONIBILIDADE</x:v>
      </x:c>
      <x:c r="C1922" s="453" t="str">
        <x:v>DISPONIBILIDADE</x:v>
      </x:c>
      <x:c r="D1922" s="453" t="str">
        <x:v>LINHA VIVA</x:v>
      </x:c>
      <x:c r="E1922" s="453" t="str">
        <x:v>5031300111</x:v>
      </x:c>
      <x:c r="F1922" s="601" t="str">
        <x:v>RET ISOLADOR PINO/PILAR LV</x:v>
      </x:c>
      <x:c r="G1922" s="453" t="str">
        <x:v>UNIDADE</x:v>
      </x:c>
      <x:c r="H1922" s="604" t="n">
        <x:v>12</x:v>
      </x:c>
      <x:c r="I1922" s="607" t="n">
        <x:v>1299.21</x:v>
      </x:c>
      <x:c r="J1922" s="607" t="n">
        <x:v>2610.36</x:v>
      </x:c>
      <x:c r="K1922" s="453" t="str">
        <x:v>NORTE | SUL</x:v>
      </x:c>
      <x:c r="L1922" s="453" t="str">
        <x:v>NÃO</x:v>
      </x:c>
      <x:c r="M1922" s="453" t="str">
        <x:v>DISPONIBILIDADE O&amp;M · FORA DO FATOR K</x:v>
      </x:c>
      <x:c r="N1922" s="453" t="str">
        <x:v>DE/PARA POR CÓDIGO | NÃO INFORMADA</x:v>
      </x:c>
    </x:row>
    <x:row r="1923">
      <x:c r="A1923" s="453" t="str">
        <x:v>JULHO 2025</x:v>
      </x:c>
      <x:c r="B1923" s="453" t="str">
        <x:v>DISPONIBILIDADE</x:v>
      </x:c>
      <x:c r="C1923" s="453" t="str">
        <x:v>DISPONIBILIDADE</x:v>
      </x:c>
      <x:c r="D1923" s="453" t="str">
        <x:v>LINHA VIVA</x:v>
      </x:c>
      <x:c r="E1923" s="453" t="str">
        <x:v>5031300112</x:v>
      </x:c>
      <x:c r="F1923" s="601" t="str">
        <x:v>INST ISOLAD DISCO/ANCORAGEM LV</x:v>
      </x:c>
      <x:c r="G1923" s="453" t="str">
        <x:v>CONJUNTO</x:v>
      </x:c>
      <x:c r="H1923" s="604" t="n">
        <x:v>7</x:v>
      </x:c>
      <x:c r="I1923" s="607" t="n">
        <x:v>3082.66</x:v>
      </x:c>
      <x:c r="J1923" s="607" t="n">
        <x:v>2541.28</x:v>
      </x:c>
      <x:c r="K1923" s="453" t="str">
        <x:v>NORTE | SUL</x:v>
      </x:c>
      <x:c r="L1923" s="453" t="str">
        <x:v>NÃO</x:v>
      </x:c>
      <x:c r="M1923" s="453" t="str">
        <x:v>DISPONIBILIDADE O&amp;M · FORA DO FATOR K</x:v>
      </x:c>
      <x:c r="N1923" s="453" t="str">
        <x:v>DE/PARA POR CÓDIGO</x:v>
      </x:c>
    </x:row>
    <x:row r="1924">
      <x:c r="A1924" s="453" t="str">
        <x:v>JULHO 2025</x:v>
      </x:c>
      <x:c r="B1924" s="453" t="str">
        <x:v>DISPONIBILIDADE</x:v>
      </x:c>
      <x:c r="C1924" s="453" t="str">
        <x:v>DISPONIBILIDADE</x:v>
      </x:c>
      <x:c r="D1924" s="453" t="str">
        <x:v>LINHA VIVA</x:v>
      </x:c>
      <x:c r="E1924" s="453" t="str">
        <x:v>5031300113</x:v>
      </x:c>
      <x:c r="F1924" s="601" t="str">
        <x:v>RET ISOLAD DISCO/ANCORAGEM LV</x:v>
      </x:c>
      <x:c r="G1924" s="453" t="str">
        <x:v>CONJUNTO</x:v>
      </x:c>
      <x:c r="H1924" s="604" t="n">
        <x:v>8</x:v>
      </x:c>
      <x:c r="I1924" s="607" t="n">
        <x:v>1425.15</x:v>
      </x:c>
      <x:c r="J1924" s="607" t="n">
        <x:v>2036.4</x:v>
      </x:c>
      <x:c r="K1924" s="453" t="str">
        <x:v>NORTE | SUL</x:v>
      </x:c>
      <x:c r="L1924" s="453" t="str">
        <x:v>NÃO</x:v>
      </x:c>
      <x:c r="M1924" s="453" t="str">
        <x:v>DISPONIBILIDADE O&amp;M · FORA DO FATOR K</x:v>
      </x:c>
      <x:c r="N1924" s="453" t="str">
        <x:v>DE/PARA POR CÓDIGO</x:v>
      </x:c>
    </x:row>
    <x:row r="1925">
      <x:c r="A1925" s="453" t="str">
        <x:v>JULHO 2025</x:v>
      </x:c>
      <x:c r="B1925" s="453" t="str">
        <x:v>DISPONIBILIDADE</x:v>
      </x:c>
      <x:c r="C1925" s="453" t="str">
        <x:v>DISPONIBILIDADE</x:v>
      </x:c>
      <x:c r="D1925" s="453" t="str">
        <x:v>LINHA VIVA</x:v>
      </x:c>
      <x:c r="E1925" s="453" t="str">
        <x:v>5032000207</x:v>
      </x:c>
      <x:c r="F1925" s="601" t="str">
        <x:v>INST EMENDA COND NU AL/CU LV</x:v>
      </x:c>
      <x:c r="G1925" s="453" t="str">
        <x:v>UNIDADE</x:v>
      </x:c>
      <x:c r="H1925" s="604" t="n">
        <x:v>25</x:v>
      </x:c>
      <x:c r="I1925" s="607" t="n">
        <x:v>8984.05</x:v>
      </x:c>
      <x:c r="J1925" s="607" t="n">
        <x:v>9064.75</x:v>
      </x:c>
      <x:c r="K1925" s="453" t="str">
        <x:v>NORTE | SUL</x:v>
      </x:c>
      <x:c r="L1925" s="453" t="str">
        <x:v>NÃO</x:v>
      </x:c>
      <x:c r="M1925" s="453" t="str">
        <x:v>DISPONIBILIDADE O&amp;M · FORA DO FATOR K</x:v>
      </x:c>
      <x:c r="N1925" s="453" t="str">
        <x:v>DE/PARA POR CÓDIGO</x:v>
      </x:c>
    </x:row>
    <x:row r="1926">
      <x:c r="A1926" s="453" t="str">
        <x:v>JULHO 2025</x:v>
      </x:c>
      <x:c r="B1926" s="453" t="str">
        <x:v>DISPONIBILIDADE</x:v>
      </x:c>
      <x:c r="C1926" s="453" t="str">
        <x:v>DISPONIBILIDADE</x:v>
      </x:c>
      <x:c r="D1926" s="453" t="str">
        <x:v>LINHA VIVA</x:v>
      </x:c>
      <x:c r="E1926" s="453" t="str">
        <x:v>5032000208</x:v>
      </x:c>
      <x:c r="F1926" s="601" t="str">
        <x:v>INST CONECTOR EM CONDUTOR LV</x:v>
      </x:c>
      <x:c r="G1926" s="453" t="str">
        <x:v>UNIDADE</x:v>
      </x:c>
      <x:c r="H1926" s="604" t="n">
        <x:v>120</x:v>
      </x:c>
      <x:c r="I1926" s="607" t="n">
        <x:v>24497.5</x:v>
      </x:c>
      <x:c r="J1926" s="607" t="n">
        <x:v>32541.6</x:v>
      </x:c>
      <x:c r="K1926" s="453" t="str">
        <x:v>NORTE | SUL</x:v>
      </x:c>
      <x:c r="L1926" s="453" t="str">
        <x:v>NÃO</x:v>
      </x:c>
      <x:c r="M1926" s="453" t="str">
        <x:v>DISPONIBILIDADE O&amp;M · FORA DO FATOR K</x:v>
      </x:c>
      <x:c r="N1926" s="453" t="str">
        <x:v>DE/PARA POR CÓDIGO</x:v>
      </x:c>
    </x:row>
    <x:row r="1927">
      <x:c r="A1927" s="453" t="str">
        <x:v>JULHO 2025</x:v>
      </x:c>
      <x:c r="B1927" s="453" t="str">
        <x:v>DISPONIBILIDADE</x:v>
      </x:c>
      <x:c r="C1927" s="453" t="str">
        <x:v>DISPONIBILIDADE</x:v>
      </x:c>
      <x:c r="D1927" s="453" t="str">
        <x:v>LINHA VIVA</x:v>
      </x:c>
      <x:c r="E1927" s="453" t="str">
        <x:v>5032000209</x:v>
      </x:c>
      <x:c r="F1927" s="601" t="str">
        <x:v>RET CONECTOR EM CONDUTOR LV</x:v>
      </x:c>
      <x:c r="G1927" s="453" t="str">
        <x:v>UNIDADE</x:v>
      </x:c>
      <x:c r="H1927" s="604" t="n">
        <x:v>48</x:v>
      </x:c>
      <x:c r="I1927" s="607" t="n">
        <x:v>8451.91</x:v>
      </x:c>
      <x:c r="J1927" s="607" t="n">
        <x:v>8234.88</x:v>
      </x:c>
      <x:c r="K1927" s="453" t="str">
        <x:v>NORTE | SUL</x:v>
      </x:c>
      <x:c r="L1927" s="453" t="str">
        <x:v>NÃO</x:v>
      </x:c>
      <x:c r="M1927" s="453" t="str">
        <x:v>DISPONIBILIDADE O&amp;M · FORA DO FATOR K</x:v>
      </x:c>
      <x:c r="N1927" s="453" t="str">
        <x:v>DE/PARA POR CÓDIGO</x:v>
      </x:c>
    </x:row>
    <x:row r="1928">
      <x:c r="A1928" s="453" t="str">
        <x:v>JULHO 2025</x:v>
      </x:c>
      <x:c r="B1928" s="453" t="str">
        <x:v>DISPONIBILIDADE</x:v>
      </x:c>
      <x:c r="C1928" s="453" t="str">
        <x:v>DISPONIBILIDADE</x:v>
      </x:c>
      <x:c r="D1928" s="453" t="str">
        <x:v>LINHA VIVA</x:v>
      </x:c>
      <x:c r="E1928" s="453" t="str">
        <x:v>5032000214</x:v>
      </x:c>
      <x:c r="F1928" s="601" t="str">
        <x:v>INST AMARRACAO COND NU/MULTIP/PROTEG LV</x:v>
      </x:c>
      <x:c r="G1928" s="453" t="str">
        <x:v>UNIDADE</x:v>
      </x:c>
      <x:c r="H1928" s="604" t="n">
        <x:v>34</x:v>
      </x:c>
      <x:c r="I1928" s="607" t="n">
        <x:v>5085.85</x:v>
      </x:c>
      <x:c r="J1928" s="607" t="n">
        <x:v>10792.62</x:v>
      </x:c>
      <x:c r="K1928" s="453" t="str">
        <x:v>NORTE | SUL</x:v>
      </x:c>
      <x:c r="L1928" s="453" t="str">
        <x:v>NÃO</x:v>
      </x:c>
      <x:c r="M1928" s="453" t="str">
        <x:v>DISPONIBILIDADE O&amp;M · FORA DO FATOR K</x:v>
      </x:c>
      <x:c r="N1928" s="453" t="str">
        <x:v>DE/PARA POR CÓDIGO</x:v>
      </x:c>
    </x:row>
    <x:row r="1929">
      <x:c r="A1929" s="453" t="str">
        <x:v>JULHO 2025</x:v>
      </x:c>
      <x:c r="B1929" s="453" t="str">
        <x:v>DISPONIBILIDADE</x:v>
      </x:c>
      <x:c r="C1929" s="453" t="str">
        <x:v>DISPONIBILIDADE</x:v>
      </x:c>
      <x:c r="D1929" s="453" t="str">
        <x:v>LINHA VIVA</x:v>
      </x:c>
      <x:c r="E1929" s="453" t="str">
        <x:v>5032000215</x:v>
      </x:c>
      <x:c r="F1929" s="601" t="str">
        <x:v>INST FLY TAP/CRUZAM AEREO LV</x:v>
      </x:c>
      <x:c r="G1929" s="453" t="str">
        <x:v>UNIDADE</x:v>
      </x:c>
      <x:c r="H1929" s="604" t="n">
        <x:v>2</x:v>
      </x:c>
      <x:c r="I1929" s="607" t="n">
        <x:v>1265.13</x:v>
      </x:c>
      <x:c r="J1929" s="607" t="n">
        <x:v>1024.04</x:v>
      </x:c>
      <x:c r="K1929" s="453" t="str">
        <x:v>NORTE | SUL</x:v>
      </x:c>
      <x:c r="L1929" s="453" t="str">
        <x:v>NÃO</x:v>
      </x:c>
      <x:c r="M1929" s="453" t="str">
        <x:v>DISPONIBILIDADE O&amp;M · FORA DO FATOR K</x:v>
      </x:c>
      <x:c r="N1929" s="453" t="str">
        <x:v>NÃO INFORMADA | DE/PARA POR CÓDIGO</x:v>
      </x:c>
    </x:row>
    <x:row r="1930">
      <x:c r="A1930" s="453" t="str">
        <x:v>JULHO 2025</x:v>
      </x:c>
      <x:c r="B1930" s="453" t="str">
        <x:v>DISPONIBILIDADE</x:v>
      </x:c>
      <x:c r="C1930" s="453" t="str">
        <x:v>DISPONIBILIDADE</x:v>
      </x:c>
      <x:c r="D1930" s="453" t="str">
        <x:v>LINHA VIVA</x:v>
      </x:c>
      <x:c r="E1930" s="453" t="str">
        <x:v>5032000219</x:v>
      </x:c>
      <x:c r="F1930" s="601" t="str">
        <x:v>INST ESTRIBO OU GRAMPO LINHA VIVA RD LV</x:v>
      </x:c>
      <x:c r="G1930" s="453" t="str">
        <x:v>UNIDADE</x:v>
      </x:c>
      <x:c r="H1930" s="604" t="n">
        <x:v>1</x:v>
      </x:c>
      <x:c r="I1930" s="607" t="n">
        <x:v>1220.64</x:v>
      </x:c>
      <x:c r="J1930" s="607" t="n">
        <x:v>271.18</x:v>
      </x:c>
      <x:c r="K1930" s="453" t="str">
        <x:v>NORTE | SUL</x:v>
      </x:c>
      <x:c r="L1930" s="453" t="str">
        <x:v>NÃO</x:v>
      </x:c>
      <x:c r="M1930" s="453" t="str">
        <x:v>DISPONIBILIDADE O&amp;M · FORA DO FATOR K</x:v>
      </x:c>
      <x:c r="N1930" s="453" t="str">
        <x:v>NÃO INFORMADA | DE/PARA POR CÓDIGO</x:v>
      </x:c>
    </x:row>
    <x:row r="1931">
      <x:c r="A1931" s="453" t="str">
        <x:v>JULHO 2025</x:v>
      </x:c>
      <x:c r="B1931" s="453" t="str">
        <x:v>DISPONIBILIDADE</x:v>
      </x:c>
      <x:c r="C1931" s="453" t="str">
        <x:v>DISPONIBILIDADE</x:v>
      </x:c>
      <x:c r="D1931" s="453" t="str">
        <x:v>LINHA VIVA</x:v>
      </x:c>
      <x:c r="E1931" s="453" t="str">
        <x:v>5033000292</x:v>
      </x:c>
      <x:c r="F1931" s="601" t="str">
        <x:v>INST CHAVE FUSIVEL 15/25KV LV</x:v>
      </x:c>
      <x:c r="G1931" s="453" t="str">
        <x:v>UNIDADE</x:v>
      </x:c>
      <x:c r="H1931" s="604" t="n">
        <x:v>61</x:v>
      </x:c>
      <x:c r="I1931" s="607" t="n">
        <x:v>42929.03</x:v>
      </x:c>
      <x:c r="J1931" s="607" t="n">
        <x:v>23221.48</x:v>
      </x:c>
      <x:c r="K1931" s="453" t="str">
        <x:v>NORTE | SUL</x:v>
      </x:c>
      <x:c r="L1931" s="453" t="str">
        <x:v>NÃO</x:v>
      </x:c>
      <x:c r="M1931" s="453" t="str">
        <x:v>DISPONIBILIDADE O&amp;M · FORA DO FATOR K</x:v>
      </x:c>
      <x:c r="N1931" s="453" t="str">
        <x:v>DE/PARA POR CÓDIGO | NÃO INFORMADA</x:v>
      </x:c>
    </x:row>
    <x:row r="1932">
      <x:c r="A1932" s="453" t="str">
        <x:v>JULHO 2025</x:v>
      </x:c>
      <x:c r="B1932" s="453" t="str">
        <x:v>DISPONIBILIDADE</x:v>
      </x:c>
      <x:c r="C1932" s="453" t="str">
        <x:v>DISPONIBILIDADE</x:v>
      </x:c>
      <x:c r="D1932" s="453" t="str">
        <x:v>LINHA VIVA</x:v>
      </x:c>
      <x:c r="E1932" s="453" t="str">
        <x:v>5033000293</x:v>
      </x:c>
      <x:c r="F1932" s="601" t="str">
        <x:v>RET CHAVE FUSIVEL 15/25KV LV</x:v>
      </x:c>
      <x:c r="G1932" s="453" t="str">
        <x:v>UNIDADE</x:v>
      </x:c>
      <x:c r="H1932" s="604" t="n">
        <x:v>45</x:v>
      </x:c>
      <x:c r="I1932" s="607" t="n">
        <x:v>23342.47</x:v>
      </x:c>
      <x:c r="J1932" s="607" t="n">
        <x:v>15238.8</x:v>
      </x:c>
      <x:c r="K1932" s="453" t="str">
        <x:v>NORTE | SUL</x:v>
      </x:c>
      <x:c r="L1932" s="453" t="str">
        <x:v>NÃO</x:v>
      </x:c>
      <x:c r="M1932" s="453" t="str">
        <x:v>DISPONIBILIDADE O&amp;M · FORA DO FATOR K</x:v>
      </x:c>
      <x:c r="N1932" s="453" t="str">
        <x:v>DE/PARA POR CÓDIGO</x:v>
      </x:c>
    </x:row>
    <x:row r="1933">
      <x:c r="A1933" s="453" t="str">
        <x:v>JULHO 2025</x:v>
      </x:c>
      <x:c r="B1933" s="453" t="str">
        <x:v>DISPONIBILIDADE</x:v>
      </x:c>
      <x:c r="C1933" s="453" t="str">
        <x:v>DISPONIBILIDADE</x:v>
      </x:c>
      <x:c r="D1933" s="453" t="str">
        <x:v>LINHA VIVA</x:v>
      </x:c>
      <x:c r="E1933" s="453" t="str">
        <x:v>5033000296</x:v>
      </x:c>
      <x:c r="F1933" s="601" t="str">
        <x:v>INST CHAVE FACA LV</x:v>
      </x:c>
      <x:c r="G1933" s="453" t="str">
        <x:v>UNIDADE</x:v>
      </x:c>
      <x:c r="H1933" s="604" t="n">
        <x:v>9</x:v>
      </x:c>
      <x:c r="I1933" s="607" t="n">
        <x:v>5709.42</x:v>
      </x:c>
      <x:c r="J1933" s="607" t="n">
        <x:v>3426.12</x:v>
      </x:c>
      <x:c r="K1933" s="453" t="str">
        <x:v>NORTE | SUL</x:v>
      </x:c>
      <x:c r="L1933" s="453" t="str">
        <x:v>NÃO</x:v>
      </x:c>
      <x:c r="M1933" s="453" t="str">
        <x:v>DISPONIBILIDADE O&amp;M · FORA DO FATOR K</x:v>
      </x:c>
      <x:c r="N1933" s="453" t="str">
        <x:v>DE/PARA POR CÓDIGO</x:v>
      </x:c>
    </x:row>
    <x:row r="1934">
      <x:c r="A1934" s="453" t="str">
        <x:v>JULHO 2025</x:v>
      </x:c>
      <x:c r="B1934" s="453" t="str">
        <x:v>DISPONIBILIDADE</x:v>
      </x:c>
      <x:c r="C1934" s="453" t="str">
        <x:v>DISPONIBILIDADE</x:v>
      </x:c>
      <x:c r="D1934" s="453" t="str">
        <x:v>LINHA VIVA</x:v>
      </x:c>
      <x:c r="E1934" s="453" t="str">
        <x:v>5033000297</x:v>
      </x:c>
      <x:c r="F1934" s="601" t="str">
        <x:v>RET CHAVE FACA LV</x:v>
      </x:c>
      <x:c r="G1934" s="453" t="str">
        <x:v>UNIDADE</x:v>
      </x:c>
      <x:c r="H1934" s="604" t="n">
        <x:v>3</x:v>
      </x:c>
      <x:c r="I1934" s="607" t="n">
        <x:v>1429.13</x:v>
      </x:c>
      <x:c r="J1934" s="607" t="n">
        <x:v>1015.92</x:v>
      </x:c>
      <x:c r="K1934" s="453" t="str">
        <x:v>NORTE | SUL</x:v>
      </x:c>
      <x:c r="L1934" s="453" t="str">
        <x:v>NÃO</x:v>
      </x:c>
      <x:c r="M1934" s="453" t="str">
        <x:v>DISPONIBILIDADE O&amp;M · FORA DO FATOR K</x:v>
      </x:c>
      <x:c r="N1934" s="453" t="str">
        <x:v>DE/PARA POR CÓDIGO</x:v>
      </x:c>
    </x:row>
    <x:row r="1935">
      <x:c r="A1935" s="453" t="str">
        <x:v>JULHO 2025</x:v>
      </x:c>
      <x:c r="B1935" s="453" t="str">
        <x:v>DISPONIBILIDADE</x:v>
      </x:c>
      <x:c r="C1935" s="453" t="str">
        <x:v>DISPONIBILIDADE</x:v>
      </x:c>
      <x:c r="D1935" s="453" t="str">
        <x:v>LINHA VIVA</x:v>
      </x:c>
      <x:c r="E1935" s="453" t="str">
        <x:v>5033000318</x:v>
      </x:c>
      <x:c r="F1935" s="601" t="str">
        <x:v>INST PARA-RAIOS MT LV</x:v>
      </x:c>
      <x:c r="G1935" s="453" t="str">
        <x:v>UNIDADE</x:v>
      </x:c>
      <x:c r="H1935" s="604" t="n">
        <x:v>24</x:v>
      </x:c>
      <x:c r="I1935" s="607" t="n">
        <x:v>23969.67</x:v>
      </x:c>
      <x:c r="J1935" s="607" t="n">
        <x:v>9377.76</x:v>
      </x:c>
      <x:c r="K1935" s="453" t="str">
        <x:v>NORTE | SUL</x:v>
      </x:c>
      <x:c r="L1935" s="453" t="str">
        <x:v>NÃO</x:v>
      </x:c>
      <x:c r="M1935" s="453" t="str">
        <x:v>DISPONIBILIDADE O&amp;M · FORA DO FATOR K</x:v>
      </x:c>
      <x:c r="N1935" s="453" t="str">
        <x:v>DE/PARA POR CÓDIGO | NÃO INFORMADA</x:v>
      </x:c>
    </x:row>
    <x:row r="1936">
      <x:c r="A1936" s="453" t="str">
        <x:v>JULHO 2025</x:v>
      </x:c>
      <x:c r="B1936" s="453" t="str">
        <x:v>DISPONIBILIDADE</x:v>
      </x:c>
      <x:c r="C1936" s="453" t="str">
        <x:v>DISPONIBILIDADE</x:v>
      </x:c>
      <x:c r="D1936" s="453" t="str">
        <x:v>LINHA VIVA</x:v>
      </x:c>
      <x:c r="E1936" s="453" t="str">
        <x:v>5033000319</x:v>
      </x:c>
      <x:c r="F1936" s="601" t="str">
        <x:v>RET PARA-RAIOS MT LV</x:v>
      </x:c>
      <x:c r="G1936" s="453" t="str">
        <x:v>UNIDADE</x:v>
      </x:c>
      <x:c r="H1936" s="604" t="n">
        <x:v>23</x:v>
      </x:c>
      <x:c r="I1936" s="607" t="n">
        <x:v>15816.26</x:v>
      </x:c>
      <x:c r="J1936" s="607" t="n">
        <x:v>5640.29</x:v>
      </x:c>
      <x:c r="K1936" s="453" t="str">
        <x:v>NORTE | SUL</x:v>
      </x:c>
      <x:c r="L1936" s="453" t="str">
        <x:v>NÃO</x:v>
      </x:c>
      <x:c r="M1936" s="453" t="str">
        <x:v>DISPONIBILIDADE O&amp;M · FORA DO FATOR K</x:v>
      </x:c>
      <x:c r="N1936" s="453" t="str">
        <x:v>DE/PARA POR CÓDIGO</x:v>
      </x:c>
    </x:row>
    <x:row r="1937">
      <x:c r="A1937" s="453" t="str">
        <x:v>JULHO 2025</x:v>
      </x:c>
      <x:c r="B1937" s="453" t="str">
        <x:v>DISPONIBILIDADE</x:v>
      </x:c>
      <x:c r="C1937" s="453" t="str">
        <x:v>DISPONIBILIDADE</x:v>
      </x:c>
      <x:c r="D1937" s="453" t="str">
        <x:v>PODA</x:v>
      </x:c>
      <x:c r="E1937" s="453" t="str">
        <x:v>5035000065</x:v>
      </x:c>
      <x:c r="F1937" s="601" t="str">
        <x:v>PODA ARV&gt;6&lt;12M REDE BT CENTRAL 2MC PO LV</x:v>
      </x:c>
      <x:c r="G1937" s="453" t="str">
        <x:v>UNIDADE</x:v>
      </x:c>
      <x:c r="H1937" s="604" t="n">
        <x:v>1</x:v>
      </x:c>
      <x:c r="I1937" s="607" t="n">
        <x:v>2690.06</x:v>
      </x:c>
      <x:c r="J1937" s="607" t="n">
        <x:v>708.49</x:v>
      </x:c>
      <x:c r="K1937" s="453" t="str">
        <x:v>NORTE | SUL</x:v>
      </x:c>
      <x:c r="L1937" s="453" t="str">
        <x:v>NÃO</x:v>
      </x:c>
      <x:c r="M1937" s="453" t="str">
        <x:v>DISPONIBILIDADE O&amp;M · FORA DO FATOR K</x:v>
      </x:c>
      <x:c r="N1937" s="453" t="str">
        <x:v>SUGESTÃO POR SIMILARIDADE</x:v>
      </x:c>
    </x:row>
    <x:row r="1938">
      <x:c r="A1938" s="453" t="str">
        <x:v>JULHO 2025</x:v>
      </x:c>
      <x:c r="B1938" s="453" t="str">
        <x:v>DISPONIBILIDADE</x:v>
      </x:c>
      <x:c r="C1938" s="453" t="str">
        <x:v>DISPONIBILIDADE</x:v>
      </x:c>
      <x:c r="D1938" s="453" t="str">
        <x:v>LINHA MORTA</x:v>
      </x:c>
      <x:c r="E1938" s="453" t="str">
        <x:v>5400099116</x:v>
      </x:c>
      <x:c r="F1938" s="601" t="str">
        <x:v>INST CORTA-CIRCUITO BT LM</x:v>
      </x:c>
      <x:c r="G1938" s="453" t="str">
        <x:v>UNIDADE</x:v>
      </x:c>
      <x:c r="H1938" s="604" t="n">
        <x:v>1</x:v>
      </x:c>
      <x:c r="I1938" s="607" t="n">
        <x:v>40.48</x:v>
      </x:c>
      <x:c r="J1938" s="607" t="n">
        <x:v>362.54</x:v>
      </x:c>
      <x:c r="K1938" s="453" t="str">
        <x:v>SUL</x:v>
      </x:c>
      <x:c r="L1938" s="453" t="str">
        <x:v>NÃO</x:v>
      </x:c>
      <x:c r="M1938" s="453" t="str">
        <x:v>DISPONIBILIDADE O&amp;M · FORA DO FATOR K</x:v>
      </x:c>
      <x:c r="N1938" s="453" t="str">
        <x:v>DE/PARA POR CÓDIGO | NÃO INFORMADA</x:v>
      </x:c>
    </x:row>
    <x:row r="1939">
      <x:c r="A1939" s="453" t="str">
        <x:v>JULHO 2025</x:v>
      </x:c>
      <x:c r="B1939" s="453" t="str">
        <x:v>DISPONIBILIDADE</x:v>
      </x:c>
      <x:c r="C1939" s="453" t="str">
        <x:v>DISPONIBILIDADE</x:v>
      </x:c>
      <x:c r="D1939" s="453" t="str">
        <x:v>LINHA MORTA</x:v>
      </x:c>
      <x:c r="E1939" s="453" t="str">
        <x:v>5400099117</x:v>
      </x:c>
      <x:c r="F1939" s="601" t="str">
        <x:v>RET CORTA-CIRCUITO BT LM</x:v>
      </x:c>
      <x:c r="G1939" s="453" t="str">
        <x:v>UNIDADE</x:v>
      </x:c>
      <x:c r="H1939" s="604" t="n">
        <x:v>4</x:v>
      </x:c>
      <x:c r="I1939" s="607" t="n">
        <x:v>86.39</x:v>
      </x:c>
      <x:c r="J1939" s="607" t="n">
        <x:v>996.92</x:v>
      </x:c>
      <x:c r="K1939" s="453" t="str">
        <x:v>SUL</x:v>
      </x:c>
      <x:c r="L1939" s="453" t="str">
        <x:v>NÃO</x:v>
      </x:c>
      <x:c r="M1939" s="453" t="str">
        <x:v>DISPONIBILIDADE O&amp;M · FORA DO FATOR K</x:v>
      </x:c>
      <x:c r="N1939" s="453" t="str">
        <x:v>DE/PARA POR CÓDIGO</x:v>
      </x:c>
    </x:row>
    <x:row r="1940">
      <x:c r="A1940" s="453" t="str">
        <x:v>JULHO 2025</x:v>
      </x:c>
      <x:c r="B1940" s="453" t="str">
        <x:v>DISPONIBILIDADE</x:v>
      </x:c>
      <x:c r="C1940" s="453" t="str">
        <x:v>DISPONIBILIDADE</x:v>
      </x:c>
      <x:c r="D1940" s="453" t="str">
        <x:v>LINHA MORTA</x:v>
      </x:c>
      <x:c r="E1940" s="453" t="str">
        <x:v>5400099188</x:v>
      </x:c>
      <x:c r="F1940" s="601" t="str">
        <x:v>INST HASTE PARA-RAIOS LM</x:v>
      </x:c>
      <x:c r="G1940" s="453" t="str">
        <x:v>UNIDADE</x:v>
      </x:c>
      <x:c r="H1940" s="604" t="n">
        <x:v>2</x:v>
      </x:c>
      <x:c r="I1940" s="607" t="n">
        <x:v>312.36</x:v>
      </x:c>
      <x:c r="J1940" s="607" t="n">
        <x:v>627.8</x:v>
      </x:c>
      <x:c r="K1940" s="453" t="str">
        <x:v>SUL</x:v>
      </x:c>
      <x:c r="L1940" s="453" t="str">
        <x:v>NÃO</x:v>
      </x:c>
      <x:c r="M1940" s="453" t="str">
        <x:v>DISPONIBILIDADE O&amp;M · FORA DO FATOR K</x:v>
      </x:c>
      <x:c r="N1940" s="453" t="str">
        <x:v>NÃO INFORMADA | DE/PARA POR CÓDIGO</x:v>
      </x:c>
    </x:row>
    <x:row r="1941">
      <x:c r="A1941" s="453" t="str">
        <x:v>JULHO 2025</x:v>
      </x:c>
      <x:c r="B1941" s="453" t="str">
        <x:v>DISPONIBILIDADE</x:v>
      </x:c>
      <x:c r="C1941" s="453" t="str">
        <x:v>DISPONIBILIDADE</x:v>
      </x:c>
      <x:c r="D1941" s="453" t="str">
        <x:v>LINHA MORTA</x:v>
      </x:c>
      <x:c r="E1941" s="453" t="str">
        <x:v>5400099189</x:v>
      </x:c>
      <x:c r="F1941" s="601" t="str">
        <x:v>RET HASTE PARA-RAIOS LM</x:v>
      </x:c>
      <x:c r="G1941" s="453" t="str">
        <x:v>UNIDADE</x:v>
      </x:c>
      <x:c r="H1941" s="604" t="n">
        <x:v>2</x:v>
      </x:c>
      <x:c r="I1941" s="607" t="n">
        <x:v>87.84</x:v>
      </x:c>
      <x:c r="J1941" s="607" t="n">
        <x:v>312.84</x:v>
      </x:c>
      <x:c r="K1941" s="453" t="str">
        <x:v>SUL</x:v>
      </x:c>
      <x:c r="L1941" s="453" t="str">
        <x:v>NÃO</x:v>
      </x:c>
      <x:c r="M1941" s="453" t="str">
        <x:v>DISPONIBILIDADE O&amp;M · FORA DO FATOR K</x:v>
      </x:c>
      <x:c r="N1941" s="453" t="str">
        <x:v>DE/PARA POR CÓDIGO</x:v>
      </x:c>
    </x:row>
    <x:row r="1942">
      <x:c r="A1942" s="453" t="str">
        <x:v>JULHO 2025</x:v>
      </x:c>
      <x:c r="B1942" s="453" t="str">
        <x:v>DISPONIBILIDADE</x:v>
      </x:c>
      <x:c r="C1942" s="453" t="str">
        <x:v>DISPONIBILIDADE</x:v>
      </x:c>
      <x:c r="D1942" s="453" t="str">
        <x:v>LINHA MORTA</x:v>
      </x:c>
      <x:c r="E1942" s="453" t="str">
        <x:v>5400099204</x:v>
      </x:c>
      <x:c r="F1942" s="601" t="str">
        <x:v>IMPLANT TALA (REFORCO POSTE MAD) BASE LM</x:v>
      </x:c>
      <x:c r="G1942" s="453" t="str">
        <x:v>UNIDADE</x:v>
      </x:c>
      <x:c r="H1942" s="604" t="n">
        <x:v>86</x:v>
      </x:c>
      <x:c r="I1942" s="607" t="n">
        <x:v>88334.32</x:v>
      </x:c>
      <x:c r="J1942" s="607" t="n">
        <x:v>90889.1</x:v>
      </x:c>
      <x:c r="K1942" s="453" t="str">
        <x:v>NORTE | SUL</x:v>
      </x:c>
      <x:c r="L1942" s="453" t="str">
        <x:v>NÃO</x:v>
      </x:c>
      <x:c r="M1942" s="453" t="str">
        <x:v>DISPONIBILIDADE O&amp;M · FORA DO FATOR K</x:v>
      </x:c>
      <x:c r="N1942" s="453" t="str">
        <x:v>DE/PARA POR CÓDIGO</x:v>
      </x:c>
    </x:row>
    <x:row r="1943">
      <x:c r="A1943" s="453" t="str">
        <x:v>JULHO 2025</x:v>
      </x:c>
      <x:c r="B1943" s="453" t="str">
        <x:v>O&amp;M</x:v>
      </x:c>
      <x:c r="C1943" s="453" t="str">
        <x:v>PRODUÇÃO</x:v>
      </x:c>
      <x:c r="D1943" s="453" t="str">
        <x:v>LINHA MORTA</x:v>
      </x:c>
      <x:c r="E1943" s="453" t="str">
        <x:v>5020000092</x:v>
      </x:c>
      <x:c r="F1943" s="601" t="str">
        <x:v>INST POSTE CONCRETO ATE 14M LM</x:v>
      </x:c>
      <x:c r="G1943" s="453" t="str">
        <x:v>UNIDADE</x:v>
      </x:c>
      <x:c r="H1943" s="604" t="n">
        <x:v>503.065163</x:v>
      </x:c>
      <x:c r="I1943" s="607" t="n">
        <x:v>693228.31</x:v>
      </x:c>
      <x:c r="J1943" s="607" t="n">
        <x:v>886104.01</x:v>
      </x:c>
      <x:c r="K1943" s="453" t="str">
        <x:v>NORTE | SUL</x:v>
      </x:c>
      <x:c r="L1943" s="453" t="str">
        <x:v>SIM</x:v>
      </x:c>
      <x:c r="M1943" s="453" t="str">
        <x:v>PRODUÇÃO · COMPÕE O FATOR K</x:v>
      </x:c>
      <x:c r="N1943" s="453" t="str">
        <x:v>DE/PARA POR CÓDIGO</x:v>
      </x:c>
    </x:row>
    <x:row r="1944">
      <x:c r="A1944" s="453" t="str">
        <x:v>JULHO 2025</x:v>
      </x:c>
      <x:c r="B1944" s="453" t="str">
        <x:v>O&amp;M</x:v>
      </x:c>
      <x:c r="C1944" s="453" t="str">
        <x:v>PRODUÇÃO</x:v>
      </x:c>
      <x:c r="D1944" s="453" t="str">
        <x:v>LINHA MORTA</x:v>
      </x:c>
      <x:c r="E1944" s="453" t="str">
        <x:v>5020000093</x:v>
      </x:c>
      <x:c r="F1944" s="601" t="str">
        <x:v>RET POSTE CONCRETO ATE 14M LM</x:v>
      </x:c>
      <x:c r="G1944" s="453" t="str">
        <x:v>UNIDADE</x:v>
      </x:c>
      <x:c r="H1944" s="604" t="n">
        <x:v>44.988405</x:v>
      </x:c>
      <x:c r="I1944" s="607" t="n">
        <x:v>25963.28</x:v>
      </x:c>
      <x:c r="J1944" s="607" t="n">
        <x:v>31342.52</x:v>
      </x:c>
      <x:c r="K1944" s="453" t="str">
        <x:v>NORTE | SUL</x:v>
      </x:c>
      <x:c r="L1944" s="453" t="str">
        <x:v>SIM</x:v>
      </x:c>
      <x:c r="M1944" s="453" t="str">
        <x:v>PRODUÇÃO · COMPÕE O FATOR K</x:v>
      </x:c>
      <x:c r="N1944" s="453" t="str">
        <x:v>DE/PARA POR CÓDIGO | NÃO INFORMADA</x:v>
      </x:c>
    </x:row>
    <x:row r="1945">
      <x:c r="A1945" s="453" t="str">
        <x:v>JULHO 2025</x:v>
      </x:c>
      <x:c r="B1945" s="453" t="str">
        <x:v>O&amp;M</x:v>
      </x:c>
      <x:c r="C1945" s="453" t="str">
        <x:v>PRODUÇÃO</x:v>
      </x:c>
      <x:c r="D1945" s="453" t="str">
        <x:v>LINHA MORTA</x:v>
      </x:c>
      <x:c r="E1945" s="453" t="str">
        <x:v>5020000098</x:v>
      </x:c>
      <x:c r="F1945" s="601" t="str">
        <x:v>INST POSTE DE FIBRA 7 A 19M LM</x:v>
      </x:c>
      <x:c r="G1945" s="453" t="str">
        <x:v>UNIDADE</x:v>
      </x:c>
      <x:c r="H1945" s="604" t="n">
        <x:v>207.934837</x:v>
      </x:c>
      <x:c r="I1945" s="607" t="n">
        <x:v>254386.31</x:v>
      </x:c>
      <x:c r="J1945" s="607" t="n">
        <x:v>244273.53</x:v>
      </x:c>
      <x:c r="K1945" s="453" t="str">
        <x:v>NORTE | SUL</x:v>
      </x:c>
      <x:c r="L1945" s="453" t="str">
        <x:v>SIM</x:v>
      </x:c>
      <x:c r="M1945" s="453" t="str">
        <x:v>PRODUÇÃO · COMPÕE O FATOR K</x:v>
      </x:c>
      <x:c r="N1945" s="453" t="str">
        <x:v>DE/PARA POR CÓDIGO | NÃO INFORMADA</x:v>
      </x:c>
    </x:row>
    <x:row r="1946">
      <x:c r="A1946" s="453" t="str">
        <x:v>JULHO 2025</x:v>
      </x:c>
      <x:c r="B1946" s="453" t="str">
        <x:v>O&amp;M</x:v>
      </x:c>
      <x:c r="C1946" s="453" t="str">
        <x:v>PRODUÇÃO</x:v>
      </x:c>
      <x:c r="D1946" s="453" t="str">
        <x:v>LINHA MORTA</x:v>
      </x:c>
      <x:c r="E1946" s="453" t="str">
        <x:v>5020000099</x:v>
      </x:c>
      <x:c r="F1946" s="601" t="str">
        <x:v>RET POSTE DE FIBRA 7 A 19M LM</x:v>
      </x:c>
      <x:c r="G1946" s="453" t="str">
        <x:v>UNIDADE</x:v>
      </x:c>
      <x:c r="H1946" s="604" t="n">
        <x:v>3.943768</x:v>
      </x:c>
      <x:c r="I1946" s="607" t="n">
        <x:v>1756.5</x:v>
      </x:c>
      <x:c r="J1946" s="607" t="n">
        <x:v>2362.36</x:v>
      </x:c>
      <x:c r="K1946" s="453" t="str">
        <x:v>NORTE | SUL</x:v>
      </x:c>
      <x:c r="L1946" s="453" t="str">
        <x:v>SIM</x:v>
      </x:c>
      <x:c r="M1946" s="453" t="str">
        <x:v>PRODUÇÃO · COMPÕE O FATOR K</x:v>
      </x:c>
      <x:c r="N1946" s="453" t="str">
        <x:v>DE/PARA POR CÓDIGO | NÃO INFORMADA</x:v>
      </x:c>
    </x:row>
    <x:row r="1947">
      <x:c r="A1947" s="453" t="str">
        <x:v>JULHO 2025</x:v>
      </x:c>
      <x:c r="B1947" s="453" t="str">
        <x:v>O&amp;M</x:v>
      </x:c>
      <x:c r="C1947" s="453" t="str">
        <x:v>PRODUÇÃO</x:v>
      </x:c>
      <x:c r="D1947" s="453" t="str">
        <x:v>LINHA MORTA</x:v>
      </x:c>
      <x:c r="E1947" s="453" t="str">
        <x:v>5020000106</x:v>
      </x:c>
      <x:c r="F1947" s="601" t="str">
        <x:v>APRUMAR POSTE CONC/FIBRA LM</x:v>
      </x:c>
      <x:c r="G1947" s="453" t="str">
        <x:v>UNIDADE</x:v>
      </x:c>
      <x:c r="H1947" s="604" t="n">
        <x:v>17</x:v>
      </x:c>
      <x:c r="I1947" s="607" t="n">
        <x:v>7634.51</x:v>
      </x:c>
      <x:c r="J1947" s="607" t="n">
        <x:v>11079.24</x:v>
      </x:c>
      <x:c r="K1947" s="453" t="str">
        <x:v>NORTE</x:v>
      </x:c>
      <x:c r="L1947" s="453" t="str">
        <x:v>SIM</x:v>
      </x:c>
      <x:c r="M1947" s="453" t="str">
        <x:v>PRODUÇÃO · COMPÕE O FATOR K</x:v>
      </x:c>
      <x:c r="N1947" s="453" t="str">
        <x:v>DE/PARA POR CÓDIGO</x:v>
      </x:c>
    </x:row>
    <x:row r="1948">
      <x:c r="A1948" s="453" t="str">
        <x:v>JULHO 2025</x:v>
      </x:c>
      <x:c r="B1948" s="453" t="str">
        <x:v>O&amp;M</x:v>
      </x:c>
      <x:c r="C1948" s="453" t="str">
        <x:v>PRODUÇÃO</x:v>
      </x:c>
      <x:c r="D1948" s="453" t="str">
        <x:v>LINHA MORTA</x:v>
      </x:c>
      <x:c r="E1948" s="453" t="str">
        <x:v>5020000107</x:v>
      </x:c>
      <x:c r="F1948" s="601" t="str">
        <x:v>RESTAURAR PASSEIO SIMPLES CIMENTADO LM</x:v>
      </x:c>
      <x:c r="G1948" s="453" t="str">
        <x:v>UNIDADE</x:v>
      </x:c>
      <x:c r="H1948" s="604" t="n">
        <x:v>16</x:v>
      </x:c>
      <x:c r="I1948" s="607" t="n">
        <x:v>11400.8</x:v>
      </x:c>
      <x:c r="J1948" s="607" t="n">
        <x:v>8930.08</x:v>
      </x:c>
      <x:c r="K1948" s="453" t="str">
        <x:v>NORTE | SUL</x:v>
      </x:c>
      <x:c r="L1948" s="453" t="str">
        <x:v>SIM</x:v>
      </x:c>
      <x:c r="M1948" s="453" t="str">
        <x:v>PRODUÇÃO · COMPÕE O FATOR K</x:v>
      </x:c>
      <x:c r="N1948" s="453" t="str">
        <x:v>DE/PARA POR CÓDIGO</x:v>
      </x:c>
    </x:row>
    <x:row r="1949">
      <x:c r="A1949" s="453" t="str">
        <x:v>JULHO 2025</x:v>
      </x:c>
      <x:c r="B1949" s="453" t="str">
        <x:v>O&amp;M</x:v>
      </x:c>
      <x:c r="C1949" s="453" t="str">
        <x:v>PRODUÇÃO</x:v>
      </x:c>
      <x:c r="D1949" s="453" t="str">
        <x:v>LINHA MORTA</x:v>
      </x:c>
      <x:c r="E1949" s="453" t="str">
        <x:v>5020000118</x:v>
      </x:c>
      <x:c r="F1949" s="601" t="str">
        <x:v>RET POSTE DE MADEIRA LM</x:v>
      </x:c>
      <x:c r="G1949" s="453" t="str">
        <x:v>UNIDADE</x:v>
      </x:c>
      <x:c r="H1949" s="604" t="n">
        <x:v>481.067827</x:v>
      </x:c>
      <x:c r="I1949" s="607" t="n">
        <x:v>244524.41</x:v>
      </x:c>
      <x:c r="J1949" s="607" t="n">
        <x:v>288164.44</x:v>
      </x:c>
      <x:c r="K1949" s="453" t="str">
        <x:v>NORTE | SUL</x:v>
      </x:c>
      <x:c r="L1949" s="453" t="str">
        <x:v>SIM</x:v>
      </x:c>
      <x:c r="M1949" s="453" t="str">
        <x:v>PRODUÇÃO · COMPÕE O FATOR K</x:v>
      </x:c>
      <x:c r="N1949" s="453" t="str">
        <x:v>DE/PARA POR CÓDIGO | NÃO INFORMADA</x:v>
      </x:c>
    </x:row>
    <x:row r="1950">
      <x:c r="A1950" s="453" t="str">
        <x:v>JULHO 2025</x:v>
      </x:c>
      <x:c r="B1950" s="453" t="str">
        <x:v>O&amp;M</x:v>
      </x:c>
      <x:c r="C1950" s="453" t="str">
        <x:v>PRODUÇÃO</x:v>
      </x:c>
      <x:c r="D1950" s="453" t="str">
        <x:v>LINHA MORTA</x:v>
      </x:c>
      <x:c r="E1950" s="453" t="str">
        <x:v>5020000119</x:v>
      </x:c>
      <x:c r="F1950" s="601" t="str">
        <x:v>INST POSTE MET QUAD 5 OU 7M PADRAO LM</x:v>
      </x:c>
      <x:c r="G1950" s="453" t="str">
        <x:v>UNIDADE</x:v>
      </x:c>
      <x:c r="H1950" s="604" t="n">
        <x:v>476</x:v>
      </x:c>
      <x:c r="I1950" s="607" t="n">
        <x:v>117205.48</x:v>
      </x:c>
      <x:c r="J1950" s="607" t="n">
        <x:v>451062.36</x:v>
      </x:c>
      <x:c r="K1950" s="453" t="str">
        <x:v>NORTE</x:v>
      </x:c>
      <x:c r="L1950" s="453" t="str">
        <x:v>SIM</x:v>
      </x:c>
      <x:c r="M1950" s="453" t="str">
        <x:v>PRODUÇÃO · COMPÕE O FATOR K</x:v>
      </x:c>
      <x:c r="N1950" s="453" t="str">
        <x:v>DE/PARA POR CÓDIGO</x:v>
      </x:c>
    </x:row>
    <x:row r="1951">
      <x:c r="A1951" s="453" t="str">
        <x:v>JULHO 2025</x:v>
      </x:c>
      <x:c r="B1951" s="453" t="str">
        <x:v>O&amp;M</x:v>
      </x:c>
      <x:c r="C1951" s="453" t="str">
        <x:v>PRODUÇÃO</x:v>
      </x:c>
      <x:c r="D1951" s="453" t="str">
        <x:v>LINHA MORTA</x:v>
      </x:c>
      <x:c r="E1951" s="453" t="str">
        <x:v>5020100055</x:v>
      </x:c>
      <x:c r="F1951" s="601" t="str">
        <x:v>ABRIR CAVA ROCHA MACICA S/ EXPLOSIVO LM</x:v>
      </x:c>
      <x:c r="G1951" s="453" t="str">
        <x:v>UNIDADE</x:v>
      </x:c>
      <x:c r="H1951" s="604" t="n">
        <x:v>24</x:v>
      </x:c>
      <x:c r="I1951" s="607" t="n">
        <x:v>159884.64</x:v>
      </x:c>
      <x:c r="J1951" s="607" t="n">
        <x:v>39589.2</x:v>
      </x:c>
      <x:c r="K1951" s="453" t="str">
        <x:v>NORTE | SUL</x:v>
      </x:c>
      <x:c r="L1951" s="453" t="str">
        <x:v>SIM</x:v>
      </x:c>
      <x:c r="M1951" s="453" t="str">
        <x:v>PRODUÇÃO · COMPÕE O FATOR K</x:v>
      </x:c>
      <x:c r="N1951" s="453" t="str">
        <x:v>DE/PARA POR CÓDIGO | NÃO INFORMADA</x:v>
      </x:c>
    </x:row>
    <x:row r="1952">
      <x:c r="A1952" s="453" t="str">
        <x:v>JULHO 2025</x:v>
      </x:c>
      <x:c r="B1952" s="453" t="str">
        <x:v>O&amp;M</x:v>
      </x:c>
      <x:c r="C1952" s="453" t="str">
        <x:v>PRODUÇÃO</x:v>
      </x:c>
      <x:c r="D1952" s="453" t="str">
        <x:v>LINHA MORTA</x:v>
      </x:c>
      <x:c r="E1952" s="453" t="str">
        <x:v>5020100057</x:v>
      </x:c>
      <x:c r="F1952" s="601" t="str">
        <x:v>BASE CONCRETO 2CAMADAS PARA POSTE LM</x:v>
      </x:c>
      <x:c r="G1952" s="453" t="str">
        <x:v>UNIDADE</x:v>
      </x:c>
      <x:c r="H1952" s="604" t="n">
        <x:v>132</x:v>
      </x:c>
      <x:c r="I1952" s="607" t="n">
        <x:v>314230.76</x:v>
      </x:c>
      <x:c r="J1952" s="607" t="n">
        <x:v>191054.16</x:v>
      </x:c>
      <x:c r="K1952" s="453" t="str">
        <x:v>NORTE | SUL</x:v>
      </x:c>
      <x:c r="L1952" s="453" t="str">
        <x:v>SIM</x:v>
      </x:c>
      <x:c r="M1952" s="453" t="str">
        <x:v>PRODUÇÃO · COMPÕE O FATOR K</x:v>
      </x:c>
      <x:c r="N1952" s="453" t="str">
        <x:v>DE/PARA POR CÓDIGO</x:v>
      </x:c>
    </x:row>
    <x:row r="1953">
      <x:c r="A1953" s="453" t="str">
        <x:v>JULHO 2025</x:v>
      </x:c>
      <x:c r="B1953" s="453" t="str">
        <x:v>O&amp;M</x:v>
      </x:c>
      <x:c r="C1953" s="453" t="str">
        <x:v>PRODUÇÃO</x:v>
      </x:c>
      <x:c r="D1953" s="453" t="str">
        <x:v>LINHA MORTA</x:v>
      </x:c>
      <x:c r="E1953" s="453" t="str">
        <x:v>5020100058</x:v>
      </x:c>
      <x:c r="F1953" s="601" t="str">
        <x:v>BASE CONCRETO C/ MANILHA PARA POSTE LM</x:v>
      </x:c>
      <x:c r="G1953" s="453" t="str">
        <x:v>UNIDADE</x:v>
      </x:c>
      <x:c r="H1953" s="604" t="n">
        <x:v>5</x:v>
      </x:c>
      <x:c r="I1953" s="607" t="n">
        <x:v>54078.2</x:v>
      </x:c>
      <x:c r="J1953" s="607" t="n">
        <x:v>8611.2</x:v>
      </x:c>
      <x:c r="K1953" s="453" t="str">
        <x:v>SUL</x:v>
      </x:c>
      <x:c r="L1953" s="453" t="str">
        <x:v>SIM</x:v>
      </x:c>
      <x:c r="M1953" s="453" t="str">
        <x:v>PRODUÇÃO · COMPÕE O FATOR K</x:v>
      </x:c>
      <x:c r="N1953" s="453" t="str">
        <x:v>DE/PARA POR CÓDIGO</x:v>
      </x:c>
    </x:row>
    <x:row r="1954">
      <x:c r="A1954" s="453" t="str">
        <x:v>JULHO 2025</x:v>
      </x:c>
      <x:c r="B1954" s="453" t="str">
        <x:v>O&amp;M</x:v>
      </x:c>
      <x:c r="C1954" s="453" t="str">
        <x:v>PRODUÇÃO</x:v>
      </x:c>
      <x:c r="D1954" s="453" t="str">
        <x:v>LINHA MORTA</x:v>
      </x:c>
      <x:c r="E1954" s="453" t="str">
        <x:v>5020200034</x:v>
      </x:c>
      <x:c r="F1954" s="601" t="str">
        <x:v>INST ESTAI ANCORA LM</x:v>
      </x:c>
      <x:c r="G1954" s="453" t="str">
        <x:v>CONJUNTO</x:v>
      </x:c>
      <x:c r="H1954" s="604" t="n">
        <x:v>20</x:v>
      </x:c>
      <x:c r="I1954" s="607" t="n">
        <x:v>37091.8</x:v>
      </x:c>
      <x:c r="J1954" s="607" t="n">
        <x:v>18381.8</x:v>
      </x:c>
      <x:c r="K1954" s="453" t="str">
        <x:v>NORTE | SUL</x:v>
      </x:c>
      <x:c r="L1954" s="453" t="str">
        <x:v>SIM</x:v>
      </x:c>
      <x:c r="M1954" s="453" t="str">
        <x:v>PRODUÇÃO · COMPÕE O FATOR K</x:v>
      </x:c>
      <x:c r="N1954" s="453" t="str">
        <x:v>DE/PARA POR CÓDIGO</x:v>
      </x:c>
    </x:row>
    <x:row r="1955">
      <x:c r="A1955" s="453" t="str">
        <x:v>JULHO 2025</x:v>
      </x:c>
      <x:c r="B1955" s="453" t="str">
        <x:v>O&amp;M</x:v>
      </x:c>
      <x:c r="C1955" s="453" t="str">
        <x:v>PRODUÇÃO</x:v>
      </x:c>
      <x:c r="D1955" s="453" t="str">
        <x:v>LINHA MORTA</x:v>
      </x:c>
      <x:c r="E1955" s="453" t="str">
        <x:v>5020200035</x:v>
      </x:c>
      <x:c r="F1955" s="601" t="str">
        <x:v>RET ESTAI ANCORA LM</x:v>
      </x:c>
      <x:c r="G1955" s="453" t="str">
        <x:v>CONJUNTO</x:v>
      </x:c>
      <x:c r="H1955" s="604" t="n">
        <x:v>76</x:v>
      </x:c>
      <x:c r="I1955" s="607" t="n">
        <x:v>21967.22</x:v>
      </x:c>
      <x:c r="J1955" s="607" t="n">
        <x:v>19640.68</x:v>
      </x:c>
      <x:c r="K1955" s="453" t="str">
        <x:v>NORTE | SUL</x:v>
      </x:c>
      <x:c r="L1955" s="453" t="str">
        <x:v>SIM</x:v>
      </x:c>
      <x:c r="M1955" s="453" t="str">
        <x:v>PRODUÇÃO · COMPÕE O FATOR K</x:v>
      </x:c>
      <x:c r="N1955" s="453" t="str">
        <x:v>DE/PARA POR CÓDIGO</x:v>
      </x:c>
    </x:row>
    <x:row r="1956">
      <x:c r="A1956" s="453" t="str">
        <x:v>JULHO 2025</x:v>
      </x:c>
      <x:c r="B1956" s="453" t="str">
        <x:v>O&amp;M</x:v>
      </x:c>
      <x:c r="C1956" s="453" t="str">
        <x:v>PRODUÇÃO</x:v>
      </x:c>
      <x:c r="D1956" s="453" t="str">
        <x:v>LINHA MORTA</x:v>
      </x:c>
      <x:c r="E1956" s="453" t="str">
        <x:v>5020200036</x:v>
      </x:c>
      <x:c r="F1956" s="601" t="str">
        <x:v>INST ESTAI SUBSOLO BASE REFORCADA LM</x:v>
      </x:c>
      <x:c r="G1956" s="453" t="str">
        <x:v>CONJUNTO</x:v>
      </x:c>
      <x:c r="H1956" s="604" t="n">
        <x:v>9</x:v>
      </x:c>
      <x:c r="I1956" s="607" t="n">
        <x:v>4841.46</x:v>
      </x:c>
      <x:c r="J1956" s="607" t="n">
        <x:v>3078.27</x:v>
      </x:c>
      <x:c r="K1956" s="453" t="str">
        <x:v>NORTE | SUL</x:v>
      </x:c>
      <x:c r="L1956" s="453" t="str">
        <x:v>SIM</x:v>
      </x:c>
      <x:c r="M1956" s="453" t="str">
        <x:v>PRODUÇÃO · COMPÕE O FATOR K</x:v>
      </x:c>
      <x:c r="N1956" s="453" t="str">
        <x:v>SUGESTÃO POR SIMILARIDADE | NÃO INFORMADA</x:v>
      </x:c>
    </x:row>
    <x:row r="1957">
      <x:c r="A1957" s="453" t="str">
        <x:v>JULHO 2025</x:v>
      </x:c>
      <x:c r="B1957" s="453" t="str">
        <x:v>O&amp;M</x:v>
      </x:c>
      <x:c r="C1957" s="453" t="str">
        <x:v>PRODUÇÃO</x:v>
      </x:c>
      <x:c r="D1957" s="453" t="str">
        <x:v>LINHA MORTA</x:v>
      </x:c>
      <x:c r="E1957" s="453" t="str">
        <x:v>5020200037</x:v>
      </x:c>
      <x:c r="F1957" s="601" t="str">
        <x:v>INST ESTAI AEREO LM</x:v>
      </x:c>
      <x:c r="G1957" s="453" t="str">
        <x:v>CONJUNTO</x:v>
      </x:c>
      <x:c r="H1957" s="604" t="n">
        <x:v>1</x:v>
      </x:c>
      <x:c r="I1957" s="607" t="n">
        <x:v>434.36</x:v>
      </x:c>
      <x:c r="J1957" s="607" t="n">
        <x:v>368.06</x:v>
      </x:c>
      <x:c r="K1957" s="453" t="str">
        <x:v>NORTE | SUL</x:v>
      </x:c>
      <x:c r="L1957" s="453" t="str">
        <x:v>SIM</x:v>
      </x:c>
      <x:c r="M1957" s="453" t="str">
        <x:v>PRODUÇÃO · COMPÕE O FATOR K</x:v>
      </x:c>
      <x:c r="N1957" s="453" t="str">
        <x:v>DE/PARA POR CÓDIGO | NÃO INFORMADA</x:v>
      </x:c>
    </x:row>
    <x:row r="1958">
      <x:c r="A1958" s="453" t="str">
        <x:v>JULHO 2025</x:v>
      </x:c>
      <x:c r="B1958" s="453" t="str">
        <x:v>O&amp;M</x:v>
      </x:c>
      <x:c r="C1958" s="453" t="str">
        <x:v>PRODUÇÃO</x:v>
      </x:c>
      <x:c r="D1958" s="453" t="str">
        <x:v>LINHA MORTA</x:v>
      </x:c>
      <x:c r="E1958" s="453" t="str">
        <x:v>5020200038</x:v>
      </x:c>
      <x:c r="F1958" s="601" t="str">
        <x:v>RET ESTAI AEREO LM</x:v>
      </x:c>
      <x:c r="G1958" s="453" t="str">
        <x:v>CONJUNTO</x:v>
      </x:c>
      <x:c r="H1958" s="604" t="n">
        <x:v>14</x:v>
      </x:c>
      <x:c r="I1958" s="607" t="n">
        <x:v>2586.83</x:v>
      </x:c>
      <x:c r="J1958" s="607" t="n">
        <x:v>3864.56</x:v>
      </x:c>
      <x:c r="K1958" s="453" t="str">
        <x:v>NORTE | SUL</x:v>
      </x:c>
      <x:c r="L1958" s="453" t="str">
        <x:v>SIM</x:v>
      </x:c>
      <x:c r="M1958" s="453" t="str">
        <x:v>PRODUÇÃO · COMPÕE O FATOR K</x:v>
      </x:c>
      <x:c r="N1958" s="453" t="str">
        <x:v>DE/PARA POR CÓDIGO | NÃO INFORMADA</x:v>
      </x:c>
    </x:row>
    <x:row r="1959">
      <x:c r="A1959" s="453" t="str">
        <x:v>JULHO 2025</x:v>
      </x:c>
      <x:c r="B1959" s="453" t="str">
        <x:v>O&amp;M</x:v>
      </x:c>
      <x:c r="C1959" s="453" t="str">
        <x:v>PRODUÇÃO</x:v>
      </x:c>
      <x:c r="D1959" s="453" t="str">
        <x:v>LINHA MORTA</x:v>
      </x:c>
      <x:c r="E1959" s="453" t="str">
        <x:v>5020200039</x:v>
      </x:c>
      <x:c r="F1959" s="601" t="str">
        <x:v>TENSIONAR ESTAI LM</x:v>
      </x:c>
      <x:c r="G1959" s="453" t="str">
        <x:v>CONJUNTO</x:v>
      </x:c>
      <x:c r="H1959" s="604" t="n">
        <x:v>5</x:v>
      </x:c>
      <x:c r="I1959" s="607" t="n">
        <x:v>488</x:v>
      </x:c>
      <x:c r="J1959" s="607" t="n">
        <x:v>920.15</x:v>
      </x:c>
      <x:c r="K1959" s="453" t="str">
        <x:v>NORTE</x:v>
      </x:c>
      <x:c r="L1959" s="453" t="str">
        <x:v>SIM</x:v>
      </x:c>
      <x:c r="M1959" s="453" t="str">
        <x:v>PRODUÇÃO · COMPÕE O FATOR K</x:v>
      </x:c>
      <x:c r="N1959" s="453" t="str">
        <x:v>DE/PARA POR CÓDIGO</x:v>
      </x:c>
    </x:row>
    <x:row r="1960">
      <x:c r="A1960" s="453" t="str">
        <x:v>JULHO 2025</x:v>
      </x:c>
      <x:c r="B1960" s="453" t="str">
        <x:v>O&amp;M</x:v>
      </x:c>
      <x:c r="C1960" s="453" t="str">
        <x:v>PRODUÇÃO</x:v>
      </x:c>
      <x:c r="D1960" s="453" t="str">
        <x:v>LINHA MORTA</x:v>
      </x:c>
      <x:c r="E1960" s="453" t="str">
        <x:v>5021000131</x:v>
      </x:c>
      <x:c r="F1960" s="601" t="str">
        <x:v>INST ESTR PRI 2/3F SUS/PAS SP CRUZ SP LM</x:v>
      </x:c>
      <x:c r="G1960" s="453" t="str">
        <x:v>CONJUNTO</x:v>
      </x:c>
      <x:c r="H1960" s="604" t="n">
        <x:v>231</x:v>
      </x:c>
      <x:c r="I1960" s="607" t="n">
        <x:v>118554.68</x:v>
      </x:c>
      <x:c r="J1960" s="607" t="n">
        <x:v>150759.84</x:v>
      </x:c>
      <x:c r="K1960" s="453" t="str">
        <x:v>NORTE | SUL</x:v>
      </x:c>
      <x:c r="L1960" s="453" t="str">
        <x:v>SIM</x:v>
      </x:c>
      <x:c r="M1960" s="453" t="str">
        <x:v>PRODUÇÃO · COMPÕE O FATOR K</x:v>
      </x:c>
      <x:c r="N1960" s="453" t="str">
        <x:v>DE/PARA POR CÓDIGO | NÃO INFORMADA</x:v>
      </x:c>
    </x:row>
    <x:row r="1961">
      <x:c r="A1961" s="453" t="str">
        <x:v>JULHO 2025</x:v>
      </x:c>
      <x:c r="B1961" s="453" t="str">
        <x:v>O&amp;M</x:v>
      </x:c>
      <x:c r="C1961" s="453" t="str">
        <x:v>PRODUÇÃO</x:v>
      </x:c>
      <x:c r="D1961" s="453" t="str">
        <x:v>LINHA MORTA</x:v>
      </x:c>
      <x:c r="E1961" s="453" t="str">
        <x:v>5021000132</x:v>
      </x:c>
      <x:c r="F1961" s="601" t="str">
        <x:v>RET ESTR PRI 2/3F SUS/PAS SP CRUZ SP LM</x:v>
      </x:c>
      <x:c r="G1961" s="453" t="str">
        <x:v>CONJUNTO</x:v>
      </x:c>
      <x:c r="H1961" s="604" t="n">
        <x:v>198</x:v>
      </x:c>
      <x:c r="I1961" s="607" t="n">
        <x:v>38178.45</x:v>
      </x:c>
      <x:c r="J1961" s="607" t="n">
        <x:v>96897.24</x:v>
      </x:c>
      <x:c r="K1961" s="453" t="str">
        <x:v>NORTE | SUL</x:v>
      </x:c>
      <x:c r="L1961" s="453" t="str">
        <x:v>SIM</x:v>
      </x:c>
      <x:c r="M1961" s="453" t="str">
        <x:v>PRODUÇÃO · COMPÕE O FATOR K</x:v>
      </x:c>
      <x:c r="N1961" s="453" t="str">
        <x:v>DE/PARA POR CÓDIGO</x:v>
      </x:c>
    </x:row>
    <x:row r="1962">
      <x:c r="A1962" s="453" t="str">
        <x:v>JULHO 2025</x:v>
      </x:c>
      <x:c r="B1962" s="453" t="str">
        <x:v>O&amp;M</x:v>
      </x:c>
      <x:c r="C1962" s="453" t="str">
        <x:v>PRODUÇÃO</x:v>
      </x:c>
      <x:c r="D1962" s="453" t="str">
        <x:v>LINHA MORTA</x:v>
      </x:c>
      <x:c r="E1962" s="453" t="str">
        <x:v>5021000133</x:v>
      </x:c>
      <x:c r="F1962" s="601" t="str">
        <x:v>INST ESTR PRI 2/3F SUS/PAS DP CRUZ DP LM</x:v>
      </x:c>
      <x:c r="G1962" s="453" t="str">
        <x:v>CONJUNTO</x:v>
      </x:c>
      <x:c r="H1962" s="604" t="n">
        <x:v>44</x:v>
      </x:c>
      <x:c r="I1962" s="607" t="n">
        <x:v>29975.87</x:v>
      </x:c>
      <x:c r="J1962" s="607" t="n">
        <x:v>41851.04</x:v>
      </x:c>
      <x:c r="K1962" s="453" t="str">
        <x:v>NORTE | SUL</x:v>
      </x:c>
      <x:c r="L1962" s="453" t="str">
        <x:v>SIM</x:v>
      </x:c>
      <x:c r="M1962" s="453" t="str">
        <x:v>PRODUÇÃO · COMPÕE O FATOR K</x:v>
      </x:c>
      <x:c r="N1962" s="453" t="str">
        <x:v>DE/PARA POR CÓDIGO | NÃO INFORMADA</x:v>
      </x:c>
    </x:row>
    <x:row r="1963">
      <x:c r="A1963" s="453" t="str">
        <x:v>JULHO 2025</x:v>
      </x:c>
      <x:c r="B1963" s="453" t="str">
        <x:v>O&amp;M</x:v>
      </x:c>
      <x:c r="C1963" s="453" t="str">
        <x:v>PRODUÇÃO</x:v>
      </x:c>
      <x:c r="D1963" s="453" t="str">
        <x:v>LINHA MORTA</x:v>
      </x:c>
      <x:c r="E1963" s="453" t="str">
        <x:v>5021000134</x:v>
      </x:c>
      <x:c r="F1963" s="601" t="str">
        <x:v>RET ESTR PRI 2/3F SUS/PAS DP CRUZ DP LM</x:v>
      </x:c>
      <x:c r="G1963" s="453" t="str">
        <x:v>CONJUNTO</x:v>
      </x:c>
      <x:c r="H1963" s="604" t="n">
        <x:v>38</x:v>
      </x:c>
      <x:c r="I1963" s="607" t="n">
        <x:v>8854.69</x:v>
      </x:c>
      <x:c r="J1963" s="607" t="n">
        <x:v>27108.06</x:v>
      </x:c>
      <x:c r="K1963" s="453" t="str">
        <x:v>NORTE | SUL</x:v>
      </x:c>
      <x:c r="L1963" s="453" t="str">
        <x:v>SIM</x:v>
      </x:c>
      <x:c r="M1963" s="453" t="str">
        <x:v>PRODUÇÃO · COMPÕE O FATOR K</x:v>
      </x:c>
      <x:c r="N1963" s="453" t="str">
        <x:v>DE/PARA POR CÓDIGO</x:v>
      </x:c>
    </x:row>
    <x:row r="1964">
      <x:c r="A1964" s="453" t="str">
        <x:v>JULHO 2025</x:v>
      </x:c>
      <x:c r="B1964" s="453" t="str">
        <x:v>O&amp;M</x:v>
      </x:c>
      <x:c r="C1964" s="453" t="str">
        <x:v>PRODUÇÃO</x:v>
      </x:c>
      <x:c r="D1964" s="453" t="str">
        <x:v>LINHA MORTA</x:v>
      </x:c>
      <x:c r="E1964" s="453" t="str">
        <x:v>5021000135</x:v>
      </x:c>
      <x:c r="F1964" s="601" t="str">
        <x:v>INST ESTR PRI 2/3F ANC/AMA SP CRUZ DP LM</x:v>
      </x:c>
      <x:c r="G1964" s="453" t="str">
        <x:v>CONJUNTO</x:v>
      </x:c>
      <x:c r="H1964" s="604" t="n">
        <x:v>72</x:v>
      </x:c>
      <x:c r="I1964" s="607" t="n">
        <x:v>62428.58</x:v>
      </x:c>
      <x:c r="J1964" s="607" t="n">
        <x:v>77058.72</x:v>
      </x:c>
      <x:c r="K1964" s="453" t="str">
        <x:v>NORTE | SUL</x:v>
      </x:c>
      <x:c r="L1964" s="453" t="str">
        <x:v>SIM</x:v>
      </x:c>
      <x:c r="M1964" s="453" t="str">
        <x:v>PRODUÇÃO · COMPÕE O FATOR K</x:v>
      </x:c>
      <x:c r="N1964" s="453" t="str">
        <x:v>DE/PARA POR CÓDIGO</x:v>
      </x:c>
    </x:row>
    <x:row r="1965">
      <x:c r="A1965" s="453" t="str">
        <x:v>JULHO 2025</x:v>
      </x:c>
      <x:c r="B1965" s="453" t="str">
        <x:v>O&amp;M</x:v>
      </x:c>
      <x:c r="C1965" s="453" t="str">
        <x:v>PRODUÇÃO</x:v>
      </x:c>
      <x:c r="D1965" s="453" t="str">
        <x:v>LINHA MORTA</x:v>
      </x:c>
      <x:c r="E1965" s="453" t="str">
        <x:v>5021000136</x:v>
      </x:c>
      <x:c r="F1965" s="601" t="str">
        <x:v>RET ESTR PRI 2/3F ANC/AMA SP CRUZ DP LM</x:v>
      </x:c>
      <x:c r="G1965" s="453" t="str">
        <x:v>CONJUNTO</x:v>
      </x:c>
      <x:c r="H1965" s="604" t="n">
        <x:v>46</x:v>
      </x:c>
      <x:c r="I1965" s="607" t="n">
        <x:v>14457.76</x:v>
      </x:c>
      <x:c r="J1965" s="607" t="n">
        <x:v>34462.28</x:v>
      </x:c>
      <x:c r="K1965" s="453" t="str">
        <x:v>NORTE | SUL</x:v>
      </x:c>
      <x:c r="L1965" s="453" t="str">
        <x:v>SIM</x:v>
      </x:c>
      <x:c r="M1965" s="453" t="str">
        <x:v>PRODUÇÃO · COMPÕE O FATOR K</x:v>
      </x:c>
      <x:c r="N1965" s="453" t="str">
        <x:v>DE/PARA POR CÓDIGO | NÃO INFORMADA</x:v>
      </x:c>
    </x:row>
    <x:row r="1966">
      <x:c r="A1966" s="453" t="str">
        <x:v>JULHO 2025</x:v>
      </x:c>
      <x:c r="B1966" s="453" t="str">
        <x:v>O&amp;M</x:v>
      </x:c>
      <x:c r="C1966" s="453" t="str">
        <x:v>PRODUÇÃO</x:v>
      </x:c>
      <x:c r="D1966" s="453" t="str">
        <x:v>LINHA MORTA</x:v>
      </x:c>
      <x:c r="E1966" s="453" t="str">
        <x:v>5021000137</x:v>
      </x:c>
      <x:c r="F1966" s="601" t="str">
        <x:v>INST ESTR PRI 2/3F ANC/AMA DP CRUZ DP LM</x:v>
      </x:c>
      <x:c r="G1966" s="453" t="str">
        <x:v>CONJUNTO</x:v>
      </x:c>
      <x:c r="H1966" s="604" t="n">
        <x:v>65</x:v>
      </x:c>
      <x:c r="I1966" s="607" t="n">
        <x:v>83802.1</x:v>
      </x:c>
      <x:c r="J1966" s="607" t="n">
        <x:v>98958.6</x:v>
      </x:c>
      <x:c r="K1966" s="453" t="str">
        <x:v>NORTE | SUL</x:v>
      </x:c>
      <x:c r="L1966" s="453" t="str">
        <x:v>SIM</x:v>
      </x:c>
      <x:c r="M1966" s="453" t="str">
        <x:v>PRODUÇÃO · COMPÕE O FATOR K</x:v>
      </x:c>
      <x:c r="N1966" s="453" t="str">
        <x:v>DE/PARA POR CÓDIGO</x:v>
      </x:c>
    </x:row>
    <x:row r="1967">
      <x:c r="A1967" s="453" t="str">
        <x:v>JULHO 2025</x:v>
      </x:c>
      <x:c r="B1967" s="453" t="str">
        <x:v>O&amp;M</x:v>
      </x:c>
      <x:c r="C1967" s="453" t="str">
        <x:v>PRODUÇÃO</x:v>
      </x:c>
      <x:c r="D1967" s="453" t="str">
        <x:v>LINHA MORTA</x:v>
      </x:c>
      <x:c r="E1967" s="453" t="str">
        <x:v>5021000138</x:v>
      </x:c>
      <x:c r="F1967" s="601" t="str">
        <x:v>RET ESTR PRI 2/3F ANC/AMA DP CRUZ DP LM</x:v>
      </x:c>
      <x:c r="G1967" s="453" t="str">
        <x:v>CONJUNTO</x:v>
      </x:c>
      <x:c r="H1967" s="604" t="n">
        <x:v>19</x:v>
      </x:c>
      <x:c r="I1967" s="607" t="n">
        <x:v>7833.34</x:v>
      </x:c>
      <x:c r="J1967" s="607" t="n">
        <x:v>20247.54</x:v>
      </x:c>
      <x:c r="K1967" s="453" t="str">
        <x:v>NORTE | SUL</x:v>
      </x:c>
      <x:c r="L1967" s="453" t="str">
        <x:v>SIM</x:v>
      </x:c>
      <x:c r="M1967" s="453" t="str">
        <x:v>PRODUÇÃO · COMPÕE O FATOR K</x:v>
      </x:c>
      <x:c r="N1967" s="453" t="str">
        <x:v>DE/PARA POR CÓDIGO | OBSERVAÇÃO DO DE/PARA | NÃO INFORMADA</x:v>
      </x:c>
    </x:row>
    <x:row r="1968">
      <x:c r="A1968" s="453" t="str">
        <x:v>JULHO 2025</x:v>
      </x:c>
      <x:c r="B1968" s="453" t="str">
        <x:v>O&amp;M</x:v>
      </x:c>
      <x:c r="C1968" s="453" t="str">
        <x:v>PRODUÇÃO</x:v>
      </x:c>
      <x:c r="D1968" s="453" t="str">
        <x:v>LINHA MORTA</x:v>
      </x:c>
      <x:c r="E1968" s="453" t="str">
        <x:v>5021000140</x:v>
      </x:c>
      <x:c r="F1968" s="601" t="str">
        <x:v>RET ESTR PRI 1F SUSP/PAS SP S/CRUZ LM</x:v>
      </x:c>
      <x:c r="G1968" s="453" t="str">
        <x:v>CONJUNTO</x:v>
      </x:c>
      <x:c r="H1968" s="604" t="n">
        <x:v>109</x:v>
      </x:c>
      <x:c r="I1968" s="607" t="n">
        <x:v>7445.79</x:v>
      </x:c>
      <x:c r="J1968" s="607" t="n">
        <x:v>21491.53</x:v>
      </x:c>
      <x:c r="K1968" s="453" t="str">
        <x:v>NORTE | SUL</x:v>
      </x:c>
      <x:c r="L1968" s="453" t="str">
        <x:v>SIM</x:v>
      </x:c>
      <x:c r="M1968" s="453" t="str">
        <x:v>PRODUÇÃO · COMPÕE O FATOR K</x:v>
      </x:c>
      <x:c r="N1968" s="453" t="str">
        <x:v>DE/PARA POR CÓDIGO</x:v>
      </x:c>
    </x:row>
    <x:row r="1969">
      <x:c r="A1969" s="453" t="str">
        <x:v>JULHO 2025</x:v>
      </x:c>
      <x:c r="B1969" s="453" t="str">
        <x:v>O&amp;M</x:v>
      </x:c>
      <x:c r="C1969" s="453" t="str">
        <x:v>PRODUÇÃO</x:v>
      </x:c>
      <x:c r="D1969" s="453" t="str">
        <x:v>LINHA MORTA</x:v>
      </x:c>
      <x:c r="E1969" s="453" t="str">
        <x:v>5021000141</x:v>
      </x:c>
      <x:c r="F1969" s="601" t="str">
        <x:v>INST ESTR PRI 1F SUSP/PAS DP S/CRUZ LM</x:v>
      </x:c>
      <x:c r="G1969" s="453" t="str">
        <x:v>CONJUNTO</x:v>
      </x:c>
      <x:c r="H1969" s="604" t="n">
        <x:v>102</x:v>
      </x:c>
      <x:c r="I1969" s="607" t="n">
        <x:v>16924.86</x:v>
      </x:c>
      <x:c r="J1969" s="607" t="n">
        <x:v>37219.8</x:v>
      </x:c>
      <x:c r="K1969" s="453" t="str">
        <x:v>NORTE | SUL</x:v>
      </x:c>
      <x:c r="L1969" s="453" t="str">
        <x:v>SIM</x:v>
      </x:c>
      <x:c r="M1969" s="453" t="str">
        <x:v>PRODUÇÃO · COMPÕE O FATOR K</x:v>
      </x:c>
      <x:c r="N1969" s="453" t="str">
        <x:v>DE/PARA POR CÓDIGO</x:v>
      </x:c>
    </x:row>
    <x:row r="1970">
      <x:c r="A1970" s="453" t="str">
        <x:v>JULHO 2025</x:v>
      </x:c>
      <x:c r="B1970" s="453" t="str">
        <x:v>O&amp;M</x:v>
      </x:c>
      <x:c r="C1970" s="453" t="str">
        <x:v>PRODUÇÃO</x:v>
      </x:c>
      <x:c r="D1970" s="453" t="str">
        <x:v>LINHA MORTA</x:v>
      </x:c>
      <x:c r="E1970" s="453" t="str">
        <x:v>5021000145</x:v>
      </x:c>
      <x:c r="F1970" s="601" t="str">
        <x:v>INST ESTR PRI 1F ANC/AMA DP S/CRUZ LM</x:v>
      </x:c>
      <x:c r="G1970" s="453" t="str">
        <x:v>CONJUNTO</x:v>
      </x:c>
      <x:c r="H1970" s="604" t="n">
        <x:v>32</x:v>
      </x:c>
      <x:c r="I1970" s="607" t="n">
        <x:v>12182.4</x:v>
      </x:c>
      <x:c r="J1970" s="607" t="n">
        <x:v>16808.64</x:v>
      </x:c>
      <x:c r="K1970" s="453" t="str">
        <x:v>NORTE | SUL</x:v>
      </x:c>
      <x:c r="L1970" s="453" t="str">
        <x:v>SIM</x:v>
      </x:c>
      <x:c r="M1970" s="453" t="str">
        <x:v>PRODUÇÃO · COMPÕE O FATOR K</x:v>
      </x:c>
      <x:c r="N1970" s="453" t="str">
        <x:v>DE/PARA POR CÓDIGO</x:v>
      </x:c>
    </x:row>
    <x:row r="1971">
      <x:c r="A1971" s="453" t="str">
        <x:v>JULHO 2025</x:v>
      </x:c>
      <x:c r="B1971" s="453" t="str">
        <x:v>O&amp;M</x:v>
      </x:c>
      <x:c r="C1971" s="453" t="str">
        <x:v>PRODUÇÃO</x:v>
      </x:c>
      <x:c r="D1971" s="453" t="str">
        <x:v>LINHA MORTA</x:v>
      </x:c>
      <x:c r="E1971" s="453" t="str">
        <x:v>5021000146</x:v>
      </x:c>
      <x:c r="F1971" s="601" t="str">
        <x:v>RET ESTR PRI 1F ANC/AMA DP S/CRUZ LM</x:v>
      </x:c>
      <x:c r="G1971" s="453" t="str">
        <x:v>CONJUNTO</x:v>
      </x:c>
      <x:c r="H1971" s="604" t="n">
        <x:v>17</x:v>
      </x:c>
      <x:c r="I1971" s="607" t="n">
        <x:v>2489.14</x:v>
      </x:c>
      <x:c r="J1971" s="607" t="n">
        <x:v>6033.47</x:v>
      </x:c>
      <x:c r="K1971" s="453" t="str">
        <x:v>NORTE | SUL</x:v>
      </x:c>
      <x:c r="L1971" s="453" t="str">
        <x:v>SIM</x:v>
      </x:c>
      <x:c r="M1971" s="453" t="str">
        <x:v>PRODUÇÃO · COMPÕE O FATOR K</x:v>
      </x:c>
      <x:c r="N1971" s="453" t="str">
        <x:v>DE/PARA POR CÓDIGO</x:v>
      </x:c>
    </x:row>
    <x:row r="1972">
      <x:c r="A1972" s="453" t="str">
        <x:v>JULHO 2025</x:v>
      </x:c>
      <x:c r="B1972" s="453" t="str">
        <x:v>O&amp;M</x:v>
      </x:c>
      <x:c r="C1972" s="453" t="str">
        <x:v>PRODUÇÃO</x:v>
      </x:c>
      <x:c r="D1972" s="453" t="str">
        <x:v>LINHA MORTA</x:v>
      </x:c>
      <x:c r="E1972" s="453" t="str">
        <x:v>5021000148</x:v>
      </x:c>
      <x:c r="F1972" s="601" t="str">
        <x:v>RET ESTR PRI 2/3F SUS/PAS SP S/CRUZ LM</x:v>
      </x:c>
      <x:c r="G1972" s="453" t="str">
        <x:v>CONJUNTO</x:v>
      </x:c>
      <x:c r="H1972" s="604" t="n">
        <x:v>5</x:v>
      </x:c>
      <x:c r="I1972" s="607" t="n">
        <x:v>561.3</x:v>
      </x:c>
      <x:c r="J1972" s="607" t="n">
        <x:v>1250.75</x:v>
      </x:c>
      <x:c r="K1972" s="453" t="str">
        <x:v>NORTE | SUL</x:v>
      </x:c>
      <x:c r="L1972" s="453" t="str">
        <x:v>SIM</x:v>
      </x:c>
      <x:c r="M1972" s="453" t="str">
        <x:v>PRODUÇÃO · COMPÕE O FATOR K</x:v>
      </x:c>
      <x:c r="N1972" s="453" t="str">
        <x:v>DE/PARA POR CÓDIGO</x:v>
      </x:c>
    </x:row>
    <x:row r="1973">
      <x:c r="A1973" s="453" t="str">
        <x:v>JULHO 2025</x:v>
      </x:c>
      <x:c r="B1973" s="453" t="str">
        <x:v>O&amp;M</x:v>
      </x:c>
      <x:c r="C1973" s="453" t="str">
        <x:v>PRODUÇÃO</x:v>
      </x:c>
      <x:c r="D1973" s="453" t="str">
        <x:v>LINHA MORTA</x:v>
      </x:c>
      <x:c r="E1973" s="453" t="str">
        <x:v>5021000158</x:v>
      </x:c>
      <x:c r="F1973" s="601" t="str">
        <x:v>INST ESTR PRI RDC PASSANTE SIMPLES LM</x:v>
      </x:c>
      <x:c r="G1973" s="453" t="str">
        <x:v>CONJUNTO</x:v>
      </x:c>
      <x:c r="H1973" s="604" t="n">
        <x:v>129</x:v>
      </x:c>
      <x:c r="I1973" s="607" t="n">
        <x:v>51275.66</x:v>
      </x:c>
      <x:c r="J1973" s="607" t="n">
        <x:v>77561.25</x:v>
      </x:c>
      <x:c r="K1973" s="453" t="str">
        <x:v>NORTE | SUL</x:v>
      </x:c>
      <x:c r="L1973" s="453" t="str">
        <x:v>SIM</x:v>
      </x:c>
      <x:c r="M1973" s="453" t="str">
        <x:v>PRODUÇÃO · COMPÕE O FATOR K</x:v>
      </x:c>
      <x:c r="N1973" s="453" t="str">
        <x:v>DE/PARA POR CÓDIGO | SEM DE/PARA (OBS. EQUIVALÊNCIA / DILUIÇÃO)</x:v>
      </x:c>
    </x:row>
    <x:row r="1974">
      <x:c r="A1974" s="453" t="str">
        <x:v>JULHO 2025</x:v>
      </x:c>
      <x:c r="B1974" s="453" t="str">
        <x:v>O&amp;M</x:v>
      </x:c>
      <x:c r="C1974" s="453" t="str">
        <x:v>PRODUÇÃO</x:v>
      </x:c>
      <x:c r="D1974" s="453" t="str">
        <x:v>LINHA MORTA</x:v>
      </x:c>
      <x:c r="E1974" s="453" t="str">
        <x:v>5021000159</x:v>
      </x:c>
      <x:c r="F1974" s="601" t="str">
        <x:v>RET ESTR PRI RDC PASSANTE SIMPLES LM</x:v>
      </x:c>
      <x:c r="G1974" s="453" t="str">
        <x:v>CONJUNTO</x:v>
      </x:c>
      <x:c r="H1974" s="604" t="n">
        <x:v>8</x:v>
      </x:c>
      <x:c r="I1974" s="607" t="n">
        <x:v>1070.41</x:v>
      </x:c>
      <x:c r="J1974" s="607" t="n">
        <x:v>2793.04</x:v>
      </x:c>
      <x:c r="K1974" s="453" t="str">
        <x:v>NORTE | SUL</x:v>
      </x:c>
      <x:c r="L1974" s="453" t="str">
        <x:v>SIM</x:v>
      </x:c>
      <x:c r="M1974" s="453" t="str">
        <x:v>PRODUÇÃO · COMPÕE O FATOR K</x:v>
      </x:c>
      <x:c r="N1974" s="453" t="str">
        <x:v>NÃO INFORMADA | DE/PARA POR CÓDIGO</x:v>
      </x:c>
    </x:row>
    <x:row r="1975">
      <x:c r="A1975" s="453" t="str">
        <x:v>JULHO 2025</x:v>
      </x:c>
      <x:c r="B1975" s="453" t="str">
        <x:v>O&amp;M</x:v>
      </x:c>
      <x:c r="C1975" s="453" t="str">
        <x:v>PRODUÇÃO</x:v>
      </x:c>
      <x:c r="D1975" s="453" t="str">
        <x:v>LINHA MORTA</x:v>
      </x:c>
      <x:c r="E1975" s="453" t="str">
        <x:v>5021000160</x:v>
      </x:c>
      <x:c r="F1975" s="601" t="str">
        <x:v>INST ESTR PRI RDC ANCORAGEM SIMPLES LM</x:v>
      </x:c>
      <x:c r="G1975" s="453" t="str">
        <x:v>CONJUNTO</x:v>
      </x:c>
      <x:c r="H1975" s="604" t="n">
        <x:v>5</x:v>
      </x:c>
      <x:c r="I1975" s="607" t="n">
        <x:v>3278.24</x:v>
      </x:c>
      <x:c r="J1975" s="607" t="n">
        <x:v>3701.6</x:v>
      </x:c>
      <x:c r="K1975" s="453" t="str">
        <x:v>NORTE | SUL</x:v>
      </x:c>
      <x:c r="L1975" s="453" t="str">
        <x:v>SIM</x:v>
      </x:c>
      <x:c r="M1975" s="453" t="str">
        <x:v>PRODUÇÃO · COMPÕE O FATOR K</x:v>
      </x:c>
      <x:c r="N1975" s="453" t="str">
        <x:v>DE/PARA POR CÓDIGO</x:v>
      </x:c>
    </x:row>
    <x:row r="1976">
      <x:c r="A1976" s="453" t="str">
        <x:v>JULHO 2025</x:v>
      </x:c>
      <x:c r="B1976" s="453" t="str">
        <x:v>O&amp;M</x:v>
      </x:c>
      <x:c r="C1976" s="453" t="str">
        <x:v>PRODUÇÃO</x:v>
      </x:c>
      <x:c r="D1976" s="453" t="str">
        <x:v>LINHA MORTA</x:v>
      </x:c>
      <x:c r="E1976" s="453" t="str">
        <x:v>5021000162</x:v>
      </x:c>
      <x:c r="F1976" s="601" t="str">
        <x:v>INST ESTR PRI RDC ANCORAGEM DUPLA LM</x:v>
      </x:c>
      <x:c r="G1976" s="453" t="str">
        <x:v>CONJUNTO</x:v>
      </x:c>
      <x:c r="H1976" s="604" t="n">
        <x:v>32</x:v>
      </x:c>
      <x:c r="I1976" s="607" t="n">
        <x:v>48001.54</x:v>
      </x:c>
      <x:c r="J1976" s="607" t="n">
        <x:v>29280.64</x:v>
      </x:c>
      <x:c r="K1976" s="453" t="str">
        <x:v>NORTE | SUL</x:v>
      </x:c>
      <x:c r="L1976" s="453" t="str">
        <x:v>SIM</x:v>
      </x:c>
      <x:c r="M1976" s="453" t="str">
        <x:v>PRODUÇÃO · COMPÕE O FATOR K</x:v>
      </x:c>
      <x:c r="N1976" s="453" t="str">
        <x:v>DE/PARA POR CÓDIGO | NÃO INFORMADA</x:v>
      </x:c>
    </x:row>
    <x:row r="1977">
      <x:c r="A1977" s="453" t="str">
        <x:v>JULHO 2025</x:v>
      </x:c>
      <x:c r="B1977" s="453" t="str">
        <x:v>O&amp;M</x:v>
      </x:c>
      <x:c r="C1977" s="453" t="str">
        <x:v>PRODUÇÃO</x:v>
      </x:c>
      <x:c r="D1977" s="453" t="str">
        <x:v>LINHA MORTA</x:v>
      </x:c>
      <x:c r="E1977" s="453" t="str">
        <x:v>5021000164</x:v>
      </x:c>
      <x:c r="F1977" s="601" t="str">
        <x:v>INST ESTR PRI RDC N3S-CE LM</x:v>
      </x:c>
      <x:c r="G1977" s="453" t="str">
        <x:v>CONJUNTO</x:v>
      </x:c>
      <x:c r="H1977" s="604" t="n">
        <x:v>7</x:v>
      </x:c>
      <x:c r="I1977" s="607" t="n">
        <x:v>13904.52</x:v>
      </x:c>
      <x:c r="J1977" s="607" t="n">
        <x:v>7957.39</x:v>
      </x:c>
      <x:c r="K1977" s="453" t="str">
        <x:v>NORTE | SUL</x:v>
      </x:c>
      <x:c r="L1977" s="453" t="str">
        <x:v>SIM</x:v>
      </x:c>
      <x:c r="M1977" s="453" t="str">
        <x:v>PRODUÇÃO · COMPÕE O FATOR K</x:v>
      </x:c>
      <x:c r="N1977" s="453" t="str">
        <x:v>DE/PARA POR CÓDIGO</x:v>
      </x:c>
    </x:row>
    <x:row r="1978">
      <x:c r="A1978" s="453" t="str">
        <x:v>JULHO 2025</x:v>
      </x:c>
      <x:c r="B1978" s="453" t="str">
        <x:v>O&amp;M</x:v>
      </x:c>
      <x:c r="C1978" s="453" t="str">
        <x:v>PRODUÇÃO</x:v>
      </x:c>
      <x:c r="D1978" s="453" t="str">
        <x:v>LINHA MORTA</x:v>
      </x:c>
      <x:c r="E1978" s="453" t="str">
        <x:v>5021100014</x:v>
      </x:c>
      <x:c r="F1978" s="601" t="str">
        <x:v>INST ESTRUTURA SECUNDARIA LM</x:v>
      </x:c>
      <x:c r="G1978" s="453" t="str">
        <x:v>UNIDADE</x:v>
      </x:c>
      <x:c r="H1978" s="604" t="n">
        <x:v>979</x:v>
      </x:c>
      <x:c r="I1978" s="607" t="n">
        <x:v>113881.62</x:v>
      </x:c>
      <x:c r="J1978" s="607" t="n">
        <x:v>231641.19</x:v>
      </x:c>
      <x:c r="K1978" s="453" t="str">
        <x:v>NORTE | SUL</x:v>
      </x:c>
      <x:c r="L1978" s="453" t="str">
        <x:v>SIM</x:v>
      </x:c>
      <x:c r="M1978" s="453" t="str">
        <x:v>PRODUÇÃO · COMPÕE O FATOR K</x:v>
      </x:c>
      <x:c r="N1978" s="453" t="str">
        <x:v>DE/PARA POR CÓDIGO | NÃO INFORMADA</x:v>
      </x:c>
    </x:row>
    <x:row r="1979">
      <x:c r="A1979" s="453" t="str">
        <x:v>JULHO 2025</x:v>
      </x:c>
      <x:c r="B1979" s="453" t="str">
        <x:v>O&amp;M</x:v>
      </x:c>
      <x:c r="C1979" s="453" t="str">
        <x:v>PRODUÇÃO</x:v>
      </x:c>
      <x:c r="D1979" s="453" t="str">
        <x:v>LINHA MORTA</x:v>
      </x:c>
      <x:c r="E1979" s="453" t="str">
        <x:v>5021100015</x:v>
      </x:c>
      <x:c r="F1979" s="601" t="str">
        <x:v>RET ESTRUTURA SECUNDARIA LM</x:v>
      </x:c>
      <x:c r="G1979" s="453" t="str">
        <x:v>UNIDADE</x:v>
      </x:c>
      <x:c r="H1979" s="604" t="n">
        <x:v>903</x:v>
      </x:c>
      <x:c r="I1979" s="607" t="n">
        <x:v>42727.61</x:v>
      </x:c>
      <x:c r="J1979" s="607" t="n">
        <x:v>213658.83</x:v>
      </x:c>
      <x:c r="K1979" s="453" t="str">
        <x:v>NORTE | SUL</x:v>
      </x:c>
      <x:c r="L1979" s="453" t="str">
        <x:v>SIM</x:v>
      </x:c>
      <x:c r="M1979" s="453" t="str">
        <x:v>PRODUÇÃO · COMPÕE O FATOR K</x:v>
      </x:c>
      <x:c r="N1979" s="453" t="str">
        <x:v>DE/PARA POR CÓDIGO</x:v>
      </x:c>
    </x:row>
    <x:row r="1980">
      <x:c r="A1980" s="453" t="str">
        <x:v>JULHO 2025</x:v>
      </x:c>
      <x:c r="B1980" s="453" t="str">
        <x:v>O&amp;M</x:v>
      </x:c>
      <x:c r="C1980" s="453" t="str">
        <x:v>PRODUÇÃO</x:v>
      </x:c>
      <x:c r="D1980" s="453" t="str">
        <x:v>LINHA MORTA</x:v>
      </x:c>
      <x:c r="E1980" s="453" t="str">
        <x:v>5021200046</x:v>
      </x:c>
      <x:c r="F1980" s="601" t="str">
        <x:v>INST ISOLADOR PINO/PILAR LM</x:v>
      </x:c>
      <x:c r="G1980" s="453" t="str">
        <x:v>UNIDADE</x:v>
      </x:c>
      <x:c r="H1980" s="604" t="n">
        <x:v>29</x:v>
      </x:c>
      <x:c r="I1980" s="607" t="n">
        <x:v>2230.65</x:v>
      </x:c>
      <x:c r="J1980" s="607" t="n">
        <x:v>8767.57</x:v>
      </x:c>
      <x:c r="K1980" s="453" t="str">
        <x:v>NORTE | SUL</x:v>
      </x:c>
      <x:c r="L1980" s="453" t="str">
        <x:v>SIM</x:v>
      </x:c>
      <x:c r="M1980" s="453" t="str">
        <x:v>PRODUÇÃO · COMPÕE O FATOR K</x:v>
      </x:c>
      <x:c r="N1980" s="453" t="str">
        <x:v>DE/PARA POR CÓDIGO | NÃO INFORMADA</x:v>
      </x:c>
    </x:row>
    <x:row r="1981">
      <x:c r="A1981" s="453" t="str">
        <x:v>JULHO 2025</x:v>
      </x:c>
      <x:c r="B1981" s="453" t="str">
        <x:v>O&amp;M</x:v>
      </x:c>
      <x:c r="C1981" s="453" t="str">
        <x:v>PRODUÇÃO</x:v>
      </x:c>
      <x:c r="D1981" s="453" t="str">
        <x:v>LINHA MORTA</x:v>
      </x:c>
      <x:c r="E1981" s="453" t="str">
        <x:v>5021200047</x:v>
      </x:c>
      <x:c r="F1981" s="601" t="str">
        <x:v>RET ISOLADOR PINO/PILAR LM</x:v>
      </x:c>
      <x:c r="G1981" s="453" t="str">
        <x:v>UNIDADE</x:v>
      </x:c>
      <x:c r="H1981" s="604" t="n">
        <x:v>16</x:v>
      </x:c>
      <x:c r="I1981" s="607" t="n">
        <x:v>468.64</x:v>
      </x:c>
      <x:c r="J1981" s="607" t="n">
        <x:v>4837.28</x:v>
      </x:c>
      <x:c r="K1981" s="453" t="str">
        <x:v>NORTE | SUL</x:v>
      </x:c>
      <x:c r="L1981" s="453" t="str">
        <x:v>SIM</x:v>
      </x:c>
      <x:c r="M1981" s="453" t="str">
        <x:v>PRODUÇÃO · COMPÕE O FATOR K</x:v>
      </x:c>
      <x:c r="N1981" s="453" t="str">
        <x:v>DE/PARA POR CÓDIGO</x:v>
      </x:c>
    </x:row>
    <x:row r="1982">
      <x:c r="A1982" s="453" t="str">
        <x:v>JULHO 2025</x:v>
      </x:c>
      <x:c r="B1982" s="453" t="str">
        <x:v>O&amp;M</x:v>
      </x:c>
      <x:c r="C1982" s="453" t="str">
        <x:v>PRODUÇÃO</x:v>
      </x:c>
      <x:c r="D1982" s="453" t="str">
        <x:v>LINHA MORTA</x:v>
      </x:c>
      <x:c r="E1982" s="453" t="str">
        <x:v>5021200048</x:v>
      </x:c>
      <x:c r="F1982" s="601" t="str">
        <x:v>INST ISOLAD DISCO/ANCORAGEM LM</x:v>
      </x:c>
      <x:c r="G1982" s="453" t="str">
        <x:v>CONJUNTO</x:v>
      </x:c>
      <x:c r="H1982" s="604" t="n">
        <x:v>27</x:v>
      </x:c>
      <x:c r="I1982" s="607" t="n">
        <x:v>2782.26</x:v>
      </x:c>
      <x:c r="J1982" s="607" t="n">
        <x:v>8975.61</x:v>
      </x:c>
      <x:c r="K1982" s="453" t="str">
        <x:v>NORTE | SUL</x:v>
      </x:c>
      <x:c r="L1982" s="453" t="str">
        <x:v>SIM</x:v>
      </x:c>
      <x:c r="M1982" s="453" t="str">
        <x:v>PRODUÇÃO · COMPÕE O FATOR K</x:v>
      </x:c>
      <x:c r="N1982" s="453" t="str">
        <x:v>DE/PARA POR CÓDIGO</x:v>
      </x:c>
    </x:row>
    <x:row r="1983">
      <x:c r="A1983" s="453" t="str">
        <x:v>JULHO 2025</x:v>
      </x:c>
      <x:c r="B1983" s="453" t="str">
        <x:v>O&amp;M</x:v>
      </x:c>
      <x:c r="C1983" s="453" t="str">
        <x:v>PRODUÇÃO</x:v>
      </x:c>
      <x:c r="D1983" s="453" t="str">
        <x:v>LINHA MORTA</x:v>
      </x:c>
      <x:c r="E1983" s="453" t="str">
        <x:v>5021200049</x:v>
      </x:c>
      <x:c r="F1983" s="601" t="str">
        <x:v>RET ISOLAD DISCO/ANCORAGEM LM</x:v>
      </x:c>
      <x:c r="G1983" s="453" t="str">
        <x:v>CONJUNTO</x:v>
      </x:c>
      <x:c r="H1983" s="604" t="n">
        <x:v>6</x:v>
      </x:c>
      <x:c r="I1983" s="607" t="n">
        <x:v>251.68</x:v>
      </x:c>
      <x:c r="J1983" s="607" t="n">
        <x:v>1256.4</x:v>
      </x:c>
      <x:c r="K1983" s="453" t="str">
        <x:v>NORTE | SUL</x:v>
      </x:c>
      <x:c r="L1983" s="453" t="str">
        <x:v>SIM</x:v>
      </x:c>
      <x:c r="M1983" s="453" t="str">
        <x:v>PRODUÇÃO · COMPÕE O FATOR K</x:v>
      </x:c>
      <x:c r="N1983" s="453" t="str">
        <x:v>DE/PARA POR CÓDIGO</x:v>
      </x:c>
    </x:row>
    <x:row r="1984">
      <x:c r="A1984" s="453" t="str">
        <x:v>JULHO 2025</x:v>
      </x:c>
      <x:c r="B1984" s="453" t="str">
        <x:v>O&amp;M</x:v>
      </x:c>
      <x:c r="C1984" s="453" t="str">
        <x:v>PRODUÇÃO</x:v>
      </x:c>
      <x:c r="D1984" s="453" t="str">
        <x:v>LINHA MORTA</x:v>
      </x:c>
      <x:c r="E1984" s="453" t="str">
        <x:v>5022000231</x:v>
      </x:c>
      <x:c r="F1984" s="601" t="str">
        <x:v>RET COND NU COBRE &gt; 50MM² LM</x:v>
      </x:c>
      <x:c r="G1984" s="453" t="str">
        <x:v>METRO</x:v>
      </x:c>
      <x:c r="H1984" s="604" t="n">
        <x:v>9312</x:v>
      </x:c>
      <x:c r="I1984" s="607" t="n">
        <x:v>28904.26</x:v>
      </x:c>
      <x:c r="J1984" s="607" t="n">
        <x:v>30636.48</x:v>
      </x:c>
      <x:c r="K1984" s="453" t="str">
        <x:v>NORTE | SUL</x:v>
      </x:c>
      <x:c r="L1984" s="453" t="str">
        <x:v>SIM</x:v>
      </x:c>
      <x:c r="M1984" s="453" t="str">
        <x:v>PRODUÇÃO · COMPÕE O FATOR K</x:v>
      </x:c>
      <x:c r="N1984" s="453" t="str">
        <x:v>NÃO INFORMADA</x:v>
      </x:c>
    </x:row>
    <x:row r="1985">
      <x:c r="A1985" s="453" t="str">
        <x:v>JULHO 2025</x:v>
      </x:c>
      <x:c r="B1985" s="453" t="str">
        <x:v>O&amp;M</x:v>
      </x:c>
      <x:c r="C1985" s="453" t="str">
        <x:v>PRODUÇÃO</x:v>
      </x:c>
      <x:c r="D1985" s="453" t="str">
        <x:v>LINHA MORTA</x:v>
      </x:c>
      <x:c r="E1985" s="453" t="str">
        <x:v>5022000232</x:v>
      </x:c>
      <x:c r="F1985" s="601" t="str">
        <x:v>INST COND NU COBRE &lt;= 50MM² LM</x:v>
      </x:c>
      <x:c r="G1985" s="453" t="str">
        <x:v>METRO</x:v>
      </x:c>
      <x:c r="H1985" s="604" t="n">
        <x:v>123</x:v>
      </x:c>
      <x:c r="I1985" s="607" t="n">
        <x:v>795.7</x:v>
      </x:c>
      <x:c r="J1985" s="607" t="n">
        <x:v>565.8</x:v>
      </x:c>
      <x:c r="K1985" s="453" t="str">
        <x:v>NORTE | SUL</x:v>
      </x:c>
      <x:c r="L1985" s="453" t="str">
        <x:v>SIM</x:v>
      </x:c>
      <x:c r="M1985" s="453" t="str">
        <x:v>PRODUÇÃO · COMPÕE O FATOR K</x:v>
      </x:c>
      <x:c r="N1985" s="453" t="str">
        <x:v>DE/PARA POR CÓDIGO | NÃO INFORMADA</x:v>
      </x:c>
    </x:row>
    <x:row r="1986">
      <x:c r="A1986" s="453" t="str">
        <x:v>JULHO 2025</x:v>
      </x:c>
      <x:c r="B1986" s="453" t="str">
        <x:v>O&amp;M</x:v>
      </x:c>
      <x:c r="C1986" s="453" t="str">
        <x:v>PRODUÇÃO</x:v>
      </x:c>
      <x:c r="D1986" s="453" t="str">
        <x:v>LINHA MORTA</x:v>
      </x:c>
      <x:c r="E1986" s="453" t="str">
        <x:v>5022000233</x:v>
      </x:c>
      <x:c r="F1986" s="601" t="str">
        <x:v>RET COND NU COBRE &lt;= 50MM² LM</x:v>
      </x:c>
      <x:c r="G1986" s="453" t="str">
        <x:v>METRO</x:v>
      </x:c>
      <x:c r="H1986" s="604" t="n">
        <x:v>2546</x:v>
      </x:c>
      <x:c r="I1986" s="607" t="n">
        <x:v>5245.92</x:v>
      </x:c>
      <x:c r="J1986" s="607" t="n">
        <x:v>5677.58</x:v>
      </x:c>
      <x:c r="K1986" s="453" t="str">
        <x:v>NORTE | SUL</x:v>
      </x:c>
      <x:c r="L1986" s="453" t="str">
        <x:v>SIM</x:v>
      </x:c>
      <x:c r="M1986" s="453" t="str">
        <x:v>PRODUÇÃO · COMPÕE O FATOR K</x:v>
      </x:c>
      <x:c r="N1986" s="453" t="str">
        <x:v>DE/PARA POR CÓDIGO</x:v>
      </x:c>
    </x:row>
    <x:row r="1987">
      <x:c r="A1987" s="453" t="str">
        <x:v>JULHO 2025</x:v>
      </x:c>
      <x:c r="B1987" s="453" t="str">
        <x:v>O&amp;M</x:v>
      </x:c>
      <x:c r="C1987" s="453" t="str">
        <x:v>PRODUÇÃO</x:v>
      </x:c>
      <x:c r="D1987" s="453" t="str">
        <x:v>LINHA MORTA</x:v>
      </x:c>
      <x:c r="E1987" s="453" t="str">
        <x:v>5022000234</x:v>
      </x:c>
      <x:c r="F1987" s="601" t="str">
        <x:v>INST COND NU ALUMINIO &gt; 1/0 LM</x:v>
      </x:c>
      <x:c r="G1987" s="453" t="str">
        <x:v>METRO</x:v>
      </x:c>
      <x:c r="H1987" s="604" t="n">
        <x:v>7578</x:v>
      </x:c>
      <x:c r="I1987" s="607" t="n">
        <x:v>72045.41</x:v>
      </x:c>
      <x:c r="J1987" s="607" t="n">
        <x:v>54788.94</x:v>
      </x:c>
      <x:c r="K1987" s="453" t="str">
        <x:v>NORTE | SUL</x:v>
      </x:c>
      <x:c r="L1987" s="453" t="str">
        <x:v>SIM</x:v>
      </x:c>
      <x:c r="M1987" s="453" t="str">
        <x:v>PRODUÇÃO · COMPÕE O FATOR K</x:v>
      </x:c>
      <x:c r="N1987" s="453" t="str">
        <x:v>DE/PARA POR CÓDIGO</x:v>
      </x:c>
    </x:row>
    <x:row r="1988">
      <x:c r="A1988" s="453" t="str">
        <x:v>JULHO 2025</x:v>
      </x:c>
      <x:c r="B1988" s="453" t="str">
        <x:v>O&amp;M</x:v>
      </x:c>
      <x:c r="C1988" s="453" t="str">
        <x:v>PRODUÇÃO</x:v>
      </x:c>
      <x:c r="D1988" s="453" t="str">
        <x:v>LINHA MORTA</x:v>
      </x:c>
      <x:c r="E1988" s="453" t="str">
        <x:v>5022000235</x:v>
      </x:c>
      <x:c r="F1988" s="601" t="str">
        <x:v>RET COND NU ALUMINIO &gt; 1/0 LM</x:v>
      </x:c>
      <x:c r="G1988" s="453" t="str">
        <x:v>METRO</x:v>
      </x:c>
      <x:c r="H1988" s="604" t="n">
        <x:v>5490</x:v>
      </x:c>
      <x:c r="I1988" s="607" t="n">
        <x:v>16049.41</x:v>
      </x:c>
      <x:c r="J1988" s="607" t="n">
        <x:v>15152.4</x:v>
      </x:c>
      <x:c r="K1988" s="453" t="str">
        <x:v>NORTE | SUL</x:v>
      </x:c>
      <x:c r="L1988" s="453" t="str">
        <x:v>SIM</x:v>
      </x:c>
      <x:c r="M1988" s="453" t="str">
        <x:v>PRODUÇÃO · COMPÕE O FATOR K</x:v>
      </x:c>
      <x:c r="N1988" s="453" t="str">
        <x:v>DE/PARA POR CÓDIGO</x:v>
      </x:c>
    </x:row>
    <x:row r="1989">
      <x:c r="A1989" s="453" t="str">
        <x:v>JULHO 2025</x:v>
      </x:c>
      <x:c r="B1989" s="453" t="str">
        <x:v>O&amp;M</x:v>
      </x:c>
      <x:c r="C1989" s="453" t="str">
        <x:v>PRODUÇÃO</x:v>
      </x:c>
      <x:c r="D1989" s="453" t="str">
        <x:v>LINHA MORTA</x:v>
      </x:c>
      <x:c r="E1989" s="453" t="str">
        <x:v>5022000236</x:v>
      </x:c>
      <x:c r="F1989" s="601" t="str">
        <x:v>INST COND NU ALUMINIO &lt;= 1/0 LM</x:v>
      </x:c>
      <x:c r="G1989" s="453" t="str">
        <x:v>METRO</x:v>
      </x:c>
      <x:c r="H1989" s="604" t="n">
        <x:v>36253</x:v>
      </x:c>
      <x:c r="I1989" s="607" t="n">
        <x:v>285297.28</x:v>
      </x:c>
      <x:c r="J1989" s="607" t="n">
        <x:v>204829.45</x:v>
      </x:c>
      <x:c r="K1989" s="453" t="str">
        <x:v>NORTE | SUL</x:v>
      </x:c>
      <x:c r="L1989" s="453" t="str">
        <x:v>SIM</x:v>
      </x:c>
      <x:c r="M1989" s="453" t="str">
        <x:v>PRODUÇÃO · COMPÕE O FATOR K</x:v>
      </x:c>
      <x:c r="N1989" s="453" t="str">
        <x:v>DE/PARA POR CÓDIGO | NÃO INFORMADA</x:v>
      </x:c>
    </x:row>
    <x:row r="1990">
      <x:c r="A1990" s="453" t="str">
        <x:v>JULHO 2025</x:v>
      </x:c>
      <x:c r="B1990" s="453" t="str">
        <x:v>O&amp;M</x:v>
      </x:c>
      <x:c r="C1990" s="453" t="str">
        <x:v>PRODUÇÃO</x:v>
      </x:c>
      <x:c r="D1990" s="453" t="str">
        <x:v>LINHA MORTA</x:v>
      </x:c>
      <x:c r="E1990" s="453" t="str">
        <x:v>5022000237</x:v>
      </x:c>
      <x:c r="F1990" s="601" t="str">
        <x:v>RET COND NU ALUMINIO &lt;= 1/0 LM</x:v>
      </x:c>
      <x:c r="G1990" s="453" t="str">
        <x:v>METRO</x:v>
      </x:c>
      <x:c r="H1990" s="604" t="n">
        <x:v>31830</x:v>
      </x:c>
      <x:c r="I1990" s="607" t="n">
        <x:v>87325.44</x:v>
      </x:c>
      <x:c r="J1990" s="607" t="n">
        <x:v>87850.8</x:v>
      </x:c>
      <x:c r="K1990" s="453" t="str">
        <x:v>NORTE | SUL</x:v>
      </x:c>
      <x:c r="L1990" s="453" t="str">
        <x:v>SIM</x:v>
      </x:c>
      <x:c r="M1990" s="453" t="str">
        <x:v>PRODUÇÃO · COMPÕE O FATOR K</x:v>
      </x:c>
      <x:c r="N1990" s="453" t="str">
        <x:v>DE/PARA POR CÓDIGO</x:v>
      </x:c>
    </x:row>
    <x:row r="1991">
      <x:c r="A1991" s="453" t="str">
        <x:v>JULHO 2025</x:v>
      </x:c>
      <x:c r="B1991" s="453" t="str">
        <x:v>O&amp;M</x:v>
      </x:c>
      <x:c r="C1991" s="453" t="str">
        <x:v>PRODUÇÃO</x:v>
      </x:c>
      <x:c r="D1991" s="453" t="str">
        <x:v>LINHA MORTA</x:v>
      </x:c>
      <x:c r="E1991" s="453" t="str">
        <x:v>5022000240</x:v>
      </x:c>
      <x:c r="F1991" s="601" t="str">
        <x:v>TENSIONAR COND NU COBRE &lt;= 50MM² LM</x:v>
      </x:c>
      <x:c r="G1991" s="453" t="str">
        <x:v>UNIDADE</x:v>
      </x:c>
      <x:c r="H1991" s="604" t="n">
        <x:v>1.558</x:v>
      </x:c>
      <x:c r="I1991" s="607" t="n">
        <x:v>4769.39</x:v>
      </x:c>
      <x:c r="J1991" s="607" t="n">
        <x:v>325.42</x:v>
      </x:c>
      <x:c r="K1991" s="453" t="str">
        <x:v>NORTE | SUL</x:v>
      </x:c>
      <x:c r="L1991" s="453" t="str">
        <x:v>SIM</x:v>
      </x:c>
      <x:c r="M1991" s="453" t="str">
        <x:v>PRODUÇÃO · COMPÕE O FATOR K</x:v>
      </x:c>
      <x:c r="N1991" s="453" t="str">
        <x:v>DE/PARA POR CÓDIGO</x:v>
      </x:c>
    </x:row>
    <x:row r="1992">
      <x:c r="A1992" s="453" t="str">
        <x:v>JULHO 2025</x:v>
      </x:c>
      <x:c r="B1992" s="453" t="str">
        <x:v>O&amp;M</x:v>
      </x:c>
      <x:c r="C1992" s="453" t="str">
        <x:v>PRODUÇÃO</x:v>
      </x:c>
      <x:c r="D1992" s="453" t="str">
        <x:v>LINHA MORTA</x:v>
      </x:c>
      <x:c r="E1992" s="453" t="str">
        <x:v>5022000242</x:v>
      </x:c>
      <x:c r="F1992" s="601" t="str">
        <x:v>TENSIONAR COND NU ALUMINIO &lt;= 1/0 LM</x:v>
      </x:c>
      <x:c r="G1992" s="453" t="str">
        <x:v>UNIDADE</x:v>
      </x:c>
      <x:c r="H1992" s="604" t="n">
        <x:v>25.346</x:v>
      </x:c>
      <x:c r="I1992" s="607" t="n">
        <x:v>96305.88</x:v>
      </x:c>
      <x:c r="J1992" s="607" t="n">
        <x:v>5803.73</x:v>
      </x:c>
      <x:c r="K1992" s="453" t="str">
        <x:v>NORTE | SUL</x:v>
      </x:c>
      <x:c r="L1992" s="453" t="str">
        <x:v>SIM</x:v>
      </x:c>
      <x:c r="M1992" s="453" t="str">
        <x:v>PRODUÇÃO · COMPÕE O FATOR K</x:v>
      </x:c>
      <x:c r="N1992" s="453" t="str">
        <x:v>DE/PARA POR CÓDIGO</x:v>
      </x:c>
    </x:row>
    <x:row r="1993">
      <x:c r="A1993" s="453" t="str">
        <x:v>JULHO 2025</x:v>
      </x:c>
      <x:c r="B1993" s="453" t="str">
        <x:v>O&amp;M</x:v>
      </x:c>
      <x:c r="C1993" s="453" t="str">
        <x:v>PRODUÇÃO</x:v>
      </x:c>
      <x:c r="D1993" s="453" t="str">
        <x:v>LINHA MORTA</x:v>
      </x:c>
      <x:c r="E1993" s="453" t="str">
        <x:v>5022000243</x:v>
      </x:c>
      <x:c r="F1993" s="601" t="str">
        <x:v>INST CONECTOR EM CONDUTOR LM</x:v>
      </x:c>
      <x:c r="G1993" s="453" t="str">
        <x:v>UNIDADE</x:v>
      </x:c>
      <x:c r="H1993" s="604" t="n">
        <x:v>1</x:v>
      </x:c>
      <x:c r="I1993" s="607" t="n">
        <x:v>48.8</x:v>
      </x:c>
      <x:c r="J1993" s="607" t="n">
        <x:v>252.25</x:v>
      </x:c>
      <x:c r="K1993" s="453" t="str">
        <x:v>NORTE | SUL</x:v>
      </x:c>
      <x:c r="L1993" s="453" t="str">
        <x:v>SIM</x:v>
      </x:c>
      <x:c r="M1993" s="453" t="str">
        <x:v>PRODUÇÃO · COMPÕE O FATOR K</x:v>
      </x:c>
      <x:c r="N1993" s="453" t="str">
        <x:v>NÃO INFORMADA | DE/PARA POR CÓDIGO</x:v>
      </x:c>
    </x:row>
    <x:row r="1994">
      <x:c r="A1994" s="453" t="str">
        <x:v>JULHO 2025</x:v>
      </x:c>
      <x:c r="B1994" s="453" t="str">
        <x:v>O&amp;M</x:v>
      </x:c>
      <x:c r="C1994" s="453" t="str">
        <x:v>PRODUÇÃO</x:v>
      </x:c>
      <x:c r="D1994" s="453" t="str">
        <x:v>LINHA MORTA</x:v>
      </x:c>
      <x:c r="E1994" s="453" t="str">
        <x:v>5022000249</x:v>
      </x:c>
      <x:c r="F1994" s="601" t="str">
        <x:v>INST AMARRACAO COND NU/MULTIP/PROTEG LM</x:v>
      </x:c>
      <x:c r="G1994" s="453" t="str">
        <x:v>UNIDADE</x:v>
      </x:c>
      <x:c r="H1994" s="604" t="n">
        <x:v>3</x:v>
      </x:c>
      <x:c r="I1994" s="607" t="n">
        <x:v>53.46</x:v>
      </x:c>
      <x:c r="J1994" s="607" t="n">
        <x:v>730.71</x:v>
      </x:c>
      <x:c r="K1994" s="453" t="str">
        <x:v>NORTE | SUL</x:v>
      </x:c>
      <x:c r="L1994" s="453" t="str">
        <x:v>SIM</x:v>
      </x:c>
      <x:c r="M1994" s="453" t="str">
        <x:v>PRODUÇÃO · COMPÕE O FATOR K</x:v>
      </x:c>
      <x:c r="N1994" s="453" t="str">
        <x:v>DE/PARA POR CÓDIGO | NÃO INFORMADA</x:v>
      </x:c>
    </x:row>
    <x:row r="1995">
      <x:c r="A1995" s="453" t="str">
        <x:v>JULHO 2025</x:v>
      </x:c>
      <x:c r="B1995" s="453" t="str">
        <x:v>O&amp;M</x:v>
      </x:c>
      <x:c r="C1995" s="453" t="str">
        <x:v>PRODUÇÃO</x:v>
      </x:c>
      <x:c r="D1995" s="453" t="str">
        <x:v>FORA DO ANEXO IX</x:v>
      </x:c>
      <x:c r="E1995" s="453" t="str">
        <x:v>5022000252</x:v>
      </x:c>
      <x:c r="F1995" s="601" t="str">
        <x:v>INST ESPACADOR/AFASTADOR REDE PRI/SEC LM</x:v>
      </x:c>
      <x:c r="G1995" s="453" t="str">
        <x:v>NÃO INFORMADA</x:v>
      </x:c>
      <x:c r="H1995" s="604" t="n">
        <x:v>1458</x:v>
      </x:c>
      <x:c r="I1995" s="607" t="n">
        <x:v>0</x:v>
      </x:c>
      <x:c r="J1995" s="607" t="n">
        <x:v>0</x:v>
      </x:c>
      <x:c r="K1995" s="453" t="str">
        <x:v>NORTE | SUL</x:v>
      </x:c>
      <x:c r="L1995" s="453" t="str">
        <x:v>SIM</x:v>
      </x:c>
      <x:c r="M1995" s="453" t="str">
        <x:v>PRODUÇÃO · COMPÕE O FATOR K</x:v>
      </x:c>
      <x:c r="N1995" s="453" t="str">
        <x:v>DE/PARA POR CÓDIGO | NÃO INFORMADA</x:v>
      </x:c>
    </x:row>
    <x:row r="1996">
      <x:c r="A1996" s="453" t="str">
        <x:v>JULHO 2025</x:v>
      </x:c>
      <x:c r="B1996" s="453" t="str">
        <x:v>O&amp;M</x:v>
      </x:c>
      <x:c r="C1996" s="453" t="str">
        <x:v>PRODUÇÃO</x:v>
      </x:c>
      <x:c r="D1996" s="453" t="str">
        <x:v>FORA DO ANEXO IX</x:v>
      </x:c>
      <x:c r="E1996" s="453" t="str">
        <x:v>5022000253</x:v>
      </x:c>
      <x:c r="F1996" s="601" t="str">
        <x:v>RET ESPACADOR/AFASTADOR REDE PRI/SEC LM</x:v>
      </x:c>
      <x:c r="G1996" s="453" t="str">
        <x:v>NÃO INFORMADA</x:v>
      </x:c>
      <x:c r="H1996" s="604" t="n">
        <x:v>1</x:v>
      </x:c>
      <x:c r="I1996" s="607" t="n">
        <x:v>0</x:v>
      </x:c>
      <x:c r="J1996" s="607" t="n">
        <x:v>0</x:v>
      </x:c>
      <x:c r="K1996" s="453" t="str">
        <x:v>NORTE | SUL</x:v>
      </x:c>
      <x:c r="L1996" s="453" t="str">
        <x:v>SIM</x:v>
      </x:c>
      <x:c r="M1996" s="453" t="str">
        <x:v>PRODUÇÃO · COMPÕE O FATOR K</x:v>
      </x:c>
      <x:c r="N1996" s="453" t="str">
        <x:v>DE/PARA POR CÓDIGO</x:v>
      </x:c>
    </x:row>
    <x:row r="1997">
      <x:c r="A1997" s="453" t="str">
        <x:v>JULHO 2025</x:v>
      </x:c>
      <x:c r="B1997" s="453" t="str">
        <x:v>O&amp;M</x:v>
      </x:c>
      <x:c r="C1997" s="453" t="str">
        <x:v>PRODUÇÃO</x:v>
      </x:c>
      <x:c r="D1997" s="453" t="str">
        <x:v>LINHA MORTA</x:v>
      </x:c>
      <x:c r="E1997" s="453" t="str">
        <x:v>5022000257</x:v>
      </x:c>
      <x:c r="F1997" s="601" t="str">
        <x:v>INST ESTRIBO OU GRAMPO LINHA VIVA RD LM</x:v>
      </x:c>
      <x:c r="G1997" s="453" t="str">
        <x:v>UNIDADE</x:v>
      </x:c>
      <x:c r="H1997" s="604" t="n">
        <x:v>8</x:v>
      </x:c>
      <x:c r="I1997" s="607" t="n">
        <x:v>1401.5</x:v>
      </x:c>
      <x:c r="J1997" s="607" t="n">
        <x:v>1498.48</x:v>
      </x:c>
      <x:c r="K1997" s="453" t="str">
        <x:v>NORTE | SUL</x:v>
      </x:c>
      <x:c r="L1997" s="453" t="str">
        <x:v>SIM</x:v>
      </x:c>
      <x:c r="M1997" s="453" t="str">
        <x:v>PRODUÇÃO · COMPÕE O FATOR K</x:v>
      </x:c>
      <x:c r="N1997" s="453" t="str">
        <x:v>DE/PARA POR CÓDIGO</x:v>
      </x:c>
    </x:row>
    <x:row r="1998">
      <x:c r="A1998" s="453" t="str">
        <x:v>JULHO 2025</x:v>
      </x:c>
      <x:c r="B1998" s="453" t="str">
        <x:v>O&amp;M</x:v>
      </x:c>
      <x:c r="C1998" s="453" t="str">
        <x:v>PRODUÇÃO</x:v>
      </x:c>
      <x:c r="D1998" s="453" t="str">
        <x:v>LINHA MORTA</x:v>
      </x:c>
      <x:c r="E1998" s="453" t="str">
        <x:v>5022000258</x:v>
      </x:c>
      <x:c r="F1998" s="601" t="str">
        <x:v>RET ESTRIBO OU GRAMPO LINHA VIVA RD LM</x:v>
      </x:c>
      <x:c r="G1998" s="453" t="str">
        <x:v>UNIDADE</x:v>
      </x:c>
      <x:c r="H1998" s="604" t="n">
        <x:v>6</x:v>
      </x:c>
      <x:c r="I1998" s="607" t="n">
        <x:v>427.68</x:v>
      </x:c>
      <x:c r="J1998" s="607" t="n">
        <x:v>671.94</x:v>
      </x:c>
      <x:c r="K1998" s="453" t="str">
        <x:v>NORTE | SUL</x:v>
      </x:c>
      <x:c r="L1998" s="453" t="str">
        <x:v>SIM</x:v>
      </x:c>
      <x:c r="M1998" s="453" t="str">
        <x:v>PRODUÇÃO · COMPÕE O FATOR K</x:v>
      </x:c>
      <x:c r="N1998" s="453" t="str">
        <x:v>DE/PARA POR CÓDIGO</x:v>
      </x:c>
    </x:row>
    <x:row r="1999">
      <x:c r="A1999" s="453" t="str">
        <x:v>JULHO 2025</x:v>
      </x:c>
      <x:c r="B1999" s="453" t="str">
        <x:v>O&amp;M</x:v>
      </x:c>
      <x:c r="C1999" s="453" t="str">
        <x:v>PRODUÇÃO</x:v>
      </x:c>
      <x:c r="D1999" s="453" t="str">
        <x:v>LINHA MORTA</x:v>
      </x:c>
      <x:c r="E1999" s="453" t="str">
        <x:v>5022000261</x:v>
      </x:c>
      <x:c r="F1999" s="601" t="str">
        <x:v>VERIFICAR SEQUENCIA DE FASE(MT) LM</x:v>
      </x:c>
      <x:c r="G1999" s="453" t="str">
        <x:v>UNIDADE</x:v>
      </x:c>
      <x:c r="H1999" s="604" t="n">
        <x:v>2</x:v>
      </x:c>
      <x:c r="I1999" s="607" t="n">
        <x:v>936.85</x:v>
      </x:c>
      <x:c r="J1999" s="607" t="n">
        <x:v>1367.34</x:v>
      </x:c>
      <x:c r="K1999" s="453" t="str">
        <x:v>NORTE</x:v>
      </x:c>
      <x:c r="L1999" s="453" t="str">
        <x:v>SIM</x:v>
      </x:c>
      <x:c r="M1999" s="453" t="str">
        <x:v>PRODUÇÃO · COMPÕE O FATOR K</x:v>
      </x:c>
      <x:c r="N1999" s="453" t="str">
        <x:v>DE/PARA POR CÓDIGO</x:v>
      </x:c>
    </x:row>
    <x:row r="2000">
      <x:c r="A2000" s="453" t="str">
        <x:v>JULHO 2025</x:v>
      </x:c>
      <x:c r="B2000" s="453" t="str">
        <x:v>O&amp;M</x:v>
      </x:c>
      <x:c r="C2000" s="453" t="str">
        <x:v>PRODUÇÃO</x:v>
      </x:c>
      <x:c r="D2000" s="453" t="str">
        <x:v>LINHA MORTA</x:v>
      </x:c>
      <x:c r="E2000" s="453" t="str">
        <x:v>5022000276</x:v>
      </x:c>
      <x:c r="F2000" s="601" t="str">
        <x:v>INST COND COBERTO RDC 35-70MM2 LM</x:v>
      </x:c>
      <x:c r="G2000" s="453" t="str">
        <x:v>METRO</x:v>
      </x:c>
      <x:c r="H2000" s="604" t="n">
        <x:v>5498</x:v>
      </x:c>
      <x:c r="I2000" s="607" t="n">
        <x:v>51236.04</x:v>
      </x:c>
      <x:c r="J2000" s="607" t="n">
        <x:v>36836.6</x:v>
      </x:c>
      <x:c r="K2000" s="453" t="str">
        <x:v>NORTE | SUL</x:v>
      </x:c>
      <x:c r="L2000" s="453" t="str">
        <x:v>SIM</x:v>
      </x:c>
      <x:c r="M2000" s="453" t="str">
        <x:v>PRODUÇÃO · COMPÕE O FATOR K</x:v>
      </x:c>
      <x:c r="N2000" s="453" t="str">
        <x:v>DE/PARA POR CÓDIGO</x:v>
      </x:c>
    </x:row>
    <x:row r="2001">
      <x:c r="A2001" s="453" t="str">
        <x:v>JULHO 2025</x:v>
      </x:c>
      <x:c r="B2001" s="453" t="str">
        <x:v>O&amp;M</x:v>
      </x:c>
      <x:c r="C2001" s="453" t="str">
        <x:v>PRODUÇÃO</x:v>
      </x:c>
      <x:c r="D2001" s="453" t="str">
        <x:v>LINHA MORTA</x:v>
      </x:c>
      <x:c r="E2001" s="453" t="str">
        <x:v>5022000277</x:v>
      </x:c>
      <x:c r="F2001" s="601" t="str">
        <x:v>RET COND COBERTO RDC 35-70MM2 LM</x:v>
      </x:c>
      <x:c r="G2001" s="453" t="str">
        <x:v>METRO</x:v>
      </x:c>
      <x:c r="H2001" s="604" t="n">
        <x:v>214</x:v>
      </x:c>
      <x:c r="I2001" s="607" t="n">
        <x:v>813.6</x:v>
      </x:c>
      <x:c r="J2001" s="607" t="n">
        <x:v>870.98</x:v>
      </x:c>
      <x:c r="K2001" s="453" t="str">
        <x:v>NORTE | SUL</x:v>
      </x:c>
      <x:c r="L2001" s="453" t="str">
        <x:v>SIM</x:v>
      </x:c>
      <x:c r="M2001" s="453" t="str">
        <x:v>PRODUÇÃO · COMPÕE O FATOR K</x:v>
      </x:c>
      <x:c r="N2001" s="453" t="str">
        <x:v>DE/PARA POR CÓDIGO</x:v>
      </x:c>
    </x:row>
    <x:row r="2002">
      <x:c r="A2002" s="453" t="str">
        <x:v>JULHO 2025</x:v>
      </x:c>
      <x:c r="B2002" s="453" t="str">
        <x:v>O&amp;M</x:v>
      </x:c>
      <x:c r="C2002" s="453" t="str">
        <x:v>PRODUÇÃO</x:v>
      </x:c>
      <x:c r="D2002" s="453" t="str">
        <x:v>LINHA MORTA</x:v>
      </x:c>
      <x:c r="E2002" s="453" t="str">
        <x:v>5022000278</x:v>
      </x:c>
      <x:c r="F2002" s="601" t="str">
        <x:v>INST COND COBERTO RDC 95-185MM2 LM</x:v>
      </x:c>
      <x:c r="G2002" s="453" t="str">
        <x:v>METRO</x:v>
      </x:c>
      <x:c r="H2002" s="604" t="n">
        <x:v>18694</x:v>
      </x:c>
      <x:c r="I2002" s="607" t="n">
        <x:v>213217.78</x:v>
      </x:c>
      <x:c r="J2002" s="607" t="n">
        <x:v>176845.24</x:v>
      </x:c>
      <x:c r="K2002" s="453" t="str">
        <x:v>NORTE | SUL</x:v>
      </x:c>
      <x:c r="L2002" s="453" t="str">
        <x:v>SIM</x:v>
      </x:c>
      <x:c r="M2002" s="453" t="str">
        <x:v>PRODUÇÃO · COMPÕE O FATOR K</x:v>
      </x:c>
      <x:c r="N2002" s="453" t="str">
        <x:v>DE/PARA POR CÓDIGO</x:v>
      </x:c>
    </x:row>
    <x:row r="2003">
      <x:c r="A2003" s="453" t="str">
        <x:v>JULHO 2025</x:v>
      </x:c>
      <x:c r="B2003" s="453" t="str">
        <x:v>O&amp;M</x:v>
      </x:c>
      <x:c r="C2003" s="453" t="str">
        <x:v>PRODUÇÃO</x:v>
      </x:c>
      <x:c r="D2003" s="453" t="str">
        <x:v>LINHA MORTA</x:v>
      </x:c>
      <x:c r="E2003" s="453" t="str">
        <x:v>5022000279</x:v>
      </x:c>
      <x:c r="F2003" s="601" t="str">
        <x:v>RET COND COBERTO RDC 95-185MM2 LM</x:v>
      </x:c>
      <x:c r="G2003" s="453" t="str">
        <x:v>METRO</x:v>
      </x:c>
      <x:c r="H2003" s="604" t="n">
        <x:v>101</x:v>
      </x:c>
      <x:c r="I2003" s="607" t="n">
        <x:v>460.89</x:v>
      </x:c>
      <x:c r="J2003" s="607" t="n">
        <x:v>557.52</x:v>
      </x:c>
      <x:c r="K2003" s="453" t="str">
        <x:v>NORTE | SUL</x:v>
      </x:c>
      <x:c r="L2003" s="453" t="str">
        <x:v>SIM</x:v>
      </x:c>
      <x:c r="M2003" s="453" t="str">
        <x:v>PRODUÇÃO · COMPÕE O FATOR K</x:v>
      </x:c>
      <x:c r="N2003" s="453" t="str">
        <x:v>DE/PARA POR CÓDIGO</x:v>
      </x:c>
    </x:row>
    <x:row r="2004">
      <x:c r="A2004" s="453" t="str">
        <x:v>JULHO 2025</x:v>
      </x:c>
      <x:c r="B2004" s="453" t="str">
        <x:v>O&amp;M</x:v>
      </x:c>
      <x:c r="C2004" s="453" t="str">
        <x:v>PRODUÇÃO</x:v>
      </x:c>
      <x:c r="D2004" s="453" t="str">
        <x:v>LINHA MORTA</x:v>
      </x:c>
      <x:c r="E2004" s="453" t="str">
        <x:v>5022000283</x:v>
      </x:c>
      <x:c r="F2004" s="601" t="str">
        <x:v>TENSIONAR COND PROTEGIDO RDC LM</x:v>
      </x:c>
      <x:c r="G2004" s="453" t="str">
        <x:v>UNIDADE</x:v>
      </x:c>
      <x:c r="H2004" s="604" t="n">
        <x:v>0.629</x:v>
      </x:c>
      <x:c r="I2004" s="607" t="n">
        <x:v>3310.19</x:v>
      </x:c>
      <x:c r="J2004" s="607" t="n">
        <x:v>193.64</x:v>
      </x:c>
      <x:c r="K2004" s="453" t="str">
        <x:v>NORTE | SUL</x:v>
      </x:c>
      <x:c r="L2004" s="453" t="str">
        <x:v>SIM</x:v>
      </x:c>
      <x:c r="M2004" s="453" t="str">
        <x:v>PRODUÇÃO · COMPÕE O FATOR K</x:v>
      </x:c>
      <x:c r="N2004" s="453" t="str">
        <x:v>DE/PARA POR CÓDIGO</x:v>
      </x:c>
    </x:row>
    <x:row r="2005">
      <x:c r="A2005" s="453" t="str">
        <x:v>JULHO 2025</x:v>
      </x:c>
      <x:c r="B2005" s="453" t="str">
        <x:v>O&amp;M</x:v>
      </x:c>
      <x:c r="C2005" s="453" t="str">
        <x:v>PRODUÇÃO</x:v>
      </x:c>
      <x:c r="D2005" s="453" t="str">
        <x:v>FORA DO ANEXO IX</x:v>
      </x:c>
      <x:c r="E2005" s="453" t="str">
        <x:v>5022000284</x:v>
      </x:c>
      <x:c r="F2005" s="601" t="str">
        <x:v>INST ESPACADOR LOSANGULAR RDC LM</x:v>
      </x:c>
      <x:c r="G2005" s="453" t="str">
        <x:v>NÃO INFORMADA</x:v>
      </x:c>
      <x:c r="H2005" s="604" t="n">
        <x:v>1</x:v>
      </x:c>
      <x:c r="I2005" s="607" t="n">
        <x:v>0</x:v>
      </x:c>
      <x:c r="J2005" s="607" t="n">
        <x:v>0</x:v>
      </x:c>
      <x:c r="K2005" s="453" t="str">
        <x:v>NORTE</x:v>
      </x:c>
      <x:c r="L2005" s="453" t="str">
        <x:v>SIM</x:v>
      </x:c>
      <x:c r="M2005" s="453" t="str">
        <x:v>PRODUÇÃO · COMPÕE O FATOR K</x:v>
      </x:c>
      <x:c r="N2005" s="453" t="str">
        <x:v>NÃO INFORMADA | DE/PARA POR CÓDIGO</x:v>
      </x:c>
    </x:row>
    <x:row r="2006">
      <x:c r="A2006" s="453" t="str">
        <x:v>JULHO 2025</x:v>
      </x:c>
      <x:c r="B2006" s="453" t="str">
        <x:v>O&amp;M</x:v>
      </x:c>
      <x:c r="C2006" s="453" t="str">
        <x:v>PRODUÇÃO</x:v>
      </x:c>
      <x:c r="D2006" s="453" t="str">
        <x:v>LINHA MORTA</x:v>
      </x:c>
      <x:c r="E2006" s="453" t="str">
        <x:v>5022000286</x:v>
      </x:c>
      <x:c r="F2006" s="601" t="str">
        <x:v>INST CONEX OU EMENDA DE CABO RDC LM</x:v>
      </x:c>
      <x:c r="G2006" s="453" t="str">
        <x:v>UNIDADE</x:v>
      </x:c>
      <x:c r="H2006" s="604" t="n">
        <x:v>28</x:v>
      </x:c>
      <x:c r="I2006" s="607" t="n">
        <x:v>3112.98</x:v>
      </x:c>
      <x:c r="J2006" s="607" t="n">
        <x:v>13058.64</x:v>
      </x:c>
      <x:c r="K2006" s="453" t="str">
        <x:v>NORTE | SUL</x:v>
      </x:c>
      <x:c r="L2006" s="453" t="str">
        <x:v>SIM</x:v>
      </x:c>
      <x:c r="M2006" s="453" t="str">
        <x:v>PRODUÇÃO · COMPÕE O FATOR K</x:v>
      </x:c>
      <x:c r="N2006" s="453" t="str">
        <x:v>DE/PARA POR CÓDIGO</x:v>
      </x:c>
    </x:row>
    <x:row r="2007">
      <x:c r="A2007" s="453" t="str">
        <x:v>JULHO 2025</x:v>
      </x:c>
      <x:c r="B2007" s="453" t="str">
        <x:v>O&amp;M</x:v>
      </x:c>
      <x:c r="C2007" s="453" t="str">
        <x:v>PRODUÇÃO</x:v>
      </x:c>
      <x:c r="D2007" s="453" t="str">
        <x:v>LINHA MORTA</x:v>
      </x:c>
      <x:c r="E2007" s="453" t="str">
        <x:v>5022200033</x:v>
      </x:c>
      <x:c r="F2007" s="601" t="str">
        <x:v>INST ATERRAMENTO COMPL 1HASTE LM</x:v>
      </x:c>
      <x:c r="G2007" s="453" t="str">
        <x:v>CONJUNTO</x:v>
      </x:c>
      <x:c r="H2007" s="604" t="n">
        <x:v>89</x:v>
      </x:c>
      <x:c r="I2007" s="607" t="n">
        <x:v>35797.59</x:v>
      </x:c>
      <x:c r="J2007" s="607" t="n">
        <x:v>58400.91</x:v>
      </x:c>
      <x:c r="K2007" s="453" t="str">
        <x:v>NORTE | SUL</x:v>
      </x:c>
      <x:c r="L2007" s="453" t="str">
        <x:v>SIM</x:v>
      </x:c>
      <x:c r="M2007" s="453" t="str">
        <x:v>PRODUÇÃO · COMPÕE O FATOR K</x:v>
      </x:c>
      <x:c r="N2007" s="453" t="str">
        <x:v>DE/PARA POR CÓDIGO</x:v>
      </x:c>
    </x:row>
    <x:row r="2008">
      <x:c r="A2008" s="453" t="str">
        <x:v>JULHO 2025</x:v>
      </x:c>
      <x:c r="B2008" s="453" t="str">
        <x:v>O&amp;M</x:v>
      </x:c>
      <x:c r="C2008" s="453" t="str">
        <x:v>PRODUÇÃO</x:v>
      </x:c>
      <x:c r="D2008" s="453" t="str">
        <x:v>LINHA MORTA</x:v>
      </x:c>
      <x:c r="E2008" s="453" t="str">
        <x:v>5022200035</x:v>
      </x:c>
      <x:c r="F2008" s="601" t="str">
        <x:v>INST 1HASTE ADICIONAL ATERRAMENTO LM</x:v>
      </x:c>
      <x:c r="G2008" s="453" t="str">
        <x:v>UNIDADE</x:v>
      </x:c>
      <x:c r="H2008" s="604" t="n">
        <x:v>192</x:v>
      </x:c>
      <x:c r="I2008" s="607" t="n">
        <x:v>12182.4</x:v>
      </x:c>
      <x:c r="J2008" s="607" t="n">
        <x:v>65443.2</x:v>
      </x:c>
      <x:c r="K2008" s="453" t="str">
        <x:v>NORTE | SUL</x:v>
      </x:c>
      <x:c r="L2008" s="453" t="str">
        <x:v>SIM</x:v>
      </x:c>
      <x:c r="M2008" s="453" t="str">
        <x:v>PRODUÇÃO · COMPÕE O FATOR K</x:v>
      </x:c>
      <x:c r="N2008" s="453" t="str">
        <x:v>DE/PARA POR CÓDIGO</x:v>
      </x:c>
    </x:row>
    <x:row r="2009">
      <x:c r="A2009" s="453" t="str">
        <x:v>JULHO 2025</x:v>
      </x:c>
      <x:c r="B2009" s="453" t="str">
        <x:v>O&amp;M</x:v>
      </x:c>
      <x:c r="C2009" s="453" t="str">
        <x:v>PRODUÇÃO</x:v>
      </x:c>
      <x:c r="D2009" s="453" t="str">
        <x:v>LINHA MORTA</x:v>
      </x:c>
      <x:c r="E2009" s="453" t="str">
        <x:v>5022200036</x:v>
      </x:c>
      <x:c r="F2009" s="601" t="str">
        <x:v>INST FIO TERRA LM</x:v>
      </x:c>
      <x:c r="G2009" s="453" t="str">
        <x:v>UNIDADE</x:v>
      </x:c>
      <x:c r="H2009" s="604" t="n">
        <x:v>3</x:v>
      </x:c>
      <x:c r="I2009" s="607" t="n">
        <x:v>292.8</x:v>
      </x:c>
      <x:c r="J2009" s="607" t="n">
        <x:v>860.85</x:v>
      </x:c>
      <x:c r="K2009" s="453" t="str">
        <x:v>NORTE</x:v>
      </x:c>
      <x:c r="L2009" s="453" t="str">
        <x:v>SIM</x:v>
      </x:c>
      <x:c r="M2009" s="453" t="str">
        <x:v>PRODUÇÃO · COMPÕE O FATOR K</x:v>
      </x:c>
      <x:c r="N2009" s="453" t="str">
        <x:v>DE/PARA POR CÓDIGO</x:v>
      </x:c>
    </x:row>
    <x:row r="2010">
      <x:c r="A2010" s="453" t="str">
        <x:v>JULHO 2025</x:v>
      </x:c>
      <x:c r="B2010" s="453" t="str">
        <x:v>O&amp;M</x:v>
      </x:c>
      <x:c r="C2010" s="453" t="str">
        <x:v>PRODUÇÃO</x:v>
      </x:c>
      <x:c r="D2010" s="453" t="str">
        <x:v>LINHA MORTA</x:v>
      </x:c>
      <x:c r="E2010" s="453" t="str">
        <x:v>5022200037</x:v>
      </x:c>
      <x:c r="F2010" s="601" t="str">
        <x:v>INST SECCION E ATERRAM CERCA LM</x:v>
      </x:c>
      <x:c r="G2010" s="453" t="str">
        <x:v>CONJUNTO</x:v>
      </x:c>
      <x:c r="H2010" s="604" t="n">
        <x:v>19</x:v>
      </x:c>
      <x:c r="I2010" s="607" t="n">
        <x:v>13323.66</x:v>
      </x:c>
      <x:c r="J2010" s="607" t="n">
        <x:v>14455.77</x:v>
      </x:c>
      <x:c r="K2010" s="453" t="str">
        <x:v>NORTE | SUL</x:v>
      </x:c>
      <x:c r="L2010" s="453" t="str">
        <x:v>SIM</x:v>
      </x:c>
      <x:c r="M2010" s="453" t="str">
        <x:v>PRODUÇÃO · COMPÕE O FATOR K</x:v>
      </x:c>
      <x:c r="N2010" s="453" t="str">
        <x:v>DE/PARA POR CÓDIGO | NÃO INFORMADA</x:v>
      </x:c>
    </x:row>
    <x:row r="2011">
      <x:c r="A2011" s="453" t="str">
        <x:v>JULHO 2025</x:v>
      </x:c>
      <x:c r="B2011" s="453" t="str">
        <x:v>O&amp;M</x:v>
      </x:c>
      <x:c r="C2011" s="453" t="str">
        <x:v>PRODUÇÃO</x:v>
      </x:c>
      <x:c r="D2011" s="453" t="str">
        <x:v>LINHA MORTA</x:v>
      </x:c>
      <x:c r="E2011" s="453" t="str">
        <x:v>5023000183</x:v>
      </x:c>
      <x:c r="F2011" s="601" t="str">
        <x:v>INST TRAFO DT POSTE/PLATAF 3F LM</x:v>
      </x:c>
      <x:c r="G2011" s="453" t="str">
        <x:v>UNIDADE</x:v>
      </x:c>
      <x:c r="H2011" s="604" t="n">
        <x:v>51</x:v>
      </x:c>
      <x:c r="I2011" s="607" t="n">
        <x:v>132817.62</x:v>
      </x:c>
      <x:c r="J2011" s="607" t="n">
        <x:v>77094.66</x:v>
      </x:c>
      <x:c r="K2011" s="453" t="str">
        <x:v>NORTE | SUL</x:v>
      </x:c>
      <x:c r="L2011" s="453" t="str">
        <x:v>SIM</x:v>
      </x:c>
      <x:c r="M2011" s="453" t="str">
        <x:v>PRODUÇÃO · COMPÕE O FATOR K</x:v>
      </x:c>
      <x:c r="N2011" s="453" t="str">
        <x:v>DE/PARA POR CÓDIGO</x:v>
      </x:c>
    </x:row>
    <x:row r="2012">
      <x:c r="A2012" s="453" t="str">
        <x:v>JULHO 2025</x:v>
      </x:c>
      <x:c r="B2012" s="453" t="str">
        <x:v>O&amp;M</x:v>
      </x:c>
      <x:c r="C2012" s="453" t="str">
        <x:v>PRODUÇÃO</x:v>
      </x:c>
      <x:c r="D2012" s="453" t="str">
        <x:v>LINHA MORTA</x:v>
      </x:c>
      <x:c r="E2012" s="453" t="str">
        <x:v>5023000186</x:v>
      </x:c>
      <x:c r="F2012" s="601" t="str">
        <x:v>RET TRAFO DT POSTE/PLATAF 3F LM</x:v>
      </x:c>
      <x:c r="G2012" s="453" t="str">
        <x:v>UNIDADE</x:v>
      </x:c>
      <x:c r="H2012" s="604" t="n">
        <x:v>51</x:v>
      </x:c>
      <x:c r="I2012" s="607" t="n">
        <x:v>70796.08</x:v>
      </x:c>
      <x:c r="J2012" s="607" t="n">
        <x:v>76424.52</x:v>
      </x:c>
      <x:c r="K2012" s="453" t="str">
        <x:v>NORTE | SUL</x:v>
      </x:c>
      <x:c r="L2012" s="453" t="str">
        <x:v>SIM</x:v>
      </x:c>
      <x:c r="M2012" s="453" t="str">
        <x:v>PRODUÇÃO · COMPÕE O FATOR K</x:v>
      </x:c>
      <x:c r="N2012" s="453" t="str">
        <x:v>DE/PARA POR CÓDIGO</x:v>
      </x:c>
    </x:row>
    <x:row r="2013">
      <x:c r="A2013" s="453" t="str">
        <x:v>JULHO 2025</x:v>
      </x:c>
      <x:c r="B2013" s="453" t="str">
        <x:v>O&amp;M</x:v>
      </x:c>
      <x:c r="C2013" s="453" t="str">
        <x:v>PRODUÇÃO</x:v>
      </x:c>
      <x:c r="D2013" s="453" t="str">
        <x:v>LINHA MORTA</x:v>
      </x:c>
      <x:c r="E2013" s="453" t="str">
        <x:v>5024000064</x:v>
      </x:c>
      <x:c r="F2013" s="601" t="str">
        <x:v>INST RAMAL DE CONEXAO CONC/MULTIPLEX LM</x:v>
      </x:c>
      <x:c r="G2013" s="453" t="str">
        <x:v>UNIDADE</x:v>
      </x:c>
      <x:c r="H2013" s="604" t="n">
        <x:v>518</x:v>
      </x:c>
      <x:c r="I2013" s="607" t="n">
        <x:v>88489.94</x:v>
      </x:c>
      <x:c r="J2013" s="607" t="n">
        <x:v>258746.18</x:v>
      </x:c>
      <x:c r="K2013" s="453" t="str">
        <x:v>NORTE | SUL</x:v>
      </x:c>
      <x:c r="L2013" s="453" t="str">
        <x:v>SIM</x:v>
      </x:c>
      <x:c r="M2013" s="453" t="str">
        <x:v>PRODUÇÃO · COMPÕE O FATOR K</x:v>
      </x:c>
      <x:c r="N2013" s="453" t="str">
        <x:v>DE/PARA POR CÓDIGO</x:v>
      </x:c>
    </x:row>
    <x:row r="2014">
      <x:c r="A2014" s="453" t="str">
        <x:v>JULHO 2025</x:v>
      </x:c>
      <x:c r="B2014" s="453" t="str">
        <x:v>O&amp;M</x:v>
      </x:c>
      <x:c r="C2014" s="453" t="str">
        <x:v>PRODUÇÃO</x:v>
      </x:c>
      <x:c r="D2014" s="453" t="str">
        <x:v>LINHA MORTA</x:v>
      </x:c>
      <x:c r="E2014" s="453" t="str">
        <x:v>5024000065</x:v>
      </x:c>
      <x:c r="F2014" s="601" t="str">
        <x:v>RET RAMAL DE CONEXAO CONC/MULTIPLEX LM</x:v>
      </x:c>
      <x:c r="G2014" s="453" t="str">
        <x:v>UNIDADE</x:v>
      </x:c>
      <x:c r="H2014" s="604" t="n">
        <x:v>36</x:v>
      </x:c>
      <x:c r="I2014" s="607" t="n">
        <x:v>1122.66</x:v>
      </x:c>
      <x:c r="J2014" s="607" t="n">
        <x:v>12587.4</x:v>
      </x:c>
      <x:c r="K2014" s="453" t="str">
        <x:v>NORTE | SUL</x:v>
      </x:c>
      <x:c r="L2014" s="453" t="str">
        <x:v>SIM</x:v>
      </x:c>
      <x:c r="M2014" s="453" t="str">
        <x:v>PRODUÇÃO · COMPÕE O FATOR K</x:v>
      </x:c>
      <x:c r="N2014" s="453" t="str">
        <x:v>DE/PARA POR CÓDIGO</x:v>
      </x:c>
    </x:row>
    <x:row r="2015">
      <x:c r="A2015" s="453" t="str">
        <x:v>JULHO 2025</x:v>
      </x:c>
      <x:c r="B2015" s="453" t="str">
        <x:v>O&amp;M</x:v>
      </x:c>
      <x:c r="C2015" s="453" t="str">
        <x:v>PRODUÇÃO</x:v>
      </x:c>
      <x:c r="D2015" s="453" t="str">
        <x:v>FORA DO ANEXO IX</x:v>
      </x:c>
      <x:c r="E2015" s="453" t="str">
        <x:v>5024000072</x:v>
      </x:c>
      <x:c r="F2015" s="601" t="str">
        <x:v>INST CONEXAO RAMAL DE CONEXAO LM</x:v>
      </x:c>
      <x:c r="G2015" s="453" t="str">
        <x:v>NÃO INFORMADA</x:v>
      </x:c>
      <x:c r="H2015" s="604" t="n">
        <x:v>122</x:v>
      </x:c>
      <x:c r="I2015" s="607" t="n">
        <x:v>0</x:v>
      </x:c>
      <x:c r="J2015" s="607" t="n">
        <x:v>0</x:v>
      </x:c>
      <x:c r="K2015" s="453" t="str">
        <x:v>NORTE | SUL</x:v>
      </x:c>
      <x:c r="L2015" s="453" t="str">
        <x:v>SIM</x:v>
      </x:c>
      <x:c r="M2015" s="453" t="str">
        <x:v>PRODUÇÃO · COMPÕE O FATOR K</x:v>
      </x:c>
      <x:c r="N2015" s="453" t="str">
        <x:v>DE/PARA POR CÓDIGO</x:v>
      </x:c>
    </x:row>
    <x:row r="2016">
      <x:c r="A2016" s="453" t="str">
        <x:v>JULHO 2025</x:v>
      </x:c>
      <x:c r="B2016" s="453" t="str">
        <x:v>O&amp;M</x:v>
      </x:c>
      <x:c r="C2016" s="453" t="str">
        <x:v>PRODUÇÃO</x:v>
      </x:c>
      <x:c r="D2016" s="453" t="str">
        <x:v>FORA DO ANEXO IX</x:v>
      </x:c>
      <x:c r="E2016" s="453" t="str">
        <x:v>5024000073</x:v>
      </x:c>
      <x:c r="F2016" s="601" t="str">
        <x:v>RET CONEXAO RAMAL DE CONEXAO LM</x:v>
      </x:c>
      <x:c r="G2016" s="453" t="str">
        <x:v>NÃO INFORMADA</x:v>
      </x:c>
      <x:c r="H2016" s="604" t="n">
        <x:v>122</x:v>
      </x:c>
      <x:c r="I2016" s="607" t="n">
        <x:v>0</x:v>
      </x:c>
      <x:c r="J2016" s="607" t="n">
        <x:v>0</x:v>
      </x:c>
      <x:c r="K2016" s="453" t="str">
        <x:v>NORTE | SUL</x:v>
      </x:c>
      <x:c r="L2016" s="453" t="str">
        <x:v>SIM</x:v>
      </x:c>
      <x:c r="M2016" s="453" t="str">
        <x:v>PRODUÇÃO · COMPÕE O FATOR K</x:v>
      </x:c>
      <x:c r="N2016" s="453" t="str">
        <x:v>DE/PARA POR CÓDIGO</x:v>
      </x:c>
    </x:row>
    <x:row r="2017">
      <x:c r="A2017" s="453" t="str">
        <x:v>JULHO 2025</x:v>
      </x:c>
      <x:c r="B2017" s="453" t="str">
        <x:v>O&amp;M</x:v>
      </x:c>
      <x:c r="C2017" s="453" t="str">
        <x:v>PRODUÇÃO</x:v>
      </x:c>
      <x:c r="D2017" s="453" t="str">
        <x:v>LINHA MORTA</x:v>
      </x:c>
      <x:c r="E2017" s="453" t="str">
        <x:v>5024000085</x:v>
      </x:c>
      <x:c r="F2017" s="601" t="str">
        <x:v>INST CONEXAO RAMAL DE CONEXAO LM</x:v>
      </x:c>
      <x:c r="G2017" s="453" t="str">
        <x:v>UNIDADE</x:v>
      </x:c>
      <x:c r="H2017" s="604" t="n">
        <x:v>520</x:v>
      </x:c>
      <x:c r="I2017" s="607" t="n">
        <x:v>32976.89</x:v>
      </x:c>
      <x:c r="J2017" s="607" t="n">
        <x:v>39442</x:v>
      </x:c>
      <x:c r="K2017" s="453" t="str">
        <x:v>NORTE | SUL</x:v>
      </x:c>
      <x:c r="L2017" s="453" t="str">
        <x:v>SIM</x:v>
      </x:c>
      <x:c r="M2017" s="453" t="str">
        <x:v>PRODUÇÃO · COMPÕE O FATOR K</x:v>
      </x:c>
      <x:c r="N2017" s="453" t="str">
        <x:v>DE/PARA POR CÓDIGO</x:v>
      </x:c>
    </x:row>
    <x:row r="2018">
      <x:c r="A2018" s="453" t="str">
        <x:v>JULHO 2025</x:v>
      </x:c>
      <x:c r="B2018" s="453" t="str">
        <x:v>O&amp;M</x:v>
      </x:c>
      <x:c r="C2018" s="453" t="str">
        <x:v>PRODUÇÃO</x:v>
      </x:c>
      <x:c r="D2018" s="453" t="str">
        <x:v>LINHA MORTA</x:v>
      </x:c>
      <x:c r="E2018" s="453" t="str">
        <x:v>5025300101</x:v>
      </x:c>
      <x:c r="F2018" s="601" t="str">
        <x:v>INST PLACA IDENTIFICACAO COMPONENTE LM</x:v>
      </x:c>
      <x:c r="G2018" s="453" t="str">
        <x:v>UNIDADE</x:v>
      </x:c>
      <x:c r="H2018" s="604" t="n">
        <x:v>5</x:v>
      </x:c>
      <x:c r="I2018" s="607" t="n">
        <x:v>73.2</x:v>
      </x:c>
      <x:c r="J2018" s="607" t="n">
        <x:v>1407.15</x:v>
      </x:c>
      <x:c r="K2018" s="453" t="str">
        <x:v>NORTE | SUL</x:v>
      </x:c>
      <x:c r="L2018" s="453" t="str">
        <x:v>SIM</x:v>
      </x:c>
      <x:c r="M2018" s="453" t="str">
        <x:v>PRODUÇÃO · COMPÕE O FATOR K</x:v>
      </x:c>
      <x:c r="N2018" s="453" t="str">
        <x:v>NÃO INFORMADA</x:v>
      </x:c>
    </x:row>
    <x:row r="2019">
      <x:c r="A2019" s="453" t="str">
        <x:v>JULHO 2025</x:v>
      </x:c>
      <x:c r="B2019" s="453" t="str">
        <x:v>O&amp;M</x:v>
      </x:c>
      <x:c r="C2019" s="453" t="str">
        <x:v>PRODUÇÃO</x:v>
      </x:c>
      <x:c r="D2019" s="453" t="str">
        <x:v>LINHA MORTA</x:v>
      </x:c>
      <x:c r="E2019" s="453" t="str">
        <x:v>5025300103</x:v>
      </x:c>
      <x:c r="F2019" s="601" t="str">
        <x:v>INST ILUMINACAO PUBLICA LM</x:v>
      </x:c>
      <x:c r="G2019" s="453" t="str">
        <x:v>CONJUNTO</x:v>
      </x:c>
      <x:c r="H2019" s="604" t="n">
        <x:v>150</x:v>
      </x:c>
      <x:c r="I2019" s="607" t="n">
        <x:v>54530.43</x:v>
      </x:c>
      <x:c r="J2019" s="607" t="n">
        <x:v>74235</x:v>
      </x:c>
      <x:c r="K2019" s="453" t="str">
        <x:v>NORTE | SUL</x:v>
      </x:c>
      <x:c r="L2019" s="453" t="str">
        <x:v>SIM</x:v>
      </x:c>
      <x:c r="M2019" s="453" t="str">
        <x:v>PRODUÇÃO · COMPÕE O FATOR K</x:v>
      </x:c>
      <x:c r="N2019" s="453" t="str">
        <x:v>DE/PARA POR CÓDIGO</x:v>
      </x:c>
    </x:row>
    <x:row r="2020">
      <x:c r="A2020" s="453" t="str">
        <x:v>JULHO 2025</x:v>
      </x:c>
      <x:c r="B2020" s="453" t="str">
        <x:v>O&amp;M</x:v>
      </x:c>
      <x:c r="C2020" s="453" t="str">
        <x:v>PRODUÇÃO</x:v>
      </x:c>
      <x:c r="D2020" s="453" t="str">
        <x:v>LINHA MORTA</x:v>
      </x:c>
      <x:c r="E2020" s="453" t="str">
        <x:v>5025300104</x:v>
      </x:c>
      <x:c r="F2020" s="601" t="str">
        <x:v>RET ILUMINACAO PUBLICA LM</x:v>
      </x:c>
      <x:c r="G2020" s="453" t="str">
        <x:v>CONJUNTO</x:v>
      </x:c>
      <x:c r="H2020" s="604" t="n">
        <x:v>152</x:v>
      </x:c>
      <x:c r="I2020" s="607" t="n">
        <x:v>26292.97</x:v>
      </x:c>
      <x:c r="J2020" s="607" t="n">
        <x:v>35665.28</x:v>
      </x:c>
      <x:c r="K2020" s="453" t="str">
        <x:v>NORTE | SUL</x:v>
      </x:c>
      <x:c r="L2020" s="453" t="str">
        <x:v>SIM</x:v>
      </x:c>
      <x:c r="M2020" s="453" t="str">
        <x:v>PRODUÇÃO · COMPÕE O FATOR K</x:v>
      </x:c>
      <x:c r="N2020" s="453" t="str">
        <x:v>DE/PARA POR CÓDIGO</x:v>
      </x:c>
    </x:row>
    <x:row r="2021">
      <x:c r="A2021" s="453" t="str">
        <x:v>JULHO 2025</x:v>
      </x:c>
      <x:c r="B2021" s="453" t="str">
        <x:v>O&amp;M</x:v>
      </x:c>
      <x:c r="C2021" s="453" t="str">
        <x:v>PRODUÇÃO</x:v>
      </x:c>
      <x:c r="D2021" s="453" t="str">
        <x:v>LINHA MORTA</x:v>
      </x:c>
      <x:c r="E2021" s="453" t="str">
        <x:v>5025300105</x:v>
      </x:c>
      <x:c r="F2021" s="601" t="str">
        <x:v>INST CONEXAO ILUMINACAO PUBLICA LM</x:v>
      </x:c>
      <x:c r="G2021" s="453" t="str">
        <x:v>UNIDADE</x:v>
      </x:c>
      <x:c r="H2021" s="604" t="n">
        <x:v>44</x:v>
      </x:c>
      <x:c r="I2021" s="607" t="n">
        <x:v>1842.79</x:v>
      </x:c>
      <x:c r="J2021" s="607" t="n">
        <x:v>13308.24</x:v>
      </x:c>
      <x:c r="K2021" s="453" t="str">
        <x:v>NORTE | SUL</x:v>
      </x:c>
      <x:c r="L2021" s="453" t="str">
        <x:v>SIM</x:v>
      </x:c>
      <x:c r="M2021" s="453" t="str">
        <x:v>PRODUÇÃO · COMPÕE O FATOR K</x:v>
      </x:c>
      <x:c r="N2021" s="453" t="str">
        <x:v>DE/PARA POR CÓDIGO</x:v>
      </x:c>
    </x:row>
    <x:row r="2022">
      <x:c r="A2022" s="453" t="str">
        <x:v>JULHO 2025</x:v>
      </x:c>
      <x:c r="B2022" s="453" t="str">
        <x:v>O&amp;M</x:v>
      </x:c>
      <x:c r="C2022" s="453" t="str">
        <x:v>PRODUÇÃO</x:v>
      </x:c>
      <x:c r="D2022" s="453" t="str">
        <x:v>LINHA MORTA</x:v>
      </x:c>
      <x:c r="E2022" s="453" t="str">
        <x:v>5025300106</x:v>
      </x:c>
      <x:c r="F2022" s="601" t="str">
        <x:v>RET CONEXAO ILUMINACAO PUBLICA LM</x:v>
      </x:c>
      <x:c r="G2022" s="453" t="str">
        <x:v>UNIDADE</x:v>
      </x:c>
      <x:c r="H2022" s="604" t="n">
        <x:v>44</x:v>
      </x:c>
      <x:c r="I2022" s="607" t="n">
        <x:v>1162.85</x:v>
      </x:c>
      <x:c r="J2022" s="607" t="n">
        <x:v>8397.84</x:v>
      </x:c>
      <x:c r="K2022" s="453" t="str">
        <x:v>NORTE | SUL</x:v>
      </x:c>
      <x:c r="L2022" s="453" t="str">
        <x:v>SIM</x:v>
      </x:c>
      <x:c r="M2022" s="453" t="str">
        <x:v>PRODUÇÃO · COMPÕE O FATOR K</x:v>
      </x:c>
      <x:c r="N2022" s="453" t="str">
        <x:v>DE/PARA POR CÓDIGO</x:v>
      </x:c>
    </x:row>
    <x:row r="2023">
      <x:c r="A2023" s="453" t="str">
        <x:v>JULHO 2025</x:v>
      </x:c>
      <x:c r="B2023" s="453" t="str">
        <x:v>O&amp;M</x:v>
      </x:c>
      <x:c r="C2023" s="453" t="str">
        <x:v>PRODUÇÃO</x:v>
      </x:c>
      <x:c r="D2023" s="453" t="str">
        <x:v>LINHA MORTA</x:v>
      </x:c>
      <x:c r="E2023" s="453" t="str">
        <x:v>5025300109</x:v>
      </x:c>
      <x:c r="F2023" s="601" t="str">
        <x:v>INST ELO FUSIVEL LM</x:v>
      </x:c>
      <x:c r="G2023" s="453" t="str">
        <x:v>CONJUNTO</x:v>
      </x:c>
      <x:c r="H2023" s="604" t="n">
        <x:v>37</x:v>
      </x:c>
      <x:c r="I2023" s="607" t="n">
        <x:v>571.53</x:v>
      </x:c>
      <x:c r="J2023" s="607" t="n">
        <x:v>10709.65</x:v>
      </x:c>
      <x:c r="K2023" s="453" t="str">
        <x:v>NORTE</x:v>
      </x:c>
      <x:c r="L2023" s="453" t="str">
        <x:v>SIM</x:v>
      </x:c>
      <x:c r="M2023" s="453" t="str">
        <x:v>PRODUÇÃO · COMPÕE O FATOR K</x:v>
      </x:c>
      <x:c r="N2023" s="453" t="str">
        <x:v>DE/PARA POR CÓDIGO</x:v>
      </x:c>
    </x:row>
    <x:row r="2024">
      <x:c r="A2024" s="453" t="str">
        <x:v>JULHO 2025</x:v>
      </x:c>
      <x:c r="B2024" s="453" t="str">
        <x:v>O&amp;M</x:v>
      </x:c>
      <x:c r="C2024" s="453" t="str">
        <x:v>PRODUÇÃO</x:v>
      </x:c>
      <x:c r="D2024" s="453" t="str">
        <x:v>LINHA MORTA</x:v>
      </x:c>
      <x:c r="E2024" s="453" t="str">
        <x:v>5025300110</x:v>
      </x:c>
      <x:c r="F2024" s="601" t="str">
        <x:v>RET ELO FUSIVEL LM</x:v>
      </x:c>
      <x:c r="G2024" s="453" t="str">
        <x:v>CONJUNTO</x:v>
      </x:c>
      <x:c r="H2024" s="604" t="n">
        <x:v>37</x:v>
      </x:c>
      <x:c r="I2024" s="607" t="n">
        <x:v>480.43</x:v>
      </x:c>
      <x:c r="J2024" s="607" t="n">
        <x:v>9002.47</x:v>
      </x:c>
      <x:c r="K2024" s="453" t="str">
        <x:v>NORTE</x:v>
      </x:c>
      <x:c r="L2024" s="453" t="str">
        <x:v>SIM</x:v>
      </x:c>
      <x:c r="M2024" s="453" t="str">
        <x:v>PRODUÇÃO · COMPÕE O FATOR K</x:v>
      </x:c>
      <x:c r="N2024" s="453" t="str">
        <x:v>DE/PARA POR CÓDIGO</x:v>
      </x:c>
    </x:row>
    <x:row r="2025">
      <x:c r="A2025" s="453" t="str">
        <x:v>JULHO 2025</x:v>
      </x:c>
      <x:c r="B2025" s="453" t="str">
        <x:v>O&amp;M</x:v>
      </x:c>
      <x:c r="C2025" s="453" t="str">
        <x:v>PRODUÇÃO</x:v>
      </x:c>
      <x:c r="D2025" s="453" t="str">
        <x:v>LINHA MORTA</x:v>
      </x:c>
      <x:c r="E2025" s="453" t="str">
        <x:v>5025300122</x:v>
      </x:c>
      <x:c r="F2025" s="601" t="str">
        <x:v>INST ESTR CP RELIGADOR/SEC 3F &gt;400A LM</x:v>
      </x:c>
      <x:c r="G2025" s="453" t="str">
        <x:v>CONJUNTO</x:v>
      </x:c>
      <x:c r="H2025" s="604" t="n">
        <x:v>27</x:v>
      </x:c>
      <x:c r="I2025" s="607" t="n">
        <x:v>124130.34</x:v>
      </x:c>
      <x:c r="J2025" s="607" t="n">
        <x:v>162010.26</x:v>
      </x:c>
      <x:c r="K2025" s="453" t="str">
        <x:v>NORTE | SUL</x:v>
      </x:c>
      <x:c r="L2025" s="453" t="str">
        <x:v>SIM</x:v>
      </x:c>
      <x:c r="M2025" s="453" t="str">
        <x:v>PRODUÇÃO · COMPÕE O FATOR K</x:v>
      </x:c>
      <x:c r="N2025" s="453" t="str">
        <x:v>DE/PARA POR CÓDIGO</x:v>
      </x:c>
    </x:row>
    <x:row r="2026">
      <x:c r="A2026" s="453" t="str">
        <x:v>JULHO 2025</x:v>
      </x:c>
      <x:c r="B2026" s="453" t="str">
        <x:v>O&amp;M</x:v>
      </x:c>
      <x:c r="C2026" s="453" t="str">
        <x:v>PRODUÇÃO</x:v>
      </x:c>
      <x:c r="D2026" s="453" t="str">
        <x:v>LINHA MORTA</x:v>
      </x:c>
      <x:c r="E2026" s="453" t="str">
        <x:v>5025300123</x:v>
      </x:c>
      <x:c r="F2026" s="601" t="str">
        <x:v>RET ESTR CP RELIGADOR/SEC 3F &gt;400A LM</x:v>
      </x:c>
      <x:c r="G2026" s="453" t="str">
        <x:v>CONJUNTO</x:v>
      </x:c>
      <x:c r="H2026" s="604" t="n">
        <x:v>7</x:v>
      </x:c>
      <x:c r="I2026" s="607" t="n">
        <x:v>13723.88</x:v>
      </x:c>
      <x:c r="J2026" s="607" t="n">
        <x:v>26300.4</x:v>
      </x:c>
      <x:c r="K2026" s="453" t="str">
        <x:v>NORTE | SUL</x:v>
      </x:c>
      <x:c r="L2026" s="453" t="str">
        <x:v>SIM</x:v>
      </x:c>
      <x:c r="M2026" s="453" t="str">
        <x:v>PRODUÇÃO · COMPÕE O FATOR K</x:v>
      </x:c>
      <x:c r="N2026" s="453" t="str">
        <x:v>DE/PARA POR CÓDIGO | NÃO INFORMADA</x:v>
      </x:c>
    </x:row>
    <x:row r="2027">
      <x:c r="A2027" s="453" t="str">
        <x:v>JULHO 2025</x:v>
      </x:c>
      <x:c r="B2027" s="453" t="str">
        <x:v>O&amp;M</x:v>
      </x:c>
      <x:c r="C2027" s="453" t="str">
        <x:v>PRODUÇÃO</x:v>
      </x:c>
      <x:c r="D2027" s="453" t="str">
        <x:v>LINHA MORTA</x:v>
      </x:c>
      <x:c r="E2027" s="453" t="str">
        <x:v>5025300132</x:v>
      </x:c>
      <x:c r="F2027" s="601" t="str">
        <x:v>RET ESTR CP BCO CAPACITOR FIXO LM</x:v>
      </x:c>
      <x:c r="G2027" s="453" t="str">
        <x:v>CONJUNTO</x:v>
      </x:c>
      <x:c r="H2027" s="604" t="n">
        <x:v>3</x:v>
      </x:c>
      <x:c r="I2027" s="607" t="n">
        <x:v>9824.4</x:v>
      </x:c>
      <x:c r="J2027" s="607" t="n">
        <x:v>4728.6</x:v>
      </x:c>
      <x:c r="K2027" s="453" t="str">
        <x:v>SUL</x:v>
      </x:c>
      <x:c r="L2027" s="453" t="str">
        <x:v>SIM</x:v>
      </x:c>
      <x:c r="M2027" s="453" t="str">
        <x:v>PRODUÇÃO · COMPÕE O FATOR K</x:v>
      </x:c>
      <x:c r="N2027" s="453" t="str">
        <x:v>NÃO INFORMADA</x:v>
      </x:c>
    </x:row>
    <x:row r="2028">
      <x:c r="A2028" s="453" t="str">
        <x:v>JULHO 2025</x:v>
      </x:c>
      <x:c r="B2028" s="453" t="str">
        <x:v>O&amp;M</x:v>
      </x:c>
      <x:c r="C2028" s="453" t="str">
        <x:v>PRODUÇÃO</x:v>
      </x:c>
      <x:c r="D2028" s="453" t="str">
        <x:v>LINHA MORTA</x:v>
      </x:c>
      <x:c r="E2028" s="453" t="str">
        <x:v>5025300143</x:v>
      </x:c>
      <x:c r="F2028" s="601" t="str">
        <x:v>INST ESTR CP TRAFO DT 1F FN LM</x:v>
      </x:c>
      <x:c r="G2028" s="453" t="str">
        <x:v>CONJUNTO</x:v>
      </x:c>
      <x:c r="H2028" s="604" t="n">
        <x:v>52</x:v>
      </x:c>
      <x:c r="I2028" s="607" t="n">
        <x:v>83266.93</x:v>
      </x:c>
      <x:c r="J2028" s="607" t="n">
        <x:v>95694.56</x:v>
      </x:c>
      <x:c r="K2028" s="453" t="str">
        <x:v>NORTE | SUL</x:v>
      </x:c>
      <x:c r="L2028" s="453" t="str">
        <x:v>SIM</x:v>
      </x:c>
      <x:c r="M2028" s="453" t="str">
        <x:v>PRODUÇÃO · COMPÕE O FATOR K</x:v>
      </x:c>
      <x:c r="N2028" s="453" t="str">
        <x:v>DE/PARA POR CÓDIGO</x:v>
      </x:c>
    </x:row>
    <x:row r="2029">
      <x:c r="A2029" s="453" t="str">
        <x:v>JULHO 2025</x:v>
      </x:c>
      <x:c r="B2029" s="453" t="str">
        <x:v>O&amp;M</x:v>
      </x:c>
      <x:c r="C2029" s="453" t="str">
        <x:v>PRODUÇÃO</x:v>
      </x:c>
      <x:c r="D2029" s="453" t="str">
        <x:v>LINHA MORTA</x:v>
      </x:c>
      <x:c r="E2029" s="453" t="str">
        <x:v>5025300144</x:v>
      </x:c>
      <x:c r="F2029" s="601" t="str">
        <x:v>RET ESTR CP TRAFO DT 1F FN LM</x:v>
      </x:c>
      <x:c r="G2029" s="453" t="str">
        <x:v>CONJUNTO</x:v>
      </x:c>
      <x:c r="H2029" s="604" t="n">
        <x:v>16</x:v>
      </x:c>
      <x:c r="I2029" s="607" t="n">
        <x:v>11024.53</x:v>
      </x:c>
      <x:c r="J2029" s="607" t="n">
        <x:v>23555.68</x:v>
      </x:c>
      <x:c r="K2029" s="453" t="str">
        <x:v>NORTE | SUL</x:v>
      </x:c>
      <x:c r="L2029" s="453" t="str">
        <x:v>SIM</x:v>
      </x:c>
      <x:c r="M2029" s="453" t="str">
        <x:v>PRODUÇÃO · COMPÕE O FATOR K</x:v>
      </x:c>
      <x:c r="N2029" s="453" t="str">
        <x:v>DE/PARA POR CÓDIGO</x:v>
      </x:c>
    </x:row>
    <x:row r="2030">
      <x:c r="A2030" s="453" t="str">
        <x:v>JULHO 2025</x:v>
      </x:c>
      <x:c r="B2030" s="453" t="str">
        <x:v>O&amp;M</x:v>
      </x:c>
      <x:c r="C2030" s="453" t="str">
        <x:v>PRODUÇÃO</x:v>
      </x:c>
      <x:c r="D2030" s="453" t="str">
        <x:v>LINHA MORTA</x:v>
      </x:c>
      <x:c r="E2030" s="453" t="str">
        <x:v>5025300145</x:v>
      </x:c>
      <x:c r="F2030" s="601" t="str">
        <x:v>INST ESTR CP TRAFO DT 2F FF LM</x:v>
      </x:c>
      <x:c r="G2030" s="453" t="str">
        <x:v>CONJUNTO</x:v>
      </x:c>
      <x:c r="H2030" s="604" t="n">
        <x:v>3</x:v>
      </x:c>
      <x:c r="I2030" s="607" t="n">
        <x:v>5432.01</x:v>
      </x:c>
      <x:c r="J2030" s="607" t="n">
        <x:v>6703.89</x:v>
      </x:c>
      <x:c r="K2030" s="453" t="str">
        <x:v>NORTE | SUL</x:v>
      </x:c>
      <x:c r="L2030" s="453" t="str">
        <x:v>SIM</x:v>
      </x:c>
      <x:c r="M2030" s="453" t="str">
        <x:v>PRODUÇÃO · COMPÕE O FATOR K</x:v>
      </x:c>
      <x:c r="N2030" s="453" t="str">
        <x:v>DE/PARA POR CÓDIGO</x:v>
      </x:c>
    </x:row>
    <x:row r="2031">
      <x:c r="A2031" s="453" t="str">
        <x:v>JULHO 2025</x:v>
      </x:c>
      <x:c r="B2031" s="453" t="str">
        <x:v>O&amp;M</x:v>
      </x:c>
      <x:c r="C2031" s="453" t="str">
        <x:v>PRODUÇÃO</x:v>
      </x:c>
      <x:c r="D2031" s="453" t="str">
        <x:v>LINHA MORTA</x:v>
      </x:c>
      <x:c r="E2031" s="453" t="str">
        <x:v>5025300146</x:v>
      </x:c>
      <x:c r="F2031" s="601" t="str">
        <x:v>RET ESTR CP TRAFO DT 2F FF LM</x:v>
      </x:c>
      <x:c r="G2031" s="453" t="str">
        <x:v>CONJUNTO</x:v>
      </x:c>
      <x:c r="H2031" s="604" t="n">
        <x:v>5</x:v>
      </x:c>
      <x:c r="I2031" s="607" t="n">
        <x:v>4050.8</x:v>
      </x:c>
      <x:c r="J2031" s="607" t="n">
        <x:v>8544.2</x:v>
      </x:c>
      <x:c r="K2031" s="453" t="str">
        <x:v>NORTE | SUL</x:v>
      </x:c>
      <x:c r="L2031" s="453" t="str">
        <x:v>SIM</x:v>
      </x:c>
      <x:c r="M2031" s="453" t="str">
        <x:v>PRODUÇÃO · COMPÕE O FATOR K</x:v>
      </x:c>
      <x:c r="N2031" s="453" t="str">
        <x:v>DE/PARA POR CÓDIGO</x:v>
      </x:c>
    </x:row>
    <x:row r="2032">
      <x:c r="A2032" s="453" t="str">
        <x:v>JULHO 2025</x:v>
      </x:c>
      <x:c r="B2032" s="453" t="str">
        <x:v>O&amp;M</x:v>
      </x:c>
      <x:c r="C2032" s="453" t="str">
        <x:v>PRODUÇÃO</x:v>
      </x:c>
      <x:c r="D2032" s="453" t="str">
        <x:v>LINHA MORTA</x:v>
      </x:c>
      <x:c r="E2032" s="453" t="str">
        <x:v>5025300147</x:v>
      </x:c>
      <x:c r="F2032" s="601" t="str">
        <x:v>INST ESTR CP TRAFO DT 3F LM</x:v>
      </x:c>
      <x:c r="G2032" s="453" t="str">
        <x:v>CONJUNTO</x:v>
      </x:c>
      <x:c r="H2032" s="604" t="n">
        <x:v>23</x:v>
      </x:c>
      <x:c r="I2032" s="607" t="n">
        <x:v>62411.19</x:v>
      </x:c>
      <x:c r="J2032" s="607" t="n">
        <x:v>69536.36</x:v>
      </x:c>
      <x:c r="K2032" s="453" t="str">
        <x:v>NORTE | SUL</x:v>
      </x:c>
      <x:c r="L2032" s="453" t="str">
        <x:v>SIM</x:v>
      </x:c>
      <x:c r="M2032" s="453" t="str">
        <x:v>PRODUÇÃO · COMPÕE O FATOR K</x:v>
      </x:c>
      <x:c r="N2032" s="453" t="str">
        <x:v>DE/PARA POR CÓDIGO</x:v>
      </x:c>
    </x:row>
    <x:row r="2033">
      <x:c r="A2033" s="453" t="str">
        <x:v>JULHO 2025</x:v>
      </x:c>
      <x:c r="B2033" s="453" t="str">
        <x:v>O&amp;M</x:v>
      </x:c>
      <x:c r="C2033" s="453" t="str">
        <x:v>PRODUÇÃO</x:v>
      </x:c>
      <x:c r="D2033" s="453" t="str">
        <x:v>LINHA MORTA</x:v>
      </x:c>
      <x:c r="E2033" s="453" t="str">
        <x:v>5025300148</x:v>
      </x:c>
      <x:c r="F2033" s="601" t="str">
        <x:v>RET ESTR CP TRAFO DT 3F LM</x:v>
      </x:c>
      <x:c r="G2033" s="453" t="str">
        <x:v>CONJUNTO</x:v>
      </x:c>
      <x:c r="H2033" s="604" t="n">
        <x:v>9</x:v>
      </x:c>
      <x:c r="I2033" s="607" t="n">
        <x:v>12035.25</x:v>
      </x:c>
      <x:c r="J2033" s="607" t="n">
        <x:v>19520.19</x:v>
      </x:c>
      <x:c r="K2033" s="453" t="str">
        <x:v>NORTE | SUL</x:v>
      </x:c>
      <x:c r="L2033" s="453" t="str">
        <x:v>SIM</x:v>
      </x:c>
      <x:c r="M2033" s="453" t="str">
        <x:v>PRODUÇÃO · COMPÕE O FATOR K</x:v>
      </x:c>
      <x:c r="N2033" s="453" t="str">
        <x:v>DE/PARA POR CÓDIGO</x:v>
      </x:c>
    </x:row>
    <x:row r="2034">
      <x:c r="A2034" s="453" t="str">
        <x:v>JULHO 2025</x:v>
      </x:c>
      <x:c r="B2034" s="453" t="str">
        <x:v>O&amp;M</x:v>
      </x:c>
      <x:c r="C2034" s="453" t="str">
        <x:v>PRODUÇÃO</x:v>
      </x:c>
      <x:c r="D2034" s="453" t="str">
        <x:v>LINHA MORTA</x:v>
      </x:c>
      <x:c r="E2034" s="453" t="str">
        <x:v>5025300160</x:v>
      </x:c>
      <x:c r="F2034" s="601" t="str">
        <x:v>INST PARA-RAIOS BT LM</x:v>
      </x:c>
      <x:c r="G2034" s="453" t="str">
        <x:v>CONJUNTO</x:v>
      </x:c>
      <x:c r="H2034" s="604" t="n">
        <x:v>32</x:v>
      </x:c>
      <x:c r="I2034" s="607" t="n">
        <x:v>1976.7</x:v>
      </x:c>
      <x:c r="J2034" s="607" t="n">
        <x:v>11601.28</x:v>
      </x:c>
      <x:c r="K2034" s="453" t="str">
        <x:v>NORTE | SUL</x:v>
      </x:c>
      <x:c r="L2034" s="453" t="str">
        <x:v>SIM</x:v>
      </x:c>
      <x:c r="M2034" s="453" t="str">
        <x:v>PRODUÇÃO · COMPÕE O FATOR K</x:v>
      </x:c>
      <x:c r="N2034" s="453" t="str">
        <x:v>DE/PARA POR CÓDIGO | NÃO INFORMADA</x:v>
      </x:c>
    </x:row>
    <x:row r="2035">
      <x:c r="A2035" s="453" t="str">
        <x:v>JULHO 2025</x:v>
      </x:c>
      <x:c r="B2035" s="453" t="str">
        <x:v>O&amp;M</x:v>
      </x:c>
      <x:c r="C2035" s="453" t="str">
        <x:v>PRODUÇÃO</x:v>
      </x:c>
      <x:c r="D2035" s="453" t="str">
        <x:v>LINHA MORTA</x:v>
      </x:c>
      <x:c r="E2035" s="453" t="str">
        <x:v>5025300161</x:v>
      </x:c>
      <x:c r="F2035" s="601" t="str">
        <x:v>RET PARA-RAIOS BT LM</x:v>
      </x:c>
      <x:c r="G2035" s="453" t="str">
        <x:v>CONJUNTO</x:v>
      </x:c>
      <x:c r="H2035" s="604" t="n">
        <x:v>13</x:v>
      </x:c>
      <x:c r="I2035" s="607" t="n">
        <x:v>273.73</x:v>
      </x:c>
      <x:c r="J2035" s="607" t="n">
        <x:v>3239.99</x:v>
      </x:c>
      <x:c r="K2035" s="453" t="str">
        <x:v>NORTE | SUL</x:v>
      </x:c>
      <x:c r="L2035" s="453" t="str">
        <x:v>SIM</x:v>
      </x:c>
      <x:c r="M2035" s="453" t="str">
        <x:v>PRODUÇÃO · COMPÕE O FATOR K</x:v>
      </x:c>
      <x:c r="N2035" s="453" t="str">
        <x:v>DE/PARA POR CÓDIGO</x:v>
      </x:c>
    </x:row>
    <x:row r="2036">
      <x:c r="A2036" s="453" t="str">
        <x:v>JULHO 2025</x:v>
      </x:c>
      <x:c r="B2036" s="453" t="str">
        <x:v>O&amp;M</x:v>
      </x:c>
      <x:c r="C2036" s="453" t="str">
        <x:v>PRODUÇÃO</x:v>
      </x:c>
      <x:c r="D2036" s="453" t="str">
        <x:v>LINHA MORTA</x:v>
      </x:c>
      <x:c r="E2036" s="453" t="str">
        <x:v>5025300162</x:v>
      </x:c>
      <x:c r="F2036" s="601" t="str">
        <x:v>INST PARA-RAIOS MT LM</x:v>
      </x:c>
      <x:c r="G2036" s="453" t="str">
        <x:v>UNIDADE</x:v>
      </x:c>
      <x:c r="H2036" s="604" t="n">
        <x:v>87</x:v>
      </x:c>
      <x:c r="I2036" s="607" t="n">
        <x:v>13359.31</x:v>
      </x:c>
      <x:c r="J2036" s="607" t="n">
        <x:v>41146.65</x:v>
      </x:c>
      <x:c r="K2036" s="453" t="str">
        <x:v>NORTE | SUL</x:v>
      </x:c>
      <x:c r="L2036" s="453" t="str">
        <x:v>SIM</x:v>
      </x:c>
      <x:c r="M2036" s="453" t="str">
        <x:v>PRODUÇÃO · COMPÕE O FATOR K</x:v>
      </x:c>
      <x:c r="N2036" s="453" t="str">
        <x:v>DE/PARA POR CÓDIGO</x:v>
      </x:c>
    </x:row>
    <x:row r="2037">
      <x:c r="A2037" s="453" t="str">
        <x:v>JULHO 2025</x:v>
      </x:c>
      <x:c r="B2037" s="453" t="str">
        <x:v>O&amp;M</x:v>
      </x:c>
      <x:c r="C2037" s="453" t="str">
        <x:v>PRODUÇÃO</x:v>
      </x:c>
      <x:c r="D2037" s="453" t="str">
        <x:v>LINHA MORTA</x:v>
      </x:c>
      <x:c r="E2037" s="453" t="str">
        <x:v>5025300163</x:v>
      </x:c>
      <x:c r="F2037" s="601" t="str">
        <x:v>RET PARA-RAIOS MT LM</x:v>
      </x:c>
      <x:c r="G2037" s="453" t="str">
        <x:v>UNIDADE</x:v>
      </x:c>
      <x:c r="H2037" s="604" t="n">
        <x:v>44</x:v>
      </x:c>
      <x:c r="I2037" s="607" t="n">
        <x:v>2722.92</x:v>
      </x:c>
      <x:c r="J2037" s="607" t="n">
        <x:v>12903.44</x:v>
      </x:c>
      <x:c r="K2037" s="453" t="str">
        <x:v>NORTE | SUL</x:v>
      </x:c>
      <x:c r="L2037" s="453" t="str">
        <x:v>SIM</x:v>
      </x:c>
      <x:c r="M2037" s="453" t="str">
        <x:v>PRODUÇÃO · COMPÕE O FATOR K</x:v>
      </x:c>
      <x:c r="N2037" s="453" t="str">
        <x:v>DE/PARA POR CÓDIGO</x:v>
      </x:c>
    </x:row>
    <x:row r="2038">
      <x:c r="A2038" s="453" t="str">
        <x:v>JULHO 2025</x:v>
      </x:c>
      <x:c r="B2038" s="453" t="str">
        <x:v>O&amp;M</x:v>
      </x:c>
      <x:c r="C2038" s="453" t="str">
        <x:v>PRODUÇÃO</x:v>
      </x:c>
      <x:c r="D2038" s="453" t="str">
        <x:v>LINHA MORTA</x:v>
      </x:c>
      <x:c r="E2038" s="453" t="str">
        <x:v>5025300166</x:v>
      </x:c>
      <x:c r="F2038" s="601" t="str">
        <x:v>INST CHAVE FUSIVEL RELIG LM</x:v>
      </x:c>
      <x:c r="G2038" s="453" t="str">
        <x:v>UNIDADE</x:v>
      </x:c>
      <x:c r="H2038" s="604" t="n">
        <x:v>21</x:v>
      </x:c>
      <x:c r="I2038" s="607" t="n">
        <x:v>11692.62</x:v>
      </x:c>
      <x:c r="J2038" s="607" t="n">
        <x:v>16187.22</x:v>
      </x:c>
      <x:c r="K2038" s="453" t="str">
        <x:v>NORTE | SUL</x:v>
      </x:c>
      <x:c r="L2038" s="453" t="str">
        <x:v>SIM</x:v>
      </x:c>
      <x:c r="M2038" s="453" t="str">
        <x:v>PRODUÇÃO · COMPÕE O FATOR K</x:v>
      </x:c>
      <x:c r="N2038" s="453" t="str">
        <x:v>DE/PARA POR CÓDIGO</x:v>
      </x:c>
    </x:row>
    <x:row r="2039">
      <x:c r="A2039" s="453" t="str">
        <x:v>JULHO 2025</x:v>
      </x:c>
      <x:c r="B2039" s="453" t="str">
        <x:v>O&amp;M</x:v>
      </x:c>
      <x:c r="C2039" s="453" t="str">
        <x:v>PRODUÇÃO</x:v>
      </x:c>
      <x:c r="D2039" s="453" t="str">
        <x:v>LINHA MORTA</x:v>
      </x:c>
      <x:c r="E2039" s="453" t="str">
        <x:v>5025300167</x:v>
      </x:c>
      <x:c r="F2039" s="601" t="str">
        <x:v>RET CHAVE FUSIVEL RELIG LM</x:v>
      </x:c>
      <x:c r="G2039" s="453" t="str">
        <x:v>UNIDADE</x:v>
      </x:c>
      <x:c r="H2039" s="604" t="n">
        <x:v>20</x:v>
      </x:c>
      <x:c r="I2039" s="607" t="n">
        <x:v>5920.6</x:v>
      </x:c>
      <x:c r="J2039" s="607" t="n">
        <x:v>9403.8</x:v>
      </x:c>
      <x:c r="K2039" s="453" t="str">
        <x:v>NORTE | SUL</x:v>
      </x:c>
      <x:c r="L2039" s="453" t="str">
        <x:v>SIM</x:v>
      </x:c>
      <x:c r="M2039" s="453" t="str">
        <x:v>PRODUÇÃO · COMPÕE O FATOR K</x:v>
      </x:c>
      <x:c r="N2039" s="453" t="str">
        <x:v>DE/PARA POR CÓDIGO</x:v>
      </x:c>
    </x:row>
    <x:row r="2040">
      <x:c r="A2040" s="453" t="str">
        <x:v>JULHO 2025</x:v>
      </x:c>
      <x:c r="B2040" s="453" t="str">
        <x:v>O&amp;M</x:v>
      </x:c>
      <x:c r="C2040" s="453" t="str">
        <x:v>PRODUÇÃO</x:v>
      </x:c>
      <x:c r="D2040" s="453" t="str">
        <x:v>LINHA MORTA</x:v>
      </x:c>
      <x:c r="E2040" s="453" t="str">
        <x:v>5025300172</x:v>
      </x:c>
      <x:c r="F2040" s="601" t="str">
        <x:v>INST CHAVE FUSIVEL 15/25KV LM</x:v>
      </x:c>
      <x:c r="G2040" s="453" t="str">
        <x:v>UNIDADE</x:v>
      </x:c>
      <x:c r="H2040" s="604" t="n">
        <x:v>105</x:v>
      </x:c>
      <x:c r="I2040" s="607" t="n">
        <x:v>19676.67</x:v>
      </x:c>
      <x:c r="J2040" s="607" t="n">
        <x:v>46582.2</x:v>
      </x:c>
      <x:c r="K2040" s="453" t="str">
        <x:v>NORTE | SUL</x:v>
      </x:c>
      <x:c r="L2040" s="453" t="str">
        <x:v>SIM</x:v>
      </x:c>
      <x:c r="M2040" s="453" t="str">
        <x:v>PRODUÇÃO · COMPÕE O FATOR K</x:v>
      </x:c>
      <x:c r="N2040" s="453" t="str">
        <x:v>DE/PARA POR CÓDIGO</x:v>
      </x:c>
    </x:row>
    <x:row r="2041">
      <x:c r="A2041" s="453" t="str">
        <x:v>JULHO 2025</x:v>
      </x:c>
      <x:c r="B2041" s="453" t="str">
        <x:v>O&amp;M</x:v>
      </x:c>
      <x:c r="C2041" s="453" t="str">
        <x:v>PRODUÇÃO</x:v>
      </x:c>
      <x:c r="D2041" s="453" t="str">
        <x:v>LINHA MORTA</x:v>
      </x:c>
      <x:c r="E2041" s="453" t="str">
        <x:v>5025300173</x:v>
      </x:c>
      <x:c r="F2041" s="601" t="str">
        <x:v>RET CHAVE FUSIVEL 15/25KV LM</x:v>
      </x:c>
      <x:c r="G2041" s="453" t="str">
        <x:v>UNIDADE</x:v>
      </x:c>
      <x:c r="H2041" s="604" t="n">
        <x:v>58</x:v>
      </x:c>
      <x:c r="I2041" s="607" t="n">
        <x:v>4466.01</x:v>
      </x:c>
      <x:c r="J2041" s="607" t="n">
        <x:v>19250.78</x:v>
      </x:c>
      <x:c r="K2041" s="453" t="str">
        <x:v>NORTE | SUL</x:v>
      </x:c>
      <x:c r="L2041" s="453" t="str">
        <x:v>SIM</x:v>
      </x:c>
      <x:c r="M2041" s="453" t="str">
        <x:v>PRODUÇÃO · COMPÕE O FATOR K</x:v>
      </x:c>
      <x:c r="N2041" s="453" t="str">
        <x:v>DE/PARA POR CÓDIGO</x:v>
      </x:c>
    </x:row>
    <x:row r="2042">
      <x:c r="A2042" s="453" t="str">
        <x:v>JULHO 2025</x:v>
      </x:c>
      <x:c r="B2042" s="453" t="str">
        <x:v>O&amp;M</x:v>
      </x:c>
      <x:c r="C2042" s="453" t="str">
        <x:v>PRODUÇÃO</x:v>
      </x:c>
      <x:c r="D2042" s="453" t="str">
        <x:v>LINHA MORTA</x:v>
      </x:c>
      <x:c r="E2042" s="453" t="str">
        <x:v>5025300176</x:v>
      </x:c>
      <x:c r="F2042" s="601" t="str">
        <x:v>INST CHAVE FACA LM</x:v>
      </x:c>
      <x:c r="G2042" s="453" t="str">
        <x:v>UNIDADE</x:v>
      </x:c>
      <x:c r="H2042" s="604" t="n">
        <x:v>73</x:v>
      </x:c>
      <x:c r="I2042" s="607" t="n">
        <x:v>13586.11</x:v>
      </x:c>
      <x:c r="J2042" s="607" t="n">
        <x:v>32385.72</x:v>
      </x:c>
      <x:c r="K2042" s="453" t="str">
        <x:v>NORTE | SUL</x:v>
      </x:c>
      <x:c r="L2042" s="453" t="str">
        <x:v>SIM</x:v>
      </x:c>
      <x:c r="M2042" s="453" t="str">
        <x:v>PRODUÇÃO · COMPÕE O FATOR K</x:v>
      </x:c>
      <x:c r="N2042" s="453" t="str">
        <x:v>DE/PARA POR CÓDIGO</x:v>
      </x:c>
    </x:row>
    <x:row r="2043">
      <x:c r="A2043" s="453" t="str">
        <x:v>JULHO 2025</x:v>
      </x:c>
      <x:c r="B2043" s="453" t="str">
        <x:v>O&amp;M</x:v>
      </x:c>
      <x:c r="C2043" s="453" t="str">
        <x:v>PRODUÇÃO</x:v>
      </x:c>
      <x:c r="D2043" s="453" t="str">
        <x:v>LINHA MORTA</x:v>
      </x:c>
      <x:c r="E2043" s="453" t="str">
        <x:v>5025300177</x:v>
      </x:c>
      <x:c r="F2043" s="601" t="str">
        <x:v>RET CHAVE FACA LM</x:v>
      </x:c>
      <x:c r="G2043" s="453" t="str">
        <x:v>UNIDADE</x:v>
      </x:c>
      <x:c r="H2043" s="604" t="n">
        <x:v>40</x:v>
      </x:c>
      <x:c r="I2043" s="607" t="n">
        <x:v>3123.6</x:v>
      </x:c>
      <x:c r="J2043" s="607" t="n">
        <x:v>13276.4</x:v>
      </x:c>
      <x:c r="K2043" s="453" t="str">
        <x:v>NORTE | SUL</x:v>
      </x:c>
      <x:c r="L2043" s="453" t="str">
        <x:v>SIM</x:v>
      </x:c>
      <x:c r="M2043" s="453" t="str">
        <x:v>PRODUÇÃO · COMPÕE O FATOR K</x:v>
      </x:c>
      <x:c r="N2043" s="453" t="str">
        <x:v>DE/PARA POR CÓDIGO</x:v>
      </x:c>
    </x:row>
    <x:row r="2044">
      <x:c r="A2044" s="453" t="str">
        <x:v>JULHO 2025</x:v>
      </x:c>
      <x:c r="B2044" s="453" t="str">
        <x:v>O&amp;M</x:v>
      </x:c>
      <x:c r="C2044" s="453" t="str">
        <x:v>PRODUÇÃO</x:v>
      </x:c>
      <x:c r="D2044" s="453" t="str">
        <x:v>LINHA MORTA</x:v>
      </x:c>
      <x:c r="E2044" s="453" t="str">
        <x:v>5025300179</x:v>
      </x:c>
      <x:c r="F2044" s="601" t="str">
        <x:v>RET CHAVE SECCIONADORA A SECO 3F LM</x:v>
      </x:c>
      <x:c r="G2044" s="453" t="str">
        <x:v>UNIDADE</x:v>
      </x:c>
      <x:c r="H2044" s="604" t="n">
        <x:v>1</x:v>
      </x:c>
      <x:c r="I2044" s="607" t="n">
        <x:v>578.34</x:v>
      </x:c>
      <x:c r="J2044" s="607" t="n">
        <x:v>508.18</x:v>
      </x:c>
      <x:c r="K2044" s="453" t="str">
        <x:v>SUL</x:v>
      </x:c>
      <x:c r="L2044" s="453" t="str">
        <x:v>SIM</x:v>
      </x:c>
      <x:c r="M2044" s="453" t="str">
        <x:v>PRODUÇÃO · COMPÕE O FATOR K</x:v>
      </x:c>
      <x:c r="N2044" s="453" t="str">
        <x:v>NÃO INFORMADA</x:v>
      </x:c>
    </x:row>
    <x:row r="2045">
      <x:c r="A2045" s="453" t="str">
        <x:v>JULHO 2025</x:v>
      </x:c>
      <x:c r="B2045" s="453" t="str">
        <x:v>O&amp;M</x:v>
      </x:c>
      <x:c r="C2045" s="453" t="str">
        <x:v>PRODUÇÃO</x:v>
      </x:c>
      <x:c r="D2045" s="453" t="str">
        <x:v>LINHA MORTA</x:v>
      </x:c>
      <x:c r="E2045" s="453" t="str">
        <x:v>5025300384</x:v>
      </x:c>
      <x:c r="F2045" s="601" t="str">
        <x:v>RET ESPACADOR/AFASTADOR REDE PRI/SEC LM</x:v>
      </x:c>
      <x:c r="G2045" s="453" t="str">
        <x:v>CONJUNTO</x:v>
      </x:c>
      <x:c r="H2045" s="604" t="n">
        <x:v>3</x:v>
      </x:c>
      <x:c r="I2045" s="607" t="n">
        <x:v>126.58</x:v>
      </x:c>
      <x:c r="J2045" s="607" t="n">
        <x:v>473.22</x:v>
      </x:c>
      <x:c r="K2045" s="453" t="str">
        <x:v>NORTE | SUL</x:v>
      </x:c>
      <x:c r="L2045" s="453" t="str">
        <x:v>SIM</x:v>
      </x:c>
      <x:c r="M2045" s="453" t="str">
        <x:v>PRODUÇÃO · COMPÕE O FATOR K</x:v>
      </x:c>
      <x:c r="N2045" s="453" t="str">
        <x:v>DE/PARA POR CÓDIGO</x:v>
      </x:c>
    </x:row>
    <x:row r="2046">
      <x:c r="A2046" s="453" t="str">
        <x:v>JULHO 2025</x:v>
      </x:c>
      <x:c r="B2046" s="453" t="str">
        <x:v>O&amp;M</x:v>
      </x:c>
      <x:c r="C2046" s="453" t="str">
        <x:v>PRODUÇÃO</x:v>
      </x:c>
      <x:c r="D2046" s="453" t="str">
        <x:v>PODA</x:v>
      </x:c>
      <x:c r="E2046" s="453" t="str">
        <x:v>5026000017</x:v>
      </x:c>
      <x:c r="F2046" s="601" t="str">
        <x:v>PODA ARV MEDIO PT &gt;6&lt;12M ELEV 2ME PO LM</x:v>
      </x:c>
      <x:c r="G2046" s="453" t="str">
        <x:v>UNIDADE</x:v>
      </x:c>
      <x:c r="H2046" s="604" t="n">
        <x:v>105</x:v>
      </x:c>
      <x:c r="I2046" s="607" t="n">
        <x:v>46370.69</x:v>
      </x:c>
      <x:c r="J2046" s="607" t="n">
        <x:v>17957.1</x:v>
      </x:c>
      <x:c r="K2046" s="453" t="str">
        <x:v>NORTE | SUL</x:v>
      </x:c>
      <x:c r="L2046" s="453" t="str">
        <x:v>SIM</x:v>
      </x:c>
      <x:c r="M2046" s="453" t="str">
        <x:v>PRODUÇÃO · COMPÕE O FATOR K</x:v>
      </x:c>
      <x:c r="N2046" s="453" t="str">
        <x:v>SUGESTÃO POR SIMILARIDADE</x:v>
      </x:c>
    </x:row>
    <x:row r="2047">
      <x:c r="A2047" s="453" t="str">
        <x:v>JULHO 2025</x:v>
      </x:c>
      <x:c r="B2047" s="453" t="str">
        <x:v>O&amp;M</x:v>
      </x:c>
      <x:c r="C2047" s="453" t="str">
        <x:v>PRODUÇÃO</x:v>
      </x:c>
      <x:c r="D2047" s="453" t="str">
        <x:v>PODA</x:v>
      </x:c>
      <x:c r="E2047" s="453" t="str">
        <x:v>5026000037</x:v>
      </x:c>
      <x:c r="F2047" s="601" t="str">
        <x:v>PODA ARV &lt;6M REDE BT CENTRAL 2PC PO LM</x:v>
      </x:c>
      <x:c r="G2047" s="453" t="str">
        <x:v>UNIDADE</x:v>
      </x:c>
      <x:c r="H2047" s="604" t="n">
        <x:v>176</x:v>
      </x:c>
      <x:c r="I2047" s="607" t="n">
        <x:v>79706.95</x:v>
      </x:c>
      <x:c r="J2047" s="607" t="n">
        <x:v>42998.56</x:v>
      </x:c>
      <x:c r="K2047" s="453" t="str">
        <x:v>NORTE | SUL</x:v>
      </x:c>
      <x:c r="L2047" s="453" t="str">
        <x:v>SIM</x:v>
      </x:c>
      <x:c r="M2047" s="453" t="str">
        <x:v>PRODUÇÃO · COMPÕE O FATOR K</x:v>
      </x:c>
      <x:c r="N2047" s="453" t="str">
        <x:v>SUGESTÃO POR SIMILARIDADE</x:v>
      </x:c>
    </x:row>
    <x:row r="2048">
      <x:c r="A2048" s="453" t="str">
        <x:v>JULHO 2025</x:v>
      </x:c>
      <x:c r="B2048" s="453" t="str">
        <x:v>O&amp;M</x:v>
      </x:c>
      <x:c r="C2048" s="453" t="str">
        <x:v>PRODUÇÃO</x:v>
      </x:c>
      <x:c r="D2048" s="453" t="str">
        <x:v>LINHA VIVA</x:v>
      </x:c>
      <x:c r="E2048" s="453" t="str">
        <x:v>5031200310</x:v>
      </x:c>
      <x:c r="F2048" s="601" t="str">
        <x:v>INST ESTR PRI 2/3F SUS/PAS SP CRUZ SP LV</x:v>
      </x:c>
      <x:c r="G2048" s="453" t="str">
        <x:v>UNIDADE</x:v>
      </x:c>
      <x:c r="H2048" s="604" t="n">
        <x:v>156</x:v>
      </x:c>
      <x:c r="I2048" s="607" t="n">
        <x:v>160080.06</x:v>
      </x:c>
      <x:c r="J2048" s="607" t="n">
        <x:v>96986.76</x:v>
      </x:c>
      <x:c r="K2048" s="453" t="str">
        <x:v>NORTE | SUL</x:v>
      </x:c>
      <x:c r="L2048" s="453" t="str">
        <x:v>SIM</x:v>
      </x:c>
      <x:c r="M2048" s="453" t="str">
        <x:v>PRODUÇÃO · COMPÕE O FATOR K</x:v>
      </x:c>
      <x:c r="N2048" s="453" t="str">
        <x:v>DE/PARA POR CÓDIGO | NÃO INFORMADA</x:v>
      </x:c>
    </x:row>
    <x:row r="2049">
      <x:c r="A2049" s="453" t="str">
        <x:v>JULHO 2025</x:v>
      </x:c>
      <x:c r="B2049" s="453" t="str">
        <x:v>O&amp;M</x:v>
      </x:c>
      <x:c r="C2049" s="453" t="str">
        <x:v>PRODUÇÃO</x:v>
      </x:c>
      <x:c r="D2049" s="453" t="str">
        <x:v>LINHA VIVA</x:v>
      </x:c>
      <x:c r="E2049" s="453" t="str">
        <x:v>5031200311</x:v>
      </x:c>
      <x:c r="F2049" s="601" t="str">
        <x:v>RET ESTR PRI 2/3F SUS/PAS SP CRUZ SP LV</x:v>
      </x:c>
      <x:c r="G2049" s="453" t="str">
        <x:v>UNIDADE</x:v>
      </x:c>
      <x:c r="H2049" s="604" t="n">
        <x:v>140</x:v>
      </x:c>
      <x:c r="I2049" s="607" t="n">
        <x:v>59777.93</x:v>
      </x:c>
      <x:c r="J2049" s="607" t="n">
        <x:v>55956.6</x:v>
      </x:c>
      <x:c r="K2049" s="453" t="str">
        <x:v>NORTE | SUL</x:v>
      </x:c>
      <x:c r="L2049" s="453" t="str">
        <x:v>SIM</x:v>
      </x:c>
      <x:c r="M2049" s="453" t="str">
        <x:v>PRODUÇÃO · COMPÕE O FATOR K</x:v>
      </x:c>
      <x:c r="N2049" s="453" t="str">
        <x:v>DE/PARA POR CÓDIGO</x:v>
      </x:c>
    </x:row>
    <x:row r="2050">
      <x:c r="A2050" s="453" t="str">
        <x:v>JULHO 2025</x:v>
      </x:c>
      <x:c r="B2050" s="453" t="str">
        <x:v>O&amp;M</x:v>
      </x:c>
      <x:c r="C2050" s="453" t="str">
        <x:v>PRODUÇÃO</x:v>
      </x:c>
      <x:c r="D2050" s="453" t="str">
        <x:v>LINHA VIVA</x:v>
      </x:c>
      <x:c r="E2050" s="453" t="str">
        <x:v>5031200312</x:v>
      </x:c>
      <x:c r="F2050" s="601" t="str">
        <x:v>INST ESTR PRI 2/3F SUS/PAS DP CRUZ DP LV</x:v>
      </x:c>
      <x:c r="G2050" s="453" t="str">
        <x:v>UNIDADE</x:v>
      </x:c>
      <x:c r="H2050" s="604" t="n">
        <x:v>13</x:v>
      </x:c>
      <x:c r="I2050" s="607" t="n">
        <x:v>20536.93</x:v>
      </x:c>
      <x:c r="J2050" s="607" t="n">
        <x:v>15192.19</x:v>
      </x:c>
      <x:c r="K2050" s="453" t="str">
        <x:v>NORTE | SUL</x:v>
      </x:c>
      <x:c r="L2050" s="453" t="str">
        <x:v>SIM</x:v>
      </x:c>
      <x:c r="M2050" s="453" t="str">
        <x:v>PRODUÇÃO · COMPÕE O FATOR K</x:v>
      </x:c>
      <x:c r="N2050" s="453" t="str">
        <x:v>DE/PARA POR CÓDIGO | NÃO INFORMADA</x:v>
      </x:c>
    </x:row>
    <x:row r="2051">
      <x:c r="A2051" s="453" t="str">
        <x:v>JULHO 2025</x:v>
      </x:c>
      <x:c r="B2051" s="453" t="str">
        <x:v>O&amp;M</x:v>
      </x:c>
      <x:c r="C2051" s="453" t="str">
        <x:v>PRODUÇÃO</x:v>
      </x:c>
      <x:c r="D2051" s="453" t="str">
        <x:v>LINHA VIVA</x:v>
      </x:c>
      <x:c r="E2051" s="453" t="str">
        <x:v>5031200313</x:v>
      </x:c>
      <x:c r="F2051" s="601" t="str">
        <x:v>RET ESTR PRI 2/3F SUS/PAS DP CRUZ DP LV</x:v>
      </x:c>
      <x:c r="G2051" s="453" t="str">
        <x:v>UNIDADE</x:v>
      </x:c>
      <x:c r="H2051" s="604" t="n">
        <x:v>25</x:v>
      </x:c>
      <x:c r="I2051" s="607" t="n">
        <x:v>12642.42</x:v>
      </x:c>
      <x:c r="J2051" s="607" t="n">
        <x:v>18780.5</x:v>
      </x:c>
      <x:c r="K2051" s="453" t="str">
        <x:v>NORTE | SUL</x:v>
      </x:c>
      <x:c r="L2051" s="453" t="str">
        <x:v>SIM</x:v>
      </x:c>
      <x:c r="M2051" s="453" t="str">
        <x:v>PRODUÇÃO · COMPÕE O FATOR K</x:v>
      </x:c>
      <x:c r="N2051" s="453" t="str">
        <x:v>DE/PARA POR CÓDIGO</x:v>
      </x:c>
    </x:row>
    <x:row r="2052">
      <x:c r="A2052" s="453" t="str">
        <x:v>JULHO 2025</x:v>
      </x:c>
      <x:c r="B2052" s="453" t="str">
        <x:v>O&amp;M</x:v>
      </x:c>
      <x:c r="C2052" s="453" t="str">
        <x:v>PRODUÇÃO</x:v>
      </x:c>
      <x:c r="D2052" s="453" t="str">
        <x:v>LINHA VIVA</x:v>
      </x:c>
      <x:c r="E2052" s="453" t="str">
        <x:v>5031200314</x:v>
      </x:c>
      <x:c r="F2052" s="601" t="str">
        <x:v>INST ESTR PRI 2/3F ANC/AMA SP CRUZ DP LV</x:v>
      </x:c>
      <x:c r="G2052" s="453" t="str">
        <x:v>UNIDADE</x:v>
      </x:c>
      <x:c r="H2052" s="604" t="n">
        <x:v>10</x:v>
      </x:c>
      <x:c r="I2052" s="607" t="n">
        <x:v>21510.34</x:v>
      </x:c>
      <x:c r="J2052" s="607" t="n">
        <x:v>12520.8</x:v>
      </x:c>
      <x:c r="K2052" s="453" t="str">
        <x:v>NORTE | SUL</x:v>
      </x:c>
      <x:c r="L2052" s="453" t="str">
        <x:v>SIM</x:v>
      </x:c>
      <x:c r="M2052" s="453" t="str">
        <x:v>PRODUÇÃO · COMPÕE O FATOR K</x:v>
      </x:c>
      <x:c r="N2052" s="453" t="str">
        <x:v>DE/PARA POR CÓDIGO | NÃO INFORMADA</x:v>
      </x:c>
    </x:row>
    <x:row r="2053">
      <x:c r="A2053" s="453" t="str">
        <x:v>JULHO 2025</x:v>
      </x:c>
      <x:c r="B2053" s="453" t="str">
        <x:v>O&amp;M</x:v>
      </x:c>
      <x:c r="C2053" s="453" t="str">
        <x:v>PRODUÇÃO</x:v>
      </x:c>
      <x:c r="D2053" s="453" t="str">
        <x:v>LINHA VIVA</x:v>
      </x:c>
      <x:c r="E2053" s="453" t="str">
        <x:v>5031200315</x:v>
      </x:c>
      <x:c r="F2053" s="601" t="str">
        <x:v>RET ESTR PRI 2/3F ANC/AMA SP CRUZ DP LV</x:v>
      </x:c>
      <x:c r="G2053" s="453" t="str">
        <x:v>UNIDADE</x:v>
      </x:c>
      <x:c r="H2053" s="604" t="n">
        <x:v>9</x:v>
      </x:c>
      <x:c r="I2053" s="607" t="n">
        <x:v>7739.92</x:v>
      </x:c>
      <x:c r="J2053" s="607" t="n">
        <x:v>7243.74</x:v>
      </x:c>
      <x:c r="K2053" s="453" t="str">
        <x:v>NORTE | SUL</x:v>
      </x:c>
      <x:c r="L2053" s="453" t="str">
        <x:v>SIM</x:v>
      </x:c>
      <x:c r="M2053" s="453" t="str">
        <x:v>PRODUÇÃO · COMPÕE O FATOR K</x:v>
      </x:c>
      <x:c r="N2053" s="453" t="str">
        <x:v>DE/PARA POR CÓDIGO | NÃO INFORMADA</x:v>
      </x:c>
    </x:row>
    <x:row r="2054">
      <x:c r="A2054" s="453" t="str">
        <x:v>JULHO 2025</x:v>
      </x:c>
      <x:c r="B2054" s="453" t="str">
        <x:v>O&amp;M</x:v>
      </x:c>
      <x:c r="C2054" s="453" t="str">
        <x:v>PRODUÇÃO</x:v>
      </x:c>
      <x:c r="D2054" s="453" t="str">
        <x:v>LINHA VIVA</x:v>
      </x:c>
      <x:c r="E2054" s="453" t="str">
        <x:v>5031200316</x:v>
      </x:c>
      <x:c r="F2054" s="601" t="str">
        <x:v>INST ESTR PRI 2/3F ANC/AMA DP CRUZ DP LV</x:v>
      </x:c>
      <x:c r="G2054" s="453" t="str">
        <x:v>UNIDADE</x:v>
      </x:c>
      <x:c r="H2054" s="604" t="n">
        <x:v>28</x:v>
      </x:c>
      <x:c r="I2054" s="607" t="n">
        <x:v>90530.18</x:v>
      </x:c>
      <x:c r="J2054" s="607" t="n">
        <x:v>46745.44</x:v>
      </x:c>
      <x:c r="K2054" s="453" t="str">
        <x:v>NORTE | SUL</x:v>
      </x:c>
      <x:c r="L2054" s="453" t="str">
        <x:v>SIM</x:v>
      </x:c>
      <x:c r="M2054" s="453" t="str">
        <x:v>PRODUÇÃO · COMPÕE O FATOR K</x:v>
      </x:c>
      <x:c r="N2054" s="453" t="str">
        <x:v>DE/PARA POR CÓDIGO | NÃO INFORMADA</x:v>
      </x:c>
    </x:row>
    <x:row r="2055">
      <x:c r="A2055" s="453" t="str">
        <x:v>JULHO 2025</x:v>
      </x:c>
      <x:c r="B2055" s="453" t="str">
        <x:v>O&amp;M</x:v>
      </x:c>
      <x:c r="C2055" s="453" t="str">
        <x:v>PRODUÇÃO</x:v>
      </x:c>
      <x:c r="D2055" s="453" t="str">
        <x:v>LINHA VIVA</x:v>
      </x:c>
      <x:c r="E2055" s="453" t="str">
        <x:v>5031200317</x:v>
      </x:c>
      <x:c r="F2055" s="601" t="str">
        <x:v>RET ESTR PRI 2/3F ANC/AMA DP CRUZ DP LV</x:v>
      </x:c>
      <x:c r="G2055" s="453" t="str">
        <x:v>UNIDADE</x:v>
      </x:c>
      <x:c r="H2055" s="604" t="n">
        <x:v>9</x:v>
      </x:c>
      <x:c r="I2055" s="607" t="n">
        <x:v>11707.38</x:v>
      </x:c>
      <x:c r="J2055" s="607" t="n">
        <x:v>9659.34</x:v>
      </x:c>
      <x:c r="K2055" s="453" t="str">
        <x:v>NORTE | SUL</x:v>
      </x:c>
      <x:c r="L2055" s="453" t="str">
        <x:v>SIM</x:v>
      </x:c>
      <x:c r="M2055" s="453" t="str">
        <x:v>PRODUÇÃO · COMPÕE O FATOR K</x:v>
      </x:c>
      <x:c r="N2055" s="453" t="str">
        <x:v>DE/PARA POR CÓDIGO</x:v>
      </x:c>
    </x:row>
    <x:row r="2056">
      <x:c r="A2056" s="453" t="str">
        <x:v>JULHO 2025</x:v>
      </x:c>
      <x:c r="B2056" s="453" t="str">
        <x:v>O&amp;M</x:v>
      </x:c>
      <x:c r="C2056" s="453" t="str">
        <x:v>PRODUÇÃO</x:v>
      </x:c>
      <x:c r="D2056" s="453" t="str">
        <x:v>LINHA VIVA</x:v>
      </x:c>
      <x:c r="E2056" s="453" t="str">
        <x:v>5031200319</x:v>
      </x:c>
      <x:c r="F2056" s="601" t="str">
        <x:v>RET ESTR PRI 1F SUSP/PAS SP S/CRUZ LV</x:v>
      </x:c>
      <x:c r="G2056" s="453" t="str">
        <x:v>UNIDADE</x:v>
      </x:c>
      <x:c r="H2056" s="604" t="n">
        <x:v>2</x:v>
      </x:c>
      <x:c r="I2056" s="607" t="n">
        <x:v>359.94</x:v>
      </x:c>
      <x:c r="J2056" s="607" t="n">
        <x:v>239.84</x:v>
      </x:c>
      <x:c r="K2056" s="453" t="str">
        <x:v>NORTE | SUL</x:v>
      </x:c>
      <x:c r="L2056" s="453" t="str">
        <x:v>SIM</x:v>
      </x:c>
      <x:c r="M2056" s="453" t="str">
        <x:v>PRODUÇÃO · COMPÕE O FATOR K</x:v>
      </x:c>
      <x:c r="N2056" s="453" t="str">
        <x:v>DE/PARA POR CÓDIGO</x:v>
      </x:c>
    </x:row>
    <x:row r="2057">
      <x:c r="A2057" s="453" t="str">
        <x:v>JULHO 2025</x:v>
      </x:c>
      <x:c r="B2057" s="453" t="str">
        <x:v>O&amp;M</x:v>
      </x:c>
      <x:c r="C2057" s="453" t="str">
        <x:v>PRODUÇÃO</x:v>
      </x:c>
      <x:c r="D2057" s="453" t="str">
        <x:v>LINHA VIVA</x:v>
      </x:c>
      <x:c r="E2057" s="453" t="str">
        <x:v>5031200322</x:v>
      </x:c>
      <x:c r="F2057" s="601" t="str">
        <x:v>INST ESTR PRI 1F ANC/AMA SP S/CRUZ LV</x:v>
      </x:c>
      <x:c r="G2057" s="453" t="str">
        <x:v>UNIDADE</x:v>
      </x:c>
      <x:c r="H2057" s="604" t="n">
        <x:v>1</x:v>
      </x:c>
      <x:c r="I2057" s="607" t="n">
        <x:v>450.84</x:v>
      </x:c>
      <x:c r="J2057" s="607" t="n">
        <x:v>247.42</x:v>
      </x:c>
      <x:c r="K2057" s="453" t="str">
        <x:v>NORTE | SUL</x:v>
      </x:c>
      <x:c r="L2057" s="453" t="str">
        <x:v>SIM</x:v>
      </x:c>
      <x:c r="M2057" s="453" t="str">
        <x:v>PRODUÇÃO · COMPÕE O FATOR K</x:v>
      </x:c>
      <x:c r="N2057" s="453" t="str">
        <x:v>DE/PARA POR CÓDIGO</x:v>
      </x:c>
    </x:row>
    <x:row r="2058">
      <x:c r="A2058" s="453" t="str">
        <x:v>JULHO 2025</x:v>
      </x:c>
      <x:c r="B2058" s="453" t="str">
        <x:v>O&amp;M</x:v>
      </x:c>
      <x:c r="C2058" s="453" t="str">
        <x:v>PRODUÇÃO</x:v>
      </x:c>
      <x:c r="D2058" s="453" t="str">
        <x:v>LINHA VIVA</x:v>
      </x:c>
      <x:c r="E2058" s="453" t="str">
        <x:v>5031200338</x:v>
      </x:c>
      <x:c r="F2058" s="601" t="str">
        <x:v>TURMA LV INST POSTE ESTRUT PRIMARIA LV</x:v>
      </x:c>
      <x:c r="G2058" s="453" t="str">
        <x:v>UNIDADE</x:v>
      </x:c>
      <x:c r="H2058" s="604" t="n">
        <x:v>74</x:v>
      </x:c>
      <x:c r="I2058" s="607" t="n">
        <x:v>72423.1</x:v>
      </x:c>
      <x:c r="J2058" s="607" t="n">
        <x:v>93899.34</x:v>
      </x:c>
      <x:c r="K2058" s="453" t="str">
        <x:v>NORTE | SUL</x:v>
      </x:c>
      <x:c r="L2058" s="453" t="str">
        <x:v>SIM</x:v>
      </x:c>
      <x:c r="M2058" s="453" t="str">
        <x:v>PRODUÇÃO · COMPÕE O FATOR K</x:v>
      </x:c>
      <x:c r="N2058" s="453" t="str">
        <x:v>DE/PARA POR CÓDIGO</x:v>
      </x:c>
    </x:row>
    <x:row r="2059">
      <x:c r="A2059" s="453" t="str">
        <x:v>JULHO 2025</x:v>
      </x:c>
      <x:c r="B2059" s="453" t="str">
        <x:v>O&amp;M</x:v>
      </x:c>
      <x:c r="C2059" s="453" t="str">
        <x:v>PRODUÇÃO</x:v>
      </x:c>
      <x:c r="D2059" s="453" t="str">
        <x:v>LINHA VIVA</x:v>
      </x:c>
      <x:c r="E2059" s="453" t="str">
        <x:v>5031200339</x:v>
      </x:c>
      <x:c r="F2059" s="601" t="str">
        <x:v>TURMA LV RET POSTE ESTRUT PRIMARIA LV</x:v>
      </x:c>
      <x:c r="G2059" s="453" t="str">
        <x:v>UNIDADE</x:v>
      </x:c>
      <x:c r="H2059" s="604" t="n">
        <x:v>33</x:v>
      </x:c>
      <x:c r="I2059" s="607" t="n">
        <x:v>18915.17</x:v>
      </x:c>
      <x:c r="J2059" s="607" t="n">
        <x:v>35892.78</x:v>
      </x:c>
      <x:c r="K2059" s="453" t="str">
        <x:v>NORTE | SUL</x:v>
      </x:c>
      <x:c r="L2059" s="453" t="str">
        <x:v>SIM</x:v>
      </x:c>
      <x:c r="M2059" s="453" t="str">
        <x:v>PRODUÇÃO · COMPÕE O FATOR K</x:v>
      </x:c>
      <x:c r="N2059" s="453" t="str">
        <x:v>DE/PARA POR CÓDIGO</x:v>
      </x:c>
    </x:row>
    <x:row r="2060">
      <x:c r="A2060" s="453" t="str">
        <x:v>JULHO 2025</x:v>
      </x:c>
      <x:c r="B2060" s="453" t="str">
        <x:v>O&amp;M</x:v>
      </x:c>
      <x:c r="C2060" s="453" t="str">
        <x:v>PRODUÇÃO</x:v>
      </x:c>
      <x:c r="D2060" s="453" t="str">
        <x:v>LINHA VIVA</x:v>
      </x:c>
      <x:c r="E2060" s="453" t="str">
        <x:v>5031200340</x:v>
      </x:c>
      <x:c r="F2060" s="601" t="str">
        <x:v>NIVELAR CRUZETA LV</x:v>
      </x:c>
      <x:c r="G2060" s="453" t="str">
        <x:v>CONJUNTO</x:v>
      </x:c>
      <x:c r="H2060" s="604" t="n">
        <x:v>13</x:v>
      </x:c>
      <x:c r="I2060" s="607" t="n">
        <x:v>4748.77</x:v>
      </x:c>
      <x:c r="J2060" s="607" t="n">
        <x:v>6871.41</x:v>
      </x:c>
      <x:c r="K2060" s="453" t="str">
        <x:v>NORTE</x:v>
      </x:c>
      <x:c r="L2060" s="453" t="str">
        <x:v>SIM</x:v>
      </x:c>
      <x:c r="M2060" s="453" t="str">
        <x:v>PRODUÇÃO · COMPÕE O FATOR K</x:v>
      </x:c>
      <x:c r="N2060" s="453" t="str">
        <x:v>DE/PARA POR CÓDIGO</x:v>
      </x:c>
    </x:row>
    <x:row r="2061">
      <x:c r="A2061" s="453" t="str">
        <x:v>JULHO 2025</x:v>
      </x:c>
      <x:c r="B2061" s="453" t="str">
        <x:v>O&amp;M</x:v>
      </x:c>
      <x:c r="C2061" s="453" t="str">
        <x:v>PRODUÇÃO</x:v>
      </x:c>
      <x:c r="D2061" s="453" t="str">
        <x:v>LINHA VIVA</x:v>
      </x:c>
      <x:c r="E2061" s="453" t="str">
        <x:v>5031200363</x:v>
      </x:c>
      <x:c r="F2061" s="601" t="str">
        <x:v>INST ESTR CP RELIG DIST 1F BASE C 1F LV</x:v>
      </x:c>
      <x:c r="G2061" s="453" t="str">
        <x:v>CONJUNTO</x:v>
      </x:c>
      <x:c r="H2061" s="604" t="n">
        <x:v>10</x:v>
      </x:c>
      <x:c r="I2061" s="607" t="n">
        <x:v>8292.3</x:v>
      </x:c>
      <x:c r="J2061" s="607" t="n">
        <x:v>13993.4</x:v>
      </x:c>
      <x:c r="K2061" s="453" t="str">
        <x:v>NORTE | SUL</x:v>
      </x:c>
      <x:c r="L2061" s="453" t="str">
        <x:v>SIM</x:v>
      </x:c>
      <x:c r="M2061" s="453" t="str">
        <x:v>PRODUÇÃO · COMPÕE O FATOR K</x:v>
      </x:c>
      <x:c r="N2061" s="453" t="str">
        <x:v>DE/PARA POR CÓDIGO</x:v>
      </x:c>
    </x:row>
    <x:row r="2062">
      <x:c r="A2062" s="453" t="str">
        <x:v>JULHO 2025</x:v>
      </x:c>
      <x:c r="B2062" s="453" t="str">
        <x:v>O&amp;M</x:v>
      </x:c>
      <x:c r="C2062" s="453" t="str">
        <x:v>PRODUÇÃO</x:v>
      </x:c>
      <x:c r="D2062" s="453" t="str">
        <x:v>LINHA VIVA</x:v>
      </x:c>
      <x:c r="E2062" s="453" t="str">
        <x:v>5031300110</x:v>
      </x:c>
      <x:c r="F2062" s="601" t="str">
        <x:v>INST ISOLADOR PINO/PILAR LV</x:v>
      </x:c>
      <x:c r="G2062" s="453" t="str">
        <x:v>UNIDADE</x:v>
      </x:c>
      <x:c r="H2062" s="604" t="n">
        <x:v>262</x:v>
      </x:c>
      <x:c r="I2062" s="607" t="n">
        <x:v>73938.55</x:v>
      </x:c>
      <x:c r="J2062" s="607" t="n">
        <x:v>85252.18</x:v>
      </x:c>
      <x:c r="K2062" s="453" t="str">
        <x:v>NORTE | SUL</x:v>
      </x:c>
      <x:c r="L2062" s="453" t="str">
        <x:v>SIM</x:v>
      </x:c>
      <x:c r="M2062" s="453" t="str">
        <x:v>PRODUÇÃO · COMPÕE O FATOR K</x:v>
      </x:c>
      <x:c r="N2062" s="453" t="str">
        <x:v>DE/PARA POR CÓDIGO</x:v>
      </x:c>
    </x:row>
    <x:row r="2063">
      <x:c r="A2063" s="453" t="str">
        <x:v>JULHO 2025</x:v>
      </x:c>
      <x:c r="B2063" s="453" t="str">
        <x:v>O&amp;M</x:v>
      </x:c>
      <x:c r="C2063" s="453" t="str">
        <x:v>PRODUÇÃO</x:v>
      </x:c>
      <x:c r="D2063" s="453" t="str">
        <x:v>LINHA VIVA</x:v>
      </x:c>
      <x:c r="E2063" s="453" t="str">
        <x:v>5031300111</x:v>
      </x:c>
      <x:c r="F2063" s="601" t="str">
        <x:v>RET ISOLADOR PINO/PILAR LV</x:v>
      </x:c>
      <x:c r="G2063" s="453" t="str">
        <x:v>UNIDADE</x:v>
      </x:c>
      <x:c r="H2063" s="604" t="n">
        <x:v>235</x:v>
      </x:c>
      <x:c r="I2063" s="607" t="n">
        <x:v>25404.18</x:v>
      </x:c>
      <x:c r="J2063" s="607" t="n">
        <x:v>51119.55</x:v>
      </x:c>
      <x:c r="K2063" s="453" t="str">
        <x:v>NORTE | SUL</x:v>
      </x:c>
      <x:c r="L2063" s="453" t="str">
        <x:v>SIM</x:v>
      </x:c>
      <x:c r="M2063" s="453" t="str">
        <x:v>PRODUÇÃO · COMPÕE O FATOR K</x:v>
      </x:c>
      <x:c r="N2063" s="453" t="str">
        <x:v>DE/PARA POR CÓDIGO | NÃO INFORMADA</x:v>
      </x:c>
    </x:row>
    <x:row r="2064">
      <x:c r="A2064" s="453" t="str">
        <x:v>JULHO 2025</x:v>
      </x:c>
      <x:c r="B2064" s="453" t="str">
        <x:v>O&amp;M</x:v>
      </x:c>
      <x:c r="C2064" s="453" t="str">
        <x:v>PRODUÇÃO</x:v>
      </x:c>
      <x:c r="D2064" s="453" t="str">
        <x:v>LINHA VIVA</x:v>
      </x:c>
      <x:c r="E2064" s="453" t="str">
        <x:v>5031300112</x:v>
      </x:c>
      <x:c r="F2064" s="601" t="str">
        <x:v>INST ISOLAD DISCO/ANCORAGEM LV</x:v>
      </x:c>
      <x:c r="G2064" s="453" t="str">
        <x:v>CONJUNTO</x:v>
      </x:c>
      <x:c r="H2064" s="604" t="n">
        <x:v>13</x:v>
      </x:c>
      <x:c r="I2064" s="607" t="n">
        <x:v>5751.09</x:v>
      </x:c>
      <x:c r="J2064" s="607" t="n">
        <x:v>4719.52</x:v>
      </x:c>
      <x:c r="K2064" s="453" t="str">
        <x:v>NORTE | SUL</x:v>
      </x:c>
      <x:c r="L2064" s="453" t="str">
        <x:v>SIM</x:v>
      </x:c>
      <x:c r="M2064" s="453" t="str">
        <x:v>PRODUÇÃO · COMPÕE O FATOR K</x:v>
      </x:c>
      <x:c r="N2064" s="453" t="str">
        <x:v>DE/PARA POR CÓDIGO</x:v>
      </x:c>
    </x:row>
    <x:row r="2065">
      <x:c r="A2065" s="453" t="str">
        <x:v>JULHO 2025</x:v>
      </x:c>
      <x:c r="B2065" s="453" t="str">
        <x:v>O&amp;M</x:v>
      </x:c>
      <x:c r="C2065" s="453" t="str">
        <x:v>PRODUÇÃO</x:v>
      </x:c>
      <x:c r="D2065" s="453" t="str">
        <x:v>LINHA VIVA</x:v>
      </x:c>
      <x:c r="E2065" s="453" t="str">
        <x:v>5031300113</x:v>
      </x:c>
      <x:c r="F2065" s="601" t="str">
        <x:v>RET ISOLAD DISCO/ANCORAGEM LV</x:v>
      </x:c>
      <x:c r="G2065" s="453" t="str">
        <x:v>CONJUNTO</x:v>
      </x:c>
      <x:c r="H2065" s="604" t="n">
        <x:v>8</x:v>
      </x:c>
      <x:c r="I2065" s="607" t="n">
        <x:v>1410.54</x:v>
      </x:c>
      <x:c r="J2065" s="607" t="n">
        <x:v>2036.4</x:v>
      </x:c>
      <x:c r="K2065" s="453" t="str">
        <x:v>NORTE | SUL</x:v>
      </x:c>
      <x:c r="L2065" s="453" t="str">
        <x:v>SIM</x:v>
      </x:c>
      <x:c r="M2065" s="453" t="str">
        <x:v>PRODUÇÃO · COMPÕE O FATOR K</x:v>
      </x:c>
      <x:c r="N2065" s="453" t="str">
        <x:v>DE/PARA POR CÓDIGO</x:v>
      </x:c>
    </x:row>
    <x:row r="2066">
      <x:c r="A2066" s="453" t="str">
        <x:v>JULHO 2025</x:v>
      </x:c>
      <x:c r="B2066" s="453" t="str">
        <x:v>O&amp;M</x:v>
      </x:c>
      <x:c r="C2066" s="453" t="str">
        <x:v>PRODUÇÃO</x:v>
      </x:c>
      <x:c r="D2066" s="453" t="str">
        <x:v>LINHA VIVA</x:v>
      </x:c>
      <x:c r="E2066" s="453" t="str">
        <x:v>5032000207</x:v>
      </x:c>
      <x:c r="F2066" s="601" t="str">
        <x:v>INST EMENDA COND NU AL/CU LV</x:v>
      </x:c>
      <x:c r="G2066" s="453" t="str">
        <x:v>UNIDADE</x:v>
      </x:c>
      <x:c r="H2066" s="604" t="n">
        <x:v>3</x:v>
      </x:c>
      <x:c r="I2066" s="607" t="n">
        <x:v>1095.87</x:v>
      </x:c>
      <x:c r="J2066" s="607" t="n">
        <x:v>1087.77</x:v>
      </x:c>
      <x:c r="K2066" s="453" t="str">
        <x:v>NORTE | SUL</x:v>
      </x:c>
      <x:c r="L2066" s="453" t="str">
        <x:v>SIM</x:v>
      </x:c>
      <x:c r="M2066" s="453" t="str">
        <x:v>PRODUÇÃO · COMPÕE O FATOR K</x:v>
      </x:c>
      <x:c r="N2066" s="453" t="str">
        <x:v>DE/PARA POR CÓDIGO</x:v>
      </x:c>
    </x:row>
    <x:row r="2067">
      <x:c r="A2067" s="453" t="str">
        <x:v>JULHO 2025</x:v>
      </x:c>
      <x:c r="B2067" s="453" t="str">
        <x:v>O&amp;M</x:v>
      </x:c>
      <x:c r="C2067" s="453" t="str">
        <x:v>PRODUÇÃO</x:v>
      </x:c>
      <x:c r="D2067" s="453" t="str">
        <x:v>LINHA VIVA</x:v>
      </x:c>
      <x:c r="E2067" s="453" t="str">
        <x:v>5032000208</x:v>
      </x:c>
      <x:c r="F2067" s="601" t="str">
        <x:v>INST CONECTOR EM CONDUTOR LV</x:v>
      </x:c>
      <x:c r="G2067" s="453" t="str">
        <x:v>UNIDADE</x:v>
      </x:c>
      <x:c r="H2067" s="604" t="n">
        <x:v>81</x:v>
      </x:c>
      <x:c r="I2067" s="607" t="n">
        <x:v>15436.28</x:v>
      </x:c>
      <x:c r="J2067" s="607" t="n">
        <x:v>21965.58</x:v>
      </x:c>
      <x:c r="K2067" s="453" t="str">
        <x:v>NORTE | SUL</x:v>
      </x:c>
      <x:c r="L2067" s="453" t="str">
        <x:v>SIM</x:v>
      </x:c>
      <x:c r="M2067" s="453" t="str">
        <x:v>PRODUÇÃO · COMPÕE O FATOR K</x:v>
      </x:c>
      <x:c r="N2067" s="453" t="str">
        <x:v>DE/PARA POR CÓDIGO</x:v>
      </x:c>
    </x:row>
    <x:row r="2068">
      <x:c r="A2068" s="453" t="str">
        <x:v>JULHO 2025</x:v>
      </x:c>
      <x:c r="B2068" s="453" t="str">
        <x:v>O&amp;M</x:v>
      </x:c>
      <x:c r="C2068" s="453" t="str">
        <x:v>PRODUÇÃO</x:v>
      </x:c>
      <x:c r="D2068" s="453" t="str">
        <x:v>LINHA VIVA</x:v>
      </x:c>
      <x:c r="E2068" s="453" t="str">
        <x:v>5032000209</x:v>
      </x:c>
      <x:c r="F2068" s="601" t="str">
        <x:v>RET CONECTOR EM CONDUTOR LV</x:v>
      </x:c>
      <x:c r="G2068" s="453" t="str">
        <x:v>UNIDADE</x:v>
      </x:c>
      <x:c r="H2068" s="604" t="n">
        <x:v>82</x:v>
      </x:c>
      <x:c r="I2068" s="607" t="n">
        <x:v>12129.32</x:v>
      </x:c>
      <x:c r="J2068" s="607" t="n">
        <x:v>14067.92</x:v>
      </x:c>
      <x:c r="K2068" s="453" t="str">
        <x:v>NORTE</x:v>
      </x:c>
      <x:c r="L2068" s="453" t="str">
        <x:v>SIM</x:v>
      </x:c>
      <x:c r="M2068" s="453" t="str">
        <x:v>PRODUÇÃO · COMPÕE O FATOR K</x:v>
      </x:c>
      <x:c r="N2068" s="453" t="str">
        <x:v>DE/PARA POR CÓDIGO</x:v>
      </x:c>
    </x:row>
    <x:row r="2069">
      <x:c r="A2069" s="453" t="str">
        <x:v>JULHO 2025</x:v>
      </x:c>
      <x:c r="B2069" s="453" t="str">
        <x:v>O&amp;M</x:v>
      </x:c>
      <x:c r="C2069" s="453" t="str">
        <x:v>PRODUÇÃO</x:v>
      </x:c>
      <x:c r="D2069" s="453" t="str">
        <x:v>LINHA VIVA</x:v>
      </x:c>
      <x:c r="E2069" s="453" t="str">
        <x:v>5032000214</x:v>
      </x:c>
      <x:c r="F2069" s="601" t="str">
        <x:v>INST AMARRACAO COND NU/MULTIP/PROTEG LV</x:v>
      </x:c>
      <x:c r="G2069" s="453" t="str">
        <x:v>UNIDADE</x:v>
      </x:c>
      <x:c r="H2069" s="604" t="n">
        <x:v>28</x:v>
      </x:c>
      <x:c r="I2069" s="607" t="n">
        <x:v>4490.64</x:v>
      </x:c>
      <x:c r="J2069" s="607" t="n">
        <x:v>8888.04</x:v>
      </x:c>
      <x:c r="K2069" s="453" t="str">
        <x:v>NORTE | SUL</x:v>
      </x:c>
      <x:c r="L2069" s="453" t="str">
        <x:v>SIM</x:v>
      </x:c>
      <x:c r="M2069" s="453" t="str">
        <x:v>PRODUÇÃO · COMPÕE O FATOR K</x:v>
      </x:c>
      <x:c r="N2069" s="453" t="str">
        <x:v>DE/PARA POR CÓDIGO</x:v>
      </x:c>
    </x:row>
    <x:row r="2070">
      <x:c r="A2070" s="453" t="str">
        <x:v>JULHO 2025</x:v>
      </x:c>
      <x:c r="B2070" s="453" t="str">
        <x:v>O&amp;M</x:v>
      </x:c>
      <x:c r="C2070" s="453" t="str">
        <x:v>PRODUÇÃO</x:v>
      </x:c>
      <x:c r="D2070" s="453" t="str">
        <x:v>LINHA VIVA</x:v>
      </x:c>
      <x:c r="E2070" s="453" t="str">
        <x:v>5032000215</x:v>
      </x:c>
      <x:c r="F2070" s="601" t="str">
        <x:v>INST FLY TAP/CRUZAM AEREO LV</x:v>
      </x:c>
      <x:c r="G2070" s="453" t="str">
        <x:v>UNIDADE</x:v>
      </x:c>
      <x:c r="H2070" s="604" t="n">
        <x:v>38</x:v>
      </x:c>
      <x:c r="I2070" s="607" t="n">
        <x:v>31658.72</x:v>
      </x:c>
      <x:c r="J2070" s="607" t="n">
        <x:v>19456.76</x:v>
      </x:c>
      <x:c r="K2070" s="453" t="str">
        <x:v>NORTE | SUL</x:v>
      </x:c>
      <x:c r="L2070" s="453" t="str">
        <x:v>SIM</x:v>
      </x:c>
      <x:c r="M2070" s="453" t="str">
        <x:v>PRODUÇÃO · COMPÕE O FATOR K</x:v>
      </x:c>
      <x:c r="N2070" s="453" t="str">
        <x:v>DE/PARA POR CÓDIGO | NÃO INFORMADA</x:v>
      </x:c>
    </x:row>
    <x:row r="2071">
      <x:c r="A2071" s="453" t="str">
        <x:v>JULHO 2025</x:v>
      </x:c>
      <x:c r="B2071" s="453" t="str">
        <x:v>O&amp;M</x:v>
      </x:c>
      <x:c r="C2071" s="453" t="str">
        <x:v>PRODUÇÃO</x:v>
      </x:c>
      <x:c r="D2071" s="453" t="str">
        <x:v>LINHA VIVA</x:v>
      </x:c>
      <x:c r="E2071" s="453" t="str">
        <x:v>5032000216</x:v>
      </x:c>
      <x:c r="F2071" s="601" t="str">
        <x:v>RET FLY TAP /CRUZAM AEREO LV</x:v>
      </x:c>
      <x:c r="G2071" s="453" t="str">
        <x:v>UNIDADE</x:v>
      </x:c>
      <x:c r="H2071" s="604" t="n">
        <x:v>22</x:v>
      </x:c>
      <x:c r="I2071" s="607" t="n">
        <x:v>18433.78</x:v>
      </x:c>
      <x:c r="J2071" s="607" t="n">
        <x:v>7242.84</x:v>
      </x:c>
      <x:c r="K2071" s="453" t="str">
        <x:v>NORTE</x:v>
      </x:c>
      <x:c r="L2071" s="453" t="str">
        <x:v>SIM</x:v>
      </x:c>
      <x:c r="M2071" s="453" t="str">
        <x:v>PRODUÇÃO · COMPÕE O FATOR K</x:v>
      </x:c>
      <x:c r="N2071" s="453" t="str">
        <x:v>DE/PARA POR CÓDIGO</x:v>
      </x:c>
    </x:row>
    <x:row r="2072">
      <x:c r="A2072" s="453" t="str">
        <x:v>JULHO 2025</x:v>
      </x:c>
      <x:c r="B2072" s="453" t="str">
        <x:v>O&amp;M</x:v>
      </x:c>
      <x:c r="C2072" s="453" t="str">
        <x:v>PRODUÇÃO</x:v>
      </x:c>
      <x:c r="D2072" s="453" t="str">
        <x:v>LINHA VIVA</x:v>
      </x:c>
      <x:c r="E2072" s="453" t="str">
        <x:v>5032000219</x:v>
      </x:c>
      <x:c r="F2072" s="601" t="str">
        <x:v>INST ESTRIBO OU GRAMPO LINHA VIVA RD LV</x:v>
      </x:c>
      <x:c r="G2072" s="453" t="str">
        <x:v>UNIDADE</x:v>
      </x:c>
      <x:c r="H2072" s="604" t="n">
        <x:v>2</x:v>
      </x:c>
      <x:c r="I2072" s="607" t="n">
        <x:v>2441.28</x:v>
      </x:c>
      <x:c r="J2072" s="607" t="n">
        <x:v>542.36</x:v>
      </x:c>
      <x:c r="K2072" s="453" t="str">
        <x:v>NORTE</x:v>
      </x:c>
      <x:c r="L2072" s="453" t="str">
        <x:v>SIM</x:v>
      </x:c>
      <x:c r="M2072" s="453" t="str">
        <x:v>PRODUÇÃO · COMPÕE O FATOR K</x:v>
      </x:c>
      <x:c r="N2072" s="453" t="str">
        <x:v>NÃO INFORMADA | DE/PARA POR CÓDIGO</x:v>
      </x:c>
    </x:row>
    <x:row r="2073">
      <x:c r="A2073" s="453" t="str">
        <x:v>JULHO 2025</x:v>
      </x:c>
      <x:c r="B2073" s="453" t="str">
        <x:v>O&amp;M</x:v>
      </x:c>
      <x:c r="C2073" s="453" t="str">
        <x:v>PRODUÇÃO</x:v>
      </x:c>
      <x:c r="D2073" s="453" t="str">
        <x:v>LINHA VIVA</x:v>
      </x:c>
      <x:c r="E2073" s="453" t="str">
        <x:v>5033000292</x:v>
      </x:c>
      <x:c r="F2073" s="601" t="str">
        <x:v>INST CHAVE FUSIVEL 15/25KV LV</x:v>
      </x:c>
      <x:c r="G2073" s="453" t="str">
        <x:v>UNIDADE</x:v>
      </x:c>
      <x:c r="H2073" s="604" t="n">
        <x:v>154</x:v>
      </x:c>
      <x:c r="I2073" s="607" t="n">
        <x:v>103221.71</x:v>
      </x:c>
      <x:c r="J2073" s="607" t="n">
        <x:v>58624.72</x:v>
      </x:c>
      <x:c r="K2073" s="453" t="str">
        <x:v>NORTE | SUL</x:v>
      </x:c>
      <x:c r="L2073" s="453" t="str">
        <x:v>SIM</x:v>
      </x:c>
      <x:c r="M2073" s="453" t="str">
        <x:v>PRODUÇÃO · COMPÕE O FATOR K</x:v>
      </x:c>
      <x:c r="N2073" s="453" t="str">
        <x:v>DE/PARA POR CÓDIGO | NÃO INFORMADA</x:v>
      </x:c>
    </x:row>
    <x:row r="2074">
      <x:c r="A2074" s="453" t="str">
        <x:v>JULHO 2025</x:v>
      </x:c>
      <x:c r="B2074" s="453" t="str">
        <x:v>O&amp;M</x:v>
      </x:c>
      <x:c r="C2074" s="453" t="str">
        <x:v>PRODUÇÃO</x:v>
      </x:c>
      <x:c r="D2074" s="453" t="str">
        <x:v>LINHA VIVA</x:v>
      </x:c>
      <x:c r="E2074" s="453" t="str">
        <x:v>5033000293</x:v>
      </x:c>
      <x:c r="F2074" s="601" t="str">
        <x:v>RET CHAVE FUSIVEL 15/25KV LV</x:v>
      </x:c>
      <x:c r="G2074" s="453" t="str">
        <x:v>UNIDADE</x:v>
      </x:c>
      <x:c r="H2074" s="604" t="n">
        <x:v>151</x:v>
      </x:c>
      <x:c r="I2074" s="607" t="n">
        <x:v>74058.22</x:v>
      </x:c>
      <x:c r="J2074" s="607" t="n">
        <x:v>51134.64</x:v>
      </x:c>
      <x:c r="K2074" s="453" t="str">
        <x:v>NORTE | SUL</x:v>
      </x:c>
      <x:c r="L2074" s="453" t="str">
        <x:v>SIM</x:v>
      </x:c>
      <x:c r="M2074" s="453" t="str">
        <x:v>PRODUÇÃO · COMPÕE O FATOR K</x:v>
      </x:c>
      <x:c r="N2074" s="453" t="str">
        <x:v>DE/PARA POR CÓDIGO</x:v>
      </x:c>
    </x:row>
    <x:row r="2075">
      <x:c r="A2075" s="453" t="str">
        <x:v>JULHO 2025</x:v>
      </x:c>
      <x:c r="B2075" s="453" t="str">
        <x:v>O&amp;M</x:v>
      </x:c>
      <x:c r="C2075" s="453" t="str">
        <x:v>PRODUÇÃO</x:v>
      </x:c>
      <x:c r="D2075" s="453" t="str">
        <x:v>LINHA VIVA</x:v>
      </x:c>
      <x:c r="E2075" s="453" t="str">
        <x:v>5033000296</x:v>
      </x:c>
      <x:c r="F2075" s="601" t="str">
        <x:v>INST CHAVE FACA LV</x:v>
      </x:c>
      <x:c r="G2075" s="453" t="str">
        <x:v>UNIDADE</x:v>
      </x:c>
      <x:c r="H2075" s="604" t="n">
        <x:v>30</x:v>
      </x:c>
      <x:c r="I2075" s="607" t="n">
        <x:v>20057.79</x:v>
      </x:c>
      <x:c r="J2075" s="607" t="n">
        <x:v>11420.4</x:v>
      </x:c>
      <x:c r="K2075" s="453" t="str">
        <x:v>NORTE | SUL</x:v>
      </x:c>
      <x:c r="L2075" s="453" t="str">
        <x:v>SIM</x:v>
      </x:c>
      <x:c r="M2075" s="453" t="str">
        <x:v>PRODUÇÃO · COMPÕE O FATOR K</x:v>
      </x:c>
      <x:c r="N2075" s="453" t="str">
        <x:v>DE/PARA POR CÓDIGO</x:v>
      </x:c>
    </x:row>
    <x:row r="2076">
      <x:c r="A2076" s="453" t="str">
        <x:v>JULHO 2025</x:v>
      </x:c>
      <x:c r="B2076" s="453" t="str">
        <x:v>O&amp;M</x:v>
      </x:c>
      <x:c r="C2076" s="453" t="str">
        <x:v>PRODUÇÃO</x:v>
      </x:c>
      <x:c r="D2076" s="453" t="str">
        <x:v>LINHA VIVA</x:v>
      </x:c>
      <x:c r="E2076" s="453" t="str">
        <x:v>5033000297</x:v>
      </x:c>
      <x:c r="F2076" s="601" t="str">
        <x:v>RET CHAVE FACA LV</x:v>
      </x:c>
      <x:c r="G2076" s="453" t="str">
        <x:v>UNIDADE</x:v>
      </x:c>
      <x:c r="H2076" s="604" t="n">
        <x:v>48</x:v>
      </x:c>
      <x:c r="I2076" s="607" t="n">
        <x:v>23634.15</x:v>
      </x:c>
      <x:c r="J2076" s="607" t="n">
        <x:v>16254.72</x:v>
      </x:c>
      <x:c r="K2076" s="453" t="str">
        <x:v>NORTE | SUL</x:v>
      </x:c>
      <x:c r="L2076" s="453" t="str">
        <x:v>SIM</x:v>
      </x:c>
      <x:c r="M2076" s="453" t="str">
        <x:v>PRODUÇÃO · COMPÕE O FATOR K</x:v>
      </x:c>
      <x:c r="N2076" s="453" t="str">
        <x:v>DE/PARA POR CÓDIGO</x:v>
      </x:c>
    </x:row>
    <x:row r="2077">
      <x:c r="A2077" s="453" t="str">
        <x:v>JULHO 2025</x:v>
      </x:c>
      <x:c r="B2077" s="453" t="str">
        <x:v>O&amp;M</x:v>
      </x:c>
      <x:c r="C2077" s="453" t="str">
        <x:v>PRODUÇÃO</x:v>
      </x:c>
      <x:c r="D2077" s="453" t="str">
        <x:v>LINHA VIVA</x:v>
      </x:c>
      <x:c r="E2077" s="453" t="str">
        <x:v>5033000318</x:v>
      </x:c>
      <x:c r="F2077" s="601" t="str">
        <x:v>INST PARA-RAIOS MT LV</x:v>
      </x:c>
      <x:c r="G2077" s="453" t="str">
        <x:v>UNIDADE</x:v>
      </x:c>
      <x:c r="H2077" s="604" t="n">
        <x:v>58</x:v>
      </x:c>
      <x:c r="I2077" s="607" t="n">
        <x:v>74793.46</x:v>
      </x:c>
      <x:c r="J2077" s="607" t="n">
        <x:v>22662.92</x:v>
      </x:c>
      <x:c r="K2077" s="453" t="str">
        <x:v>NORTE | SUL</x:v>
      </x:c>
      <x:c r="L2077" s="453" t="str">
        <x:v>SIM</x:v>
      </x:c>
      <x:c r="M2077" s="453" t="str">
        <x:v>PRODUÇÃO · COMPÕE O FATOR K</x:v>
      </x:c>
      <x:c r="N2077" s="453" t="str">
        <x:v>DE/PARA POR CÓDIGO | NÃO INFORMADA</x:v>
      </x:c>
    </x:row>
    <x:row r="2078">
      <x:c r="A2078" s="453" t="str">
        <x:v>JULHO 2025</x:v>
      </x:c>
      <x:c r="B2078" s="453" t="str">
        <x:v>O&amp;M</x:v>
      </x:c>
      <x:c r="C2078" s="453" t="str">
        <x:v>PRODUÇÃO</x:v>
      </x:c>
      <x:c r="D2078" s="453" t="str">
        <x:v>LINHA VIVA</x:v>
      </x:c>
      <x:c r="E2078" s="453" t="str">
        <x:v>5033000319</x:v>
      </x:c>
      <x:c r="F2078" s="601" t="str">
        <x:v>RET PARA-RAIOS MT LV</x:v>
      </x:c>
      <x:c r="G2078" s="453" t="str">
        <x:v>UNIDADE</x:v>
      </x:c>
      <x:c r="H2078" s="604" t="n">
        <x:v>55</x:v>
      </x:c>
      <x:c r="I2078" s="607" t="n">
        <x:v>49549.65</x:v>
      </x:c>
      <x:c r="J2078" s="607" t="n">
        <x:v>13487.65</x:v>
      </x:c>
      <x:c r="K2078" s="453" t="str">
        <x:v>NORTE | SUL</x:v>
      </x:c>
      <x:c r="L2078" s="453" t="str">
        <x:v>SIM</x:v>
      </x:c>
      <x:c r="M2078" s="453" t="str">
        <x:v>PRODUÇÃO · COMPÕE O FATOR K</x:v>
      </x:c>
      <x:c r="N2078" s="453" t="str">
        <x:v>DE/PARA POR CÓDIGO</x:v>
      </x:c>
    </x:row>
    <x:row r="2079">
      <x:c r="A2079" s="453" t="str">
        <x:v>JULHO 2025</x:v>
      </x:c>
      <x:c r="B2079" s="453" t="str">
        <x:v>O&amp;M</x:v>
      </x:c>
      <x:c r="C2079" s="453" t="str">
        <x:v>PRODUÇÃO</x:v>
      </x:c>
      <x:c r="D2079" s="453" t="str">
        <x:v>LIGAÇÃO NOVA</x:v>
      </x:c>
      <x:c r="E2079" s="453" t="str">
        <x:v>5082000194</x:v>
      </x:c>
      <x:c r="F2079" s="601" t="str">
        <x:v>INST PADRAO ENTRADA PARCIAL STC</x:v>
      </x:c>
      <x:c r="G2079" s="453" t="str">
        <x:v>UNIDADE</x:v>
      </x:c>
      <x:c r="H2079" s="604" t="n">
        <x:v>476</x:v>
      </x:c>
      <x:c r="I2079" s="607" t="n">
        <x:v>30230.76</x:v>
      </x:c>
      <x:c r="J2079" s="607" t="n">
        <x:v>103463.36</x:v>
      </x:c>
      <x:c r="K2079" s="453" t="str">
        <x:v>NORTE</x:v>
      </x:c>
      <x:c r="L2079" s="453" t="str">
        <x:v>SIM</x:v>
      </x:c>
      <x:c r="M2079" s="453" t="str">
        <x:v>PRODUÇÃO · COMPÕE O FATOR K</x:v>
      </x:c>
      <x:c r="N2079" s="453" t="str">
        <x:v>DE/PARA POR CÓDIGO</x:v>
      </x:c>
    </x:row>
    <x:row r="2080">
      <x:c r="A2080" s="453" t="str">
        <x:v>JULHO 2025</x:v>
      </x:c>
      <x:c r="B2080" s="453" t="str">
        <x:v>O&amp;M</x:v>
      </x:c>
      <x:c r="C2080" s="453" t="str">
        <x:v>PRODUÇÃO</x:v>
      </x:c>
      <x:c r="D2080" s="453" t="str">
        <x:v>LIGAÇÃO NOVA</x:v>
      </x:c>
      <x:c r="E2080" s="453" t="str">
        <x:v>5082000198</x:v>
      </x:c>
      <x:c r="F2080" s="601" t="str">
        <x:v>INST MEDIDOR ELETRONICO STC</x:v>
      </x:c>
      <x:c r="G2080" s="453" t="str">
        <x:v>UNIDADE</x:v>
      </x:c>
      <x:c r="H2080" s="604" t="n">
        <x:v>476</x:v>
      </x:c>
      <x:c r="I2080" s="607" t="n">
        <x:v>28888.44</x:v>
      </x:c>
      <x:c r="J2080" s="607" t="n">
        <x:v>78244.88</x:v>
      </x:c>
      <x:c r="K2080" s="453" t="str">
        <x:v>NORTE</x:v>
      </x:c>
      <x:c r="L2080" s="453" t="str">
        <x:v>SIM</x:v>
      </x:c>
      <x:c r="M2080" s="453" t="str">
        <x:v>PRODUÇÃO · COMPÕE O FATOR K</x:v>
      </x:c>
      <x:c r="N2080" s="453" t="str">
        <x:v>DE/PARA POR CÓDIGO</x:v>
      </x:c>
    </x:row>
    <x:row r="2081">
      <x:c r="A2081" s="453" t="str">
        <x:v>JULHO 2025</x:v>
      </x:c>
      <x:c r="B2081" s="453" t="str">
        <x:v>O&amp;M</x:v>
      </x:c>
      <x:c r="C2081" s="453" t="str">
        <x:v>PRODUÇÃO</x:v>
      </x:c>
      <x:c r="D2081" s="453" t="str">
        <x:v>LINHA MORTA</x:v>
      </x:c>
      <x:c r="E2081" s="453" t="str">
        <x:v>5400099188</x:v>
      </x:c>
      <x:c r="F2081" s="601" t="str">
        <x:v>INST HASTE PARA-RAIOS LM</x:v>
      </x:c>
      <x:c r="G2081" s="453" t="str">
        <x:v>UNIDADE</x:v>
      </x:c>
      <x:c r="H2081" s="604" t="n">
        <x:v>2</x:v>
      </x:c>
      <x:c r="I2081" s="607" t="n">
        <x:v>224.52</x:v>
      </x:c>
      <x:c r="J2081" s="607" t="n">
        <x:v>627.8</x:v>
      </x:c>
      <x:c r="K2081" s="453" t="str">
        <x:v>NORTE | SUL</x:v>
      </x:c>
      <x:c r="L2081" s="453" t="str">
        <x:v>SIM</x:v>
      </x:c>
      <x:c r="M2081" s="453" t="str">
        <x:v>PRODUÇÃO · COMPÕE O FATOR K</x:v>
      </x:c>
      <x:c r="N2081" s="453" t="str">
        <x:v>DE/PARA POR CÓDIGO</x:v>
      </x:c>
    </x:row>
    <x:row r="2082">
      <x:c r="A2082" s="453" t="str">
        <x:v>JULHO 2025</x:v>
      </x:c>
      <x:c r="B2082" s="453" t="str">
        <x:v>O&amp;M</x:v>
      </x:c>
      <x:c r="C2082" s="453" t="str">
        <x:v>PRODUÇÃO</x:v>
      </x:c>
      <x:c r="D2082" s="453" t="str">
        <x:v>LINHA MORTA</x:v>
      </x:c>
      <x:c r="E2082" s="453" t="str">
        <x:v>5400099189</x:v>
      </x:c>
      <x:c r="F2082" s="601" t="str">
        <x:v>RET HASTE PARA-RAIOS LM</x:v>
      </x:c>
      <x:c r="G2082" s="453" t="str">
        <x:v>UNIDADE</x:v>
      </x:c>
      <x:c r="H2082" s="604" t="n">
        <x:v>9</x:v>
      </x:c>
      <x:c r="I2082" s="607" t="n">
        <x:v>395.28</x:v>
      </x:c>
      <x:c r="J2082" s="607" t="n">
        <x:v>1407.78</x:v>
      </x:c>
      <x:c r="K2082" s="453" t="str">
        <x:v>NORTE | SUL</x:v>
      </x:c>
      <x:c r="L2082" s="453" t="str">
        <x:v>SIM</x:v>
      </x:c>
      <x:c r="M2082" s="453" t="str">
        <x:v>PRODUÇÃO · COMPÕE O FATOR K</x:v>
      </x:c>
      <x:c r="N2082" s="453" t="str">
        <x:v>DE/PARA POR CÓDIGO</x:v>
      </x:c>
    </x:row>
    <x:row r="2083">
      <x:c r="A2083" s="453" t="str">
        <x:v>JULHO 2025</x:v>
      </x:c>
      <x:c r="B2083" s="453" t="str">
        <x:v>O&amp;M</x:v>
      </x:c>
      <x:c r="C2083" s="453" t="str">
        <x:v>PRODUÇÃO</x:v>
      </x:c>
      <x:c r="D2083" s="453" t="str">
        <x:v>LINHA MORTA</x:v>
      </x:c>
      <x:c r="E2083" s="453" t="str">
        <x:v>5400099204</x:v>
      </x:c>
      <x:c r="F2083" s="601" t="str">
        <x:v>IMPLANT TALA (REFORCO POSTE MAD) BASE LM</x:v>
      </x:c>
      <x:c r="G2083" s="453" t="str">
        <x:v>UNIDADE</x:v>
      </x:c>
      <x:c r="H2083" s="604" t="n">
        <x:v>98</x:v>
      </x:c>
      <x:c r="I2083" s="607" t="n">
        <x:v>107135.56</x:v>
      </x:c>
      <x:c r="J2083" s="607" t="n">
        <x:v>103571.3</x:v>
      </x:c>
      <x:c r="K2083" s="453" t="str">
        <x:v>NORTE</x:v>
      </x:c>
      <x:c r="L2083" s="453" t="str">
        <x:v>SIM</x:v>
      </x:c>
      <x:c r="M2083" s="453" t="str">
        <x:v>PRODUÇÃO · COMPÕE O FATOR K</x:v>
      </x:c>
      <x:c r="N2083" s="453" t="str">
        <x:v>DE/PARA POR CÓDIGO</x:v>
      </x:c>
    </x:row>
    <x:row r="2084">
      <x:c r="A2084" s="453" t="str">
        <x:v>JULHO 2025</x:v>
      </x:c>
      <x:c r="B2084" s="453" t="str">
        <x:v>PERDAS</x:v>
      </x:c>
      <x:c r="C2084" s="453" t="str">
        <x:v>PERDAS</x:v>
      </x:c>
      <x:c r="D2084" s="453" t="str">
        <x:v>FORA DO ANEXO IX</x:v>
      </x:c>
      <x:c r="E2084" s="453" t="str">
        <x:v>5015021017</x:v>
      </x:c>
      <x:c r="F2084" s="601" t="str">
        <x:v>RET MEDIDOR CONCENTR C/ TLI SUST SMC</x:v>
      </x:c>
      <x:c r="G2084" s="453" t="str">
        <x:v>NÃO INFORMADA</x:v>
      </x:c>
      <x:c r="H2084" s="604" t="n">
        <x:v>109</x:v>
      </x:c>
      <x:c r="I2084" s="607" t="n">
        <x:v>7707.39</x:v>
      </x:c>
      <x:c r="J2084" s="607" t="n">
        <x:v>38708.79</x:v>
      </x:c>
      <x:c r="K2084" s="453" t="str">
        <x:v>NORTE</x:v>
      </x:c>
      <x:c r="L2084" s="453" t="str">
        <x:v>NÃO</x:v>
      </x:c>
      <x:c r="M2084" s="453" t="str">
        <x:v>PERDAS · FORA DO FATOR K</x:v>
      </x:c>
      <x:c r="N2084" s="453" t="str">
        <x:v>AJUSTE TÉCNICO / SUGESTÃO DIRIGIDA</x:v>
      </x:c>
    </x:row>
    <x:row r="2085">
      <x:c r="A2085" s="453" t="str">
        <x:v>JULHO 2025</x:v>
      </x:c>
      <x:c r="B2085" s="453" t="str">
        <x:v>PERDAS</x:v>
      </x:c>
      <x:c r="C2085" s="453" t="str">
        <x:v>PERDAS</x:v>
      </x:c>
      <x:c r="D2085" s="453" t="str">
        <x:v>FORA DO ANEXO IX</x:v>
      </x:c>
      <x:c r="E2085" s="453" t="str">
        <x:v>5015021018</x:v>
      </x:c>
      <x:c r="F2085" s="601" t="str">
        <x:v>INST MEDIDOR CONCENTR C/ TLI SUST SMC</x:v>
      </x:c>
      <x:c r="G2085" s="453" t="str">
        <x:v>NÃO INFORMADA</x:v>
      </x:c>
      <x:c r="H2085" s="604" t="n">
        <x:v>136</x:v>
      </x:c>
      <x:c r="I2085" s="607" t="n">
        <x:v>14800.88</x:v>
      </x:c>
      <x:c r="J2085" s="607" t="n">
        <x:v>160126.5</x:v>
      </x:c>
      <x:c r="K2085" s="453" t="str">
        <x:v>NORTE</x:v>
      </x:c>
      <x:c r="L2085" s="453" t="str">
        <x:v>NÃO</x:v>
      </x:c>
      <x:c r="M2085" s="453" t="str">
        <x:v>PERDAS · FORA DO FATOR K</x:v>
      </x:c>
      <x:c r="N2085" s="453" t="str">
        <x:v>AJUSTE TÉCNICO / SUGESTÃO DIRIGIDA</x:v>
      </x:c>
    </x:row>
    <x:row r="2086">
      <x:c r="A2086" s="453" t="str">
        <x:v>JULHO 2025</x:v>
      </x:c>
      <x:c r="B2086" s="453" t="str">
        <x:v>PERDAS</x:v>
      </x:c>
      <x:c r="C2086" s="453" t="str">
        <x:v>PERDAS</x:v>
      </x:c>
      <x:c r="D2086" s="453" t="str">
        <x:v>FORA DO ANEXO IX</x:v>
      </x:c>
      <x:c r="E2086" s="453" t="str">
        <x:v>5017000007</x:v>
      </x:c>
      <x:c r="F2086" s="601" t="str">
        <x:v>RET RAM CONC/PLEX S VEIC SUSTEN SMC LM</x:v>
      </x:c>
      <x:c r="G2086" s="453" t="str">
        <x:v>NÃO INFORMADA</x:v>
      </x:c>
      <x:c r="H2086" s="604" t="n">
        <x:v>136</x:v>
      </x:c>
      <x:c r="I2086" s="607" t="n">
        <x:v>7975.04</x:v>
      </x:c>
      <x:c r="J2086" s="607" t="n">
        <x:v>14054.24</x:v>
      </x:c>
      <x:c r="K2086" s="453" t="str">
        <x:v>NORTE</x:v>
      </x:c>
      <x:c r="L2086" s="453" t="str">
        <x:v>NÃO</x:v>
      </x:c>
      <x:c r="M2086" s="453" t="str">
        <x:v>PERDAS · FORA DO FATOR K</x:v>
      </x:c>
      <x:c r="N2086" s="453" t="str">
        <x:v>AJUSTE TÉCNICO / SUGESTÃO DIRIGIDA</x:v>
      </x:c>
    </x:row>
    <x:row r="2087">
      <x:c r="A2087" s="453" t="str">
        <x:v>JULHO 2025</x:v>
      </x:c>
      <x:c r="B2087" s="453" t="str">
        <x:v>PERDAS</x:v>
      </x:c>
      <x:c r="C2087" s="453" t="str">
        <x:v>PERDAS</x:v>
      </x:c>
      <x:c r="D2087" s="453" t="str">
        <x:v>FORA DO ANEXO IX</x:v>
      </x:c>
      <x:c r="E2087" s="453" t="str">
        <x:v>5017000008</x:v>
      </x:c>
      <x:c r="F2087" s="601" t="str">
        <x:v>INST RAM CONC/PLEX S VEIC SUSTEN SMC</x:v>
      </x:c>
      <x:c r="G2087" s="453" t="str">
        <x:v>NÃO INFORMADA</x:v>
      </x:c>
      <x:c r="H2087" s="604" t="n">
        <x:v>136</x:v>
      </x:c>
      <x:c r="I2087" s="607" t="n">
        <x:v>10148.32</x:v>
      </x:c>
      <x:c r="J2087" s="607" t="n">
        <x:v>16576.8</x:v>
      </x:c>
      <x:c r="K2087" s="453" t="str">
        <x:v>NORTE</x:v>
      </x:c>
      <x:c r="L2087" s="453" t="str">
        <x:v>NÃO</x:v>
      </x:c>
      <x:c r="M2087" s="453" t="str">
        <x:v>PERDAS · FORA DO FATOR K</x:v>
      </x:c>
      <x:c r="N2087" s="453" t="str">
        <x:v>AJUSTE TÉCNICO / SUGESTÃO DIRIGIDA</x:v>
      </x:c>
    </x:row>
    <x:row r="2088">
      <x:c r="A2088" s="453" t="str">
        <x:v>JULHO 2025</x:v>
      </x:c>
      <x:c r="B2088" s="453" t="str">
        <x:v>PERDAS</x:v>
      </x:c>
      <x:c r="C2088" s="453" t="str">
        <x:v>PERDAS</x:v>
      </x:c>
      <x:c r="D2088" s="453" t="str">
        <x:v>FORA DO ANEXO IX</x:v>
      </x:c>
      <x:c r="E2088" s="453" t="str">
        <x:v>5080400007</x:v>
      </x:c>
      <x:c r="F2088" s="601" t="str">
        <x:v>SERV FISCALIZACAO INSPECAO EQ MF STC</x:v>
      </x:c>
      <x:c r="G2088" s="453" t="str">
        <x:v>NÃO INFORMADA</x:v>
      </x:c>
      <x:c r="H2088" s="604" t="n">
        <x:v>39.465</x:v>
      </x:c>
      <x:c r="I2088" s="607" t="n">
        <x:v>1339393.56</x:v>
      </x:c>
      <x:c r="J2088" s="607" t="n">
        <x:v>7627.57</x:v>
      </x:c>
      <x:c r="K2088" s="453" t="str">
        <x:v>NORTE | SUL</x:v>
      </x:c>
      <x:c r="L2088" s="453" t="str">
        <x:v>NÃO</x:v>
      </x:c>
      <x:c r="M2088" s="453" t="str">
        <x:v>PERDAS · FORA DO FATOR K</x:v>
      </x:c>
      <x:c r="N2088" s="453" t="str">
        <x:v>AJUSTE TÉCNICO / SUGESTÃO DIRIGIDA</x:v>
      </x:c>
    </x:row>
    <x:row r="2089">
      <x:c r="A2089" s="453" t="str">
        <x:v>JULHO 2025</x:v>
      </x:c>
      <x:c r="B2089" s="453" t="str">
        <x:v>PERDAS</x:v>
      </x:c>
      <x:c r="C2089" s="453" t="str">
        <x:v>PERDAS</x:v>
      </x:c>
      <x:c r="D2089" s="453" t="str">
        <x:v>LIGAÇÃO NOVA</x:v>
      </x:c>
      <x:c r="E2089" s="453" t="str">
        <x:v>5082000198</x:v>
      </x:c>
      <x:c r="F2089" s="601" t="str">
        <x:v>INST MEDIDOR ELETRONICO STC</x:v>
      </x:c>
      <x:c r="G2089" s="453" t="str">
        <x:v>UNIDADE</x:v>
      </x:c>
      <x:c r="H2089" s="604" t="n">
        <x:v>4674</x:v>
      </x:c>
      <x:c r="I2089" s="607" t="n">
        <x:v>996076.14</x:v>
      </x:c>
      <x:c r="J2089" s="607" t="n">
        <x:v>768312.12</x:v>
      </x:c>
      <x:c r="K2089" s="453" t="str">
        <x:v>NORTE | SUL</x:v>
      </x:c>
      <x:c r="L2089" s="453" t="str">
        <x:v>NÃO</x:v>
      </x:c>
      <x:c r="M2089" s="453" t="str">
        <x:v>PERDAS · FORA DO FATOR K</x:v>
      </x:c>
      <x:c r="N2089" s="453" t="str">
        <x:v>AJUSTE TÉCNICO / SUGESTÃO DIRIGIDA</x:v>
      </x:c>
    </x:row>
    <x:row r="2090">
      <x:c r="A2090" s="453" t="str">
        <x:v>JULHO 2025</x:v>
      </x:c>
      <x:c r="B2090" s="453" t="str">
        <x:v>PERDAS</x:v>
      </x:c>
      <x:c r="C2090" s="453" t="str">
        <x:v>PERDAS</x:v>
      </x:c>
      <x:c r="D2090" s="453" t="str">
        <x:v>LIGAÇÃO NOVA</x:v>
      </x:c>
      <x:c r="E2090" s="453" t="str">
        <x:v>5082000199</x:v>
      </x:c>
      <x:c r="F2090" s="601" t="str">
        <x:v>RET MEDIDOR ELETRONICO STC</x:v>
      </x:c>
      <x:c r="G2090" s="453" t="str">
        <x:v>UNIDADE</x:v>
      </x:c>
      <x:c r="H2090" s="604" t="n">
        <x:v>4322</x:v>
      </x:c>
      <x:c r="I2090" s="607" t="n">
        <x:v>277774.94</x:v>
      </x:c>
      <x:c r="J2090" s="607" t="n">
        <x:v>497289.32</x:v>
      </x:c>
      <x:c r="K2090" s="453" t="str">
        <x:v>NORTE | SUL</x:v>
      </x:c>
      <x:c r="L2090" s="453" t="str">
        <x:v>NÃO</x:v>
      </x:c>
      <x:c r="M2090" s="453" t="str">
        <x:v>PERDAS · FORA DO FATOR K</x:v>
      </x:c>
      <x:c r="N2090" s="453" t="str">
        <x:v>AJUSTE TÉCNICO / SUGESTÃO DIRIGIDA</x:v>
      </x:c>
    </x:row>
    <x:row r="2091">
      <x:c r="A2091" s="453" t="str">
        <x:v>JULHO 2025</x:v>
      </x:c>
      <x:c r="B2091" s="453" t="str">
        <x:v>PERDAS</x:v>
      </x:c>
      <x:c r="C2091" s="453" t="str">
        <x:v>PERDAS</x:v>
      </x:c>
      <x:c r="D2091" s="453" t="str">
        <x:v>LIGAÇÃO NOVA</x:v>
      </x:c>
      <x:c r="E2091" s="453" t="str">
        <x:v>5082000203</x:v>
      </x:c>
      <x:c r="F2091" s="601" t="str">
        <x:v>INST RAMAL DE CONEXAO CONC/MULTIPLEX STC</x:v>
      </x:c>
      <x:c r="G2091" s="453" t="str">
        <x:v>UNIDADE</x:v>
      </x:c>
      <x:c r="H2091" s="604" t="n">
        <x:v>619</x:v>
      </x:c>
      <x:c r="I2091" s="607" t="n">
        <x:v>131915.09</x:v>
      </x:c>
      <x:c r="J2091" s="607" t="n">
        <x:v>148708.56</x:v>
      </x:c>
      <x:c r="K2091" s="453" t="str">
        <x:v>NORTE | SUL</x:v>
      </x:c>
      <x:c r="L2091" s="453" t="str">
        <x:v>NÃO</x:v>
      </x:c>
      <x:c r="M2091" s="453" t="str">
        <x:v>PERDAS · FORA DO FATOR K</x:v>
      </x:c>
      <x:c r="N2091" s="453" t="str">
        <x:v>SUGESTÃO POR SIMILARIDADE</x:v>
      </x:c>
    </x:row>
    <x:row r="2092">
      <x:c r="A2092" s="453" t="str">
        <x:v>JULHO 2025</x:v>
      </x:c>
      <x:c r="B2092" s="453" t="str">
        <x:v>PERDAS</x:v>
      </x:c>
      <x:c r="C2092" s="453" t="str">
        <x:v>PERDAS</x:v>
      </x:c>
      <x:c r="D2092" s="453" t="str">
        <x:v>FORA DO ANEXO IX</x:v>
      </x:c>
      <x:c r="E2092" s="453" t="str">
        <x:v>5082000249</x:v>
      </x:c>
      <x:c r="F2092" s="601" t="str">
        <x:v>RET RAMAL CONEX CONC/MULT NORM STC</x:v>
      </x:c>
      <x:c r="G2092" s="453" t="str">
        <x:v>NÃO INFORMADA</x:v>
      </x:c>
      <x:c r="H2092" s="604" t="n">
        <x:v>625</x:v>
      </x:c>
      <x:c r="I2092" s="607" t="n">
        <x:v>40168.75</x:v>
      </x:c>
      <x:c r="J2092" s="607" t="n">
        <x:v>38256.25</x:v>
      </x:c>
      <x:c r="K2092" s="453" t="str">
        <x:v>NORTE | SUL</x:v>
      </x:c>
      <x:c r="L2092" s="453" t="str">
        <x:v>NÃO</x:v>
      </x:c>
      <x:c r="M2092" s="453" t="str">
        <x:v>PERDAS · FORA DO FATOR K</x:v>
      </x:c>
      <x:c r="N2092" s="453" t="str">
        <x:v>SUGESTÃO POR SIMILARIDADE</x:v>
      </x:c>
    </x:row>
    <x:row r="2093">
      <x:c r="A2093" s="453" t="str">
        <x:v>JULHO 2025</x:v>
      </x:c>
      <x:c r="B2093" s="453" t="str">
        <x:v>STC</x:v>
      </x:c>
      <x:c r="C2093" s="453" t="str">
        <x:v>PRODUÇÃO</x:v>
      </x:c>
      <x:c r="D2093" s="453" t="str">
        <x:v>LIGAÇÃO NOVA</x:v>
      </x:c>
      <x:c r="E2093" s="453" t="str">
        <x:v>5010000009</x:v>
      </x:c>
      <x:c r="F2093" s="601" t="str">
        <x:v>INST RAMAL DE CONEXAO LIG PROVIS STC</x:v>
      </x:c>
      <x:c r="G2093" s="453" t="str">
        <x:v>UNIDADE</x:v>
      </x:c>
      <x:c r="H2093" s="604" t="n">
        <x:v>619</x:v>
      </x:c>
      <x:c r="I2093" s="607" t="n">
        <x:v>84617.3</x:v>
      </x:c>
      <x:c r="J2093" s="607" t="n">
        <x:v>148708.56</x:v>
      </x:c>
      <x:c r="K2093" s="453" t="str">
        <x:v>NORTE | SUL</x:v>
      </x:c>
      <x:c r="L2093" s="453" t="str">
        <x:v>SIM</x:v>
      </x:c>
      <x:c r="M2093" s="453" t="str">
        <x:v>PRODUÇÃO · COMPÕE O FATOR K</x:v>
      </x:c>
      <x:c r="N2093" s="453" t="str">
        <x:v>SUGESTÃO POR SIMILARIDADE</x:v>
      </x:c>
    </x:row>
    <x:row r="2094">
      <x:c r="A2094" s="453" t="str">
        <x:v>JULHO 2025</x:v>
      </x:c>
      <x:c r="B2094" s="453" t="str">
        <x:v>STC</x:v>
      </x:c>
      <x:c r="C2094" s="453" t="str">
        <x:v>PRODUÇÃO</x:v>
      </x:c>
      <x:c r="D2094" s="453" t="str">
        <x:v>PLANTÃO</x:v>
      </x:c>
      <x:c r="E2094" s="453" t="str">
        <x:v>5013300039</x:v>
      </x:c>
      <x:c r="F2094" s="601" t="str">
        <x:v>ATEND EMERG FALTA ENERGIA INDIV</x:v>
      </x:c>
      <x:c r="G2094" s="453" t="str">
        <x:v>UNIDADE</x:v>
      </x:c>
      <x:c r="H2094" s="604" t="n">
        <x:v>18588</x:v>
      </x:c>
      <x:c r="I2094" s="607" t="n">
        <x:v>6975332.88</x:v>
      </x:c>
      <x:c r="J2094" s="607" t="n">
        <x:v>4030993.68</x:v>
      </x:c>
      <x:c r="K2094" s="453" t="str">
        <x:v>NORTE | SUL</x:v>
      </x:c>
      <x:c r="L2094" s="453" t="str">
        <x:v>SIM</x:v>
      </x:c>
      <x:c r="M2094" s="453" t="str">
        <x:v>PRODUÇÃO · COMPÕE O FATOR K</x:v>
      </x:c>
      <x:c r="N2094" s="453" t="str">
        <x:v>SUGESTÃO POR SIMILARIDADE</x:v>
      </x:c>
    </x:row>
    <x:row r="2095">
      <x:c r="A2095" s="453" t="str">
        <x:v>JULHO 2025</x:v>
      </x:c>
      <x:c r="B2095" s="453" t="str">
        <x:v>STC</x:v>
      </x:c>
      <x:c r="C2095" s="453" t="str">
        <x:v>PRODUÇÃO</x:v>
      </x:c>
      <x:c r="D2095" s="453" t="str">
        <x:v>PLANTÃO</x:v>
      </x:c>
      <x:c r="E2095" s="453" t="str">
        <x:v>5013300047</x:v>
      </x:c>
      <x:c r="F2095" s="601" t="str">
        <x:v>ATEND EMERG EMERGÊNCIA IMPRODUTIVA</x:v>
      </x:c>
      <x:c r="G2095" s="453" t="str">
        <x:v>UNIDADE</x:v>
      </x:c>
      <x:c r="H2095" s="604" t="n">
        <x:v>8083</x:v>
      </x:c>
      <x:c r="I2095" s="607" t="n">
        <x:v>3033226.58</x:v>
      </x:c>
      <x:c r="J2095" s="607" t="n">
        <x:v>1057094.74</x:v>
      </x:c>
      <x:c r="K2095" s="453" t="str">
        <x:v>NORTE | SUL</x:v>
      </x:c>
      <x:c r="L2095" s="453" t="str">
        <x:v>SIM</x:v>
      </x:c>
      <x:c r="M2095" s="453" t="str">
        <x:v>PRODUÇÃO · COMPÕE O FATOR K</x:v>
      </x:c>
      <x:c r="N2095" s="453" t="str">
        <x:v>SUGESTÃO POR SIMILARIDADE</x:v>
      </x:c>
    </x:row>
    <x:row r="2096">
      <x:c r="A2096" s="453" t="str">
        <x:v>JULHO 2025</x:v>
      </x:c>
      <x:c r="B2096" s="453" t="str">
        <x:v>STC</x:v>
      </x:c>
      <x:c r="C2096" s="453" t="str">
        <x:v>PRODUÇÃO</x:v>
      </x:c>
      <x:c r="D2096" s="453" t="str">
        <x:v>PLANTÃO</x:v>
      </x:c>
      <x:c r="E2096" s="453" t="str">
        <x:v>5013300049</x:v>
      </x:c>
      <x:c r="F2096" s="601" t="str">
        <x:v>ATEND EMERG MISCEL TECNICA</x:v>
      </x:c>
      <x:c r="G2096" s="453" t="str">
        <x:v>UNIDADE</x:v>
      </x:c>
      <x:c r="H2096" s="604" t="n">
        <x:v>1715</x:v>
      </x:c>
      <x:c r="I2096" s="607" t="n">
        <x:v>85955.8</x:v>
      </x:c>
      <x:c r="J2096" s="607" t="n">
        <x:v>225916.95</x:v>
      </x:c>
      <x:c r="K2096" s="453" t="str">
        <x:v>NORTE | SUL</x:v>
      </x:c>
      <x:c r="L2096" s="453" t="str">
        <x:v>SIM</x:v>
      </x:c>
      <x:c r="M2096" s="453" t="str">
        <x:v>PRODUÇÃO · COMPÕE O FATOR K</x:v>
      </x:c>
      <x:c r="N2096" s="453" t="str">
        <x:v>SUGESTÃO POR SIMILARIDADE</x:v>
      </x:c>
    </x:row>
    <x:row r="2097">
      <x:c r="A2097" s="453" t="str">
        <x:v>JULHO 2025</x:v>
      </x:c>
      <x:c r="B2097" s="453" t="str">
        <x:v>STC</x:v>
      </x:c>
      <x:c r="C2097" s="453" t="str">
        <x:v>PRODUÇÃO</x:v>
      </x:c>
      <x:c r="D2097" s="453" t="str">
        <x:v>CORTE</x:v>
      </x:c>
      <x:c r="E2097" s="453" t="str">
        <x:v>5081000021</x:v>
      </x:c>
      <x:c r="F2097" s="601" t="str">
        <x:v>ACAO PRODUTIVA RELIGACAO DISJ STC</x:v>
      </x:c>
      <x:c r="G2097" s="453" t="str">
        <x:v>UNIDADE</x:v>
      </x:c>
      <x:c r="H2097" s="604" t="n">
        <x:v>68</x:v>
      </x:c>
      <x:c r="I2097" s="607" t="n">
        <x:v>1445</x:v>
      </x:c>
      <x:c r="J2097" s="607" t="n">
        <x:v>2135.88</x:v>
      </x:c>
      <x:c r="K2097" s="453" t="str">
        <x:v>NORTE | SUL</x:v>
      </x:c>
      <x:c r="L2097" s="453" t="str">
        <x:v>SIM</x:v>
      </x:c>
      <x:c r="M2097" s="453" t="str">
        <x:v>PRODUÇÃO · COMPÕE O FATOR K</x:v>
      </x:c>
      <x:c r="N2097" s="453" t="str">
        <x:v>SUGESTÃO POR SIMILARIDADE</x:v>
      </x:c>
    </x:row>
    <x:row r="2098">
      <x:c r="A2098" s="453" t="str">
        <x:v>JULHO 2025</x:v>
      </x:c>
      <x:c r="B2098" s="453" t="str">
        <x:v>STC</x:v>
      </x:c>
      <x:c r="C2098" s="453" t="str">
        <x:v>PRODUÇÃO</x:v>
      </x:c>
      <x:c r="D2098" s="453" t="str">
        <x:v>CORTE</x:v>
      </x:c>
      <x:c r="E2098" s="453" t="str">
        <x:v>5082000184</x:v>
      </x:c>
      <x:c r="F2098" s="601" t="str">
        <x:v>ACAO PRODUTIVA CORTE DISJ STC</x:v>
      </x:c>
      <x:c r="G2098" s="453" t="str">
        <x:v>UNIDADE</x:v>
      </x:c>
      <x:c r="H2098" s="604" t="n">
        <x:v>14381</x:v>
      </x:c>
      <x:c r="I2098" s="607" t="n">
        <x:v>305596.25</x:v>
      </x:c>
      <x:c r="J2098" s="607" t="n">
        <x:v>451707.21</x:v>
      </x:c>
      <x:c r="K2098" s="453" t="str">
        <x:v>NORTE | SUL</x:v>
      </x:c>
      <x:c r="L2098" s="453" t="str">
        <x:v>SIM</x:v>
      </x:c>
      <x:c r="M2098" s="453" t="str">
        <x:v>PRODUÇÃO · COMPÕE O FATOR K</x:v>
      </x:c>
      <x:c r="N2098" s="453" t="str">
        <x:v>SUGESTÃO POR SIMILARIDADE</x:v>
      </x:c>
    </x:row>
    <x:row r="2099">
      <x:c r="A2099" s="453" t="str">
        <x:v>JULHO 2025</x:v>
      </x:c>
      <x:c r="B2099" s="453" t="str">
        <x:v>STC</x:v>
      </x:c>
      <x:c r="C2099" s="453" t="str">
        <x:v>PRODUÇÃO</x:v>
      </x:c>
      <x:c r="D2099" s="453" t="str">
        <x:v>CORTE</x:v>
      </x:c>
      <x:c r="E2099" s="453" t="str">
        <x:v>5082000185</x:v>
      </x:c>
      <x:c r="F2099" s="601" t="str">
        <x:v>ACAO IMPRODUTIVA DE COBRANCA STC</x:v>
      </x:c>
      <x:c r="G2099" s="453" t="str">
        <x:v>UNIDADE</x:v>
      </x:c>
      <x:c r="H2099" s="604" t="n">
        <x:v>6819</x:v>
      </x:c>
      <x:c r="I2099" s="607" t="n">
        <x:v>482989.77</x:v>
      </x:c>
      <x:c r="J2099" s="607" t="n">
        <x:v>178453.23</x:v>
      </x:c>
      <x:c r="K2099" s="453" t="str">
        <x:v>NORTE | SUL</x:v>
      </x:c>
      <x:c r="L2099" s="453" t="str">
        <x:v>SIM</x:v>
      </x:c>
      <x:c r="M2099" s="453" t="str">
        <x:v>PRODUÇÃO · COMPÕE O FATOR K</x:v>
      </x:c>
      <x:c r="N2099" s="453" t="str">
        <x:v>SUGESTÃO POR SIMILARIDADE</x:v>
      </x:c>
    </x:row>
    <x:row r="2100">
      <x:c r="A2100" s="453" t="str">
        <x:v>JULHO 2025</x:v>
      </x:c>
      <x:c r="B2100" s="453" t="str">
        <x:v>STC</x:v>
      </x:c>
      <x:c r="C2100" s="453" t="str">
        <x:v>PRODUÇÃO</x:v>
      </x:c>
      <x:c r="D2100" s="453" t="str">
        <x:v>CORTE</x:v>
      </x:c>
      <x:c r="E2100" s="453" t="str">
        <x:v>5082000186</x:v>
      </x:c>
      <x:c r="F2100" s="601" t="str">
        <x:v>DESLIGAMENTO A PEDIDO DO CLIENTE STC</x:v>
      </x:c>
      <x:c r="G2100" s="453" t="str">
        <x:v>UNIDADE</x:v>
      </x:c>
      <x:c r="H2100" s="604" t="n">
        <x:v>485</x:v>
      </x:c>
      <x:c r="I2100" s="607" t="n">
        <x:v>17173.85</x:v>
      </x:c>
      <x:c r="J2100" s="607" t="n">
        <x:v>19041.1</x:v>
      </x:c>
      <x:c r="K2100" s="453" t="str">
        <x:v>NORTE | SUL</x:v>
      </x:c>
      <x:c r="L2100" s="453" t="str">
        <x:v>SIM</x:v>
      </x:c>
      <x:c r="M2100" s="453" t="str">
        <x:v>PRODUÇÃO · COMPÕE O FATOR K</x:v>
      </x:c>
      <x:c r="N2100" s="453" t="str">
        <x:v>AJUSTE TÉCNICO / SUGESTÃO DIRIGIDA</x:v>
      </x:c>
    </x:row>
    <x:row r="2101">
      <x:c r="A2101" s="453" t="str">
        <x:v>JULHO 2025</x:v>
      </x:c>
      <x:c r="B2101" s="453" t="str">
        <x:v>STC</x:v>
      </x:c>
      <x:c r="C2101" s="453" t="str">
        <x:v>PRODUÇÃO</x:v>
      </x:c>
      <x:c r="D2101" s="453" t="str">
        <x:v>CORTE</x:v>
      </x:c>
      <x:c r="E2101" s="453" t="str">
        <x:v>5082000191</x:v>
      </x:c>
      <x:c r="F2101" s="601" t="str">
        <x:v>ACAO PRODUTIVA CONFIRMAC PAG DEBITO STC</x:v>
      </x:c>
      <x:c r="G2101" s="453" t="str">
        <x:v>UNIDADE</x:v>
      </x:c>
      <x:c r="H2101" s="604" t="n">
        <x:v>1754</x:v>
      </x:c>
      <x:c r="I2101" s="607" t="n">
        <x:v>124235.82</x:v>
      </x:c>
      <x:c r="J2101" s="607" t="n">
        <x:v>91821.9</x:v>
      </x:c>
      <x:c r="K2101" s="453" t="str">
        <x:v>NORTE | SUL</x:v>
      </x:c>
      <x:c r="L2101" s="453" t="str">
        <x:v>SIM</x:v>
      </x:c>
      <x:c r="M2101" s="453" t="str">
        <x:v>PRODUÇÃO · COMPÕE O FATOR K</x:v>
      </x:c>
      <x:c r="N2101" s="453" t="str">
        <x:v>AJUSTE TÉCNICO / SUGESTÃO DIRIGIDA</x:v>
      </x:c>
    </x:row>
    <x:row r="2102">
      <x:c r="A2102" s="453" t="str">
        <x:v>JULHO 2025</x:v>
      </x:c>
      <x:c r="B2102" s="453" t="str">
        <x:v>STC</x:v>
      </x:c>
      <x:c r="C2102" s="453" t="str">
        <x:v>PRODUÇÃO</x:v>
      </x:c>
      <x:c r="D2102" s="453" t="str">
        <x:v>LIGAÇÃO NOVA</x:v>
      </x:c>
      <x:c r="E2102" s="453" t="str">
        <x:v>5082000196</x:v>
      </x:c>
      <x:c r="F2102" s="601" t="str">
        <x:v>REATIVACAO UC S/ INST MEDIDOR E RAMAL</x:v>
      </x:c>
      <x:c r="G2102" s="453" t="str">
        <x:v>UNIDADE</x:v>
      </x:c>
      <x:c r="H2102" s="604" t="n">
        <x:v>3497</x:v>
      </x:c>
      <x:c r="I2102" s="607" t="n">
        <x:v>247692.51</x:v>
      </x:c>
      <x:c r="J2102" s="607" t="n">
        <x:v>442160.68</x:v>
      </x:c>
      <x:c r="K2102" s="453" t="str">
        <x:v>NORTE | SUL</x:v>
      </x:c>
      <x:c r="L2102" s="453" t="str">
        <x:v>SIM</x:v>
      </x:c>
      <x:c r="M2102" s="453" t="str">
        <x:v>PRODUÇÃO · COMPÕE O FATOR K</x:v>
      </x:c>
      <x:c r="N2102" s="453" t="str">
        <x:v>AJUSTE TÉCNICO / SUGESTÃO DIRIGIDA</x:v>
      </x:c>
    </x:row>
    <x:row r="2103">
      <x:c r="A2103" s="453" t="str">
        <x:v>JULHO 2025</x:v>
      </x:c>
      <x:c r="B2103" s="453" t="str">
        <x:v>STC</x:v>
      </x:c>
      <x:c r="C2103" s="453" t="str">
        <x:v>PRODUÇÃO</x:v>
      </x:c>
      <x:c r="D2103" s="453" t="str">
        <x:v>LIGAÇÃO NOVA</x:v>
      </x:c>
      <x:c r="E2103" s="453" t="str">
        <x:v>5082000198</x:v>
      </x:c>
      <x:c r="F2103" s="601" t="str">
        <x:v>INST MEDIDOR ELETRONICO STC</x:v>
      </x:c>
      <x:c r="G2103" s="453" t="str">
        <x:v>UNIDADE</x:v>
      </x:c>
      <x:c r="H2103" s="604" t="n">
        <x:v>4986</x:v>
      </x:c>
      <x:c r="I2103" s="607" t="n">
        <x:v>617763.88</x:v>
      </x:c>
      <x:c r="J2103" s="607" t="n">
        <x:v>819598.68</x:v>
      </x:c>
      <x:c r="K2103" s="453" t="str">
        <x:v>NORTE | SUL</x:v>
      </x:c>
      <x:c r="L2103" s="453" t="str">
        <x:v>SIM</x:v>
      </x:c>
      <x:c r="M2103" s="453" t="str">
        <x:v>PRODUÇÃO · COMPÕE O FATOR K</x:v>
      </x:c>
      <x:c r="N2103" s="453" t="str">
        <x:v>AJUSTE TÉCNICO / SUGESTÃO DIRIGIDA | SUGESTÃO POR SIMILARIDADE</x:v>
      </x:c>
    </x:row>
    <x:row r="2104">
      <x:c r="A2104" s="453" t="str">
        <x:v>JULHO 2025</x:v>
      </x:c>
      <x:c r="B2104" s="453" t="str">
        <x:v>STC</x:v>
      </x:c>
      <x:c r="C2104" s="453" t="str">
        <x:v>PRODUÇÃO</x:v>
      </x:c>
      <x:c r="D2104" s="453" t="str">
        <x:v>LIGAÇÃO NOVA</x:v>
      </x:c>
      <x:c r="E2104" s="453" t="str">
        <x:v>5082000199</x:v>
      </x:c>
      <x:c r="F2104" s="601" t="str">
        <x:v>RET MEDIDOR ELETRONICO STC</x:v>
      </x:c>
      <x:c r="G2104" s="453" t="str">
        <x:v>UNIDADE</x:v>
      </x:c>
      <x:c r="H2104" s="604" t="n">
        <x:v>1013</x:v>
      </x:c>
      <x:c r="I2104" s="607" t="n">
        <x:v>22766.1</x:v>
      </x:c>
      <x:c r="J2104" s="607" t="n">
        <x:v>116555.78</x:v>
      </x:c>
      <x:c r="K2104" s="453" t="str">
        <x:v>NORTE | SUL</x:v>
      </x:c>
      <x:c r="L2104" s="453" t="str">
        <x:v>SIM</x:v>
      </x:c>
      <x:c r="M2104" s="453" t="str">
        <x:v>PRODUÇÃO · COMPÕE O FATOR K</x:v>
      </x:c>
      <x:c r="N2104" s="453" t="str">
        <x:v>AJUSTE TÉCNICO / SUGESTÃO DIRIGIDA</x:v>
      </x:c>
    </x:row>
    <x:row r="2105">
      <x:c r="A2105" s="453" t="str">
        <x:v>JULHO 2025</x:v>
      </x:c>
      <x:c r="B2105" s="453" t="str">
        <x:v>STC</x:v>
      </x:c>
      <x:c r="C2105" s="453" t="str">
        <x:v>PRODUÇÃO</x:v>
      </x:c>
      <x:c r="D2105" s="453" t="str">
        <x:v>LIGAÇÃO NOVA</x:v>
      </x:c>
      <x:c r="E2105" s="453" t="str">
        <x:v>5082000202</x:v>
      </x:c>
      <x:c r="F2105" s="601" t="str">
        <x:v>INST MEDIDOR COM TESTE INVERSOR STC</x:v>
      </x:c>
      <x:c r="G2105" s="453" t="str">
        <x:v>UNIDADE</x:v>
      </x:c>
      <x:c r="H2105" s="604" t="n">
        <x:v>619</x:v>
      </x:c>
      <x:c r="I2105" s="607" t="n">
        <x:v>74038.59</x:v>
      </x:c>
      <x:c r="J2105" s="607" t="n">
        <x:v>113487.46</x:v>
      </x:c>
      <x:c r="K2105" s="453" t="str">
        <x:v>NORTE | SUL</x:v>
      </x:c>
      <x:c r="L2105" s="453" t="str">
        <x:v>SIM</x:v>
      </x:c>
      <x:c r="M2105" s="453" t="str">
        <x:v>PRODUÇÃO · COMPÕE O FATOR K</x:v>
      </x:c>
      <x:c r="N2105" s="453" t="str">
        <x:v>AJUSTE TÉCNICO / SUGESTÃO DIRIGIDA</x:v>
      </x:c>
    </x:row>
    <x:row r="2106">
      <x:c r="A2106" s="453" t="str">
        <x:v>JULHO 2025</x:v>
      </x:c>
      <x:c r="B2106" s="453" t="str">
        <x:v>STC</x:v>
      </x:c>
      <x:c r="C2106" s="453" t="str">
        <x:v>PRODUÇÃO</x:v>
      </x:c>
      <x:c r="D2106" s="453" t="str">
        <x:v>LIGAÇÃO NOVA</x:v>
      </x:c>
      <x:c r="E2106" s="453" t="str">
        <x:v>5082000203</x:v>
      </x:c>
      <x:c r="F2106" s="601" t="str">
        <x:v>INST RAMAL DE CONEXAO CONC/MULTIPLEX STC</x:v>
      </x:c>
      <x:c r="G2106" s="453" t="str">
        <x:v>UNIDADE</x:v>
      </x:c>
      <x:c r="H2106" s="604" t="n">
        <x:v>7237</x:v>
      </x:c>
      <x:c r="I2106" s="607" t="n">
        <x:v>1423183.36</x:v>
      </x:c>
      <x:c r="J2106" s="607" t="n">
        <x:v>1738616.88</x:v>
      </x:c>
      <x:c r="K2106" s="453" t="str">
        <x:v>NORTE | SUL</x:v>
      </x:c>
      <x:c r="L2106" s="453" t="str">
        <x:v>SIM</x:v>
      </x:c>
      <x:c r="M2106" s="453" t="str">
        <x:v>PRODUÇÃO · COMPÕE O FATOR K</x:v>
      </x:c>
      <x:c r="N2106" s="453" t="str">
        <x:v>AJUSTE TÉCNICO / SUGESTÃO DIRIGIDA | SUGESTÃO POR SIMILARIDADE</x:v>
      </x:c>
    </x:row>
    <x:row r="2107">
      <x:c r="A2107" s="453" t="str">
        <x:v>JULHO 2025</x:v>
      </x:c>
      <x:c r="B2107" s="453" t="str">
        <x:v>STC</x:v>
      </x:c>
      <x:c r="C2107" s="453" t="str">
        <x:v>PRODUÇÃO</x:v>
      </x:c>
      <x:c r="D2107" s="453" t="str">
        <x:v>LIGAÇÃO NOVA</x:v>
      </x:c>
      <x:c r="E2107" s="453" t="str">
        <x:v>5082000204</x:v>
      </x:c>
      <x:c r="F2107" s="601" t="str">
        <x:v>RET RAMAL DE CONEXAO CONC/MULTIPLEX STC</x:v>
      </x:c>
      <x:c r="G2107" s="453" t="str">
        <x:v>UNIDADE</x:v>
      </x:c>
      <x:c r="H2107" s="604" t="n">
        <x:v>1611</x:v>
      </x:c>
      <x:c r="I2107" s="607" t="n">
        <x:v>22940.64</x:v>
      </x:c>
      <x:c r="J2107" s="607" t="n">
        <x:v>270921.87</x:v>
      </x:c>
      <x:c r="K2107" s="453" t="str">
        <x:v>NORTE | SUL</x:v>
      </x:c>
      <x:c r="L2107" s="453" t="str">
        <x:v>SIM</x:v>
      </x:c>
      <x:c r="M2107" s="453" t="str">
        <x:v>PRODUÇÃO · COMPÕE O FATOR K</x:v>
      </x:c>
      <x:c r="N2107" s="453" t="str">
        <x:v>AJUSTE TÉCNICO / SUGESTÃO DIRIGIDA</x:v>
      </x:c>
    </x:row>
    <x:row r="2108">
      <x:c r="A2108" s="453" t="str">
        <x:v>JULHO 2025</x:v>
      </x:c>
      <x:c r="B2108" s="453" t="str">
        <x:v>STC</x:v>
      </x:c>
      <x:c r="C2108" s="453" t="str">
        <x:v>PRODUÇÃO</x:v>
      </x:c>
      <x:c r="D2108" s="453" t="str">
        <x:v>LIGAÇÃO NOVA</x:v>
      </x:c>
      <x:c r="E2108" s="453" t="str">
        <x:v>5082000206</x:v>
      </x:c>
      <x:c r="F2108" s="601" t="str">
        <x:v>RET RAMAL DE CONEXAO C/ FICALIZ STC</x:v>
      </x:c>
      <x:c r="G2108" s="453" t="str">
        <x:v>UNIDADE</x:v>
      </x:c>
      <x:c r="H2108" s="604" t="n">
        <x:v>619</x:v>
      </x:c>
      <x:c r="I2108" s="607" t="n">
        <x:v>8814.56</x:v>
      </x:c>
      <x:c r="J2108" s="607" t="n">
        <x:v>111921.39</x:v>
      </x:c>
      <x:c r="K2108" s="453" t="str">
        <x:v>NORTE | SUL</x:v>
      </x:c>
      <x:c r="L2108" s="453" t="str">
        <x:v>SIM</x:v>
      </x:c>
      <x:c r="M2108" s="453" t="str">
        <x:v>PRODUÇÃO · COMPÕE O FATOR K</x:v>
      </x:c>
      <x:c r="N2108" s="453" t="str">
        <x:v>SUGESTÃO POR SIMILARIDADE</x:v>
      </x:c>
    </x:row>
    <x:row r="2109">
      <x:c r="A2109" s="453" t="str">
        <x:v>JULHO 2025</x:v>
      </x:c>
      <x:c r="B2109" s="453" t="str">
        <x:v>STC</x:v>
      </x:c>
      <x:c r="C2109" s="453" t="str">
        <x:v>PRODUÇÃO</x:v>
      </x:c>
      <x:c r="D2109" s="453" t="str">
        <x:v>FORA DO ANEXO IX</x:v>
      </x:c>
      <x:c r="E2109" s="453" t="str">
        <x:v>5082000249</x:v>
      </x:c>
      <x:c r="F2109" s="601" t="str">
        <x:v>RET RAMAL CONEX CONC/MULT NORM STC</x:v>
      </x:c>
      <x:c r="G2109" s="453" t="str">
        <x:v>NÃO INFORMADA</x:v>
      </x:c>
      <x:c r="H2109" s="604" t="n">
        <x:v>1059</x:v>
      </x:c>
      <x:c r="I2109" s="607" t="n">
        <x:v>37499.19</x:v>
      </x:c>
      <x:c r="J2109" s="607" t="n">
        <x:v>64821.38</x:v>
      </x:c>
      <x:c r="K2109" s="453" t="str">
        <x:v>NORTE | SUL</x:v>
      </x:c>
      <x:c r="L2109" s="453" t="str">
        <x:v>SIM</x:v>
      </x:c>
      <x:c r="M2109" s="453" t="str">
        <x:v>PRODUÇÃO · COMPÕE O FATOR K</x:v>
      </x:c>
      <x:c r="N2109" s="453" t="str">
        <x:v>SUGESTÃO POR SIMILARIDADE</x:v>
      </x:c>
    </x:row>
    <x:row r="2110">
      <x:c r="A2110" s="453" t="str">
        <x:v>JULHO 2025</x:v>
      </x:c>
      <x:c r="B2110" s="453" t="str">
        <x:v>STC</x:v>
      </x:c>
      <x:c r="C2110" s="453" t="str">
        <x:v>PRODUÇÃO</x:v>
      </x:c>
      <x:c r="D2110" s="453" t="str">
        <x:v>FORA DO ANEXO IX</x:v>
      </x:c>
      <x:c r="E2110" s="453" t="str">
        <x:v>5082000252</x:v>
      </x:c>
      <x:c r="F2110" s="601" t="str">
        <x:v>RET MEDIDOR TRAFO ENERGIZ MF STC</x:v>
      </x:c>
      <x:c r="G2110" s="453" t="str">
        <x:v>NÃO INFORMADA</x:v>
      </x:c>
      <x:c r="H2110" s="604" t="n">
        <x:v>1611</x:v>
      </x:c>
      <x:c r="I2110" s="607" t="n">
        <x:v>22940.64</x:v>
      </x:c>
      <x:c r="J2110" s="607" t="n">
        <x:v>62273</x:v>
      </x:c>
      <x:c r="K2110" s="453" t="str">
        <x:v>NORTE | SUL</x:v>
      </x:c>
      <x:c r="L2110" s="453" t="str">
        <x:v>SIM</x:v>
      </x:c>
      <x:c r="M2110" s="453" t="str">
        <x:v>PRODUÇÃO · COMPÕE O FATOR K</x:v>
      </x:c>
      <x:c r="N2110" s="453" t="str">
        <x:v>AJUSTE TÉCNICO / SUGESTÃO DIRIGIDA</x:v>
      </x:c>
    </x:row>
    <x:row r="2111">
      <x:c r="A2111" s="453" t="str">
        <x:v>JULHO 2025</x:v>
      </x:c>
      <x:c r="B2111" s="453" t="str">
        <x:v>STC</x:v>
      </x:c>
      <x:c r="C2111" s="453" t="str">
        <x:v>PRODUÇÃO</x:v>
      </x:c>
      <x:c r="D2111" s="453" t="str">
        <x:v>FORA DO ANEXO IX</x:v>
      </x:c>
      <x:c r="E2111" s="453" t="str">
        <x:v>5082000257</x:v>
      </x:c>
      <x:c r="F2111" s="601" t="str">
        <x:v>INST MEDIDOR TRAFO ENERGIZ MF STC</x:v>
      </x:c>
      <x:c r="G2111" s="453" t="str">
        <x:v>NÃO INFORMADA</x:v>
      </x:c>
      <x:c r="H2111" s="604" t="n">
        <x:v>1586</x:v>
      </x:c>
      <x:c r="I2111" s="607" t="n">
        <x:v>167116.82</x:v>
      </x:c>
      <x:c r="J2111" s="607" t="n">
        <x:v>79698.62</x:v>
      </x:c>
      <x:c r="K2111" s="453" t="str">
        <x:v>NORTE | SUL</x:v>
      </x:c>
      <x:c r="L2111" s="453" t="str">
        <x:v>SIM</x:v>
      </x:c>
      <x:c r="M2111" s="453" t="str">
        <x:v>PRODUÇÃO · COMPÕE O FATOR K</x:v>
      </x:c>
      <x:c r="N2111" s="453" t="str">
        <x:v>AJUSTE TÉCNICO / SUGESTÃO DIRIGIDA</x:v>
      </x:c>
    </x:row>
    <x:row r="2112">
      <x:c r="A2112" s="453" t="str">
        <x:v>AGOSTO 2025</x:v>
      </x:c>
      <x:c r="B2112" s="453" t="str">
        <x:v>DISPONIBILIDADE</x:v>
      </x:c>
      <x:c r="C2112" s="453" t="str">
        <x:v>DISPONIBILIDADE</x:v>
      </x:c>
      <x:c r="D2112" s="453" t="str">
        <x:v>LINHA VIVA</x:v>
      </x:c>
      <x:c r="E2112" s="453" t="str">
        <x:v>5013300005</x:v>
      </x:c>
      <x:c r="F2112" s="601" t="str">
        <x:v>TURMA LV 4H CAM SOBREAVISO</x:v>
      </x:c>
      <x:c r="G2112" s="453" t="str">
        <x:v>HORA</x:v>
      </x:c>
      <x:c r="H2112" s="604" t="n">
        <x:v>579.649</x:v>
      </x:c>
      <x:c r="I2112" s="607" t="n">
        <x:v>27782.58</x:v>
      </x:c>
      <x:c r="J2112" s="607" t="n">
        <x:v>27591.29</x:v>
      </x:c>
      <x:c r="K2112" s="453" t="str">
        <x:v>NORTE | SUL</x:v>
      </x:c>
      <x:c r="L2112" s="453" t="str">
        <x:v>NÃO</x:v>
      </x:c>
      <x:c r="M2112" s="453" t="str">
        <x:v>DISPONIBILIDADE O&amp;M · FORA DO FATOR K</x:v>
      </x:c>
      <x:c r="N2112" s="453" t="str">
        <x:v>SUGESTÃO POR SIMILARIDADE</x:v>
      </x:c>
    </x:row>
    <x:row r="2113">
      <x:c r="A2113" s="453" t="str">
        <x:v>AGOSTO 2025</x:v>
      </x:c>
      <x:c r="B2113" s="453" t="str">
        <x:v>DISPONIBILIDADE</x:v>
      </x:c>
      <x:c r="C2113" s="453" t="str">
        <x:v>DISPONIBILIDADE</x:v>
      </x:c>
      <x:c r="D2113" s="453" t="str">
        <x:v>LINHA MORTA</x:v>
      </x:c>
      <x:c r="E2113" s="453" t="str">
        <x:v>5020000092</x:v>
      </x:c>
      <x:c r="F2113" s="601" t="str">
        <x:v>INST POSTE CONCRETO ATE 14M LM</x:v>
      </x:c>
      <x:c r="G2113" s="453" t="str">
        <x:v>UNIDADE</x:v>
      </x:c>
      <x:c r="H2113" s="604" t="n">
        <x:v>20</x:v>
      </x:c>
      <x:c r="I2113" s="607" t="n">
        <x:v>27008.48</x:v>
      </x:c>
      <x:c r="J2113" s="607" t="n">
        <x:v>35228.2</x:v>
      </x:c>
      <x:c r="K2113" s="453" t="str">
        <x:v>NORTE | SUL</x:v>
      </x:c>
      <x:c r="L2113" s="453" t="str">
        <x:v>NÃO</x:v>
      </x:c>
      <x:c r="M2113" s="453" t="str">
        <x:v>DISPONIBILIDADE O&amp;M · FORA DO FATOR K</x:v>
      </x:c>
      <x:c r="N2113" s="453" t="str">
        <x:v>DE/PARA POR CÓDIGO</x:v>
      </x:c>
    </x:row>
    <x:row r="2114">
      <x:c r="A2114" s="453" t="str">
        <x:v>AGOSTO 2025</x:v>
      </x:c>
      <x:c r="B2114" s="453" t="str">
        <x:v>DISPONIBILIDADE</x:v>
      </x:c>
      <x:c r="C2114" s="453" t="str">
        <x:v>DISPONIBILIDADE</x:v>
      </x:c>
      <x:c r="D2114" s="453" t="str">
        <x:v>LINHA MORTA</x:v>
      </x:c>
      <x:c r="E2114" s="453" t="str">
        <x:v>5020000099</x:v>
      </x:c>
      <x:c r="F2114" s="601" t="str">
        <x:v>RET POSTE DE FIBRA 7 A 19M LM</x:v>
      </x:c>
      <x:c r="G2114" s="453" t="str">
        <x:v>UNIDADE</x:v>
      </x:c>
      <x:c r="H2114" s="604" t="n">
        <x:v>17</x:v>
      </x:c>
      <x:c r="I2114" s="607" t="n">
        <x:v>9102.02</x:v>
      </x:c>
      <x:c r="J2114" s="607" t="n">
        <x:v>10183.17</x:v>
      </x:c>
      <x:c r="K2114" s="453" t="str">
        <x:v>NORTE | SUL</x:v>
      </x:c>
      <x:c r="L2114" s="453" t="str">
        <x:v>NÃO</x:v>
      </x:c>
      <x:c r="M2114" s="453" t="str">
        <x:v>DISPONIBILIDADE O&amp;M · FORA DO FATOR K</x:v>
      </x:c>
      <x:c r="N2114" s="453" t="str">
        <x:v>DE/PARA POR CÓDIGO | NÃO INFORMADA</x:v>
      </x:c>
    </x:row>
    <x:row r="2115">
      <x:c r="A2115" s="453" t="str">
        <x:v>AGOSTO 2025</x:v>
      </x:c>
      <x:c r="B2115" s="453" t="str">
        <x:v>DISPONIBILIDADE</x:v>
      </x:c>
      <x:c r="C2115" s="453" t="str">
        <x:v>DISPONIBILIDADE</x:v>
      </x:c>
      <x:c r="D2115" s="453" t="str">
        <x:v>LINHA MORTA</x:v>
      </x:c>
      <x:c r="E2115" s="453" t="str">
        <x:v>5020000106</x:v>
      </x:c>
      <x:c r="F2115" s="601" t="str">
        <x:v>APRUMAR POSTE CONC/FIBRA LM</x:v>
      </x:c>
      <x:c r="G2115" s="453" t="str">
        <x:v>UNIDADE</x:v>
      </x:c>
      <x:c r="H2115" s="604" t="n">
        <x:v>9</x:v>
      </x:c>
      <x:c r="I2115" s="607" t="n">
        <x:v>4106.97</x:v>
      </x:c>
      <x:c r="J2115" s="607" t="n">
        <x:v>5865.48</x:v>
      </x:c>
      <x:c r="K2115" s="453" t="str">
        <x:v>NORTE | SUL</x:v>
      </x:c>
      <x:c r="L2115" s="453" t="str">
        <x:v>NÃO</x:v>
      </x:c>
      <x:c r="M2115" s="453" t="str">
        <x:v>DISPONIBILIDADE O&amp;M · FORA DO FATOR K</x:v>
      </x:c>
      <x:c r="N2115" s="453" t="str">
        <x:v>DE/PARA POR CÓDIGO</x:v>
      </x:c>
    </x:row>
    <x:row r="2116">
      <x:c r="A2116" s="453" t="str">
        <x:v>AGOSTO 2025</x:v>
      </x:c>
      <x:c r="B2116" s="453" t="str">
        <x:v>DISPONIBILIDADE</x:v>
      </x:c>
      <x:c r="C2116" s="453" t="str">
        <x:v>DISPONIBILIDADE</x:v>
      </x:c>
      <x:c r="D2116" s="453" t="str">
        <x:v>LINHA MORTA</x:v>
      </x:c>
      <x:c r="E2116" s="453" t="str">
        <x:v>5020100057</x:v>
      </x:c>
      <x:c r="F2116" s="601" t="str">
        <x:v>BASE CONCRETO 2CAMADAS PARA POSTE LM</x:v>
      </x:c>
      <x:c r="G2116" s="453" t="str">
        <x:v>UNIDADE</x:v>
      </x:c>
      <x:c r="H2116" s="604" t="n">
        <x:v>1</x:v>
      </x:c>
      <x:c r="I2116" s="607" t="n">
        <x:v>1591.03</x:v>
      </x:c>
      <x:c r="J2116" s="607" t="n">
        <x:v>1447.38</x:v>
      </x:c>
      <x:c r="K2116" s="453" t="str">
        <x:v>NORTE | SUL</x:v>
      </x:c>
      <x:c r="L2116" s="453" t="str">
        <x:v>NÃO</x:v>
      </x:c>
      <x:c r="M2116" s="453" t="str">
        <x:v>DISPONIBILIDADE O&amp;M · FORA DO FATOR K</x:v>
      </x:c>
      <x:c r="N2116" s="453" t="str">
        <x:v>DE/PARA POR CÓDIGO</x:v>
      </x:c>
    </x:row>
    <x:row r="2117">
      <x:c r="A2117" s="453" t="str">
        <x:v>AGOSTO 2025</x:v>
      </x:c>
      <x:c r="B2117" s="453" t="str">
        <x:v>DISPONIBILIDADE</x:v>
      </x:c>
      <x:c r="C2117" s="453" t="str">
        <x:v>DISPONIBILIDADE</x:v>
      </x:c>
      <x:c r="D2117" s="453" t="str">
        <x:v>LINHA MORTA</x:v>
      </x:c>
      <x:c r="E2117" s="453" t="str">
        <x:v>5020200035</x:v>
      </x:c>
      <x:c r="F2117" s="601" t="str">
        <x:v>RET ESTAI ANCORA LM</x:v>
      </x:c>
      <x:c r="G2117" s="453" t="str">
        <x:v>CONJUNTO</x:v>
      </x:c>
      <x:c r="H2117" s="604" t="n">
        <x:v>4</x:v>
      </x:c>
      <x:c r="I2117" s="607" t="n">
        <x:v>1207.93</x:v>
      </x:c>
      <x:c r="J2117" s="607" t="n">
        <x:v>1033.72</x:v>
      </x:c>
      <x:c r="K2117" s="453" t="str">
        <x:v>SUL</x:v>
      </x:c>
      <x:c r="L2117" s="453" t="str">
        <x:v>NÃO</x:v>
      </x:c>
      <x:c r="M2117" s="453" t="str">
        <x:v>DISPONIBILIDADE O&amp;M · FORA DO FATOR K</x:v>
      </x:c>
      <x:c r="N2117" s="453" t="str">
        <x:v>DE/PARA POR CÓDIGO</x:v>
      </x:c>
    </x:row>
    <x:row r="2118">
      <x:c r="A2118" s="453" t="str">
        <x:v>AGOSTO 2025</x:v>
      </x:c>
      <x:c r="B2118" s="453" t="str">
        <x:v>DISPONIBILIDADE</x:v>
      </x:c>
      <x:c r="C2118" s="453" t="str">
        <x:v>DISPONIBILIDADE</x:v>
      </x:c>
      <x:c r="D2118" s="453" t="str">
        <x:v>LINHA MORTA</x:v>
      </x:c>
      <x:c r="E2118" s="453" t="str">
        <x:v>5020200038</x:v>
      </x:c>
      <x:c r="F2118" s="601" t="str">
        <x:v>RET ESTAI AEREO LM</x:v>
      </x:c>
      <x:c r="G2118" s="453" t="str">
        <x:v>CONJUNTO</x:v>
      </x:c>
      <x:c r="H2118" s="604" t="n">
        <x:v>1</x:v>
      </x:c>
      <x:c r="I2118" s="607" t="n">
        <x:v>170.83</x:v>
      </x:c>
      <x:c r="J2118" s="607" t="n">
        <x:v>276.04</x:v>
      </x:c>
      <x:c r="K2118" s="453" t="str">
        <x:v>NORTE | SUL</x:v>
      </x:c>
      <x:c r="L2118" s="453" t="str">
        <x:v>NÃO</x:v>
      </x:c>
      <x:c r="M2118" s="453" t="str">
        <x:v>DISPONIBILIDADE O&amp;M · FORA DO FATOR K</x:v>
      </x:c>
      <x:c r="N2118" s="453" t="str">
        <x:v>DE/PARA POR CÓDIGO | NÃO INFORMADA</x:v>
      </x:c>
    </x:row>
    <x:row r="2119">
      <x:c r="A2119" s="453" t="str">
        <x:v>AGOSTO 2025</x:v>
      </x:c>
      <x:c r="B2119" s="453" t="str">
        <x:v>DISPONIBILIDADE</x:v>
      </x:c>
      <x:c r="C2119" s="453" t="str">
        <x:v>DISPONIBILIDADE</x:v>
      </x:c>
      <x:c r="D2119" s="453" t="str">
        <x:v>LINHA MORTA</x:v>
      </x:c>
      <x:c r="E2119" s="453" t="str">
        <x:v>5020200039</x:v>
      </x:c>
      <x:c r="F2119" s="601" t="str">
        <x:v>TENSIONAR ESTAI LM</x:v>
      </x:c>
      <x:c r="G2119" s="453" t="str">
        <x:v>CONJUNTO</x:v>
      </x:c>
      <x:c r="H2119" s="604" t="n">
        <x:v>35</x:v>
      </x:c>
      <x:c r="I2119" s="607" t="n">
        <x:v>3416</x:v>
      </x:c>
      <x:c r="J2119" s="607" t="n">
        <x:v>6441.05</x:v>
      </x:c>
      <x:c r="K2119" s="453" t="str">
        <x:v>SUL</x:v>
      </x:c>
      <x:c r="L2119" s="453" t="str">
        <x:v>NÃO</x:v>
      </x:c>
      <x:c r="M2119" s="453" t="str">
        <x:v>DISPONIBILIDADE O&amp;M · FORA DO FATOR K</x:v>
      </x:c>
      <x:c r="N2119" s="453" t="str">
        <x:v>DE/PARA POR CÓDIGO</x:v>
      </x:c>
    </x:row>
    <x:row r="2120">
      <x:c r="A2120" s="453" t="str">
        <x:v>AGOSTO 2025</x:v>
      </x:c>
      <x:c r="B2120" s="453" t="str">
        <x:v>DISPONIBILIDADE</x:v>
      </x:c>
      <x:c r="C2120" s="453" t="str">
        <x:v>DISPONIBILIDADE</x:v>
      </x:c>
      <x:c r="D2120" s="453" t="str">
        <x:v>LINHA MORTA</x:v>
      </x:c>
      <x:c r="E2120" s="453" t="str">
        <x:v>5021000131</x:v>
      </x:c>
      <x:c r="F2120" s="601" t="str">
        <x:v>INST ESTR PRI 2/3F SUS/PAS SP CRUZ SP LM</x:v>
      </x:c>
      <x:c r="G2120" s="453" t="str">
        <x:v>CONJUNTO</x:v>
      </x:c>
      <x:c r="H2120" s="604" t="n">
        <x:v>16</x:v>
      </x:c>
      <x:c r="I2120" s="607" t="n">
        <x:v>6171.85</x:v>
      </x:c>
      <x:c r="J2120" s="607" t="n">
        <x:v>10442.24</x:v>
      </x:c>
      <x:c r="K2120" s="453" t="str">
        <x:v>NORTE | SUL</x:v>
      </x:c>
      <x:c r="L2120" s="453" t="str">
        <x:v>NÃO</x:v>
      </x:c>
      <x:c r="M2120" s="453" t="str">
        <x:v>DISPONIBILIDADE O&amp;M · FORA DO FATOR K</x:v>
      </x:c>
      <x:c r="N2120" s="453" t="str">
        <x:v>DE/PARA POR CÓDIGO | NÃO INFORMADA</x:v>
      </x:c>
    </x:row>
    <x:row r="2121">
      <x:c r="A2121" s="453" t="str">
        <x:v>AGOSTO 2025</x:v>
      </x:c>
      <x:c r="B2121" s="453" t="str">
        <x:v>DISPONIBILIDADE</x:v>
      </x:c>
      <x:c r="C2121" s="453" t="str">
        <x:v>DISPONIBILIDADE</x:v>
      </x:c>
      <x:c r="D2121" s="453" t="str">
        <x:v>LINHA MORTA</x:v>
      </x:c>
      <x:c r="E2121" s="453" t="str">
        <x:v>5021000132</x:v>
      </x:c>
      <x:c r="F2121" s="601" t="str">
        <x:v>RET ESTR PRI 2/3F SUS/PAS SP CRUZ SP LM</x:v>
      </x:c>
      <x:c r="G2121" s="453" t="str">
        <x:v>CONJUNTO</x:v>
      </x:c>
      <x:c r="H2121" s="604" t="n">
        <x:v>17</x:v>
      </x:c>
      <x:c r="I2121" s="607" t="n">
        <x:v>2906.38</x:v>
      </x:c>
      <x:c r="J2121" s="607" t="n">
        <x:v>8319.46</x:v>
      </x:c>
      <x:c r="K2121" s="453" t="str">
        <x:v>NORTE | SUL</x:v>
      </x:c>
      <x:c r="L2121" s="453" t="str">
        <x:v>NÃO</x:v>
      </x:c>
      <x:c r="M2121" s="453" t="str">
        <x:v>DISPONIBILIDADE O&amp;M · FORA DO FATOR K</x:v>
      </x:c>
      <x:c r="N2121" s="453" t="str">
        <x:v>DE/PARA POR CÓDIGO</x:v>
      </x:c>
    </x:row>
    <x:row r="2122">
      <x:c r="A2122" s="453" t="str">
        <x:v>AGOSTO 2025</x:v>
      </x:c>
      <x:c r="B2122" s="453" t="str">
        <x:v>DISPONIBILIDADE</x:v>
      </x:c>
      <x:c r="C2122" s="453" t="str">
        <x:v>DISPONIBILIDADE</x:v>
      </x:c>
      <x:c r="D2122" s="453" t="str">
        <x:v>LINHA MORTA</x:v>
      </x:c>
      <x:c r="E2122" s="453" t="str">
        <x:v>5021000133</x:v>
      </x:c>
      <x:c r="F2122" s="601" t="str">
        <x:v>INST ESTR PRI 2/3F SUS/PAS DP CRUZ DP LM</x:v>
      </x:c>
      <x:c r="G2122" s="453" t="str">
        <x:v>CONJUNTO</x:v>
      </x:c>
      <x:c r="H2122" s="604" t="n">
        <x:v>2</x:v>
      </x:c>
      <x:c r="I2122" s="607" t="n">
        <x:v>1138.51</x:v>
      </x:c>
      <x:c r="J2122" s="607" t="n">
        <x:v>1902.32</x:v>
      </x:c>
      <x:c r="K2122" s="453" t="str">
        <x:v>NORTE | SUL</x:v>
      </x:c>
      <x:c r="L2122" s="453" t="str">
        <x:v>NÃO</x:v>
      </x:c>
      <x:c r="M2122" s="453" t="str">
        <x:v>DISPONIBILIDADE O&amp;M · FORA DO FATOR K</x:v>
      </x:c>
      <x:c r="N2122" s="453" t="str">
        <x:v>DE/PARA POR CÓDIGO | NÃO INFORMADA</x:v>
      </x:c>
    </x:row>
    <x:row r="2123">
      <x:c r="A2123" s="453" t="str">
        <x:v>AGOSTO 2025</x:v>
      </x:c>
      <x:c r="B2123" s="453" t="str">
        <x:v>DISPONIBILIDADE</x:v>
      </x:c>
      <x:c r="C2123" s="453" t="str">
        <x:v>DISPONIBILIDADE</x:v>
      </x:c>
      <x:c r="D2123" s="453" t="str">
        <x:v>LINHA MORTA</x:v>
      </x:c>
      <x:c r="E2123" s="453" t="str">
        <x:v>5021000134</x:v>
      </x:c>
      <x:c r="F2123" s="601" t="str">
        <x:v>RET ESTR PRI 2/3F SUS/PAS DP CRUZ DP LM</x:v>
      </x:c>
      <x:c r="G2123" s="453" t="str">
        <x:v>CONJUNTO</x:v>
      </x:c>
      <x:c r="H2123" s="604" t="n">
        <x:v>4</x:v>
      </x:c>
      <x:c r="I2123" s="607" t="n">
        <x:v>885.09</x:v>
      </x:c>
      <x:c r="J2123" s="607" t="n">
        <x:v>2853.48</x:v>
      </x:c>
      <x:c r="K2123" s="453" t="str">
        <x:v>NORTE | SUL</x:v>
      </x:c>
      <x:c r="L2123" s="453" t="str">
        <x:v>NÃO</x:v>
      </x:c>
      <x:c r="M2123" s="453" t="str">
        <x:v>DISPONIBILIDADE O&amp;M · FORA DO FATOR K</x:v>
      </x:c>
      <x:c r="N2123" s="453" t="str">
        <x:v>DE/PARA POR CÓDIGO</x:v>
      </x:c>
    </x:row>
    <x:row r="2124">
      <x:c r="A2124" s="453" t="str">
        <x:v>AGOSTO 2025</x:v>
      </x:c>
      <x:c r="B2124" s="453" t="str">
        <x:v>DISPONIBILIDADE</x:v>
      </x:c>
      <x:c r="C2124" s="453" t="str">
        <x:v>DISPONIBILIDADE</x:v>
      </x:c>
      <x:c r="D2124" s="453" t="str">
        <x:v>LINHA MORTA</x:v>
      </x:c>
      <x:c r="E2124" s="453" t="str">
        <x:v>5021000135</x:v>
      </x:c>
      <x:c r="F2124" s="601" t="str">
        <x:v>INST ESTR PRI 2/3F ANC/AMA SP CRUZ DP LM</x:v>
      </x:c>
      <x:c r="G2124" s="453" t="str">
        <x:v>CONJUNTO</x:v>
      </x:c>
      <x:c r="H2124" s="604" t="n">
        <x:v>6</x:v>
      </x:c>
      <x:c r="I2124" s="607" t="n">
        <x:v>4925.67</x:v>
      </x:c>
      <x:c r="J2124" s="607" t="n">
        <x:v>6421.56</x:v>
      </x:c>
      <x:c r="K2124" s="453" t="str">
        <x:v>SUL</x:v>
      </x:c>
      <x:c r="L2124" s="453" t="str">
        <x:v>NÃO</x:v>
      </x:c>
      <x:c r="M2124" s="453" t="str">
        <x:v>DISPONIBILIDADE O&amp;M · FORA DO FATOR K</x:v>
      </x:c>
      <x:c r="N2124" s="453" t="str">
        <x:v>DE/PARA POR CÓDIGO | NÃO INFORMADA</x:v>
      </x:c>
    </x:row>
    <x:row r="2125">
      <x:c r="A2125" s="453" t="str">
        <x:v>AGOSTO 2025</x:v>
      </x:c>
      <x:c r="B2125" s="453" t="str">
        <x:v>DISPONIBILIDADE</x:v>
      </x:c>
      <x:c r="C2125" s="453" t="str">
        <x:v>DISPONIBILIDADE</x:v>
      </x:c>
      <x:c r="D2125" s="453" t="str">
        <x:v>LINHA MORTA</x:v>
      </x:c>
      <x:c r="E2125" s="453" t="str">
        <x:v>5021000136</x:v>
      </x:c>
      <x:c r="F2125" s="601" t="str">
        <x:v>RET ESTR PRI 2/3F ANC/AMA SP CRUZ DP LM</x:v>
      </x:c>
      <x:c r="G2125" s="453" t="str">
        <x:v>CONJUNTO</x:v>
      </x:c>
      <x:c r="H2125" s="604" t="n">
        <x:v>4</x:v>
      </x:c>
      <x:c r="I2125" s="607" t="n">
        <x:v>1154.15</x:v>
      </x:c>
      <x:c r="J2125" s="607" t="n">
        <x:v>2996.72</x:v>
      </x:c>
      <x:c r="K2125" s="453" t="str">
        <x:v>SUL</x:v>
      </x:c>
      <x:c r="L2125" s="453" t="str">
        <x:v>NÃO</x:v>
      </x:c>
      <x:c r="M2125" s="453" t="str">
        <x:v>DISPONIBILIDADE O&amp;M · FORA DO FATOR K</x:v>
      </x:c>
      <x:c r="N2125" s="453" t="str">
        <x:v>DE/PARA POR CÓDIGO | NÃO INFORMADA</x:v>
      </x:c>
    </x:row>
    <x:row r="2126">
      <x:c r="A2126" s="453" t="str">
        <x:v>AGOSTO 2025</x:v>
      </x:c>
      <x:c r="B2126" s="453" t="str">
        <x:v>DISPONIBILIDADE</x:v>
      </x:c>
      <x:c r="C2126" s="453" t="str">
        <x:v>DISPONIBILIDADE</x:v>
      </x:c>
      <x:c r="D2126" s="453" t="str">
        <x:v>LINHA MORTA</x:v>
      </x:c>
      <x:c r="E2126" s="453" t="str">
        <x:v>5021000137</x:v>
      </x:c>
      <x:c r="F2126" s="601" t="str">
        <x:v>INST ESTR PRI 2/3F ANC/AMA DP CRUZ DP LM</x:v>
      </x:c>
      <x:c r="G2126" s="453" t="str">
        <x:v>CONJUNTO</x:v>
      </x:c>
      <x:c r="H2126" s="604" t="n">
        <x:v>8</x:v>
      </x:c>
      <x:c r="I2126" s="607" t="n">
        <x:v>10463.68</x:v>
      </x:c>
      <x:c r="J2126" s="607" t="n">
        <x:v>12179.52</x:v>
      </x:c>
      <x:c r="K2126" s="453" t="str">
        <x:v>NORTE | SUL</x:v>
      </x:c>
      <x:c r="L2126" s="453" t="str">
        <x:v>NÃO</x:v>
      </x:c>
      <x:c r="M2126" s="453" t="str">
        <x:v>DISPONIBILIDADE O&amp;M · FORA DO FATOR K</x:v>
      </x:c>
      <x:c r="N2126" s="453" t="str">
        <x:v>DE/PARA POR CÓDIGO</x:v>
      </x:c>
    </x:row>
    <x:row r="2127">
      <x:c r="A2127" s="453" t="str">
        <x:v>AGOSTO 2025</x:v>
      </x:c>
      <x:c r="B2127" s="453" t="str">
        <x:v>DISPONIBILIDADE</x:v>
      </x:c>
      <x:c r="C2127" s="453" t="str">
        <x:v>DISPONIBILIDADE</x:v>
      </x:c>
      <x:c r="D2127" s="453" t="str">
        <x:v>LINHA MORTA</x:v>
      </x:c>
      <x:c r="E2127" s="453" t="str">
        <x:v>5021000138</x:v>
      </x:c>
      <x:c r="F2127" s="601" t="str">
        <x:v>RET ESTR PRI 2/3F ANC/AMA DP CRUZ DP LM</x:v>
      </x:c>
      <x:c r="G2127" s="453" t="str">
        <x:v>CONJUNTO</x:v>
      </x:c>
      <x:c r="H2127" s="604" t="n">
        <x:v>1</x:v>
      </x:c>
      <x:c r="I2127" s="607" t="n">
        <x:v>414.85</x:v>
      </x:c>
      <x:c r="J2127" s="607" t="n">
        <x:v>1065.66</x:v>
      </x:c>
      <x:c r="K2127" s="453" t="str">
        <x:v>NORTE | SUL</x:v>
      </x:c>
      <x:c r="L2127" s="453" t="str">
        <x:v>NÃO</x:v>
      </x:c>
      <x:c r="M2127" s="453" t="str">
        <x:v>DISPONIBILIDADE O&amp;M · FORA DO FATOR K</x:v>
      </x:c>
      <x:c r="N2127" s="453" t="str">
        <x:v>DE/PARA POR CÓDIGO | NÃO INFORMADA</x:v>
      </x:c>
    </x:row>
    <x:row r="2128">
      <x:c r="A2128" s="453" t="str">
        <x:v>AGOSTO 2025</x:v>
      </x:c>
      <x:c r="B2128" s="453" t="str">
        <x:v>DISPONIBILIDADE</x:v>
      </x:c>
      <x:c r="C2128" s="453" t="str">
        <x:v>DISPONIBILIDADE</x:v>
      </x:c>
      <x:c r="D2128" s="453" t="str">
        <x:v>LINHA MORTA</x:v>
      </x:c>
      <x:c r="E2128" s="453" t="str">
        <x:v>5021000140</x:v>
      </x:c>
      <x:c r="F2128" s="601" t="str">
        <x:v>RET ESTR PRI 1F SUSP/PAS SP S/CRUZ LM</x:v>
      </x:c>
      <x:c r="G2128" s="453" t="str">
        <x:v>CONJUNTO</x:v>
      </x:c>
      <x:c r="H2128" s="604" t="n">
        <x:v>2</x:v>
      </x:c>
      <x:c r="I2128" s="607" t="n">
        <x:v>136.62</x:v>
      </x:c>
      <x:c r="J2128" s="607" t="n">
        <x:v>394.34</x:v>
      </x:c>
      <x:c r="K2128" s="453" t="str">
        <x:v>SUL</x:v>
      </x:c>
      <x:c r="L2128" s="453" t="str">
        <x:v>NÃO</x:v>
      </x:c>
      <x:c r="M2128" s="453" t="str">
        <x:v>DISPONIBILIDADE O&amp;M · FORA DO FATOR K</x:v>
      </x:c>
      <x:c r="N2128" s="453" t="str">
        <x:v>DE/PARA POR CÓDIGO</x:v>
      </x:c>
    </x:row>
    <x:row r="2129">
      <x:c r="A2129" s="453" t="str">
        <x:v>AGOSTO 2025</x:v>
      </x:c>
      <x:c r="B2129" s="453" t="str">
        <x:v>DISPONIBILIDADE</x:v>
      </x:c>
      <x:c r="C2129" s="453" t="str">
        <x:v>DISPONIBILIDADE</x:v>
      </x:c>
      <x:c r="D2129" s="453" t="str">
        <x:v>LINHA MORTA</x:v>
      </x:c>
      <x:c r="E2129" s="453" t="str">
        <x:v>5021000141</x:v>
      </x:c>
      <x:c r="F2129" s="601" t="str">
        <x:v>INST ESTR PRI 1F SUSP/PAS DP S/CRUZ LM</x:v>
      </x:c>
      <x:c r="G2129" s="453" t="str">
        <x:v>CONJUNTO</x:v>
      </x:c>
      <x:c r="H2129" s="604" t="n">
        <x:v>2</x:v>
      </x:c>
      <x:c r="I2129" s="607" t="n">
        <x:v>331.86</x:v>
      </x:c>
      <x:c r="J2129" s="607" t="n">
        <x:v>729.8</x:v>
      </x:c>
      <x:c r="K2129" s="453" t="str">
        <x:v>NORTE | SUL</x:v>
      </x:c>
      <x:c r="L2129" s="453" t="str">
        <x:v>NÃO</x:v>
      </x:c>
      <x:c r="M2129" s="453" t="str">
        <x:v>DISPONIBILIDADE O&amp;M · FORA DO FATOR K</x:v>
      </x:c>
      <x:c r="N2129" s="453" t="str">
        <x:v>DE/PARA POR CÓDIGO</x:v>
      </x:c>
    </x:row>
    <x:row r="2130">
      <x:c r="A2130" s="453" t="str">
        <x:v>AGOSTO 2025</x:v>
      </x:c>
      <x:c r="B2130" s="453" t="str">
        <x:v>DISPONIBILIDADE</x:v>
      </x:c>
      <x:c r="C2130" s="453" t="str">
        <x:v>DISPONIBILIDADE</x:v>
      </x:c>
      <x:c r="D2130" s="453" t="str">
        <x:v>LINHA MORTA</x:v>
      </x:c>
      <x:c r="E2130" s="453" t="str">
        <x:v>5021000148</x:v>
      </x:c>
      <x:c r="F2130" s="601" t="str">
        <x:v>RET ESTR PRI 2/3F SUS/PAS SP S/CRUZ LM</x:v>
      </x:c>
      <x:c r="G2130" s="453" t="str">
        <x:v>CONJUNTO</x:v>
      </x:c>
      <x:c r="H2130" s="604" t="n">
        <x:v>1</x:v>
      </x:c>
      <x:c r="I2130" s="607" t="n">
        <x:v>47.43</x:v>
      </x:c>
      <x:c r="J2130" s="607" t="n">
        <x:v>250.15</x:v>
      </x:c>
      <x:c r="K2130" s="453" t="str">
        <x:v>SUL</x:v>
      </x:c>
      <x:c r="L2130" s="453" t="str">
        <x:v>NÃO</x:v>
      </x:c>
      <x:c r="M2130" s="453" t="str">
        <x:v>DISPONIBILIDADE O&amp;M · FORA DO FATOR K</x:v>
      </x:c>
      <x:c r="N2130" s="453" t="str">
        <x:v>DE/PARA POR CÓDIGO</x:v>
      </x:c>
    </x:row>
    <x:row r="2131">
      <x:c r="A2131" s="453" t="str">
        <x:v>AGOSTO 2025</x:v>
      </x:c>
      <x:c r="B2131" s="453" t="str">
        <x:v>DISPONIBILIDADE</x:v>
      </x:c>
      <x:c r="C2131" s="453" t="str">
        <x:v>DISPONIBILIDADE</x:v>
      </x:c>
      <x:c r="D2131" s="453" t="str">
        <x:v>LINHA MORTA</x:v>
      </x:c>
      <x:c r="E2131" s="453" t="str">
        <x:v>5021000158</x:v>
      </x:c>
      <x:c r="F2131" s="601" t="str">
        <x:v>INST ESTR PRI RDC PASSANTE SIMPLES LM</x:v>
      </x:c>
      <x:c r="G2131" s="453" t="str">
        <x:v>CONJUNTO</x:v>
      </x:c>
      <x:c r="H2131" s="604" t="n">
        <x:v>3</x:v>
      </x:c>
      <x:c r="I2131" s="607" t="n">
        <x:v>1058.49</x:v>
      </x:c>
      <x:c r="J2131" s="607" t="n">
        <x:v>1803.75</x:v>
      </x:c>
      <x:c r="K2131" s="453" t="str">
        <x:v>NORTE | SUL</x:v>
      </x:c>
      <x:c r="L2131" s="453" t="str">
        <x:v>NÃO</x:v>
      </x:c>
      <x:c r="M2131" s="453" t="str">
        <x:v>DISPONIBILIDADE O&amp;M · FORA DO FATOR K</x:v>
      </x:c>
      <x:c r="N2131" s="453" t="str">
        <x:v>DE/PARA POR CÓDIGO | SEM DE/PARA (OBS. EQUIVALÊNCIA / DILUIÇÃO)</x:v>
      </x:c>
    </x:row>
    <x:row r="2132">
      <x:c r="A2132" s="453" t="str">
        <x:v>AGOSTO 2025</x:v>
      </x:c>
      <x:c r="B2132" s="453" t="str">
        <x:v>DISPONIBILIDADE</x:v>
      </x:c>
      <x:c r="C2132" s="453" t="str">
        <x:v>DISPONIBILIDADE</x:v>
      </x:c>
      <x:c r="D2132" s="453" t="str">
        <x:v>LINHA MORTA</x:v>
      </x:c>
      <x:c r="E2132" s="453" t="str">
        <x:v>5021000159</x:v>
      </x:c>
      <x:c r="F2132" s="601" t="str">
        <x:v>RET ESTR PRI RDC PASSANTE SIMPLES LM</x:v>
      </x:c>
      <x:c r="G2132" s="453" t="str">
        <x:v>CONJUNTO</x:v>
      </x:c>
      <x:c r="H2132" s="604" t="n">
        <x:v>2</x:v>
      </x:c>
      <x:c r="I2132" s="607" t="n">
        <x:v>281.56</x:v>
      </x:c>
      <x:c r="J2132" s="607" t="n">
        <x:v>698.26</x:v>
      </x:c>
      <x:c r="K2132" s="453" t="str">
        <x:v>NORTE | SUL</x:v>
      </x:c>
      <x:c r="L2132" s="453" t="str">
        <x:v>NÃO</x:v>
      </x:c>
      <x:c r="M2132" s="453" t="str">
        <x:v>DISPONIBILIDADE O&amp;M · FORA DO FATOR K</x:v>
      </x:c>
      <x:c r="N2132" s="453" t="str">
        <x:v>NÃO INFORMADA</x:v>
      </x:c>
    </x:row>
    <x:row r="2133">
      <x:c r="A2133" s="453" t="str">
        <x:v>AGOSTO 2025</x:v>
      </x:c>
      <x:c r="B2133" s="453" t="str">
        <x:v>DISPONIBILIDADE</x:v>
      </x:c>
      <x:c r="C2133" s="453" t="str">
        <x:v>DISPONIBILIDADE</x:v>
      </x:c>
      <x:c r="D2133" s="453" t="str">
        <x:v>LINHA MORTA</x:v>
      </x:c>
      <x:c r="E2133" s="453" t="str">
        <x:v>5021100014</x:v>
      </x:c>
      <x:c r="F2133" s="601" t="str">
        <x:v>INST ESTRUTURA SECUNDARIA LM</x:v>
      </x:c>
      <x:c r="G2133" s="453" t="str">
        <x:v>UNIDADE</x:v>
      </x:c>
      <x:c r="H2133" s="604" t="n">
        <x:v>14</x:v>
      </x:c>
      <x:c r="I2133" s="607" t="n">
        <x:v>1432.87</x:v>
      </x:c>
      <x:c r="J2133" s="607" t="n">
        <x:v>3312.54</x:v>
      </x:c>
      <x:c r="K2133" s="453" t="str">
        <x:v>NORTE | SUL</x:v>
      </x:c>
      <x:c r="L2133" s="453" t="str">
        <x:v>NÃO</x:v>
      </x:c>
      <x:c r="M2133" s="453" t="str">
        <x:v>DISPONIBILIDADE O&amp;M · FORA DO FATOR K</x:v>
      </x:c>
      <x:c r="N2133" s="453" t="str">
        <x:v>DE/PARA POR CÓDIGO | NÃO INFORMADA</x:v>
      </x:c>
    </x:row>
    <x:row r="2134">
      <x:c r="A2134" s="453" t="str">
        <x:v>AGOSTO 2025</x:v>
      </x:c>
      <x:c r="B2134" s="453" t="str">
        <x:v>DISPONIBILIDADE</x:v>
      </x:c>
      <x:c r="C2134" s="453" t="str">
        <x:v>DISPONIBILIDADE</x:v>
      </x:c>
      <x:c r="D2134" s="453" t="str">
        <x:v>LINHA MORTA</x:v>
      </x:c>
      <x:c r="E2134" s="453" t="str">
        <x:v>5021100015</x:v>
      </x:c>
      <x:c r="F2134" s="601" t="str">
        <x:v>RET ESTRUTURA SECUNDARIA LM</x:v>
      </x:c>
      <x:c r="G2134" s="453" t="str">
        <x:v>UNIDADE</x:v>
      </x:c>
      <x:c r="H2134" s="604" t="n">
        <x:v>13</x:v>
      </x:c>
      <x:c r="I2134" s="607" t="n">
        <x:v>595.36</x:v>
      </x:c>
      <x:c r="J2134" s="607" t="n">
        <x:v>3075.93</x:v>
      </x:c>
      <x:c r="K2134" s="453" t="str">
        <x:v>NORTE | SUL</x:v>
      </x:c>
      <x:c r="L2134" s="453" t="str">
        <x:v>NÃO</x:v>
      </x:c>
      <x:c r="M2134" s="453" t="str">
        <x:v>DISPONIBILIDADE O&amp;M · FORA DO FATOR K</x:v>
      </x:c>
      <x:c r="N2134" s="453" t="str">
        <x:v>DE/PARA POR CÓDIGO</x:v>
      </x:c>
    </x:row>
    <x:row r="2135">
      <x:c r="A2135" s="453" t="str">
        <x:v>AGOSTO 2025</x:v>
      </x:c>
      <x:c r="B2135" s="453" t="str">
        <x:v>DISPONIBILIDADE</x:v>
      </x:c>
      <x:c r="C2135" s="453" t="str">
        <x:v>DISPONIBILIDADE</x:v>
      </x:c>
      <x:c r="D2135" s="453" t="str">
        <x:v>LINHA MORTA</x:v>
      </x:c>
      <x:c r="E2135" s="453" t="str">
        <x:v>5021200046</x:v>
      </x:c>
      <x:c r="F2135" s="601" t="str">
        <x:v>INST ISOLADOR PINO/PILAR LM</x:v>
      </x:c>
      <x:c r="G2135" s="453" t="str">
        <x:v>UNIDADE</x:v>
      </x:c>
      <x:c r="H2135" s="604" t="n">
        <x:v>14</x:v>
      </x:c>
      <x:c r="I2135" s="607" t="n">
        <x:v>640.46</x:v>
      </x:c>
      <x:c r="J2135" s="607" t="n">
        <x:v>4232.62</x:v>
      </x:c>
      <x:c r="K2135" s="453" t="str">
        <x:v>NORTE | SUL</x:v>
      </x:c>
      <x:c r="L2135" s="453" t="str">
        <x:v>NÃO</x:v>
      </x:c>
      <x:c r="M2135" s="453" t="str">
        <x:v>DISPONIBILIDADE O&amp;M · FORA DO FATOR K</x:v>
      </x:c>
      <x:c r="N2135" s="453" t="str">
        <x:v>DE/PARA POR CÓDIGO | NÃO INFORMADA</x:v>
      </x:c>
    </x:row>
    <x:row r="2136">
      <x:c r="A2136" s="453" t="str">
        <x:v>AGOSTO 2025</x:v>
      </x:c>
      <x:c r="B2136" s="453" t="str">
        <x:v>DISPONIBILIDADE</x:v>
      </x:c>
      <x:c r="C2136" s="453" t="str">
        <x:v>DISPONIBILIDADE</x:v>
      </x:c>
      <x:c r="D2136" s="453" t="str">
        <x:v>LINHA MORTA</x:v>
      </x:c>
      <x:c r="E2136" s="453" t="str">
        <x:v>5021200047</x:v>
      </x:c>
      <x:c r="F2136" s="601" t="str">
        <x:v>RET ISOLADOR PINO/PILAR LM</x:v>
      </x:c>
      <x:c r="G2136" s="453" t="str">
        <x:v>UNIDADE</x:v>
      </x:c>
      <x:c r="H2136" s="604" t="n">
        <x:v>11</x:v>
      </x:c>
      <x:c r="I2136" s="607" t="n">
        <x:v>174.1</x:v>
      </x:c>
      <x:c r="J2136" s="607" t="n">
        <x:v>3325.63</x:v>
      </x:c>
      <x:c r="K2136" s="453" t="str">
        <x:v>NORTE | SUL</x:v>
      </x:c>
      <x:c r="L2136" s="453" t="str">
        <x:v>NÃO</x:v>
      </x:c>
      <x:c r="M2136" s="453" t="str">
        <x:v>DISPONIBILIDADE O&amp;M · FORA DO FATOR K</x:v>
      </x:c>
      <x:c r="N2136" s="453" t="str">
        <x:v>DE/PARA POR CÓDIGO</x:v>
      </x:c>
    </x:row>
    <x:row r="2137">
      <x:c r="A2137" s="453" t="str">
        <x:v>AGOSTO 2025</x:v>
      </x:c>
      <x:c r="B2137" s="453" t="str">
        <x:v>DISPONIBILIDADE</x:v>
      </x:c>
      <x:c r="C2137" s="453" t="str">
        <x:v>DISPONIBILIDADE</x:v>
      </x:c>
      <x:c r="D2137" s="453" t="str">
        <x:v>LINHA MORTA</x:v>
      </x:c>
      <x:c r="E2137" s="453" t="str">
        <x:v>5022000233</x:v>
      </x:c>
      <x:c r="F2137" s="601" t="str">
        <x:v>RET COND NU COBRE &lt;= 50MM² LM</x:v>
      </x:c>
      <x:c r="G2137" s="453" t="str">
        <x:v>METRO</x:v>
      </x:c>
      <x:c r="H2137" s="604" t="n">
        <x:v>280</x:v>
      </x:c>
      <x:c r="I2137" s="607" t="n">
        <x:v>724.27</x:v>
      </x:c>
      <x:c r="J2137" s="607" t="n">
        <x:v>624.4</x:v>
      </x:c>
      <x:c r="K2137" s="453" t="str">
        <x:v>SUL</x:v>
      </x:c>
      <x:c r="L2137" s="453" t="str">
        <x:v>NÃO</x:v>
      </x:c>
      <x:c r="M2137" s="453" t="str">
        <x:v>DISPONIBILIDADE O&amp;M · FORA DO FATOR K</x:v>
      </x:c>
      <x:c r="N2137" s="453" t="str">
        <x:v>DE/PARA POR CÓDIGO</x:v>
      </x:c>
    </x:row>
    <x:row r="2138">
      <x:c r="A2138" s="453" t="str">
        <x:v>AGOSTO 2025</x:v>
      </x:c>
      <x:c r="B2138" s="453" t="str">
        <x:v>DISPONIBILIDADE</x:v>
      </x:c>
      <x:c r="C2138" s="453" t="str">
        <x:v>DISPONIBILIDADE</x:v>
      </x:c>
      <x:c r="D2138" s="453" t="str">
        <x:v>LINHA MORTA</x:v>
      </x:c>
      <x:c r="E2138" s="453" t="str">
        <x:v>5022000236</x:v>
      </x:c>
      <x:c r="F2138" s="601" t="str">
        <x:v>INST COND NU ALUMINIO &lt;= 1/0 LM</x:v>
      </x:c>
      <x:c r="G2138" s="453" t="str">
        <x:v>METRO</x:v>
      </x:c>
      <x:c r="H2138" s="604" t="n">
        <x:v>2117</x:v>
      </x:c>
      <x:c r="I2138" s="607" t="n">
        <x:v>18358.83</x:v>
      </x:c>
      <x:c r="J2138" s="607" t="n">
        <x:v>11961.05</x:v>
      </x:c>
      <x:c r="K2138" s="453" t="str">
        <x:v>NORTE | SUL</x:v>
      </x:c>
      <x:c r="L2138" s="453" t="str">
        <x:v>NÃO</x:v>
      </x:c>
      <x:c r="M2138" s="453" t="str">
        <x:v>DISPONIBILIDADE O&amp;M · FORA DO FATOR K</x:v>
      </x:c>
      <x:c r="N2138" s="453" t="str">
        <x:v>DE/PARA POR CÓDIGO | NÃO INFORMADA</x:v>
      </x:c>
    </x:row>
    <x:row r="2139">
      <x:c r="A2139" s="453" t="str">
        <x:v>AGOSTO 2025</x:v>
      </x:c>
      <x:c r="B2139" s="453" t="str">
        <x:v>DISPONIBILIDADE</x:v>
      </x:c>
      <x:c r="C2139" s="453" t="str">
        <x:v>DISPONIBILIDADE</x:v>
      </x:c>
      <x:c r="D2139" s="453" t="str">
        <x:v>LINHA MORTA</x:v>
      </x:c>
      <x:c r="E2139" s="453" t="str">
        <x:v>5022000237</x:v>
      </x:c>
      <x:c r="F2139" s="601" t="str">
        <x:v>RET COND NU ALUMINIO &lt;= 1/0 LM</x:v>
      </x:c>
      <x:c r="G2139" s="453" t="str">
        <x:v>METRO</x:v>
      </x:c>
      <x:c r="H2139" s="604" t="n">
        <x:v>953</x:v>
      </x:c>
      <x:c r="I2139" s="607" t="n">
        <x:v>2323.23</x:v>
      </x:c>
      <x:c r="J2139" s="607" t="n">
        <x:v>2630.28</x:v>
      </x:c>
      <x:c r="K2139" s="453" t="str">
        <x:v>SUL</x:v>
      </x:c>
      <x:c r="L2139" s="453" t="str">
        <x:v>NÃO</x:v>
      </x:c>
      <x:c r="M2139" s="453" t="str">
        <x:v>DISPONIBILIDADE O&amp;M · FORA DO FATOR K</x:v>
      </x:c>
      <x:c r="N2139" s="453" t="str">
        <x:v>DE/PARA POR CÓDIGO</x:v>
      </x:c>
    </x:row>
    <x:row r="2140">
      <x:c r="A2140" s="453" t="str">
        <x:v>AGOSTO 2025</x:v>
      </x:c>
      <x:c r="B2140" s="453" t="str">
        <x:v>DISPONIBILIDADE</x:v>
      </x:c>
      <x:c r="C2140" s="453" t="str">
        <x:v>DISPONIBILIDADE</x:v>
      </x:c>
      <x:c r="D2140" s="453" t="str">
        <x:v>LINHA MORTA</x:v>
      </x:c>
      <x:c r="E2140" s="453" t="str">
        <x:v>5022000242</x:v>
      </x:c>
      <x:c r="F2140" s="601" t="str">
        <x:v>TENSIONAR COND NU ALUMINIO &lt;= 1/0 LM</x:v>
      </x:c>
      <x:c r="G2140" s="453" t="str">
        <x:v>UNIDADE</x:v>
      </x:c>
      <x:c r="H2140" s="604" t="n">
        <x:v>2.007</x:v>
      </x:c>
      <x:c r="I2140" s="607" t="n">
        <x:v>6650.08</x:v>
      </x:c>
      <x:c r="J2140" s="607" t="n">
        <x:v>459.56</x:v>
      </x:c>
      <x:c r="K2140" s="453" t="str">
        <x:v>NORTE | SUL</x:v>
      </x:c>
      <x:c r="L2140" s="453" t="str">
        <x:v>NÃO</x:v>
      </x:c>
      <x:c r="M2140" s="453" t="str">
        <x:v>DISPONIBILIDADE O&amp;M · FORA DO FATOR K</x:v>
      </x:c>
      <x:c r="N2140" s="453" t="str">
        <x:v>DE/PARA POR CÓDIGO</x:v>
      </x:c>
    </x:row>
    <x:row r="2141">
      <x:c r="A2141" s="453" t="str">
        <x:v>AGOSTO 2025</x:v>
      </x:c>
      <x:c r="B2141" s="453" t="str">
        <x:v>DISPONIBILIDADE</x:v>
      </x:c>
      <x:c r="C2141" s="453" t="str">
        <x:v>DISPONIBILIDADE</x:v>
      </x:c>
      <x:c r="D2141" s="453" t="str">
        <x:v>LINHA MORTA</x:v>
      </x:c>
      <x:c r="E2141" s="453" t="str">
        <x:v>5022000243</x:v>
      </x:c>
      <x:c r="F2141" s="601" t="str">
        <x:v>INST CONECTOR EM CONDUTOR LM</x:v>
      </x:c>
      <x:c r="G2141" s="453" t="str">
        <x:v>UNIDADE</x:v>
      </x:c>
      <x:c r="H2141" s="604" t="n">
        <x:v>48</x:v>
      </x:c>
      <x:c r="I2141" s="607" t="n">
        <x:v>1771.69</x:v>
      </x:c>
      <x:c r="J2141" s="607" t="n">
        <x:v>12108</x:v>
      </x:c>
      <x:c r="K2141" s="453" t="str">
        <x:v>NORTE | SUL</x:v>
      </x:c>
      <x:c r="L2141" s="453" t="str">
        <x:v>NÃO</x:v>
      </x:c>
      <x:c r="M2141" s="453" t="str">
        <x:v>DISPONIBILIDADE O&amp;M · FORA DO FATOR K</x:v>
      </x:c>
      <x:c r="N2141" s="453" t="str">
        <x:v>DE/PARA POR CÓDIGO | NÃO INFORMADA</x:v>
      </x:c>
    </x:row>
    <x:row r="2142">
      <x:c r="A2142" s="453" t="str">
        <x:v>AGOSTO 2025</x:v>
      </x:c>
      <x:c r="B2142" s="453" t="str">
        <x:v>DISPONIBILIDADE</x:v>
      </x:c>
      <x:c r="C2142" s="453" t="str">
        <x:v>DISPONIBILIDADE</x:v>
      </x:c>
      <x:c r="D2142" s="453" t="str">
        <x:v>LINHA MORTA</x:v>
      </x:c>
      <x:c r="E2142" s="453" t="str">
        <x:v>5022000244</x:v>
      </x:c>
      <x:c r="F2142" s="601" t="str">
        <x:v>RET CONECTOR EM CONDUTOR LM</x:v>
      </x:c>
      <x:c r="G2142" s="453" t="str">
        <x:v>UNIDADE</x:v>
      </x:c>
      <x:c r="H2142" s="604" t="n">
        <x:v>22</x:v>
      </x:c>
      <x:c r="I2142" s="607" t="n">
        <x:v>416.43</x:v>
      </x:c>
      <x:c r="J2142" s="607" t="n">
        <x:v>2293.28</x:v>
      </x:c>
      <x:c r="K2142" s="453" t="str">
        <x:v>SUL</x:v>
      </x:c>
      <x:c r="L2142" s="453" t="str">
        <x:v>NÃO</x:v>
      </x:c>
      <x:c r="M2142" s="453" t="str">
        <x:v>DISPONIBILIDADE O&amp;M · FORA DO FATOR K</x:v>
      </x:c>
      <x:c r="N2142" s="453" t="str">
        <x:v>DE/PARA POR CÓDIGO</x:v>
      </x:c>
    </x:row>
    <x:row r="2143">
      <x:c r="A2143" s="453" t="str">
        <x:v>AGOSTO 2025</x:v>
      </x:c>
      <x:c r="B2143" s="453" t="str">
        <x:v>DISPONIBILIDADE</x:v>
      </x:c>
      <x:c r="C2143" s="453" t="str">
        <x:v>DISPONIBILIDADE</x:v>
      </x:c>
      <x:c r="D2143" s="453" t="str">
        <x:v>LINHA MORTA</x:v>
      </x:c>
      <x:c r="E2143" s="453" t="str">
        <x:v>5022000249</x:v>
      </x:c>
      <x:c r="F2143" s="601" t="str">
        <x:v>INST AMARRACAO COND NU/MULTIP/PROTEG LM</x:v>
      </x:c>
      <x:c r="G2143" s="453" t="str">
        <x:v>UNIDADE</x:v>
      </x:c>
      <x:c r="H2143" s="604" t="n">
        <x:v>4</x:v>
      </x:c>
      <x:c r="I2143" s="607" t="n">
        <x:v>76.95</x:v>
      </x:c>
      <x:c r="J2143" s="607" t="n">
        <x:v>974.28</x:v>
      </x:c>
      <x:c r="K2143" s="453" t="str">
        <x:v>NORTE | SUL</x:v>
      </x:c>
      <x:c r="L2143" s="453" t="str">
        <x:v>NÃO</x:v>
      </x:c>
      <x:c r="M2143" s="453" t="str">
        <x:v>DISPONIBILIDADE O&amp;M · FORA DO FATOR K</x:v>
      </x:c>
      <x:c r="N2143" s="453" t="str">
        <x:v>DE/PARA POR CÓDIGO | NÃO INFORMADA</x:v>
      </x:c>
    </x:row>
    <x:row r="2144">
      <x:c r="A2144" s="453" t="str">
        <x:v>AGOSTO 2025</x:v>
      </x:c>
      <x:c r="B2144" s="453" t="str">
        <x:v>DISPONIBILIDADE</x:v>
      </x:c>
      <x:c r="C2144" s="453" t="str">
        <x:v>DISPONIBILIDADE</x:v>
      </x:c>
      <x:c r="D2144" s="453" t="str">
        <x:v>LINHA MORTA</x:v>
      </x:c>
      <x:c r="E2144" s="453" t="str">
        <x:v>5022000250</x:v>
      </x:c>
      <x:c r="F2144" s="601" t="str">
        <x:v>INST FLY TAP/CRUZAM AEREO LM</x:v>
      </x:c>
      <x:c r="G2144" s="453" t="str">
        <x:v>UNIDADE</x:v>
      </x:c>
      <x:c r="H2144" s="604" t="n">
        <x:v>1</x:v>
      </x:c>
      <x:c r="I2144" s="607" t="n">
        <x:v>178.21</x:v>
      </x:c>
      <x:c r="J2144" s="607" t="n">
        <x:v>541.17</x:v>
      </x:c>
      <x:c r="K2144" s="453" t="str">
        <x:v>NORTE | SUL</x:v>
      </x:c>
      <x:c r="L2144" s="453" t="str">
        <x:v>NÃO</x:v>
      </x:c>
      <x:c r="M2144" s="453" t="str">
        <x:v>DISPONIBILIDADE O&amp;M · FORA DO FATOR K</x:v>
      </x:c>
      <x:c r="N2144" s="453" t="str">
        <x:v>NÃO INFORMADA</x:v>
      </x:c>
    </x:row>
    <x:row r="2145">
      <x:c r="A2145" s="453" t="str">
        <x:v>AGOSTO 2025</x:v>
      </x:c>
      <x:c r="B2145" s="453" t="str">
        <x:v>DISPONIBILIDADE</x:v>
      </x:c>
      <x:c r="C2145" s="453" t="str">
        <x:v>DISPONIBILIDADE</x:v>
      </x:c>
      <x:c r="D2145" s="453" t="str">
        <x:v>FORA DO ANEXO IX</x:v>
      </x:c>
      <x:c r="E2145" s="453" t="str">
        <x:v>5022000252</x:v>
      </x:c>
      <x:c r="F2145" s="601" t="str">
        <x:v>INST ESPACADOR/AFASTADOR REDE PRI/SEC LM</x:v>
      </x:c>
      <x:c r="G2145" s="453" t="str">
        <x:v>NÃO INFORMADA</x:v>
      </x:c>
      <x:c r="H2145" s="604" t="n">
        <x:v>2029</x:v>
      </x:c>
      <x:c r="I2145" s="607" t="n">
        <x:v>0</x:v>
      </x:c>
      <x:c r="J2145" s="607" t="n">
        <x:v>0</x:v>
      </x:c>
      <x:c r="K2145" s="453" t="str">
        <x:v>NORTE | SUL</x:v>
      </x:c>
      <x:c r="L2145" s="453" t="str">
        <x:v>NÃO</x:v>
      </x:c>
      <x:c r="M2145" s="453" t="str">
        <x:v>DISPONIBILIDADE O&amp;M · FORA DO FATOR K</x:v>
      </x:c>
      <x:c r="N2145" s="453" t="str">
        <x:v>DE/PARA POR CÓDIGO | NÃO INFORMADA</x:v>
      </x:c>
    </x:row>
    <x:row r="2146">
      <x:c r="A2146" s="453" t="str">
        <x:v>AGOSTO 2025</x:v>
      </x:c>
      <x:c r="B2146" s="453" t="str">
        <x:v>DISPONIBILIDADE</x:v>
      </x:c>
      <x:c r="C2146" s="453" t="str">
        <x:v>DISPONIBILIDADE</x:v>
      </x:c>
      <x:c r="D2146" s="453" t="str">
        <x:v>LINHA MORTA</x:v>
      </x:c>
      <x:c r="E2146" s="453" t="str">
        <x:v>5022000257</x:v>
      </x:c>
      <x:c r="F2146" s="601" t="str">
        <x:v>INST ESTRIBO OU GRAMPO LINHA VIVA RD LM</x:v>
      </x:c>
      <x:c r="G2146" s="453" t="str">
        <x:v>UNIDADE</x:v>
      </x:c>
      <x:c r="H2146" s="604" t="n">
        <x:v>12</x:v>
      </x:c>
      <x:c r="I2146" s="607" t="n">
        <x:v>1113.36</x:v>
      </x:c>
      <x:c r="J2146" s="607" t="n">
        <x:v>2247.72</x:v>
      </x:c>
      <x:c r="K2146" s="453" t="str">
        <x:v>NORTE | SUL</x:v>
      </x:c>
      <x:c r="L2146" s="453" t="str">
        <x:v>NÃO</x:v>
      </x:c>
      <x:c r="M2146" s="453" t="str">
        <x:v>DISPONIBILIDADE O&amp;M · FORA DO FATOR K</x:v>
      </x:c>
      <x:c r="N2146" s="453" t="str">
        <x:v>DE/PARA POR CÓDIGO | NÃO INFORMADA</x:v>
      </x:c>
    </x:row>
    <x:row r="2147">
      <x:c r="A2147" s="453" t="str">
        <x:v>AGOSTO 2025</x:v>
      </x:c>
      <x:c r="B2147" s="453" t="str">
        <x:v>DISPONIBILIDADE</x:v>
      </x:c>
      <x:c r="C2147" s="453" t="str">
        <x:v>DISPONIBILIDADE</x:v>
      </x:c>
      <x:c r="D2147" s="453" t="str">
        <x:v>LINHA MORTA</x:v>
      </x:c>
      <x:c r="E2147" s="453" t="str">
        <x:v>5022000261</x:v>
      </x:c>
      <x:c r="F2147" s="601" t="str">
        <x:v>VERIFICAR SEQUENCIA DE FASE(MT) LM</x:v>
      </x:c>
      <x:c r="G2147" s="453" t="str">
        <x:v>UNIDADE</x:v>
      </x:c>
      <x:c r="H2147" s="604" t="n">
        <x:v>8</x:v>
      </x:c>
      <x:c r="I2147" s="607" t="n">
        <x:v>3906</x:v>
      </x:c>
      <x:c r="J2147" s="607" t="n">
        <x:v>5469.36</x:v>
      </x:c>
      <x:c r="K2147" s="453" t="str">
        <x:v>NORTE | SUL</x:v>
      </x:c>
      <x:c r="L2147" s="453" t="str">
        <x:v>NÃO</x:v>
      </x:c>
      <x:c r="M2147" s="453" t="str">
        <x:v>DISPONIBILIDADE O&amp;M · FORA DO FATOR K</x:v>
      </x:c>
      <x:c r="N2147" s="453" t="str">
        <x:v>DE/PARA POR CÓDIGO</x:v>
      </x:c>
    </x:row>
    <x:row r="2148">
      <x:c r="A2148" s="453" t="str">
        <x:v>AGOSTO 2025</x:v>
      </x:c>
      <x:c r="B2148" s="453" t="str">
        <x:v>DISPONIBILIDADE</x:v>
      </x:c>
      <x:c r="C2148" s="453" t="str">
        <x:v>DISPONIBILIDADE</x:v>
      </x:c>
      <x:c r="D2148" s="453" t="str">
        <x:v>LINHA MORTA</x:v>
      </x:c>
      <x:c r="E2148" s="453" t="str">
        <x:v>5022000283</x:v>
      </x:c>
      <x:c r="F2148" s="601" t="str">
        <x:v>TENSIONAR COND PROTEGIDO RDC LM</x:v>
      </x:c>
      <x:c r="G2148" s="453" t="str">
        <x:v>UNIDADE</x:v>
      </x:c>
      <x:c r="H2148" s="604" t="n">
        <x:v>0.44</x:v>
      </x:c>
      <x:c r="I2148" s="607" t="n">
        <x:v>1595.5</x:v>
      </x:c>
      <x:c r="J2148" s="607" t="n">
        <x:v>135.45</x:v>
      </x:c>
      <x:c r="K2148" s="453" t="str">
        <x:v>NORTE | SUL</x:v>
      </x:c>
      <x:c r="L2148" s="453" t="str">
        <x:v>NÃO</x:v>
      </x:c>
      <x:c r="M2148" s="453" t="str">
        <x:v>DISPONIBILIDADE O&amp;M · FORA DO FATOR K</x:v>
      </x:c>
      <x:c r="N2148" s="453" t="str">
        <x:v>DE/PARA POR CÓDIGO</x:v>
      </x:c>
    </x:row>
    <x:row r="2149">
      <x:c r="A2149" s="453" t="str">
        <x:v>AGOSTO 2025</x:v>
      </x:c>
      <x:c r="B2149" s="453" t="str">
        <x:v>DISPONIBILIDADE</x:v>
      </x:c>
      <x:c r="C2149" s="453" t="str">
        <x:v>DISPONIBILIDADE</x:v>
      </x:c>
      <x:c r="D2149" s="453" t="str">
        <x:v>FORA DO ANEXO IX</x:v>
      </x:c>
      <x:c r="E2149" s="453" t="str">
        <x:v>5022000284</x:v>
      </x:c>
      <x:c r="F2149" s="601" t="str">
        <x:v>INST ESPACADOR LOSANGULAR RDC LM</x:v>
      </x:c>
      <x:c r="G2149" s="453" t="str">
        <x:v>NÃO INFORMADA</x:v>
      </x:c>
      <x:c r="H2149" s="604" t="n">
        <x:v>1</x:v>
      </x:c>
      <x:c r="I2149" s="607" t="n">
        <x:v>0</x:v>
      </x:c>
      <x:c r="J2149" s="607" t="n">
        <x:v>0</x:v>
      </x:c>
      <x:c r="K2149" s="453" t="str">
        <x:v>NORTE | SUL</x:v>
      </x:c>
      <x:c r="L2149" s="453" t="str">
        <x:v>NÃO</x:v>
      </x:c>
      <x:c r="M2149" s="453" t="str">
        <x:v>DISPONIBILIDADE O&amp;M · FORA DO FATOR K</x:v>
      </x:c>
      <x:c r="N2149" s="453" t="str">
        <x:v>DE/PARA POR CÓDIGO | NÃO INFORMADA</x:v>
      </x:c>
    </x:row>
    <x:row r="2150">
      <x:c r="A2150" s="453" t="str">
        <x:v>AGOSTO 2025</x:v>
      </x:c>
      <x:c r="B2150" s="453" t="str">
        <x:v>DISPONIBILIDADE</x:v>
      </x:c>
      <x:c r="C2150" s="453" t="str">
        <x:v>DISPONIBILIDADE</x:v>
      </x:c>
      <x:c r="D2150" s="453" t="str">
        <x:v>LINHA MORTA</x:v>
      </x:c>
      <x:c r="E2150" s="453" t="str">
        <x:v>5022000286</x:v>
      </x:c>
      <x:c r="F2150" s="601" t="str">
        <x:v>INST CONEX OU EMENDA DE CABO RDC LM</x:v>
      </x:c>
      <x:c r="G2150" s="453" t="str">
        <x:v>UNIDADE</x:v>
      </x:c>
      <x:c r="H2150" s="604" t="n">
        <x:v>22</x:v>
      </x:c>
      <x:c r="I2150" s="607" t="n">
        <x:v>1469.35</x:v>
      </x:c>
      <x:c r="J2150" s="607" t="n">
        <x:v>10260.36</x:v>
      </x:c>
      <x:c r="K2150" s="453" t="str">
        <x:v>NORTE | SUL</x:v>
      </x:c>
      <x:c r="L2150" s="453" t="str">
        <x:v>NÃO</x:v>
      </x:c>
      <x:c r="M2150" s="453" t="str">
        <x:v>DISPONIBILIDADE O&amp;M · FORA DO FATOR K</x:v>
      </x:c>
      <x:c r="N2150" s="453" t="str">
        <x:v>DE/PARA POR CÓDIGO</x:v>
      </x:c>
    </x:row>
    <x:row r="2151">
      <x:c r="A2151" s="453" t="str">
        <x:v>AGOSTO 2025</x:v>
      </x:c>
      <x:c r="B2151" s="453" t="str">
        <x:v>DISPONIBILIDADE</x:v>
      </x:c>
      <x:c r="C2151" s="453" t="str">
        <x:v>DISPONIBILIDADE</x:v>
      </x:c>
      <x:c r="D2151" s="453" t="str">
        <x:v>LINHA MORTA</x:v>
      </x:c>
      <x:c r="E2151" s="453" t="str">
        <x:v>5022200035</x:v>
      </x:c>
      <x:c r="F2151" s="601" t="str">
        <x:v>INST 1HASTE ADICIONAL ATERRAMENTO LM</x:v>
      </x:c>
      <x:c r="G2151" s="453" t="str">
        <x:v>UNIDADE</x:v>
      </x:c>
      <x:c r="H2151" s="604" t="n">
        <x:v>4</x:v>
      </x:c>
      <x:c r="I2151" s="607" t="n">
        <x:v>253.8</x:v>
      </x:c>
      <x:c r="J2151" s="607" t="n">
        <x:v>1363.4</x:v>
      </x:c>
      <x:c r="K2151" s="453" t="str">
        <x:v>SUL</x:v>
      </x:c>
      <x:c r="L2151" s="453" t="str">
        <x:v>NÃO</x:v>
      </x:c>
      <x:c r="M2151" s="453" t="str">
        <x:v>DISPONIBILIDADE O&amp;M · FORA DO FATOR K</x:v>
      </x:c>
      <x:c r="N2151" s="453" t="str">
        <x:v>DE/PARA POR CÓDIGO</x:v>
      </x:c>
    </x:row>
    <x:row r="2152">
      <x:c r="A2152" s="453" t="str">
        <x:v>AGOSTO 2025</x:v>
      </x:c>
      <x:c r="B2152" s="453" t="str">
        <x:v>DISPONIBILIDADE</x:v>
      </x:c>
      <x:c r="C2152" s="453" t="str">
        <x:v>DISPONIBILIDADE</x:v>
      </x:c>
      <x:c r="D2152" s="453" t="str">
        <x:v>LINHA MORTA</x:v>
      </x:c>
      <x:c r="E2152" s="453" t="str">
        <x:v>5022200036</x:v>
      </x:c>
      <x:c r="F2152" s="601" t="str">
        <x:v>INST FIO TERRA LM</x:v>
      </x:c>
      <x:c r="G2152" s="453" t="str">
        <x:v>UNIDADE</x:v>
      </x:c>
      <x:c r="H2152" s="604" t="n">
        <x:v>3</x:v>
      </x:c>
      <x:c r="I2152" s="607" t="n">
        <x:v>292.8</x:v>
      </x:c>
      <x:c r="J2152" s="607" t="n">
        <x:v>860.85</x:v>
      </x:c>
      <x:c r="K2152" s="453" t="str">
        <x:v>SUL</x:v>
      </x:c>
      <x:c r="L2152" s="453" t="str">
        <x:v>NÃO</x:v>
      </x:c>
      <x:c r="M2152" s="453" t="str">
        <x:v>DISPONIBILIDADE O&amp;M · FORA DO FATOR K</x:v>
      </x:c>
      <x:c r="N2152" s="453" t="str">
        <x:v>DE/PARA POR CÓDIGO</x:v>
      </x:c>
    </x:row>
    <x:row r="2153">
      <x:c r="A2153" s="453" t="str">
        <x:v>AGOSTO 2025</x:v>
      </x:c>
      <x:c r="B2153" s="453" t="str">
        <x:v>DISPONIBILIDADE</x:v>
      </x:c>
      <x:c r="C2153" s="453" t="str">
        <x:v>DISPONIBILIDADE</x:v>
      </x:c>
      <x:c r="D2153" s="453" t="str">
        <x:v>LINHA MORTA</x:v>
      </x:c>
      <x:c r="E2153" s="453" t="str">
        <x:v>5022200037</x:v>
      </x:c>
      <x:c r="F2153" s="601" t="str">
        <x:v>INST SECCION E ATERRAM CERCA LM</x:v>
      </x:c>
      <x:c r="G2153" s="453" t="str">
        <x:v>CONJUNTO</x:v>
      </x:c>
      <x:c r="H2153" s="604" t="n">
        <x:v>3</x:v>
      </x:c>
      <x:c r="I2153" s="607" t="n">
        <x:v>2347.51</x:v>
      </x:c>
      <x:c r="J2153" s="607" t="n">
        <x:v>2282.49</x:v>
      </x:c>
      <x:c r="K2153" s="453" t="str">
        <x:v>SUL</x:v>
      </x:c>
      <x:c r="L2153" s="453" t="str">
        <x:v>NÃO</x:v>
      </x:c>
      <x:c r="M2153" s="453" t="str">
        <x:v>DISPONIBILIDADE O&amp;M · FORA DO FATOR K</x:v>
      </x:c>
      <x:c r="N2153" s="453" t="str">
        <x:v>DE/PARA POR CÓDIGO | NÃO INFORMADA</x:v>
      </x:c>
    </x:row>
    <x:row r="2154">
      <x:c r="A2154" s="453" t="str">
        <x:v>AGOSTO 2025</x:v>
      </x:c>
      <x:c r="B2154" s="453" t="str">
        <x:v>DISPONIBILIDADE</x:v>
      </x:c>
      <x:c r="C2154" s="453" t="str">
        <x:v>DISPONIBILIDADE</x:v>
      </x:c>
      <x:c r="D2154" s="453" t="str">
        <x:v>LINHA MORTA</x:v>
      </x:c>
      <x:c r="E2154" s="453" t="str">
        <x:v>5024000064</x:v>
      </x:c>
      <x:c r="F2154" s="601" t="str">
        <x:v>INST RAMAL DE CONEXAO CONC/MULTIPLEX LM</x:v>
      </x:c>
      <x:c r="G2154" s="453" t="str">
        <x:v>UNIDADE</x:v>
      </x:c>
      <x:c r="H2154" s="604" t="n">
        <x:v>11</x:v>
      </x:c>
      <x:c r="I2154" s="607" t="n">
        <x:v>1488.61</x:v>
      </x:c>
      <x:c r="J2154" s="607" t="n">
        <x:v>5494.61</x:v>
      </x:c>
      <x:c r="K2154" s="453" t="str">
        <x:v>SUL</x:v>
      </x:c>
      <x:c r="L2154" s="453" t="str">
        <x:v>NÃO</x:v>
      </x:c>
      <x:c r="M2154" s="453" t="str">
        <x:v>DISPONIBILIDADE O&amp;M · FORA DO FATOR K</x:v>
      </x:c>
      <x:c r="N2154" s="453" t="str">
        <x:v>DE/PARA POR CÓDIGO | NÃO INFORMADA</x:v>
      </x:c>
    </x:row>
    <x:row r="2155">
      <x:c r="A2155" s="453" t="str">
        <x:v>AGOSTO 2025</x:v>
      </x:c>
      <x:c r="B2155" s="453" t="str">
        <x:v>DISPONIBILIDADE</x:v>
      </x:c>
      <x:c r="C2155" s="453" t="str">
        <x:v>DISPONIBILIDADE</x:v>
      </x:c>
      <x:c r="D2155" s="453" t="str">
        <x:v>LINHA MORTA</x:v>
      </x:c>
      <x:c r="E2155" s="453" t="str">
        <x:v>5024000065</x:v>
      </x:c>
      <x:c r="F2155" s="601" t="str">
        <x:v>RET RAMAL DE CONEXAO CONC/MULTIPLEX LM</x:v>
      </x:c>
      <x:c r="G2155" s="453" t="str">
        <x:v>UNIDADE</x:v>
      </x:c>
      <x:c r="H2155" s="604" t="n">
        <x:v>14</x:v>
      </x:c>
      <x:c r="I2155" s="607" t="n">
        <x:v>341.74</x:v>
      </x:c>
      <x:c r="J2155" s="607" t="n">
        <x:v>4895.1</x:v>
      </x:c>
      <x:c r="K2155" s="453" t="str">
        <x:v>SUL</x:v>
      </x:c>
      <x:c r="L2155" s="453" t="str">
        <x:v>NÃO</x:v>
      </x:c>
      <x:c r="M2155" s="453" t="str">
        <x:v>DISPONIBILIDADE O&amp;M · FORA DO FATOR K</x:v>
      </x:c>
      <x:c r="N2155" s="453" t="str">
        <x:v>DE/PARA POR CÓDIGO</x:v>
      </x:c>
    </x:row>
    <x:row r="2156">
      <x:c r="A2156" s="453" t="str">
        <x:v>AGOSTO 2025</x:v>
      </x:c>
      <x:c r="B2156" s="453" t="str">
        <x:v>DISPONIBILIDADE</x:v>
      </x:c>
      <x:c r="C2156" s="453" t="str">
        <x:v>DISPONIBILIDADE</x:v>
      </x:c>
      <x:c r="D2156" s="453" t="str">
        <x:v>LINHA MORTA</x:v>
      </x:c>
      <x:c r="E2156" s="453" t="str">
        <x:v>5024000085</x:v>
      </x:c>
      <x:c r="F2156" s="601" t="str">
        <x:v>INST CONEXAO RAMAL DE CONEXAO LM</x:v>
      </x:c>
      <x:c r="G2156" s="453" t="str">
        <x:v>UNIDADE</x:v>
      </x:c>
      <x:c r="H2156" s="604" t="n">
        <x:v>1</x:v>
      </x:c>
      <x:c r="I2156" s="607" t="n">
        <x:v>63.45</x:v>
      </x:c>
      <x:c r="J2156" s="607" t="n">
        <x:v>75.85</x:v>
      </x:c>
      <x:c r="K2156" s="453" t="str">
        <x:v>SUL</x:v>
      </x:c>
      <x:c r="L2156" s="453" t="str">
        <x:v>NÃO</x:v>
      </x:c>
      <x:c r="M2156" s="453" t="str">
        <x:v>DISPONIBILIDADE O&amp;M · FORA DO FATOR K</x:v>
      </x:c>
      <x:c r="N2156" s="453" t="str">
        <x:v>DE/PARA POR CÓDIGO</x:v>
      </x:c>
    </x:row>
    <x:row r="2157">
      <x:c r="A2157" s="453" t="str">
        <x:v>AGOSTO 2025</x:v>
      </x:c>
      <x:c r="B2157" s="453" t="str">
        <x:v>DISPONIBILIDADE</x:v>
      </x:c>
      <x:c r="C2157" s="453" t="str">
        <x:v>DISPONIBILIDADE</x:v>
      </x:c>
      <x:c r="D2157" s="453" t="str">
        <x:v>FORA DO ANEXO IX</x:v>
      </x:c>
      <x:c r="E2157" s="453" t="str">
        <x:v>5025300054</x:v>
      </x:c>
      <x:c r="F2157" s="601" t="str">
        <x:v>TURMA MANUT EQUIPAMENTO DISP</x:v>
      </x:c>
      <x:c r="G2157" s="453" t="str">
        <x:v>NÃO INFORMADA</x:v>
      </x:c>
      <x:c r="H2157" s="604" t="n">
        <x:v>2915.688</x:v>
      </x:c>
      <x:c r="I2157" s="607" t="n">
        <x:v>719562.64</x:v>
      </x:c>
      <x:c r="J2157" s="607" t="n">
        <x:v>779340.27</x:v>
      </x:c>
      <x:c r="K2157" s="453" t="str">
        <x:v>NORTE | SUL</x:v>
      </x:c>
      <x:c r="L2157" s="453" t="str">
        <x:v>NÃO</x:v>
      </x:c>
      <x:c r="M2157" s="453" t="str">
        <x:v>DISPONIBILIDADE O&amp;M · FORA DO FATOR K</x:v>
      </x:c>
      <x:c r="N2157" s="453" t="str">
        <x:v>DE/PARA POR CÓDIGO</x:v>
      </x:c>
    </x:row>
    <x:row r="2158">
      <x:c r="A2158" s="453" t="str">
        <x:v>AGOSTO 2025</x:v>
      </x:c>
      <x:c r="B2158" s="453" t="str">
        <x:v>DISPONIBILIDADE</x:v>
      </x:c>
      <x:c r="C2158" s="453" t="str">
        <x:v>DISPONIBILIDADE</x:v>
      </x:c>
      <x:c r="D2158" s="453" t="str">
        <x:v>FORA DO ANEXO IX</x:v>
      </x:c>
      <x:c r="E2158" s="453" t="str">
        <x:v>5025300057</x:v>
      </x:c>
      <x:c r="F2158" s="601" t="str">
        <x:v>TURMA QUALIDADE EM DISP</x:v>
      </x:c>
      <x:c r="G2158" s="453" t="str">
        <x:v>NÃO INFORMADA</x:v>
      </x:c>
      <x:c r="H2158" s="604" t="n">
        <x:v>903.05</x:v>
      </x:c>
      <x:c r="I2158" s="607" t="n">
        <x:v>200450.01</x:v>
      </x:c>
      <x:c r="J2158" s="607" t="n">
        <x:v>218170.63</x:v>
      </x:c>
      <x:c r="K2158" s="453" t="str">
        <x:v>NORTE | SUL</x:v>
      </x:c>
      <x:c r="L2158" s="453" t="str">
        <x:v>NÃO</x:v>
      </x:c>
      <x:c r="M2158" s="453" t="str">
        <x:v>DISPONIBILIDADE O&amp;M · FORA DO FATOR K</x:v>
      </x:c>
      <x:c r="N2158" s="453" t="str">
        <x:v>DE/PARA POR CÓDIGO</x:v>
      </x:c>
    </x:row>
    <x:row r="2159">
      <x:c r="A2159" s="453" t="str">
        <x:v>AGOSTO 2025</x:v>
      </x:c>
      <x:c r="B2159" s="453" t="str">
        <x:v>DISPONIBILIDADE</x:v>
      </x:c>
      <x:c r="C2159" s="453" t="str">
        <x:v>DISPONIBILIDADE</x:v>
      </x:c>
      <x:c r="D2159" s="453" t="str">
        <x:v>LINHA MORTA</x:v>
      </x:c>
      <x:c r="E2159" s="453" t="str">
        <x:v>5025300109</x:v>
      </x:c>
      <x:c r="F2159" s="601" t="str">
        <x:v>INST ELO FUSIVEL LM</x:v>
      </x:c>
      <x:c r="G2159" s="453" t="str">
        <x:v>CONJUNTO</x:v>
      </x:c>
      <x:c r="H2159" s="604" t="n">
        <x:v>10</x:v>
      </x:c>
      <x:c r="I2159" s="607" t="n">
        <x:v>83.93</x:v>
      </x:c>
      <x:c r="J2159" s="607" t="n">
        <x:v>2894.5</x:v>
      </x:c>
      <x:c r="K2159" s="453" t="str">
        <x:v>NORTE | SUL</x:v>
      </x:c>
      <x:c r="L2159" s="453" t="str">
        <x:v>NÃO</x:v>
      </x:c>
      <x:c r="M2159" s="453" t="str">
        <x:v>DISPONIBILIDADE O&amp;M · FORA DO FATOR K</x:v>
      </x:c>
      <x:c r="N2159" s="453" t="str">
        <x:v>DE/PARA POR CÓDIGO</x:v>
      </x:c>
    </x:row>
    <x:row r="2160">
      <x:c r="A2160" s="453" t="str">
        <x:v>AGOSTO 2025</x:v>
      </x:c>
      <x:c r="B2160" s="453" t="str">
        <x:v>DISPONIBILIDADE</x:v>
      </x:c>
      <x:c r="C2160" s="453" t="str">
        <x:v>DISPONIBILIDADE</x:v>
      </x:c>
      <x:c r="D2160" s="453" t="str">
        <x:v>LINHA MORTA</x:v>
      </x:c>
      <x:c r="E2160" s="453" t="str">
        <x:v>5025300110</x:v>
      </x:c>
      <x:c r="F2160" s="601" t="str">
        <x:v>RET ELO FUSIVEL LM</x:v>
      </x:c>
      <x:c r="G2160" s="453" t="str">
        <x:v>CONJUNTO</x:v>
      </x:c>
      <x:c r="H2160" s="604" t="n">
        <x:v>10</x:v>
      </x:c>
      <x:c r="I2160" s="607" t="n">
        <x:v>70.55</x:v>
      </x:c>
      <x:c r="J2160" s="607" t="n">
        <x:v>2433.1</x:v>
      </x:c>
      <x:c r="K2160" s="453" t="str">
        <x:v>NORTE | SUL</x:v>
      </x:c>
      <x:c r="L2160" s="453" t="str">
        <x:v>NÃO</x:v>
      </x:c>
      <x:c r="M2160" s="453" t="str">
        <x:v>DISPONIBILIDADE O&amp;M · FORA DO FATOR K</x:v>
      </x:c>
      <x:c r="N2160" s="453" t="str">
        <x:v>DE/PARA POR CÓDIGO</x:v>
      </x:c>
    </x:row>
    <x:row r="2161">
      <x:c r="A2161" s="453" t="str">
        <x:v>AGOSTO 2025</x:v>
      </x:c>
      <x:c r="B2161" s="453" t="str">
        <x:v>DISPONIBILIDADE</x:v>
      </x:c>
      <x:c r="C2161" s="453" t="str">
        <x:v>DISPONIBILIDADE</x:v>
      </x:c>
      <x:c r="D2161" s="453" t="str">
        <x:v>LINHA MORTA</x:v>
      </x:c>
      <x:c r="E2161" s="453" t="str">
        <x:v>5025300122</x:v>
      </x:c>
      <x:c r="F2161" s="601" t="str">
        <x:v>INST ESTR CP RELIGADOR/SEC 3F &gt;400A LM</x:v>
      </x:c>
      <x:c r="G2161" s="453" t="str">
        <x:v>CONJUNTO</x:v>
      </x:c>
      <x:c r="H2161" s="604" t="n">
        <x:v>1</x:v>
      </x:c>
      <x:c r="I2161" s="607" t="n">
        <x:v>4597.42</x:v>
      </x:c>
      <x:c r="J2161" s="607" t="n">
        <x:v>6000.38</x:v>
      </x:c>
      <x:c r="K2161" s="453" t="str">
        <x:v>SUL</x:v>
      </x:c>
      <x:c r="L2161" s="453" t="str">
        <x:v>NÃO</x:v>
      </x:c>
      <x:c r="M2161" s="453" t="str">
        <x:v>DISPONIBILIDADE O&amp;M · FORA DO FATOR K</x:v>
      </x:c>
      <x:c r="N2161" s="453" t="str">
        <x:v>DE/PARA POR CÓDIGO | NÃO INFORMADA</x:v>
      </x:c>
    </x:row>
    <x:row r="2162">
      <x:c r="A2162" s="453" t="str">
        <x:v>AGOSTO 2025</x:v>
      </x:c>
      <x:c r="B2162" s="453" t="str">
        <x:v>DISPONIBILIDADE</x:v>
      </x:c>
      <x:c r="C2162" s="453" t="str">
        <x:v>DISPONIBILIDADE</x:v>
      </x:c>
      <x:c r="D2162" s="453" t="str">
        <x:v>LINHA MORTA</x:v>
      </x:c>
      <x:c r="E2162" s="453" t="str">
        <x:v>5025300143</x:v>
      </x:c>
      <x:c r="F2162" s="601" t="str">
        <x:v>INST ESTR CP TRAFO DT 1F FN LM</x:v>
      </x:c>
      <x:c r="G2162" s="453" t="str">
        <x:v>CONJUNTO</x:v>
      </x:c>
      <x:c r="H2162" s="604" t="n">
        <x:v>21</x:v>
      </x:c>
      <x:c r="I2162" s="607" t="n">
        <x:v>25994.5</x:v>
      </x:c>
      <x:c r="J2162" s="607" t="n">
        <x:v>38645.88</x:v>
      </x:c>
      <x:c r="K2162" s="453" t="str">
        <x:v>NORTE | SUL</x:v>
      </x:c>
      <x:c r="L2162" s="453" t="str">
        <x:v>NÃO</x:v>
      </x:c>
      <x:c r="M2162" s="453" t="str">
        <x:v>DISPONIBILIDADE O&amp;M · FORA DO FATOR K</x:v>
      </x:c>
      <x:c r="N2162" s="453" t="str">
        <x:v>DE/PARA POR CÓDIGO | NÃO INFORMADA</x:v>
      </x:c>
    </x:row>
    <x:row r="2163">
      <x:c r="A2163" s="453" t="str">
        <x:v>AGOSTO 2025</x:v>
      </x:c>
      <x:c r="B2163" s="453" t="str">
        <x:v>DISPONIBILIDADE</x:v>
      </x:c>
      <x:c r="C2163" s="453" t="str">
        <x:v>DISPONIBILIDADE</x:v>
      </x:c>
      <x:c r="D2163" s="453" t="str">
        <x:v>LINHA MORTA</x:v>
      </x:c>
      <x:c r="E2163" s="453" t="str">
        <x:v>5025300144</x:v>
      </x:c>
      <x:c r="F2163" s="601" t="str">
        <x:v>RET ESTR CP TRAFO DT 1F FN LM</x:v>
      </x:c>
      <x:c r="G2163" s="453" t="str">
        <x:v>CONJUNTO</x:v>
      </x:c>
      <x:c r="H2163" s="604" t="n">
        <x:v>17</x:v>
      </x:c>
      <x:c r="I2163" s="607" t="n">
        <x:v>14337.76</x:v>
      </x:c>
      <x:c r="J2163" s="607" t="n">
        <x:v>25027.91</x:v>
      </x:c>
      <x:c r="K2163" s="453" t="str">
        <x:v>NORTE | SUL</x:v>
      </x:c>
      <x:c r="L2163" s="453" t="str">
        <x:v>NÃO</x:v>
      </x:c>
      <x:c r="M2163" s="453" t="str">
        <x:v>DISPONIBILIDADE O&amp;M · FORA DO FATOR K</x:v>
      </x:c>
      <x:c r="N2163" s="453" t="str">
        <x:v>DE/PARA POR CÓDIGO</x:v>
      </x:c>
    </x:row>
    <x:row r="2164">
      <x:c r="A2164" s="453" t="str">
        <x:v>AGOSTO 2025</x:v>
      </x:c>
      <x:c r="B2164" s="453" t="str">
        <x:v>DISPONIBILIDADE</x:v>
      </x:c>
      <x:c r="C2164" s="453" t="str">
        <x:v>DISPONIBILIDADE</x:v>
      </x:c>
      <x:c r="D2164" s="453" t="str">
        <x:v>LINHA MORTA</x:v>
      </x:c>
      <x:c r="E2164" s="453" t="str">
        <x:v>5025300145</x:v>
      </x:c>
      <x:c r="F2164" s="601" t="str">
        <x:v>INST ESTR CP TRAFO DT 2F FF LM</x:v>
      </x:c>
      <x:c r="G2164" s="453" t="str">
        <x:v>CONJUNTO</x:v>
      </x:c>
      <x:c r="H2164" s="604" t="n">
        <x:v>4</x:v>
      </x:c>
      <x:c r="I2164" s="607" t="n">
        <x:v>5660.38</x:v>
      </x:c>
      <x:c r="J2164" s="607" t="n">
        <x:v>8938.52</x:v>
      </x:c>
      <x:c r="K2164" s="453" t="str">
        <x:v>SUL</x:v>
      </x:c>
      <x:c r="L2164" s="453" t="str">
        <x:v>NÃO</x:v>
      </x:c>
      <x:c r="M2164" s="453" t="str">
        <x:v>DISPONIBILIDADE O&amp;M · FORA DO FATOR K</x:v>
      </x:c>
      <x:c r="N2164" s="453" t="str">
        <x:v>DE/PARA POR CÓDIGO</x:v>
      </x:c>
    </x:row>
    <x:row r="2165">
      <x:c r="A2165" s="453" t="str">
        <x:v>AGOSTO 2025</x:v>
      </x:c>
      <x:c r="B2165" s="453" t="str">
        <x:v>DISPONIBILIDADE</x:v>
      </x:c>
      <x:c r="C2165" s="453" t="str">
        <x:v>DISPONIBILIDADE</x:v>
      </x:c>
      <x:c r="D2165" s="453" t="str">
        <x:v>LINHA MORTA</x:v>
      </x:c>
      <x:c r="E2165" s="453" t="str">
        <x:v>5025300146</x:v>
      </x:c>
      <x:c r="F2165" s="601" t="str">
        <x:v>RET ESTR CP TRAFO DT 2F FF LM</x:v>
      </x:c>
      <x:c r="G2165" s="453" t="str">
        <x:v>CONJUNTO</x:v>
      </x:c>
      <x:c r="H2165" s="604" t="n">
        <x:v>4</x:v>
      </x:c>
      <x:c r="I2165" s="607" t="n">
        <x:v>3754.07</x:v>
      </x:c>
      <x:c r="J2165" s="607" t="n">
        <x:v>6835.36</x:v>
      </x:c>
      <x:c r="K2165" s="453" t="str">
        <x:v>SUL</x:v>
      </x:c>
      <x:c r="L2165" s="453" t="str">
        <x:v>NÃO</x:v>
      </x:c>
      <x:c r="M2165" s="453" t="str">
        <x:v>DISPONIBILIDADE O&amp;M · FORA DO FATOR K</x:v>
      </x:c>
      <x:c r="N2165" s="453" t="str">
        <x:v>DE/PARA POR CÓDIGO</x:v>
      </x:c>
    </x:row>
    <x:row r="2166">
      <x:c r="A2166" s="453" t="str">
        <x:v>AGOSTO 2025</x:v>
      </x:c>
      <x:c r="B2166" s="453" t="str">
        <x:v>DISPONIBILIDADE</x:v>
      </x:c>
      <x:c r="C2166" s="453" t="str">
        <x:v>DISPONIBILIDADE</x:v>
      </x:c>
      <x:c r="D2166" s="453" t="str">
        <x:v>LINHA MORTA</x:v>
      </x:c>
      <x:c r="E2166" s="453" t="str">
        <x:v>5025300147</x:v>
      </x:c>
      <x:c r="F2166" s="601" t="str">
        <x:v>INST ESTR CP TRAFO DT 3F LM</x:v>
      </x:c>
      <x:c r="G2166" s="453" t="str">
        <x:v>CONJUNTO</x:v>
      </x:c>
      <x:c r="H2166" s="604" t="n">
        <x:v>9</x:v>
      </x:c>
      <x:c r="I2166" s="607" t="n">
        <x:v>19710.62</x:v>
      </x:c>
      <x:c r="J2166" s="607" t="n">
        <x:v>27209.88</x:v>
      </x:c>
      <x:c r="K2166" s="453" t="str">
        <x:v>NORTE | SUL</x:v>
      </x:c>
      <x:c r="L2166" s="453" t="str">
        <x:v>NÃO</x:v>
      </x:c>
      <x:c r="M2166" s="453" t="str">
        <x:v>DISPONIBILIDADE O&amp;M · FORA DO FATOR K</x:v>
      </x:c>
      <x:c r="N2166" s="453" t="str">
        <x:v>DE/PARA POR CÓDIGO</x:v>
      </x:c>
    </x:row>
    <x:row r="2167">
      <x:c r="A2167" s="453" t="str">
        <x:v>AGOSTO 2025</x:v>
      </x:c>
      <x:c r="B2167" s="453" t="str">
        <x:v>DISPONIBILIDADE</x:v>
      </x:c>
      <x:c r="C2167" s="453" t="str">
        <x:v>DISPONIBILIDADE</x:v>
      </x:c>
      <x:c r="D2167" s="453" t="str">
        <x:v>LINHA MORTA</x:v>
      </x:c>
      <x:c r="E2167" s="453" t="str">
        <x:v>5025300148</x:v>
      </x:c>
      <x:c r="F2167" s="601" t="str">
        <x:v>RET ESTR CP TRAFO DT 3F LM</x:v>
      </x:c>
      <x:c r="G2167" s="453" t="str">
        <x:v>CONJUNTO</x:v>
      </x:c>
      <x:c r="H2167" s="604" t="n">
        <x:v>9</x:v>
      </x:c>
      <x:c r="I2167" s="607" t="n">
        <x:v>12921.43</x:v>
      </x:c>
      <x:c r="J2167" s="607" t="n">
        <x:v>19520.19</x:v>
      </x:c>
      <x:c r="K2167" s="453" t="str">
        <x:v>NORTE | SUL</x:v>
      </x:c>
      <x:c r="L2167" s="453" t="str">
        <x:v>NÃO</x:v>
      </x:c>
      <x:c r="M2167" s="453" t="str">
        <x:v>DISPONIBILIDADE O&amp;M · FORA DO FATOR K</x:v>
      </x:c>
      <x:c r="N2167" s="453" t="str">
        <x:v>DE/PARA POR CÓDIGO</x:v>
      </x:c>
    </x:row>
    <x:row r="2168">
      <x:c r="A2168" s="453" t="str">
        <x:v>AGOSTO 2025</x:v>
      </x:c>
      <x:c r="B2168" s="453" t="str">
        <x:v>DISPONIBILIDADE</x:v>
      </x:c>
      <x:c r="C2168" s="453" t="str">
        <x:v>DISPONIBILIDADE</x:v>
      </x:c>
      <x:c r="D2168" s="453" t="str">
        <x:v>LINHA MORTA</x:v>
      </x:c>
      <x:c r="E2168" s="453" t="str">
        <x:v>5025300160</x:v>
      </x:c>
      <x:c r="F2168" s="601" t="str">
        <x:v>INST PARA-RAIOS BT LM</x:v>
      </x:c>
      <x:c r="G2168" s="453" t="str">
        <x:v>CONJUNTO</x:v>
      </x:c>
      <x:c r="H2168" s="604" t="n">
        <x:v>87</x:v>
      </x:c>
      <x:c r="I2168" s="607" t="n">
        <x:v>2289.42</x:v>
      </x:c>
      <x:c r="J2168" s="607" t="n">
        <x:v>31540.98</x:v>
      </x:c>
      <x:c r="K2168" s="453" t="str">
        <x:v>SUL</x:v>
      </x:c>
      <x:c r="L2168" s="453" t="str">
        <x:v>NÃO</x:v>
      </x:c>
      <x:c r="M2168" s="453" t="str">
        <x:v>DISPONIBILIDADE O&amp;M · FORA DO FATOR K</x:v>
      </x:c>
      <x:c r="N2168" s="453" t="str">
        <x:v>DE/PARA POR CÓDIGO | NÃO INFORMADA</x:v>
      </x:c>
    </x:row>
    <x:row r="2169">
      <x:c r="A2169" s="453" t="str">
        <x:v>AGOSTO 2025</x:v>
      </x:c>
      <x:c r="B2169" s="453" t="str">
        <x:v>DISPONIBILIDADE</x:v>
      </x:c>
      <x:c r="C2169" s="453" t="str">
        <x:v>DISPONIBILIDADE</x:v>
      </x:c>
      <x:c r="D2169" s="453" t="str">
        <x:v>LINHA MORTA</x:v>
      </x:c>
      <x:c r="E2169" s="453" t="str">
        <x:v>5025300162</x:v>
      </x:c>
      <x:c r="F2169" s="601" t="str">
        <x:v>INST PARA-RAIOS MT LM</x:v>
      </x:c>
      <x:c r="G2169" s="453" t="str">
        <x:v>UNIDADE</x:v>
      </x:c>
      <x:c r="H2169" s="604" t="n">
        <x:v>55</x:v>
      </x:c>
      <x:c r="I2169" s="607" t="n">
        <x:v>4420.12</x:v>
      </x:c>
      <x:c r="J2169" s="607" t="n">
        <x:v>26012.25</x:v>
      </x:c>
      <x:c r="K2169" s="453" t="str">
        <x:v>NORTE | SUL</x:v>
      </x:c>
      <x:c r="L2169" s="453" t="str">
        <x:v>NÃO</x:v>
      </x:c>
      <x:c r="M2169" s="453" t="str">
        <x:v>DISPONIBILIDADE O&amp;M · FORA DO FATOR K</x:v>
      </x:c>
      <x:c r="N2169" s="453" t="str">
        <x:v>DE/PARA POR CÓDIGO</x:v>
      </x:c>
    </x:row>
    <x:row r="2170">
      <x:c r="A2170" s="453" t="str">
        <x:v>AGOSTO 2025</x:v>
      </x:c>
      <x:c r="B2170" s="453" t="str">
        <x:v>DISPONIBILIDADE</x:v>
      </x:c>
      <x:c r="C2170" s="453" t="str">
        <x:v>DISPONIBILIDADE</x:v>
      </x:c>
      <x:c r="D2170" s="453" t="str">
        <x:v>LINHA MORTA</x:v>
      </x:c>
      <x:c r="E2170" s="453" t="str">
        <x:v>5025300163</x:v>
      </x:c>
      <x:c r="F2170" s="601" t="str">
        <x:v>RET PARA-RAIOS MT LM</x:v>
      </x:c>
      <x:c r="G2170" s="453" t="str">
        <x:v>UNIDADE</x:v>
      </x:c>
      <x:c r="H2170" s="604" t="n">
        <x:v>54</x:v>
      </x:c>
      <x:c r="I2170" s="607" t="n">
        <x:v>1740.43</x:v>
      </x:c>
      <x:c r="J2170" s="607" t="n">
        <x:v>15836.04</x:v>
      </x:c>
      <x:c r="K2170" s="453" t="str">
        <x:v>NORTE | SUL</x:v>
      </x:c>
      <x:c r="L2170" s="453" t="str">
        <x:v>NÃO</x:v>
      </x:c>
      <x:c r="M2170" s="453" t="str">
        <x:v>DISPONIBILIDADE O&amp;M · FORA DO FATOR K</x:v>
      </x:c>
      <x:c r="N2170" s="453" t="str">
        <x:v>DE/PARA POR CÓDIGO</x:v>
      </x:c>
    </x:row>
    <x:row r="2171">
      <x:c r="A2171" s="453" t="str">
        <x:v>AGOSTO 2025</x:v>
      </x:c>
      <x:c r="B2171" s="453" t="str">
        <x:v>DISPONIBILIDADE</x:v>
      </x:c>
      <x:c r="C2171" s="453" t="str">
        <x:v>DISPONIBILIDADE</x:v>
      </x:c>
      <x:c r="D2171" s="453" t="str">
        <x:v>LINHA MORTA</x:v>
      </x:c>
      <x:c r="E2171" s="453" t="str">
        <x:v>5025300166</x:v>
      </x:c>
      <x:c r="F2171" s="601" t="str">
        <x:v>INST CHAVE FUSIVEL RELIG LM</x:v>
      </x:c>
      <x:c r="G2171" s="453" t="str">
        <x:v>UNIDADE</x:v>
      </x:c>
      <x:c r="H2171" s="604" t="n">
        <x:v>1</x:v>
      </x:c>
      <x:c r="I2171" s="607" t="n">
        <x:v>545.66</x:v>
      </x:c>
      <x:c r="J2171" s="607" t="n">
        <x:v>770.82</x:v>
      </x:c>
      <x:c r="K2171" s="453" t="str">
        <x:v>SUL</x:v>
      </x:c>
      <x:c r="L2171" s="453" t="str">
        <x:v>NÃO</x:v>
      </x:c>
      <x:c r="M2171" s="453" t="str">
        <x:v>DISPONIBILIDADE O&amp;M · FORA DO FATOR K</x:v>
      </x:c>
      <x:c r="N2171" s="453" t="str">
        <x:v>DE/PARA POR CÓDIGO</x:v>
      </x:c>
    </x:row>
    <x:row r="2172">
      <x:c r="A2172" s="453" t="str">
        <x:v>AGOSTO 2025</x:v>
      </x:c>
      <x:c r="B2172" s="453" t="str">
        <x:v>DISPONIBILIDADE</x:v>
      </x:c>
      <x:c r="C2172" s="453" t="str">
        <x:v>DISPONIBILIDADE</x:v>
      </x:c>
      <x:c r="D2172" s="453" t="str">
        <x:v>LINHA MORTA</x:v>
      </x:c>
      <x:c r="E2172" s="453" t="str">
        <x:v>5025300167</x:v>
      </x:c>
      <x:c r="F2172" s="601" t="str">
        <x:v>RET CHAVE FUSIVEL RELIG LM</x:v>
      </x:c>
      <x:c r="G2172" s="453" t="str">
        <x:v>UNIDADE</x:v>
      </x:c>
      <x:c r="H2172" s="604" t="n">
        <x:v>1</x:v>
      </x:c>
      <x:c r="I2172" s="607" t="n">
        <x:v>332.84</x:v>
      </x:c>
      <x:c r="J2172" s="607" t="n">
        <x:v>470.19</x:v>
      </x:c>
      <x:c r="K2172" s="453" t="str">
        <x:v>SUL</x:v>
      </x:c>
      <x:c r="L2172" s="453" t="str">
        <x:v>NÃO</x:v>
      </x:c>
      <x:c r="M2172" s="453" t="str">
        <x:v>DISPONIBILIDADE O&amp;M · FORA DO FATOR K</x:v>
      </x:c>
      <x:c r="N2172" s="453" t="str">
        <x:v>DE/PARA POR CÓDIGO</x:v>
      </x:c>
    </x:row>
    <x:row r="2173">
      <x:c r="A2173" s="453" t="str">
        <x:v>AGOSTO 2025</x:v>
      </x:c>
      <x:c r="B2173" s="453" t="str">
        <x:v>DISPONIBILIDADE</x:v>
      </x:c>
      <x:c r="C2173" s="453" t="str">
        <x:v>DISPONIBILIDADE</x:v>
      </x:c>
      <x:c r="D2173" s="453" t="str">
        <x:v>LINHA MORTA</x:v>
      </x:c>
      <x:c r="E2173" s="453" t="str">
        <x:v>5025300172</x:v>
      </x:c>
      <x:c r="F2173" s="601" t="str">
        <x:v>INST CHAVE FUSIVEL 15/25KV LM</x:v>
      </x:c>
      <x:c r="G2173" s="453" t="str">
        <x:v>UNIDADE</x:v>
      </x:c>
      <x:c r="H2173" s="604" t="n">
        <x:v>18</x:v>
      </x:c>
      <x:c r="I2173" s="607" t="n">
        <x:v>2531.43</x:v>
      </x:c>
      <x:c r="J2173" s="607" t="n">
        <x:v>7985.52</x:v>
      </x:c>
      <x:c r="K2173" s="453" t="str">
        <x:v>NORTE | SUL</x:v>
      </x:c>
      <x:c r="L2173" s="453" t="str">
        <x:v>NÃO</x:v>
      </x:c>
      <x:c r="M2173" s="453" t="str">
        <x:v>DISPONIBILIDADE O&amp;M · FORA DO FATOR K</x:v>
      </x:c>
      <x:c r="N2173" s="453" t="str">
        <x:v>DE/PARA POR CÓDIGO</x:v>
      </x:c>
    </x:row>
    <x:row r="2174">
      <x:c r="A2174" s="453" t="str">
        <x:v>AGOSTO 2025</x:v>
      </x:c>
      <x:c r="B2174" s="453" t="str">
        <x:v>DISPONIBILIDADE</x:v>
      </x:c>
      <x:c r="C2174" s="453" t="str">
        <x:v>DISPONIBILIDADE</x:v>
      </x:c>
      <x:c r="D2174" s="453" t="str">
        <x:v>LINHA MORTA</x:v>
      </x:c>
      <x:c r="E2174" s="453" t="str">
        <x:v>5025300173</x:v>
      </x:c>
      <x:c r="F2174" s="601" t="str">
        <x:v>RET CHAVE FUSIVEL 15/25KV LM</x:v>
      </x:c>
      <x:c r="G2174" s="453" t="str">
        <x:v>UNIDADE</x:v>
      </x:c>
      <x:c r="H2174" s="604" t="n">
        <x:v>20</x:v>
      </x:c>
      <x:c r="I2174" s="607" t="n">
        <x:v>1524.93</x:v>
      </x:c>
      <x:c r="J2174" s="607" t="n">
        <x:v>6638.2</x:v>
      </x:c>
      <x:c r="K2174" s="453" t="str">
        <x:v>NORTE | SUL</x:v>
      </x:c>
      <x:c r="L2174" s="453" t="str">
        <x:v>NÃO</x:v>
      </x:c>
      <x:c r="M2174" s="453" t="str">
        <x:v>DISPONIBILIDADE O&amp;M · FORA DO FATOR K</x:v>
      </x:c>
      <x:c r="N2174" s="453" t="str">
        <x:v>DE/PARA POR CÓDIGO</x:v>
      </x:c>
    </x:row>
    <x:row r="2175">
      <x:c r="A2175" s="453" t="str">
        <x:v>AGOSTO 2025</x:v>
      </x:c>
      <x:c r="B2175" s="453" t="str">
        <x:v>DISPONIBILIDADE</x:v>
      </x:c>
      <x:c r="C2175" s="453" t="str">
        <x:v>DISPONIBILIDADE</x:v>
      </x:c>
      <x:c r="D2175" s="453" t="str">
        <x:v>LINHA MORTA</x:v>
      </x:c>
      <x:c r="E2175" s="453" t="str">
        <x:v>5025300252</x:v>
      </x:c>
      <x:c r="F2175" s="601" t="str">
        <x:v>TURMA LM ATE 36,2KV 5H CAM SOBREAVISO</x:v>
      </x:c>
      <x:c r="G2175" s="453" t="str">
        <x:v>HORA</x:v>
      </x:c>
      <x:c r="H2175" s="604" t="n">
        <x:v>2534.993</x:v>
      </x:c>
      <x:c r="I2175" s="607" t="n">
        <x:v>310840.84</x:v>
      </x:c>
      <x:c r="J2175" s="607" t="n">
        <x:v>131895.69</x:v>
      </x:c>
      <x:c r="K2175" s="453" t="str">
        <x:v>NORTE | SUL</x:v>
      </x:c>
      <x:c r="L2175" s="453" t="str">
        <x:v>NÃO</x:v>
      </x:c>
      <x:c r="M2175" s="453" t="str">
        <x:v>DISPONIBILIDADE O&amp;M · FORA DO FATOR K</x:v>
      </x:c>
      <x:c r="N2175" s="453" t="str">
        <x:v>OBSERVAÇÃO DO DE/PARA</x:v>
      </x:c>
    </x:row>
    <x:row r="2176">
      <x:c r="A2176" s="453" t="str">
        <x:v>AGOSTO 2025</x:v>
      </x:c>
      <x:c r="B2176" s="453" t="str">
        <x:v>DISPONIBILIDADE</x:v>
      </x:c>
      <x:c r="C2176" s="453" t="str">
        <x:v>DISPONIBILIDADE</x:v>
      </x:c>
      <x:c r="D2176" s="453" t="str">
        <x:v>LINHA MORTA</x:v>
      </x:c>
      <x:c r="E2176" s="453" t="str">
        <x:v>5025300253</x:v>
      </x:c>
      <x:c r="F2176" s="601" t="str">
        <x:v>TURMA LM ATE 36,2KV 2H LEVE SOBREAVISO</x:v>
      </x:c>
      <x:c r="G2176" s="453" t="str">
        <x:v>HORA</x:v>
      </x:c>
      <x:c r="H2176" s="604" t="n">
        <x:v>18.367</x:v>
      </x:c>
      <x:c r="I2176" s="607" t="n">
        <x:v>355.59</x:v>
      </x:c>
      <x:c r="J2176" s="607" t="n">
        <x:v>955.64</x:v>
      </x:c>
      <x:c r="K2176" s="453" t="str">
        <x:v>NORTE | SUL</x:v>
      </x:c>
      <x:c r="L2176" s="453" t="str">
        <x:v>NÃO</x:v>
      </x:c>
      <x:c r="M2176" s="453" t="str">
        <x:v>DISPONIBILIDADE O&amp;M · FORA DO FATOR K</x:v>
      </x:c>
      <x:c r="N2176" s="453" t="str">
        <x:v>OBSERVAÇÃO DO DE/PARA</x:v>
      </x:c>
    </x:row>
    <x:row r="2177">
      <x:c r="A2177" s="453" t="str">
        <x:v>AGOSTO 2025</x:v>
      </x:c>
      <x:c r="B2177" s="453" t="str">
        <x:v>DISPONIBILIDADE</x:v>
      </x:c>
      <x:c r="C2177" s="453" t="str">
        <x:v>DISPONIBILIDADE</x:v>
      </x:c>
      <x:c r="D2177" s="453" t="str">
        <x:v>LINHA MORTA</x:v>
      </x:c>
      <x:c r="E2177" s="453" t="str">
        <x:v>5025300384</x:v>
      </x:c>
      <x:c r="F2177" s="601" t="str">
        <x:v>RET ESPACADOR/AFASTADOR REDE PRI/SEC LM</x:v>
      </x:c>
      <x:c r="G2177" s="453" t="str">
        <x:v>CONJUNTO</x:v>
      </x:c>
      <x:c r="H2177" s="604" t="n">
        <x:v>87</x:v>
      </x:c>
      <x:c r="I2177" s="607" t="n">
        <x:v>2340.91</x:v>
      </x:c>
      <x:c r="J2177" s="607" t="n">
        <x:v>13723.38</x:v>
      </x:c>
      <x:c r="K2177" s="453" t="str">
        <x:v>NORTE | SUL</x:v>
      </x:c>
      <x:c r="L2177" s="453" t="str">
        <x:v>NÃO</x:v>
      </x:c>
      <x:c r="M2177" s="453" t="str">
        <x:v>DISPONIBILIDADE O&amp;M · FORA DO FATOR K</x:v>
      </x:c>
      <x:c r="N2177" s="453" t="str">
        <x:v>DE/PARA POR CÓDIGO</x:v>
      </x:c>
    </x:row>
    <x:row r="2178">
      <x:c r="A2178" s="453" t="str">
        <x:v>AGOSTO 2025</x:v>
      </x:c>
      <x:c r="B2178" s="453" t="str">
        <x:v>DISPONIBILIDADE</x:v>
      </x:c>
      <x:c r="C2178" s="453" t="str">
        <x:v>DISPONIBILIDADE</x:v>
      </x:c>
      <x:c r="D2178" s="453" t="str">
        <x:v>PODA</x:v>
      </x:c>
      <x:c r="E2178" s="453" t="str">
        <x:v>5026000015</x:v>
      </x:c>
      <x:c r="F2178" s="601" t="str">
        <x:v>PODA ARV GRANDE PT &gt;=12M ELEV 2GE PO LM</x:v>
      </x:c>
      <x:c r="G2178" s="453" t="str">
        <x:v>UNIDADE</x:v>
      </x:c>
      <x:c r="H2178" s="604" t="n">
        <x:v>14</x:v>
      </x:c>
      <x:c r="I2178" s="607" t="n">
        <x:v>21913.44</x:v>
      </x:c>
      <x:c r="J2178" s="607" t="n">
        <x:v>4104.38</x:v>
      </x:c>
      <x:c r="K2178" s="453" t="str">
        <x:v>NORTE | SUL</x:v>
      </x:c>
      <x:c r="L2178" s="453" t="str">
        <x:v>NÃO</x:v>
      </x:c>
      <x:c r="M2178" s="453" t="str">
        <x:v>DISPONIBILIDADE O&amp;M · FORA DO FATOR K</x:v>
      </x:c>
      <x:c r="N2178" s="453" t="str">
        <x:v>SUGESTÃO POR SIMILARIDADE</x:v>
      </x:c>
    </x:row>
    <x:row r="2179">
      <x:c r="A2179" s="453" t="str">
        <x:v>AGOSTO 2025</x:v>
      </x:c>
      <x:c r="B2179" s="453" t="str">
        <x:v>DISPONIBILIDADE</x:v>
      </x:c>
      <x:c r="C2179" s="453" t="str">
        <x:v>DISPONIBILIDADE</x:v>
      </x:c>
      <x:c r="D2179" s="453" t="str">
        <x:v>PODA</x:v>
      </x:c>
      <x:c r="E2179" s="453" t="str">
        <x:v>5026000017</x:v>
      </x:c>
      <x:c r="F2179" s="601" t="str">
        <x:v>PODA ARV MEDIO PT &gt;6&lt;12M ELEV 2ME PO LM</x:v>
      </x:c>
      <x:c r="G2179" s="453" t="str">
        <x:v>UNIDADE</x:v>
      </x:c>
      <x:c r="H2179" s="604" t="n">
        <x:v>411</x:v>
      </x:c>
      <x:c r="I2179" s="607" t="n">
        <x:v>176641.86</x:v>
      </x:c>
      <x:c r="J2179" s="607" t="n">
        <x:v>70289.22</x:v>
      </x:c>
      <x:c r="K2179" s="453" t="str">
        <x:v>NORTE | SUL</x:v>
      </x:c>
      <x:c r="L2179" s="453" t="str">
        <x:v>NÃO</x:v>
      </x:c>
      <x:c r="M2179" s="453" t="str">
        <x:v>DISPONIBILIDADE O&amp;M · FORA DO FATOR K</x:v>
      </x:c>
      <x:c r="N2179" s="453" t="str">
        <x:v>SUGESTÃO POR SIMILARIDADE</x:v>
      </x:c>
    </x:row>
    <x:row r="2180">
      <x:c r="A2180" s="453" t="str">
        <x:v>AGOSTO 2025</x:v>
      </x:c>
      <x:c r="B2180" s="453" t="str">
        <x:v>DISPONIBILIDADE</x:v>
      </x:c>
      <x:c r="C2180" s="453" t="str">
        <x:v>DISPONIBILIDADE</x:v>
      </x:c>
      <x:c r="D2180" s="453" t="str">
        <x:v>PODA</x:v>
      </x:c>
      <x:c r="E2180" s="453" t="str">
        <x:v>5026000026</x:v>
      </x:c>
      <x:c r="F2180" s="601" t="str">
        <x:v>SERV CAMINHAO RECOLHE TRITURADOR/PODA</x:v>
      </x:c>
      <x:c r="G2180" s="453" t="str">
        <x:v>UNIDADE</x:v>
      </x:c>
      <x:c r="H2180" s="604" t="n">
        <x:v>619</x:v>
      </x:c>
      <x:c r="I2180" s="607" t="n">
        <x:v>112497.06</x:v>
      </x:c>
      <x:c r="J2180" s="607" t="n">
        <x:v>302455.78</x:v>
      </x:c>
      <x:c r="K2180" s="453" t="str">
        <x:v>NORTE | SUL</x:v>
      </x:c>
      <x:c r="L2180" s="453" t="str">
        <x:v>NÃO</x:v>
      </x:c>
      <x:c r="M2180" s="453" t="str">
        <x:v>DISPONIBILIDADE O&amp;M · FORA DO FATOR K</x:v>
      </x:c>
      <x:c r="N2180" s="453" t="str">
        <x:v>DE/PARA POR CÓDIGO</x:v>
      </x:c>
    </x:row>
    <x:row r="2181">
      <x:c r="A2181" s="453" t="str">
        <x:v>AGOSTO 2025</x:v>
      </x:c>
      <x:c r="B2181" s="453" t="str">
        <x:v>DISPONIBILIDADE</x:v>
      </x:c>
      <x:c r="C2181" s="453" t="str">
        <x:v>DISPONIBILIDADE</x:v>
      </x:c>
      <x:c r="D2181" s="453" t="str">
        <x:v>PODA</x:v>
      </x:c>
      <x:c r="E2181" s="453" t="str">
        <x:v>5026000037</x:v>
      </x:c>
      <x:c r="F2181" s="601" t="str">
        <x:v>PODA ARV &lt;6M REDE BT CENTRAL 2PC PO LM</x:v>
      </x:c>
      <x:c r="G2181" s="453" t="str">
        <x:v>UNIDADE</x:v>
      </x:c>
      <x:c r="H2181" s="604" t="n">
        <x:v>608</x:v>
      </x:c>
      <x:c r="I2181" s="607" t="n">
        <x:v>264199.04</x:v>
      </x:c>
      <x:c r="J2181" s="607" t="n">
        <x:v>148540.48</x:v>
      </x:c>
      <x:c r="K2181" s="453" t="str">
        <x:v>NORTE | SUL</x:v>
      </x:c>
      <x:c r="L2181" s="453" t="str">
        <x:v>NÃO</x:v>
      </x:c>
      <x:c r="M2181" s="453" t="str">
        <x:v>DISPONIBILIDADE O&amp;M · FORA DO FATOR K</x:v>
      </x:c>
      <x:c r="N2181" s="453" t="str">
        <x:v>SUGESTÃO POR SIMILARIDADE</x:v>
      </x:c>
    </x:row>
    <x:row r="2182">
      <x:c r="A2182" s="453" t="str">
        <x:v>AGOSTO 2025</x:v>
      </x:c>
      <x:c r="B2182" s="453" t="str">
        <x:v>DISPONIBILIDADE</x:v>
      </x:c>
      <x:c r="C2182" s="453" t="str">
        <x:v>DISPONIBILIDADE</x:v>
      </x:c>
      <x:c r="D2182" s="453" t="str">
        <x:v>LINHA VIVA</x:v>
      </x:c>
      <x:c r="E2182" s="453" t="str">
        <x:v>5031200310</x:v>
      </x:c>
      <x:c r="F2182" s="601" t="str">
        <x:v>INST ESTR PRI 2/3F SUS/PAS SP CRUZ SP LV</x:v>
      </x:c>
      <x:c r="G2182" s="453" t="str">
        <x:v>UNIDADE</x:v>
      </x:c>
      <x:c r="H2182" s="604" t="n">
        <x:v>57</x:v>
      </x:c>
      <x:c r="I2182" s="607" t="n">
        <x:v>57032.47</x:v>
      </x:c>
      <x:c r="J2182" s="607" t="n">
        <x:v>35437.47</x:v>
      </x:c>
      <x:c r="K2182" s="453" t="str">
        <x:v>NORTE | SUL</x:v>
      </x:c>
      <x:c r="L2182" s="453" t="str">
        <x:v>NÃO</x:v>
      </x:c>
      <x:c r="M2182" s="453" t="str">
        <x:v>DISPONIBILIDADE O&amp;M · FORA DO FATOR K</x:v>
      </x:c>
      <x:c r="N2182" s="453" t="str">
        <x:v>DE/PARA POR CÓDIGO | NÃO INFORMADA</x:v>
      </x:c>
    </x:row>
    <x:row r="2183">
      <x:c r="A2183" s="453" t="str">
        <x:v>AGOSTO 2025</x:v>
      </x:c>
      <x:c r="B2183" s="453" t="str">
        <x:v>DISPONIBILIDADE</x:v>
      </x:c>
      <x:c r="C2183" s="453" t="str">
        <x:v>DISPONIBILIDADE</x:v>
      </x:c>
      <x:c r="D2183" s="453" t="str">
        <x:v>LINHA VIVA</x:v>
      </x:c>
      <x:c r="E2183" s="453" t="str">
        <x:v>5031200311</x:v>
      </x:c>
      <x:c r="F2183" s="601" t="str">
        <x:v>RET ESTR PRI 2/3F SUS/PAS SP CRUZ SP LV</x:v>
      </x:c>
      <x:c r="G2183" s="453" t="str">
        <x:v>UNIDADE</x:v>
      </x:c>
      <x:c r="H2183" s="604" t="n">
        <x:v>55</x:v>
      </x:c>
      <x:c r="I2183" s="607" t="n">
        <x:v>23102.01</x:v>
      </x:c>
      <x:c r="J2183" s="607" t="n">
        <x:v>21982.95</x:v>
      </x:c>
      <x:c r="K2183" s="453" t="str">
        <x:v>NORTE | SUL</x:v>
      </x:c>
      <x:c r="L2183" s="453" t="str">
        <x:v>NÃO</x:v>
      </x:c>
      <x:c r="M2183" s="453" t="str">
        <x:v>DISPONIBILIDADE O&amp;M · FORA DO FATOR K</x:v>
      </x:c>
      <x:c r="N2183" s="453" t="str">
        <x:v>DE/PARA POR CÓDIGO</x:v>
      </x:c>
    </x:row>
    <x:row r="2184">
      <x:c r="A2184" s="453" t="str">
        <x:v>AGOSTO 2025</x:v>
      </x:c>
      <x:c r="B2184" s="453" t="str">
        <x:v>DISPONIBILIDADE</x:v>
      </x:c>
      <x:c r="C2184" s="453" t="str">
        <x:v>DISPONIBILIDADE</x:v>
      </x:c>
      <x:c r="D2184" s="453" t="str">
        <x:v>LINHA VIVA</x:v>
      </x:c>
      <x:c r="E2184" s="453" t="str">
        <x:v>5031200312</x:v>
      </x:c>
      <x:c r="F2184" s="601" t="str">
        <x:v>INST ESTR PRI 2/3F SUS/PAS DP CRUZ DP LV</x:v>
      </x:c>
      <x:c r="G2184" s="453" t="str">
        <x:v>UNIDADE</x:v>
      </x:c>
      <x:c r="H2184" s="604" t="n">
        <x:v>2</x:v>
      </x:c>
      <x:c r="I2184" s="607" t="n">
        <x:v>2963.38</x:v>
      </x:c>
      <x:c r="J2184" s="607" t="n">
        <x:v>2337.26</x:v>
      </x:c>
      <x:c r="K2184" s="453" t="str">
        <x:v>NORTE | SUL</x:v>
      </x:c>
      <x:c r="L2184" s="453" t="str">
        <x:v>NÃO</x:v>
      </x:c>
      <x:c r="M2184" s="453" t="str">
        <x:v>DISPONIBILIDADE O&amp;M · FORA DO FATOR K</x:v>
      </x:c>
      <x:c r="N2184" s="453" t="str">
        <x:v>DE/PARA POR CÓDIGO | NÃO INFORMADA</x:v>
      </x:c>
    </x:row>
    <x:row r="2185">
      <x:c r="A2185" s="453" t="str">
        <x:v>AGOSTO 2025</x:v>
      </x:c>
      <x:c r="B2185" s="453" t="str">
        <x:v>DISPONIBILIDADE</x:v>
      </x:c>
      <x:c r="C2185" s="453" t="str">
        <x:v>DISPONIBILIDADE</x:v>
      </x:c>
      <x:c r="D2185" s="453" t="str">
        <x:v>LINHA VIVA</x:v>
      </x:c>
      <x:c r="E2185" s="453" t="str">
        <x:v>5031200313</x:v>
      </x:c>
      <x:c r="F2185" s="601" t="str">
        <x:v>RET ESTR PRI 2/3F SUS/PAS DP CRUZ DP LV</x:v>
      </x:c>
      <x:c r="G2185" s="453" t="str">
        <x:v>UNIDADE</x:v>
      </x:c>
      <x:c r="H2185" s="604" t="n">
        <x:v>8</x:v>
      </x:c>
      <x:c r="I2185" s="607" t="n">
        <x:v>3336.35</x:v>
      </x:c>
      <x:c r="J2185" s="607" t="n">
        <x:v>6009.76</x:v>
      </x:c>
      <x:c r="K2185" s="453" t="str">
        <x:v>NORTE | SUL</x:v>
      </x:c>
      <x:c r="L2185" s="453" t="str">
        <x:v>NÃO</x:v>
      </x:c>
      <x:c r="M2185" s="453" t="str">
        <x:v>DISPONIBILIDADE O&amp;M · FORA DO FATOR K</x:v>
      </x:c>
      <x:c r="N2185" s="453" t="str">
        <x:v>DE/PARA POR CÓDIGO</x:v>
      </x:c>
    </x:row>
    <x:row r="2186">
      <x:c r="A2186" s="453" t="str">
        <x:v>AGOSTO 2025</x:v>
      </x:c>
      <x:c r="B2186" s="453" t="str">
        <x:v>DISPONIBILIDADE</x:v>
      </x:c>
      <x:c r="C2186" s="453" t="str">
        <x:v>DISPONIBILIDADE</x:v>
      </x:c>
      <x:c r="D2186" s="453" t="str">
        <x:v>LINHA VIVA</x:v>
      </x:c>
      <x:c r="E2186" s="453" t="str">
        <x:v>5031200314</x:v>
      </x:c>
      <x:c r="F2186" s="601" t="str">
        <x:v>INST ESTR PRI 2/3F ANC/AMA SP CRUZ DP LV</x:v>
      </x:c>
      <x:c r="G2186" s="453" t="str">
        <x:v>UNIDADE</x:v>
      </x:c>
      <x:c r="H2186" s="604" t="n">
        <x:v>6</x:v>
      </x:c>
      <x:c r="I2186" s="607" t="n">
        <x:v>12307.6</x:v>
      </x:c>
      <x:c r="J2186" s="607" t="n">
        <x:v>7512.48</x:v>
      </x:c>
      <x:c r="K2186" s="453" t="str">
        <x:v>NORTE | SUL</x:v>
      </x:c>
      <x:c r="L2186" s="453" t="str">
        <x:v>NÃO</x:v>
      </x:c>
      <x:c r="M2186" s="453" t="str">
        <x:v>DISPONIBILIDADE O&amp;M · FORA DO FATOR K</x:v>
      </x:c>
      <x:c r="N2186" s="453" t="str">
        <x:v>DE/PARA POR CÓDIGO</x:v>
      </x:c>
    </x:row>
    <x:row r="2187">
      <x:c r="A2187" s="453" t="str">
        <x:v>AGOSTO 2025</x:v>
      </x:c>
      <x:c r="B2187" s="453" t="str">
        <x:v>DISPONIBILIDADE</x:v>
      </x:c>
      <x:c r="C2187" s="453" t="str">
        <x:v>DISPONIBILIDADE</x:v>
      </x:c>
      <x:c r="D2187" s="453" t="str">
        <x:v>LINHA VIVA</x:v>
      </x:c>
      <x:c r="E2187" s="453" t="str">
        <x:v>5031200315</x:v>
      </x:c>
      <x:c r="F2187" s="601" t="str">
        <x:v>RET ESTR PRI 2/3F ANC/AMA SP CRUZ DP LV</x:v>
      </x:c>
      <x:c r="G2187" s="453" t="str">
        <x:v>UNIDADE</x:v>
      </x:c>
      <x:c r="H2187" s="604" t="n">
        <x:v>5</x:v>
      </x:c>
      <x:c r="I2187" s="607" t="n">
        <x:v>4057.26</x:v>
      </x:c>
      <x:c r="J2187" s="607" t="n">
        <x:v>4024.3</x:v>
      </x:c>
      <x:c r="K2187" s="453" t="str">
        <x:v>NORTE | SUL</x:v>
      </x:c>
      <x:c r="L2187" s="453" t="str">
        <x:v>NÃO</x:v>
      </x:c>
      <x:c r="M2187" s="453" t="str">
        <x:v>DISPONIBILIDADE O&amp;M · FORA DO FATOR K</x:v>
      </x:c>
      <x:c r="N2187" s="453" t="str">
        <x:v>DE/PARA POR CÓDIGO</x:v>
      </x:c>
    </x:row>
    <x:row r="2188">
      <x:c r="A2188" s="453" t="str">
        <x:v>AGOSTO 2025</x:v>
      </x:c>
      <x:c r="B2188" s="453" t="str">
        <x:v>DISPONIBILIDADE</x:v>
      </x:c>
      <x:c r="C2188" s="453" t="str">
        <x:v>DISPONIBILIDADE</x:v>
      </x:c>
      <x:c r="D2188" s="453" t="str">
        <x:v>LINHA VIVA</x:v>
      </x:c>
      <x:c r="E2188" s="453" t="str">
        <x:v>5031200316</x:v>
      </x:c>
      <x:c r="F2188" s="601" t="str">
        <x:v>INST ESTR PRI 2/3F ANC/AMA DP CRUZ DP LV</x:v>
      </x:c>
      <x:c r="G2188" s="453" t="str">
        <x:v>UNIDADE</x:v>
      </x:c>
      <x:c r="H2188" s="604" t="n">
        <x:v>5</x:v>
      </x:c>
      <x:c r="I2188" s="607" t="n">
        <x:v>15204.28</x:v>
      </x:c>
      <x:c r="J2188" s="607" t="n">
        <x:v>8347.4</x:v>
      </x:c>
      <x:c r="K2188" s="453" t="str">
        <x:v>NORTE | SUL</x:v>
      </x:c>
      <x:c r="L2188" s="453" t="str">
        <x:v>NÃO</x:v>
      </x:c>
      <x:c r="M2188" s="453" t="str">
        <x:v>DISPONIBILIDADE O&amp;M · FORA DO FATOR K</x:v>
      </x:c>
      <x:c r="N2188" s="453" t="str">
        <x:v>DE/PARA POR CÓDIGO | NÃO INFORMADA</x:v>
      </x:c>
    </x:row>
    <x:row r="2189">
      <x:c r="A2189" s="453" t="str">
        <x:v>AGOSTO 2025</x:v>
      </x:c>
      <x:c r="B2189" s="453" t="str">
        <x:v>DISPONIBILIDADE</x:v>
      </x:c>
      <x:c r="C2189" s="453" t="str">
        <x:v>DISPONIBILIDADE</x:v>
      </x:c>
      <x:c r="D2189" s="453" t="str">
        <x:v>LINHA VIVA</x:v>
      </x:c>
      <x:c r="E2189" s="453" t="str">
        <x:v>5031200340</x:v>
      </x:c>
      <x:c r="F2189" s="601" t="str">
        <x:v>NIVELAR CRUZETA LV</x:v>
      </x:c>
      <x:c r="G2189" s="453" t="str">
        <x:v>CONJUNTO</x:v>
      </x:c>
      <x:c r="H2189" s="604" t="n">
        <x:v>33</x:v>
      </x:c>
      <x:c r="I2189" s="607" t="n">
        <x:v>12054.57</x:v>
      </x:c>
      <x:c r="J2189" s="607" t="n">
        <x:v>17442.81</x:v>
      </x:c>
      <x:c r="K2189" s="453" t="str">
        <x:v>NORTE</x:v>
      </x:c>
      <x:c r="L2189" s="453" t="str">
        <x:v>NÃO</x:v>
      </x:c>
      <x:c r="M2189" s="453" t="str">
        <x:v>DISPONIBILIDADE O&amp;M · FORA DO FATOR K</x:v>
      </x:c>
      <x:c r="N2189" s="453" t="str">
        <x:v>DE/PARA POR CÓDIGO</x:v>
      </x:c>
    </x:row>
    <x:row r="2190">
      <x:c r="A2190" s="453" t="str">
        <x:v>AGOSTO 2025</x:v>
      </x:c>
      <x:c r="B2190" s="453" t="str">
        <x:v>DISPONIBILIDADE</x:v>
      </x:c>
      <x:c r="C2190" s="453" t="str">
        <x:v>DISPONIBILIDADE</x:v>
      </x:c>
      <x:c r="D2190" s="453" t="str">
        <x:v>LINHA VIVA</x:v>
      </x:c>
      <x:c r="E2190" s="453" t="str">
        <x:v>5031300110</x:v>
      </x:c>
      <x:c r="F2190" s="601" t="str">
        <x:v>INST ISOLADOR PINO/PILAR LV</x:v>
      </x:c>
      <x:c r="G2190" s="453" t="str">
        <x:v>UNIDADE</x:v>
      </x:c>
      <x:c r="H2190" s="604" t="n">
        <x:v>8</x:v>
      </x:c>
      <x:c r="I2190" s="607" t="n">
        <x:v>2034.82</x:v>
      </x:c>
      <x:c r="J2190" s="607" t="n">
        <x:v>2603.12</x:v>
      </x:c>
      <x:c r="K2190" s="453" t="str">
        <x:v>NORTE | SUL</x:v>
      </x:c>
      <x:c r="L2190" s="453" t="str">
        <x:v>NÃO</x:v>
      </x:c>
      <x:c r="M2190" s="453" t="str">
        <x:v>DISPONIBILIDADE O&amp;M · FORA DO FATOR K</x:v>
      </x:c>
      <x:c r="N2190" s="453" t="str">
        <x:v>DE/PARA POR CÓDIGO</x:v>
      </x:c>
    </x:row>
    <x:row r="2191">
      <x:c r="A2191" s="453" t="str">
        <x:v>AGOSTO 2025</x:v>
      </x:c>
      <x:c r="B2191" s="453" t="str">
        <x:v>DISPONIBILIDADE</x:v>
      </x:c>
      <x:c r="C2191" s="453" t="str">
        <x:v>DISPONIBILIDADE</x:v>
      </x:c>
      <x:c r="D2191" s="453" t="str">
        <x:v>LINHA VIVA</x:v>
      </x:c>
      <x:c r="E2191" s="453" t="str">
        <x:v>5031300111</x:v>
      </x:c>
      <x:c r="F2191" s="601" t="str">
        <x:v>RET ISOLADOR PINO/PILAR LV</x:v>
      </x:c>
      <x:c r="G2191" s="453" t="str">
        <x:v>UNIDADE</x:v>
      </x:c>
      <x:c r="H2191" s="604" t="n">
        <x:v>14</x:v>
      </x:c>
      <x:c r="I2191" s="607" t="n">
        <x:v>1415.82</x:v>
      </x:c>
      <x:c r="J2191" s="607" t="n">
        <x:v>3045.42</x:v>
      </x:c>
      <x:c r="K2191" s="453" t="str">
        <x:v>NORTE | SUL</x:v>
      </x:c>
      <x:c r="L2191" s="453" t="str">
        <x:v>NÃO</x:v>
      </x:c>
      <x:c r="M2191" s="453" t="str">
        <x:v>DISPONIBILIDADE O&amp;M · FORA DO FATOR K</x:v>
      </x:c>
      <x:c r="N2191" s="453" t="str">
        <x:v>DE/PARA POR CÓDIGO | NÃO INFORMADA</x:v>
      </x:c>
    </x:row>
    <x:row r="2192">
      <x:c r="A2192" s="453" t="str">
        <x:v>AGOSTO 2025</x:v>
      </x:c>
      <x:c r="B2192" s="453" t="str">
        <x:v>DISPONIBILIDADE</x:v>
      </x:c>
      <x:c r="C2192" s="453" t="str">
        <x:v>DISPONIBILIDADE</x:v>
      </x:c>
      <x:c r="D2192" s="453" t="str">
        <x:v>LINHA VIVA</x:v>
      </x:c>
      <x:c r="E2192" s="453" t="str">
        <x:v>5031300112</x:v>
      </x:c>
      <x:c r="F2192" s="601" t="str">
        <x:v>INST ISOLAD DISCO/ANCORAGEM LV</x:v>
      </x:c>
      <x:c r="G2192" s="453" t="str">
        <x:v>CONJUNTO</x:v>
      </x:c>
      <x:c r="H2192" s="604" t="n">
        <x:v>4</x:v>
      </x:c>
      <x:c r="I2192" s="607" t="n">
        <x:v>1693.53</x:v>
      </x:c>
      <x:c r="J2192" s="607" t="n">
        <x:v>1452.16</x:v>
      </x:c>
      <x:c r="K2192" s="453" t="str">
        <x:v>NORTE | SUL</x:v>
      </x:c>
      <x:c r="L2192" s="453" t="str">
        <x:v>NÃO</x:v>
      </x:c>
      <x:c r="M2192" s="453" t="str">
        <x:v>DISPONIBILIDADE O&amp;M · FORA DO FATOR K</x:v>
      </x:c>
      <x:c r="N2192" s="453" t="str">
        <x:v>DE/PARA POR CÓDIGO</x:v>
      </x:c>
    </x:row>
    <x:row r="2193">
      <x:c r="A2193" s="453" t="str">
        <x:v>AGOSTO 2025</x:v>
      </x:c>
      <x:c r="B2193" s="453" t="str">
        <x:v>DISPONIBILIDADE</x:v>
      </x:c>
      <x:c r="C2193" s="453" t="str">
        <x:v>DISPONIBILIDADE</x:v>
      </x:c>
      <x:c r="D2193" s="453" t="str">
        <x:v>LINHA VIVA</x:v>
      </x:c>
      <x:c r="E2193" s="453" t="str">
        <x:v>5031300113</x:v>
      </x:c>
      <x:c r="F2193" s="601" t="str">
        <x:v>RET ISOLAD DISCO/ANCORAGEM LV</x:v>
      </x:c>
      <x:c r="G2193" s="453" t="str">
        <x:v>CONJUNTO</x:v>
      </x:c>
      <x:c r="H2193" s="604" t="n">
        <x:v>1</x:v>
      </x:c>
      <x:c r="I2193" s="607" t="n">
        <x:v>179.97</x:v>
      </x:c>
      <x:c r="J2193" s="607" t="n">
        <x:v>254.55</x:v>
      </x:c>
      <x:c r="K2193" s="453" t="str">
        <x:v>NORTE | SUL</x:v>
      </x:c>
      <x:c r="L2193" s="453" t="str">
        <x:v>NÃO</x:v>
      </x:c>
      <x:c r="M2193" s="453" t="str">
        <x:v>DISPONIBILIDADE O&amp;M · FORA DO FATOR K</x:v>
      </x:c>
      <x:c r="N2193" s="453" t="str">
        <x:v>DE/PARA POR CÓDIGO</x:v>
      </x:c>
    </x:row>
    <x:row r="2194">
      <x:c r="A2194" s="453" t="str">
        <x:v>AGOSTO 2025</x:v>
      </x:c>
      <x:c r="B2194" s="453" t="str">
        <x:v>DISPONIBILIDADE</x:v>
      </x:c>
      <x:c r="C2194" s="453" t="str">
        <x:v>DISPONIBILIDADE</x:v>
      </x:c>
      <x:c r="D2194" s="453" t="str">
        <x:v>LINHA VIVA</x:v>
      </x:c>
      <x:c r="E2194" s="453" t="str">
        <x:v>5032000207</x:v>
      </x:c>
      <x:c r="F2194" s="601" t="str">
        <x:v>INST EMENDA COND NU AL/CU LV</x:v>
      </x:c>
      <x:c r="G2194" s="453" t="str">
        <x:v>UNIDADE</x:v>
      </x:c>
      <x:c r="H2194" s="604" t="n">
        <x:v>9</x:v>
      </x:c>
      <x:c r="I2194" s="607" t="n">
        <x:v>3169.05</x:v>
      </x:c>
      <x:c r="J2194" s="607" t="n">
        <x:v>3263.31</x:v>
      </x:c>
      <x:c r="K2194" s="453" t="str">
        <x:v>NORTE | SUL</x:v>
      </x:c>
      <x:c r="L2194" s="453" t="str">
        <x:v>NÃO</x:v>
      </x:c>
      <x:c r="M2194" s="453" t="str">
        <x:v>DISPONIBILIDADE O&amp;M · FORA DO FATOR K</x:v>
      </x:c>
      <x:c r="N2194" s="453" t="str">
        <x:v>DE/PARA POR CÓDIGO</x:v>
      </x:c>
    </x:row>
    <x:row r="2195">
      <x:c r="A2195" s="453" t="str">
        <x:v>AGOSTO 2025</x:v>
      </x:c>
      <x:c r="B2195" s="453" t="str">
        <x:v>DISPONIBILIDADE</x:v>
      </x:c>
      <x:c r="C2195" s="453" t="str">
        <x:v>DISPONIBILIDADE</x:v>
      </x:c>
      <x:c r="D2195" s="453" t="str">
        <x:v>LINHA VIVA</x:v>
      </x:c>
      <x:c r="E2195" s="453" t="str">
        <x:v>5032000208</x:v>
      </x:c>
      <x:c r="F2195" s="601" t="str">
        <x:v>INST CONECTOR EM CONDUTOR LV</x:v>
      </x:c>
      <x:c r="G2195" s="453" t="str">
        <x:v>UNIDADE</x:v>
      </x:c>
      <x:c r="H2195" s="604" t="n">
        <x:v>106</x:v>
      </x:c>
      <x:c r="I2195" s="607" t="n">
        <x:v>21536.73</x:v>
      </x:c>
      <x:c r="J2195" s="607" t="n">
        <x:v>28745.08</x:v>
      </x:c>
      <x:c r="K2195" s="453" t="str">
        <x:v>NORTE | SUL</x:v>
      </x:c>
      <x:c r="L2195" s="453" t="str">
        <x:v>NÃO</x:v>
      </x:c>
      <x:c r="M2195" s="453" t="str">
        <x:v>DISPONIBILIDADE O&amp;M · FORA DO FATOR K</x:v>
      </x:c>
      <x:c r="N2195" s="453" t="str">
        <x:v>DE/PARA POR CÓDIGO</x:v>
      </x:c>
    </x:row>
    <x:row r="2196">
      <x:c r="A2196" s="453" t="str">
        <x:v>AGOSTO 2025</x:v>
      </x:c>
      <x:c r="B2196" s="453" t="str">
        <x:v>DISPONIBILIDADE</x:v>
      </x:c>
      <x:c r="C2196" s="453" t="str">
        <x:v>DISPONIBILIDADE</x:v>
      </x:c>
      <x:c r="D2196" s="453" t="str">
        <x:v>LINHA VIVA</x:v>
      </x:c>
      <x:c r="E2196" s="453" t="str">
        <x:v>5032000209</x:v>
      </x:c>
      <x:c r="F2196" s="601" t="str">
        <x:v>RET CONECTOR EM CONDUTOR LV</x:v>
      </x:c>
      <x:c r="G2196" s="453" t="str">
        <x:v>UNIDADE</x:v>
      </x:c>
      <x:c r="H2196" s="604" t="n">
        <x:v>45</x:v>
      </x:c>
      <x:c r="I2196" s="607" t="n">
        <x:v>6662.98</x:v>
      </x:c>
      <x:c r="J2196" s="607" t="n">
        <x:v>7720.2</x:v>
      </x:c>
      <x:c r="K2196" s="453" t="str">
        <x:v>NORTE | SUL</x:v>
      </x:c>
      <x:c r="L2196" s="453" t="str">
        <x:v>NÃO</x:v>
      </x:c>
      <x:c r="M2196" s="453" t="str">
        <x:v>DISPONIBILIDADE O&amp;M · FORA DO FATOR K</x:v>
      </x:c>
      <x:c r="N2196" s="453" t="str">
        <x:v>DE/PARA POR CÓDIGO</x:v>
      </x:c>
    </x:row>
    <x:row r="2197">
      <x:c r="A2197" s="453" t="str">
        <x:v>AGOSTO 2025</x:v>
      </x:c>
      <x:c r="B2197" s="453" t="str">
        <x:v>DISPONIBILIDADE</x:v>
      </x:c>
      <x:c r="C2197" s="453" t="str">
        <x:v>DISPONIBILIDADE</x:v>
      </x:c>
      <x:c r="D2197" s="453" t="str">
        <x:v>LINHA VIVA</x:v>
      </x:c>
      <x:c r="E2197" s="453" t="str">
        <x:v>5032000214</x:v>
      </x:c>
      <x:c r="F2197" s="601" t="str">
        <x:v>INST AMARRACAO COND NU/MULTIP/PROTEG LV</x:v>
      </x:c>
      <x:c r="G2197" s="453" t="str">
        <x:v>UNIDADE</x:v>
      </x:c>
      <x:c r="H2197" s="604" t="n">
        <x:v>52</x:v>
      </x:c>
      <x:c r="I2197" s="607" t="n">
        <x:v>7962.18</x:v>
      </x:c>
      <x:c r="J2197" s="607" t="n">
        <x:v>16506.36</x:v>
      </x:c>
      <x:c r="K2197" s="453" t="str">
        <x:v>NORTE | SUL</x:v>
      </x:c>
      <x:c r="L2197" s="453" t="str">
        <x:v>NÃO</x:v>
      </x:c>
      <x:c r="M2197" s="453" t="str">
        <x:v>DISPONIBILIDADE O&amp;M · FORA DO FATOR K</x:v>
      </x:c>
      <x:c r="N2197" s="453" t="str">
        <x:v>DE/PARA POR CÓDIGO</x:v>
      </x:c>
    </x:row>
    <x:row r="2198">
      <x:c r="A2198" s="453" t="str">
        <x:v>AGOSTO 2025</x:v>
      </x:c>
      <x:c r="B2198" s="453" t="str">
        <x:v>DISPONIBILIDADE</x:v>
      </x:c>
      <x:c r="C2198" s="453" t="str">
        <x:v>DISPONIBILIDADE</x:v>
      </x:c>
      <x:c r="D2198" s="453" t="str">
        <x:v>LINHA VIVA</x:v>
      </x:c>
      <x:c r="E2198" s="453" t="str">
        <x:v>5032000215</x:v>
      </x:c>
      <x:c r="F2198" s="601" t="str">
        <x:v>INST FLY TAP/CRUZAM AEREO LV</x:v>
      </x:c>
      <x:c r="G2198" s="453" t="str">
        <x:v>UNIDADE</x:v>
      </x:c>
      <x:c r="H2198" s="604" t="n">
        <x:v>2</x:v>
      </x:c>
      <x:c r="I2198" s="607" t="n">
        <x:v>1265.13</x:v>
      </x:c>
      <x:c r="J2198" s="607" t="n">
        <x:v>1024.04</x:v>
      </x:c>
      <x:c r="K2198" s="453" t="str">
        <x:v>NORTE | SUL</x:v>
      </x:c>
      <x:c r="L2198" s="453" t="str">
        <x:v>NÃO</x:v>
      </x:c>
      <x:c r="M2198" s="453" t="str">
        <x:v>DISPONIBILIDADE O&amp;M · FORA DO FATOR K</x:v>
      </x:c>
      <x:c r="N2198" s="453" t="str">
        <x:v>NÃO INFORMADA | DE/PARA POR CÓDIGO</x:v>
      </x:c>
    </x:row>
    <x:row r="2199">
      <x:c r="A2199" s="453" t="str">
        <x:v>AGOSTO 2025</x:v>
      </x:c>
      <x:c r="B2199" s="453" t="str">
        <x:v>DISPONIBILIDADE</x:v>
      </x:c>
      <x:c r="C2199" s="453" t="str">
        <x:v>DISPONIBILIDADE</x:v>
      </x:c>
      <x:c r="D2199" s="453" t="str">
        <x:v>LINHA VIVA</x:v>
      </x:c>
      <x:c r="E2199" s="453" t="str">
        <x:v>5033000292</x:v>
      </x:c>
      <x:c r="F2199" s="601" t="str">
        <x:v>INST CHAVE FUSIVEL 15/25KV LV</x:v>
      </x:c>
      <x:c r="G2199" s="453" t="str">
        <x:v>UNIDADE</x:v>
      </x:c>
      <x:c r="H2199" s="604" t="n">
        <x:v>71</x:v>
      </x:c>
      <x:c r="I2199" s="607" t="n">
        <x:v>46376.32</x:v>
      </x:c>
      <x:c r="J2199" s="607" t="n">
        <x:v>27028.28</x:v>
      </x:c>
      <x:c r="K2199" s="453" t="str">
        <x:v>NORTE | SUL</x:v>
      </x:c>
      <x:c r="L2199" s="453" t="str">
        <x:v>NÃO</x:v>
      </x:c>
      <x:c r="M2199" s="453" t="str">
        <x:v>DISPONIBILIDADE O&amp;M · FORA DO FATOR K</x:v>
      </x:c>
      <x:c r="N2199" s="453" t="str">
        <x:v>DE/PARA POR CÓDIGO | NÃO INFORMADA</x:v>
      </x:c>
    </x:row>
    <x:row r="2200">
      <x:c r="A2200" s="453" t="str">
        <x:v>AGOSTO 2025</x:v>
      </x:c>
      <x:c r="B2200" s="453" t="str">
        <x:v>DISPONIBILIDADE</x:v>
      </x:c>
      <x:c r="C2200" s="453" t="str">
        <x:v>DISPONIBILIDADE</x:v>
      </x:c>
      <x:c r="D2200" s="453" t="str">
        <x:v>LINHA VIVA</x:v>
      </x:c>
      <x:c r="E2200" s="453" t="str">
        <x:v>5033000293</x:v>
      </x:c>
      <x:c r="F2200" s="601" t="str">
        <x:v>RET CHAVE FUSIVEL 15/25KV LV</x:v>
      </x:c>
      <x:c r="G2200" s="453" t="str">
        <x:v>UNIDADE</x:v>
      </x:c>
      <x:c r="H2200" s="604" t="n">
        <x:v>29</x:v>
      </x:c>
      <x:c r="I2200" s="607" t="n">
        <x:v>13339.35</x:v>
      </x:c>
      <x:c r="J2200" s="607" t="n">
        <x:v>9820.56</x:v>
      </x:c>
      <x:c r="K2200" s="453" t="str">
        <x:v>NORTE | SUL</x:v>
      </x:c>
      <x:c r="L2200" s="453" t="str">
        <x:v>NÃO</x:v>
      </x:c>
      <x:c r="M2200" s="453" t="str">
        <x:v>DISPONIBILIDADE O&amp;M · FORA DO FATOR K</x:v>
      </x:c>
      <x:c r="N2200" s="453" t="str">
        <x:v>DE/PARA POR CÓDIGO</x:v>
      </x:c>
    </x:row>
    <x:row r="2201">
      <x:c r="A2201" s="453" t="str">
        <x:v>AGOSTO 2025</x:v>
      </x:c>
      <x:c r="B2201" s="453" t="str">
        <x:v>DISPONIBILIDADE</x:v>
      </x:c>
      <x:c r="C2201" s="453" t="str">
        <x:v>DISPONIBILIDADE</x:v>
      </x:c>
      <x:c r="D2201" s="453" t="str">
        <x:v>LINHA VIVA</x:v>
      </x:c>
      <x:c r="E2201" s="453" t="str">
        <x:v>5033000296</x:v>
      </x:c>
      <x:c r="F2201" s="601" t="str">
        <x:v>INST CHAVE FACA LV</x:v>
      </x:c>
      <x:c r="G2201" s="453" t="str">
        <x:v>UNIDADE</x:v>
      </x:c>
      <x:c r="H2201" s="604" t="n">
        <x:v>3</x:v>
      </x:c>
      <x:c r="I2201" s="607" t="n">
        <x:v>1133.55</x:v>
      </x:c>
      <x:c r="J2201" s="607" t="n">
        <x:v>1142.04</x:v>
      </x:c>
      <x:c r="K2201" s="453" t="str">
        <x:v>NORTE | SUL</x:v>
      </x:c>
      <x:c r="L2201" s="453" t="str">
        <x:v>NÃO</x:v>
      </x:c>
      <x:c r="M2201" s="453" t="str">
        <x:v>DISPONIBILIDADE O&amp;M · FORA DO FATOR K</x:v>
      </x:c>
      <x:c r="N2201" s="453" t="str">
        <x:v>DE/PARA POR CÓDIGO</x:v>
      </x:c>
    </x:row>
    <x:row r="2202">
      <x:c r="A2202" s="453" t="str">
        <x:v>AGOSTO 2025</x:v>
      </x:c>
      <x:c r="B2202" s="453" t="str">
        <x:v>DISPONIBILIDADE</x:v>
      </x:c>
      <x:c r="C2202" s="453" t="str">
        <x:v>DISPONIBILIDADE</x:v>
      </x:c>
      <x:c r="D2202" s="453" t="str">
        <x:v>LINHA VIVA</x:v>
      </x:c>
      <x:c r="E2202" s="453" t="str">
        <x:v>5033000297</x:v>
      </x:c>
      <x:c r="F2202" s="601" t="str">
        <x:v>RET CHAVE FACA LV</x:v>
      </x:c>
      <x:c r="G2202" s="453" t="str">
        <x:v>UNIDADE</x:v>
      </x:c>
      <x:c r="H2202" s="604" t="n">
        <x:v>3</x:v>
      </x:c>
      <x:c r="I2202" s="607" t="n">
        <x:v>1008.36</x:v>
      </x:c>
      <x:c r="J2202" s="607" t="n">
        <x:v>1015.92</x:v>
      </x:c>
      <x:c r="K2202" s="453" t="str">
        <x:v>NORTE | SUL</x:v>
      </x:c>
      <x:c r="L2202" s="453" t="str">
        <x:v>NÃO</x:v>
      </x:c>
      <x:c r="M2202" s="453" t="str">
        <x:v>DISPONIBILIDADE O&amp;M · FORA DO FATOR K</x:v>
      </x:c>
      <x:c r="N2202" s="453" t="str">
        <x:v>DE/PARA POR CÓDIGO</x:v>
      </x:c>
    </x:row>
    <x:row r="2203">
      <x:c r="A2203" s="453" t="str">
        <x:v>AGOSTO 2025</x:v>
      </x:c>
      <x:c r="B2203" s="453" t="str">
        <x:v>DISPONIBILIDADE</x:v>
      </x:c>
      <x:c r="C2203" s="453" t="str">
        <x:v>DISPONIBILIDADE</x:v>
      </x:c>
      <x:c r="D2203" s="453" t="str">
        <x:v>LINHA VIVA</x:v>
      </x:c>
      <x:c r="E2203" s="453" t="str">
        <x:v>5033000318</x:v>
      </x:c>
      <x:c r="F2203" s="601" t="str">
        <x:v>INST PARA-RAIOS MT LV</x:v>
      </x:c>
      <x:c r="G2203" s="453" t="str">
        <x:v>UNIDADE</x:v>
      </x:c>
      <x:c r="H2203" s="604" t="n">
        <x:v>17</x:v>
      </x:c>
      <x:c r="I2203" s="607" t="n">
        <x:v>17946.57</x:v>
      </x:c>
      <x:c r="J2203" s="607" t="n">
        <x:v>6642.58</x:v>
      </x:c>
      <x:c r="K2203" s="453" t="str">
        <x:v>NORTE | SUL</x:v>
      </x:c>
      <x:c r="L2203" s="453" t="str">
        <x:v>NÃO</x:v>
      </x:c>
      <x:c r="M2203" s="453" t="str">
        <x:v>DISPONIBILIDADE O&amp;M · FORA DO FATOR K</x:v>
      </x:c>
      <x:c r="N2203" s="453" t="str">
        <x:v>DE/PARA POR CÓDIGO | NÃO INFORMADA</x:v>
      </x:c>
    </x:row>
    <x:row r="2204">
      <x:c r="A2204" s="453" t="str">
        <x:v>AGOSTO 2025</x:v>
      </x:c>
      <x:c r="B2204" s="453" t="str">
        <x:v>DISPONIBILIDADE</x:v>
      </x:c>
      <x:c r="C2204" s="453" t="str">
        <x:v>DISPONIBILIDADE</x:v>
      </x:c>
      <x:c r="D2204" s="453" t="str">
        <x:v>LINHA VIVA</x:v>
      </x:c>
      <x:c r="E2204" s="453" t="str">
        <x:v>5033000319</x:v>
      </x:c>
      <x:c r="F2204" s="601" t="str">
        <x:v>RET PARA-RAIOS MT LV</x:v>
      </x:c>
      <x:c r="G2204" s="453" t="str">
        <x:v>UNIDADE</x:v>
      </x:c>
      <x:c r="H2204" s="604" t="n">
        <x:v>17</x:v>
      </x:c>
      <x:c r="I2204" s="607" t="n">
        <x:v>12111.54</x:v>
      </x:c>
      <x:c r="J2204" s="607" t="n">
        <x:v>4168.91</x:v>
      </x:c>
      <x:c r="K2204" s="453" t="str">
        <x:v>NORTE | SUL</x:v>
      </x:c>
      <x:c r="L2204" s="453" t="str">
        <x:v>NÃO</x:v>
      </x:c>
      <x:c r="M2204" s="453" t="str">
        <x:v>DISPONIBILIDADE O&amp;M · FORA DO FATOR K</x:v>
      </x:c>
      <x:c r="N2204" s="453" t="str">
        <x:v>DE/PARA POR CÓDIGO</x:v>
      </x:c>
    </x:row>
    <x:row r="2205">
      <x:c r="A2205" s="453" t="str">
        <x:v>AGOSTO 2025</x:v>
      </x:c>
      <x:c r="B2205" s="453" t="str">
        <x:v>DISPONIBILIDADE</x:v>
      </x:c>
      <x:c r="C2205" s="453" t="str">
        <x:v>DISPONIBILIDADE</x:v>
      </x:c>
      <x:c r="D2205" s="453" t="str">
        <x:v>PODA</x:v>
      </x:c>
      <x:c r="E2205" s="453" t="str">
        <x:v>5035000065</x:v>
      </x:c>
      <x:c r="F2205" s="601" t="str">
        <x:v>PODA ARV&gt;6&lt;12M REDE BT CENTRAL 2MC PO LV</x:v>
      </x:c>
      <x:c r="G2205" s="453" t="str">
        <x:v>UNIDADE</x:v>
      </x:c>
      <x:c r="H2205" s="604" t="n">
        <x:v>9</x:v>
      </x:c>
      <x:c r="I2205" s="607" t="n">
        <x:v>24210.54</x:v>
      </x:c>
      <x:c r="J2205" s="607" t="n">
        <x:v>6376.41</x:v>
      </x:c>
      <x:c r="K2205" s="453" t="str">
        <x:v>NORTE | SUL</x:v>
      </x:c>
      <x:c r="L2205" s="453" t="str">
        <x:v>NÃO</x:v>
      </x:c>
      <x:c r="M2205" s="453" t="str">
        <x:v>DISPONIBILIDADE O&amp;M · FORA DO FATOR K</x:v>
      </x:c>
      <x:c r="N2205" s="453" t="str">
        <x:v>SUGESTÃO POR SIMILARIDADE</x:v>
      </x:c>
    </x:row>
    <x:row r="2206">
      <x:c r="A2206" s="453" t="str">
        <x:v>AGOSTO 2025</x:v>
      </x:c>
      <x:c r="B2206" s="453" t="str">
        <x:v>DISPONIBILIDADE</x:v>
      </x:c>
      <x:c r="C2206" s="453" t="str">
        <x:v>DISPONIBILIDADE</x:v>
      </x:c>
      <x:c r="D2206" s="453" t="str">
        <x:v>LINHA MORTA</x:v>
      </x:c>
      <x:c r="E2206" s="453" t="str">
        <x:v>5400099116</x:v>
      </x:c>
      <x:c r="F2206" s="601" t="str">
        <x:v>INST CORTA-CIRCUITO BT LM</x:v>
      </x:c>
      <x:c r="G2206" s="453" t="str">
        <x:v>UNIDADE</x:v>
      </x:c>
      <x:c r="H2206" s="604" t="n">
        <x:v>4</x:v>
      </x:c>
      <x:c r="I2206" s="607" t="n">
        <x:v>170.24</x:v>
      </x:c>
      <x:c r="J2206" s="607" t="n">
        <x:v>1450.16</x:v>
      </x:c>
      <x:c r="K2206" s="453" t="str">
        <x:v>SUL</x:v>
      </x:c>
      <x:c r="L2206" s="453" t="str">
        <x:v>NÃO</x:v>
      </x:c>
      <x:c r="M2206" s="453" t="str">
        <x:v>DISPONIBILIDADE O&amp;M · FORA DO FATOR K</x:v>
      </x:c>
      <x:c r="N2206" s="453" t="str">
        <x:v>DE/PARA POR CÓDIGO | NÃO INFORMADA</x:v>
      </x:c>
    </x:row>
    <x:row r="2207">
      <x:c r="A2207" s="453" t="str">
        <x:v>AGOSTO 2025</x:v>
      </x:c>
      <x:c r="B2207" s="453" t="str">
        <x:v>DISPONIBILIDADE</x:v>
      </x:c>
      <x:c r="C2207" s="453" t="str">
        <x:v>DISPONIBILIDADE</x:v>
      </x:c>
      <x:c r="D2207" s="453" t="str">
        <x:v>LINHA MORTA</x:v>
      </x:c>
      <x:c r="E2207" s="453" t="str">
        <x:v>5400099117</x:v>
      </x:c>
      <x:c r="F2207" s="601" t="str">
        <x:v>RET CORTA-CIRCUITO BT LM</x:v>
      </x:c>
      <x:c r="G2207" s="453" t="str">
        <x:v>UNIDADE</x:v>
      </x:c>
      <x:c r="H2207" s="604" t="n">
        <x:v>11</x:v>
      </x:c>
      <x:c r="I2207" s="607" t="n">
        <x:v>239.65</x:v>
      </x:c>
      <x:c r="J2207" s="607" t="n">
        <x:v>2741.53</x:v>
      </x:c>
      <x:c r="K2207" s="453" t="str">
        <x:v>SUL</x:v>
      </x:c>
      <x:c r="L2207" s="453" t="str">
        <x:v>NÃO</x:v>
      </x:c>
      <x:c r="M2207" s="453" t="str">
        <x:v>DISPONIBILIDADE O&amp;M · FORA DO FATOR K</x:v>
      </x:c>
      <x:c r="N2207" s="453" t="str">
        <x:v>DE/PARA POR CÓDIGO</x:v>
      </x:c>
    </x:row>
    <x:row r="2208">
      <x:c r="A2208" s="453" t="str">
        <x:v>AGOSTO 2025</x:v>
      </x:c>
      <x:c r="B2208" s="453" t="str">
        <x:v>DISPONIBILIDADE</x:v>
      </x:c>
      <x:c r="C2208" s="453" t="str">
        <x:v>DISPONIBILIDADE</x:v>
      </x:c>
      <x:c r="D2208" s="453" t="str">
        <x:v>LINHA MORTA</x:v>
      </x:c>
      <x:c r="E2208" s="453" t="str">
        <x:v>5400099188</x:v>
      </x:c>
      <x:c r="F2208" s="601" t="str">
        <x:v>INST HASTE PARA-RAIOS LM</x:v>
      </x:c>
      <x:c r="G2208" s="453" t="str">
        <x:v>UNIDADE</x:v>
      </x:c>
      <x:c r="H2208" s="604" t="n">
        <x:v>8</x:v>
      </x:c>
      <x:c r="I2208" s="607" t="n">
        <x:v>1207.31</x:v>
      </x:c>
      <x:c r="J2208" s="607" t="n">
        <x:v>2511.2</x:v>
      </x:c>
      <x:c r="K2208" s="453" t="str">
        <x:v>SUL</x:v>
      </x:c>
      <x:c r="L2208" s="453" t="str">
        <x:v>NÃO</x:v>
      </x:c>
      <x:c r="M2208" s="453" t="str">
        <x:v>DISPONIBILIDADE O&amp;M · FORA DO FATOR K</x:v>
      </x:c>
      <x:c r="N2208" s="453" t="str">
        <x:v>NÃO INFORMADA | DE/PARA POR CÓDIGO</x:v>
      </x:c>
    </x:row>
    <x:row r="2209">
      <x:c r="A2209" s="453" t="str">
        <x:v>AGOSTO 2025</x:v>
      </x:c>
      <x:c r="B2209" s="453" t="str">
        <x:v>DISPONIBILIDADE</x:v>
      </x:c>
      <x:c r="C2209" s="453" t="str">
        <x:v>DISPONIBILIDADE</x:v>
      </x:c>
      <x:c r="D2209" s="453" t="str">
        <x:v>LINHA MORTA</x:v>
      </x:c>
      <x:c r="E2209" s="453" t="str">
        <x:v>5400099189</x:v>
      </x:c>
      <x:c r="F2209" s="601" t="str">
        <x:v>RET HASTE PARA-RAIOS LM</x:v>
      </x:c>
      <x:c r="G2209" s="453" t="str">
        <x:v>UNIDADE</x:v>
      </x:c>
      <x:c r="H2209" s="604" t="n">
        <x:v>1</x:v>
      </x:c>
      <x:c r="I2209" s="607" t="n">
        <x:v>43.92</x:v>
      </x:c>
      <x:c r="J2209" s="607" t="n">
        <x:v>156.42</x:v>
      </x:c>
      <x:c r="K2209" s="453" t="str">
        <x:v>SUL</x:v>
      </x:c>
      <x:c r="L2209" s="453" t="str">
        <x:v>NÃO</x:v>
      </x:c>
      <x:c r="M2209" s="453" t="str">
        <x:v>DISPONIBILIDADE O&amp;M · FORA DO FATOR K</x:v>
      </x:c>
      <x:c r="N2209" s="453" t="str">
        <x:v>DE/PARA POR CÓDIGO</x:v>
      </x:c>
    </x:row>
    <x:row r="2210">
      <x:c r="A2210" s="453" t="str">
        <x:v>AGOSTO 2025</x:v>
      </x:c>
      <x:c r="B2210" s="453" t="str">
        <x:v>DISPONIBILIDADE</x:v>
      </x:c>
      <x:c r="C2210" s="453" t="str">
        <x:v>DISPONIBILIDADE</x:v>
      </x:c>
      <x:c r="D2210" s="453" t="str">
        <x:v>LINHA MORTA</x:v>
      </x:c>
      <x:c r="E2210" s="453" t="str">
        <x:v>5400099204</x:v>
      </x:c>
      <x:c r="F2210" s="601" t="str">
        <x:v>IMPLANT TALA (REFORCO POSTE MAD) BASE LM</x:v>
      </x:c>
      <x:c r="G2210" s="453" t="str">
        <x:v>UNIDADE</x:v>
      </x:c>
      <x:c r="H2210" s="604" t="n">
        <x:v>81</x:v>
      </x:c>
      <x:c r="I2210" s="607" t="n">
        <x:v>88550.82</x:v>
      </x:c>
      <x:c r="J2210" s="607" t="n">
        <x:v>85604.85</x:v>
      </x:c>
      <x:c r="K2210" s="453" t="str">
        <x:v>NORTE | SUL</x:v>
      </x:c>
      <x:c r="L2210" s="453" t="str">
        <x:v>NÃO</x:v>
      </x:c>
      <x:c r="M2210" s="453" t="str">
        <x:v>DISPONIBILIDADE O&amp;M · FORA DO FATOR K</x:v>
      </x:c>
      <x:c r="N2210" s="453" t="str">
        <x:v>DE/PARA POR CÓDIGO</x:v>
      </x:c>
    </x:row>
    <x:row r="2211">
      <x:c r="A2211" s="453" t="str">
        <x:v>AGOSTO 2025</x:v>
      </x:c>
      <x:c r="B2211" s="453" t="str">
        <x:v>O&amp;M</x:v>
      </x:c>
      <x:c r="C2211" s="453" t="str">
        <x:v>PRODUÇÃO</x:v>
      </x:c>
      <x:c r="D2211" s="453" t="str">
        <x:v>LINHA MORTA</x:v>
      </x:c>
      <x:c r="E2211" s="453" t="str">
        <x:v>5020000092</x:v>
      </x:c>
      <x:c r="F2211" s="601" t="str">
        <x:v>INST POSTE CONCRETO ATE 14M LM</x:v>
      </x:c>
      <x:c r="G2211" s="453" t="str">
        <x:v>UNIDADE</x:v>
      </x:c>
      <x:c r="H2211" s="604" t="n">
        <x:v>787</x:v>
      </x:c>
      <x:c r="I2211" s="607" t="n">
        <x:v>1089815.4</x:v>
      </x:c>
      <x:c r="J2211" s="607" t="n">
        <x:v>1386229.67</x:v>
      </x:c>
      <x:c r="K2211" s="453" t="str">
        <x:v>NORTE | SUL</x:v>
      </x:c>
      <x:c r="L2211" s="453" t="str">
        <x:v>SIM</x:v>
      </x:c>
      <x:c r="M2211" s="453" t="str">
        <x:v>PRODUÇÃO · COMPÕE O FATOR K</x:v>
      </x:c>
      <x:c r="N2211" s="453" t="str">
        <x:v>DE/PARA POR CÓDIGO</x:v>
      </x:c>
    </x:row>
    <x:row r="2212">
      <x:c r="A2212" s="453" t="str">
        <x:v>AGOSTO 2025</x:v>
      </x:c>
      <x:c r="B2212" s="453" t="str">
        <x:v>O&amp;M</x:v>
      </x:c>
      <x:c r="C2212" s="453" t="str">
        <x:v>PRODUÇÃO</x:v>
      </x:c>
      <x:c r="D2212" s="453" t="str">
        <x:v>LINHA MORTA</x:v>
      </x:c>
      <x:c r="E2212" s="453" t="str">
        <x:v>5020000093</x:v>
      </x:c>
      <x:c r="F2212" s="601" t="str">
        <x:v>RET POSTE CONCRETO ATE 14M LM</x:v>
      </x:c>
      <x:c r="G2212" s="453" t="str">
        <x:v>UNIDADE</x:v>
      </x:c>
      <x:c r="H2212" s="604" t="n">
        <x:v>51.169939</x:v>
      </x:c>
      <x:c r="I2212" s="607" t="n">
        <x:v>29506.62</x:v>
      </x:c>
      <x:c r="J2212" s="607" t="n">
        <x:v>35649.07</x:v>
      </x:c>
      <x:c r="K2212" s="453" t="str">
        <x:v>NORTE | SUL</x:v>
      </x:c>
      <x:c r="L2212" s="453" t="str">
        <x:v>SIM</x:v>
      </x:c>
      <x:c r="M2212" s="453" t="str">
        <x:v>PRODUÇÃO · COMPÕE O FATOR K</x:v>
      </x:c>
      <x:c r="N2212" s="453" t="str">
        <x:v>DE/PARA POR CÓDIGO | NÃO INFORMADA</x:v>
      </x:c>
    </x:row>
    <x:row r="2213">
      <x:c r="A2213" s="453" t="str">
        <x:v>AGOSTO 2025</x:v>
      </x:c>
      <x:c r="B2213" s="453" t="str">
        <x:v>O&amp;M</x:v>
      </x:c>
      <x:c r="C2213" s="453" t="str">
        <x:v>PRODUÇÃO</x:v>
      </x:c>
      <x:c r="D2213" s="453" t="str">
        <x:v>LINHA MORTA</x:v>
      </x:c>
      <x:c r="E2213" s="453" t="str">
        <x:v>5020000098</x:v>
      </x:c>
      <x:c r="F2213" s="601" t="str">
        <x:v>INST POSTE DE FIBRA 7 A 19M LM</x:v>
      </x:c>
      <x:c r="G2213" s="453" t="str">
        <x:v>UNIDADE</x:v>
      </x:c>
      <x:c r="H2213" s="604" t="n">
        <x:v>411</x:v>
      </x:c>
      <x:c r="I2213" s="607" t="n">
        <x:v>496317.81</x:v>
      </x:c>
      <x:c r="J2213" s="607" t="n">
        <x:v>482826.36</x:v>
      </x:c>
      <x:c r="K2213" s="453" t="str">
        <x:v>NORTE | SUL</x:v>
      </x:c>
      <x:c r="L2213" s="453" t="str">
        <x:v>SIM</x:v>
      </x:c>
      <x:c r="M2213" s="453" t="str">
        <x:v>PRODUÇÃO · COMPÕE O FATOR K</x:v>
      </x:c>
      <x:c r="N2213" s="453" t="str">
        <x:v>DE/PARA POR CÓDIGO | NÃO INFORMADA</x:v>
      </x:c>
    </x:row>
    <x:row r="2214">
      <x:c r="A2214" s="453" t="str">
        <x:v>AGOSTO 2025</x:v>
      </x:c>
      <x:c r="B2214" s="453" t="str">
        <x:v>O&amp;M</x:v>
      </x:c>
      <x:c r="C2214" s="453" t="str">
        <x:v>PRODUÇÃO</x:v>
      </x:c>
      <x:c r="D2214" s="453" t="str">
        <x:v>LINHA MORTA</x:v>
      </x:c>
      <x:c r="E2214" s="453" t="str">
        <x:v>5020000099</x:v>
      </x:c>
      <x:c r="F2214" s="601" t="str">
        <x:v>RET POSTE DE FIBRA 7 A 19M LM</x:v>
      </x:c>
      <x:c r="G2214" s="453" t="str">
        <x:v>UNIDADE</x:v>
      </x:c>
      <x:c r="H2214" s="604" t="n">
        <x:v>4.845897</x:v>
      </x:c>
      <x:c r="I2214" s="607" t="n">
        <x:v>2269.85</x:v>
      </x:c>
      <x:c r="J2214" s="607" t="n">
        <x:v>2902.74</x:v>
      </x:c>
      <x:c r="K2214" s="453" t="str">
        <x:v>NORTE | SUL</x:v>
      </x:c>
      <x:c r="L2214" s="453" t="str">
        <x:v>SIM</x:v>
      </x:c>
      <x:c r="M2214" s="453" t="str">
        <x:v>PRODUÇÃO · COMPÕE O FATOR K</x:v>
      </x:c>
      <x:c r="N2214" s="453" t="str">
        <x:v>DE/PARA POR CÓDIGO | NÃO INFORMADA</x:v>
      </x:c>
    </x:row>
    <x:row r="2215">
      <x:c r="A2215" s="453" t="str">
        <x:v>AGOSTO 2025</x:v>
      </x:c>
      <x:c r="B2215" s="453" t="str">
        <x:v>O&amp;M</x:v>
      </x:c>
      <x:c r="C2215" s="453" t="str">
        <x:v>PRODUÇÃO</x:v>
      </x:c>
      <x:c r="D2215" s="453" t="str">
        <x:v>LINHA MORTA</x:v>
      </x:c>
      <x:c r="E2215" s="453" t="str">
        <x:v>5020000106</x:v>
      </x:c>
      <x:c r="F2215" s="601" t="str">
        <x:v>APRUMAR POSTE CONC/FIBRA LM</x:v>
      </x:c>
      <x:c r="G2215" s="453" t="str">
        <x:v>UNIDADE</x:v>
      </x:c>
      <x:c r="H2215" s="604" t="n">
        <x:v>6</x:v>
      </x:c>
      <x:c r="I2215" s="607" t="n">
        <x:v>2737.98</x:v>
      </x:c>
      <x:c r="J2215" s="607" t="n">
        <x:v>3910.32</x:v>
      </x:c>
      <x:c r="K2215" s="453" t="str">
        <x:v>NORTE</x:v>
      </x:c>
      <x:c r="L2215" s="453" t="str">
        <x:v>SIM</x:v>
      </x:c>
      <x:c r="M2215" s="453" t="str">
        <x:v>PRODUÇÃO · COMPÕE O FATOR K</x:v>
      </x:c>
      <x:c r="N2215" s="453" t="str">
        <x:v>DE/PARA POR CÓDIGO</x:v>
      </x:c>
    </x:row>
    <x:row r="2216">
      <x:c r="A2216" s="453" t="str">
        <x:v>AGOSTO 2025</x:v>
      </x:c>
      <x:c r="B2216" s="453" t="str">
        <x:v>O&amp;M</x:v>
      </x:c>
      <x:c r="C2216" s="453" t="str">
        <x:v>PRODUÇÃO</x:v>
      </x:c>
      <x:c r="D2216" s="453" t="str">
        <x:v>LINHA MORTA</x:v>
      </x:c>
      <x:c r="E2216" s="453" t="str">
        <x:v>5020000107</x:v>
      </x:c>
      <x:c r="F2216" s="601" t="str">
        <x:v>RESTAURAR PASSEIO SIMPLES CIMENTADO LM</x:v>
      </x:c>
      <x:c r="G2216" s="453" t="str">
        <x:v>UNIDADE</x:v>
      </x:c>
      <x:c r="H2216" s="604" t="n">
        <x:v>31</x:v>
      </x:c>
      <x:c r="I2216" s="607" t="n">
        <x:v>22089.05</x:v>
      </x:c>
      <x:c r="J2216" s="607" t="n">
        <x:v>17302.03</x:v>
      </x:c>
      <x:c r="K2216" s="453" t="str">
        <x:v>NORTE | SUL</x:v>
      </x:c>
      <x:c r="L2216" s="453" t="str">
        <x:v>SIM</x:v>
      </x:c>
      <x:c r="M2216" s="453" t="str">
        <x:v>PRODUÇÃO · COMPÕE O FATOR K</x:v>
      </x:c>
      <x:c r="N2216" s="453" t="str">
        <x:v>DE/PARA POR CÓDIGO</x:v>
      </x:c>
    </x:row>
    <x:row r="2217">
      <x:c r="A2217" s="453" t="str">
        <x:v>AGOSTO 2025</x:v>
      </x:c>
      <x:c r="B2217" s="453" t="str">
        <x:v>O&amp;M</x:v>
      </x:c>
      <x:c r="C2217" s="453" t="str">
        <x:v>PRODUÇÃO</x:v>
      </x:c>
      <x:c r="D2217" s="453" t="str">
        <x:v>LINHA MORTA</x:v>
      </x:c>
      <x:c r="E2217" s="453" t="str">
        <x:v>5020000118</x:v>
      </x:c>
      <x:c r="F2217" s="601" t="str">
        <x:v>RET POSTE DE MADEIRA LM</x:v>
      </x:c>
      <x:c r="G2217" s="453" t="str">
        <x:v>UNIDADE</x:v>
      </x:c>
      <x:c r="H2217" s="604" t="n">
        <x:v>720.984163</x:v>
      </x:c>
      <x:c r="I2217" s="607" t="n">
        <x:v>361675.52</x:v>
      </x:c>
      <x:c r="J2217" s="607" t="n">
        <x:v>431876.72</x:v>
      </x:c>
      <x:c r="K2217" s="453" t="str">
        <x:v>NORTE | SUL</x:v>
      </x:c>
      <x:c r="L2217" s="453" t="str">
        <x:v>SIM</x:v>
      </x:c>
      <x:c r="M2217" s="453" t="str">
        <x:v>PRODUÇÃO · COMPÕE O FATOR K</x:v>
      </x:c>
      <x:c r="N2217" s="453" t="str">
        <x:v>DE/PARA POR CÓDIGO | NÃO INFORMADA</x:v>
      </x:c>
    </x:row>
    <x:row r="2218">
      <x:c r="A2218" s="453" t="str">
        <x:v>AGOSTO 2025</x:v>
      </x:c>
      <x:c r="B2218" s="453" t="str">
        <x:v>O&amp;M</x:v>
      </x:c>
      <x:c r="C2218" s="453" t="str">
        <x:v>PRODUÇÃO</x:v>
      </x:c>
      <x:c r="D2218" s="453" t="str">
        <x:v>LINHA MORTA</x:v>
      </x:c>
      <x:c r="E2218" s="453" t="str">
        <x:v>5020000119</x:v>
      </x:c>
      <x:c r="F2218" s="601" t="str">
        <x:v>INST POSTE MET QUAD 5 OU 7M PADRAO LM</x:v>
      </x:c>
      <x:c r="G2218" s="453" t="str">
        <x:v>UNIDADE</x:v>
      </x:c>
      <x:c r="H2218" s="604" t="n">
        <x:v>350</x:v>
      </x:c>
      <x:c r="I2218" s="607" t="n">
        <x:v>86180.5</x:v>
      </x:c>
      <x:c r="J2218" s="607" t="n">
        <x:v>331663.5</x:v>
      </x:c>
      <x:c r="K2218" s="453" t="str">
        <x:v>NORTE</x:v>
      </x:c>
      <x:c r="L2218" s="453" t="str">
        <x:v>SIM</x:v>
      </x:c>
      <x:c r="M2218" s="453" t="str">
        <x:v>PRODUÇÃO · COMPÕE O FATOR K</x:v>
      </x:c>
      <x:c r="N2218" s="453" t="str">
        <x:v>DE/PARA POR CÓDIGO</x:v>
      </x:c>
    </x:row>
    <x:row r="2219">
      <x:c r="A2219" s="453" t="str">
        <x:v>AGOSTO 2025</x:v>
      </x:c>
      <x:c r="B2219" s="453" t="str">
        <x:v>O&amp;M</x:v>
      </x:c>
      <x:c r="C2219" s="453" t="str">
        <x:v>PRODUÇÃO</x:v>
      </x:c>
      <x:c r="D2219" s="453" t="str">
        <x:v>LINHA MORTA</x:v>
      </x:c>
      <x:c r="E2219" s="453" t="str">
        <x:v>5020100055</x:v>
      </x:c>
      <x:c r="F2219" s="601" t="str">
        <x:v>ABRIR CAVA ROCHA MACICA S/ EXPLOSIVO LM</x:v>
      </x:c>
      <x:c r="G2219" s="453" t="str">
        <x:v>UNIDADE</x:v>
      </x:c>
      <x:c r="H2219" s="604" t="n">
        <x:v>27</x:v>
      </x:c>
      <x:c r="I2219" s="607" t="n">
        <x:v>17196.3</x:v>
      </x:c>
      <x:c r="J2219" s="607" t="n">
        <x:v>44537.85</x:v>
      </x:c>
      <x:c r="K2219" s="453" t="str">
        <x:v>NORTE | SUL</x:v>
      </x:c>
      <x:c r="L2219" s="453" t="str">
        <x:v>SIM</x:v>
      </x:c>
      <x:c r="M2219" s="453" t="str">
        <x:v>PRODUÇÃO · COMPÕE O FATOR K</x:v>
      </x:c>
      <x:c r="N2219" s="453" t="str">
        <x:v>DE/PARA POR CÓDIGO | NÃO INFORMADA</x:v>
      </x:c>
    </x:row>
    <x:row r="2220">
      <x:c r="A2220" s="453" t="str">
        <x:v>AGOSTO 2025</x:v>
      </x:c>
      <x:c r="B2220" s="453" t="str">
        <x:v>O&amp;M</x:v>
      </x:c>
      <x:c r="C2220" s="453" t="str">
        <x:v>PRODUÇÃO</x:v>
      </x:c>
      <x:c r="D2220" s="453" t="str">
        <x:v>LINHA MORTA</x:v>
      </x:c>
      <x:c r="E2220" s="453" t="str">
        <x:v>5020100057</x:v>
      </x:c>
      <x:c r="F2220" s="601" t="str">
        <x:v>BASE CONCRETO 2CAMADAS PARA POSTE LM</x:v>
      </x:c>
      <x:c r="G2220" s="453" t="str">
        <x:v>UNIDADE</x:v>
      </x:c>
      <x:c r="H2220" s="604" t="n">
        <x:v>265</x:v>
      </x:c>
      <x:c r="I2220" s="607" t="n">
        <x:v>566416.69</x:v>
      </x:c>
      <x:c r="J2220" s="607" t="n">
        <x:v>383555.7</x:v>
      </x:c>
      <x:c r="K2220" s="453" t="str">
        <x:v>NORTE | SUL</x:v>
      </x:c>
      <x:c r="L2220" s="453" t="str">
        <x:v>SIM</x:v>
      </x:c>
      <x:c r="M2220" s="453" t="str">
        <x:v>PRODUÇÃO · COMPÕE O FATOR K</x:v>
      </x:c>
      <x:c r="N2220" s="453" t="str">
        <x:v>DE/PARA POR CÓDIGO</x:v>
      </x:c>
    </x:row>
    <x:row r="2221">
      <x:c r="A2221" s="453" t="str">
        <x:v>AGOSTO 2025</x:v>
      </x:c>
      <x:c r="B2221" s="453" t="str">
        <x:v>O&amp;M</x:v>
      </x:c>
      <x:c r="C2221" s="453" t="str">
        <x:v>PRODUÇÃO</x:v>
      </x:c>
      <x:c r="D2221" s="453" t="str">
        <x:v>LINHA MORTA</x:v>
      </x:c>
      <x:c r="E2221" s="453" t="str">
        <x:v>5020100058</x:v>
      </x:c>
      <x:c r="F2221" s="601" t="str">
        <x:v>BASE CONCRETO C/ MANILHA PARA POSTE LM</x:v>
      </x:c>
      <x:c r="G2221" s="453" t="str">
        <x:v>UNIDADE</x:v>
      </x:c>
      <x:c r="H2221" s="604" t="n">
        <x:v>2</x:v>
      </x:c>
      <x:c r="I2221" s="607" t="n">
        <x:v>21352.12</x:v>
      </x:c>
      <x:c r="J2221" s="607" t="n">
        <x:v>3444.48</x:v>
      </x:c>
      <x:c r="K2221" s="453" t="str">
        <x:v>SUL</x:v>
      </x:c>
      <x:c r="L2221" s="453" t="str">
        <x:v>SIM</x:v>
      </x:c>
      <x:c r="M2221" s="453" t="str">
        <x:v>PRODUÇÃO · COMPÕE O FATOR K</x:v>
      </x:c>
      <x:c r="N2221" s="453" t="str">
        <x:v>DE/PARA POR CÓDIGO</x:v>
      </x:c>
    </x:row>
    <x:row r="2222">
      <x:c r="A2222" s="453" t="str">
        <x:v>AGOSTO 2025</x:v>
      </x:c>
      <x:c r="B2222" s="453" t="str">
        <x:v>O&amp;M</x:v>
      </x:c>
      <x:c r="C2222" s="453" t="str">
        <x:v>PRODUÇÃO</x:v>
      </x:c>
      <x:c r="D2222" s="453" t="str">
        <x:v>LINHA MORTA</x:v>
      </x:c>
      <x:c r="E2222" s="453" t="str">
        <x:v>5020200034</x:v>
      </x:c>
      <x:c r="F2222" s="601" t="str">
        <x:v>INST ESTAI ANCORA LM</x:v>
      </x:c>
      <x:c r="G2222" s="453" t="str">
        <x:v>CONJUNTO</x:v>
      </x:c>
      <x:c r="H2222" s="604" t="n">
        <x:v>24</x:v>
      </x:c>
      <x:c r="I2222" s="607" t="n">
        <x:v>41929.1</x:v>
      </x:c>
      <x:c r="J2222" s="607" t="n">
        <x:v>22058.16</x:v>
      </x:c>
      <x:c r="K2222" s="453" t="str">
        <x:v>NORTE | SUL</x:v>
      </x:c>
      <x:c r="L2222" s="453" t="str">
        <x:v>SIM</x:v>
      </x:c>
      <x:c r="M2222" s="453" t="str">
        <x:v>PRODUÇÃO · COMPÕE O FATOR K</x:v>
      </x:c>
      <x:c r="N2222" s="453" t="str">
        <x:v>DE/PARA POR CÓDIGO</x:v>
      </x:c>
    </x:row>
    <x:row r="2223">
      <x:c r="A2223" s="453" t="str">
        <x:v>AGOSTO 2025</x:v>
      </x:c>
      <x:c r="B2223" s="453" t="str">
        <x:v>O&amp;M</x:v>
      </x:c>
      <x:c r="C2223" s="453" t="str">
        <x:v>PRODUÇÃO</x:v>
      </x:c>
      <x:c r="D2223" s="453" t="str">
        <x:v>LINHA MORTA</x:v>
      </x:c>
      <x:c r="E2223" s="453" t="str">
        <x:v>5020200035</x:v>
      </x:c>
      <x:c r="F2223" s="601" t="str">
        <x:v>RET ESTAI ANCORA LM</x:v>
      </x:c>
      <x:c r="G2223" s="453" t="str">
        <x:v>CONJUNTO</x:v>
      </x:c>
      <x:c r="H2223" s="604" t="n">
        <x:v>127</x:v>
      </x:c>
      <x:c r="I2223" s="607" t="n">
        <x:v>36173.96</x:v>
      </x:c>
      <x:c r="J2223" s="607" t="n">
        <x:v>32820.61</x:v>
      </x:c>
      <x:c r="K2223" s="453" t="str">
        <x:v>NORTE | SUL</x:v>
      </x:c>
      <x:c r="L2223" s="453" t="str">
        <x:v>SIM</x:v>
      </x:c>
      <x:c r="M2223" s="453" t="str">
        <x:v>PRODUÇÃO · COMPÕE O FATOR K</x:v>
      </x:c>
      <x:c r="N2223" s="453" t="str">
        <x:v>DE/PARA POR CÓDIGO</x:v>
      </x:c>
    </x:row>
    <x:row r="2224">
      <x:c r="A2224" s="453" t="str">
        <x:v>AGOSTO 2025</x:v>
      </x:c>
      <x:c r="B2224" s="453" t="str">
        <x:v>O&amp;M</x:v>
      </x:c>
      <x:c r="C2224" s="453" t="str">
        <x:v>PRODUÇÃO</x:v>
      </x:c>
      <x:c r="D2224" s="453" t="str">
        <x:v>LINHA MORTA</x:v>
      </x:c>
      <x:c r="E2224" s="453" t="str">
        <x:v>5020200036</x:v>
      </x:c>
      <x:c r="F2224" s="601" t="str">
        <x:v>INST ESTAI SUBSOLO BASE REFORCADA LM</x:v>
      </x:c>
      <x:c r="G2224" s="453" t="str">
        <x:v>CONJUNTO</x:v>
      </x:c>
      <x:c r="H2224" s="604" t="n">
        <x:v>24</x:v>
      </x:c>
      <x:c r="I2224" s="607" t="n">
        <x:v>13045.59</x:v>
      </x:c>
      <x:c r="J2224" s="607" t="n">
        <x:v>8208.72</x:v>
      </x:c>
      <x:c r="K2224" s="453" t="str">
        <x:v>NORTE | SUL</x:v>
      </x:c>
      <x:c r="L2224" s="453" t="str">
        <x:v>SIM</x:v>
      </x:c>
      <x:c r="M2224" s="453" t="str">
        <x:v>PRODUÇÃO · COMPÕE O FATOR K</x:v>
      </x:c>
      <x:c r="N2224" s="453" t="str">
        <x:v>SUGESTÃO POR SIMILARIDADE | NÃO INFORMADA</x:v>
      </x:c>
    </x:row>
    <x:row r="2225">
      <x:c r="A2225" s="453" t="str">
        <x:v>AGOSTO 2025</x:v>
      </x:c>
      <x:c r="B2225" s="453" t="str">
        <x:v>O&amp;M</x:v>
      </x:c>
      <x:c r="C2225" s="453" t="str">
        <x:v>PRODUÇÃO</x:v>
      </x:c>
      <x:c r="D2225" s="453" t="str">
        <x:v>LINHA MORTA</x:v>
      </x:c>
      <x:c r="E2225" s="453" t="str">
        <x:v>5020200037</x:v>
      </x:c>
      <x:c r="F2225" s="601" t="str">
        <x:v>INST ESTAI AEREO LM</x:v>
      </x:c>
      <x:c r="G2225" s="453" t="str">
        <x:v>CONJUNTO</x:v>
      </x:c>
      <x:c r="H2225" s="604" t="n">
        <x:v>8</x:v>
      </x:c>
      <x:c r="I2225" s="607" t="n">
        <x:v>4519.75</x:v>
      </x:c>
      <x:c r="J2225" s="607" t="n">
        <x:v>2944.48</x:v>
      </x:c>
      <x:c r="K2225" s="453" t="str">
        <x:v>NORTE | SUL</x:v>
      </x:c>
      <x:c r="L2225" s="453" t="str">
        <x:v>SIM</x:v>
      </x:c>
      <x:c r="M2225" s="453" t="str">
        <x:v>PRODUÇÃO · COMPÕE O FATOR K</x:v>
      </x:c>
      <x:c r="N2225" s="453" t="str">
        <x:v>DE/PARA POR CÓDIGO | NÃO INFORMADA</x:v>
      </x:c>
    </x:row>
    <x:row r="2226">
      <x:c r="A2226" s="453" t="str">
        <x:v>AGOSTO 2025</x:v>
      </x:c>
      <x:c r="B2226" s="453" t="str">
        <x:v>O&amp;M</x:v>
      </x:c>
      <x:c r="C2226" s="453" t="str">
        <x:v>PRODUÇÃO</x:v>
      </x:c>
      <x:c r="D2226" s="453" t="str">
        <x:v>LINHA MORTA</x:v>
      </x:c>
      <x:c r="E2226" s="453" t="str">
        <x:v>5020200038</x:v>
      </x:c>
      <x:c r="F2226" s="601" t="str">
        <x:v>RET ESTAI AEREO LM</x:v>
      </x:c>
      <x:c r="G2226" s="453" t="str">
        <x:v>CONJUNTO</x:v>
      </x:c>
      <x:c r="H2226" s="604" t="n">
        <x:v>24</x:v>
      </x:c>
      <x:c r="I2226" s="607" t="n">
        <x:v>4053.83</x:v>
      </x:c>
      <x:c r="J2226" s="607" t="n">
        <x:v>6624.96</x:v>
      </x:c>
      <x:c r="K2226" s="453" t="str">
        <x:v>NORTE | SUL</x:v>
      </x:c>
      <x:c r="L2226" s="453" t="str">
        <x:v>SIM</x:v>
      </x:c>
      <x:c r="M2226" s="453" t="str">
        <x:v>PRODUÇÃO · COMPÕE O FATOR K</x:v>
      </x:c>
      <x:c r="N2226" s="453" t="str">
        <x:v>DE/PARA POR CÓDIGO | NÃO INFORMADA</x:v>
      </x:c>
    </x:row>
    <x:row r="2227">
      <x:c r="A2227" s="453" t="str">
        <x:v>AGOSTO 2025</x:v>
      </x:c>
      <x:c r="B2227" s="453" t="str">
        <x:v>O&amp;M</x:v>
      </x:c>
      <x:c r="C2227" s="453" t="str">
        <x:v>PRODUÇÃO</x:v>
      </x:c>
      <x:c r="D2227" s="453" t="str">
        <x:v>LINHA MORTA</x:v>
      </x:c>
      <x:c r="E2227" s="453" t="str">
        <x:v>5020200039</x:v>
      </x:c>
      <x:c r="F2227" s="601" t="str">
        <x:v>TENSIONAR ESTAI LM</x:v>
      </x:c>
      <x:c r="G2227" s="453" t="str">
        <x:v>CONJUNTO</x:v>
      </x:c>
      <x:c r="H2227" s="604" t="n">
        <x:v>5</x:v>
      </x:c>
      <x:c r="I2227" s="607" t="n">
        <x:v>488</x:v>
      </x:c>
      <x:c r="J2227" s="607" t="n">
        <x:v>920.15</x:v>
      </x:c>
      <x:c r="K2227" s="453" t="str">
        <x:v>NORTE</x:v>
      </x:c>
      <x:c r="L2227" s="453" t="str">
        <x:v>SIM</x:v>
      </x:c>
      <x:c r="M2227" s="453" t="str">
        <x:v>PRODUÇÃO · COMPÕE O FATOR K</x:v>
      </x:c>
      <x:c r="N2227" s="453" t="str">
        <x:v>DE/PARA POR CÓDIGO</x:v>
      </x:c>
    </x:row>
    <x:row r="2228">
      <x:c r="A2228" s="453" t="str">
        <x:v>AGOSTO 2025</x:v>
      </x:c>
      <x:c r="B2228" s="453" t="str">
        <x:v>O&amp;M</x:v>
      </x:c>
      <x:c r="C2228" s="453" t="str">
        <x:v>PRODUÇÃO</x:v>
      </x:c>
      <x:c r="D2228" s="453" t="str">
        <x:v>LINHA MORTA</x:v>
      </x:c>
      <x:c r="E2228" s="453" t="str">
        <x:v>5021000131</x:v>
      </x:c>
      <x:c r="F2228" s="601" t="str">
        <x:v>INST ESTR PRI 2/3F SUS/PAS SP CRUZ SP LM</x:v>
      </x:c>
      <x:c r="G2228" s="453" t="str">
        <x:v>CONJUNTO</x:v>
      </x:c>
      <x:c r="H2228" s="604" t="n">
        <x:v>300</x:v>
      </x:c>
      <x:c r="I2228" s="607" t="n">
        <x:v>155693.03</x:v>
      </x:c>
      <x:c r="J2228" s="607" t="n">
        <x:v>195792</x:v>
      </x:c>
      <x:c r="K2228" s="453" t="str">
        <x:v>NORTE | SUL</x:v>
      </x:c>
      <x:c r="L2228" s="453" t="str">
        <x:v>SIM</x:v>
      </x:c>
      <x:c r="M2228" s="453" t="str">
        <x:v>PRODUÇÃO · COMPÕE O FATOR K</x:v>
      </x:c>
      <x:c r="N2228" s="453" t="str">
        <x:v>DE/PARA POR CÓDIGO | NÃO INFORMADA</x:v>
      </x:c>
    </x:row>
    <x:row r="2229">
      <x:c r="A2229" s="453" t="str">
        <x:v>AGOSTO 2025</x:v>
      </x:c>
      <x:c r="B2229" s="453" t="str">
        <x:v>O&amp;M</x:v>
      </x:c>
      <x:c r="C2229" s="453" t="str">
        <x:v>PRODUÇÃO</x:v>
      </x:c>
      <x:c r="D2229" s="453" t="str">
        <x:v>LINHA MORTA</x:v>
      </x:c>
      <x:c r="E2229" s="453" t="str">
        <x:v>5021000132</x:v>
      </x:c>
      <x:c r="F2229" s="601" t="str">
        <x:v>RET ESTR PRI 2/3F SUS/PAS SP CRUZ SP LM</x:v>
      </x:c>
      <x:c r="G2229" s="453" t="str">
        <x:v>CONJUNTO</x:v>
      </x:c>
      <x:c r="H2229" s="604" t="n">
        <x:v>198</x:v>
      </x:c>
      <x:c r="I2229" s="607" t="n">
        <x:v>37413.3</x:v>
      </x:c>
      <x:c r="J2229" s="607" t="n">
        <x:v>96897.24</x:v>
      </x:c>
      <x:c r="K2229" s="453" t="str">
        <x:v>NORTE | SUL</x:v>
      </x:c>
      <x:c r="L2229" s="453" t="str">
        <x:v>SIM</x:v>
      </x:c>
      <x:c r="M2229" s="453" t="str">
        <x:v>PRODUÇÃO · COMPÕE O FATOR K</x:v>
      </x:c>
      <x:c r="N2229" s="453" t="str">
        <x:v>DE/PARA POR CÓDIGO</x:v>
      </x:c>
    </x:row>
    <x:row r="2230">
      <x:c r="A2230" s="453" t="str">
        <x:v>AGOSTO 2025</x:v>
      </x:c>
      <x:c r="B2230" s="453" t="str">
        <x:v>O&amp;M</x:v>
      </x:c>
      <x:c r="C2230" s="453" t="str">
        <x:v>PRODUÇÃO</x:v>
      </x:c>
      <x:c r="D2230" s="453" t="str">
        <x:v>LINHA MORTA</x:v>
      </x:c>
      <x:c r="E2230" s="453" t="str">
        <x:v>5021000133</x:v>
      </x:c>
      <x:c r="F2230" s="601" t="str">
        <x:v>INST ESTR PRI 2/3F SUS/PAS DP CRUZ DP LM</x:v>
      </x:c>
      <x:c r="G2230" s="453" t="str">
        <x:v>CONJUNTO</x:v>
      </x:c>
      <x:c r="H2230" s="604" t="n">
        <x:v>42</x:v>
      </x:c>
      <x:c r="I2230" s="607" t="n">
        <x:v>28261.78</x:v>
      </x:c>
      <x:c r="J2230" s="607" t="n">
        <x:v>39948.72</x:v>
      </x:c>
      <x:c r="K2230" s="453" t="str">
        <x:v>NORTE | SUL</x:v>
      </x:c>
      <x:c r="L2230" s="453" t="str">
        <x:v>SIM</x:v>
      </x:c>
      <x:c r="M2230" s="453" t="str">
        <x:v>PRODUÇÃO · COMPÕE O FATOR K</x:v>
      </x:c>
      <x:c r="N2230" s="453" t="str">
        <x:v>DE/PARA POR CÓDIGO | NÃO INFORMADA</x:v>
      </x:c>
    </x:row>
    <x:row r="2231">
      <x:c r="A2231" s="453" t="str">
        <x:v>AGOSTO 2025</x:v>
      </x:c>
      <x:c r="B2231" s="453" t="str">
        <x:v>O&amp;M</x:v>
      </x:c>
      <x:c r="C2231" s="453" t="str">
        <x:v>PRODUÇÃO</x:v>
      </x:c>
      <x:c r="D2231" s="453" t="str">
        <x:v>LINHA MORTA</x:v>
      </x:c>
      <x:c r="E2231" s="453" t="str">
        <x:v>5021000134</x:v>
      </x:c>
      <x:c r="F2231" s="601" t="str">
        <x:v>RET ESTR PRI 2/3F SUS/PAS DP CRUZ DP LM</x:v>
      </x:c>
      <x:c r="G2231" s="453" t="str">
        <x:v>CONJUNTO</x:v>
      </x:c>
      <x:c r="H2231" s="604" t="n">
        <x:v>41</x:v>
      </x:c>
      <x:c r="I2231" s="607" t="n">
        <x:v>9370.18</x:v>
      </x:c>
      <x:c r="J2231" s="607" t="n">
        <x:v>29248.17</x:v>
      </x:c>
      <x:c r="K2231" s="453" t="str">
        <x:v>NORTE | SUL</x:v>
      </x:c>
      <x:c r="L2231" s="453" t="str">
        <x:v>SIM</x:v>
      </x:c>
      <x:c r="M2231" s="453" t="str">
        <x:v>PRODUÇÃO · COMPÕE O FATOR K</x:v>
      </x:c>
      <x:c r="N2231" s="453" t="str">
        <x:v>DE/PARA POR CÓDIGO</x:v>
      </x:c>
    </x:row>
    <x:row r="2232">
      <x:c r="A2232" s="453" t="str">
        <x:v>AGOSTO 2025</x:v>
      </x:c>
      <x:c r="B2232" s="453" t="str">
        <x:v>O&amp;M</x:v>
      </x:c>
      <x:c r="C2232" s="453" t="str">
        <x:v>PRODUÇÃO</x:v>
      </x:c>
      <x:c r="D2232" s="453" t="str">
        <x:v>LINHA MORTA</x:v>
      </x:c>
      <x:c r="E2232" s="453" t="str">
        <x:v>5021000135</x:v>
      </x:c>
      <x:c r="F2232" s="601" t="str">
        <x:v>INST ESTR PRI 2/3F ANC/AMA SP CRUZ DP LM</x:v>
      </x:c>
      <x:c r="G2232" s="453" t="str">
        <x:v>CONJUNTO</x:v>
      </x:c>
      <x:c r="H2232" s="604" t="n">
        <x:v>113</x:v>
      </x:c>
      <x:c r="I2232" s="607" t="n">
        <x:v>97932.04</x:v>
      </x:c>
      <x:c r="J2232" s="607" t="n">
        <x:v>120939.38</x:v>
      </x:c>
      <x:c r="K2232" s="453" t="str">
        <x:v>NORTE | SUL</x:v>
      </x:c>
      <x:c r="L2232" s="453" t="str">
        <x:v>SIM</x:v>
      </x:c>
      <x:c r="M2232" s="453" t="str">
        <x:v>PRODUÇÃO · COMPÕE O FATOR K</x:v>
      </x:c>
      <x:c r="N2232" s="453" t="str">
        <x:v>DE/PARA POR CÓDIGO</x:v>
      </x:c>
    </x:row>
    <x:row r="2233">
      <x:c r="A2233" s="453" t="str">
        <x:v>AGOSTO 2025</x:v>
      </x:c>
      <x:c r="B2233" s="453" t="str">
        <x:v>O&amp;M</x:v>
      </x:c>
      <x:c r="C2233" s="453" t="str">
        <x:v>PRODUÇÃO</x:v>
      </x:c>
      <x:c r="D2233" s="453" t="str">
        <x:v>LINHA MORTA</x:v>
      </x:c>
      <x:c r="E2233" s="453" t="str">
        <x:v>5021000136</x:v>
      </x:c>
      <x:c r="F2233" s="601" t="str">
        <x:v>RET ESTR PRI 2/3F ANC/AMA SP CRUZ DP LM</x:v>
      </x:c>
      <x:c r="G2233" s="453" t="str">
        <x:v>CONJUNTO</x:v>
      </x:c>
      <x:c r="H2233" s="604" t="n">
        <x:v>36</x:v>
      </x:c>
      <x:c r="I2233" s="607" t="n">
        <x:v>10919.26</x:v>
      </x:c>
      <x:c r="J2233" s="607" t="n">
        <x:v>26970.48</x:v>
      </x:c>
      <x:c r="K2233" s="453" t="str">
        <x:v>NORTE | SUL</x:v>
      </x:c>
      <x:c r="L2233" s="453" t="str">
        <x:v>SIM</x:v>
      </x:c>
      <x:c r="M2233" s="453" t="str">
        <x:v>PRODUÇÃO · COMPÕE O FATOR K</x:v>
      </x:c>
      <x:c r="N2233" s="453" t="str">
        <x:v>DE/PARA POR CÓDIGO | NÃO INFORMADA</x:v>
      </x:c>
    </x:row>
    <x:row r="2234">
      <x:c r="A2234" s="453" t="str">
        <x:v>AGOSTO 2025</x:v>
      </x:c>
      <x:c r="B2234" s="453" t="str">
        <x:v>O&amp;M</x:v>
      </x:c>
      <x:c r="C2234" s="453" t="str">
        <x:v>PRODUÇÃO</x:v>
      </x:c>
      <x:c r="D2234" s="453" t="str">
        <x:v>LINHA MORTA</x:v>
      </x:c>
      <x:c r="E2234" s="453" t="str">
        <x:v>5021000137</x:v>
      </x:c>
      <x:c r="F2234" s="601" t="str">
        <x:v>INST ESTR PRI 2/3F ANC/AMA DP CRUZ DP LM</x:v>
      </x:c>
      <x:c r="G2234" s="453" t="str">
        <x:v>CONJUNTO</x:v>
      </x:c>
      <x:c r="H2234" s="604" t="n">
        <x:v>74</x:v>
      </x:c>
      <x:c r="I2234" s="607" t="n">
        <x:v>96789.04</x:v>
      </x:c>
      <x:c r="J2234" s="607" t="n">
        <x:v>112660.56</x:v>
      </x:c>
      <x:c r="K2234" s="453" t="str">
        <x:v>NORTE | SUL</x:v>
      </x:c>
      <x:c r="L2234" s="453" t="str">
        <x:v>SIM</x:v>
      </x:c>
      <x:c r="M2234" s="453" t="str">
        <x:v>PRODUÇÃO · COMPÕE O FATOR K</x:v>
      </x:c>
      <x:c r="N2234" s="453" t="str">
        <x:v>DE/PARA POR CÓDIGO</x:v>
      </x:c>
    </x:row>
    <x:row r="2235">
      <x:c r="A2235" s="453" t="str">
        <x:v>AGOSTO 2025</x:v>
      </x:c>
      <x:c r="B2235" s="453" t="str">
        <x:v>O&amp;M</x:v>
      </x:c>
      <x:c r="C2235" s="453" t="str">
        <x:v>PRODUÇÃO</x:v>
      </x:c>
      <x:c r="D2235" s="453" t="str">
        <x:v>LINHA MORTA</x:v>
      </x:c>
      <x:c r="E2235" s="453" t="str">
        <x:v>5021000138</x:v>
      </x:c>
      <x:c r="F2235" s="601" t="str">
        <x:v>RET ESTR PRI 2/3F ANC/AMA DP CRUZ DP LM</x:v>
      </x:c>
      <x:c r="G2235" s="453" t="str">
        <x:v>CONJUNTO</x:v>
      </x:c>
      <x:c r="H2235" s="604" t="n">
        <x:v>15</x:v>
      </x:c>
      <x:c r="I2235" s="607" t="n">
        <x:v>6027.51</x:v>
      </x:c>
      <x:c r="J2235" s="607" t="n">
        <x:v>15984.9</x:v>
      </x:c>
      <x:c r="K2235" s="453" t="str">
        <x:v>NORTE | SUL</x:v>
      </x:c>
      <x:c r="L2235" s="453" t="str">
        <x:v>SIM</x:v>
      </x:c>
      <x:c r="M2235" s="453" t="str">
        <x:v>PRODUÇÃO · COMPÕE O FATOR K</x:v>
      </x:c>
      <x:c r="N2235" s="453" t="str">
        <x:v>DE/PARA POR CÓDIGO | OBSERVAÇÃO DO DE/PARA | NÃO INFORMADA</x:v>
      </x:c>
    </x:row>
    <x:row r="2236">
      <x:c r="A2236" s="453" t="str">
        <x:v>AGOSTO 2025</x:v>
      </x:c>
      <x:c r="B2236" s="453" t="str">
        <x:v>O&amp;M</x:v>
      </x:c>
      <x:c r="C2236" s="453" t="str">
        <x:v>PRODUÇÃO</x:v>
      </x:c>
      <x:c r="D2236" s="453" t="str">
        <x:v>LINHA MORTA</x:v>
      </x:c>
      <x:c r="E2236" s="453" t="str">
        <x:v>5021000140</x:v>
      </x:c>
      <x:c r="F2236" s="601" t="str">
        <x:v>RET ESTR PRI 1F SUSP/PAS SP S/CRUZ LM</x:v>
      </x:c>
      <x:c r="G2236" s="453" t="str">
        <x:v>CONJUNTO</x:v>
      </x:c>
      <x:c r="H2236" s="604" t="n">
        <x:v>150</x:v>
      </x:c>
      <x:c r="I2236" s="607" t="n">
        <x:v>10172.86</x:v>
      </x:c>
      <x:c r="J2236" s="607" t="n">
        <x:v>29575.5</x:v>
      </x:c>
      <x:c r="K2236" s="453" t="str">
        <x:v>NORTE | SUL</x:v>
      </x:c>
      <x:c r="L2236" s="453" t="str">
        <x:v>SIM</x:v>
      </x:c>
      <x:c r="M2236" s="453" t="str">
        <x:v>PRODUÇÃO · COMPÕE O FATOR K</x:v>
      </x:c>
      <x:c r="N2236" s="453" t="str">
        <x:v>DE/PARA POR CÓDIGO</x:v>
      </x:c>
    </x:row>
    <x:row r="2237">
      <x:c r="A2237" s="453" t="str">
        <x:v>AGOSTO 2025</x:v>
      </x:c>
      <x:c r="B2237" s="453" t="str">
        <x:v>O&amp;M</x:v>
      </x:c>
      <x:c r="C2237" s="453" t="str">
        <x:v>PRODUÇÃO</x:v>
      </x:c>
      <x:c r="D2237" s="453" t="str">
        <x:v>LINHA MORTA</x:v>
      </x:c>
      <x:c r="E2237" s="453" t="str">
        <x:v>5021000141</x:v>
      </x:c>
      <x:c r="F2237" s="601" t="str">
        <x:v>INST ESTR PRI 1F SUSP/PAS DP S/CRUZ LM</x:v>
      </x:c>
      <x:c r="G2237" s="453" t="str">
        <x:v>CONJUNTO</x:v>
      </x:c>
      <x:c r="H2237" s="604" t="n">
        <x:v>202</x:v>
      </x:c>
      <x:c r="I2237" s="607" t="n">
        <x:v>33473.11</x:v>
      </x:c>
      <x:c r="J2237" s="607" t="n">
        <x:v>73709.8</x:v>
      </x:c>
      <x:c r="K2237" s="453" t="str">
        <x:v>NORTE | SUL</x:v>
      </x:c>
      <x:c r="L2237" s="453" t="str">
        <x:v>SIM</x:v>
      </x:c>
      <x:c r="M2237" s="453" t="str">
        <x:v>PRODUÇÃO · COMPÕE O FATOR K</x:v>
      </x:c>
      <x:c r="N2237" s="453" t="str">
        <x:v>DE/PARA POR CÓDIGO</x:v>
      </x:c>
    </x:row>
    <x:row r="2238">
      <x:c r="A2238" s="453" t="str">
        <x:v>AGOSTO 2025</x:v>
      </x:c>
      <x:c r="B2238" s="453" t="str">
        <x:v>O&amp;M</x:v>
      </x:c>
      <x:c r="C2238" s="453" t="str">
        <x:v>PRODUÇÃO</x:v>
      </x:c>
      <x:c r="D2238" s="453" t="str">
        <x:v>LINHA MORTA</x:v>
      </x:c>
      <x:c r="E2238" s="453" t="str">
        <x:v>5021000145</x:v>
      </x:c>
      <x:c r="F2238" s="601" t="str">
        <x:v>INST ESTR PRI 1F ANC/AMA DP S/CRUZ LM</x:v>
      </x:c>
      <x:c r="G2238" s="453" t="str">
        <x:v>CONJUNTO</x:v>
      </x:c>
      <x:c r="H2238" s="604" t="n">
        <x:v>44</x:v>
      </x:c>
      <x:c r="I2238" s="607" t="n">
        <x:v>16750.8</x:v>
      </x:c>
      <x:c r="J2238" s="607" t="n">
        <x:v>23111.88</x:v>
      </x:c>
      <x:c r="K2238" s="453" t="str">
        <x:v>NORTE | SUL</x:v>
      </x:c>
      <x:c r="L2238" s="453" t="str">
        <x:v>SIM</x:v>
      </x:c>
      <x:c r="M2238" s="453" t="str">
        <x:v>PRODUÇÃO · COMPÕE O FATOR K</x:v>
      </x:c>
      <x:c r="N2238" s="453" t="str">
        <x:v>DE/PARA POR CÓDIGO</x:v>
      </x:c>
    </x:row>
    <x:row r="2239">
      <x:c r="A2239" s="453" t="str">
        <x:v>AGOSTO 2025</x:v>
      </x:c>
      <x:c r="B2239" s="453" t="str">
        <x:v>O&amp;M</x:v>
      </x:c>
      <x:c r="C2239" s="453" t="str">
        <x:v>PRODUÇÃO</x:v>
      </x:c>
      <x:c r="D2239" s="453" t="str">
        <x:v>LINHA MORTA</x:v>
      </x:c>
      <x:c r="E2239" s="453" t="str">
        <x:v>5021000146</x:v>
      </x:c>
      <x:c r="F2239" s="601" t="str">
        <x:v>RET ESTR PRI 1F ANC/AMA DP S/CRUZ LM</x:v>
      </x:c>
      <x:c r="G2239" s="453" t="str">
        <x:v>CONJUNTO</x:v>
      </x:c>
      <x:c r="H2239" s="604" t="n">
        <x:v>22</x:v>
      </x:c>
      <x:c r="I2239" s="607" t="n">
        <x:v>3221.24</x:v>
      </x:c>
      <x:c r="J2239" s="607" t="n">
        <x:v>7808.02</x:v>
      </x:c>
      <x:c r="K2239" s="453" t="str">
        <x:v>NORTE | SUL</x:v>
      </x:c>
      <x:c r="L2239" s="453" t="str">
        <x:v>SIM</x:v>
      </x:c>
      <x:c r="M2239" s="453" t="str">
        <x:v>PRODUÇÃO · COMPÕE O FATOR K</x:v>
      </x:c>
      <x:c r="N2239" s="453" t="str">
        <x:v>DE/PARA POR CÓDIGO</x:v>
      </x:c>
    </x:row>
    <x:row r="2240">
      <x:c r="A2240" s="453" t="str">
        <x:v>AGOSTO 2025</x:v>
      </x:c>
      <x:c r="B2240" s="453" t="str">
        <x:v>O&amp;M</x:v>
      </x:c>
      <x:c r="C2240" s="453" t="str">
        <x:v>PRODUÇÃO</x:v>
      </x:c>
      <x:c r="D2240" s="453" t="str">
        <x:v>LINHA MORTA</x:v>
      </x:c>
      <x:c r="E2240" s="453" t="str">
        <x:v>5021000148</x:v>
      </x:c>
      <x:c r="F2240" s="601" t="str">
        <x:v>RET ESTR PRI 2/3F SUS/PAS SP S/CRUZ LM</x:v>
      </x:c>
      <x:c r="G2240" s="453" t="str">
        <x:v>CONJUNTO</x:v>
      </x:c>
      <x:c r="H2240" s="604" t="n">
        <x:v>5</x:v>
      </x:c>
      <x:c r="I2240" s="607" t="n">
        <x:v>561.3</x:v>
      </x:c>
      <x:c r="J2240" s="607" t="n">
        <x:v>1250.75</x:v>
      </x:c>
      <x:c r="K2240" s="453" t="str">
        <x:v>NORTE | SUL</x:v>
      </x:c>
      <x:c r="L2240" s="453" t="str">
        <x:v>SIM</x:v>
      </x:c>
      <x:c r="M2240" s="453" t="str">
        <x:v>PRODUÇÃO · COMPÕE O FATOR K</x:v>
      </x:c>
      <x:c r="N2240" s="453" t="str">
        <x:v>DE/PARA POR CÓDIGO</x:v>
      </x:c>
    </x:row>
    <x:row r="2241">
      <x:c r="A2241" s="453" t="str">
        <x:v>AGOSTO 2025</x:v>
      </x:c>
      <x:c r="B2241" s="453" t="str">
        <x:v>O&amp;M</x:v>
      </x:c>
      <x:c r="C2241" s="453" t="str">
        <x:v>PRODUÇÃO</x:v>
      </x:c>
      <x:c r="D2241" s="453" t="str">
        <x:v>LINHA MORTA</x:v>
      </x:c>
      <x:c r="E2241" s="453" t="str">
        <x:v>5021000158</x:v>
      </x:c>
      <x:c r="F2241" s="601" t="str">
        <x:v>INST ESTR PRI RDC PASSANTE SIMPLES LM</x:v>
      </x:c>
      <x:c r="G2241" s="453" t="str">
        <x:v>CONJUNTO</x:v>
      </x:c>
      <x:c r="H2241" s="604" t="n">
        <x:v>82</x:v>
      </x:c>
      <x:c r="I2241" s="607" t="n">
        <x:v>32696.31</x:v>
      </x:c>
      <x:c r="J2241" s="607" t="n">
        <x:v>49302.5</x:v>
      </x:c>
      <x:c r="K2241" s="453" t="str">
        <x:v>NORTE | SUL</x:v>
      </x:c>
      <x:c r="L2241" s="453" t="str">
        <x:v>SIM</x:v>
      </x:c>
      <x:c r="M2241" s="453" t="str">
        <x:v>PRODUÇÃO · COMPÕE O FATOR K</x:v>
      </x:c>
      <x:c r="N2241" s="453" t="str">
        <x:v>DE/PARA POR CÓDIGO | SEM DE/PARA (OBS. EQUIVALÊNCIA / DILUIÇÃO)</x:v>
      </x:c>
    </x:row>
    <x:row r="2242">
      <x:c r="A2242" s="453" t="str">
        <x:v>AGOSTO 2025</x:v>
      </x:c>
      <x:c r="B2242" s="453" t="str">
        <x:v>O&amp;M</x:v>
      </x:c>
      <x:c r="C2242" s="453" t="str">
        <x:v>PRODUÇÃO</x:v>
      </x:c>
      <x:c r="D2242" s="453" t="str">
        <x:v>LINHA MORTA</x:v>
      </x:c>
      <x:c r="E2242" s="453" t="str">
        <x:v>5021000159</x:v>
      </x:c>
      <x:c r="F2242" s="601" t="str">
        <x:v>RET ESTR PRI RDC PASSANTE SIMPLES LM</x:v>
      </x:c>
      <x:c r="G2242" s="453" t="str">
        <x:v>CONJUNTO</x:v>
      </x:c>
      <x:c r="H2242" s="604" t="n">
        <x:v>5</x:v>
      </x:c>
      <x:c r="I2242" s="607" t="n">
        <x:v>888.24</x:v>
      </x:c>
      <x:c r="J2242" s="607" t="n">
        <x:v>1745.65</x:v>
      </x:c>
      <x:c r="K2242" s="453" t="str">
        <x:v>NORTE | SUL</x:v>
      </x:c>
      <x:c r="L2242" s="453" t="str">
        <x:v>SIM</x:v>
      </x:c>
      <x:c r="M2242" s="453" t="str">
        <x:v>PRODUÇÃO · COMPÕE O FATOR K</x:v>
      </x:c>
      <x:c r="N2242" s="453" t="str">
        <x:v>NÃO INFORMADA | DE/PARA POR CÓDIGO</x:v>
      </x:c>
    </x:row>
    <x:row r="2243">
      <x:c r="A2243" s="453" t="str">
        <x:v>AGOSTO 2025</x:v>
      </x:c>
      <x:c r="B2243" s="453" t="str">
        <x:v>O&amp;M</x:v>
      </x:c>
      <x:c r="C2243" s="453" t="str">
        <x:v>PRODUÇÃO</x:v>
      </x:c>
      <x:c r="D2243" s="453" t="str">
        <x:v>LINHA MORTA</x:v>
      </x:c>
      <x:c r="E2243" s="453" t="str">
        <x:v>5021000160</x:v>
      </x:c>
      <x:c r="F2243" s="601" t="str">
        <x:v>INST ESTR PRI RDC ANCORAGEM SIMPLES LM</x:v>
      </x:c>
      <x:c r="G2243" s="453" t="str">
        <x:v>CONJUNTO</x:v>
      </x:c>
      <x:c r="H2243" s="604" t="n">
        <x:v>22</x:v>
      </x:c>
      <x:c r="I2243" s="607" t="n">
        <x:v>15246.88</x:v>
      </x:c>
      <x:c r="J2243" s="607" t="n">
        <x:v>16287.04</x:v>
      </x:c>
      <x:c r="K2243" s="453" t="str">
        <x:v>NORTE | SUL</x:v>
      </x:c>
      <x:c r="L2243" s="453" t="str">
        <x:v>SIM</x:v>
      </x:c>
      <x:c r="M2243" s="453" t="str">
        <x:v>PRODUÇÃO · COMPÕE O FATOR K</x:v>
      </x:c>
      <x:c r="N2243" s="453" t="str">
        <x:v>DE/PARA POR CÓDIGO</x:v>
      </x:c>
    </x:row>
    <x:row r="2244">
      <x:c r="A2244" s="453" t="str">
        <x:v>AGOSTO 2025</x:v>
      </x:c>
      <x:c r="B2244" s="453" t="str">
        <x:v>O&amp;M</x:v>
      </x:c>
      <x:c r="C2244" s="453" t="str">
        <x:v>PRODUÇÃO</x:v>
      </x:c>
      <x:c r="D2244" s="453" t="str">
        <x:v>LINHA MORTA</x:v>
      </x:c>
      <x:c r="E2244" s="453" t="str">
        <x:v>5021000162</x:v>
      </x:c>
      <x:c r="F2244" s="601" t="str">
        <x:v>INST ESTR PRI RDC ANCORAGEM DUPLA LM</x:v>
      </x:c>
      <x:c r="G2244" s="453" t="str">
        <x:v>CONJUNTO</x:v>
      </x:c>
      <x:c r="H2244" s="604" t="n">
        <x:v>10</x:v>
      </x:c>
      <x:c r="I2244" s="607" t="n">
        <x:v>13486.7</x:v>
      </x:c>
      <x:c r="J2244" s="607" t="n">
        <x:v>9150.2</x:v>
      </x:c>
      <x:c r="K2244" s="453" t="str">
        <x:v>NORTE | SUL</x:v>
      </x:c>
      <x:c r="L2244" s="453" t="str">
        <x:v>SIM</x:v>
      </x:c>
      <x:c r="M2244" s="453" t="str">
        <x:v>PRODUÇÃO · COMPÕE O FATOR K</x:v>
      </x:c>
      <x:c r="N2244" s="453" t="str">
        <x:v>DE/PARA POR CÓDIGO | NÃO INFORMADA</x:v>
      </x:c>
    </x:row>
    <x:row r="2245">
      <x:c r="A2245" s="453" t="str">
        <x:v>AGOSTO 2025</x:v>
      </x:c>
      <x:c r="B2245" s="453" t="str">
        <x:v>O&amp;M</x:v>
      </x:c>
      <x:c r="C2245" s="453" t="str">
        <x:v>PRODUÇÃO</x:v>
      </x:c>
      <x:c r="D2245" s="453" t="str">
        <x:v>LINHA MORTA</x:v>
      </x:c>
      <x:c r="E2245" s="453" t="str">
        <x:v>5021000164</x:v>
      </x:c>
      <x:c r="F2245" s="601" t="str">
        <x:v>INST ESTR PRI RDC N3S-CE LM</x:v>
      </x:c>
      <x:c r="G2245" s="453" t="str">
        <x:v>CONJUNTO</x:v>
      </x:c>
      <x:c r="H2245" s="604" t="n">
        <x:v>6</x:v>
      </x:c>
      <x:c r="I2245" s="607" t="n">
        <x:v>11918.16</x:v>
      </x:c>
      <x:c r="J2245" s="607" t="n">
        <x:v>6820.62</x:v>
      </x:c>
      <x:c r="K2245" s="453" t="str">
        <x:v>NORTE | SUL</x:v>
      </x:c>
      <x:c r="L2245" s="453" t="str">
        <x:v>SIM</x:v>
      </x:c>
      <x:c r="M2245" s="453" t="str">
        <x:v>PRODUÇÃO · COMPÕE O FATOR K</x:v>
      </x:c>
      <x:c r="N2245" s="453" t="str">
        <x:v>DE/PARA POR CÓDIGO</x:v>
      </x:c>
    </x:row>
    <x:row r="2246">
      <x:c r="A2246" s="453" t="str">
        <x:v>AGOSTO 2025</x:v>
      </x:c>
      <x:c r="B2246" s="453" t="str">
        <x:v>O&amp;M</x:v>
      </x:c>
      <x:c r="C2246" s="453" t="str">
        <x:v>PRODUÇÃO</x:v>
      </x:c>
      <x:c r="D2246" s="453" t="str">
        <x:v>LINHA MORTA</x:v>
      </x:c>
      <x:c r="E2246" s="453" t="str">
        <x:v>5021100014</x:v>
      </x:c>
      <x:c r="F2246" s="601" t="str">
        <x:v>INST ESTRUTURA SECUNDARIA LM</x:v>
      </x:c>
      <x:c r="G2246" s="453" t="str">
        <x:v>UNIDADE</x:v>
      </x:c>
      <x:c r="H2246" s="604" t="n">
        <x:v>1915</x:v>
      </x:c>
      <x:c r="I2246" s="607" t="n">
        <x:v>221880.03</x:v>
      </x:c>
      <x:c r="J2246" s="607" t="n">
        <x:v>453108.15</x:v>
      </x:c>
      <x:c r="K2246" s="453" t="str">
        <x:v>NORTE | SUL</x:v>
      </x:c>
      <x:c r="L2246" s="453" t="str">
        <x:v>SIM</x:v>
      </x:c>
      <x:c r="M2246" s="453" t="str">
        <x:v>PRODUÇÃO · COMPÕE O FATOR K</x:v>
      </x:c>
      <x:c r="N2246" s="453" t="str">
        <x:v>DE/PARA POR CÓDIGO | NÃO INFORMADA</x:v>
      </x:c>
    </x:row>
    <x:row r="2247">
      <x:c r="A2247" s="453" t="str">
        <x:v>AGOSTO 2025</x:v>
      </x:c>
      <x:c r="B2247" s="453" t="str">
        <x:v>O&amp;M</x:v>
      </x:c>
      <x:c r="C2247" s="453" t="str">
        <x:v>PRODUÇÃO</x:v>
      </x:c>
      <x:c r="D2247" s="453" t="str">
        <x:v>LINHA MORTA</x:v>
      </x:c>
      <x:c r="E2247" s="453" t="str">
        <x:v>5021100015</x:v>
      </x:c>
      <x:c r="F2247" s="601" t="str">
        <x:v>RET ESTRUTURA SECUNDARIA LM</x:v>
      </x:c>
      <x:c r="G2247" s="453" t="str">
        <x:v>UNIDADE</x:v>
      </x:c>
      <x:c r="H2247" s="604" t="n">
        <x:v>1556</x:v>
      </x:c>
      <x:c r="I2247" s="607" t="n">
        <x:v>73901.78</x:v>
      </x:c>
      <x:c r="J2247" s="607" t="n">
        <x:v>368165.16</x:v>
      </x:c>
      <x:c r="K2247" s="453" t="str">
        <x:v>NORTE | SUL</x:v>
      </x:c>
      <x:c r="L2247" s="453" t="str">
        <x:v>SIM</x:v>
      </x:c>
      <x:c r="M2247" s="453" t="str">
        <x:v>PRODUÇÃO · COMPÕE O FATOR K</x:v>
      </x:c>
      <x:c r="N2247" s="453" t="str">
        <x:v>DE/PARA POR CÓDIGO</x:v>
      </x:c>
    </x:row>
    <x:row r="2248">
      <x:c r="A2248" s="453" t="str">
        <x:v>AGOSTO 2025</x:v>
      </x:c>
      <x:c r="B2248" s="453" t="str">
        <x:v>O&amp;M</x:v>
      </x:c>
      <x:c r="C2248" s="453" t="str">
        <x:v>PRODUÇÃO</x:v>
      </x:c>
      <x:c r="D2248" s="453" t="str">
        <x:v>LINHA MORTA</x:v>
      </x:c>
      <x:c r="E2248" s="453" t="str">
        <x:v>5021200046</x:v>
      </x:c>
      <x:c r="F2248" s="601" t="str">
        <x:v>INST ISOLADOR PINO/PILAR LM</x:v>
      </x:c>
      <x:c r="G2248" s="453" t="str">
        <x:v>UNIDADE</x:v>
      </x:c>
      <x:c r="H2248" s="604" t="n">
        <x:v>85</x:v>
      </x:c>
      <x:c r="I2248" s="607" t="n">
        <x:v>6740.82</x:v>
      </x:c>
      <x:c r="J2248" s="607" t="n">
        <x:v>25698.05</x:v>
      </x:c>
      <x:c r="K2248" s="453" t="str">
        <x:v>NORTE | SUL</x:v>
      </x:c>
      <x:c r="L2248" s="453" t="str">
        <x:v>SIM</x:v>
      </x:c>
      <x:c r="M2248" s="453" t="str">
        <x:v>PRODUÇÃO · COMPÕE O FATOR K</x:v>
      </x:c>
      <x:c r="N2248" s="453" t="str">
        <x:v>DE/PARA POR CÓDIGO | NÃO INFORMADA</x:v>
      </x:c>
    </x:row>
    <x:row r="2249">
      <x:c r="A2249" s="453" t="str">
        <x:v>AGOSTO 2025</x:v>
      </x:c>
      <x:c r="B2249" s="453" t="str">
        <x:v>O&amp;M</x:v>
      </x:c>
      <x:c r="C2249" s="453" t="str">
        <x:v>PRODUÇÃO</x:v>
      </x:c>
      <x:c r="D2249" s="453" t="str">
        <x:v>LINHA MORTA</x:v>
      </x:c>
      <x:c r="E2249" s="453" t="str">
        <x:v>5021200047</x:v>
      </x:c>
      <x:c r="F2249" s="601" t="str">
        <x:v>RET ISOLADOR PINO/PILAR LM</x:v>
      </x:c>
      <x:c r="G2249" s="453" t="str">
        <x:v>UNIDADE</x:v>
      </x:c>
      <x:c r="H2249" s="604" t="n">
        <x:v>17</x:v>
      </x:c>
      <x:c r="I2249" s="607" t="n">
        <x:v>497.93</x:v>
      </x:c>
      <x:c r="J2249" s="607" t="n">
        <x:v>5139.61</x:v>
      </x:c>
      <x:c r="K2249" s="453" t="str">
        <x:v>NORTE | SUL</x:v>
      </x:c>
      <x:c r="L2249" s="453" t="str">
        <x:v>SIM</x:v>
      </x:c>
      <x:c r="M2249" s="453" t="str">
        <x:v>PRODUÇÃO · COMPÕE O FATOR K</x:v>
      </x:c>
      <x:c r="N2249" s="453" t="str">
        <x:v>DE/PARA POR CÓDIGO</x:v>
      </x:c>
    </x:row>
    <x:row r="2250">
      <x:c r="A2250" s="453" t="str">
        <x:v>AGOSTO 2025</x:v>
      </x:c>
      <x:c r="B2250" s="453" t="str">
        <x:v>O&amp;M</x:v>
      </x:c>
      <x:c r="C2250" s="453" t="str">
        <x:v>PRODUÇÃO</x:v>
      </x:c>
      <x:c r="D2250" s="453" t="str">
        <x:v>LINHA MORTA</x:v>
      </x:c>
      <x:c r="E2250" s="453" t="str">
        <x:v>5021200048</x:v>
      </x:c>
      <x:c r="F2250" s="601" t="str">
        <x:v>INST ISOLAD DISCO/ANCORAGEM LM</x:v>
      </x:c>
      <x:c r="G2250" s="453" t="str">
        <x:v>CONJUNTO</x:v>
      </x:c>
      <x:c r="H2250" s="604" t="n">
        <x:v>35</x:v>
      </x:c>
      <x:c r="I2250" s="607" t="n">
        <x:v>3757.6</x:v>
      </x:c>
      <x:c r="J2250" s="607" t="n">
        <x:v>11635.05</x:v>
      </x:c>
      <x:c r="K2250" s="453" t="str">
        <x:v>NORTE | SUL</x:v>
      </x:c>
      <x:c r="L2250" s="453" t="str">
        <x:v>SIM</x:v>
      </x:c>
      <x:c r="M2250" s="453" t="str">
        <x:v>PRODUÇÃO · COMPÕE O FATOR K</x:v>
      </x:c>
      <x:c r="N2250" s="453" t="str">
        <x:v>DE/PARA POR CÓDIGO</x:v>
      </x:c>
    </x:row>
    <x:row r="2251">
      <x:c r="A2251" s="453" t="str">
        <x:v>AGOSTO 2025</x:v>
      </x:c>
      <x:c r="B2251" s="453" t="str">
        <x:v>O&amp;M</x:v>
      </x:c>
      <x:c r="C2251" s="453" t="str">
        <x:v>PRODUÇÃO</x:v>
      </x:c>
      <x:c r="D2251" s="453" t="str">
        <x:v>LINHA MORTA</x:v>
      </x:c>
      <x:c r="E2251" s="453" t="str">
        <x:v>5021200049</x:v>
      </x:c>
      <x:c r="F2251" s="601" t="str">
        <x:v>RET ISOLAD DISCO/ANCORAGEM LM</x:v>
      </x:c>
      <x:c r="G2251" s="453" t="str">
        <x:v>CONJUNTO</x:v>
      </x:c>
      <x:c r="H2251" s="604" t="n">
        <x:v>6</x:v>
      </x:c>
      <x:c r="I2251" s="607" t="n">
        <x:v>263.52</x:v>
      </x:c>
      <x:c r="J2251" s="607" t="n">
        <x:v>1256.4</x:v>
      </x:c>
      <x:c r="K2251" s="453" t="str">
        <x:v>NORTE | SUL</x:v>
      </x:c>
      <x:c r="L2251" s="453" t="str">
        <x:v>SIM</x:v>
      </x:c>
      <x:c r="M2251" s="453" t="str">
        <x:v>PRODUÇÃO · COMPÕE O FATOR K</x:v>
      </x:c>
      <x:c r="N2251" s="453" t="str">
        <x:v>DE/PARA POR CÓDIGO</x:v>
      </x:c>
    </x:row>
    <x:row r="2252">
      <x:c r="A2252" s="453" t="str">
        <x:v>AGOSTO 2025</x:v>
      </x:c>
      <x:c r="B2252" s="453" t="str">
        <x:v>O&amp;M</x:v>
      </x:c>
      <x:c r="C2252" s="453" t="str">
        <x:v>PRODUÇÃO</x:v>
      </x:c>
      <x:c r="D2252" s="453" t="str">
        <x:v>LINHA MORTA</x:v>
      </x:c>
      <x:c r="E2252" s="453" t="str">
        <x:v>5022000232</x:v>
      </x:c>
      <x:c r="F2252" s="601" t="str">
        <x:v>INST COND NU COBRE &lt;= 50MM² LM</x:v>
      </x:c>
      <x:c r="G2252" s="453" t="str">
        <x:v>METRO</x:v>
      </x:c>
      <x:c r="H2252" s="604" t="n">
        <x:v>1744</x:v>
      </x:c>
      <x:c r="I2252" s="607" t="n">
        <x:v>11282.08</x:v>
      </x:c>
      <x:c r="J2252" s="607" t="n">
        <x:v>8022.4</x:v>
      </x:c>
      <x:c r="K2252" s="453" t="str">
        <x:v>NORTE | SUL</x:v>
      </x:c>
      <x:c r="L2252" s="453" t="str">
        <x:v>SIM</x:v>
      </x:c>
      <x:c r="M2252" s="453" t="str">
        <x:v>PRODUÇÃO · COMPÕE O FATOR K</x:v>
      </x:c>
      <x:c r="N2252" s="453" t="str">
        <x:v>DE/PARA POR CÓDIGO | NÃO INFORMADA</x:v>
      </x:c>
    </x:row>
    <x:row r="2253">
      <x:c r="A2253" s="453" t="str">
        <x:v>AGOSTO 2025</x:v>
      </x:c>
      <x:c r="B2253" s="453" t="str">
        <x:v>O&amp;M</x:v>
      </x:c>
      <x:c r="C2253" s="453" t="str">
        <x:v>PRODUÇÃO</x:v>
      </x:c>
      <x:c r="D2253" s="453" t="str">
        <x:v>LINHA MORTA</x:v>
      </x:c>
      <x:c r="E2253" s="453" t="str">
        <x:v>5022000233</x:v>
      </x:c>
      <x:c r="F2253" s="601" t="str">
        <x:v>RET COND NU COBRE &lt;= 50MM² LM</x:v>
      </x:c>
      <x:c r="G2253" s="453" t="str">
        <x:v>METRO</x:v>
      </x:c>
      <x:c r="H2253" s="604" t="n">
        <x:v>9235</x:v>
      </x:c>
      <x:c r="I2253" s="607" t="n">
        <x:v>20857.7</x:v>
      </x:c>
      <x:c r="J2253" s="607" t="n">
        <x:v>20594.05</x:v>
      </x:c>
      <x:c r="K2253" s="453" t="str">
        <x:v>NORTE | SUL</x:v>
      </x:c>
      <x:c r="L2253" s="453" t="str">
        <x:v>SIM</x:v>
      </x:c>
      <x:c r="M2253" s="453" t="str">
        <x:v>PRODUÇÃO · COMPÕE O FATOR K</x:v>
      </x:c>
      <x:c r="N2253" s="453" t="str">
        <x:v>DE/PARA POR CÓDIGO</x:v>
      </x:c>
    </x:row>
    <x:row r="2254">
      <x:c r="A2254" s="453" t="str">
        <x:v>AGOSTO 2025</x:v>
      </x:c>
      <x:c r="B2254" s="453" t="str">
        <x:v>O&amp;M</x:v>
      </x:c>
      <x:c r="C2254" s="453" t="str">
        <x:v>PRODUÇÃO</x:v>
      </x:c>
      <x:c r="D2254" s="453" t="str">
        <x:v>LINHA MORTA</x:v>
      </x:c>
      <x:c r="E2254" s="453" t="str">
        <x:v>5022000234</x:v>
      </x:c>
      <x:c r="F2254" s="601" t="str">
        <x:v>INST COND NU ALUMINIO &gt; 1/0 LM</x:v>
      </x:c>
      <x:c r="G2254" s="453" t="str">
        <x:v>METRO</x:v>
      </x:c>
      <x:c r="H2254" s="604" t="n">
        <x:v>2823</x:v>
      </x:c>
      <x:c r="I2254" s="607" t="n">
        <x:v>26838.77</x:v>
      </x:c>
      <x:c r="J2254" s="607" t="n">
        <x:v>20410.29</x:v>
      </x:c>
      <x:c r="K2254" s="453" t="str">
        <x:v>NORTE | SUL</x:v>
      </x:c>
      <x:c r="L2254" s="453" t="str">
        <x:v>SIM</x:v>
      </x:c>
      <x:c r="M2254" s="453" t="str">
        <x:v>PRODUÇÃO · COMPÕE O FATOR K</x:v>
      </x:c>
      <x:c r="N2254" s="453" t="str">
        <x:v>DE/PARA POR CÓDIGO</x:v>
      </x:c>
    </x:row>
    <x:row r="2255">
      <x:c r="A2255" s="453" t="str">
        <x:v>AGOSTO 2025</x:v>
      </x:c>
      <x:c r="B2255" s="453" t="str">
        <x:v>O&amp;M</x:v>
      </x:c>
      <x:c r="C2255" s="453" t="str">
        <x:v>PRODUÇÃO</x:v>
      </x:c>
      <x:c r="D2255" s="453" t="str">
        <x:v>LINHA MORTA</x:v>
      </x:c>
      <x:c r="E2255" s="453" t="str">
        <x:v>5022000236</x:v>
      </x:c>
      <x:c r="F2255" s="601" t="str">
        <x:v>INST COND NU ALUMINIO &lt;= 1/0 LM</x:v>
      </x:c>
      <x:c r="G2255" s="453" t="str">
        <x:v>METRO</x:v>
      </x:c>
      <x:c r="H2255" s="604" t="n">
        <x:v>46494</x:v>
      </x:c>
      <x:c r="I2255" s="607" t="n">
        <x:v>366744.15</x:v>
      </x:c>
      <x:c r="J2255" s="607" t="n">
        <x:v>262691.1</x:v>
      </x:c>
      <x:c r="K2255" s="453" t="str">
        <x:v>NORTE | SUL</x:v>
      </x:c>
      <x:c r="L2255" s="453" t="str">
        <x:v>SIM</x:v>
      </x:c>
      <x:c r="M2255" s="453" t="str">
        <x:v>PRODUÇÃO · COMPÕE O FATOR K</x:v>
      </x:c>
      <x:c r="N2255" s="453" t="str">
        <x:v>DE/PARA POR CÓDIGO | NÃO INFORMADA</x:v>
      </x:c>
    </x:row>
    <x:row r="2256">
      <x:c r="A2256" s="453" t="str">
        <x:v>AGOSTO 2025</x:v>
      </x:c>
      <x:c r="B2256" s="453" t="str">
        <x:v>O&amp;M</x:v>
      </x:c>
      <x:c r="C2256" s="453" t="str">
        <x:v>PRODUÇÃO</x:v>
      </x:c>
      <x:c r="D2256" s="453" t="str">
        <x:v>LINHA MORTA</x:v>
      </x:c>
      <x:c r="E2256" s="453" t="str">
        <x:v>5022000237</x:v>
      </x:c>
      <x:c r="F2256" s="601" t="str">
        <x:v>RET COND NU ALUMINIO &lt;= 1/0 LM</x:v>
      </x:c>
      <x:c r="G2256" s="453" t="str">
        <x:v>METRO</x:v>
      </x:c>
      <x:c r="H2256" s="604" t="n">
        <x:v>39539</x:v>
      </x:c>
      <x:c r="I2256" s="607" t="n">
        <x:v>103436.51</x:v>
      </x:c>
      <x:c r="J2256" s="607" t="n">
        <x:v>109127.64</x:v>
      </x:c>
      <x:c r="K2256" s="453" t="str">
        <x:v>NORTE | SUL</x:v>
      </x:c>
      <x:c r="L2256" s="453" t="str">
        <x:v>SIM</x:v>
      </x:c>
      <x:c r="M2256" s="453" t="str">
        <x:v>PRODUÇÃO · COMPÕE O FATOR K</x:v>
      </x:c>
      <x:c r="N2256" s="453" t="str">
        <x:v>DE/PARA POR CÓDIGO</x:v>
      </x:c>
    </x:row>
    <x:row r="2257">
      <x:c r="A2257" s="453" t="str">
        <x:v>AGOSTO 2025</x:v>
      </x:c>
      <x:c r="B2257" s="453" t="str">
        <x:v>O&amp;M</x:v>
      </x:c>
      <x:c r="C2257" s="453" t="str">
        <x:v>PRODUÇÃO</x:v>
      </x:c>
      <x:c r="D2257" s="453" t="str">
        <x:v>LINHA MORTA</x:v>
      </x:c>
      <x:c r="E2257" s="453" t="str">
        <x:v>5022000239</x:v>
      </x:c>
      <x:c r="F2257" s="601" t="str">
        <x:v>TENSIONAR COND NU COBRE &gt; 50MM² LM</x:v>
      </x:c>
      <x:c r="G2257" s="453" t="str">
        <x:v>UNIDADE</x:v>
      </x:c>
      <x:c r="H2257" s="604" t="n">
        <x:v>0.12</x:v>
      </x:c>
      <x:c r="I2257" s="607" t="n">
        <x:v>340</x:v>
      </x:c>
      <x:c r="J2257" s="607" t="n">
        <x:v>31.28</x:v>
      </x:c>
      <x:c r="K2257" s="453" t="str">
        <x:v>NORTE | SUL</x:v>
      </x:c>
      <x:c r="L2257" s="453" t="str">
        <x:v>SIM</x:v>
      </x:c>
      <x:c r="M2257" s="453" t="str">
        <x:v>PRODUÇÃO · COMPÕE O FATOR K</x:v>
      </x:c>
      <x:c r="N2257" s="453" t="str">
        <x:v>DE/PARA POR CÓDIGO</x:v>
      </x:c>
    </x:row>
    <x:row r="2258">
      <x:c r="A2258" s="453" t="str">
        <x:v>AGOSTO 2025</x:v>
      </x:c>
      <x:c r="B2258" s="453" t="str">
        <x:v>O&amp;M</x:v>
      </x:c>
      <x:c r="C2258" s="453" t="str">
        <x:v>PRODUÇÃO</x:v>
      </x:c>
      <x:c r="D2258" s="453" t="str">
        <x:v>LINHA MORTA</x:v>
      </x:c>
      <x:c r="E2258" s="453" t="str">
        <x:v>5022000240</x:v>
      </x:c>
      <x:c r="F2258" s="601" t="str">
        <x:v>TENSIONAR COND NU COBRE &lt;= 50MM² LM</x:v>
      </x:c>
      <x:c r="G2258" s="453" t="str">
        <x:v>UNIDADE</x:v>
      </x:c>
      <x:c r="H2258" s="604" t="n">
        <x:v>4.59</x:v>
      </x:c>
      <x:c r="I2258" s="607" t="n">
        <x:v>13205.42</x:v>
      </x:c>
      <x:c r="J2258" s="607" t="n">
        <x:v>958.71</x:v>
      </x:c>
      <x:c r="K2258" s="453" t="str">
        <x:v>NORTE | SUL</x:v>
      </x:c>
      <x:c r="L2258" s="453" t="str">
        <x:v>SIM</x:v>
      </x:c>
      <x:c r="M2258" s="453" t="str">
        <x:v>PRODUÇÃO · COMPÕE O FATOR K</x:v>
      </x:c>
      <x:c r="N2258" s="453" t="str">
        <x:v>DE/PARA POR CÓDIGO</x:v>
      </x:c>
    </x:row>
    <x:row r="2259">
      <x:c r="A2259" s="453" t="str">
        <x:v>AGOSTO 2025</x:v>
      </x:c>
      <x:c r="B2259" s="453" t="str">
        <x:v>O&amp;M</x:v>
      </x:c>
      <x:c r="C2259" s="453" t="str">
        <x:v>PRODUÇÃO</x:v>
      </x:c>
      <x:c r="D2259" s="453" t="str">
        <x:v>LINHA MORTA</x:v>
      </x:c>
      <x:c r="E2259" s="453" t="str">
        <x:v>5022000242</x:v>
      </x:c>
      <x:c r="F2259" s="601" t="str">
        <x:v>TENSIONAR COND NU ALUMINIO &lt;= 1/0 LM</x:v>
      </x:c>
      <x:c r="G2259" s="453" t="str">
        <x:v>UNIDADE</x:v>
      </x:c>
      <x:c r="H2259" s="604" t="n">
        <x:v>27.724</x:v>
      </x:c>
      <x:c r="I2259" s="607" t="n">
        <x:v>103089.42</x:v>
      </x:c>
      <x:c r="J2259" s="607" t="n">
        <x:v>6348.24</x:v>
      </x:c>
      <x:c r="K2259" s="453" t="str">
        <x:v>NORTE | SUL</x:v>
      </x:c>
      <x:c r="L2259" s="453" t="str">
        <x:v>SIM</x:v>
      </x:c>
      <x:c r="M2259" s="453" t="str">
        <x:v>PRODUÇÃO · COMPÕE O FATOR K</x:v>
      </x:c>
      <x:c r="N2259" s="453" t="str">
        <x:v>DE/PARA POR CÓDIGO</x:v>
      </x:c>
    </x:row>
    <x:row r="2260">
      <x:c r="A2260" s="453" t="str">
        <x:v>AGOSTO 2025</x:v>
      </x:c>
      <x:c r="B2260" s="453" t="str">
        <x:v>O&amp;M</x:v>
      </x:c>
      <x:c r="C2260" s="453" t="str">
        <x:v>PRODUÇÃO</x:v>
      </x:c>
      <x:c r="D2260" s="453" t="str">
        <x:v>LINHA MORTA</x:v>
      </x:c>
      <x:c r="E2260" s="453" t="str">
        <x:v>5022000243</x:v>
      </x:c>
      <x:c r="F2260" s="601" t="str">
        <x:v>INST CONECTOR EM CONDUTOR LM</x:v>
      </x:c>
      <x:c r="G2260" s="453" t="str">
        <x:v>UNIDADE</x:v>
      </x:c>
      <x:c r="H2260" s="604" t="n">
        <x:v>73</x:v>
      </x:c>
      <x:c r="I2260" s="607" t="n">
        <x:v>3635.75</x:v>
      </x:c>
      <x:c r="J2260" s="607" t="n">
        <x:v>18414.25</x:v>
      </x:c>
      <x:c r="K2260" s="453" t="str">
        <x:v>NORTE | SUL</x:v>
      </x:c>
      <x:c r="L2260" s="453" t="str">
        <x:v>SIM</x:v>
      </x:c>
      <x:c r="M2260" s="453" t="str">
        <x:v>PRODUÇÃO · COMPÕE O FATOR K</x:v>
      </x:c>
      <x:c r="N2260" s="453" t="str">
        <x:v>NÃO INFORMADA | DE/PARA POR CÓDIGO</x:v>
      </x:c>
    </x:row>
    <x:row r="2261">
      <x:c r="A2261" s="453" t="str">
        <x:v>AGOSTO 2025</x:v>
      </x:c>
      <x:c r="B2261" s="453" t="str">
        <x:v>O&amp;M</x:v>
      </x:c>
      <x:c r="C2261" s="453" t="str">
        <x:v>PRODUÇÃO</x:v>
      </x:c>
      <x:c r="D2261" s="453" t="str">
        <x:v>LINHA MORTA</x:v>
      </x:c>
      <x:c r="E2261" s="453" t="str">
        <x:v>5022000244</x:v>
      </x:c>
      <x:c r="F2261" s="601" t="str">
        <x:v>RET CONECTOR EM CONDUTOR LM</x:v>
      </x:c>
      <x:c r="G2261" s="453" t="str">
        <x:v>UNIDADE</x:v>
      </x:c>
      <x:c r="H2261" s="604" t="n">
        <x:v>1</x:v>
      </x:c>
      <x:c r="I2261" s="607" t="n">
        <x:v>36.6</x:v>
      </x:c>
      <x:c r="J2261" s="607" t="n">
        <x:v>104.24</x:v>
      </x:c>
      <x:c r="K2261" s="453" t="str">
        <x:v>NORTE | SUL</x:v>
      </x:c>
      <x:c r="L2261" s="453" t="str">
        <x:v>SIM</x:v>
      </x:c>
      <x:c r="M2261" s="453" t="str">
        <x:v>PRODUÇÃO · COMPÕE O FATOR K</x:v>
      </x:c>
      <x:c r="N2261" s="453" t="str">
        <x:v>DE/PARA POR CÓDIGO | NÃO INFORMADA</x:v>
      </x:c>
    </x:row>
    <x:row r="2262">
      <x:c r="A2262" s="453" t="str">
        <x:v>AGOSTO 2025</x:v>
      </x:c>
      <x:c r="B2262" s="453" t="str">
        <x:v>O&amp;M</x:v>
      </x:c>
      <x:c r="C2262" s="453" t="str">
        <x:v>PRODUÇÃO</x:v>
      </x:c>
      <x:c r="D2262" s="453" t="str">
        <x:v>LINHA MORTA</x:v>
      </x:c>
      <x:c r="E2262" s="453" t="str">
        <x:v>5022000249</x:v>
      </x:c>
      <x:c r="F2262" s="601" t="str">
        <x:v>INST AMARRACAO COND NU/MULTIP/PROTEG LM</x:v>
      </x:c>
      <x:c r="G2262" s="453" t="str">
        <x:v>UNIDADE</x:v>
      </x:c>
      <x:c r="H2262" s="604" t="n">
        <x:v>2</x:v>
      </x:c>
      <x:c r="I2262" s="607" t="n">
        <x:v>48.82</x:v>
      </x:c>
      <x:c r="J2262" s="607" t="n">
        <x:v>487.14</x:v>
      </x:c>
      <x:c r="K2262" s="453" t="str">
        <x:v>NORTE | SUL</x:v>
      </x:c>
      <x:c r="L2262" s="453" t="str">
        <x:v>SIM</x:v>
      </x:c>
      <x:c r="M2262" s="453" t="str">
        <x:v>PRODUÇÃO · COMPÕE O FATOR K</x:v>
      </x:c>
      <x:c r="N2262" s="453" t="str">
        <x:v>DE/PARA POR CÓDIGO | NÃO INFORMADA</x:v>
      </x:c>
    </x:row>
    <x:row r="2263">
      <x:c r="A2263" s="453" t="str">
        <x:v>AGOSTO 2025</x:v>
      </x:c>
      <x:c r="B2263" s="453" t="str">
        <x:v>O&amp;M</x:v>
      </x:c>
      <x:c r="C2263" s="453" t="str">
        <x:v>PRODUÇÃO</x:v>
      </x:c>
      <x:c r="D2263" s="453" t="str">
        <x:v>FORA DO ANEXO IX</x:v>
      </x:c>
      <x:c r="E2263" s="453" t="str">
        <x:v>5022000252</x:v>
      </x:c>
      <x:c r="F2263" s="601" t="str">
        <x:v>INST ESPACADOR/AFASTADOR REDE PRI/SEC LM</x:v>
      </x:c>
      <x:c r="G2263" s="453" t="str">
        <x:v>NÃO INFORMADA</x:v>
      </x:c>
      <x:c r="H2263" s="604" t="n">
        <x:v>1014</x:v>
      </x:c>
      <x:c r="I2263" s="607" t="n">
        <x:v>0</x:v>
      </x:c>
      <x:c r="J2263" s="607" t="n">
        <x:v>0</x:v>
      </x:c>
      <x:c r="K2263" s="453" t="str">
        <x:v>NORTE | SUL</x:v>
      </x:c>
      <x:c r="L2263" s="453" t="str">
        <x:v>SIM</x:v>
      </x:c>
      <x:c r="M2263" s="453" t="str">
        <x:v>PRODUÇÃO · COMPÕE O FATOR K</x:v>
      </x:c>
      <x:c r="N2263" s="453" t="str">
        <x:v>DE/PARA POR CÓDIGO | NÃO INFORMADA</x:v>
      </x:c>
    </x:row>
    <x:row r="2264">
      <x:c r="A2264" s="453" t="str">
        <x:v>AGOSTO 2025</x:v>
      </x:c>
      <x:c r="B2264" s="453" t="str">
        <x:v>O&amp;M</x:v>
      </x:c>
      <x:c r="C2264" s="453" t="str">
        <x:v>PRODUÇÃO</x:v>
      </x:c>
      <x:c r="D2264" s="453" t="str">
        <x:v>FORA DO ANEXO IX</x:v>
      </x:c>
      <x:c r="E2264" s="453" t="str">
        <x:v>5022000253</x:v>
      </x:c>
      <x:c r="F2264" s="601" t="str">
        <x:v>RET ESPACADOR/AFASTADOR REDE PRI/SEC LM</x:v>
      </x:c>
      <x:c r="G2264" s="453" t="str">
        <x:v>NÃO INFORMADA</x:v>
      </x:c>
      <x:c r="H2264" s="604" t="n">
        <x:v>7</x:v>
      </x:c>
      <x:c r="I2264" s="607" t="n">
        <x:v>0</x:v>
      </x:c>
      <x:c r="J2264" s="607" t="n">
        <x:v>0</x:v>
      </x:c>
      <x:c r="K2264" s="453" t="str">
        <x:v>NORTE | SUL</x:v>
      </x:c>
      <x:c r="L2264" s="453" t="str">
        <x:v>SIM</x:v>
      </x:c>
      <x:c r="M2264" s="453" t="str">
        <x:v>PRODUÇÃO · COMPÕE O FATOR K</x:v>
      </x:c>
      <x:c r="N2264" s="453" t="str">
        <x:v>DE/PARA POR CÓDIGO</x:v>
      </x:c>
    </x:row>
    <x:row r="2265">
      <x:c r="A2265" s="453" t="str">
        <x:v>AGOSTO 2025</x:v>
      </x:c>
      <x:c r="B2265" s="453" t="str">
        <x:v>O&amp;M</x:v>
      </x:c>
      <x:c r="C2265" s="453" t="str">
        <x:v>PRODUÇÃO</x:v>
      </x:c>
      <x:c r="D2265" s="453" t="str">
        <x:v>LINHA MORTA</x:v>
      </x:c>
      <x:c r="E2265" s="453" t="str">
        <x:v>5022000257</x:v>
      </x:c>
      <x:c r="F2265" s="601" t="str">
        <x:v>INST ESTRIBO OU GRAMPO LINHA VIVA RD LM</x:v>
      </x:c>
      <x:c r="G2265" s="453" t="str">
        <x:v>UNIDADE</x:v>
      </x:c>
      <x:c r="H2265" s="604" t="n">
        <x:v>6</x:v>
      </x:c>
      <x:c r="I2265" s="607" t="n">
        <x:v>1317.66</x:v>
      </x:c>
      <x:c r="J2265" s="607" t="n">
        <x:v>1123.86</x:v>
      </x:c>
      <x:c r="K2265" s="453" t="str">
        <x:v>NORTE | SUL</x:v>
      </x:c>
      <x:c r="L2265" s="453" t="str">
        <x:v>SIM</x:v>
      </x:c>
      <x:c r="M2265" s="453" t="str">
        <x:v>PRODUÇÃO · COMPÕE O FATOR K</x:v>
      </x:c>
      <x:c r="N2265" s="453" t="str">
        <x:v>DE/PARA POR CÓDIGO</x:v>
      </x:c>
    </x:row>
    <x:row r="2266">
      <x:c r="A2266" s="453" t="str">
        <x:v>AGOSTO 2025</x:v>
      </x:c>
      <x:c r="B2266" s="453" t="str">
        <x:v>O&amp;M</x:v>
      </x:c>
      <x:c r="C2266" s="453" t="str">
        <x:v>PRODUÇÃO</x:v>
      </x:c>
      <x:c r="D2266" s="453" t="str">
        <x:v>LINHA MORTA</x:v>
      </x:c>
      <x:c r="E2266" s="453" t="str">
        <x:v>5022000261</x:v>
      </x:c>
      <x:c r="F2266" s="601" t="str">
        <x:v>VERIFICAR SEQUENCIA DE FASE(MT) LM</x:v>
      </x:c>
      <x:c r="G2266" s="453" t="str">
        <x:v>UNIDADE</x:v>
      </x:c>
      <x:c r="H2266" s="604" t="n">
        <x:v>7</x:v>
      </x:c>
      <x:c r="I2266" s="607" t="n">
        <x:v>3417.75</x:v>
      </x:c>
      <x:c r="J2266" s="607" t="n">
        <x:v>4785.69</x:v>
      </x:c>
      <x:c r="K2266" s="453" t="str">
        <x:v>NORTE</x:v>
      </x:c>
      <x:c r="L2266" s="453" t="str">
        <x:v>SIM</x:v>
      </x:c>
      <x:c r="M2266" s="453" t="str">
        <x:v>PRODUÇÃO · COMPÕE O FATOR K</x:v>
      </x:c>
      <x:c r="N2266" s="453" t="str">
        <x:v>DE/PARA POR CÓDIGO</x:v>
      </x:c>
    </x:row>
    <x:row r="2267">
      <x:c r="A2267" s="453" t="str">
        <x:v>AGOSTO 2025</x:v>
      </x:c>
      <x:c r="B2267" s="453" t="str">
        <x:v>O&amp;M</x:v>
      </x:c>
      <x:c r="C2267" s="453" t="str">
        <x:v>PRODUÇÃO</x:v>
      </x:c>
      <x:c r="D2267" s="453" t="str">
        <x:v>LINHA MORTA</x:v>
      </x:c>
      <x:c r="E2267" s="453" t="str">
        <x:v>5022000266</x:v>
      </x:c>
      <x:c r="F2267" s="601" t="str">
        <x:v>INST COND 4PLEX BT 3X10(10)-3X120(70) LM</x:v>
      </x:c>
      <x:c r="G2267" s="453" t="str">
        <x:v>METRO</x:v>
      </x:c>
      <x:c r="H2267" s="604" t="n">
        <x:v>0.061</x:v>
      </x:c>
      <x:c r="I2267" s="607" t="n">
        <x:v>534.98</x:v>
      </x:c>
      <x:c r="J2267" s="607" t="n">
        <x:v>1.19</x:v>
      </x:c>
      <x:c r="K2267" s="453" t="str">
        <x:v>NORTE | SUL</x:v>
      </x:c>
      <x:c r="L2267" s="453" t="str">
        <x:v>SIM</x:v>
      </x:c>
      <x:c r="M2267" s="453" t="str">
        <x:v>PRODUÇÃO · COMPÕE O FATOR K</x:v>
      </x:c>
      <x:c r="N2267" s="453" t="str">
        <x:v>NÃO INFORMADA</x:v>
      </x:c>
    </x:row>
    <x:row r="2268">
      <x:c r="A2268" s="453" t="str">
        <x:v>AGOSTO 2025</x:v>
      </x:c>
      <x:c r="B2268" s="453" t="str">
        <x:v>O&amp;M</x:v>
      </x:c>
      <x:c r="C2268" s="453" t="str">
        <x:v>PRODUÇÃO</x:v>
      </x:c>
      <x:c r="D2268" s="453" t="str">
        <x:v>LINHA MORTA</x:v>
      </x:c>
      <x:c r="E2268" s="453" t="str">
        <x:v>5022000276</x:v>
      </x:c>
      <x:c r="F2268" s="601" t="str">
        <x:v>INST COND COBERTO RDC 35-70MM2 LM</x:v>
      </x:c>
      <x:c r="G2268" s="453" t="str">
        <x:v>METRO</x:v>
      </x:c>
      <x:c r="H2268" s="604" t="n">
        <x:v>8999</x:v>
      </x:c>
      <x:c r="I2268" s="607" t="n">
        <x:v>84340.6</x:v>
      </x:c>
      <x:c r="J2268" s="607" t="n">
        <x:v>60293.3</x:v>
      </x:c>
      <x:c r="K2268" s="453" t="str">
        <x:v>NORTE | SUL</x:v>
      </x:c>
      <x:c r="L2268" s="453" t="str">
        <x:v>SIM</x:v>
      </x:c>
      <x:c r="M2268" s="453" t="str">
        <x:v>PRODUÇÃO · COMPÕE O FATOR K</x:v>
      </x:c>
      <x:c r="N2268" s="453" t="str">
        <x:v>DE/PARA POR CÓDIGO</x:v>
      </x:c>
    </x:row>
    <x:row r="2269">
      <x:c r="A2269" s="453" t="str">
        <x:v>AGOSTO 2025</x:v>
      </x:c>
      <x:c r="B2269" s="453" t="str">
        <x:v>O&amp;M</x:v>
      </x:c>
      <x:c r="C2269" s="453" t="str">
        <x:v>PRODUÇÃO</x:v>
      </x:c>
      <x:c r="D2269" s="453" t="str">
        <x:v>LINHA MORTA</x:v>
      </x:c>
      <x:c r="E2269" s="453" t="str">
        <x:v>5022000277</x:v>
      </x:c>
      <x:c r="F2269" s="601" t="str">
        <x:v>RET COND COBERTO RDC 35-70MM2 LM</x:v>
      </x:c>
      <x:c r="G2269" s="453" t="str">
        <x:v>METRO</x:v>
      </x:c>
      <x:c r="H2269" s="604" t="n">
        <x:v>544</x:v>
      </x:c>
      <x:c r="I2269" s="607" t="n">
        <x:v>1690.47</x:v>
      </x:c>
      <x:c r="J2269" s="607" t="n">
        <x:v>2214.08</x:v>
      </x:c>
      <x:c r="K2269" s="453" t="str">
        <x:v>NORTE | SUL</x:v>
      </x:c>
      <x:c r="L2269" s="453" t="str">
        <x:v>SIM</x:v>
      </x:c>
      <x:c r="M2269" s="453" t="str">
        <x:v>PRODUÇÃO · COMPÕE O FATOR K</x:v>
      </x:c>
      <x:c r="N2269" s="453" t="str">
        <x:v>DE/PARA POR CÓDIGO</x:v>
      </x:c>
    </x:row>
    <x:row r="2270">
      <x:c r="A2270" s="453" t="str">
        <x:v>AGOSTO 2025</x:v>
      </x:c>
      <x:c r="B2270" s="453" t="str">
        <x:v>O&amp;M</x:v>
      </x:c>
      <x:c r="C2270" s="453" t="str">
        <x:v>PRODUÇÃO</x:v>
      </x:c>
      <x:c r="D2270" s="453" t="str">
        <x:v>LINHA MORTA</x:v>
      </x:c>
      <x:c r="E2270" s="453" t="str">
        <x:v>5022000278</x:v>
      </x:c>
      <x:c r="F2270" s="601" t="str">
        <x:v>INST COND COBERTO RDC 95-185MM2 LM</x:v>
      </x:c>
      <x:c r="G2270" s="453" t="str">
        <x:v>METRO</x:v>
      </x:c>
      <x:c r="H2270" s="604" t="n">
        <x:v>12238</x:v>
      </x:c>
      <x:c r="I2270" s="607" t="n">
        <x:v>139582.71</x:v>
      </x:c>
      <x:c r="J2270" s="607" t="n">
        <x:v>115771.48</x:v>
      </x:c>
      <x:c r="K2270" s="453" t="str">
        <x:v>NORTE | SUL</x:v>
      </x:c>
      <x:c r="L2270" s="453" t="str">
        <x:v>SIM</x:v>
      </x:c>
      <x:c r="M2270" s="453" t="str">
        <x:v>PRODUÇÃO · COMPÕE O FATOR K</x:v>
      </x:c>
      <x:c r="N2270" s="453" t="str">
        <x:v>DE/PARA POR CÓDIGO</x:v>
      </x:c>
    </x:row>
    <x:row r="2271">
      <x:c r="A2271" s="453" t="str">
        <x:v>AGOSTO 2025</x:v>
      </x:c>
      <x:c r="B2271" s="453" t="str">
        <x:v>O&amp;M</x:v>
      </x:c>
      <x:c r="C2271" s="453" t="str">
        <x:v>PRODUÇÃO</x:v>
      </x:c>
      <x:c r="D2271" s="453" t="str">
        <x:v>LINHA MORTA</x:v>
      </x:c>
      <x:c r="E2271" s="453" t="str">
        <x:v>5022000279</x:v>
      </x:c>
      <x:c r="F2271" s="601" t="str">
        <x:v>RET COND COBERTO RDC 95-185MM2 LM</x:v>
      </x:c>
      <x:c r="G2271" s="453" t="str">
        <x:v>METRO</x:v>
      </x:c>
      <x:c r="H2271" s="604" t="n">
        <x:v>132</x:v>
      </x:c>
      <x:c r="I2271" s="607" t="n">
        <x:v>566.51</x:v>
      </x:c>
      <x:c r="J2271" s="607" t="n">
        <x:v>728.64</x:v>
      </x:c>
      <x:c r="K2271" s="453" t="str">
        <x:v>NORTE | SUL</x:v>
      </x:c>
      <x:c r="L2271" s="453" t="str">
        <x:v>SIM</x:v>
      </x:c>
      <x:c r="M2271" s="453" t="str">
        <x:v>PRODUÇÃO · COMPÕE O FATOR K</x:v>
      </x:c>
      <x:c r="N2271" s="453" t="str">
        <x:v>DE/PARA POR CÓDIGO</x:v>
      </x:c>
    </x:row>
    <x:row r="2272">
      <x:c r="A2272" s="453" t="str">
        <x:v>AGOSTO 2025</x:v>
      </x:c>
      <x:c r="B2272" s="453" t="str">
        <x:v>O&amp;M</x:v>
      </x:c>
      <x:c r="C2272" s="453" t="str">
        <x:v>PRODUÇÃO</x:v>
      </x:c>
      <x:c r="D2272" s="453" t="str">
        <x:v>LINHA MORTA</x:v>
      </x:c>
      <x:c r="E2272" s="453" t="str">
        <x:v>5022000283</x:v>
      </x:c>
      <x:c r="F2272" s="601" t="str">
        <x:v>TENSIONAR COND PROTEGIDO RDC LM</x:v>
      </x:c>
      <x:c r="G2272" s="453" t="str">
        <x:v>UNIDADE</x:v>
      </x:c>
      <x:c r="H2272" s="604" t="n">
        <x:v>1.371</x:v>
      </x:c>
      <x:c r="I2272" s="607" t="n">
        <x:v>6805.38</x:v>
      </x:c>
      <x:c r="J2272" s="607" t="n">
        <x:v>422.06</x:v>
      </x:c>
      <x:c r="K2272" s="453" t="str">
        <x:v>NORTE | SUL</x:v>
      </x:c>
      <x:c r="L2272" s="453" t="str">
        <x:v>SIM</x:v>
      </x:c>
      <x:c r="M2272" s="453" t="str">
        <x:v>PRODUÇÃO · COMPÕE O FATOR K</x:v>
      </x:c>
      <x:c r="N2272" s="453" t="str">
        <x:v>DE/PARA POR CÓDIGO</x:v>
      </x:c>
    </x:row>
    <x:row r="2273">
      <x:c r="A2273" s="453" t="str">
        <x:v>AGOSTO 2025</x:v>
      </x:c>
      <x:c r="B2273" s="453" t="str">
        <x:v>O&amp;M</x:v>
      </x:c>
      <x:c r="C2273" s="453" t="str">
        <x:v>PRODUÇÃO</x:v>
      </x:c>
      <x:c r="D2273" s="453" t="str">
        <x:v>LINHA MORTA</x:v>
      </x:c>
      <x:c r="E2273" s="453" t="str">
        <x:v>5022000286</x:v>
      </x:c>
      <x:c r="F2273" s="601" t="str">
        <x:v>INST CONEX OU EMENDA DE CABO RDC LM</x:v>
      </x:c>
      <x:c r="G2273" s="453" t="str">
        <x:v>UNIDADE</x:v>
      </x:c>
      <x:c r="H2273" s="604" t="n">
        <x:v>58</x:v>
      </x:c>
      <x:c r="I2273" s="607" t="n">
        <x:v>6511.08</x:v>
      </x:c>
      <x:c r="J2273" s="607" t="n">
        <x:v>27050.04</x:v>
      </x:c>
      <x:c r="K2273" s="453" t="str">
        <x:v>NORTE | SUL</x:v>
      </x:c>
      <x:c r="L2273" s="453" t="str">
        <x:v>SIM</x:v>
      </x:c>
      <x:c r="M2273" s="453" t="str">
        <x:v>PRODUÇÃO · COMPÕE O FATOR K</x:v>
      </x:c>
      <x:c r="N2273" s="453" t="str">
        <x:v>DE/PARA POR CÓDIGO</x:v>
      </x:c>
    </x:row>
    <x:row r="2274">
      <x:c r="A2274" s="453" t="str">
        <x:v>AGOSTO 2025</x:v>
      </x:c>
      <x:c r="B2274" s="453" t="str">
        <x:v>O&amp;M</x:v>
      </x:c>
      <x:c r="C2274" s="453" t="str">
        <x:v>PRODUÇÃO</x:v>
      </x:c>
      <x:c r="D2274" s="453" t="str">
        <x:v>LINHA MORTA</x:v>
      </x:c>
      <x:c r="E2274" s="453" t="str">
        <x:v>5022200033</x:v>
      </x:c>
      <x:c r="F2274" s="601" t="str">
        <x:v>INST ATERRAMENTO COMPL 1HASTE LM</x:v>
      </x:c>
      <x:c r="G2274" s="453" t="str">
        <x:v>CONJUNTO</x:v>
      </x:c>
      <x:c r="H2274" s="604" t="n">
        <x:v>208</x:v>
      </x:c>
      <x:c r="I2274" s="607" t="n">
        <x:v>84069.48</x:v>
      </x:c>
      <x:c r="J2274" s="607" t="n">
        <x:v>136487.52</x:v>
      </x:c>
      <x:c r="K2274" s="453" t="str">
        <x:v>NORTE | SUL</x:v>
      </x:c>
      <x:c r="L2274" s="453" t="str">
        <x:v>SIM</x:v>
      </x:c>
      <x:c r="M2274" s="453" t="str">
        <x:v>PRODUÇÃO · COMPÕE O FATOR K</x:v>
      </x:c>
      <x:c r="N2274" s="453" t="str">
        <x:v>DE/PARA POR CÓDIGO</x:v>
      </x:c>
    </x:row>
    <x:row r="2275">
      <x:c r="A2275" s="453" t="str">
        <x:v>AGOSTO 2025</x:v>
      </x:c>
      <x:c r="B2275" s="453" t="str">
        <x:v>O&amp;M</x:v>
      </x:c>
      <x:c r="C2275" s="453" t="str">
        <x:v>PRODUÇÃO</x:v>
      </x:c>
      <x:c r="D2275" s="453" t="str">
        <x:v>LINHA MORTA</x:v>
      </x:c>
      <x:c r="E2275" s="453" t="str">
        <x:v>5022200035</x:v>
      </x:c>
      <x:c r="F2275" s="601" t="str">
        <x:v>INST 1HASTE ADICIONAL ATERRAMENTO LM</x:v>
      </x:c>
      <x:c r="G2275" s="453" t="str">
        <x:v>UNIDADE</x:v>
      </x:c>
      <x:c r="H2275" s="604" t="n">
        <x:v>326</x:v>
      </x:c>
      <x:c r="I2275" s="607" t="n">
        <x:v>20667.59</x:v>
      </x:c>
      <x:c r="J2275" s="607" t="n">
        <x:v>111117.1</x:v>
      </x:c>
      <x:c r="K2275" s="453" t="str">
        <x:v>NORTE | SUL</x:v>
      </x:c>
      <x:c r="L2275" s="453" t="str">
        <x:v>SIM</x:v>
      </x:c>
      <x:c r="M2275" s="453" t="str">
        <x:v>PRODUÇÃO · COMPÕE O FATOR K</x:v>
      </x:c>
      <x:c r="N2275" s="453" t="str">
        <x:v>DE/PARA POR CÓDIGO</x:v>
      </x:c>
    </x:row>
    <x:row r="2276">
      <x:c r="A2276" s="453" t="str">
        <x:v>AGOSTO 2025</x:v>
      </x:c>
      <x:c r="B2276" s="453" t="str">
        <x:v>O&amp;M</x:v>
      </x:c>
      <x:c r="C2276" s="453" t="str">
        <x:v>PRODUÇÃO</x:v>
      </x:c>
      <x:c r="D2276" s="453" t="str">
        <x:v>LINHA MORTA</x:v>
      </x:c>
      <x:c r="E2276" s="453" t="str">
        <x:v>5022200036</x:v>
      </x:c>
      <x:c r="F2276" s="601" t="str">
        <x:v>INST FIO TERRA LM</x:v>
      </x:c>
      <x:c r="G2276" s="453" t="str">
        <x:v>UNIDADE</x:v>
      </x:c>
      <x:c r="H2276" s="604" t="n">
        <x:v>4</x:v>
      </x:c>
      <x:c r="I2276" s="607" t="n">
        <x:v>390.4</x:v>
      </x:c>
      <x:c r="J2276" s="607" t="n">
        <x:v>1147.8</x:v>
      </x:c>
      <x:c r="K2276" s="453" t="str">
        <x:v>NORTE</x:v>
      </x:c>
      <x:c r="L2276" s="453" t="str">
        <x:v>SIM</x:v>
      </x:c>
      <x:c r="M2276" s="453" t="str">
        <x:v>PRODUÇÃO · COMPÕE O FATOR K</x:v>
      </x:c>
      <x:c r="N2276" s="453" t="str">
        <x:v>DE/PARA POR CÓDIGO</x:v>
      </x:c>
    </x:row>
    <x:row r="2277">
      <x:c r="A2277" s="453" t="str">
        <x:v>AGOSTO 2025</x:v>
      </x:c>
      <x:c r="B2277" s="453" t="str">
        <x:v>O&amp;M</x:v>
      </x:c>
      <x:c r="C2277" s="453" t="str">
        <x:v>PRODUÇÃO</x:v>
      </x:c>
      <x:c r="D2277" s="453" t="str">
        <x:v>LINHA MORTA</x:v>
      </x:c>
      <x:c r="E2277" s="453" t="str">
        <x:v>5022200037</x:v>
      </x:c>
      <x:c r="F2277" s="601" t="str">
        <x:v>INST SECCION E ATERRAM CERCA LM</x:v>
      </x:c>
      <x:c r="G2277" s="453" t="str">
        <x:v>CONJUNTO</x:v>
      </x:c>
      <x:c r="H2277" s="604" t="n">
        <x:v>22</x:v>
      </x:c>
      <x:c r="I2277" s="607" t="n">
        <x:v>10439.19</x:v>
      </x:c>
      <x:c r="J2277" s="607" t="n">
        <x:v>16738.26</x:v>
      </x:c>
      <x:c r="K2277" s="453" t="str">
        <x:v>NORTE | SUL</x:v>
      </x:c>
      <x:c r="L2277" s="453" t="str">
        <x:v>SIM</x:v>
      </x:c>
      <x:c r="M2277" s="453" t="str">
        <x:v>PRODUÇÃO · COMPÕE O FATOR K</x:v>
      </x:c>
      <x:c r="N2277" s="453" t="str">
        <x:v>DE/PARA POR CÓDIGO | NÃO INFORMADA</x:v>
      </x:c>
    </x:row>
    <x:row r="2278">
      <x:c r="A2278" s="453" t="str">
        <x:v>AGOSTO 2025</x:v>
      </x:c>
      <x:c r="B2278" s="453" t="str">
        <x:v>O&amp;M</x:v>
      </x:c>
      <x:c r="C2278" s="453" t="str">
        <x:v>PRODUÇÃO</x:v>
      </x:c>
      <x:c r="D2278" s="453" t="str">
        <x:v>LINHA MORTA</x:v>
      </x:c>
      <x:c r="E2278" s="453" t="str">
        <x:v>5023000183</x:v>
      </x:c>
      <x:c r="F2278" s="601" t="str">
        <x:v>INST TRAFO DT POSTE/PLATAF 3F LM</x:v>
      </x:c>
      <x:c r="G2278" s="453" t="str">
        <x:v>UNIDADE</x:v>
      </x:c>
      <x:c r="H2278" s="604" t="n">
        <x:v>109</x:v>
      </x:c>
      <x:c r="I2278" s="607" t="n">
        <x:v>288588.89</x:v>
      </x:c>
      <x:c r="J2278" s="607" t="n">
        <x:v>164770.94</x:v>
      </x:c>
      <x:c r="K2278" s="453" t="str">
        <x:v>NORTE | SUL</x:v>
      </x:c>
      <x:c r="L2278" s="453" t="str">
        <x:v>SIM</x:v>
      </x:c>
      <x:c r="M2278" s="453" t="str">
        <x:v>PRODUÇÃO · COMPÕE O FATOR K</x:v>
      </x:c>
      <x:c r="N2278" s="453" t="str">
        <x:v>DE/PARA POR CÓDIGO</x:v>
      </x:c>
    </x:row>
    <x:row r="2279">
      <x:c r="A2279" s="453" t="str">
        <x:v>AGOSTO 2025</x:v>
      </x:c>
      <x:c r="B2279" s="453" t="str">
        <x:v>O&amp;M</x:v>
      </x:c>
      <x:c r="C2279" s="453" t="str">
        <x:v>PRODUÇÃO</x:v>
      </x:c>
      <x:c r="D2279" s="453" t="str">
        <x:v>LINHA MORTA</x:v>
      </x:c>
      <x:c r="E2279" s="453" t="str">
        <x:v>5023000186</x:v>
      </x:c>
      <x:c r="F2279" s="601" t="str">
        <x:v>RET TRAFO DT POSTE/PLATAF 3F LM</x:v>
      </x:c>
      <x:c r="G2279" s="453" t="str">
        <x:v>UNIDADE</x:v>
      </x:c>
      <x:c r="H2279" s="604" t="n">
        <x:v>107</x:v>
      </x:c>
      <x:c r="I2279" s="607" t="n">
        <x:v>147148.75</x:v>
      </x:c>
      <x:c r="J2279" s="607" t="n">
        <x:v>160341.64</x:v>
      </x:c>
      <x:c r="K2279" s="453" t="str">
        <x:v>NORTE | SUL</x:v>
      </x:c>
      <x:c r="L2279" s="453" t="str">
        <x:v>SIM</x:v>
      </x:c>
      <x:c r="M2279" s="453" t="str">
        <x:v>PRODUÇÃO · COMPÕE O FATOR K</x:v>
      </x:c>
      <x:c r="N2279" s="453" t="str">
        <x:v>DE/PARA POR CÓDIGO</x:v>
      </x:c>
    </x:row>
    <x:row r="2280">
      <x:c r="A2280" s="453" t="str">
        <x:v>AGOSTO 2025</x:v>
      </x:c>
      <x:c r="B2280" s="453" t="str">
        <x:v>O&amp;M</x:v>
      </x:c>
      <x:c r="C2280" s="453" t="str">
        <x:v>PRODUÇÃO</x:v>
      </x:c>
      <x:c r="D2280" s="453" t="str">
        <x:v>LINHA MORTA</x:v>
      </x:c>
      <x:c r="E2280" s="453" t="str">
        <x:v>5024000064</x:v>
      </x:c>
      <x:c r="F2280" s="601" t="str">
        <x:v>INST RAMAL DE CONEXAO CONC/MULTIPLEX LM</x:v>
      </x:c>
      <x:c r="G2280" s="453" t="str">
        <x:v>UNIDADE</x:v>
      </x:c>
      <x:c r="H2280" s="604" t="n">
        <x:v>448</x:v>
      </x:c>
      <x:c r="I2280" s="607" t="n">
        <x:v>76485.75</x:v>
      </x:c>
      <x:c r="J2280" s="607" t="n">
        <x:v>223780.48</x:v>
      </x:c>
      <x:c r="K2280" s="453" t="str">
        <x:v>NORTE | SUL</x:v>
      </x:c>
      <x:c r="L2280" s="453" t="str">
        <x:v>SIM</x:v>
      </x:c>
      <x:c r="M2280" s="453" t="str">
        <x:v>PRODUÇÃO · COMPÕE O FATOR K</x:v>
      </x:c>
      <x:c r="N2280" s="453" t="str">
        <x:v>DE/PARA POR CÓDIGO</x:v>
      </x:c>
    </x:row>
    <x:row r="2281">
      <x:c r="A2281" s="453" t="str">
        <x:v>AGOSTO 2025</x:v>
      </x:c>
      <x:c r="B2281" s="453" t="str">
        <x:v>O&amp;M</x:v>
      </x:c>
      <x:c r="C2281" s="453" t="str">
        <x:v>PRODUÇÃO</x:v>
      </x:c>
      <x:c r="D2281" s="453" t="str">
        <x:v>LINHA MORTA</x:v>
      </x:c>
      <x:c r="E2281" s="453" t="str">
        <x:v>5024000065</x:v>
      </x:c>
      <x:c r="F2281" s="601" t="str">
        <x:v>RET RAMAL DE CONEXAO CONC/MULTIPLEX LM</x:v>
      </x:c>
      <x:c r="G2281" s="453" t="str">
        <x:v>UNIDADE</x:v>
      </x:c>
      <x:c r="H2281" s="604" t="n">
        <x:v>172</x:v>
      </x:c>
      <x:c r="I2281" s="607" t="n">
        <x:v>4491.2</x:v>
      </x:c>
      <x:c r="J2281" s="607" t="n">
        <x:v>60139.8</x:v>
      </x:c>
      <x:c r="K2281" s="453" t="str">
        <x:v>NORTE | SUL</x:v>
      </x:c>
      <x:c r="L2281" s="453" t="str">
        <x:v>SIM</x:v>
      </x:c>
      <x:c r="M2281" s="453" t="str">
        <x:v>PRODUÇÃO · COMPÕE O FATOR K</x:v>
      </x:c>
      <x:c r="N2281" s="453" t="str">
        <x:v>DE/PARA POR CÓDIGO</x:v>
      </x:c>
    </x:row>
    <x:row r="2282">
      <x:c r="A2282" s="453" t="str">
        <x:v>AGOSTO 2025</x:v>
      </x:c>
      <x:c r="B2282" s="453" t="str">
        <x:v>O&amp;M</x:v>
      </x:c>
      <x:c r="C2282" s="453" t="str">
        <x:v>PRODUÇÃO</x:v>
      </x:c>
      <x:c r="D2282" s="453" t="str">
        <x:v>FORA DO ANEXO IX</x:v>
      </x:c>
      <x:c r="E2282" s="453" t="str">
        <x:v>5024000072</x:v>
      </x:c>
      <x:c r="F2282" s="601" t="str">
        <x:v>INST CONEXAO RAMAL DE CONEXAO LM</x:v>
      </x:c>
      <x:c r="G2282" s="453" t="str">
        <x:v>NÃO INFORMADA</x:v>
      </x:c>
      <x:c r="H2282" s="604" t="n">
        <x:v>292</x:v>
      </x:c>
      <x:c r="I2282" s="607" t="n">
        <x:v>0</x:v>
      </x:c>
      <x:c r="J2282" s="607" t="n">
        <x:v>0</x:v>
      </x:c>
      <x:c r="K2282" s="453" t="str">
        <x:v>NORTE | SUL</x:v>
      </x:c>
      <x:c r="L2282" s="453" t="str">
        <x:v>SIM</x:v>
      </x:c>
      <x:c r="M2282" s="453" t="str">
        <x:v>PRODUÇÃO · COMPÕE O FATOR K</x:v>
      </x:c>
      <x:c r="N2282" s="453" t="str">
        <x:v>DE/PARA POR CÓDIGO</x:v>
      </x:c>
    </x:row>
    <x:row r="2283">
      <x:c r="A2283" s="453" t="str">
        <x:v>AGOSTO 2025</x:v>
      </x:c>
      <x:c r="B2283" s="453" t="str">
        <x:v>O&amp;M</x:v>
      </x:c>
      <x:c r="C2283" s="453" t="str">
        <x:v>PRODUÇÃO</x:v>
      </x:c>
      <x:c r="D2283" s="453" t="str">
        <x:v>FORA DO ANEXO IX</x:v>
      </x:c>
      <x:c r="E2283" s="453" t="str">
        <x:v>5024000073</x:v>
      </x:c>
      <x:c r="F2283" s="601" t="str">
        <x:v>RET CONEXAO RAMAL DE CONEXAO LM</x:v>
      </x:c>
      <x:c r="G2283" s="453" t="str">
        <x:v>NÃO INFORMADA</x:v>
      </x:c>
      <x:c r="H2283" s="604" t="n">
        <x:v>292</x:v>
      </x:c>
      <x:c r="I2283" s="607" t="n">
        <x:v>0</x:v>
      </x:c>
      <x:c r="J2283" s="607" t="n">
        <x:v>0</x:v>
      </x:c>
      <x:c r="K2283" s="453" t="str">
        <x:v>NORTE | SUL</x:v>
      </x:c>
      <x:c r="L2283" s="453" t="str">
        <x:v>SIM</x:v>
      </x:c>
      <x:c r="M2283" s="453" t="str">
        <x:v>PRODUÇÃO · COMPÕE O FATOR K</x:v>
      </x:c>
      <x:c r="N2283" s="453" t="str">
        <x:v>DE/PARA POR CÓDIGO</x:v>
      </x:c>
    </x:row>
    <x:row r="2284">
      <x:c r="A2284" s="453" t="str">
        <x:v>AGOSTO 2025</x:v>
      </x:c>
      <x:c r="B2284" s="453" t="str">
        <x:v>O&amp;M</x:v>
      </x:c>
      <x:c r="C2284" s="453" t="str">
        <x:v>PRODUÇÃO</x:v>
      </x:c>
      <x:c r="D2284" s="453" t="str">
        <x:v>LINHA MORTA</x:v>
      </x:c>
      <x:c r="E2284" s="453" t="str">
        <x:v>5024000085</x:v>
      </x:c>
      <x:c r="F2284" s="601" t="str">
        <x:v>INST CONEXAO RAMAL DE CONEXAO LM</x:v>
      </x:c>
      <x:c r="G2284" s="453" t="str">
        <x:v>UNIDADE</x:v>
      </x:c>
      <x:c r="H2284" s="604" t="n">
        <x:v>1002</x:v>
      </x:c>
      <x:c r="I2284" s="607" t="n">
        <x:v>63354.47</x:v>
      </x:c>
      <x:c r="J2284" s="607" t="n">
        <x:v>76001.7</x:v>
      </x:c>
      <x:c r="K2284" s="453" t="str">
        <x:v>NORTE | SUL</x:v>
      </x:c>
      <x:c r="L2284" s="453" t="str">
        <x:v>SIM</x:v>
      </x:c>
      <x:c r="M2284" s="453" t="str">
        <x:v>PRODUÇÃO · COMPÕE O FATOR K</x:v>
      </x:c>
      <x:c r="N2284" s="453" t="str">
        <x:v>DE/PARA POR CÓDIGO</x:v>
      </x:c>
    </x:row>
    <x:row r="2285">
      <x:c r="A2285" s="453" t="str">
        <x:v>AGOSTO 2025</x:v>
      </x:c>
      <x:c r="B2285" s="453" t="str">
        <x:v>O&amp;M</x:v>
      </x:c>
      <x:c r="C2285" s="453" t="str">
        <x:v>PRODUÇÃO</x:v>
      </x:c>
      <x:c r="D2285" s="453" t="str">
        <x:v>LINHA MORTA</x:v>
      </x:c>
      <x:c r="E2285" s="453" t="str">
        <x:v>5025300103</x:v>
      </x:c>
      <x:c r="F2285" s="601" t="str">
        <x:v>INST ILUMINACAO PUBLICA LM</x:v>
      </x:c>
      <x:c r="G2285" s="453" t="str">
        <x:v>CONJUNTO</x:v>
      </x:c>
      <x:c r="H2285" s="604" t="n">
        <x:v>298</x:v>
      </x:c>
      <x:c r="I2285" s="607" t="n">
        <x:v>108430.72</x:v>
      </x:c>
      <x:c r="J2285" s="607" t="n">
        <x:v>147480.2</x:v>
      </x:c>
      <x:c r="K2285" s="453" t="str">
        <x:v>NORTE | SUL</x:v>
      </x:c>
      <x:c r="L2285" s="453" t="str">
        <x:v>SIM</x:v>
      </x:c>
      <x:c r="M2285" s="453" t="str">
        <x:v>PRODUÇÃO · COMPÕE O FATOR K</x:v>
      </x:c>
      <x:c r="N2285" s="453" t="str">
        <x:v>DE/PARA POR CÓDIGO</x:v>
      </x:c>
    </x:row>
    <x:row r="2286">
      <x:c r="A2286" s="453" t="str">
        <x:v>AGOSTO 2025</x:v>
      </x:c>
      <x:c r="B2286" s="453" t="str">
        <x:v>O&amp;M</x:v>
      </x:c>
      <x:c r="C2286" s="453" t="str">
        <x:v>PRODUÇÃO</x:v>
      </x:c>
      <x:c r="D2286" s="453" t="str">
        <x:v>LINHA MORTA</x:v>
      </x:c>
      <x:c r="E2286" s="453" t="str">
        <x:v>5025300104</x:v>
      </x:c>
      <x:c r="F2286" s="601" t="str">
        <x:v>RET ILUMINACAO PUBLICA LM</x:v>
      </x:c>
      <x:c r="G2286" s="453" t="str">
        <x:v>CONJUNTO</x:v>
      </x:c>
      <x:c r="H2286" s="604" t="n">
        <x:v>304</x:v>
      </x:c>
      <x:c r="I2286" s="607" t="n">
        <x:v>52726.4</x:v>
      </x:c>
      <x:c r="J2286" s="607" t="n">
        <x:v>71330.56</x:v>
      </x:c>
      <x:c r="K2286" s="453" t="str">
        <x:v>NORTE | SUL</x:v>
      </x:c>
      <x:c r="L2286" s="453" t="str">
        <x:v>SIM</x:v>
      </x:c>
      <x:c r="M2286" s="453" t="str">
        <x:v>PRODUÇÃO · COMPÕE O FATOR K</x:v>
      </x:c>
      <x:c r="N2286" s="453" t="str">
        <x:v>DE/PARA POR CÓDIGO</x:v>
      </x:c>
    </x:row>
    <x:row r="2287">
      <x:c r="A2287" s="453" t="str">
        <x:v>AGOSTO 2025</x:v>
      </x:c>
      <x:c r="B2287" s="453" t="str">
        <x:v>O&amp;M</x:v>
      </x:c>
      <x:c r="C2287" s="453" t="str">
        <x:v>PRODUÇÃO</x:v>
      </x:c>
      <x:c r="D2287" s="453" t="str">
        <x:v>LINHA MORTA</x:v>
      </x:c>
      <x:c r="E2287" s="453" t="str">
        <x:v>5025300105</x:v>
      </x:c>
      <x:c r="F2287" s="601" t="str">
        <x:v>INST CONEXAO ILUMINACAO PUBLICA LM</x:v>
      </x:c>
      <x:c r="G2287" s="453" t="str">
        <x:v>UNIDADE</x:v>
      </x:c>
      <x:c r="H2287" s="604" t="n">
        <x:v>55</x:v>
      </x:c>
      <x:c r="I2287" s="607" t="n">
        <x:v>2303.49</x:v>
      </x:c>
      <x:c r="J2287" s="607" t="n">
        <x:v>16635.3</x:v>
      </x:c>
      <x:c r="K2287" s="453" t="str">
        <x:v>NORTE | SUL</x:v>
      </x:c>
      <x:c r="L2287" s="453" t="str">
        <x:v>SIM</x:v>
      </x:c>
      <x:c r="M2287" s="453" t="str">
        <x:v>PRODUÇÃO · COMPÕE O FATOR K</x:v>
      </x:c>
      <x:c r="N2287" s="453" t="str">
        <x:v>DE/PARA POR CÓDIGO</x:v>
      </x:c>
    </x:row>
    <x:row r="2288">
      <x:c r="A2288" s="453" t="str">
        <x:v>AGOSTO 2025</x:v>
      </x:c>
      <x:c r="B2288" s="453" t="str">
        <x:v>O&amp;M</x:v>
      </x:c>
      <x:c r="C2288" s="453" t="str">
        <x:v>PRODUÇÃO</x:v>
      </x:c>
      <x:c r="D2288" s="453" t="str">
        <x:v>LINHA MORTA</x:v>
      </x:c>
      <x:c r="E2288" s="453" t="str">
        <x:v>5025300106</x:v>
      </x:c>
      <x:c r="F2288" s="601" t="str">
        <x:v>RET CONEXAO ILUMINACAO PUBLICA LM</x:v>
      </x:c>
      <x:c r="G2288" s="453" t="str">
        <x:v>UNIDADE</x:v>
      </x:c>
      <x:c r="H2288" s="604" t="n">
        <x:v>55</x:v>
      </x:c>
      <x:c r="I2288" s="607" t="n">
        <x:v>1453.56</x:v>
      </x:c>
      <x:c r="J2288" s="607" t="n">
        <x:v>10497.3</x:v>
      </x:c>
      <x:c r="K2288" s="453" t="str">
        <x:v>NORTE | SUL</x:v>
      </x:c>
      <x:c r="L2288" s="453" t="str">
        <x:v>SIM</x:v>
      </x:c>
      <x:c r="M2288" s="453" t="str">
        <x:v>PRODUÇÃO · COMPÕE O FATOR K</x:v>
      </x:c>
      <x:c r="N2288" s="453" t="str">
        <x:v>DE/PARA POR CÓDIGO</x:v>
      </x:c>
    </x:row>
    <x:row r="2289">
      <x:c r="A2289" s="453" t="str">
        <x:v>AGOSTO 2025</x:v>
      </x:c>
      <x:c r="B2289" s="453" t="str">
        <x:v>O&amp;M</x:v>
      </x:c>
      <x:c r="C2289" s="453" t="str">
        <x:v>PRODUÇÃO</x:v>
      </x:c>
      <x:c r="D2289" s="453" t="str">
        <x:v>LINHA MORTA</x:v>
      </x:c>
      <x:c r="E2289" s="453" t="str">
        <x:v>5025300108</x:v>
      </x:c>
      <x:c r="F2289" s="601" t="str">
        <x:v>RET CHAVE A OLEO LM</x:v>
      </x:c>
      <x:c r="G2289" s="453" t="str">
        <x:v>UNIDADE</x:v>
      </x:c>
      <x:c r="H2289" s="604" t="n">
        <x:v>2</x:v>
      </x:c>
      <x:c r="I2289" s="607" t="n">
        <x:v>3115.99</x:v>
      </x:c>
      <x:c r="J2289" s="607" t="n">
        <x:v>729.8</x:v>
      </x:c>
      <x:c r="K2289" s="453" t="str">
        <x:v>SUL</x:v>
      </x:c>
      <x:c r="L2289" s="453" t="str">
        <x:v>SIM</x:v>
      </x:c>
      <x:c r="M2289" s="453" t="str">
        <x:v>PRODUÇÃO · COMPÕE O FATOR K</x:v>
      </x:c>
      <x:c r="N2289" s="453" t="str">
        <x:v>DE/PARA POR CÓDIGO</x:v>
      </x:c>
    </x:row>
    <x:row r="2290">
      <x:c r="A2290" s="453" t="str">
        <x:v>AGOSTO 2025</x:v>
      </x:c>
      <x:c r="B2290" s="453" t="str">
        <x:v>O&amp;M</x:v>
      </x:c>
      <x:c r="C2290" s="453" t="str">
        <x:v>PRODUÇÃO</x:v>
      </x:c>
      <x:c r="D2290" s="453" t="str">
        <x:v>LINHA MORTA</x:v>
      </x:c>
      <x:c r="E2290" s="453" t="str">
        <x:v>5025300109</x:v>
      </x:c>
      <x:c r="F2290" s="601" t="str">
        <x:v>INST ELO FUSIVEL LM</x:v>
      </x:c>
      <x:c r="G2290" s="453" t="str">
        <x:v>CONJUNTO</x:v>
      </x:c>
      <x:c r="H2290" s="604" t="n">
        <x:v>151</x:v>
      </x:c>
      <x:c r="I2290" s="607" t="n">
        <x:v>2390.05</x:v>
      </x:c>
      <x:c r="J2290" s="607" t="n">
        <x:v>43706.95</x:v>
      </x:c>
      <x:c r="K2290" s="453" t="str">
        <x:v>NORTE</x:v>
      </x:c>
      <x:c r="L2290" s="453" t="str">
        <x:v>SIM</x:v>
      </x:c>
      <x:c r="M2290" s="453" t="str">
        <x:v>PRODUÇÃO · COMPÕE O FATOR K</x:v>
      </x:c>
      <x:c r="N2290" s="453" t="str">
        <x:v>DE/PARA POR CÓDIGO</x:v>
      </x:c>
    </x:row>
    <x:row r="2291">
      <x:c r="A2291" s="453" t="str">
        <x:v>AGOSTO 2025</x:v>
      </x:c>
      <x:c r="B2291" s="453" t="str">
        <x:v>O&amp;M</x:v>
      </x:c>
      <x:c r="C2291" s="453" t="str">
        <x:v>PRODUÇÃO</x:v>
      </x:c>
      <x:c r="D2291" s="453" t="str">
        <x:v>LINHA MORTA</x:v>
      </x:c>
      <x:c r="E2291" s="453" t="str">
        <x:v>5025300110</x:v>
      </x:c>
      <x:c r="F2291" s="601" t="str">
        <x:v>RET ELO FUSIVEL LM</x:v>
      </x:c>
      <x:c r="G2291" s="453" t="str">
        <x:v>CONJUNTO</x:v>
      </x:c>
      <x:c r="H2291" s="604" t="n">
        <x:v>151</x:v>
      </x:c>
      <x:c r="I2291" s="607" t="n">
        <x:v>2009.07</x:v>
      </x:c>
      <x:c r="J2291" s="607" t="n">
        <x:v>36739.81</x:v>
      </x:c>
      <x:c r="K2291" s="453" t="str">
        <x:v>NORTE</x:v>
      </x:c>
      <x:c r="L2291" s="453" t="str">
        <x:v>SIM</x:v>
      </x:c>
      <x:c r="M2291" s="453" t="str">
        <x:v>PRODUÇÃO · COMPÕE O FATOR K</x:v>
      </x:c>
      <x:c r="N2291" s="453" t="str">
        <x:v>DE/PARA POR CÓDIGO</x:v>
      </x:c>
    </x:row>
    <x:row r="2292">
      <x:c r="A2292" s="453" t="str">
        <x:v>AGOSTO 2025</x:v>
      </x:c>
      <x:c r="B2292" s="453" t="str">
        <x:v>O&amp;M</x:v>
      </x:c>
      <x:c r="C2292" s="453" t="str">
        <x:v>PRODUÇÃO</x:v>
      </x:c>
      <x:c r="D2292" s="453" t="str">
        <x:v>LINHA MORTA</x:v>
      </x:c>
      <x:c r="E2292" s="453" t="str">
        <x:v>5025300116</x:v>
      </x:c>
      <x:c r="F2292" s="601" t="str">
        <x:v>INST RELIGADOR 1F POSTE LM</x:v>
      </x:c>
      <x:c r="G2292" s="453" t="str">
        <x:v>UNIDADE</x:v>
      </x:c>
      <x:c r="H2292" s="604" t="n">
        <x:v>1</x:v>
      </x:c>
      <x:c r="I2292" s="607" t="n">
        <x:v>911.59</x:v>
      </x:c>
      <x:c r="J2292" s="607" t="n">
        <x:v>905.95</x:v>
      </x:c>
      <x:c r="K2292" s="453" t="str">
        <x:v>NORTE</x:v>
      </x:c>
      <x:c r="L2292" s="453" t="str">
        <x:v>SIM</x:v>
      </x:c>
      <x:c r="M2292" s="453" t="str">
        <x:v>PRODUÇÃO · COMPÕE O FATOR K</x:v>
      </x:c>
      <x:c r="N2292" s="453" t="str">
        <x:v>NÃO INFORMADA</x:v>
      </x:c>
    </x:row>
    <x:row r="2293">
      <x:c r="A2293" s="453" t="str">
        <x:v>AGOSTO 2025</x:v>
      </x:c>
      <x:c r="B2293" s="453" t="str">
        <x:v>O&amp;M</x:v>
      </x:c>
      <x:c r="C2293" s="453" t="str">
        <x:v>PRODUÇÃO</x:v>
      </x:c>
      <x:c r="D2293" s="453" t="str">
        <x:v>LINHA MORTA</x:v>
      </x:c>
      <x:c r="E2293" s="453" t="str">
        <x:v>5025300122</x:v>
      </x:c>
      <x:c r="F2293" s="601" t="str">
        <x:v>INST ESTR CP RELIGADOR/SEC 3F &gt;400A LM</x:v>
      </x:c>
      <x:c r="G2293" s="453" t="str">
        <x:v>CONJUNTO</x:v>
      </x:c>
      <x:c r="H2293" s="604" t="n">
        <x:v>32</x:v>
      </x:c>
      <x:c r="I2293" s="607" t="n">
        <x:v>145877.23</x:v>
      </x:c>
      <x:c r="J2293" s="607" t="n">
        <x:v>192012.16</x:v>
      </x:c>
      <x:c r="K2293" s="453" t="str">
        <x:v>NORTE | SUL</x:v>
      </x:c>
      <x:c r="L2293" s="453" t="str">
        <x:v>SIM</x:v>
      </x:c>
      <x:c r="M2293" s="453" t="str">
        <x:v>PRODUÇÃO · COMPÕE O FATOR K</x:v>
      </x:c>
      <x:c r="N2293" s="453" t="str">
        <x:v>DE/PARA POR CÓDIGO</x:v>
      </x:c>
    </x:row>
    <x:row r="2294">
      <x:c r="A2294" s="453" t="str">
        <x:v>AGOSTO 2025</x:v>
      </x:c>
      <x:c r="B2294" s="453" t="str">
        <x:v>O&amp;M</x:v>
      </x:c>
      <x:c r="C2294" s="453" t="str">
        <x:v>PRODUÇÃO</x:v>
      </x:c>
      <x:c r="D2294" s="453" t="str">
        <x:v>LINHA MORTA</x:v>
      </x:c>
      <x:c r="E2294" s="453" t="str">
        <x:v>5025300123</x:v>
      </x:c>
      <x:c r="F2294" s="601" t="str">
        <x:v>RET ESTR CP RELIGADOR/SEC 3F &gt;400A LM</x:v>
      </x:c>
      <x:c r="G2294" s="453" t="str">
        <x:v>CONJUNTO</x:v>
      </x:c>
      <x:c r="H2294" s="604" t="n">
        <x:v>18</x:v>
      </x:c>
      <x:c r="I2294" s="607" t="n">
        <x:v>34350.78</x:v>
      </x:c>
      <x:c r="J2294" s="607" t="n">
        <x:v>67629.6</x:v>
      </x:c>
      <x:c r="K2294" s="453" t="str">
        <x:v>NORTE | SUL</x:v>
      </x:c>
      <x:c r="L2294" s="453" t="str">
        <x:v>SIM</x:v>
      </x:c>
      <x:c r="M2294" s="453" t="str">
        <x:v>PRODUÇÃO · COMPÕE O FATOR K</x:v>
      </x:c>
      <x:c r="N2294" s="453" t="str">
        <x:v>DE/PARA POR CÓDIGO | NÃO INFORMADA</x:v>
      </x:c>
    </x:row>
    <x:row r="2295">
      <x:c r="A2295" s="453" t="str">
        <x:v>AGOSTO 2025</x:v>
      </x:c>
      <x:c r="B2295" s="453" t="str">
        <x:v>O&amp;M</x:v>
      </x:c>
      <x:c r="C2295" s="453" t="str">
        <x:v>PRODUÇÃO</x:v>
      </x:c>
      <x:c r="D2295" s="453" t="str">
        <x:v>LINHA MORTA</x:v>
      </x:c>
      <x:c r="E2295" s="453" t="str">
        <x:v>5025300124</x:v>
      </x:c>
      <x:c r="F2295" s="601" t="str">
        <x:v>INST REGULADOR TENSAO 3F POSTE/PLATAF LM</x:v>
      </x:c>
      <x:c r="G2295" s="453" t="str">
        <x:v>UNIDADE</x:v>
      </x:c>
      <x:c r="H2295" s="604" t="n">
        <x:v>1</x:v>
      </x:c>
      <x:c r="I2295" s="607" t="n">
        <x:v>6437.35</x:v>
      </x:c>
      <x:c r="J2295" s="607" t="n">
        <x:v>2342.55</x:v>
      </x:c>
      <x:c r="K2295" s="453" t="str">
        <x:v>NORTE | SUL</x:v>
      </x:c>
      <x:c r="L2295" s="453" t="str">
        <x:v>SIM</x:v>
      </x:c>
      <x:c r="M2295" s="453" t="str">
        <x:v>PRODUÇÃO · COMPÕE O FATOR K</x:v>
      </x:c>
      <x:c r="N2295" s="453" t="str">
        <x:v>NÃO INFORMADA | DE/PARA POR CÓDIGO</x:v>
      </x:c>
    </x:row>
    <x:row r="2296">
      <x:c r="A2296" s="453" t="str">
        <x:v>AGOSTO 2025</x:v>
      </x:c>
      <x:c r="B2296" s="453" t="str">
        <x:v>O&amp;M</x:v>
      </x:c>
      <x:c r="C2296" s="453" t="str">
        <x:v>PRODUÇÃO</x:v>
      </x:c>
      <x:c r="D2296" s="453" t="str">
        <x:v>LINHA MORTA</x:v>
      </x:c>
      <x:c r="E2296" s="453" t="str">
        <x:v>5025300125</x:v>
      </x:c>
      <x:c r="F2296" s="601" t="str">
        <x:v>RET REGULADOR TENSAO 3F POSTE/PLATAF LM</x:v>
      </x:c>
      <x:c r="G2296" s="453" t="str">
        <x:v>UNIDADE</x:v>
      </x:c>
      <x:c r="H2296" s="604" t="n">
        <x:v>1</x:v>
      </x:c>
      <x:c r="I2296" s="607" t="n">
        <x:v>2962.46</x:v>
      </x:c>
      <x:c r="J2296" s="607" t="n">
        <x:v>1292.54</x:v>
      </x:c>
      <x:c r="K2296" s="453" t="str">
        <x:v>NORTE | SUL</x:v>
      </x:c>
      <x:c r="L2296" s="453" t="str">
        <x:v>SIM</x:v>
      </x:c>
      <x:c r="M2296" s="453" t="str">
        <x:v>PRODUÇÃO · COMPÕE O FATOR K</x:v>
      </x:c>
      <x:c r="N2296" s="453" t="str">
        <x:v>NÃO INFORMADA</x:v>
      </x:c>
    </x:row>
    <x:row r="2297">
      <x:c r="A2297" s="453" t="str">
        <x:v>AGOSTO 2025</x:v>
      </x:c>
      <x:c r="B2297" s="453" t="str">
        <x:v>O&amp;M</x:v>
      </x:c>
      <x:c r="C2297" s="453" t="str">
        <x:v>PRODUÇÃO</x:v>
      </x:c>
      <x:c r="D2297" s="453" t="str">
        <x:v>LINHA MORTA</x:v>
      </x:c>
      <x:c r="E2297" s="453" t="str">
        <x:v>5025300143</x:v>
      </x:c>
      <x:c r="F2297" s="601" t="str">
        <x:v>INST ESTR CP TRAFO DT 1F FN LM</x:v>
      </x:c>
      <x:c r="G2297" s="453" t="str">
        <x:v>CONJUNTO</x:v>
      </x:c>
      <x:c r="H2297" s="604" t="n">
        <x:v>77</x:v>
      </x:c>
      <x:c r="I2297" s="607" t="n">
        <x:v>123775.18</x:v>
      </x:c>
      <x:c r="J2297" s="607" t="n">
        <x:v>141701.56</x:v>
      </x:c>
      <x:c r="K2297" s="453" t="str">
        <x:v>NORTE | SUL</x:v>
      </x:c>
      <x:c r="L2297" s="453" t="str">
        <x:v>SIM</x:v>
      </x:c>
      <x:c r="M2297" s="453" t="str">
        <x:v>PRODUÇÃO · COMPÕE O FATOR K</x:v>
      </x:c>
      <x:c r="N2297" s="453" t="str">
        <x:v>DE/PARA POR CÓDIGO</x:v>
      </x:c>
    </x:row>
    <x:row r="2298">
      <x:c r="A2298" s="453" t="str">
        <x:v>AGOSTO 2025</x:v>
      </x:c>
      <x:c r="B2298" s="453" t="str">
        <x:v>O&amp;M</x:v>
      </x:c>
      <x:c r="C2298" s="453" t="str">
        <x:v>PRODUÇÃO</x:v>
      </x:c>
      <x:c r="D2298" s="453" t="str">
        <x:v>LINHA MORTA</x:v>
      </x:c>
      <x:c r="E2298" s="453" t="str">
        <x:v>5025300144</x:v>
      </x:c>
      <x:c r="F2298" s="601" t="str">
        <x:v>RET ESTR CP TRAFO DT 1F FN LM</x:v>
      </x:c>
      <x:c r="G2298" s="453" t="str">
        <x:v>CONJUNTO</x:v>
      </x:c>
      <x:c r="H2298" s="604" t="n">
        <x:v>31</x:v>
      </x:c>
      <x:c r="I2298" s="607" t="n">
        <x:v>20907.58</x:v>
      </x:c>
      <x:c r="J2298" s="607" t="n">
        <x:v>45639.13</x:v>
      </x:c>
      <x:c r="K2298" s="453" t="str">
        <x:v>NORTE | SUL</x:v>
      </x:c>
      <x:c r="L2298" s="453" t="str">
        <x:v>SIM</x:v>
      </x:c>
      <x:c r="M2298" s="453" t="str">
        <x:v>PRODUÇÃO · COMPÕE O FATOR K</x:v>
      </x:c>
      <x:c r="N2298" s="453" t="str">
        <x:v>DE/PARA POR CÓDIGO</x:v>
      </x:c>
    </x:row>
    <x:row r="2299">
      <x:c r="A2299" s="453" t="str">
        <x:v>AGOSTO 2025</x:v>
      </x:c>
      <x:c r="B2299" s="453" t="str">
        <x:v>O&amp;M</x:v>
      </x:c>
      <x:c r="C2299" s="453" t="str">
        <x:v>PRODUÇÃO</x:v>
      </x:c>
      <x:c r="D2299" s="453" t="str">
        <x:v>LINHA MORTA</x:v>
      </x:c>
      <x:c r="E2299" s="453" t="str">
        <x:v>5025300145</x:v>
      </x:c>
      <x:c r="F2299" s="601" t="str">
        <x:v>INST ESTR CP TRAFO DT 2F FF LM</x:v>
      </x:c>
      <x:c r="G2299" s="453" t="str">
        <x:v>CONJUNTO</x:v>
      </x:c>
      <x:c r="H2299" s="604" t="n">
        <x:v>2</x:v>
      </x:c>
      <x:c r="I2299" s="607" t="n">
        <x:v>3621.34</x:v>
      </x:c>
      <x:c r="J2299" s="607" t="n">
        <x:v>4469.26</x:v>
      </x:c>
      <x:c r="K2299" s="453" t="str">
        <x:v>NORTE | SUL</x:v>
      </x:c>
      <x:c r="L2299" s="453" t="str">
        <x:v>SIM</x:v>
      </x:c>
      <x:c r="M2299" s="453" t="str">
        <x:v>PRODUÇÃO · COMPÕE O FATOR K</x:v>
      </x:c>
      <x:c r="N2299" s="453" t="str">
        <x:v>DE/PARA POR CÓDIGO</x:v>
      </x:c>
    </x:row>
    <x:row r="2300">
      <x:c r="A2300" s="453" t="str">
        <x:v>AGOSTO 2025</x:v>
      </x:c>
      <x:c r="B2300" s="453" t="str">
        <x:v>O&amp;M</x:v>
      </x:c>
      <x:c r="C2300" s="453" t="str">
        <x:v>PRODUÇÃO</x:v>
      </x:c>
      <x:c r="D2300" s="453" t="str">
        <x:v>LINHA MORTA</x:v>
      </x:c>
      <x:c r="E2300" s="453" t="str">
        <x:v>5025300146</x:v>
      </x:c>
      <x:c r="F2300" s="601" t="str">
        <x:v>RET ESTR CP TRAFO DT 2F FF LM</x:v>
      </x:c>
      <x:c r="G2300" s="453" t="str">
        <x:v>CONJUNTO</x:v>
      </x:c>
      <x:c r="H2300" s="604" t="n">
        <x:v>7</x:v>
      </x:c>
      <x:c r="I2300" s="607" t="n">
        <x:v>5671.12</x:v>
      </x:c>
      <x:c r="J2300" s="607" t="n">
        <x:v>11961.88</x:v>
      </x:c>
      <x:c r="K2300" s="453" t="str">
        <x:v>NORTE | SUL</x:v>
      </x:c>
      <x:c r="L2300" s="453" t="str">
        <x:v>SIM</x:v>
      </x:c>
      <x:c r="M2300" s="453" t="str">
        <x:v>PRODUÇÃO · COMPÕE O FATOR K</x:v>
      </x:c>
      <x:c r="N2300" s="453" t="str">
        <x:v>DE/PARA POR CÓDIGO</x:v>
      </x:c>
    </x:row>
    <x:row r="2301">
      <x:c r="A2301" s="453" t="str">
        <x:v>AGOSTO 2025</x:v>
      </x:c>
      <x:c r="B2301" s="453" t="str">
        <x:v>O&amp;M</x:v>
      </x:c>
      <x:c r="C2301" s="453" t="str">
        <x:v>PRODUÇÃO</x:v>
      </x:c>
      <x:c r="D2301" s="453" t="str">
        <x:v>LINHA MORTA</x:v>
      </x:c>
      <x:c r="E2301" s="453" t="str">
        <x:v>5025300147</x:v>
      </x:c>
      <x:c r="F2301" s="601" t="str">
        <x:v>INST ESTR CP TRAFO DT 3F LM</x:v>
      </x:c>
      <x:c r="G2301" s="453" t="str">
        <x:v>CONJUNTO</x:v>
      </x:c>
      <x:c r="H2301" s="604" t="n">
        <x:v>48</x:v>
      </x:c>
      <x:c r="I2301" s="607" t="n">
        <x:v>130249.44</x:v>
      </x:c>
      <x:c r="J2301" s="607" t="n">
        <x:v>145119.36</x:v>
      </x:c>
      <x:c r="K2301" s="453" t="str">
        <x:v>NORTE | SUL</x:v>
      </x:c>
      <x:c r="L2301" s="453" t="str">
        <x:v>SIM</x:v>
      </x:c>
      <x:c r="M2301" s="453" t="str">
        <x:v>PRODUÇÃO · COMPÕE O FATOR K</x:v>
      </x:c>
      <x:c r="N2301" s="453" t="str">
        <x:v>DE/PARA POR CÓDIGO</x:v>
      </x:c>
    </x:row>
    <x:row r="2302">
      <x:c r="A2302" s="453" t="str">
        <x:v>AGOSTO 2025</x:v>
      </x:c>
      <x:c r="B2302" s="453" t="str">
        <x:v>O&amp;M</x:v>
      </x:c>
      <x:c r="C2302" s="453" t="str">
        <x:v>PRODUÇÃO</x:v>
      </x:c>
      <x:c r="D2302" s="453" t="str">
        <x:v>LINHA MORTA</x:v>
      </x:c>
      <x:c r="E2302" s="453" t="str">
        <x:v>5025300148</x:v>
      </x:c>
      <x:c r="F2302" s="601" t="str">
        <x:v>RET ESTR CP TRAFO DT 3F LM</x:v>
      </x:c>
      <x:c r="G2302" s="453" t="str">
        <x:v>CONJUNTO</x:v>
      </x:c>
      <x:c r="H2302" s="604" t="n">
        <x:v>6</x:v>
      </x:c>
      <x:c r="I2302" s="607" t="n">
        <x:v>8023.5</x:v>
      </x:c>
      <x:c r="J2302" s="607" t="n">
        <x:v>13013.46</x:v>
      </x:c>
      <x:c r="K2302" s="453" t="str">
        <x:v>NORTE | SUL</x:v>
      </x:c>
      <x:c r="L2302" s="453" t="str">
        <x:v>SIM</x:v>
      </x:c>
      <x:c r="M2302" s="453" t="str">
        <x:v>PRODUÇÃO · COMPÕE O FATOR K</x:v>
      </x:c>
      <x:c r="N2302" s="453" t="str">
        <x:v>DE/PARA POR CÓDIGO</x:v>
      </x:c>
    </x:row>
    <x:row r="2303">
      <x:c r="A2303" s="453" t="str">
        <x:v>AGOSTO 2025</x:v>
      </x:c>
      <x:c r="B2303" s="453" t="str">
        <x:v>O&amp;M</x:v>
      </x:c>
      <x:c r="C2303" s="453" t="str">
        <x:v>PRODUÇÃO</x:v>
      </x:c>
      <x:c r="D2303" s="453" t="str">
        <x:v>LINHA MORTA</x:v>
      </x:c>
      <x:c r="E2303" s="453" t="str">
        <x:v>5025300149</x:v>
      </x:c>
      <x:c r="F2303" s="601" t="str">
        <x:v>INST ESTR CP TRAFO DT PLATAFORMA LM</x:v>
      </x:c>
      <x:c r="G2303" s="453" t="str">
        <x:v>CONJUNTO</x:v>
      </x:c>
      <x:c r="H2303" s="604" t="n">
        <x:v>1</x:v>
      </x:c>
      <x:c r="I2303" s="607" t="n">
        <x:v>2713.53</x:v>
      </x:c>
      <x:c r="J2303" s="607" t="n">
        <x:v>3286.22</x:v>
      </x:c>
      <x:c r="K2303" s="453" t="str">
        <x:v>NORTE | SUL</x:v>
      </x:c>
      <x:c r="L2303" s="453" t="str">
        <x:v>SIM</x:v>
      </x:c>
      <x:c r="M2303" s="453" t="str">
        <x:v>PRODUÇÃO · COMPÕE O FATOR K</x:v>
      </x:c>
      <x:c r="N2303" s="453" t="str">
        <x:v>DE/PARA POR CÓDIGO</x:v>
      </x:c>
    </x:row>
    <x:row r="2304">
      <x:c r="A2304" s="453" t="str">
        <x:v>AGOSTO 2025</x:v>
      </x:c>
      <x:c r="B2304" s="453" t="str">
        <x:v>O&amp;M</x:v>
      </x:c>
      <x:c r="C2304" s="453" t="str">
        <x:v>PRODUÇÃO</x:v>
      </x:c>
      <x:c r="D2304" s="453" t="str">
        <x:v>LINHA MORTA</x:v>
      </x:c>
      <x:c r="E2304" s="453" t="str">
        <x:v>5025300150</x:v>
      </x:c>
      <x:c r="F2304" s="601" t="str">
        <x:v>RET ESTR CP TRAFO DT PLATAFORMA LM</x:v>
      </x:c>
      <x:c r="G2304" s="453" t="str">
        <x:v>CONJUNTO</x:v>
      </x:c>
      <x:c r="H2304" s="604" t="n">
        <x:v>1</x:v>
      </x:c>
      <x:c r="I2304" s="607" t="n">
        <x:v>1337.25</x:v>
      </x:c>
      <x:c r="J2304" s="607" t="n">
        <x:v>2168.91</x:v>
      </x:c>
      <x:c r="K2304" s="453" t="str">
        <x:v>NORTE | SUL</x:v>
      </x:c>
      <x:c r="L2304" s="453" t="str">
        <x:v>SIM</x:v>
      </x:c>
      <x:c r="M2304" s="453" t="str">
        <x:v>PRODUÇÃO · COMPÕE O FATOR K</x:v>
      </x:c>
      <x:c r="N2304" s="453" t="str">
        <x:v>DE/PARA POR CÓDIGO</x:v>
      </x:c>
    </x:row>
    <x:row r="2305">
      <x:c r="A2305" s="453" t="str">
        <x:v>AGOSTO 2025</x:v>
      </x:c>
      <x:c r="B2305" s="453" t="str">
        <x:v>O&amp;M</x:v>
      </x:c>
      <x:c r="C2305" s="453" t="str">
        <x:v>PRODUÇÃO</x:v>
      </x:c>
      <x:c r="D2305" s="453" t="str">
        <x:v>LINHA MORTA</x:v>
      </x:c>
      <x:c r="E2305" s="453" t="str">
        <x:v>5025300160</x:v>
      </x:c>
      <x:c r="F2305" s="601" t="str">
        <x:v>INST PARA-RAIOS BT LM</x:v>
      </x:c>
      <x:c r="G2305" s="453" t="str">
        <x:v>CONJUNTO</x:v>
      </x:c>
      <x:c r="H2305" s="604" t="n">
        <x:v>86</x:v>
      </x:c>
      <x:c r="I2305" s="607" t="n">
        <x:v>5320</x:v>
      </x:c>
      <x:c r="J2305" s="607" t="n">
        <x:v>31178.44</x:v>
      </x:c>
      <x:c r="K2305" s="453" t="str">
        <x:v>NORTE | SUL</x:v>
      </x:c>
      <x:c r="L2305" s="453" t="str">
        <x:v>SIM</x:v>
      </x:c>
      <x:c r="M2305" s="453" t="str">
        <x:v>PRODUÇÃO · COMPÕE O FATOR K</x:v>
      </x:c>
      <x:c r="N2305" s="453" t="str">
        <x:v>DE/PARA POR CÓDIGO | NÃO INFORMADA</x:v>
      </x:c>
    </x:row>
    <x:row r="2306">
      <x:c r="A2306" s="453" t="str">
        <x:v>AGOSTO 2025</x:v>
      </x:c>
      <x:c r="B2306" s="453" t="str">
        <x:v>O&amp;M</x:v>
      </x:c>
      <x:c r="C2306" s="453" t="str">
        <x:v>PRODUÇÃO</x:v>
      </x:c>
      <x:c r="D2306" s="453" t="str">
        <x:v>LINHA MORTA</x:v>
      </x:c>
      <x:c r="E2306" s="453" t="str">
        <x:v>5025300161</x:v>
      </x:c>
      <x:c r="F2306" s="601" t="str">
        <x:v>RET PARA-RAIOS BT LM</x:v>
      </x:c>
      <x:c r="G2306" s="453" t="str">
        <x:v>CONJUNTO</x:v>
      </x:c>
      <x:c r="H2306" s="604" t="n">
        <x:v>16</x:v>
      </x:c>
      <x:c r="I2306" s="607" t="n">
        <x:v>351.52</x:v>
      </x:c>
      <x:c r="J2306" s="607" t="n">
        <x:v>3987.68</x:v>
      </x:c>
      <x:c r="K2306" s="453" t="str">
        <x:v>NORTE | SUL</x:v>
      </x:c>
      <x:c r="L2306" s="453" t="str">
        <x:v>SIM</x:v>
      </x:c>
      <x:c r="M2306" s="453" t="str">
        <x:v>PRODUÇÃO · COMPÕE O FATOR K</x:v>
      </x:c>
      <x:c r="N2306" s="453" t="str">
        <x:v>DE/PARA POR CÓDIGO</x:v>
      </x:c>
    </x:row>
    <x:row r="2307">
      <x:c r="A2307" s="453" t="str">
        <x:v>AGOSTO 2025</x:v>
      </x:c>
      <x:c r="B2307" s="453" t="str">
        <x:v>O&amp;M</x:v>
      </x:c>
      <x:c r="C2307" s="453" t="str">
        <x:v>PRODUÇÃO</x:v>
      </x:c>
      <x:c r="D2307" s="453" t="str">
        <x:v>LINHA MORTA</x:v>
      </x:c>
      <x:c r="E2307" s="453" t="str">
        <x:v>5025300162</x:v>
      </x:c>
      <x:c r="F2307" s="601" t="str">
        <x:v>INST PARA-RAIOS MT LM</x:v>
      </x:c>
      <x:c r="G2307" s="453" t="str">
        <x:v>UNIDADE</x:v>
      </x:c>
      <x:c r="H2307" s="604" t="n">
        <x:v>137</x:v>
      </x:c>
      <x:c r="I2307" s="607" t="n">
        <x:v>20850.46</x:v>
      </x:c>
      <x:c r="J2307" s="607" t="n">
        <x:v>64794.15</x:v>
      </x:c>
      <x:c r="K2307" s="453" t="str">
        <x:v>NORTE | SUL</x:v>
      </x:c>
      <x:c r="L2307" s="453" t="str">
        <x:v>SIM</x:v>
      </x:c>
      <x:c r="M2307" s="453" t="str">
        <x:v>PRODUÇÃO · COMPÕE O FATOR K</x:v>
      </x:c>
      <x:c r="N2307" s="453" t="str">
        <x:v>DE/PARA POR CÓDIGO</x:v>
      </x:c>
    </x:row>
    <x:row r="2308">
      <x:c r="A2308" s="453" t="str">
        <x:v>AGOSTO 2025</x:v>
      </x:c>
      <x:c r="B2308" s="453" t="str">
        <x:v>O&amp;M</x:v>
      </x:c>
      <x:c r="C2308" s="453" t="str">
        <x:v>PRODUÇÃO</x:v>
      </x:c>
      <x:c r="D2308" s="453" t="str">
        <x:v>LINHA MORTA</x:v>
      </x:c>
      <x:c r="E2308" s="453" t="str">
        <x:v>5025300163</x:v>
      </x:c>
      <x:c r="F2308" s="601" t="str">
        <x:v>RET PARA-RAIOS MT LM</x:v>
      </x:c>
      <x:c r="G2308" s="453" t="str">
        <x:v>UNIDADE</x:v>
      </x:c>
      <x:c r="H2308" s="604" t="n">
        <x:v>46</x:v>
      </x:c>
      <x:c r="I2308" s="607" t="n">
        <x:v>2660.7</x:v>
      </x:c>
      <x:c r="J2308" s="607" t="n">
        <x:v>13489.96</x:v>
      </x:c>
      <x:c r="K2308" s="453" t="str">
        <x:v>NORTE | SUL</x:v>
      </x:c>
      <x:c r="L2308" s="453" t="str">
        <x:v>SIM</x:v>
      </x:c>
      <x:c r="M2308" s="453" t="str">
        <x:v>PRODUÇÃO · COMPÕE O FATOR K</x:v>
      </x:c>
      <x:c r="N2308" s="453" t="str">
        <x:v>DE/PARA POR CÓDIGO</x:v>
      </x:c>
    </x:row>
    <x:row r="2309">
      <x:c r="A2309" s="453" t="str">
        <x:v>AGOSTO 2025</x:v>
      </x:c>
      <x:c r="B2309" s="453" t="str">
        <x:v>O&amp;M</x:v>
      </x:c>
      <x:c r="C2309" s="453" t="str">
        <x:v>PRODUÇÃO</x:v>
      </x:c>
      <x:c r="D2309" s="453" t="str">
        <x:v>LINHA MORTA</x:v>
      </x:c>
      <x:c r="E2309" s="453" t="str">
        <x:v>5025300166</x:v>
      </x:c>
      <x:c r="F2309" s="601" t="str">
        <x:v>INST CHAVE FUSIVEL RELIG LM</x:v>
      </x:c>
      <x:c r="G2309" s="453" t="str">
        <x:v>UNIDADE</x:v>
      </x:c>
      <x:c r="H2309" s="604" t="n">
        <x:v>38</x:v>
      </x:c>
      <x:c r="I2309" s="607" t="n">
        <x:v>23414.52</x:v>
      </x:c>
      <x:c r="J2309" s="607" t="n">
        <x:v>29291.16</x:v>
      </x:c>
      <x:c r="K2309" s="453" t="str">
        <x:v>NORTE | SUL</x:v>
      </x:c>
      <x:c r="L2309" s="453" t="str">
        <x:v>SIM</x:v>
      </x:c>
      <x:c r="M2309" s="453" t="str">
        <x:v>PRODUÇÃO · COMPÕE O FATOR K</x:v>
      </x:c>
      <x:c r="N2309" s="453" t="str">
        <x:v>DE/PARA POR CÓDIGO</x:v>
      </x:c>
    </x:row>
    <x:row r="2310">
      <x:c r="A2310" s="453" t="str">
        <x:v>AGOSTO 2025</x:v>
      </x:c>
      <x:c r="B2310" s="453" t="str">
        <x:v>O&amp;M</x:v>
      </x:c>
      <x:c r="C2310" s="453" t="str">
        <x:v>PRODUÇÃO</x:v>
      </x:c>
      <x:c r="D2310" s="453" t="str">
        <x:v>LINHA MORTA</x:v>
      </x:c>
      <x:c r="E2310" s="453" t="str">
        <x:v>5025300167</x:v>
      </x:c>
      <x:c r="F2310" s="601" t="str">
        <x:v>RET CHAVE FUSIVEL RELIG LM</x:v>
      </x:c>
      <x:c r="G2310" s="453" t="str">
        <x:v>UNIDADE</x:v>
      </x:c>
      <x:c r="H2310" s="604" t="n">
        <x:v>18</x:v>
      </x:c>
      <x:c r="I2310" s="607" t="n">
        <x:v>5797.8</x:v>
      </x:c>
      <x:c r="J2310" s="607" t="n">
        <x:v>8463.42</x:v>
      </x:c>
      <x:c r="K2310" s="453" t="str">
        <x:v>NORTE | SUL</x:v>
      </x:c>
      <x:c r="L2310" s="453" t="str">
        <x:v>SIM</x:v>
      </x:c>
      <x:c r="M2310" s="453" t="str">
        <x:v>PRODUÇÃO · COMPÕE O FATOR K</x:v>
      </x:c>
      <x:c r="N2310" s="453" t="str">
        <x:v>DE/PARA POR CÓDIGO</x:v>
      </x:c>
    </x:row>
    <x:row r="2311">
      <x:c r="A2311" s="453" t="str">
        <x:v>AGOSTO 2025</x:v>
      </x:c>
      <x:c r="B2311" s="453" t="str">
        <x:v>O&amp;M</x:v>
      </x:c>
      <x:c r="C2311" s="453" t="str">
        <x:v>PRODUÇÃO</x:v>
      </x:c>
      <x:c r="D2311" s="453" t="str">
        <x:v>LINHA MORTA</x:v>
      </x:c>
      <x:c r="E2311" s="453" t="str">
        <x:v>5025300172</x:v>
      </x:c>
      <x:c r="F2311" s="601" t="str">
        <x:v>INST CHAVE FUSIVEL 15/25KV LM</x:v>
      </x:c>
      <x:c r="G2311" s="453" t="str">
        <x:v>UNIDADE</x:v>
      </x:c>
      <x:c r="H2311" s="604" t="n">
        <x:v>145</x:v>
      </x:c>
      <x:c r="I2311" s="607" t="n">
        <x:v>27288.64</x:v>
      </x:c>
      <x:c r="J2311" s="607" t="n">
        <x:v>64327.8</x:v>
      </x:c>
      <x:c r="K2311" s="453" t="str">
        <x:v>NORTE | SUL</x:v>
      </x:c>
      <x:c r="L2311" s="453" t="str">
        <x:v>SIM</x:v>
      </x:c>
      <x:c r="M2311" s="453" t="str">
        <x:v>PRODUÇÃO · COMPÕE O FATOR K</x:v>
      </x:c>
      <x:c r="N2311" s="453" t="str">
        <x:v>DE/PARA POR CÓDIGO</x:v>
      </x:c>
    </x:row>
    <x:row r="2312">
      <x:c r="A2312" s="453" t="str">
        <x:v>AGOSTO 2025</x:v>
      </x:c>
      <x:c r="B2312" s="453" t="str">
        <x:v>O&amp;M</x:v>
      </x:c>
      <x:c r="C2312" s="453" t="str">
        <x:v>PRODUÇÃO</x:v>
      </x:c>
      <x:c r="D2312" s="453" t="str">
        <x:v>LINHA MORTA</x:v>
      </x:c>
      <x:c r="E2312" s="453" t="str">
        <x:v>5025300173</x:v>
      </x:c>
      <x:c r="F2312" s="601" t="str">
        <x:v>RET CHAVE FUSIVEL 15/25KV LM</x:v>
      </x:c>
      <x:c r="G2312" s="453" t="str">
        <x:v>UNIDADE</x:v>
      </x:c>
      <x:c r="H2312" s="604" t="n">
        <x:v>80</x:v>
      </x:c>
      <x:c r="I2312" s="607" t="n">
        <x:v>6141.41</x:v>
      </x:c>
      <x:c r="J2312" s="607" t="n">
        <x:v>26552.8</x:v>
      </x:c>
      <x:c r="K2312" s="453" t="str">
        <x:v>NORTE | SUL</x:v>
      </x:c>
      <x:c r="L2312" s="453" t="str">
        <x:v>SIM</x:v>
      </x:c>
      <x:c r="M2312" s="453" t="str">
        <x:v>PRODUÇÃO · COMPÕE O FATOR K</x:v>
      </x:c>
      <x:c r="N2312" s="453" t="str">
        <x:v>DE/PARA POR CÓDIGO</x:v>
      </x:c>
    </x:row>
    <x:row r="2313">
      <x:c r="A2313" s="453" t="str">
        <x:v>AGOSTO 2025</x:v>
      </x:c>
      <x:c r="B2313" s="453" t="str">
        <x:v>O&amp;M</x:v>
      </x:c>
      <x:c r="C2313" s="453" t="str">
        <x:v>PRODUÇÃO</x:v>
      </x:c>
      <x:c r="D2313" s="453" t="str">
        <x:v>LINHA MORTA</x:v>
      </x:c>
      <x:c r="E2313" s="453" t="str">
        <x:v>5025300176</x:v>
      </x:c>
      <x:c r="F2313" s="601" t="str">
        <x:v>INST CHAVE FACA LM</x:v>
      </x:c>
      <x:c r="G2313" s="453" t="str">
        <x:v>UNIDADE</x:v>
      </x:c>
      <x:c r="H2313" s="604" t="n">
        <x:v>37</x:v>
      </x:c>
      <x:c r="I2313" s="607" t="n">
        <x:v>7042.21</x:v>
      </x:c>
      <x:c r="J2313" s="607" t="n">
        <x:v>16414.68</x:v>
      </x:c>
      <x:c r="K2313" s="453" t="str">
        <x:v>NORTE | SUL</x:v>
      </x:c>
      <x:c r="L2313" s="453" t="str">
        <x:v>SIM</x:v>
      </x:c>
      <x:c r="M2313" s="453" t="str">
        <x:v>PRODUÇÃO · COMPÕE O FATOR K</x:v>
      </x:c>
      <x:c r="N2313" s="453" t="str">
        <x:v>DE/PARA POR CÓDIGO</x:v>
      </x:c>
    </x:row>
    <x:row r="2314">
      <x:c r="A2314" s="453" t="str">
        <x:v>AGOSTO 2025</x:v>
      </x:c>
      <x:c r="B2314" s="453" t="str">
        <x:v>O&amp;M</x:v>
      </x:c>
      <x:c r="C2314" s="453" t="str">
        <x:v>PRODUÇÃO</x:v>
      </x:c>
      <x:c r="D2314" s="453" t="str">
        <x:v>LINHA MORTA</x:v>
      </x:c>
      <x:c r="E2314" s="453" t="str">
        <x:v>5025300177</x:v>
      </x:c>
      <x:c r="F2314" s="601" t="str">
        <x:v>RET CHAVE FACA LM</x:v>
      </x:c>
      <x:c r="G2314" s="453" t="str">
        <x:v>UNIDADE</x:v>
      </x:c>
      <x:c r="H2314" s="604" t="n">
        <x:v>7</x:v>
      </x:c>
      <x:c r="I2314" s="607" t="n">
        <x:v>546.63</x:v>
      </x:c>
      <x:c r="J2314" s="607" t="n">
        <x:v>2323.37</x:v>
      </x:c>
      <x:c r="K2314" s="453" t="str">
        <x:v>NORTE | SUL</x:v>
      </x:c>
      <x:c r="L2314" s="453" t="str">
        <x:v>SIM</x:v>
      </x:c>
      <x:c r="M2314" s="453" t="str">
        <x:v>PRODUÇÃO · COMPÕE O FATOR K</x:v>
      </x:c>
      <x:c r="N2314" s="453" t="str">
        <x:v>DE/PARA POR CÓDIGO</x:v>
      </x:c>
    </x:row>
    <x:row r="2315">
      <x:c r="A2315" s="453" t="str">
        <x:v>AGOSTO 2025</x:v>
      </x:c>
      <x:c r="B2315" s="453" t="str">
        <x:v>O&amp;M</x:v>
      </x:c>
      <x:c r="C2315" s="453" t="str">
        <x:v>PRODUÇÃO</x:v>
      </x:c>
      <x:c r="D2315" s="453" t="str">
        <x:v>LINHA MORTA</x:v>
      </x:c>
      <x:c r="E2315" s="453" t="str">
        <x:v>5025300179</x:v>
      </x:c>
      <x:c r="F2315" s="601" t="str">
        <x:v>RET CHAVE SECCIONADORA A SECO 3F LM</x:v>
      </x:c>
      <x:c r="G2315" s="453" t="str">
        <x:v>UNIDADE</x:v>
      </x:c>
      <x:c r="H2315" s="604" t="n">
        <x:v>1</x:v>
      </x:c>
      <x:c r="I2315" s="607" t="n">
        <x:v>578.34</x:v>
      </x:c>
      <x:c r="J2315" s="607" t="n">
        <x:v>508.18</x:v>
      </x:c>
      <x:c r="K2315" s="453" t="str">
        <x:v>SUL</x:v>
      </x:c>
      <x:c r="L2315" s="453" t="str">
        <x:v>SIM</x:v>
      </x:c>
      <x:c r="M2315" s="453" t="str">
        <x:v>PRODUÇÃO · COMPÕE O FATOR K</x:v>
      </x:c>
      <x:c r="N2315" s="453" t="str">
        <x:v>NÃO INFORMADA</x:v>
      </x:c>
    </x:row>
    <x:row r="2316">
      <x:c r="A2316" s="453" t="str">
        <x:v>AGOSTO 2025</x:v>
      </x:c>
      <x:c r="B2316" s="453" t="str">
        <x:v>O&amp;M</x:v>
      </x:c>
      <x:c r="C2316" s="453" t="str">
        <x:v>PRODUÇÃO</x:v>
      </x:c>
      <x:c r="D2316" s="453" t="str">
        <x:v>PODA</x:v>
      </x:c>
      <x:c r="E2316" s="453" t="str">
        <x:v>5026000017</x:v>
      </x:c>
      <x:c r="F2316" s="601" t="str">
        <x:v>PODA ARV MEDIO PT &gt;6&lt;12M ELEV 2ME PO LM</x:v>
      </x:c>
      <x:c r="G2316" s="453" t="str">
        <x:v>UNIDADE</x:v>
      </x:c>
      <x:c r="H2316" s="604" t="n">
        <x:v>175</x:v>
      </x:c>
      <x:c r="I2316" s="607" t="n">
        <x:v>38800.68</x:v>
      </x:c>
      <x:c r="J2316" s="607" t="n">
        <x:v>29928.5</x:v>
      </x:c>
      <x:c r="K2316" s="453" t="str">
        <x:v>NORTE | SUL</x:v>
      </x:c>
      <x:c r="L2316" s="453" t="str">
        <x:v>SIM</x:v>
      </x:c>
      <x:c r="M2316" s="453" t="str">
        <x:v>PRODUÇÃO · COMPÕE O FATOR K</x:v>
      </x:c>
      <x:c r="N2316" s="453" t="str">
        <x:v>SUGESTÃO POR SIMILARIDADE</x:v>
      </x:c>
    </x:row>
    <x:row r="2317">
      <x:c r="A2317" s="453" t="str">
        <x:v>AGOSTO 2025</x:v>
      </x:c>
      <x:c r="B2317" s="453" t="str">
        <x:v>O&amp;M</x:v>
      </x:c>
      <x:c r="C2317" s="453" t="str">
        <x:v>PRODUÇÃO</x:v>
      </x:c>
      <x:c r="D2317" s="453" t="str">
        <x:v>PODA</x:v>
      </x:c>
      <x:c r="E2317" s="453" t="str">
        <x:v>5026000037</x:v>
      </x:c>
      <x:c r="F2317" s="601" t="str">
        <x:v>PODA ARV &lt;6M REDE BT CENTRAL 2PC PO LM</x:v>
      </x:c>
      <x:c r="G2317" s="453" t="str">
        <x:v>UNIDADE</x:v>
      </x:c>
      <x:c r="H2317" s="604" t="n">
        <x:v>200</x:v>
      </x:c>
      <x:c r="I2317" s="607" t="n">
        <x:v>90631.95</x:v>
      </x:c>
      <x:c r="J2317" s="607" t="n">
        <x:v>48862</x:v>
      </x:c>
      <x:c r="K2317" s="453" t="str">
        <x:v>NORTE | SUL</x:v>
      </x:c>
      <x:c r="L2317" s="453" t="str">
        <x:v>SIM</x:v>
      </x:c>
      <x:c r="M2317" s="453" t="str">
        <x:v>PRODUÇÃO · COMPÕE O FATOR K</x:v>
      </x:c>
      <x:c r="N2317" s="453" t="str">
        <x:v>SUGESTÃO POR SIMILARIDADE</x:v>
      </x:c>
    </x:row>
    <x:row r="2318">
      <x:c r="A2318" s="453" t="str">
        <x:v>AGOSTO 2025</x:v>
      </x:c>
      <x:c r="B2318" s="453" t="str">
        <x:v>O&amp;M</x:v>
      </x:c>
      <x:c r="C2318" s="453" t="str">
        <x:v>PRODUÇÃO</x:v>
      </x:c>
      <x:c r="D2318" s="453" t="str">
        <x:v>LINHA VIVA</x:v>
      </x:c>
      <x:c r="E2318" s="453" t="str">
        <x:v>5031200310</x:v>
      </x:c>
      <x:c r="F2318" s="601" t="str">
        <x:v>INST ESTR PRI 2/3F SUS/PAS SP CRUZ SP LV</x:v>
      </x:c>
      <x:c r="G2318" s="453" t="str">
        <x:v>UNIDADE</x:v>
      </x:c>
      <x:c r="H2318" s="604" t="n">
        <x:v>146</x:v>
      </x:c>
      <x:c r="I2318" s="607" t="n">
        <x:v>151748.76</x:v>
      </x:c>
      <x:c r="J2318" s="607" t="n">
        <x:v>90769.66</x:v>
      </x:c>
      <x:c r="K2318" s="453" t="str">
        <x:v>NORTE | SUL</x:v>
      </x:c>
      <x:c r="L2318" s="453" t="str">
        <x:v>SIM</x:v>
      </x:c>
      <x:c r="M2318" s="453" t="str">
        <x:v>PRODUÇÃO · COMPÕE O FATOR K</x:v>
      </x:c>
      <x:c r="N2318" s="453" t="str">
        <x:v>DE/PARA POR CÓDIGO | NÃO INFORMADA</x:v>
      </x:c>
    </x:row>
    <x:row r="2319">
      <x:c r="A2319" s="453" t="str">
        <x:v>AGOSTO 2025</x:v>
      </x:c>
      <x:c r="B2319" s="453" t="str">
        <x:v>O&amp;M</x:v>
      </x:c>
      <x:c r="C2319" s="453" t="str">
        <x:v>PRODUÇÃO</x:v>
      </x:c>
      <x:c r="D2319" s="453" t="str">
        <x:v>LINHA VIVA</x:v>
      </x:c>
      <x:c r="E2319" s="453" t="str">
        <x:v>5031200311</x:v>
      </x:c>
      <x:c r="F2319" s="601" t="str">
        <x:v>RET ESTR PRI 2/3F SUS/PAS SP CRUZ SP LV</x:v>
      </x:c>
      <x:c r="G2319" s="453" t="str">
        <x:v>UNIDADE</x:v>
      </x:c>
      <x:c r="H2319" s="604" t="n">
        <x:v>131</x:v>
      </x:c>
      <x:c r="I2319" s="607" t="n">
        <x:v>55783.25</x:v>
      </x:c>
      <x:c r="J2319" s="607" t="n">
        <x:v>52359.39</x:v>
      </x:c>
      <x:c r="K2319" s="453" t="str">
        <x:v>NORTE | SUL</x:v>
      </x:c>
      <x:c r="L2319" s="453" t="str">
        <x:v>SIM</x:v>
      </x:c>
      <x:c r="M2319" s="453" t="str">
        <x:v>PRODUÇÃO · COMPÕE O FATOR K</x:v>
      </x:c>
      <x:c r="N2319" s="453" t="str">
        <x:v>DE/PARA POR CÓDIGO</x:v>
      </x:c>
    </x:row>
    <x:row r="2320">
      <x:c r="A2320" s="453" t="str">
        <x:v>AGOSTO 2025</x:v>
      </x:c>
      <x:c r="B2320" s="453" t="str">
        <x:v>O&amp;M</x:v>
      </x:c>
      <x:c r="C2320" s="453" t="str">
        <x:v>PRODUÇÃO</x:v>
      </x:c>
      <x:c r="D2320" s="453" t="str">
        <x:v>LINHA VIVA</x:v>
      </x:c>
      <x:c r="E2320" s="453" t="str">
        <x:v>5031200312</x:v>
      </x:c>
      <x:c r="F2320" s="601" t="str">
        <x:v>INST ESTR PRI 2/3F SUS/PAS DP CRUZ DP LV</x:v>
      </x:c>
      <x:c r="G2320" s="453" t="str">
        <x:v>UNIDADE</x:v>
      </x:c>
      <x:c r="H2320" s="604" t="n">
        <x:v>11</x:v>
      </x:c>
      <x:c r="I2320" s="607" t="n">
        <x:v>15160.83</x:v>
      </x:c>
      <x:c r="J2320" s="607" t="n">
        <x:v>12854.93</x:v>
      </x:c>
      <x:c r="K2320" s="453" t="str">
        <x:v>NORTE | SUL</x:v>
      </x:c>
      <x:c r="L2320" s="453" t="str">
        <x:v>SIM</x:v>
      </x:c>
      <x:c r="M2320" s="453" t="str">
        <x:v>PRODUÇÃO · COMPÕE O FATOR K</x:v>
      </x:c>
      <x:c r="N2320" s="453" t="str">
        <x:v>DE/PARA POR CÓDIGO | NÃO INFORMADA</x:v>
      </x:c>
    </x:row>
    <x:row r="2321">
      <x:c r="A2321" s="453" t="str">
        <x:v>AGOSTO 2025</x:v>
      </x:c>
      <x:c r="B2321" s="453" t="str">
        <x:v>O&amp;M</x:v>
      </x:c>
      <x:c r="C2321" s="453" t="str">
        <x:v>PRODUÇÃO</x:v>
      </x:c>
      <x:c r="D2321" s="453" t="str">
        <x:v>LINHA VIVA</x:v>
      </x:c>
      <x:c r="E2321" s="453" t="str">
        <x:v>5031200313</x:v>
      </x:c>
      <x:c r="F2321" s="601" t="str">
        <x:v>RET ESTR PRI 2/3F SUS/PAS DP CRUZ DP LV</x:v>
      </x:c>
      <x:c r="G2321" s="453" t="str">
        <x:v>UNIDADE</x:v>
      </x:c>
      <x:c r="H2321" s="604" t="n">
        <x:v>20</x:v>
      </x:c>
      <x:c r="I2321" s="607" t="n">
        <x:v>10413.43</x:v>
      </x:c>
      <x:c r="J2321" s="607" t="n">
        <x:v>15024.4</x:v>
      </x:c>
      <x:c r="K2321" s="453" t="str">
        <x:v>NORTE | SUL</x:v>
      </x:c>
      <x:c r="L2321" s="453" t="str">
        <x:v>SIM</x:v>
      </x:c>
      <x:c r="M2321" s="453" t="str">
        <x:v>PRODUÇÃO · COMPÕE O FATOR K</x:v>
      </x:c>
      <x:c r="N2321" s="453" t="str">
        <x:v>DE/PARA POR CÓDIGO</x:v>
      </x:c>
    </x:row>
    <x:row r="2322">
      <x:c r="A2322" s="453" t="str">
        <x:v>AGOSTO 2025</x:v>
      </x:c>
      <x:c r="B2322" s="453" t="str">
        <x:v>O&amp;M</x:v>
      </x:c>
      <x:c r="C2322" s="453" t="str">
        <x:v>PRODUÇÃO</x:v>
      </x:c>
      <x:c r="D2322" s="453" t="str">
        <x:v>LINHA VIVA</x:v>
      </x:c>
      <x:c r="E2322" s="453" t="str">
        <x:v>5031200314</x:v>
      </x:c>
      <x:c r="F2322" s="601" t="str">
        <x:v>INST ESTR PRI 2/3F ANC/AMA SP CRUZ DP LV</x:v>
      </x:c>
      <x:c r="G2322" s="453" t="str">
        <x:v>UNIDADE</x:v>
      </x:c>
      <x:c r="H2322" s="604" t="n">
        <x:v>30</x:v>
      </x:c>
      <x:c r="I2322" s="607" t="n">
        <x:v>64531.02</x:v>
      </x:c>
      <x:c r="J2322" s="607" t="n">
        <x:v>37562.4</x:v>
      </x:c>
      <x:c r="K2322" s="453" t="str">
        <x:v>NORTE | SUL</x:v>
      </x:c>
      <x:c r="L2322" s="453" t="str">
        <x:v>SIM</x:v>
      </x:c>
      <x:c r="M2322" s="453" t="str">
        <x:v>PRODUÇÃO · COMPÕE O FATOR K</x:v>
      </x:c>
      <x:c r="N2322" s="453" t="str">
        <x:v>DE/PARA POR CÓDIGO | NÃO INFORMADA</x:v>
      </x:c>
    </x:row>
    <x:row r="2323">
      <x:c r="A2323" s="453" t="str">
        <x:v>AGOSTO 2025</x:v>
      </x:c>
      <x:c r="B2323" s="453" t="str">
        <x:v>O&amp;M</x:v>
      </x:c>
      <x:c r="C2323" s="453" t="str">
        <x:v>PRODUÇÃO</x:v>
      </x:c>
      <x:c r="D2323" s="453" t="str">
        <x:v>LINHA VIVA</x:v>
      </x:c>
      <x:c r="E2323" s="453" t="str">
        <x:v>5031200315</x:v>
      </x:c>
      <x:c r="F2323" s="601" t="str">
        <x:v>RET ESTR PRI 2/3F ANC/AMA SP CRUZ DP LV</x:v>
      </x:c>
      <x:c r="G2323" s="453" t="str">
        <x:v>UNIDADE</x:v>
      </x:c>
      <x:c r="H2323" s="604" t="n">
        <x:v>14</x:v>
      </x:c>
      <x:c r="I2323" s="607" t="n">
        <x:v>11938.1</x:v>
      </x:c>
      <x:c r="J2323" s="607" t="n">
        <x:v>11268.04</x:v>
      </x:c>
      <x:c r="K2323" s="453" t="str">
        <x:v>NORTE | SUL</x:v>
      </x:c>
      <x:c r="L2323" s="453" t="str">
        <x:v>SIM</x:v>
      </x:c>
      <x:c r="M2323" s="453" t="str">
        <x:v>PRODUÇÃO · COMPÕE O FATOR K</x:v>
      </x:c>
      <x:c r="N2323" s="453" t="str">
        <x:v>DE/PARA POR CÓDIGO | NÃO INFORMADA</x:v>
      </x:c>
    </x:row>
    <x:row r="2324">
      <x:c r="A2324" s="453" t="str">
        <x:v>AGOSTO 2025</x:v>
      </x:c>
      <x:c r="B2324" s="453" t="str">
        <x:v>O&amp;M</x:v>
      </x:c>
      <x:c r="C2324" s="453" t="str">
        <x:v>PRODUÇÃO</x:v>
      </x:c>
      <x:c r="D2324" s="453" t="str">
        <x:v>LINHA VIVA</x:v>
      </x:c>
      <x:c r="E2324" s="453" t="str">
        <x:v>5031200316</x:v>
      </x:c>
      <x:c r="F2324" s="601" t="str">
        <x:v>INST ESTR PRI 2/3F ANC/AMA DP CRUZ DP LV</x:v>
      </x:c>
      <x:c r="G2324" s="453" t="str">
        <x:v>UNIDADE</x:v>
      </x:c>
      <x:c r="H2324" s="604" t="n">
        <x:v>34</x:v>
      </x:c>
      <x:c r="I2324" s="607" t="n">
        <x:v>110042.66</x:v>
      </x:c>
      <x:c r="J2324" s="607" t="n">
        <x:v>56762.32</x:v>
      </x:c>
      <x:c r="K2324" s="453" t="str">
        <x:v>NORTE | SUL</x:v>
      </x:c>
      <x:c r="L2324" s="453" t="str">
        <x:v>SIM</x:v>
      </x:c>
      <x:c r="M2324" s="453" t="str">
        <x:v>PRODUÇÃO · COMPÕE O FATOR K</x:v>
      </x:c>
      <x:c r="N2324" s="453" t="str">
        <x:v>DE/PARA POR CÓDIGO | NÃO INFORMADA</x:v>
      </x:c>
    </x:row>
    <x:row r="2325">
      <x:c r="A2325" s="453" t="str">
        <x:v>AGOSTO 2025</x:v>
      </x:c>
      <x:c r="B2325" s="453" t="str">
        <x:v>O&amp;M</x:v>
      </x:c>
      <x:c r="C2325" s="453" t="str">
        <x:v>PRODUÇÃO</x:v>
      </x:c>
      <x:c r="D2325" s="453" t="str">
        <x:v>LINHA VIVA</x:v>
      </x:c>
      <x:c r="E2325" s="453" t="str">
        <x:v>5031200317</x:v>
      </x:c>
      <x:c r="F2325" s="601" t="str">
        <x:v>RET ESTR PRI 2/3F ANC/AMA DP CRUZ DP LV</x:v>
      </x:c>
      <x:c r="G2325" s="453" t="str">
        <x:v>UNIDADE</x:v>
      </x:c>
      <x:c r="H2325" s="604" t="n">
        <x:v>10</x:v>
      </x:c>
      <x:c r="I2325" s="607" t="n">
        <x:v>12902.6</x:v>
      </x:c>
      <x:c r="J2325" s="607" t="n">
        <x:v>10732.6</x:v>
      </x:c>
      <x:c r="K2325" s="453" t="str">
        <x:v>NORTE | SUL</x:v>
      </x:c>
      <x:c r="L2325" s="453" t="str">
        <x:v>SIM</x:v>
      </x:c>
      <x:c r="M2325" s="453" t="str">
        <x:v>PRODUÇÃO · COMPÕE O FATOR K</x:v>
      </x:c>
      <x:c r="N2325" s="453" t="str">
        <x:v>DE/PARA POR CÓDIGO</x:v>
      </x:c>
    </x:row>
    <x:row r="2326">
      <x:c r="A2326" s="453" t="str">
        <x:v>AGOSTO 2025</x:v>
      </x:c>
      <x:c r="B2326" s="453" t="str">
        <x:v>O&amp;M</x:v>
      </x:c>
      <x:c r="C2326" s="453" t="str">
        <x:v>PRODUÇÃO</x:v>
      </x:c>
      <x:c r="D2326" s="453" t="str">
        <x:v>LINHA VIVA</x:v>
      </x:c>
      <x:c r="E2326" s="453" t="str">
        <x:v>5031200319</x:v>
      </x:c>
      <x:c r="F2326" s="601" t="str">
        <x:v>RET ESTR PRI 1F SUSP/PAS SP S/CRUZ LV</x:v>
      </x:c>
      <x:c r="G2326" s="453" t="str">
        <x:v>UNIDADE</x:v>
      </x:c>
      <x:c r="H2326" s="604" t="n">
        <x:v>3</x:v>
      </x:c>
      <x:c r="I2326" s="607" t="n">
        <x:v>539.91</x:v>
      </x:c>
      <x:c r="J2326" s="607" t="n">
        <x:v>359.76</x:v>
      </x:c>
      <x:c r="K2326" s="453" t="str">
        <x:v>NORTE | SUL</x:v>
      </x:c>
      <x:c r="L2326" s="453" t="str">
        <x:v>SIM</x:v>
      </x:c>
      <x:c r="M2326" s="453" t="str">
        <x:v>PRODUÇÃO · COMPÕE O FATOR K</x:v>
      </x:c>
      <x:c r="N2326" s="453" t="str">
        <x:v>DE/PARA POR CÓDIGO</x:v>
      </x:c>
    </x:row>
    <x:row r="2327">
      <x:c r="A2327" s="453" t="str">
        <x:v>AGOSTO 2025</x:v>
      </x:c>
      <x:c r="B2327" s="453" t="str">
        <x:v>O&amp;M</x:v>
      </x:c>
      <x:c r="C2327" s="453" t="str">
        <x:v>PRODUÇÃO</x:v>
      </x:c>
      <x:c r="D2327" s="453" t="str">
        <x:v>LINHA VIVA</x:v>
      </x:c>
      <x:c r="E2327" s="453" t="str">
        <x:v>5031200322</x:v>
      </x:c>
      <x:c r="F2327" s="601" t="str">
        <x:v>INST ESTR PRI 1F ANC/AMA SP S/CRUZ LV</x:v>
      </x:c>
      <x:c r="G2327" s="453" t="str">
        <x:v>UNIDADE</x:v>
      </x:c>
      <x:c r="H2327" s="604" t="n">
        <x:v>3</x:v>
      </x:c>
      <x:c r="I2327" s="607" t="n">
        <x:v>1352.52</x:v>
      </x:c>
      <x:c r="J2327" s="607" t="n">
        <x:v>742.26</x:v>
      </x:c>
      <x:c r="K2327" s="453" t="str">
        <x:v>NORTE | SUL</x:v>
      </x:c>
      <x:c r="L2327" s="453" t="str">
        <x:v>SIM</x:v>
      </x:c>
      <x:c r="M2327" s="453" t="str">
        <x:v>PRODUÇÃO · COMPÕE O FATOR K</x:v>
      </x:c>
      <x:c r="N2327" s="453" t="str">
        <x:v>DE/PARA POR CÓDIGO</x:v>
      </x:c>
    </x:row>
    <x:row r="2328">
      <x:c r="A2328" s="453" t="str">
        <x:v>AGOSTO 2025</x:v>
      </x:c>
      <x:c r="B2328" s="453" t="str">
        <x:v>O&amp;M</x:v>
      </x:c>
      <x:c r="C2328" s="453" t="str">
        <x:v>PRODUÇÃO</x:v>
      </x:c>
      <x:c r="D2328" s="453" t="str">
        <x:v>LINHA VIVA</x:v>
      </x:c>
      <x:c r="E2328" s="453" t="str">
        <x:v>5031200327</x:v>
      </x:c>
      <x:c r="F2328" s="601" t="str">
        <x:v>RET ESTR PRI 2/3F SUS/PAS SP S/CRUZ LV</x:v>
      </x:c>
      <x:c r="G2328" s="453" t="str">
        <x:v>UNIDADE</x:v>
      </x:c>
      <x:c r="H2328" s="604" t="n">
        <x:v>1</x:v>
      </x:c>
      <x:c r="I2328" s="607" t="n">
        <x:v>468.65</x:v>
      </x:c>
      <x:c r="J2328" s="607" t="n">
        <x:v>280.42</x:v>
      </x:c>
      <x:c r="K2328" s="453" t="str">
        <x:v>NORTE | SUL</x:v>
      </x:c>
      <x:c r="L2328" s="453" t="str">
        <x:v>SIM</x:v>
      </x:c>
      <x:c r="M2328" s="453" t="str">
        <x:v>PRODUÇÃO · COMPÕE O FATOR K</x:v>
      </x:c>
      <x:c r="N2328" s="453" t="str">
        <x:v>DE/PARA POR CÓDIGO</x:v>
      </x:c>
    </x:row>
    <x:row r="2329">
      <x:c r="A2329" s="453" t="str">
        <x:v>AGOSTO 2025</x:v>
      </x:c>
      <x:c r="B2329" s="453" t="str">
        <x:v>O&amp;M</x:v>
      </x:c>
      <x:c r="C2329" s="453" t="str">
        <x:v>PRODUÇÃO</x:v>
      </x:c>
      <x:c r="D2329" s="453" t="str">
        <x:v>LINHA VIVA</x:v>
      </x:c>
      <x:c r="E2329" s="453" t="str">
        <x:v>5031200338</x:v>
      </x:c>
      <x:c r="F2329" s="601" t="str">
        <x:v>TURMA LV INST POSTE ESTRUT PRIMARIA LV</x:v>
      </x:c>
      <x:c r="G2329" s="453" t="str">
        <x:v>UNIDADE</x:v>
      </x:c>
      <x:c r="H2329" s="604" t="n">
        <x:v>69</x:v>
      </x:c>
      <x:c r="I2329" s="607" t="n">
        <x:v>71891.96</x:v>
      </x:c>
      <x:c r="J2329" s="607" t="n">
        <x:v>87554.79</x:v>
      </x:c>
      <x:c r="K2329" s="453" t="str">
        <x:v>NORTE | SUL</x:v>
      </x:c>
      <x:c r="L2329" s="453" t="str">
        <x:v>SIM</x:v>
      </x:c>
      <x:c r="M2329" s="453" t="str">
        <x:v>PRODUÇÃO · COMPÕE O FATOR K</x:v>
      </x:c>
      <x:c r="N2329" s="453" t="str">
        <x:v>DE/PARA POR CÓDIGO</x:v>
      </x:c>
    </x:row>
    <x:row r="2330">
      <x:c r="A2330" s="453" t="str">
        <x:v>AGOSTO 2025</x:v>
      </x:c>
      <x:c r="B2330" s="453" t="str">
        <x:v>O&amp;M</x:v>
      </x:c>
      <x:c r="C2330" s="453" t="str">
        <x:v>PRODUÇÃO</x:v>
      </x:c>
      <x:c r="D2330" s="453" t="str">
        <x:v>LINHA VIVA</x:v>
      </x:c>
      <x:c r="E2330" s="453" t="str">
        <x:v>5031200339</x:v>
      </x:c>
      <x:c r="F2330" s="601" t="str">
        <x:v>TURMA LV RET POSTE ESTRUT PRIMARIA LV</x:v>
      </x:c>
      <x:c r="G2330" s="453" t="str">
        <x:v>UNIDADE</x:v>
      </x:c>
      <x:c r="H2330" s="604" t="n">
        <x:v>32</x:v>
      </x:c>
      <x:c r="I2330" s="607" t="n">
        <x:v>19326.92</x:v>
      </x:c>
      <x:c r="J2330" s="607" t="n">
        <x:v>34805.12</x:v>
      </x:c>
      <x:c r="K2330" s="453" t="str">
        <x:v>NORTE | SUL</x:v>
      </x:c>
      <x:c r="L2330" s="453" t="str">
        <x:v>SIM</x:v>
      </x:c>
      <x:c r="M2330" s="453" t="str">
        <x:v>PRODUÇÃO · COMPÕE O FATOR K</x:v>
      </x:c>
      <x:c r="N2330" s="453" t="str">
        <x:v>DE/PARA POR CÓDIGO</x:v>
      </x:c>
    </x:row>
    <x:row r="2331">
      <x:c r="A2331" s="453" t="str">
        <x:v>AGOSTO 2025</x:v>
      </x:c>
      <x:c r="B2331" s="453" t="str">
        <x:v>O&amp;M</x:v>
      </x:c>
      <x:c r="C2331" s="453" t="str">
        <x:v>PRODUÇÃO</x:v>
      </x:c>
      <x:c r="D2331" s="453" t="str">
        <x:v>LINHA VIVA</x:v>
      </x:c>
      <x:c r="E2331" s="453" t="str">
        <x:v>5031200340</x:v>
      </x:c>
      <x:c r="F2331" s="601" t="str">
        <x:v>NIVELAR CRUZETA LV</x:v>
      </x:c>
      <x:c r="G2331" s="453" t="str">
        <x:v>CONJUNTO</x:v>
      </x:c>
      <x:c r="H2331" s="604" t="n">
        <x:v>18</x:v>
      </x:c>
      <x:c r="I2331" s="607" t="n">
        <x:v>6575.22</x:v>
      </x:c>
      <x:c r="J2331" s="607" t="n">
        <x:v>9514.26</x:v>
      </x:c>
      <x:c r="K2331" s="453" t="str">
        <x:v>NORTE</x:v>
      </x:c>
      <x:c r="L2331" s="453" t="str">
        <x:v>SIM</x:v>
      </x:c>
      <x:c r="M2331" s="453" t="str">
        <x:v>PRODUÇÃO · COMPÕE O FATOR K</x:v>
      </x:c>
      <x:c r="N2331" s="453" t="str">
        <x:v>DE/PARA POR CÓDIGO</x:v>
      </x:c>
    </x:row>
    <x:row r="2332">
      <x:c r="A2332" s="453" t="str">
        <x:v>AGOSTO 2025</x:v>
      </x:c>
      <x:c r="B2332" s="453" t="str">
        <x:v>O&amp;M</x:v>
      </x:c>
      <x:c r="C2332" s="453" t="str">
        <x:v>PRODUÇÃO</x:v>
      </x:c>
      <x:c r="D2332" s="453" t="str">
        <x:v>LINHA VIVA</x:v>
      </x:c>
      <x:c r="E2332" s="453" t="str">
        <x:v>5031200363</x:v>
      </x:c>
      <x:c r="F2332" s="601" t="str">
        <x:v>INST ESTR CP RELIG DIST 1F BASE C 1F LV</x:v>
      </x:c>
      <x:c r="G2332" s="453" t="str">
        <x:v>CONJUNTO</x:v>
      </x:c>
      <x:c r="H2332" s="604" t="n">
        <x:v>4</x:v>
      </x:c>
      <x:c r="I2332" s="607" t="n">
        <x:v>3316.92</x:v>
      </x:c>
      <x:c r="J2332" s="607" t="n">
        <x:v>5597.36</x:v>
      </x:c>
      <x:c r="K2332" s="453" t="str">
        <x:v>NORTE | SUL</x:v>
      </x:c>
      <x:c r="L2332" s="453" t="str">
        <x:v>SIM</x:v>
      </x:c>
      <x:c r="M2332" s="453" t="str">
        <x:v>PRODUÇÃO · COMPÕE O FATOR K</x:v>
      </x:c>
      <x:c r="N2332" s="453" t="str">
        <x:v>DE/PARA POR CÓDIGO</x:v>
      </x:c>
    </x:row>
    <x:row r="2333">
      <x:c r="A2333" s="453" t="str">
        <x:v>AGOSTO 2025</x:v>
      </x:c>
      <x:c r="B2333" s="453" t="str">
        <x:v>O&amp;M</x:v>
      </x:c>
      <x:c r="C2333" s="453" t="str">
        <x:v>PRODUÇÃO</x:v>
      </x:c>
      <x:c r="D2333" s="453" t="str">
        <x:v>LINHA VIVA</x:v>
      </x:c>
      <x:c r="E2333" s="453" t="str">
        <x:v>5031300110</x:v>
      </x:c>
      <x:c r="F2333" s="601" t="str">
        <x:v>INST ISOLADOR PINO/PILAR LV</x:v>
      </x:c>
      <x:c r="G2333" s="453" t="str">
        <x:v>UNIDADE</x:v>
      </x:c>
      <x:c r="H2333" s="604" t="n">
        <x:v>198</x:v>
      </x:c>
      <x:c r="I2333" s="607" t="n">
        <x:v>57767.31</x:v>
      </x:c>
      <x:c r="J2333" s="607" t="n">
        <x:v>64427.22</x:v>
      </x:c>
      <x:c r="K2333" s="453" t="str">
        <x:v>NORTE | SUL</x:v>
      </x:c>
      <x:c r="L2333" s="453" t="str">
        <x:v>SIM</x:v>
      </x:c>
      <x:c r="M2333" s="453" t="str">
        <x:v>PRODUÇÃO · COMPÕE O FATOR K</x:v>
      </x:c>
      <x:c r="N2333" s="453" t="str">
        <x:v>DE/PARA POR CÓDIGO</x:v>
      </x:c>
    </x:row>
    <x:row r="2334">
      <x:c r="A2334" s="453" t="str">
        <x:v>AGOSTO 2025</x:v>
      </x:c>
      <x:c r="B2334" s="453" t="str">
        <x:v>O&amp;M</x:v>
      </x:c>
      <x:c r="C2334" s="453" t="str">
        <x:v>PRODUÇÃO</x:v>
      </x:c>
      <x:c r="D2334" s="453" t="str">
        <x:v>LINHA VIVA</x:v>
      </x:c>
      <x:c r="E2334" s="453" t="str">
        <x:v>5031300111</x:v>
      </x:c>
      <x:c r="F2334" s="601" t="str">
        <x:v>RET ISOLADOR PINO/PILAR LV</x:v>
      </x:c>
      <x:c r="G2334" s="453" t="str">
        <x:v>UNIDADE</x:v>
      </x:c>
      <x:c r="H2334" s="604" t="n">
        <x:v>169</x:v>
      </x:c>
      <x:c r="I2334" s="607" t="n">
        <x:v>18621.33</x:v>
      </x:c>
      <x:c r="J2334" s="607" t="n">
        <x:v>36762.57</x:v>
      </x:c>
      <x:c r="K2334" s="453" t="str">
        <x:v>NORTE | SUL</x:v>
      </x:c>
      <x:c r="L2334" s="453" t="str">
        <x:v>SIM</x:v>
      </x:c>
      <x:c r="M2334" s="453" t="str">
        <x:v>PRODUÇÃO · COMPÕE O FATOR K</x:v>
      </x:c>
      <x:c r="N2334" s="453" t="str">
        <x:v>DE/PARA POR CÓDIGO | NÃO INFORMADA</x:v>
      </x:c>
    </x:row>
    <x:row r="2335">
      <x:c r="A2335" s="453" t="str">
        <x:v>AGOSTO 2025</x:v>
      </x:c>
      <x:c r="B2335" s="453" t="str">
        <x:v>O&amp;M</x:v>
      </x:c>
      <x:c r="C2335" s="453" t="str">
        <x:v>PRODUÇÃO</x:v>
      </x:c>
      <x:c r="D2335" s="453" t="str">
        <x:v>LINHA VIVA</x:v>
      </x:c>
      <x:c r="E2335" s="453" t="str">
        <x:v>5031300112</x:v>
      </x:c>
      <x:c r="F2335" s="601" t="str">
        <x:v>INST ISOLAD DISCO/ANCORAGEM LV</x:v>
      </x:c>
      <x:c r="G2335" s="453" t="str">
        <x:v>CONJUNTO</x:v>
      </x:c>
      <x:c r="H2335" s="604" t="n">
        <x:v>8</x:v>
      </x:c>
      <x:c r="I2335" s="607" t="n">
        <x:v>3606.72</x:v>
      </x:c>
      <x:c r="J2335" s="607" t="n">
        <x:v>2904.32</x:v>
      </x:c>
      <x:c r="K2335" s="453" t="str">
        <x:v>NORTE | SUL</x:v>
      </x:c>
      <x:c r="L2335" s="453" t="str">
        <x:v>SIM</x:v>
      </x:c>
      <x:c r="M2335" s="453" t="str">
        <x:v>PRODUÇÃO · COMPÕE O FATOR K</x:v>
      </x:c>
      <x:c r="N2335" s="453" t="str">
        <x:v>DE/PARA POR CÓDIGO</x:v>
      </x:c>
    </x:row>
    <x:row r="2336">
      <x:c r="A2336" s="453" t="str">
        <x:v>AGOSTO 2025</x:v>
      </x:c>
      <x:c r="B2336" s="453" t="str">
        <x:v>O&amp;M</x:v>
      </x:c>
      <x:c r="C2336" s="453" t="str">
        <x:v>PRODUÇÃO</x:v>
      </x:c>
      <x:c r="D2336" s="453" t="str">
        <x:v>LINHA VIVA</x:v>
      </x:c>
      <x:c r="E2336" s="453" t="str">
        <x:v>5031300113</x:v>
      </x:c>
      <x:c r="F2336" s="601" t="str">
        <x:v>RET ISOLAD DISCO/ANCORAGEM LV</x:v>
      </x:c>
      <x:c r="G2336" s="453" t="str">
        <x:v>CONJUNTO</x:v>
      </x:c>
      <x:c r="H2336" s="604" t="n">
        <x:v>5</x:v>
      </x:c>
      <x:c r="I2336" s="607" t="n">
        <x:v>899.85</x:v>
      </x:c>
      <x:c r="J2336" s="607" t="n">
        <x:v>1272.75</x:v>
      </x:c>
      <x:c r="K2336" s="453" t="str">
        <x:v>NORTE | SUL</x:v>
      </x:c>
      <x:c r="L2336" s="453" t="str">
        <x:v>SIM</x:v>
      </x:c>
      <x:c r="M2336" s="453" t="str">
        <x:v>PRODUÇÃO · COMPÕE O FATOR K</x:v>
      </x:c>
      <x:c r="N2336" s="453" t="str">
        <x:v>DE/PARA POR CÓDIGO</x:v>
      </x:c>
    </x:row>
    <x:row r="2337">
      <x:c r="A2337" s="453" t="str">
        <x:v>AGOSTO 2025</x:v>
      </x:c>
      <x:c r="B2337" s="453" t="str">
        <x:v>O&amp;M</x:v>
      </x:c>
      <x:c r="C2337" s="453" t="str">
        <x:v>PRODUÇÃO</x:v>
      </x:c>
      <x:c r="D2337" s="453" t="str">
        <x:v>LINHA VIVA</x:v>
      </x:c>
      <x:c r="E2337" s="453" t="str">
        <x:v>5032000207</x:v>
      </x:c>
      <x:c r="F2337" s="601" t="str">
        <x:v>INST EMENDA COND NU AL/CU LV</x:v>
      </x:c>
      <x:c r="G2337" s="453" t="str">
        <x:v>UNIDADE</x:v>
      </x:c>
      <x:c r="H2337" s="604" t="n">
        <x:v>12</x:v>
      </x:c>
      <x:c r="I2337" s="607" t="n">
        <x:v>4383.48</x:v>
      </x:c>
      <x:c r="J2337" s="607" t="n">
        <x:v>4351.08</x:v>
      </x:c>
      <x:c r="K2337" s="453" t="str">
        <x:v>NORTE | SUL</x:v>
      </x:c>
      <x:c r="L2337" s="453" t="str">
        <x:v>SIM</x:v>
      </x:c>
      <x:c r="M2337" s="453" t="str">
        <x:v>PRODUÇÃO · COMPÕE O FATOR K</x:v>
      </x:c>
      <x:c r="N2337" s="453" t="str">
        <x:v>DE/PARA POR CÓDIGO</x:v>
      </x:c>
    </x:row>
    <x:row r="2338">
      <x:c r="A2338" s="453" t="str">
        <x:v>AGOSTO 2025</x:v>
      </x:c>
      <x:c r="B2338" s="453" t="str">
        <x:v>O&amp;M</x:v>
      </x:c>
      <x:c r="C2338" s="453" t="str">
        <x:v>PRODUÇÃO</x:v>
      </x:c>
      <x:c r="D2338" s="453" t="str">
        <x:v>LINHA VIVA</x:v>
      </x:c>
      <x:c r="E2338" s="453" t="str">
        <x:v>5032000208</x:v>
      </x:c>
      <x:c r="F2338" s="601" t="str">
        <x:v>INST CONECTOR EM CONDUTOR LV</x:v>
      </x:c>
      <x:c r="G2338" s="453" t="str">
        <x:v>UNIDADE</x:v>
      </x:c>
      <x:c r="H2338" s="604" t="n">
        <x:v>150</x:v>
      </x:c>
      <x:c r="I2338" s="607" t="n">
        <x:v>29506.13</x:v>
      </x:c>
      <x:c r="J2338" s="607" t="n">
        <x:v>40677</x:v>
      </x:c>
      <x:c r="K2338" s="453" t="str">
        <x:v>NORTE | SUL</x:v>
      </x:c>
      <x:c r="L2338" s="453" t="str">
        <x:v>SIM</x:v>
      </x:c>
      <x:c r="M2338" s="453" t="str">
        <x:v>PRODUÇÃO · COMPÕE O FATOR K</x:v>
      </x:c>
      <x:c r="N2338" s="453" t="str">
        <x:v>DE/PARA POR CÓDIGO</x:v>
      </x:c>
    </x:row>
    <x:row r="2339">
      <x:c r="A2339" s="453" t="str">
        <x:v>AGOSTO 2025</x:v>
      </x:c>
      <x:c r="B2339" s="453" t="str">
        <x:v>O&amp;M</x:v>
      </x:c>
      <x:c r="C2339" s="453" t="str">
        <x:v>PRODUÇÃO</x:v>
      </x:c>
      <x:c r="D2339" s="453" t="str">
        <x:v>LINHA VIVA</x:v>
      </x:c>
      <x:c r="E2339" s="453" t="str">
        <x:v>5032000209</x:v>
      </x:c>
      <x:c r="F2339" s="601" t="str">
        <x:v>RET CONECTOR EM CONDUTOR LV</x:v>
      </x:c>
      <x:c r="G2339" s="453" t="str">
        <x:v>UNIDADE</x:v>
      </x:c>
      <x:c r="H2339" s="604" t="n">
        <x:v>132</x:v>
      </x:c>
      <x:c r="I2339" s="607" t="n">
        <x:v>18723.95</x:v>
      </x:c>
      <x:c r="J2339" s="607" t="n">
        <x:v>22645.92</x:v>
      </x:c>
      <x:c r="K2339" s="453" t="str">
        <x:v>NORTE</x:v>
      </x:c>
      <x:c r="L2339" s="453" t="str">
        <x:v>SIM</x:v>
      </x:c>
      <x:c r="M2339" s="453" t="str">
        <x:v>PRODUÇÃO · COMPÕE O FATOR K</x:v>
      </x:c>
      <x:c r="N2339" s="453" t="str">
        <x:v>DE/PARA POR CÓDIGO</x:v>
      </x:c>
    </x:row>
    <x:row r="2340">
      <x:c r="A2340" s="453" t="str">
        <x:v>AGOSTO 2025</x:v>
      </x:c>
      <x:c r="B2340" s="453" t="str">
        <x:v>O&amp;M</x:v>
      </x:c>
      <x:c r="C2340" s="453" t="str">
        <x:v>PRODUÇÃO</x:v>
      </x:c>
      <x:c r="D2340" s="453" t="str">
        <x:v>LINHA VIVA</x:v>
      </x:c>
      <x:c r="E2340" s="453" t="str">
        <x:v>5032000214</x:v>
      </x:c>
      <x:c r="F2340" s="601" t="str">
        <x:v>INST AMARRACAO COND NU/MULTIP/PROTEG LV</x:v>
      </x:c>
      <x:c r="G2340" s="453" t="str">
        <x:v>UNIDADE</x:v>
      </x:c>
      <x:c r="H2340" s="604" t="n">
        <x:v>60</x:v>
      </x:c>
      <x:c r="I2340" s="607" t="n">
        <x:v>9609.78</x:v>
      </x:c>
      <x:c r="J2340" s="607" t="n">
        <x:v>19045.8</x:v>
      </x:c>
      <x:c r="K2340" s="453" t="str">
        <x:v>NORTE | SUL</x:v>
      </x:c>
      <x:c r="L2340" s="453" t="str">
        <x:v>SIM</x:v>
      </x:c>
      <x:c r="M2340" s="453" t="str">
        <x:v>PRODUÇÃO · COMPÕE O FATOR K</x:v>
      </x:c>
      <x:c r="N2340" s="453" t="str">
        <x:v>DE/PARA POR CÓDIGO</x:v>
      </x:c>
    </x:row>
    <x:row r="2341">
      <x:c r="A2341" s="453" t="str">
        <x:v>AGOSTO 2025</x:v>
      </x:c>
      <x:c r="B2341" s="453" t="str">
        <x:v>O&amp;M</x:v>
      </x:c>
      <x:c r="C2341" s="453" t="str">
        <x:v>PRODUÇÃO</x:v>
      </x:c>
      <x:c r="D2341" s="453" t="str">
        <x:v>LINHA VIVA</x:v>
      </x:c>
      <x:c r="E2341" s="453" t="str">
        <x:v>5032000215</x:v>
      </x:c>
      <x:c r="F2341" s="601" t="str">
        <x:v>INST FLY TAP/CRUZAM AEREO LV</x:v>
      </x:c>
      <x:c r="G2341" s="453" t="str">
        <x:v>UNIDADE</x:v>
      </x:c>
      <x:c r="H2341" s="604" t="n">
        <x:v>28</x:v>
      </x:c>
      <x:c r="I2341" s="607" t="n">
        <x:v>24482.92</x:v>
      </x:c>
      <x:c r="J2341" s="607" t="n">
        <x:v>14336.56</x:v>
      </x:c>
      <x:c r="K2341" s="453" t="str">
        <x:v>NORTE | SUL</x:v>
      </x:c>
      <x:c r="L2341" s="453" t="str">
        <x:v>SIM</x:v>
      </x:c>
      <x:c r="M2341" s="453" t="str">
        <x:v>PRODUÇÃO · COMPÕE O FATOR K</x:v>
      </x:c>
      <x:c r="N2341" s="453" t="str">
        <x:v>DE/PARA POR CÓDIGO | NÃO INFORMADA</x:v>
      </x:c>
    </x:row>
    <x:row r="2342">
      <x:c r="A2342" s="453" t="str">
        <x:v>AGOSTO 2025</x:v>
      </x:c>
      <x:c r="B2342" s="453" t="str">
        <x:v>O&amp;M</x:v>
      </x:c>
      <x:c r="C2342" s="453" t="str">
        <x:v>PRODUÇÃO</x:v>
      </x:c>
      <x:c r="D2342" s="453" t="str">
        <x:v>LINHA VIVA</x:v>
      </x:c>
      <x:c r="E2342" s="453" t="str">
        <x:v>5032000216</x:v>
      </x:c>
      <x:c r="F2342" s="601" t="str">
        <x:v>RET FLY TAP /CRUZAM AEREO LV</x:v>
      </x:c>
      <x:c r="G2342" s="453" t="str">
        <x:v>UNIDADE</x:v>
      </x:c>
      <x:c r="H2342" s="604" t="n">
        <x:v>12</x:v>
      </x:c>
      <x:c r="I2342" s="607" t="n">
        <x:v>10093.62</x:v>
      </x:c>
      <x:c r="J2342" s="607" t="n">
        <x:v>3950.64</x:v>
      </x:c>
      <x:c r="K2342" s="453" t="str">
        <x:v>NORTE</x:v>
      </x:c>
      <x:c r="L2342" s="453" t="str">
        <x:v>SIM</x:v>
      </x:c>
      <x:c r="M2342" s="453" t="str">
        <x:v>PRODUÇÃO · COMPÕE O FATOR K</x:v>
      </x:c>
      <x:c r="N2342" s="453" t="str">
        <x:v>DE/PARA POR CÓDIGO</x:v>
      </x:c>
    </x:row>
    <x:row r="2343">
      <x:c r="A2343" s="453" t="str">
        <x:v>AGOSTO 2025</x:v>
      </x:c>
      <x:c r="B2343" s="453" t="str">
        <x:v>O&amp;M</x:v>
      </x:c>
      <x:c r="C2343" s="453" t="str">
        <x:v>PRODUÇÃO</x:v>
      </x:c>
      <x:c r="D2343" s="453" t="str">
        <x:v>LINHA VIVA</x:v>
      </x:c>
      <x:c r="E2343" s="453" t="str">
        <x:v>5033000292</x:v>
      </x:c>
      <x:c r="F2343" s="601" t="str">
        <x:v>INST CHAVE FUSIVEL 15/25KV LV</x:v>
      </x:c>
      <x:c r="G2343" s="453" t="str">
        <x:v>UNIDADE</x:v>
      </x:c>
      <x:c r="H2343" s="604" t="n">
        <x:v>146</x:v>
      </x:c>
      <x:c r="I2343" s="607" t="n">
        <x:v>94537.21</x:v>
      </x:c>
      <x:c r="J2343" s="607" t="n">
        <x:v>55579.28</x:v>
      </x:c>
      <x:c r="K2343" s="453" t="str">
        <x:v>NORTE | SUL</x:v>
      </x:c>
      <x:c r="L2343" s="453" t="str">
        <x:v>SIM</x:v>
      </x:c>
      <x:c r="M2343" s="453" t="str">
        <x:v>PRODUÇÃO · COMPÕE O FATOR K</x:v>
      </x:c>
      <x:c r="N2343" s="453" t="str">
        <x:v>DE/PARA POR CÓDIGO | NÃO INFORMADA</x:v>
      </x:c>
    </x:row>
    <x:row r="2344">
      <x:c r="A2344" s="453" t="str">
        <x:v>AGOSTO 2025</x:v>
      </x:c>
      <x:c r="B2344" s="453" t="str">
        <x:v>O&amp;M</x:v>
      </x:c>
      <x:c r="C2344" s="453" t="str">
        <x:v>PRODUÇÃO</x:v>
      </x:c>
      <x:c r="D2344" s="453" t="str">
        <x:v>LINHA VIVA</x:v>
      </x:c>
      <x:c r="E2344" s="453" t="str">
        <x:v>5033000293</x:v>
      </x:c>
      <x:c r="F2344" s="601" t="str">
        <x:v>RET CHAVE FUSIVEL 15/25KV LV</x:v>
      </x:c>
      <x:c r="G2344" s="453" t="str">
        <x:v>UNIDADE</x:v>
      </x:c>
      <x:c r="H2344" s="604" t="n">
        <x:v>142</x:v>
      </x:c>
      <x:c r="I2344" s="607" t="n">
        <x:v>67169.39</x:v>
      </x:c>
      <x:c r="J2344" s="607" t="n">
        <x:v>48086.88</x:v>
      </x:c>
      <x:c r="K2344" s="453" t="str">
        <x:v>NORTE | SUL</x:v>
      </x:c>
      <x:c r="L2344" s="453" t="str">
        <x:v>SIM</x:v>
      </x:c>
      <x:c r="M2344" s="453" t="str">
        <x:v>PRODUÇÃO · COMPÕE O FATOR K</x:v>
      </x:c>
      <x:c r="N2344" s="453" t="str">
        <x:v>DE/PARA POR CÓDIGO</x:v>
      </x:c>
    </x:row>
    <x:row r="2345">
      <x:c r="A2345" s="453" t="str">
        <x:v>AGOSTO 2025</x:v>
      </x:c>
      <x:c r="B2345" s="453" t="str">
        <x:v>O&amp;M</x:v>
      </x:c>
      <x:c r="C2345" s="453" t="str">
        <x:v>PRODUÇÃO</x:v>
      </x:c>
      <x:c r="D2345" s="453" t="str">
        <x:v>LINHA VIVA</x:v>
      </x:c>
      <x:c r="E2345" s="453" t="str">
        <x:v>5033000296</x:v>
      </x:c>
      <x:c r="F2345" s="601" t="str">
        <x:v>INST CHAVE FACA LV</x:v>
      </x:c>
      <x:c r="G2345" s="453" t="str">
        <x:v>UNIDADE</x:v>
      </x:c>
      <x:c r="H2345" s="604" t="n">
        <x:v>103</x:v>
      </x:c>
      <x:c r="I2345" s="607" t="n">
        <x:v>71841.61</x:v>
      </x:c>
      <x:c r="J2345" s="607" t="n">
        <x:v>39210.04</x:v>
      </x:c>
      <x:c r="K2345" s="453" t="str">
        <x:v>NORTE | SUL</x:v>
      </x:c>
      <x:c r="L2345" s="453" t="str">
        <x:v>SIM</x:v>
      </x:c>
      <x:c r="M2345" s="453" t="str">
        <x:v>PRODUÇÃO · COMPÕE O FATOR K</x:v>
      </x:c>
      <x:c r="N2345" s="453" t="str">
        <x:v>DE/PARA POR CÓDIGO</x:v>
      </x:c>
    </x:row>
    <x:row r="2346">
      <x:c r="A2346" s="453" t="str">
        <x:v>AGOSTO 2025</x:v>
      </x:c>
      <x:c r="B2346" s="453" t="str">
        <x:v>O&amp;M</x:v>
      </x:c>
      <x:c r="C2346" s="453" t="str">
        <x:v>PRODUÇÃO</x:v>
      </x:c>
      <x:c r="D2346" s="453" t="str">
        <x:v>LINHA VIVA</x:v>
      </x:c>
      <x:c r="E2346" s="453" t="str">
        <x:v>5033000297</x:v>
      </x:c>
      <x:c r="F2346" s="601" t="str">
        <x:v>RET CHAVE FACA LV</x:v>
      </x:c>
      <x:c r="G2346" s="453" t="str">
        <x:v>UNIDADE</x:v>
      </x:c>
      <x:c r="H2346" s="604" t="n">
        <x:v>88</x:v>
      </x:c>
      <x:c r="I2346" s="607" t="n">
        <x:v>46785.59</x:v>
      </x:c>
      <x:c r="J2346" s="607" t="n">
        <x:v>29800.32</x:v>
      </x:c>
      <x:c r="K2346" s="453" t="str">
        <x:v>NORTE | SUL</x:v>
      </x:c>
      <x:c r="L2346" s="453" t="str">
        <x:v>SIM</x:v>
      </x:c>
      <x:c r="M2346" s="453" t="str">
        <x:v>PRODUÇÃO · COMPÕE O FATOR K</x:v>
      </x:c>
      <x:c r="N2346" s="453" t="str">
        <x:v>DE/PARA POR CÓDIGO</x:v>
      </x:c>
    </x:row>
    <x:row r="2347">
      <x:c r="A2347" s="453" t="str">
        <x:v>AGOSTO 2025</x:v>
      </x:c>
      <x:c r="B2347" s="453" t="str">
        <x:v>O&amp;M</x:v>
      </x:c>
      <x:c r="C2347" s="453" t="str">
        <x:v>PRODUÇÃO</x:v>
      </x:c>
      <x:c r="D2347" s="453" t="str">
        <x:v>LINHA VIVA</x:v>
      </x:c>
      <x:c r="E2347" s="453" t="str">
        <x:v>5033000318</x:v>
      </x:c>
      <x:c r="F2347" s="601" t="str">
        <x:v>INST PARA-RAIOS MT LV</x:v>
      </x:c>
      <x:c r="G2347" s="453" t="str">
        <x:v>UNIDADE</x:v>
      </x:c>
      <x:c r="H2347" s="604" t="n">
        <x:v>65</x:v>
      </x:c>
      <x:c r="I2347" s="607" t="n">
        <x:v>84706.2</x:v>
      </x:c>
      <x:c r="J2347" s="607" t="n">
        <x:v>25398.1</x:v>
      </x:c>
      <x:c r="K2347" s="453" t="str">
        <x:v>NORTE | SUL</x:v>
      </x:c>
      <x:c r="L2347" s="453" t="str">
        <x:v>SIM</x:v>
      </x:c>
      <x:c r="M2347" s="453" t="str">
        <x:v>PRODUÇÃO · COMPÕE O FATOR K</x:v>
      </x:c>
      <x:c r="N2347" s="453" t="str">
        <x:v>DE/PARA POR CÓDIGO | NÃO INFORMADA</x:v>
      </x:c>
    </x:row>
    <x:row r="2348">
      <x:c r="A2348" s="453" t="str">
        <x:v>AGOSTO 2025</x:v>
      </x:c>
      <x:c r="B2348" s="453" t="str">
        <x:v>O&amp;M</x:v>
      </x:c>
      <x:c r="C2348" s="453" t="str">
        <x:v>PRODUÇÃO</x:v>
      </x:c>
      <x:c r="D2348" s="453" t="str">
        <x:v>LINHA VIVA</x:v>
      </x:c>
      <x:c r="E2348" s="453" t="str">
        <x:v>5033000319</x:v>
      </x:c>
      <x:c r="F2348" s="601" t="str">
        <x:v>RET PARA-RAIOS MT LV</x:v>
      </x:c>
      <x:c r="G2348" s="453" t="str">
        <x:v>UNIDADE</x:v>
      </x:c>
      <x:c r="H2348" s="604" t="n">
        <x:v>69</x:v>
      </x:c>
      <x:c r="I2348" s="607" t="n">
        <x:v>60233.47</x:v>
      </x:c>
      <x:c r="J2348" s="607" t="n">
        <x:v>16920.87</x:v>
      </x:c>
      <x:c r="K2348" s="453" t="str">
        <x:v>NORTE | SUL</x:v>
      </x:c>
      <x:c r="L2348" s="453" t="str">
        <x:v>SIM</x:v>
      </x:c>
      <x:c r="M2348" s="453" t="str">
        <x:v>PRODUÇÃO · COMPÕE O FATOR K</x:v>
      </x:c>
      <x:c r="N2348" s="453" t="str">
        <x:v>DE/PARA POR CÓDIGO</x:v>
      </x:c>
    </x:row>
    <x:row r="2349">
      <x:c r="A2349" s="453" t="str">
        <x:v>AGOSTO 2025</x:v>
      </x:c>
      <x:c r="B2349" s="453" t="str">
        <x:v>O&amp;M</x:v>
      </x:c>
      <x:c r="C2349" s="453" t="str">
        <x:v>PRODUÇÃO</x:v>
      </x:c>
      <x:c r="D2349" s="453" t="str">
        <x:v>LIGAÇÃO NOVA</x:v>
      </x:c>
      <x:c r="E2349" s="453" t="str">
        <x:v>5082000194</x:v>
      </x:c>
      <x:c r="F2349" s="601" t="str">
        <x:v>INST PADRAO ENTRADA PARCIAL STC</x:v>
      </x:c>
      <x:c r="G2349" s="453" t="str">
        <x:v>UNIDADE</x:v>
      </x:c>
      <x:c r="H2349" s="604" t="n">
        <x:v>350</x:v>
      </x:c>
      <x:c r="I2349" s="607" t="n">
        <x:v>22228.5</x:v>
      </x:c>
      <x:c r="J2349" s="607" t="n">
        <x:v>76076</x:v>
      </x:c>
      <x:c r="K2349" s="453" t="str">
        <x:v>NORTE</x:v>
      </x:c>
      <x:c r="L2349" s="453" t="str">
        <x:v>SIM</x:v>
      </x:c>
      <x:c r="M2349" s="453" t="str">
        <x:v>PRODUÇÃO · COMPÕE O FATOR K</x:v>
      </x:c>
      <x:c r="N2349" s="453" t="str">
        <x:v>DE/PARA POR CÓDIGO</x:v>
      </x:c>
    </x:row>
    <x:row r="2350">
      <x:c r="A2350" s="453" t="str">
        <x:v>AGOSTO 2025</x:v>
      </x:c>
      <x:c r="B2350" s="453" t="str">
        <x:v>O&amp;M</x:v>
      </x:c>
      <x:c r="C2350" s="453" t="str">
        <x:v>PRODUÇÃO</x:v>
      </x:c>
      <x:c r="D2350" s="453" t="str">
        <x:v>LIGAÇÃO NOVA</x:v>
      </x:c>
      <x:c r="E2350" s="453" t="str">
        <x:v>5082000198</x:v>
      </x:c>
      <x:c r="F2350" s="601" t="str">
        <x:v>INST MEDIDOR ELETRONICO STC</x:v>
      </x:c>
      <x:c r="G2350" s="453" t="str">
        <x:v>UNIDADE</x:v>
      </x:c>
      <x:c r="H2350" s="604" t="n">
        <x:v>350</x:v>
      </x:c>
      <x:c r="I2350" s="607" t="n">
        <x:v>21241.5</x:v>
      </x:c>
      <x:c r="J2350" s="607" t="n">
        <x:v>57533</x:v>
      </x:c>
      <x:c r="K2350" s="453" t="str">
        <x:v>NORTE</x:v>
      </x:c>
      <x:c r="L2350" s="453" t="str">
        <x:v>SIM</x:v>
      </x:c>
      <x:c r="M2350" s="453" t="str">
        <x:v>PRODUÇÃO · COMPÕE O FATOR K</x:v>
      </x:c>
      <x:c r="N2350" s="453" t="str">
        <x:v>DE/PARA POR CÓDIGO</x:v>
      </x:c>
    </x:row>
    <x:row r="2351">
      <x:c r="A2351" s="453" t="str">
        <x:v>AGOSTO 2025</x:v>
      </x:c>
      <x:c r="B2351" s="453" t="str">
        <x:v>O&amp;M</x:v>
      </x:c>
      <x:c r="C2351" s="453" t="str">
        <x:v>PRODUÇÃO</x:v>
      </x:c>
      <x:c r="D2351" s="453" t="str">
        <x:v>LIGAÇÃO NOVA</x:v>
      </x:c>
      <x:c r="E2351" s="453" t="str">
        <x:v>5082000200</x:v>
      </x:c>
      <x:c r="F2351" s="601" t="str">
        <x:v>INST MEDIDOR ELETRONICO C/ FISCALIZ STC</x:v>
      </x:c>
      <x:c r="G2351" s="453" t="str">
        <x:v>UNIDADE</x:v>
      </x:c>
      <x:c r="H2351" s="604" t="n">
        <x:v>2</x:v>
      </x:c>
      <x:c r="I2351" s="607" t="n">
        <x:v>488.04</x:v>
      </x:c>
      <x:c r="J2351" s="607" t="n">
        <x:v>379.34</x:v>
      </x:c>
      <x:c r="K2351" s="453" t="str">
        <x:v>NORTE</x:v>
      </x:c>
      <x:c r="L2351" s="453" t="str">
        <x:v>SIM</x:v>
      </x:c>
      <x:c r="M2351" s="453" t="str">
        <x:v>PRODUÇÃO · COMPÕE O FATOR K</x:v>
      </x:c>
      <x:c r="N2351" s="453" t="str">
        <x:v>NÃO INFORMADA</x:v>
      </x:c>
    </x:row>
    <x:row r="2352">
      <x:c r="A2352" s="453" t="str">
        <x:v>AGOSTO 2025</x:v>
      </x:c>
      <x:c r="B2352" s="453" t="str">
        <x:v>O&amp;M</x:v>
      </x:c>
      <x:c r="C2352" s="453" t="str">
        <x:v>PRODUÇÃO</x:v>
      </x:c>
      <x:c r="D2352" s="453" t="str">
        <x:v>LINHA MORTA</x:v>
      </x:c>
      <x:c r="E2352" s="453" t="str">
        <x:v>5400099116</x:v>
      </x:c>
      <x:c r="F2352" s="601" t="str">
        <x:v>INST CORTA-CIRCUITO BT LM</x:v>
      </x:c>
      <x:c r="G2352" s="453" t="str">
        <x:v>UNIDADE</x:v>
      </x:c>
      <x:c r="H2352" s="604" t="n">
        <x:v>2</x:v>
      </x:c>
      <x:c r="I2352" s="607" t="n">
        <x:v>89.28</x:v>
      </x:c>
      <x:c r="J2352" s="607" t="n">
        <x:v>725.08</x:v>
      </x:c>
      <x:c r="K2352" s="453" t="str">
        <x:v>NORTE</x:v>
      </x:c>
      <x:c r="L2352" s="453" t="str">
        <x:v>SIM</x:v>
      </x:c>
      <x:c r="M2352" s="453" t="str">
        <x:v>PRODUÇÃO · COMPÕE O FATOR K</x:v>
      </x:c>
      <x:c r="N2352" s="453" t="str">
        <x:v>NÃO INFORMADA | DE/PARA POR CÓDIGO</x:v>
      </x:c>
    </x:row>
    <x:row r="2353">
      <x:c r="A2353" s="453" t="str">
        <x:v>AGOSTO 2025</x:v>
      </x:c>
      <x:c r="B2353" s="453" t="str">
        <x:v>O&amp;M</x:v>
      </x:c>
      <x:c r="C2353" s="453" t="str">
        <x:v>PRODUÇÃO</x:v>
      </x:c>
      <x:c r="D2353" s="453" t="str">
        <x:v>LINHA MORTA</x:v>
      </x:c>
      <x:c r="E2353" s="453" t="str">
        <x:v>5400099117</x:v>
      </x:c>
      <x:c r="F2353" s="601" t="str">
        <x:v>RET CORTA-CIRCUITO BT LM</x:v>
      </x:c>
      <x:c r="G2353" s="453" t="str">
        <x:v>UNIDADE</x:v>
      </x:c>
      <x:c r="H2353" s="604" t="n">
        <x:v>1</x:v>
      </x:c>
      <x:c r="I2353" s="607" t="n">
        <x:v>27.83</x:v>
      </x:c>
      <x:c r="J2353" s="607" t="n">
        <x:v>249.23</x:v>
      </x:c>
      <x:c r="K2353" s="453" t="str">
        <x:v>NORTE</x:v>
      </x:c>
      <x:c r="L2353" s="453" t="str">
        <x:v>SIM</x:v>
      </x:c>
      <x:c r="M2353" s="453" t="str">
        <x:v>PRODUÇÃO · COMPÕE O FATOR K</x:v>
      </x:c>
      <x:c r="N2353" s="453" t="str">
        <x:v>DE/PARA POR CÓDIGO</x:v>
      </x:c>
    </x:row>
    <x:row r="2354">
      <x:c r="A2354" s="453" t="str">
        <x:v>AGOSTO 2025</x:v>
      </x:c>
      <x:c r="B2354" s="453" t="str">
        <x:v>O&amp;M</x:v>
      </x:c>
      <x:c r="C2354" s="453" t="str">
        <x:v>PRODUÇÃO</x:v>
      </x:c>
      <x:c r="D2354" s="453" t="str">
        <x:v>LINHA MORTA</x:v>
      </x:c>
      <x:c r="E2354" s="453" t="str">
        <x:v>5400099188</x:v>
      </x:c>
      <x:c r="F2354" s="601" t="str">
        <x:v>INST HASTE PARA-RAIOS LM</x:v>
      </x:c>
      <x:c r="G2354" s="453" t="str">
        <x:v>UNIDADE</x:v>
      </x:c>
      <x:c r="H2354" s="604" t="n">
        <x:v>10</x:v>
      </x:c>
      <x:c r="I2354" s="607" t="n">
        <x:v>1122.6</x:v>
      </x:c>
      <x:c r="J2354" s="607" t="n">
        <x:v>3139</x:v>
      </x:c>
      <x:c r="K2354" s="453" t="str">
        <x:v>NORTE | SUL</x:v>
      </x:c>
      <x:c r="L2354" s="453" t="str">
        <x:v>SIM</x:v>
      </x:c>
      <x:c r="M2354" s="453" t="str">
        <x:v>PRODUÇÃO · COMPÕE O FATOR K</x:v>
      </x:c>
      <x:c r="N2354" s="453" t="str">
        <x:v>DE/PARA POR CÓDIGO</x:v>
      </x:c>
    </x:row>
    <x:row r="2355">
      <x:c r="A2355" s="453" t="str">
        <x:v>AGOSTO 2025</x:v>
      </x:c>
      <x:c r="B2355" s="453" t="str">
        <x:v>O&amp;M</x:v>
      </x:c>
      <x:c r="C2355" s="453" t="str">
        <x:v>PRODUÇÃO</x:v>
      </x:c>
      <x:c r="D2355" s="453" t="str">
        <x:v>LINHA MORTA</x:v>
      </x:c>
      <x:c r="E2355" s="453" t="str">
        <x:v>5400099189</x:v>
      </x:c>
      <x:c r="F2355" s="601" t="str">
        <x:v>RET HASTE PARA-RAIOS LM</x:v>
      </x:c>
      <x:c r="G2355" s="453" t="str">
        <x:v>UNIDADE</x:v>
      </x:c>
      <x:c r="H2355" s="604" t="n">
        <x:v>25</x:v>
      </x:c>
      <x:c r="I2355" s="607" t="n">
        <x:v>1086.16</x:v>
      </x:c>
      <x:c r="J2355" s="607" t="n">
        <x:v>3910.5</x:v>
      </x:c>
      <x:c r="K2355" s="453" t="str">
        <x:v>NORTE | SUL</x:v>
      </x:c>
      <x:c r="L2355" s="453" t="str">
        <x:v>SIM</x:v>
      </x:c>
      <x:c r="M2355" s="453" t="str">
        <x:v>PRODUÇÃO · COMPÕE O FATOR K</x:v>
      </x:c>
      <x:c r="N2355" s="453" t="str">
        <x:v>DE/PARA POR CÓDIGO</x:v>
      </x:c>
    </x:row>
    <x:row r="2356">
      <x:c r="A2356" s="453" t="str">
        <x:v>AGOSTO 2025</x:v>
      </x:c>
      <x:c r="B2356" s="453" t="str">
        <x:v>O&amp;M</x:v>
      </x:c>
      <x:c r="C2356" s="453" t="str">
        <x:v>PRODUÇÃO</x:v>
      </x:c>
      <x:c r="D2356" s="453" t="str">
        <x:v>LINHA MORTA</x:v>
      </x:c>
      <x:c r="E2356" s="453" t="str">
        <x:v>5400099204</x:v>
      </x:c>
      <x:c r="F2356" s="601" t="str">
        <x:v>IMPLANT TALA (REFORCO POSTE MAD) BASE LM</x:v>
      </x:c>
      <x:c r="G2356" s="453" t="str">
        <x:v>UNIDADE</x:v>
      </x:c>
      <x:c r="H2356" s="604" t="n">
        <x:v>88</x:v>
      </x:c>
      <x:c r="I2356" s="607" t="n">
        <x:v>82312.56</x:v>
      </x:c>
      <x:c r="J2356" s="607" t="n">
        <x:v>93002.8</x:v>
      </x:c>
      <x:c r="K2356" s="453" t="str">
        <x:v>NORTE</x:v>
      </x:c>
      <x:c r="L2356" s="453" t="str">
        <x:v>SIM</x:v>
      </x:c>
      <x:c r="M2356" s="453" t="str">
        <x:v>PRODUÇÃO · COMPÕE O FATOR K</x:v>
      </x:c>
      <x:c r="N2356" s="453" t="str">
        <x:v>DE/PARA POR CÓDIGO</x:v>
      </x:c>
    </x:row>
    <x:row r="2357">
      <x:c r="A2357" s="453" t="str">
        <x:v>AGOSTO 2025</x:v>
      </x:c>
      <x:c r="B2357" s="453" t="str">
        <x:v>PERDAS</x:v>
      </x:c>
      <x:c r="C2357" s="453" t="str">
        <x:v>PERDAS</x:v>
      </x:c>
      <x:c r="D2357" s="453" t="str">
        <x:v>FORA DO ANEXO IX</x:v>
      </x:c>
      <x:c r="E2357" s="453" t="str">
        <x:v>5015021017</x:v>
      </x:c>
      <x:c r="F2357" s="601" t="str">
        <x:v>RET MEDIDOR CONCENTR C/ TLI SUST SMC</x:v>
      </x:c>
      <x:c r="G2357" s="453" t="str">
        <x:v>NÃO INFORMADA</x:v>
      </x:c>
      <x:c r="H2357" s="604" t="n">
        <x:v>98</x:v>
      </x:c>
      <x:c r="I2357" s="607" t="n">
        <x:v>6929.58</x:v>
      </x:c>
      <x:c r="J2357" s="607" t="n">
        <x:v>34802.4</x:v>
      </x:c>
      <x:c r="K2357" s="453" t="str">
        <x:v>NORTE</x:v>
      </x:c>
      <x:c r="L2357" s="453" t="str">
        <x:v>NÃO</x:v>
      </x:c>
      <x:c r="M2357" s="453" t="str">
        <x:v>PERDAS · FORA DO FATOR K</x:v>
      </x:c>
      <x:c r="N2357" s="453" t="str">
        <x:v>AJUSTE TÉCNICO / SUGESTÃO DIRIGIDA</x:v>
      </x:c>
    </x:row>
    <x:row r="2358">
      <x:c r="A2358" s="453" t="str">
        <x:v>AGOSTO 2025</x:v>
      </x:c>
      <x:c r="B2358" s="453" t="str">
        <x:v>PERDAS</x:v>
      </x:c>
      <x:c r="C2358" s="453" t="str">
        <x:v>PERDAS</x:v>
      </x:c>
      <x:c r="D2358" s="453" t="str">
        <x:v>FORA DO ANEXO IX</x:v>
      </x:c>
      <x:c r="E2358" s="453" t="str">
        <x:v>5015021018</x:v>
      </x:c>
      <x:c r="F2358" s="601" t="str">
        <x:v>INST MEDIDOR CONCENTR C/ TLI SUST SMC</x:v>
      </x:c>
      <x:c r="G2358" s="453" t="str">
        <x:v>NÃO INFORMADA</x:v>
      </x:c>
      <x:c r="H2358" s="604" t="n">
        <x:v>110</x:v>
      </x:c>
      <x:c r="I2358" s="607" t="n">
        <x:v>11971.3</x:v>
      </x:c>
      <x:c r="J2358" s="607" t="n">
        <x:v>129514.08</x:v>
      </x:c>
      <x:c r="K2358" s="453" t="str">
        <x:v>NORTE</x:v>
      </x:c>
      <x:c r="L2358" s="453" t="str">
        <x:v>NÃO</x:v>
      </x:c>
      <x:c r="M2358" s="453" t="str">
        <x:v>PERDAS · FORA DO FATOR K</x:v>
      </x:c>
      <x:c r="N2358" s="453" t="str">
        <x:v>AJUSTE TÉCNICO / SUGESTÃO DIRIGIDA</x:v>
      </x:c>
    </x:row>
    <x:row r="2359">
      <x:c r="A2359" s="453" t="str">
        <x:v>AGOSTO 2025</x:v>
      </x:c>
      <x:c r="B2359" s="453" t="str">
        <x:v>PERDAS</x:v>
      </x:c>
      <x:c r="C2359" s="453" t="str">
        <x:v>PERDAS</x:v>
      </x:c>
      <x:c r="D2359" s="453" t="str">
        <x:v>FORA DO ANEXO IX</x:v>
      </x:c>
      <x:c r="E2359" s="453" t="str">
        <x:v>5017000007</x:v>
      </x:c>
      <x:c r="F2359" s="601" t="str">
        <x:v>RET RAM CONC/PLEX S VEIC SUSTEN SMC LM</x:v>
      </x:c>
      <x:c r="G2359" s="453" t="str">
        <x:v>NÃO INFORMADA</x:v>
      </x:c>
      <x:c r="H2359" s="604" t="n">
        <x:v>110</x:v>
      </x:c>
      <x:c r="I2359" s="607" t="n">
        <x:v>6450.4</x:v>
      </x:c>
      <x:c r="J2359" s="607" t="n">
        <x:v>11367.4</x:v>
      </x:c>
      <x:c r="K2359" s="453" t="str">
        <x:v>NORTE</x:v>
      </x:c>
      <x:c r="L2359" s="453" t="str">
        <x:v>NÃO</x:v>
      </x:c>
      <x:c r="M2359" s="453" t="str">
        <x:v>PERDAS · FORA DO FATOR K</x:v>
      </x:c>
      <x:c r="N2359" s="453" t="str">
        <x:v>AJUSTE TÉCNICO / SUGESTÃO DIRIGIDA</x:v>
      </x:c>
    </x:row>
    <x:row r="2360">
      <x:c r="A2360" s="453" t="str">
        <x:v>AGOSTO 2025</x:v>
      </x:c>
      <x:c r="B2360" s="453" t="str">
        <x:v>PERDAS</x:v>
      </x:c>
      <x:c r="C2360" s="453" t="str">
        <x:v>PERDAS</x:v>
      </x:c>
      <x:c r="D2360" s="453" t="str">
        <x:v>FORA DO ANEXO IX</x:v>
      </x:c>
      <x:c r="E2360" s="453" t="str">
        <x:v>5017000008</x:v>
      </x:c>
      <x:c r="F2360" s="601" t="str">
        <x:v>INST RAM CONC/PLEX S VEIC SUSTEN SMC</x:v>
      </x:c>
      <x:c r="G2360" s="453" t="str">
        <x:v>NÃO INFORMADA</x:v>
      </x:c>
      <x:c r="H2360" s="604" t="n">
        <x:v>110</x:v>
      </x:c>
      <x:c r="I2360" s="607" t="n">
        <x:v>8208.2</x:v>
      </x:c>
      <x:c r="J2360" s="607" t="n">
        <x:v>13407.71</x:v>
      </x:c>
      <x:c r="K2360" s="453" t="str">
        <x:v>NORTE</x:v>
      </x:c>
      <x:c r="L2360" s="453" t="str">
        <x:v>NÃO</x:v>
      </x:c>
      <x:c r="M2360" s="453" t="str">
        <x:v>PERDAS · FORA DO FATOR K</x:v>
      </x:c>
      <x:c r="N2360" s="453" t="str">
        <x:v>AJUSTE TÉCNICO / SUGESTÃO DIRIGIDA</x:v>
      </x:c>
    </x:row>
    <x:row r="2361">
      <x:c r="A2361" s="453" t="str">
        <x:v>AGOSTO 2025</x:v>
      </x:c>
      <x:c r="B2361" s="453" t="str">
        <x:v>PERDAS</x:v>
      </x:c>
      <x:c r="C2361" s="453" t="str">
        <x:v>PERDAS</x:v>
      </x:c>
      <x:c r="D2361" s="453" t="str">
        <x:v>FORA DO ANEXO IX</x:v>
      </x:c>
      <x:c r="E2361" s="453" t="str">
        <x:v>5080400007</x:v>
      </x:c>
      <x:c r="F2361" s="601" t="str">
        <x:v>SERV FISCALIZACAO INSPECAO EQ MF STC</x:v>
      </x:c>
      <x:c r="G2361" s="453" t="str">
        <x:v>NÃO INFORMADA</x:v>
      </x:c>
      <x:c r="H2361" s="604" t="n">
        <x:v>40.902</x:v>
      </x:c>
      <x:c r="I2361" s="607" t="n">
        <x:v>1388163.57</x:v>
      </x:c>
      <x:c r="J2361" s="607" t="n">
        <x:v>7905.31</x:v>
      </x:c>
      <x:c r="K2361" s="453" t="str">
        <x:v>NORTE | SUL</x:v>
      </x:c>
      <x:c r="L2361" s="453" t="str">
        <x:v>NÃO</x:v>
      </x:c>
      <x:c r="M2361" s="453" t="str">
        <x:v>PERDAS · FORA DO FATOR K</x:v>
      </x:c>
      <x:c r="N2361" s="453" t="str">
        <x:v>AJUSTE TÉCNICO / SUGESTÃO DIRIGIDA</x:v>
      </x:c>
    </x:row>
    <x:row r="2362">
      <x:c r="A2362" s="453" t="str">
        <x:v>AGOSTO 2025</x:v>
      </x:c>
      <x:c r="B2362" s="453" t="str">
        <x:v>PERDAS</x:v>
      </x:c>
      <x:c r="C2362" s="453" t="str">
        <x:v>PERDAS</x:v>
      </x:c>
      <x:c r="D2362" s="453" t="str">
        <x:v>LIGAÇÃO NOVA</x:v>
      </x:c>
      <x:c r="E2362" s="453" t="str">
        <x:v>5082000198</x:v>
      </x:c>
      <x:c r="F2362" s="601" t="str">
        <x:v>INST MEDIDOR ELETRONICO STC</x:v>
      </x:c>
      <x:c r="G2362" s="453" t="str">
        <x:v>UNIDADE</x:v>
      </x:c>
      <x:c r="H2362" s="604" t="n">
        <x:v>5606</x:v>
      </x:c>
      <x:c r="I2362" s="607" t="n">
        <x:v>1194694.66</x:v>
      </x:c>
      <x:c r="J2362" s="607" t="n">
        <x:v>921514.28</x:v>
      </x:c>
      <x:c r="K2362" s="453" t="str">
        <x:v>NORTE | SUL</x:v>
      </x:c>
      <x:c r="L2362" s="453" t="str">
        <x:v>NÃO</x:v>
      </x:c>
      <x:c r="M2362" s="453" t="str">
        <x:v>PERDAS · FORA DO FATOR K</x:v>
      </x:c>
      <x:c r="N2362" s="453" t="str">
        <x:v>AJUSTE TÉCNICO / SUGESTÃO DIRIGIDA</x:v>
      </x:c>
    </x:row>
    <x:row r="2363">
      <x:c r="A2363" s="453" t="str">
        <x:v>AGOSTO 2025</x:v>
      </x:c>
      <x:c r="B2363" s="453" t="str">
        <x:v>PERDAS</x:v>
      </x:c>
      <x:c r="C2363" s="453" t="str">
        <x:v>PERDAS</x:v>
      </x:c>
      <x:c r="D2363" s="453" t="str">
        <x:v>LIGAÇÃO NOVA</x:v>
      </x:c>
      <x:c r="E2363" s="453" t="str">
        <x:v>5082000199</x:v>
      </x:c>
      <x:c r="F2363" s="601" t="str">
        <x:v>RET MEDIDOR ELETRONICO STC</x:v>
      </x:c>
      <x:c r="G2363" s="453" t="str">
        <x:v>UNIDADE</x:v>
      </x:c>
      <x:c r="H2363" s="604" t="n">
        <x:v>4505</x:v>
      </x:c>
      <x:c r="I2363" s="607" t="n">
        <x:v>289536.35</x:v>
      </x:c>
      <x:c r="J2363" s="607" t="n">
        <x:v>518345.3</x:v>
      </x:c>
      <x:c r="K2363" s="453" t="str">
        <x:v>NORTE | SUL</x:v>
      </x:c>
      <x:c r="L2363" s="453" t="str">
        <x:v>NÃO</x:v>
      </x:c>
      <x:c r="M2363" s="453" t="str">
        <x:v>PERDAS · FORA DO FATOR K</x:v>
      </x:c>
      <x:c r="N2363" s="453" t="str">
        <x:v>AJUSTE TÉCNICO / SUGESTÃO DIRIGIDA</x:v>
      </x:c>
    </x:row>
    <x:row r="2364">
      <x:c r="A2364" s="453" t="str">
        <x:v>AGOSTO 2025</x:v>
      </x:c>
      <x:c r="B2364" s="453" t="str">
        <x:v>PERDAS</x:v>
      </x:c>
      <x:c r="C2364" s="453" t="str">
        <x:v>PERDAS</x:v>
      </x:c>
      <x:c r="D2364" s="453" t="str">
        <x:v>LIGAÇÃO NOVA</x:v>
      </x:c>
      <x:c r="E2364" s="453" t="str">
        <x:v>5082000203</x:v>
      </x:c>
      <x:c r="F2364" s="601" t="str">
        <x:v>INST RAMAL DE CONEXAO CONC/MULTIPLEX STC</x:v>
      </x:c>
      <x:c r="G2364" s="453" t="str">
        <x:v>UNIDADE</x:v>
      </x:c>
      <x:c r="H2364" s="604" t="n">
        <x:v>1422</x:v>
      </x:c>
      <x:c r="I2364" s="607" t="n">
        <x:v>303042.42</x:v>
      </x:c>
      <x:c r="J2364" s="607" t="n">
        <x:v>341621.28</x:v>
      </x:c>
      <x:c r="K2364" s="453" t="str">
        <x:v>NORTE | SUL</x:v>
      </x:c>
      <x:c r="L2364" s="453" t="str">
        <x:v>NÃO</x:v>
      </x:c>
      <x:c r="M2364" s="453" t="str">
        <x:v>PERDAS · FORA DO FATOR K</x:v>
      </x:c>
      <x:c r="N2364" s="453" t="str">
        <x:v>SUGESTÃO POR SIMILARIDADE</x:v>
      </x:c>
    </x:row>
    <x:row r="2365">
      <x:c r="A2365" s="453" t="str">
        <x:v>AGOSTO 2025</x:v>
      </x:c>
      <x:c r="B2365" s="453" t="str">
        <x:v>PERDAS</x:v>
      </x:c>
      <x:c r="C2365" s="453" t="str">
        <x:v>PERDAS</x:v>
      </x:c>
      <x:c r="D2365" s="453" t="str">
        <x:v>FORA DO ANEXO IX</x:v>
      </x:c>
      <x:c r="E2365" s="453" t="str">
        <x:v>5082000249</x:v>
      </x:c>
      <x:c r="F2365" s="601" t="str">
        <x:v>RET RAMAL CONEX CONC/MULT NORM STC</x:v>
      </x:c>
      <x:c r="G2365" s="453" t="str">
        <x:v>NÃO INFORMADA</x:v>
      </x:c>
      <x:c r="H2365" s="604" t="n">
        <x:v>1422</x:v>
      </x:c>
      <x:c r="I2365" s="607" t="n">
        <x:v>91391.94</x:v>
      </x:c>
      <x:c r="J2365" s="607" t="n">
        <x:v>87040.61</x:v>
      </x:c>
      <x:c r="K2365" s="453" t="str">
        <x:v>NORTE | SUL</x:v>
      </x:c>
      <x:c r="L2365" s="453" t="str">
        <x:v>NÃO</x:v>
      </x:c>
      <x:c r="M2365" s="453" t="str">
        <x:v>PERDAS · FORA DO FATOR K</x:v>
      </x:c>
      <x:c r="N2365" s="453" t="str">
        <x:v>SUGESTÃO POR SIMILARIDADE</x:v>
      </x:c>
    </x:row>
    <x:row r="2366">
      <x:c r="A2366" s="453" t="str">
        <x:v>AGOSTO 2025</x:v>
      </x:c>
      <x:c r="B2366" s="453" t="str">
        <x:v>STC</x:v>
      </x:c>
      <x:c r="C2366" s="453" t="str">
        <x:v>PRODUÇÃO</x:v>
      </x:c>
      <x:c r="D2366" s="453" t="str">
        <x:v>LIGAÇÃO NOVA</x:v>
      </x:c>
      <x:c r="E2366" s="453" t="str">
        <x:v>5010000009</x:v>
      </x:c>
      <x:c r="F2366" s="601" t="str">
        <x:v>INST RAMAL DE CONEXAO LIG PROVIS STC</x:v>
      </x:c>
      <x:c r="G2366" s="453" t="str">
        <x:v>UNIDADE</x:v>
      </x:c>
      <x:c r="H2366" s="604" t="n">
        <x:v>749</x:v>
      </x:c>
      <x:c r="I2366" s="607" t="n">
        <x:v>102388.3</x:v>
      </x:c>
      <x:c r="J2366" s="607" t="n">
        <x:v>179939.76</x:v>
      </x:c>
      <x:c r="K2366" s="453" t="str">
        <x:v>NORTE | SUL</x:v>
      </x:c>
      <x:c r="L2366" s="453" t="str">
        <x:v>SIM</x:v>
      </x:c>
      <x:c r="M2366" s="453" t="str">
        <x:v>PRODUÇÃO · COMPÕE O FATOR K</x:v>
      </x:c>
      <x:c r="N2366" s="453" t="str">
        <x:v>SUGESTÃO POR SIMILARIDADE</x:v>
      </x:c>
    </x:row>
    <x:row r="2367">
      <x:c r="A2367" s="453" t="str">
        <x:v>AGOSTO 2025</x:v>
      </x:c>
      <x:c r="B2367" s="453" t="str">
        <x:v>STC</x:v>
      </x:c>
      <x:c r="C2367" s="453" t="str">
        <x:v>PRODUÇÃO</x:v>
      </x:c>
      <x:c r="D2367" s="453" t="str">
        <x:v>PLANTÃO</x:v>
      </x:c>
      <x:c r="E2367" s="453" t="str">
        <x:v>5013300039</x:v>
      </x:c>
      <x:c r="F2367" s="601" t="str">
        <x:v>ATEND EMERG FALTA ENERGIA INDIV</x:v>
      </x:c>
      <x:c r="G2367" s="453" t="str">
        <x:v>UNIDADE</x:v>
      </x:c>
      <x:c r="H2367" s="604" t="n">
        <x:v>18875</x:v>
      </x:c>
      <x:c r="I2367" s="607" t="n">
        <x:v>7083032.5</x:v>
      </x:c>
      <x:c r="J2367" s="607" t="n">
        <x:v>4093232.5</x:v>
      </x:c>
      <x:c r="K2367" s="453" t="str">
        <x:v>NORTE | SUL</x:v>
      </x:c>
      <x:c r="L2367" s="453" t="str">
        <x:v>SIM</x:v>
      </x:c>
      <x:c r="M2367" s="453" t="str">
        <x:v>PRODUÇÃO · COMPÕE O FATOR K</x:v>
      </x:c>
      <x:c r="N2367" s="453" t="str">
        <x:v>SUGESTÃO POR SIMILARIDADE</x:v>
      </x:c>
    </x:row>
    <x:row r="2368">
      <x:c r="A2368" s="453" t="str">
        <x:v>AGOSTO 2025</x:v>
      </x:c>
      <x:c r="B2368" s="453" t="str">
        <x:v>STC</x:v>
      </x:c>
      <x:c r="C2368" s="453" t="str">
        <x:v>PRODUÇÃO</x:v>
      </x:c>
      <x:c r="D2368" s="453" t="str">
        <x:v>PLANTÃO</x:v>
      </x:c>
      <x:c r="E2368" s="453" t="str">
        <x:v>5013300047</x:v>
      </x:c>
      <x:c r="F2368" s="601" t="str">
        <x:v>ATEND EMERG EMERGÊNCIA IMPRODUTIVA</x:v>
      </x:c>
      <x:c r="G2368" s="453" t="str">
        <x:v>UNIDADE</x:v>
      </x:c>
      <x:c r="H2368" s="604" t="n">
        <x:v>7769</x:v>
      </x:c>
      <x:c r="I2368" s="607" t="n">
        <x:v>2915394.94</x:v>
      </x:c>
      <x:c r="J2368" s="607" t="n">
        <x:v>1016029.82</x:v>
      </x:c>
      <x:c r="K2368" s="453" t="str">
        <x:v>NORTE | SUL</x:v>
      </x:c>
      <x:c r="L2368" s="453" t="str">
        <x:v>SIM</x:v>
      </x:c>
      <x:c r="M2368" s="453" t="str">
        <x:v>PRODUÇÃO · COMPÕE O FATOR K</x:v>
      </x:c>
      <x:c r="N2368" s="453" t="str">
        <x:v>SUGESTÃO POR SIMILARIDADE</x:v>
      </x:c>
    </x:row>
    <x:row r="2369">
      <x:c r="A2369" s="453" t="str">
        <x:v>AGOSTO 2025</x:v>
      </x:c>
      <x:c r="B2369" s="453" t="str">
        <x:v>STC</x:v>
      </x:c>
      <x:c r="C2369" s="453" t="str">
        <x:v>PRODUÇÃO</x:v>
      </x:c>
      <x:c r="D2369" s="453" t="str">
        <x:v>PLANTÃO</x:v>
      </x:c>
      <x:c r="E2369" s="453" t="str">
        <x:v>5013300049</x:v>
      </x:c>
      <x:c r="F2369" s="601" t="str">
        <x:v>ATEND EMERG MISCEL TECNICA</x:v>
      </x:c>
      <x:c r="G2369" s="453" t="str">
        <x:v>UNIDADE</x:v>
      </x:c>
      <x:c r="H2369" s="604" t="n">
        <x:v>3973</x:v>
      </x:c>
      <x:c r="I2369" s="607" t="n">
        <x:v>199126.76</x:v>
      </x:c>
      <x:c r="J2369" s="607" t="n">
        <x:v>523363.29</x:v>
      </x:c>
      <x:c r="K2369" s="453" t="str">
        <x:v>NORTE | SUL</x:v>
      </x:c>
      <x:c r="L2369" s="453" t="str">
        <x:v>SIM</x:v>
      </x:c>
      <x:c r="M2369" s="453" t="str">
        <x:v>PRODUÇÃO · COMPÕE O FATOR K</x:v>
      </x:c>
      <x:c r="N2369" s="453" t="str">
        <x:v>SUGESTÃO POR SIMILARIDADE</x:v>
      </x:c>
    </x:row>
    <x:row r="2370">
      <x:c r="A2370" s="453" t="str">
        <x:v>AGOSTO 2025</x:v>
      </x:c>
      <x:c r="B2370" s="453" t="str">
        <x:v>STC</x:v>
      </x:c>
      <x:c r="C2370" s="453" t="str">
        <x:v>PRODUÇÃO</x:v>
      </x:c>
      <x:c r="D2370" s="453" t="str">
        <x:v>CORTE</x:v>
      </x:c>
      <x:c r="E2370" s="453" t="str">
        <x:v>5081000021</x:v>
      </x:c>
      <x:c r="F2370" s="601" t="str">
        <x:v>ACAO PRODUTIVA RELIGACAO DISJ STC</x:v>
      </x:c>
      <x:c r="G2370" s="453" t="str">
        <x:v>UNIDADE</x:v>
      </x:c>
      <x:c r="H2370" s="604" t="n">
        <x:v>53</x:v>
      </x:c>
      <x:c r="I2370" s="607" t="n">
        <x:v>1126.25</x:v>
      </x:c>
      <x:c r="J2370" s="607" t="n">
        <x:v>1664.73</x:v>
      </x:c>
      <x:c r="K2370" s="453" t="str">
        <x:v>NORTE | SUL</x:v>
      </x:c>
      <x:c r="L2370" s="453" t="str">
        <x:v>SIM</x:v>
      </x:c>
      <x:c r="M2370" s="453" t="str">
        <x:v>PRODUÇÃO · COMPÕE O FATOR K</x:v>
      </x:c>
      <x:c r="N2370" s="453" t="str">
        <x:v>SUGESTÃO POR SIMILARIDADE</x:v>
      </x:c>
    </x:row>
    <x:row r="2371">
      <x:c r="A2371" s="453" t="str">
        <x:v>AGOSTO 2025</x:v>
      </x:c>
      <x:c r="B2371" s="453" t="str">
        <x:v>STC</x:v>
      </x:c>
      <x:c r="C2371" s="453" t="str">
        <x:v>PRODUÇÃO</x:v>
      </x:c>
      <x:c r="D2371" s="453" t="str">
        <x:v>CORTE</x:v>
      </x:c>
      <x:c r="E2371" s="453" t="str">
        <x:v>5082000184</x:v>
      </x:c>
      <x:c r="F2371" s="601" t="str">
        <x:v>ACAO PRODUTIVA CORTE DISJ STC</x:v>
      </x:c>
      <x:c r="G2371" s="453" t="str">
        <x:v>UNIDADE</x:v>
      </x:c>
      <x:c r="H2371" s="604" t="n">
        <x:v>18930</x:v>
      </x:c>
      <x:c r="I2371" s="607" t="n">
        <x:v>402262.5</x:v>
      </x:c>
      <x:c r="J2371" s="607" t="n">
        <x:v>594591.3</x:v>
      </x:c>
      <x:c r="K2371" s="453" t="str">
        <x:v>NORTE | SUL</x:v>
      </x:c>
      <x:c r="L2371" s="453" t="str">
        <x:v>SIM</x:v>
      </x:c>
      <x:c r="M2371" s="453" t="str">
        <x:v>PRODUÇÃO · COMPÕE O FATOR K</x:v>
      </x:c>
      <x:c r="N2371" s="453" t="str">
        <x:v>SUGESTÃO POR SIMILARIDADE</x:v>
      </x:c>
    </x:row>
    <x:row r="2372">
      <x:c r="A2372" s="453" t="str">
        <x:v>AGOSTO 2025</x:v>
      </x:c>
      <x:c r="B2372" s="453" t="str">
        <x:v>STC</x:v>
      </x:c>
      <x:c r="C2372" s="453" t="str">
        <x:v>PRODUÇÃO</x:v>
      </x:c>
      <x:c r="D2372" s="453" t="str">
        <x:v>CORTE</x:v>
      </x:c>
      <x:c r="E2372" s="453" t="str">
        <x:v>5082000185</x:v>
      </x:c>
      <x:c r="F2372" s="601" t="str">
        <x:v>ACAO IMPRODUTIVA DE COBRANCA STC</x:v>
      </x:c>
      <x:c r="G2372" s="453" t="str">
        <x:v>UNIDADE</x:v>
      </x:c>
      <x:c r="H2372" s="604" t="n">
        <x:v>8305</x:v>
      </x:c>
      <x:c r="I2372" s="607" t="n">
        <x:v>588243.15</x:v>
      </x:c>
      <x:c r="J2372" s="607" t="n">
        <x:v>217341.85</x:v>
      </x:c>
      <x:c r="K2372" s="453" t="str">
        <x:v>NORTE | SUL</x:v>
      </x:c>
      <x:c r="L2372" s="453" t="str">
        <x:v>SIM</x:v>
      </x:c>
      <x:c r="M2372" s="453" t="str">
        <x:v>PRODUÇÃO · COMPÕE O FATOR K</x:v>
      </x:c>
      <x:c r="N2372" s="453" t="str">
        <x:v>SUGESTÃO POR SIMILARIDADE</x:v>
      </x:c>
    </x:row>
    <x:row r="2373">
      <x:c r="A2373" s="453" t="str">
        <x:v>AGOSTO 2025</x:v>
      </x:c>
      <x:c r="B2373" s="453" t="str">
        <x:v>STC</x:v>
      </x:c>
      <x:c r="C2373" s="453" t="str">
        <x:v>PRODUÇÃO</x:v>
      </x:c>
      <x:c r="D2373" s="453" t="str">
        <x:v>CORTE</x:v>
      </x:c>
      <x:c r="E2373" s="453" t="str">
        <x:v>5082000186</x:v>
      </x:c>
      <x:c r="F2373" s="601" t="str">
        <x:v>DESLIGAMENTO A PEDIDO DO CLIENTE STC</x:v>
      </x:c>
      <x:c r="G2373" s="453" t="str">
        <x:v>UNIDADE</x:v>
      </x:c>
      <x:c r="H2373" s="604" t="n">
        <x:v>503</x:v>
      </x:c>
      <x:c r="I2373" s="607" t="n">
        <x:v>17811.23</x:v>
      </x:c>
      <x:c r="J2373" s="607" t="n">
        <x:v>19747.78</x:v>
      </x:c>
      <x:c r="K2373" s="453" t="str">
        <x:v>NORTE | SUL</x:v>
      </x:c>
      <x:c r="L2373" s="453" t="str">
        <x:v>SIM</x:v>
      </x:c>
      <x:c r="M2373" s="453" t="str">
        <x:v>PRODUÇÃO · COMPÕE O FATOR K</x:v>
      </x:c>
      <x:c r="N2373" s="453" t="str">
        <x:v>AJUSTE TÉCNICO / SUGESTÃO DIRIGIDA</x:v>
      </x:c>
    </x:row>
    <x:row r="2374">
      <x:c r="A2374" s="453" t="str">
        <x:v>AGOSTO 2025</x:v>
      </x:c>
      <x:c r="B2374" s="453" t="str">
        <x:v>STC</x:v>
      </x:c>
      <x:c r="C2374" s="453" t="str">
        <x:v>PRODUÇÃO</x:v>
      </x:c>
      <x:c r="D2374" s="453" t="str">
        <x:v>CORTE</x:v>
      </x:c>
      <x:c r="E2374" s="453" t="str">
        <x:v>5082000191</x:v>
      </x:c>
      <x:c r="F2374" s="601" t="str">
        <x:v>ACAO PRODUTIVA CONFIRMAC PAG DEBITO STC</x:v>
      </x:c>
      <x:c r="G2374" s="453" t="str">
        <x:v>UNIDADE</x:v>
      </x:c>
      <x:c r="H2374" s="604" t="n">
        <x:v>2508</x:v>
      </x:c>
      <x:c r="I2374" s="607" t="n">
        <x:v>177641.64</x:v>
      </x:c>
      <x:c r="J2374" s="607" t="n">
        <x:v>131293.8</x:v>
      </x:c>
      <x:c r="K2374" s="453" t="str">
        <x:v>NORTE | SUL</x:v>
      </x:c>
      <x:c r="L2374" s="453" t="str">
        <x:v>SIM</x:v>
      </x:c>
      <x:c r="M2374" s="453" t="str">
        <x:v>PRODUÇÃO · COMPÕE O FATOR K</x:v>
      </x:c>
      <x:c r="N2374" s="453" t="str">
        <x:v>AJUSTE TÉCNICO / SUGESTÃO DIRIGIDA</x:v>
      </x:c>
    </x:row>
    <x:row r="2375">
      <x:c r="A2375" s="453" t="str">
        <x:v>AGOSTO 2025</x:v>
      </x:c>
      <x:c r="B2375" s="453" t="str">
        <x:v>STC</x:v>
      </x:c>
      <x:c r="C2375" s="453" t="str">
        <x:v>PRODUÇÃO</x:v>
      </x:c>
      <x:c r="D2375" s="453" t="str">
        <x:v>LIGAÇÃO NOVA</x:v>
      </x:c>
      <x:c r="E2375" s="453" t="str">
        <x:v>5082000196</x:v>
      </x:c>
      <x:c r="F2375" s="601" t="str">
        <x:v>REATIVACAO UC S/ INST MEDIDOR E RAMAL</x:v>
      </x:c>
      <x:c r="G2375" s="453" t="str">
        <x:v>UNIDADE</x:v>
      </x:c>
      <x:c r="H2375" s="604" t="n">
        <x:v>3733</x:v>
      </x:c>
      <x:c r="I2375" s="607" t="n">
        <x:v>264408.39</x:v>
      </x:c>
      <x:c r="J2375" s="607" t="n">
        <x:v>472000.52</x:v>
      </x:c>
      <x:c r="K2375" s="453" t="str">
        <x:v>NORTE | SUL</x:v>
      </x:c>
      <x:c r="L2375" s="453" t="str">
        <x:v>SIM</x:v>
      </x:c>
      <x:c r="M2375" s="453" t="str">
        <x:v>PRODUÇÃO · COMPÕE O FATOR K</x:v>
      </x:c>
      <x:c r="N2375" s="453" t="str">
        <x:v>AJUSTE TÉCNICO / SUGESTÃO DIRIGIDA</x:v>
      </x:c>
    </x:row>
    <x:row r="2376">
      <x:c r="A2376" s="453" t="str">
        <x:v>AGOSTO 2025</x:v>
      </x:c>
      <x:c r="B2376" s="453" t="str">
        <x:v>STC</x:v>
      </x:c>
      <x:c r="C2376" s="453" t="str">
        <x:v>PRODUÇÃO</x:v>
      </x:c>
      <x:c r="D2376" s="453" t="str">
        <x:v>LIGAÇÃO NOVA</x:v>
      </x:c>
      <x:c r="E2376" s="453" t="str">
        <x:v>5082000198</x:v>
      </x:c>
      <x:c r="F2376" s="601" t="str">
        <x:v>INST MEDIDOR ELETRONICO STC</x:v>
      </x:c>
      <x:c r="G2376" s="453" t="str">
        <x:v>UNIDADE</x:v>
      </x:c>
      <x:c r="H2376" s="604" t="n">
        <x:v>5645</x:v>
      </x:c>
      <x:c r="I2376" s="607" t="n">
        <x:v>671022.9</x:v>
      </x:c>
      <x:c r="J2376" s="607" t="n">
        <x:v>927925.1</x:v>
      </x:c>
      <x:c r="K2376" s="453" t="str">
        <x:v>NORTE | SUL</x:v>
      </x:c>
      <x:c r="L2376" s="453" t="str">
        <x:v>SIM</x:v>
      </x:c>
      <x:c r="M2376" s="453" t="str">
        <x:v>PRODUÇÃO · COMPÕE O FATOR K</x:v>
      </x:c>
      <x:c r="N2376" s="453" t="str">
        <x:v>AJUSTE TÉCNICO / SUGESTÃO DIRIGIDA | SUGESTÃO POR SIMILARIDADE</x:v>
      </x:c>
    </x:row>
    <x:row r="2377">
      <x:c r="A2377" s="453" t="str">
        <x:v>AGOSTO 2025</x:v>
      </x:c>
      <x:c r="B2377" s="453" t="str">
        <x:v>STC</x:v>
      </x:c>
      <x:c r="C2377" s="453" t="str">
        <x:v>PRODUÇÃO</x:v>
      </x:c>
      <x:c r="D2377" s="453" t="str">
        <x:v>LIGAÇÃO NOVA</x:v>
      </x:c>
      <x:c r="E2377" s="453" t="str">
        <x:v>5082000199</x:v>
      </x:c>
      <x:c r="F2377" s="601" t="str">
        <x:v>RET MEDIDOR ELETRONICO STC</x:v>
      </x:c>
      <x:c r="G2377" s="453" t="str">
        <x:v>UNIDADE</x:v>
      </x:c>
      <x:c r="H2377" s="604" t="n">
        <x:v>1074</x:v>
      </x:c>
      <x:c r="I2377" s="607" t="n">
        <x:v>22174.01</x:v>
      </x:c>
      <x:c r="J2377" s="607" t="n">
        <x:v>123574.44</x:v>
      </x:c>
      <x:c r="K2377" s="453" t="str">
        <x:v>NORTE | SUL</x:v>
      </x:c>
      <x:c r="L2377" s="453" t="str">
        <x:v>SIM</x:v>
      </x:c>
      <x:c r="M2377" s="453" t="str">
        <x:v>PRODUÇÃO · COMPÕE O FATOR K</x:v>
      </x:c>
      <x:c r="N2377" s="453" t="str">
        <x:v>AJUSTE TÉCNICO / SUGESTÃO DIRIGIDA</x:v>
      </x:c>
    </x:row>
    <x:row r="2378">
      <x:c r="A2378" s="453" t="str">
        <x:v>AGOSTO 2025</x:v>
      </x:c>
      <x:c r="B2378" s="453" t="str">
        <x:v>STC</x:v>
      </x:c>
      <x:c r="C2378" s="453" t="str">
        <x:v>PRODUÇÃO</x:v>
      </x:c>
      <x:c r="D2378" s="453" t="str">
        <x:v>LIGAÇÃO NOVA</x:v>
      </x:c>
      <x:c r="E2378" s="453" t="str">
        <x:v>5082000202</x:v>
      </x:c>
      <x:c r="F2378" s="601" t="str">
        <x:v>INST MEDIDOR COM TESTE INVERSOR STC</x:v>
      </x:c>
      <x:c r="G2378" s="453" t="str">
        <x:v>UNIDADE</x:v>
      </x:c>
      <x:c r="H2378" s="604" t="n">
        <x:v>749</x:v>
      </x:c>
      <x:c r="I2378" s="607" t="n">
        <x:v>89587.89</x:v>
      </x:c>
      <x:c r="J2378" s="607" t="n">
        <x:v>137321.66</x:v>
      </x:c>
      <x:c r="K2378" s="453" t="str">
        <x:v>NORTE | SUL</x:v>
      </x:c>
      <x:c r="L2378" s="453" t="str">
        <x:v>SIM</x:v>
      </x:c>
      <x:c r="M2378" s="453" t="str">
        <x:v>PRODUÇÃO · COMPÕE O FATOR K</x:v>
      </x:c>
      <x:c r="N2378" s="453" t="str">
        <x:v>AJUSTE TÉCNICO / SUGESTÃO DIRIGIDA</x:v>
      </x:c>
    </x:row>
    <x:row r="2379">
      <x:c r="A2379" s="453" t="str">
        <x:v>AGOSTO 2025</x:v>
      </x:c>
      <x:c r="B2379" s="453" t="str">
        <x:v>STC</x:v>
      </x:c>
      <x:c r="C2379" s="453" t="str">
        <x:v>PRODUÇÃO</x:v>
      </x:c>
      <x:c r="D2379" s="453" t="str">
        <x:v>LIGAÇÃO NOVA</x:v>
      </x:c>
      <x:c r="E2379" s="453" t="str">
        <x:v>5082000203</x:v>
      </x:c>
      <x:c r="F2379" s="601" t="str">
        <x:v>INST RAMAL DE CONEXAO CONC/MULTIPLEX STC</x:v>
      </x:c>
      <x:c r="G2379" s="453" t="str">
        <x:v>UNIDADE</x:v>
      </x:c>
      <x:c r="H2379" s="604" t="n">
        <x:v>8281</x:v>
      </x:c>
      <x:c r="I2379" s="607" t="n">
        <x:v>1562386.49</x:v>
      </x:c>
      <x:c r="J2379" s="607" t="n">
        <x:v>1989427.44</x:v>
      </x:c>
      <x:c r="K2379" s="453" t="str">
        <x:v>NORTE | SUL</x:v>
      </x:c>
      <x:c r="L2379" s="453" t="str">
        <x:v>SIM</x:v>
      </x:c>
      <x:c r="M2379" s="453" t="str">
        <x:v>PRODUÇÃO · COMPÕE O FATOR K</x:v>
      </x:c>
      <x:c r="N2379" s="453" t="str">
        <x:v>AJUSTE TÉCNICO / SUGESTÃO DIRIGIDA | SUGESTÃO POR SIMILARIDADE</x:v>
      </x:c>
    </x:row>
    <x:row r="2380">
      <x:c r="A2380" s="453" t="str">
        <x:v>AGOSTO 2025</x:v>
      </x:c>
      <x:c r="B2380" s="453" t="str">
        <x:v>STC</x:v>
      </x:c>
      <x:c r="C2380" s="453" t="str">
        <x:v>PRODUÇÃO</x:v>
      </x:c>
      <x:c r="D2380" s="453" t="str">
        <x:v>LIGAÇÃO NOVA</x:v>
      </x:c>
      <x:c r="E2380" s="453" t="str">
        <x:v>5082000204</x:v>
      </x:c>
      <x:c r="F2380" s="601" t="str">
        <x:v>RET RAMAL DE CONEXAO CONC/MULTIPLEX STC</x:v>
      </x:c>
      <x:c r="G2380" s="453" t="str">
        <x:v>UNIDADE</x:v>
      </x:c>
      <x:c r="H2380" s="604" t="n">
        <x:v>2109</x:v>
      </x:c>
      <x:c r="I2380" s="607" t="n">
        <x:v>30032.16</x:v>
      </x:c>
      <x:c r="J2380" s="607" t="n">
        <x:v>354670.53</x:v>
      </x:c>
      <x:c r="K2380" s="453" t="str">
        <x:v>NORTE | SUL</x:v>
      </x:c>
      <x:c r="L2380" s="453" t="str">
        <x:v>SIM</x:v>
      </x:c>
      <x:c r="M2380" s="453" t="str">
        <x:v>PRODUÇÃO · COMPÕE O FATOR K</x:v>
      </x:c>
      <x:c r="N2380" s="453" t="str">
        <x:v>AJUSTE TÉCNICO / SUGESTÃO DIRIGIDA</x:v>
      </x:c>
    </x:row>
    <x:row r="2381">
      <x:c r="A2381" s="453" t="str">
        <x:v>AGOSTO 2025</x:v>
      </x:c>
      <x:c r="B2381" s="453" t="str">
        <x:v>STC</x:v>
      </x:c>
      <x:c r="C2381" s="453" t="str">
        <x:v>PRODUÇÃO</x:v>
      </x:c>
      <x:c r="D2381" s="453" t="str">
        <x:v>LIGAÇÃO NOVA</x:v>
      </x:c>
      <x:c r="E2381" s="453" t="str">
        <x:v>5082000206</x:v>
      </x:c>
      <x:c r="F2381" s="601" t="str">
        <x:v>RET RAMAL DE CONEXAO C/ FICALIZ STC</x:v>
      </x:c>
      <x:c r="G2381" s="453" t="str">
        <x:v>UNIDADE</x:v>
      </x:c>
      <x:c r="H2381" s="604" t="n">
        <x:v>749</x:v>
      </x:c>
      <x:c r="I2381" s="607" t="n">
        <x:v>10665.76</x:v>
      </x:c>
      <x:c r="J2381" s="607" t="n">
        <x:v>135426.69</x:v>
      </x:c>
      <x:c r="K2381" s="453" t="str">
        <x:v>NORTE | SUL</x:v>
      </x:c>
      <x:c r="L2381" s="453" t="str">
        <x:v>SIM</x:v>
      </x:c>
      <x:c r="M2381" s="453" t="str">
        <x:v>PRODUÇÃO · COMPÕE O FATOR K</x:v>
      </x:c>
      <x:c r="N2381" s="453" t="str">
        <x:v>SUGESTÃO POR SIMILARIDADE</x:v>
      </x:c>
    </x:row>
    <x:row r="2382">
      <x:c r="A2382" s="453" t="str">
        <x:v>AGOSTO 2025</x:v>
      </x:c>
      <x:c r="B2382" s="453" t="str">
        <x:v>STC</x:v>
      </x:c>
      <x:c r="C2382" s="453" t="str">
        <x:v>PRODUÇÃO</x:v>
      </x:c>
      <x:c r="D2382" s="453" t="str">
        <x:v>FORA DO ANEXO IX</x:v>
      </x:c>
      <x:c r="E2382" s="453" t="str">
        <x:v>5082000249</x:v>
      </x:c>
      <x:c r="F2382" s="601" t="str">
        <x:v>RET RAMAL CONEX CONC/MULT NORM STC</x:v>
      </x:c>
      <x:c r="G2382" s="453" t="str">
        <x:v>NÃO INFORMADA</x:v>
      </x:c>
      <x:c r="H2382" s="604" t="n">
        <x:v>852</x:v>
      </x:c>
      <x:c r="I2382" s="607" t="n">
        <x:v>30169.32</x:v>
      </x:c>
      <x:c r="J2382" s="607" t="n">
        <x:v>52150.92</x:v>
      </x:c>
      <x:c r="K2382" s="453" t="str">
        <x:v>NORTE | SUL</x:v>
      </x:c>
      <x:c r="L2382" s="453" t="str">
        <x:v>SIM</x:v>
      </x:c>
      <x:c r="M2382" s="453" t="str">
        <x:v>PRODUÇÃO · COMPÕE O FATOR K</x:v>
      </x:c>
      <x:c r="N2382" s="453" t="str">
        <x:v>SUGESTÃO POR SIMILARIDADE</x:v>
      </x:c>
    </x:row>
    <x:row r="2383">
      <x:c r="A2383" s="453" t="str">
        <x:v>AGOSTO 2025</x:v>
      </x:c>
      <x:c r="B2383" s="453" t="str">
        <x:v>STC</x:v>
      </x:c>
      <x:c r="C2383" s="453" t="str">
        <x:v>PRODUÇÃO</x:v>
      </x:c>
      <x:c r="D2383" s="453" t="str">
        <x:v>FORA DO ANEXO IX</x:v>
      </x:c>
      <x:c r="E2383" s="453" t="str">
        <x:v>5082000252</x:v>
      </x:c>
      <x:c r="F2383" s="601" t="str">
        <x:v>RET MEDIDOR TRAFO ENERGIZ MF STC</x:v>
      </x:c>
      <x:c r="G2383" s="453" t="str">
        <x:v>NÃO INFORMADA</x:v>
      </x:c>
      <x:c r="H2383" s="604" t="n">
        <x:v>2109</x:v>
      </x:c>
      <x:c r="I2383" s="607" t="n">
        <x:v>30032.16</x:v>
      </x:c>
      <x:c r="J2383" s="607" t="n">
        <x:v>81523.13</x:v>
      </x:c>
      <x:c r="K2383" s="453" t="str">
        <x:v>NORTE | SUL</x:v>
      </x:c>
      <x:c r="L2383" s="453" t="str">
        <x:v>SIM</x:v>
      </x:c>
      <x:c r="M2383" s="453" t="str">
        <x:v>PRODUÇÃO · COMPÕE O FATOR K</x:v>
      </x:c>
      <x:c r="N2383" s="453" t="str">
        <x:v>AJUSTE TÉCNICO / SUGESTÃO DIRIGIDA</x:v>
      </x:c>
    </x:row>
    <x:row r="2384">
      <x:c r="A2384" s="453" t="str">
        <x:v>AGOSTO 2025</x:v>
      </x:c>
      <x:c r="B2384" s="453" t="str">
        <x:v>STC</x:v>
      </x:c>
      <x:c r="C2384" s="453" t="str">
        <x:v>PRODUÇÃO</x:v>
      </x:c>
      <x:c r="D2384" s="453" t="str">
        <x:v>FORA DO ANEXO IX</x:v>
      </x:c>
      <x:c r="E2384" s="453" t="str">
        <x:v>5082000257</x:v>
      </x:c>
      <x:c r="F2384" s="601" t="str">
        <x:v>INST MEDIDOR TRAFO ENERGIZ MF STC</x:v>
      </x:c>
      <x:c r="G2384" s="453" t="str">
        <x:v>NÃO INFORMADA</x:v>
      </x:c>
      <x:c r="H2384" s="604" t="n">
        <x:v>2109</x:v>
      </x:c>
      <x:c r="I2384" s="607" t="n">
        <x:v>222225.33</x:v>
      </x:c>
      <x:c r="J2384" s="607" t="n">
        <x:v>105980.07</x:v>
      </x:c>
      <x:c r="K2384" s="453" t="str">
        <x:v>NORTE | SUL</x:v>
      </x:c>
      <x:c r="L2384" s="453" t="str">
        <x:v>SIM</x:v>
      </x:c>
      <x:c r="M2384" s="453" t="str">
        <x:v>PRODUÇÃO · COMPÕE O FATOR K</x:v>
      </x:c>
      <x:c r="N2384" s="453" t="str">
        <x:v>AJUSTE TÉCNICO / SUGESTÃO DIRIGIDA</x:v>
      </x:c>
    </x:row>
    <x:row r="2385">
      <x:c r="A2385" s="453" t="str">
        <x:v>SETEMBRO 2025</x:v>
      </x:c>
      <x:c r="B2385" s="453" t="str">
        <x:v>DISPONIBILIDADE</x:v>
      </x:c>
      <x:c r="C2385" s="453" t="str">
        <x:v>DISPONIBILIDADE</x:v>
      </x:c>
      <x:c r="D2385" s="453" t="str">
        <x:v>LINHA VIVA</x:v>
      </x:c>
      <x:c r="E2385" s="453" t="str">
        <x:v>5013300005</x:v>
      </x:c>
      <x:c r="F2385" s="601" t="str">
        <x:v>TURMA LV 4H CAM SOBREAVISO</x:v>
      </x:c>
      <x:c r="G2385" s="453" t="str">
        <x:v>HORA</x:v>
      </x:c>
      <x:c r="H2385" s="604" t="n">
        <x:v>794.098</x:v>
      </x:c>
      <x:c r="I2385" s="607" t="n">
        <x:v>38061.12</x:v>
      </x:c>
      <x:c r="J2385" s="607" t="n">
        <x:v>37799.06</x:v>
      </x:c>
      <x:c r="K2385" s="453" t="str">
        <x:v>NORTE | SUL</x:v>
      </x:c>
      <x:c r="L2385" s="453" t="str">
        <x:v>NÃO</x:v>
      </x:c>
      <x:c r="M2385" s="453" t="str">
        <x:v>DISPONIBILIDADE O&amp;M · FORA DO FATOR K</x:v>
      </x:c>
      <x:c r="N2385" s="453" t="str">
        <x:v>SUGESTÃO POR SIMILARIDADE</x:v>
      </x:c>
    </x:row>
    <x:row r="2386">
      <x:c r="A2386" s="453" t="str">
        <x:v>SETEMBRO 2025</x:v>
      </x:c>
      <x:c r="B2386" s="453" t="str">
        <x:v>DISPONIBILIDADE</x:v>
      </x:c>
      <x:c r="C2386" s="453" t="str">
        <x:v>DISPONIBILIDADE</x:v>
      </x:c>
      <x:c r="D2386" s="453" t="str">
        <x:v>LINHA MORTA</x:v>
      </x:c>
      <x:c r="E2386" s="453" t="str">
        <x:v>5020000092</x:v>
      </x:c>
      <x:c r="F2386" s="601" t="str">
        <x:v>INST POSTE CONCRETO ATE 14M LM</x:v>
      </x:c>
      <x:c r="G2386" s="453" t="str">
        <x:v>UNIDADE</x:v>
      </x:c>
      <x:c r="H2386" s="604" t="n">
        <x:v>11</x:v>
      </x:c>
      <x:c r="I2386" s="607" t="n">
        <x:v>14910.2</x:v>
      </x:c>
      <x:c r="J2386" s="607" t="n">
        <x:v>19375.51</x:v>
      </x:c>
      <x:c r="K2386" s="453" t="str">
        <x:v>NORTE | SUL</x:v>
      </x:c>
      <x:c r="L2386" s="453" t="str">
        <x:v>NÃO</x:v>
      </x:c>
      <x:c r="M2386" s="453" t="str">
        <x:v>DISPONIBILIDADE O&amp;M · FORA DO FATOR K</x:v>
      </x:c>
      <x:c r="N2386" s="453" t="str">
        <x:v>DE/PARA POR CÓDIGO</x:v>
      </x:c>
    </x:row>
    <x:row r="2387">
      <x:c r="A2387" s="453" t="str">
        <x:v>SETEMBRO 2025</x:v>
      </x:c>
      <x:c r="B2387" s="453" t="str">
        <x:v>DISPONIBILIDADE</x:v>
      </x:c>
      <x:c r="C2387" s="453" t="str">
        <x:v>DISPONIBILIDADE</x:v>
      </x:c>
      <x:c r="D2387" s="453" t="str">
        <x:v>LINHA MORTA</x:v>
      </x:c>
      <x:c r="E2387" s="453" t="str">
        <x:v>5020000093</x:v>
      </x:c>
      <x:c r="F2387" s="601" t="str">
        <x:v>RET POSTE CONCRETO ATE 14M LM</x:v>
      </x:c>
      <x:c r="G2387" s="453" t="str">
        <x:v>UNIDADE</x:v>
      </x:c>
      <x:c r="H2387" s="604" t="n">
        <x:v>9</x:v>
      </x:c>
      <x:c r="I2387" s="607" t="n">
        <x:v>4880.06</x:v>
      </x:c>
      <x:c r="J2387" s="607" t="n">
        <x:v>6270.12</x:v>
      </x:c>
      <x:c r="K2387" s="453" t="str">
        <x:v>SUL</x:v>
      </x:c>
      <x:c r="L2387" s="453" t="str">
        <x:v>NÃO</x:v>
      </x:c>
      <x:c r="M2387" s="453" t="str">
        <x:v>DISPONIBILIDADE O&amp;M · FORA DO FATOR K</x:v>
      </x:c>
      <x:c r="N2387" s="453" t="str">
        <x:v>DE/PARA POR CÓDIGO | NÃO INFORMADA</x:v>
      </x:c>
    </x:row>
    <x:row r="2388">
      <x:c r="A2388" s="453" t="str">
        <x:v>SETEMBRO 2025</x:v>
      </x:c>
      <x:c r="B2388" s="453" t="str">
        <x:v>DISPONIBILIDADE</x:v>
      </x:c>
      <x:c r="C2388" s="453" t="str">
        <x:v>DISPONIBILIDADE</x:v>
      </x:c>
      <x:c r="D2388" s="453" t="str">
        <x:v>LINHA MORTA</x:v>
      </x:c>
      <x:c r="E2388" s="453" t="str">
        <x:v>5020000099</x:v>
      </x:c>
      <x:c r="F2388" s="601" t="str">
        <x:v>RET POSTE DE FIBRA 7 A 19M LM</x:v>
      </x:c>
      <x:c r="G2388" s="453" t="str">
        <x:v>UNIDADE</x:v>
      </x:c>
      <x:c r="H2388" s="604" t="n">
        <x:v>2</x:v>
      </x:c>
      <x:c r="I2388" s="607" t="n">
        <x:v>1029.77</x:v>
      </x:c>
      <x:c r="J2388" s="607" t="n">
        <x:v>1198.02</x:v>
      </x:c>
      <x:c r="K2388" s="453" t="str">
        <x:v>NORTE | SUL</x:v>
      </x:c>
      <x:c r="L2388" s="453" t="str">
        <x:v>NÃO</x:v>
      </x:c>
      <x:c r="M2388" s="453" t="str">
        <x:v>DISPONIBILIDADE O&amp;M · FORA DO FATOR K</x:v>
      </x:c>
      <x:c r="N2388" s="453" t="str">
        <x:v>DE/PARA POR CÓDIGO | NÃO INFORMADA</x:v>
      </x:c>
    </x:row>
    <x:row r="2389">
      <x:c r="A2389" s="453" t="str">
        <x:v>SETEMBRO 2025</x:v>
      </x:c>
      <x:c r="B2389" s="453" t="str">
        <x:v>DISPONIBILIDADE</x:v>
      </x:c>
      <x:c r="C2389" s="453" t="str">
        <x:v>DISPONIBILIDADE</x:v>
      </x:c>
      <x:c r="D2389" s="453" t="str">
        <x:v>LINHA MORTA</x:v>
      </x:c>
      <x:c r="E2389" s="453" t="str">
        <x:v>5020000106</x:v>
      </x:c>
      <x:c r="F2389" s="601" t="str">
        <x:v>APRUMAR POSTE CONC/FIBRA LM</x:v>
      </x:c>
      <x:c r="G2389" s="453" t="str">
        <x:v>UNIDADE</x:v>
      </x:c>
      <x:c r="H2389" s="604" t="n">
        <x:v>15</x:v>
      </x:c>
      <x:c r="I2389" s="607" t="n">
        <x:v>6679.89</x:v>
      </x:c>
      <x:c r="J2389" s="607" t="n">
        <x:v>9775.8</x:v>
      </x:c>
      <x:c r="K2389" s="453" t="str">
        <x:v>NORTE | SUL</x:v>
      </x:c>
      <x:c r="L2389" s="453" t="str">
        <x:v>NÃO</x:v>
      </x:c>
      <x:c r="M2389" s="453" t="str">
        <x:v>DISPONIBILIDADE O&amp;M · FORA DO FATOR K</x:v>
      </x:c>
      <x:c r="N2389" s="453" t="str">
        <x:v>DE/PARA POR CÓDIGO</x:v>
      </x:c>
    </x:row>
    <x:row r="2390">
      <x:c r="A2390" s="453" t="str">
        <x:v>SETEMBRO 2025</x:v>
      </x:c>
      <x:c r="B2390" s="453" t="str">
        <x:v>DISPONIBILIDADE</x:v>
      </x:c>
      <x:c r="C2390" s="453" t="str">
        <x:v>DISPONIBILIDADE</x:v>
      </x:c>
      <x:c r="D2390" s="453" t="str">
        <x:v>LINHA MORTA</x:v>
      </x:c>
      <x:c r="E2390" s="453" t="str">
        <x:v>5020200034</x:v>
      </x:c>
      <x:c r="F2390" s="601" t="str">
        <x:v>INST ESTAI ANCORA LM</x:v>
      </x:c>
      <x:c r="G2390" s="453" t="str">
        <x:v>CONJUNTO</x:v>
      </x:c>
      <x:c r="H2390" s="604" t="n">
        <x:v>2</x:v>
      </x:c>
      <x:c r="I2390" s="607" t="n">
        <x:v>3110.07</x:v>
      </x:c>
      <x:c r="J2390" s="607" t="n">
        <x:v>1838.18</x:v>
      </x:c>
      <x:c r="K2390" s="453" t="str">
        <x:v>SUL</x:v>
      </x:c>
      <x:c r="L2390" s="453" t="str">
        <x:v>NÃO</x:v>
      </x:c>
      <x:c r="M2390" s="453" t="str">
        <x:v>DISPONIBILIDADE O&amp;M · FORA DO FATOR K</x:v>
      </x:c>
      <x:c r="N2390" s="453" t="str">
        <x:v>DE/PARA POR CÓDIGO | NÃO INFORMADA</x:v>
      </x:c>
    </x:row>
    <x:row r="2391">
      <x:c r="A2391" s="453" t="str">
        <x:v>SETEMBRO 2025</x:v>
      </x:c>
      <x:c r="B2391" s="453" t="str">
        <x:v>DISPONIBILIDADE</x:v>
      </x:c>
      <x:c r="C2391" s="453" t="str">
        <x:v>DISPONIBILIDADE</x:v>
      </x:c>
      <x:c r="D2391" s="453" t="str">
        <x:v>LINHA MORTA</x:v>
      </x:c>
      <x:c r="E2391" s="453" t="str">
        <x:v>5020200035</x:v>
      </x:c>
      <x:c r="F2391" s="601" t="str">
        <x:v>RET ESTAI ANCORA LM</x:v>
      </x:c>
      <x:c r="G2391" s="453" t="str">
        <x:v>CONJUNTO</x:v>
      </x:c>
      <x:c r="H2391" s="604" t="n">
        <x:v>1</x:v>
      </x:c>
      <x:c r="I2391" s="607" t="n">
        <x:v>119.57</x:v>
      </x:c>
      <x:c r="J2391" s="607" t="n">
        <x:v>258.43</x:v>
      </x:c>
      <x:c r="K2391" s="453" t="str">
        <x:v>SUL</x:v>
      </x:c>
      <x:c r="L2391" s="453" t="str">
        <x:v>NÃO</x:v>
      </x:c>
      <x:c r="M2391" s="453" t="str">
        <x:v>DISPONIBILIDADE O&amp;M · FORA DO FATOR K</x:v>
      </x:c>
      <x:c r="N2391" s="453" t="str">
        <x:v>DE/PARA POR CÓDIGO</x:v>
      </x:c>
    </x:row>
    <x:row r="2392">
      <x:c r="A2392" s="453" t="str">
        <x:v>SETEMBRO 2025</x:v>
      </x:c>
      <x:c r="B2392" s="453" t="str">
        <x:v>DISPONIBILIDADE</x:v>
      </x:c>
      <x:c r="C2392" s="453" t="str">
        <x:v>DISPONIBILIDADE</x:v>
      </x:c>
      <x:c r="D2392" s="453" t="str">
        <x:v>LINHA MORTA</x:v>
      </x:c>
      <x:c r="E2392" s="453" t="str">
        <x:v>5020200036</x:v>
      </x:c>
      <x:c r="F2392" s="601" t="str">
        <x:v>INST ESTAI SUBSOLO BASE REFORCADA LM</x:v>
      </x:c>
      <x:c r="G2392" s="453" t="str">
        <x:v>CONJUNTO</x:v>
      </x:c>
      <x:c r="H2392" s="604" t="n">
        <x:v>1</x:v>
      </x:c>
      <x:c r="I2392" s="607" t="n">
        <x:v>898.02</x:v>
      </x:c>
      <x:c r="J2392" s="607" t="n">
        <x:v>342.03</x:v>
      </x:c>
      <x:c r="K2392" s="453" t="str">
        <x:v>SUL</x:v>
      </x:c>
      <x:c r="L2392" s="453" t="str">
        <x:v>NÃO</x:v>
      </x:c>
      <x:c r="M2392" s="453" t="str">
        <x:v>DISPONIBILIDADE O&amp;M · FORA DO FATOR K</x:v>
      </x:c>
      <x:c r="N2392" s="453" t="str">
        <x:v>SUGESTÃO POR SIMILARIDADE | NÃO INFORMADA</x:v>
      </x:c>
    </x:row>
    <x:row r="2393">
      <x:c r="A2393" s="453" t="str">
        <x:v>SETEMBRO 2025</x:v>
      </x:c>
      <x:c r="B2393" s="453" t="str">
        <x:v>DISPONIBILIDADE</x:v>
      </x:c>
      <x:c r="C2393" s="453" t="str">
        <x:v>DISPONIBILIDADE</x:v>
      </x:c>
      <x:c r="D2393" s="453" t="str">
        <x:v>LINHA MORTA</x:v>
      </x:c>
      <x:c r="E2393" s="453" t="str">
        <x:v>5020200037</x:v>
      </x:c>
      <x:c r="F2393" s="601" t="str">
        <x:v>INST ESTAI AEREO LM</x:v>
      </x:c>
      <x:c r="G2393" s="453" t="str">
        <x:v>CONJUNTO</x:v>
      </x:c>
      <x:c r="H2393" s="604" t="n">
        <x:v>1</x:v>
      </x:c>
      <x:c r="I2393" s="607" t="n">
        <x:v>345.81</x:v>
      </x:c>
      <x:c r="J2393" s="607" t="n">
        <x:v>368.06</x:v>
      </x:c>
      <x:c r="K2393" s="453" t="str">
        <x:v>SUL</x:v>
      </x:c>
      <x:c r="L2393" s="453" t="str">
        <x:v>NÃO</x:v>
      </x:c>
      <x:c r="M2393" s="453" t="str">
        <x:v>DISPONIBILIDADE O&amp;M · FORA DO FATOR K</x:v>
      </x:c>
      <x:c r="N2393" s="453" t="str">
        <x:v>DE/PARA POR CÓDIGO | NÃO INFORMADA</x:v>
      </x:c>
    </x:row>
    <x:row r="2394">
      <x:c r="A2394" s="453" t="str">
        <x:v>SETEMBRO 2025</x:v>
      </x:c>
      <x:c r="B2394" s="453" t="str">
        <x:v>DISPONIBILIDADE</x:v>
      </x:c>
      <x:c r="C2394" s="453" t="str">
        <x:v>DISPONIBILIDADE</x:v>
      </x:c>
      <x:c r="D2394" s="453" t="str">
        <x:v>LINHA MORTA</x:v>
      </x:c>
      <x:c r="E2394" s="453" t="str">
        <x:v>5020200038</x:v>
      </x:c>
      <x:c r="F2394" s="601" t="str">
        <x:v>RET ESTAI AEREO LM</x:v>
      </x:c>
      <x:c r="G2394" s="453" t="str">
        <x:v>CONJUNTO</x:v>
      </x:c>
      <x:c r="H2394" s="604" t="n">
        <x:v>3</x:v>
      </x:c>
      <x:c r="I2394" s="607" t="n">
        <x:v>554.93</x:v>
      </x:c>
      <x:c r="J2394" s="607" t="n">
        <x:v>828.12</x:v>
      </x:c>
      <x:c r="K2394" s="453" t="str">
        <x:v>NORTE | SUL</x:v>
      </x:c>
      <x:c r="L2394" s="453" t="str">
        <x:v>NÃO</x:v>
      </x:c>
      <x:c r="M2394" s="453" t="str">
        <x:v>DISPONIBILIDADE O&amp;M · FORA DO FATOR K</x:v>
      </x:c>
      <x:c r="N2394" s="453" t="str">
        <x:v>DE/PARA POR CÓDIGO | NÃO INFORMADA</x:v>
      </x:c>
    </x:row>
    <x:row r="2395">
      <x:c r="A2395" s="453" t="str">
        <x:v>SETEMBRO 2025</x:v>
      </x:c>
      <x:c r="B2395" s="453" t="str">
        <x:v>DISPONIBILIDADE</x:v>
      </x:c>
      <x:c r="C2395" s="453" t="str">
        <x:v>DISPONIBILIDADE</x:v>
      </x:c>
      <x:c r="D2395" s="453" t="str">
        <x:v>LINHA MORTA</x:v>
      </x:c>
      <x:c r="E2395" s="453" t="str">
        <x:v>5020200039</x:v>
      </x:c>
      <x:c r="F2395" s="601" t="str">
        <x:v>TENSIONAR ESTAI LM</x:v>
      </x:c>
      <x:c r="G2395" s="453" t="str">
        <x:v>CONJUNTO</x:v>
      </x:c>
      <x:c r="H2395" s="604" t="n">
        <x:v>21</x:v>
      </x:c>
      <x:c r="I2395" s="607" t="n">
        <x:v>2049.6</x:v>
      </x:c>
      <x:c r="J2395" s="607" t="n">
        <x:v>3864.63</x:v>
      </x:c>
      <x:c r="K2395" s="453" t="str">
        <x:v>SUL</x:v>
      </x:c>
      <x:c r="L2395" s="453" t="str">
        <x:v>NÃO</x:v>
      </x:c>
      <x:c r="M2395" s="453" t="str">
        <x:v>DISPONIBILIDADE O&amp;M · FORA DO FATOR K</x:v>
      </x:c>
      <x:c r="N2395" s="453" t="str">
        <x:v>DE/PARA POR CÓDIGO</x:v>
      </x:c>
    </x:row>
    <x:row r="2396">
      <x:c r="A2396" s="453" t="str">
        <x:v>SETEMBRO 2025</x:v>
      </x:c>
      <x:c r="B2396" s="453" t="str">
        <x:v>DISPONIBILIDADE</x:v>
      </x:c>
      <x:c r="C2396" s="453" t="str">
        <x:v>DISPONIBILIDADE</x:v>
      </x:c>
      <x:c r="D2396" s="453" t="str">
        <x:v>LINHA MORTA</x:v>
      </x:c>
      <x:c r="E2396" s="453" t="str">
        <x:v>5021000131</x:v>
      </x:c>
      <x:c r="F2396" s="601" t="str">
        <x:v>INST ESTR PRI 2/3F SUS/PAS SP CRUZ SP LM</x:v>
      </x:c>
      <x:c r="G2396" s="453" t="str">
        <x:v>CONJUNTO</x:v>
      </x:c>
      <x:c r="H2396" s="604" t="n">
        <x:v>9</x:v>
      </x:c>
      <x:c r="I2396" s="607" t="n">
        <x:v>3465.02</x:v>
      </x:c>
      <x:c r="J2396" s="607" t="n">
        <x:v>5873.76</x:v>
      </x:c>
      <x:c r="K2396" s="453" t="str">
        <x:v>NORTE | SUL</x:v>
      </x:c>
      <x:c r="L2396" s="453" t="str">
        <x:v>NÃO</x:v>
      </x:c>
      <x:c r="M2396" s="453" t="str">
        <x:v>DISPONIBILIDADE O&amp;M · FORA DO FATOR K</x:v>
      </x:c>
      <x:c r="N2396" s="453" t="str">
        <x:v>DE/PARA POR CÓDIGO | NÃO INFORMADA</x:v>
      </x:c>
    </x:row>
    <x:row r="2397">
      <x:c r="A2397" s="453" t="str">
        <x:v>SETEMBRO 2025</x:v>
      </x:c>
      <x:c r="B2397" s="453" t="str">
        <x:v>DISPONIBILIDADE</x:v>
      </x:c>
      <x:c r="C2397" s="453" t="str">
        <x:v>DISPONIBILIDADE</x:v>
      </x:c>
      <x:c r="D2397" s="453" t="str">
        <x:v>LINHA MORTA</x:v>
      </x:c>
      <x:c r="E2397" s="453" t="str">
        <x:v>5021000132</x:v>
      </x:c>
      <x:c r="F2397" s="601" t="str">
        <x:v>RET ESTR PRI 2/3F SUS/PAS SP CRUZ SP LM</x:v>
      </x:c>
      <x:c r="G2397" s="453" t="str">
        <x:v>CONJUNTO</x:v>
      </x:c>
      <x:c r="H2397" s="604" t="n">
        <x:v>7</x:v>
      </x:c>
      <x:c r="I2397" s="607" t="n">
        <x:v>1383.52</x:v>
      </x:c>
      <x:c r="J2397" s="607" t="n">
        <x:v>3425.66</x:v>
      </x:c>
      <x:c r="K2397" s="453" t="str">
        <x:v>NORTE | SUL</x:v>
      </x:c>
      <x:c r="L2397" s="453" t="str">
        <x:v>NÃO</x:v>
      </x:c>
      <x:c r="M2397" s="453" t="str">
        <x:v>DISPONIBILIDADE O&amp;M · FORA DO FATOR K</x:v>
      </x:c>
      <x:c r="N2397" s="453" t="str">
        <x:v>DE/PARA POR CÓDIGO</x:v>
      </x:c>
    </x:row>
    <x:row r="2398">
      <x:c r="A2398" s="453" t="str">
        <x:v>SETEMBRO 2025</x:v>
      </x:c>
      <x:c r="B2398" s="453" t="str">
        <x:v>DISPONIBILIDADE</x:v>
      </x:c>
      <x:c r="C2398" s="453" t="str">
        <x:v>DISPONIBILIDADE</x:v>
      </x:c>
      <x:c r="D2398" s="453" t="str">
        <x:v>LINHA MORTA</x:v>
      </x:c>
      <x:c r="E2398" s="453" t="str">
        <x:v>5021000133</x:v>
      </x:c>
      <x:c r="F2398" s="601" t="str">
        <x:v>INST ESTR PRI 2/3F SUS/PAS DP CRUZ DP LM</x:v>
      </x:c>
      <x:c r="G2398" s="453" t="str">
        <x:v>CONJUNTO</x:v>
      </x:c>
      <x:c r="H2398" s="604" t="n">
        <x:v>3</x:v>
      </x:c>
      <x:c r="I2398" s="607" t="n">
        <x:v>1628.92</x:v>
      </x:c>
      <x:c r="J2398" s="607" t="n">
        <x:v>2853.48</x:v>
      </x:c>
      <x:c r="K2398" s="453" t="str">
        <x:v>NORTE | SUL</x:v>
      </x:c>
      <x:c r="L2398" s="453" t="str">
        <x:v>NÃO</x:v>
      </x:c>
      <x:c r="M2398" s="453" t="str">
        <x:v>DISPONIBILIDADE O&amp;M · FORA DO FATOR K</x:v>
      </x:c>
      <x:c r="N2398" s="453" t="str">
        <x:v>DE/PARA POR CÓDIGO | NÃO INFORMADA</x:v>
      </x:c>
    </x:row>
    <x:row r="2399">
      <x:c r="A2399" s="453" t="str">
        <x:v>SETEMBRO 2025</x:v>
      </x:c>
      <x:c r="B2399" s="453" t="str">
        <x:v>DISPONIBILIDADE</x:v>
      </x:c>
      <x:c r="C2399" s="453" t="str">
        <x:v>DISPONIBILIDADE</x:v>
      </x:c>
      <x:c r="D2399" s="453" t="str">
        <x:v>LINHA MORTA</x:v>
      </x:c>
      <x:c r="E2399" s="453" t="str">
        <x:v>5021000134</x:v>
      </x:c>
      <x:c r="F2399" s="601" t="str">
        <x:v>RET ESTR PRI 2/3F SUS/PAS DP CRUZ DP LM</x:v>
      </x:c>
      <x:c r="G2399" s="453" t="str">
        <x:v>CONJUNTO</x:v>
      </x:c>
      <x:c r="H2399" s="604" t="n">
        <x:v>3</x:v>
      </x:c>
      <x:c r="I2399" s="607" t="n">
        <x:v>400.24</x:v>
      </x:c>
      <x:c r="J2399" s="607" t="n">
        <x:v>2140.11</x:v>
      </x:c>
      <x:c r="K2399" s="453" t="str">
        <x:v>NORTE | SUL</x:v>
      </x:c>
      <x:c r="L2399" s="453" t="str">
        <x:v>NÃO</x:v>
      </x:c>
      <x:c r="M2399" s="453" t="str">
        <x:v>DISPONIBILIDADE O&amp;M · FORA DO FATOR K</x:v>
      </x:c>
      <x:c r="N2399" s="453" t="str">
        <x:v>DE/PARA POR CÓDIGO</x:v>
      </x:c>
    </x:row>
    <x:row r="2400">
      <x:c r="A2400" s="453" t="str">
        <x:v>SETEMBRO 2025</x:v>
      </x:c>
      <x:c r="B2400" s="453" t="str">
        <x:v>DISPONIBILIDADE</x:v>
      </x:c>
      <x:c r="C2400" s="453" t="str">
        <x:v>DISPONIBILIDADE</x:v>
      </x:c>
      <x:c r="D2400" s="453" t="str">
        <x:v>LINHA MORTA</x:v>
      </x:c>
      <x:c r="E2400" s="453" t="str">
        <x:v>5021000135</x:v>
      </x:c>
      <x:c r="F2400" s="601" t="str">
        <x:v>INST ESTR PRI 2/3F ANC/AMA SP CRUZ DP LM</x:v>
      </x:c>
      <x:c r="G2400" s="453" t="str">
        <x:v>CONJUNTO</x:v>
      </x:c>
      <x:c r="H2400" s="604" t="n">
        <x:v>1</x:v>
      </x:c>
      <x:c r="I2400" s="607" t="n">
        <x:v>761.34</x:v>
      </x:c>
      <x:c r="J2400" s="607" t="n">
        <x:v>1070.26</x:v>
      </x:c>
      <x:c r="K2400" s="453" t="str">
        <x:v>SUL</x:v>
      </x:c>
      <x:c r="L2400" s="453" t="str">
        <x:v>NÃO</x:v>
      </x:c>
      <x:c r="M2400" s="453" t="str">
        <x:v>DISPONIBILIDADE O&amp;M · FORA DO FATOR K</x:v>
      </x:c>
      <x:c r="N2400" s="453" t="str">
        <x:v>DE/PARA POR CÓDIGO | NÃO INFORMADA</x:v>
      </x:c>
    </x:row>
    <x:row r="2401">
      <x:c r="A2401" s="453" t="str">
        <x:v>SETEMBRO 2025</x:v>
      </x:c>
      <x:c r="B2401" s="453" t="str">
        <x:v>DISPONIBILIDADE</x:v>
      </x:c>
      <x:c r="C2401" s="453" t="str">
        <x:v>DISPONIBILIDADE</x:v>
      </x:c>
      <x:c r="D2401" s="453" t="str">
        <x:v>LINHA MORTA</x:v>
      </x:c>
      <x:c r="E2401" s="453" t="str">
        <x:v>5021000136</x:v>
      </x:c>
      <x:c r="F2401" s="601" t="str">
        <x:v>RET ESTR PRI 2/3F ANC/AMA SP CRUZ DP LM</x:v>
      </x:c>
      <x:c r="G2401" s="453" t="str">
        <x:v>CONJUNTO</x:v>
      </x:c>
      <x:c r="H2401" s="604" t="n">
        <x:v>1</x:v>
      </x:c>
      <x:c r="I2401" s="607" t="n">
        <x:v>268.43</x:v>
      </x:c>
      <x:c r="J2401" s="607" t="n">
        <x:v>749.18</x:v>
      </x:c>
      <x:c r="K2401" s="453" t="str">
        <x:v>SUL</x:v>
      </x:c>
      <x:c r="L2401" s="453" t="str">
        <x:v>NÃO</x:v>
      </x:c>
      <x:c r="M2401" s="453" t="str">
        <x:v>DISPONIBILIDADE O&amp;M · FORA DO FATOR K</x:v>
      </x:c>
      <x:c r="N2401" s="453" t="str">
        <x:v>DE/PARA POR CÓDIGO | NÃO INFORMADA</x:v>
      </x:c>
    </x:row>
    <x:row r="2402">
      <x:c r="A2402" s="453" t="str">
        <x:v>SETEMBRO 2025</x:v>
      </x:c>
      <x:c r="B2402" s="453" t="str">
        <x:v>DISPONIBILIDADE</x:v>
      </x:c>
      <x:c r="C2402" s="453" t="str">
        <x:v>DISPONIBILIDADE</x:v>
      </x:c>
      <x:c r="D2402" s="453" t="str">
        <x:v>LINHA MORTA</x:v>
      </x:c>
      <x:c r="E2402" s="453" t="str">
        <x:v>5021000140</x:v>
      </x:c>
      <x:c r="F2402" s="601" t="str">
        <x:v>RET ESTR PRI 1F SUSP/PAS SP S/CRUZ LM</x:v>
      </x:c>
      <x:c r="G2402" s="453" t="str">
        <x:v>CONJUNTO</x:v>
      </x:c>
      <x:c r="H2402" s="604" t="n">
        <x:v>1</x:v>
      </x:c>
      <x:c r="I2402" s="607" t="n">
        <x:v>68.31</x:v>
      </x:c>
      <x:c r="J2402" s="607" t="n">
        <x:v>197.17</x:v>
      </x:c>
      <x:c r="K2402" s="453" t="str">
        <x:v>SUL</x:v>
      </x:c>
      <x:c r="L2402" s="453" t="str">
        <x:v>NÃO</x:v>
      </x:c>
      <x:c r="M2402" s="453" t="str">
        <x:v>DISPONIBILIDADE O&amp;M · FORA DO FATOR K</x:v>
      </x:c>
      <x:c r="N2402" s="453" t="str">
        <x:v>DE/PARA POR CÓDIGO</x:v>
      </x:c>
    </x:row>
    <x:row r="2403">
      <x:c r="A2403" s="453" t="str">
        <x:v>SETEMBRO 2025</x:v>
      </x:c>
      <x:c r="B2403" s="453" t="str">
        <x:v>DISPONIBILIDADE</x:v>
      </x:c>
      <x:c r="C2403" s="453" t="str">
        <x:v>DISPONIBILIDADE</x:v>
      </x:c>
      <x:c r="D2403" s="453" t="str">
        <x:v>LINHA MORTA</x:v>
      </x:c>
      <x:c r="E2403" s="453" t="str">
        <x:v>5021000141</x:v>
      </x:c>
      <x:c r="F2403" s="601" t="str">
        <x:v>INST ESTR PRI 1F SUSP/PAS DP S/CRUZ LM</x:v>
      </x:c>
      <x:c r="G2403" s="453" t="str">
        <x:v>CONJUNTO</x:v>
      </x:c>
      <x:c r="H2403" s="604" t="n">
        <x:v>1</x:v>
      </x:c>
      <x:c r="I2403" s="607" t="n">
        <x:v>165.93</x:v>
      </x:c>
      <x:c r="J2403" s="607" t="n">
        <x:v>364.9</x:v>
      </x:c>
      <x:c r="K2403" s="453" t="str">
        <x:v>NORTE | SUL</x:v>
      </x:c>
      <x:c r="L2403" s="453" t="str">
        <x:v>NÃO</x:v>
      </x:c>
      <x:c r="M2403" s="453" t="str">
        <x:v>DISPONIBILIDADE O&amp;M · FORA DO FATOR K</x:v>
      </x:c>
      <x:c r="N2403" s="453" t="str">
        <x:v>DE/PARA POR CÓDIGO</x:v>
      </x:c>
    </x:row>
    <x:row r="2404">
      <x:c r="A2404" s="453" t="str">
        <x:v>SETEMBRO 2025</x:v>
      </x:c>
      <x:c r="B2404" s="453" t="str">
        <x:v>DISPONIBILIDADE</x:v>
      </x:c>
      <x:c r="C2404" s="453" t="str">
        <x:v>DISPONIBILIDADE</x:v>
      </x:c>
      <x:c r="D2404" s="453" t="str">
        <x:v>LINHA MORTA</x:v>
      </x:c>
      <x:c r="E2404" s="453" t="str">
        <x:v>5021000143</x:v>
      </x:c>
      <x:c r="F2404" s="601" t="str">
        <x:v>INST ESTR PRI 1F ANC/AMA SP S/CRUZ LM</x:v>
      </x:c>
      <x:c r="G2404" s="453" t="str">
        <x:v>CONJUNTO</x:v>
      </x:c>
      <x:c r="H2404" s="604" t="n">
        <x:v>2</x:v>
      </x:c>
      <x:c r="I2404" s="607" t="n">
        <x:v>334.54</x:v>
      </x:c>
      <x:c r="J2404" s="607" t="n">
        <x:v>835.48</x:v>
      </x:c>
      <x:c r="K2404" s="453" t="str">
        <x:v>SUL</x:v>
      </x:c>
      <x:c r="L2404" s="453" t="str">
        <x:v>NÃO</x:v>
      </x:c>
      <x:c r="M2404" s="453" t="str">
        <x:v>DISPONIBILIDADE O&amp;M · FORA DO FATOR K</x:v>
      </x:c>
      <x:c r="N2404" s="453" t="str">
        <x:v>DE/PARA POR CÓDIGO</x:v>
      </x:c>
    </x:row>
    <x:row r="2405">
      <x:c r="A2405" s="453" t="str">
        <x:v>SETEMBRO 2025</x:v>
      </x:c>
      <x:c r="B2405" s="453" t="str">
        <x:v>DISPONIBILIDADE</x:v>
      </x:c>
      <x:c r="C2405" s="453" t="str">
        <x:v>DISPONIBILIDADE</x:v>
      </x:c>
      <x:c r="D2405" s="453" t="str">
        <x:v>LINHA MORTA</x:v>
      </x:c>
      <x:c r="E2405" s="453" t="str">
        <x:v>5021000144</x:v>
      </x:c>
      <x:c r="F2405" s="601" t="str">
        <x:v>RET ESTR PRI 1F ANC/AMA SP S/CRUZ LM</x:v>
      </x:c>
      <x:c r="G2405" s="453" t="str">
        <x:v>CONJUNTO</x:v>
      </x:c>
      <x:c r="H2405" s="604" t="n">
        <x:v>2</x:v>
      </x:c>
      <x:c r="I2405" s="607" t="n">
        <x:v>231.6</x:v>
      </x:c>
      <x:c r="J2405" s="607" t="n">
        <x:v>578.38</x:v>
      </x:c>
      <x:c r="K2405" s="453" t="str">
        <x:v>SUL</x:v>
      </x:c>
      <x:c r="L2405" s="453" t="str">
        <x:v>NÃO</x:v>
      </x:c>
      <x:c r="M2405" s="453" t="str">
        <x:v>DISPONIBILIDADE O&amp;M · FORA DO FATOR K</x:v>
      </x:c>
      <x:c r="N2405" s="453" t="str">
        <x:v>DE/PARA POR CÓDIGO</x:v>
      </x:c>
    </x:row>
    <x:row r="2406">
      <x:c r="A2406" s="453" t="str">
        <x:v>SETEMBRO 2025</x:v>
      </x:c>
      <x:c r="B2406" s="453" t="str">
        <x:v>DISPONIBILIDADE</x:v>
      </x:c>
      <x:c r="C2406" s="453" t="str">
        <x:v>DISPONIBILIDADE</x:v>
      </x:c>
      <x:c r="D2406" s="453" t="str">
        <x:v>LINHA MORTA</x:v>
      </x:c>
      <x:c r="E2406" s="453" t="str">
        <x:v>5021000158</x:v>
      </x:c>
      <x:c r="F2406" s="601" t="str">
        <x:v>INST ESTR PRI RDC PASSANTE SIMPLES LM</x:v>
      </x:c>
      <x:c r="G2406" s="453" t="str">
        <x:v>CONJUNTO</x:v>
      </x:c>
      <x:c r="H2406" s="604" t="n">
        <x:v>1</x:v>
      </x:c>
      <x:c r="I2406" s="607" t="n">
        <x:v>427.65</x:v>
      </x:c>
      <x:c r="J2406" s="607" t="n">
        <x:v>601.25</x:v>
      </x:c>
      <x:c r="K2406" s="453" t="str">
        <x:v>NORTE | SUL</x:v>
      </x:c>
      <x:c r="L2406" s="453" t="str">
        <x:v>NÃO</x:v>
      </x:c>
      <x:c r="M2406" s="453" t="str">
        <x:v>DISPONIBILIDADE O&amp;M · FORA DO FATOR K</x:v>
      </x:c>
      <x:c r="N2406" s="453" t="str">
        <x:v>DE/PARA POR CÓDIGO | SEM DE/PARA (OBS. EQUIVALÊNCIA / DILUIÇÃO)</x:v>
      </x:c>
    </x:row>
    <x:row r="2407">
      <x:c r="A2407" s="453" t="str">
        <x:v>SETEMBRO 2025</x:v>
      </x:c>
      <x:c r="B2407" s="453" t="str">
        <x:v>DISPONIBILIDADE</x:v>
      </x:c>
      <x:c r="C2407" s="453" t="str">
        <x:v>DISPONIBILIDADE</x:v>
      </x:c>
      <x:c r="D2407" s="453" t="str">
        <x:v>LINHA MORTA</x:v>
      </x:c>
      <x:c r="E2407" s="453" t="str">
        <x:v>5021000159</x:v>
      </x:c>
      <x:c r="F2407" s="601" t="str">
        <x:v>RET ESTR PRI RDC PASSANTE SIMPLES LM</x:v>
      </x:c>
      <x:c r="G2407" s="453" t="str">
        <x:v>CONJUNTO</x:v>
      </x:c>
      <x:c r="H2407" s="604" t="n">
        <x:v>1</x:v>
      </x:c>
      <x:c r="I2407" s="607" t="n">
        <x:v>140.78</x:v>
      </x:c>
      <x:c r="J2407" s="607" t="n">
        <x:v>349.13</x:v>
      </x:c>
      <x:c r="K2407" s="453" t="str">
        <x:v>NORTE | SUL</x:v>
      </x:c>
      <x:c r="L2407" s="453" t="str">
        <x:v>NÃO</x:v>
      </x:c>
      <x:c r="M2407" s="453" t="str">
        <x:v>DISPONIBILIDADE O&amp;M · FORA DO FATOR K</x:v>
      </x:c>
      <x:c r="N2407" s="453" t="str">
        <x:v>NÃO INFORMADA</x:v>
      </x:c>
    </x:row>
    <x:row r="2408">
      <x:c r="A2408" s="453" t="str">
        <x:v>SETEMBRO 2025</x:v>
      </x:c>
      <x:c r="B2408" s="453" t="str">
        <x:v>DISPONIBILIDADE</x:v>
      </x:c>
      <x:c r="C2408" s="453" t="str">
        <x:v>DISPONIBILIDADE</x:v>
      </x:c>
      <x:c r="D2408" s="453" t="str">
        <x:v>LINHA MORTA</x:v>
      </x:c>
      <x:c r="E2408" s="453" t="str">
        <x:v>5021100014</x:v>
      </x:c>
      <x:c r="F2408" s="601" t="str">
        <x:v>INST ESTRUTURA SECUNDARIA LM</x:v>
      </x:c>
      <x:c r="G2408" s="453" t="str">
        <x:v>UNIDADE</x:v>
      </x:c>
      <x:c r="H2408" s="604" t="n">
        <x:v>10</x:v>
      </x:c>
      <x:c r="I2408" s="607" t="n">
        <x:v>983.41</x:v>
      </x:c>
      <x:c r="J2408" s="607" t="n">
        <x:v>2366.1</x:v>
      </x:c>
      <x:c r="K2408" s="453" t="str">
        <x:v>NORTE | SUL</x:v>
      </x:c>
      <x:c r="L2408" s="453" t="str">
        <x:v>NÃO</x:v>
      </x:c>
      <x:c r="M2408" s="453" t="str">
        <x:v>DISPONIBILIDADE O&amp;M · FORA DO FATOR K</x:v>
      </x:c>
      <x:c r="N2408" s="453" t="str">
        <x:v>DE/PARA POR CÓDIGO | NÃO INFORMADA</x:v>
      </x:c>
    </x:row>
    <x:row r="2409">
      <x:c r="A2409" s="453" t="str">
        <x:v>SETEMBRO 2025</x:v>
      </x:c>
      <x:c r="B2409" s="453" t="str">
        <x:v>DISPONIBILIDADE</x:v>
      </x:c>
      <x:c r="C2409" s="453" t="str">
        <x:v>DISPONIBILIDADE</x:v>
      </x:c>
      <x:c r="D2409" s="453" t="str">
        <x:v>LINHA MORTA</x:v>
      </x:c>
      <x:c r="E2409" s="453" t="str">
        <x:v>5021100015</x:v>
      </x:c>
      <x:c r="F2409" s="601" t="str">
        <x:v>RET ESTRUTURA SECUNDARIA LM</x:v>
      </x:c>
      <x:c r="G2409" s="453" t="str">
        <x:v>UNIDADE</x:v>
      </x:c>
      <x:c r="H2409" s="604" t="n">
        <x:v>10</x:v>
      </x:c>
      <x:c r="I2409" s="607" t="n">
        <x:v>622.25</x:v>
      </x:c>
      <x:c r="J2409" s="607" t="n">
        <x:v>2366.1</x:v>
      </x:c>
      <x:c r="K2409" s="453" t="str">
        <x:v>NORTE | SUL</x:v>
      </x:c>
      <x:c r="L2409" s="453" t="str">
        <x:v>NÃO</x:v>
      </x:c>
      <x:c r="M2409" s="453" t="str">
        <x:v>DISPONIBILIDADE O&amp;M · FORA DO FATOR K</x:v>
      </x:c>
      <x:c r="N2409" s="453" t="str">
        <x:v>DE/PARA POR CÓDIGO</x:v>
      </x:c>
    </x:row>
    <x:row r="2410">
      <x:c r="A2410" s="453" t="str">
        <x:v>SETEMBRO 2025</x:v>
      </x:c>
      <x:c r="B2410" s="453" t="str">
        <x:v>DISPONIBILIDADE</x:v>
      </x:c>
      <x:c r="C2410" s="453" t="str">
        <x:v>DISPONIBILIDADE</x:v>
      </x:c>
      <x:c r="D2410" s="453" t="str">
        <x:v>LINHA MORTA</x:v>
      </x:c>
      <x:c r="E2410" s="453" t="str">
        <x:v>5021200046</x:v>
      </x:c>
      <x:c r="F2410" s="601" t="str">
        <x:v>INST ISOLADOR PINO/PILAR LM</x:v>
      </x:c>
      <x:c r="G2410" s="453" t="str">
        <x:v>UNIDADE</x:v>
      </x:c>
      <x:c r="H2410" s="604" t="n">
        <x:v>7</x:v>
      </x:c>
      <x:c r="I2410" s="607" t="n">
        <x:v>283.43</x:v>
      </x:c>
      <x:c r="J2410" s="607" t="n">
        <x:v>2116.31</x:v>
      </x:c>
      <x:c r="K2410" s="453" t="str">
        <x:v>NORTE | SUL</x:v>
      </x:c>
      <x:c r="L2410" s="453" t="str">
        <x:v>NÃO</x:v>
      </x:c>
      <x:c r="M2410" s="453" t="str">
        <x:v>DISPONIBILIDADE O&amp;M · FORA DO FATOR K</x:v>
      </x:c>
      <x:c r="N2410" s="453" t="str">
        <x:v>DE/PARA POR CÓDIGO | NÃO INFORMADA</x:v>
      </x:c>
    </x:row>
    <x:row r="2411">
      <x:c r="A2411" s="453" t="str">
        <x:v>SETEMBRO 2025</x:v>
      </x:c>
      <x:c r="B2411" s="453" t="str">
        <x:v>DISPONIBILIDADE</x:v>
      </x:c>
      <x:c r="C2411" s="453" t="str">
        <x:v>DISPONIBILIDADE</x:v>
      </x:c>
      <x:c r="D2411" s="453" t="str">
        <x:v>LINHA MORTA</x:v>
      </x:c>
      <x:c r="E2411" s="453" t="str">
        <x:v>5021200047</x:v>
      </x:c>
      <x:c r="F2411" s="601" t="str">
        <x:v>RET ISOLADOR PINO/PILAR LM</x:v>
      </x:c>
      <x:c r="G2411" s="453" t="str">
        <x:v>UNIDADE</x:v>
      </x:c>
      <x:c r="H2411" s="604" t="n">
        <x:v>8</x:v>
      </x:c>
      <x:c r="I2411" s="607" t="n">
        <x:v>170.78</x:v>
      </x:c>
      <x:c r="J2411" s="607" t="n">
        <x:v>2418.64</x:v>
      </x:c>
      <x:c r="K2411" s="453" t="str">
        <x:v>NORTE | SUL</x:v>
      </x:c>
      <x:c r="L2411" s="453" t="str">
        <x:v>NÃO</x:v>
      </x:c>
      <x:c r="M2411" s="453" t="str">
        <x:v>DISPONIBILIDADE O&amp;M · FORA DO FATOR K</x:v>
      </x:c>
      <x:c r="N2411" s="453" t="str">
        <x:v>DE/PARA POR CÓDIGO</x:v>
      </x:c>
    </x:row>
    <x:row r="2412">
      <x:c r="A2412" s="453" t="str">
        <x:v>SETEMBRO 2025</x:v>
      </x:c>
      <x:c r="B2412" s="453" t="str">
        <x:v>DISPONIBILIDADE</x:v>
      </x:c>
      <x:c r="C2412" s="453" t="str">
        <x:v>DISPONIBILIDADE</x:v>
      </x:c>
      <x:c r="D2412" s="453" t="str">
        <x:v>LINHA MORTA</x:v>
      </x:c>
      <x:c r="E2412" s="453" t="str">
        <x:v>5021200048</x:v>
      </x:c>
      <x:c r="F2412" s="601" t="str">
        <x:v>INST ISOLAD DISCO/ANCORAGEM LM</x:v>
      </x:c>
      <x:c r="G2412" s="453" t="str">
        <x:v>CONJUNTO</x:v>
      </x:c>
      <x:c r="H2412" s="604" t="n">
        <x:v>1</x:v>
      </x:c>
      <x:c r="I2412" s="607" t="n">
        <x:v>107.36</x:v>
      </x:c>
      <x:c r="J2412" s="607" t="n">
        <x:v>332.43</x:v>
      </x:c>
      <x:c r="K2412" s="453" t="str">
        <x:v>NORTE | SUL</x:v>
      </x:c>
      <x:c r="L2412" s="453" t="str">
        <x:v>NÃO</x:v>
      </x:c>
      <x:c r="M2412" s="453" t="str">
        <x:v>DISPONIBILIDADE O&amp;M · FORA DO FATOR K</x:v>
      </x:c>
      <x:c r="N2412" s="453" t="str">
        <x:v>DE/PARA POR CÓDIGO</x:v>
      </x:c>
    </x:row>
    <x:row r="2413">
      <x:c r="A2413" s="453" t="str">
        <x:v>SETEMBRO 2025</x:v>
      </x:c>
      <x:c r="B2413" s="453" t="str">
        <x:v>DISPONIBILIDADE</x:v>
      </x:c>
      <x:c r="C2413" s="453" t="str">
        <x:v>DISPONIBILIDADE</x:v>
      </x:c>
      <x:c r="D2413" s="453" t="str">
        <x:v>LINHA MORTA</x:v>
      </x:c>
      <x:c r="E2413" s="453" t="str">
        <x:v>5022000242</x:v>
      </x:c>
      <x:c r="F2413" s="601" t="str">
        <x:v>TENSIONAR COND NU ALUMINIO &lt;= 1/0 LM</x:v>
      </x:c>
      <x:c r="G2413" s="453" t="str">
        <x:v>UNIDADE</x:v>
      </x:c>
      <x:c r="H2413" s="604" t="n">
        <x:v>0.265</x:v>
      </x:c>
      <x:c r="I2413" s="607" t="n">
        <x:v>662.76</x:v>
      </x:c>
      <x:c r="J2413" s="607" t="n">
        <x:v>60.68</x:v>
      </x:c>
      <x:c r="K2413" s="453" t="str">
        <x:v>NORTE | SUL</x:v>
      </x:c>
      <x:c r="L2413" s="453" t="str">
        <x:v>NÃO</x:v>
      </x:c>
      <x:c r="M2413" s="453" t="str">
        <x:v>DISPONIBILIDADE O&amp;M · FORA DO FATOR K</x:v>
      </x:c>
      <x:c r="N2413" s="453" t="str">
        <x:v>DE/PARA POR CÓDIGO</x:v>
      </x:c>
    </x:row>
    <x:row r="2414">
      <x:c r="A2414" s="453" t="str">
        <x:v>SETEMBRO 2025</x:v>
      </x:c>
      <x:c r="B2414" s="453" t="str">
        <x:v>DISPONIBILIDADE</x:v>
      </x:c>
      <x:c r="C2414" s="453" t="str">
        <x:v>DISPONIBILIDADE</x:v>
      </x:c>
      <x:c r="D2414" s="453" t="str">
        <x:v>LINHA MORTA</x:v>
      </x:c>
      <x:c r="E2414" s="453" t="str">
        <x:v>5022000243</x:v>
      </x:c>
      <x:c r="F2414" s="601" t="str">
        <x:v>INST CONECTOR EM CONDUTOR LM</x:v>
      </x:c>
      <x:c r="G2414" s="453" t="str">
        <x:v>UNIDADE</x:v>
      </x:c>
      <x:c r="H2414" s="604" t="n">
        <x:v>22</x:v>
      </x:c>
      <x:c r="I2414" s="607" t="n">
        <x:v>1020.66</x:v>
      </x:c>
      <x:c r="J2414" s="607" t="n">
        <x:v>5549.5</x:v>
      </x:c>
      <x:c r="K2414" s="453" t="str">
        <x:v>NORTE | SUL</x:v>
      </x:c>
      <x:c r="L2414" s="453" t="str">
        <x:v>NÃO</x:v>
      </x:c>
      <x:c r="M2414" s="453" t="str">
        <x:v>DISPONIBILIDADE O&amp;M · FORA DO FATOR K</x:v>
      </x:c>
      <x:c r="N2414" s="453" t="str">
        <x:v>DE/PARA POR CÓDIGO | NÃO INFORMADA</x:v>
      </x:c>
    </x:row>
    <x:row r="2415">
      <x:c r="A2415" s="453" t="str">
        <x:v>SETEMBRO 2025</x:v>
      </x:c>
      <x:c r="B2415" s="453" t="str">
        <x:v>DISPONIBILIDADE</x:v>
      </x:c>
      <x:c r="C2415" s="453" t="str">
        <x:v>DISPONIBILIDADE</x:v>
      </x:c>
      <x:c r="D2415" s="453" t="str">
        <x:v>LINHA MORTA</x:v>
      </x:c>
      <x:c r="E2415" s="453" t="str">
        <x:v>5022000244</x:v>
      </x:c>
      <x:c r="F2415" s="601" t="str">
        <x:v>RET CONECTOR EM CONDUTOR LM</x:v>
      </x:c>
      <x:c r="G2415" s="453" t="str">
        <x:v>UNIDADE</x:v>
      </x:c>
      <x:c r="H2415" s="604" t="n">
        <x:v>22</x:v>
      </x:c>
      <x:c r="I2415" s="607" t="n">
        <x:v>421.78</x:v>
      </x:c>
      <x:c r="J2415" s="607" t="n">
        <x:v>2293.28</x:v>
      </x:c>
      <x:c r="K2415" s="453" t="str">
        <x:v>SUL</x:v>
      </x:c>
      <x:c r="L2415" s="453" t="str">
        <x:v>NÃO</x:v>
      </x:c>
      <x:c r="M2415" s="453" t="str">
        <x:v>DISPONIBILIDADE O&amp;M · FORA DO FATOR K</x:v>
      </x:c>
      <x:c r="N2415" s="453" t="str">
        <x:v>DE/PARA POR CÓDIGO</x:v>
      </x:c>
    </x:row>
    <x:row r="2416">
      <x:c r="A2416" s="453" t="str">
        <x:v>SETEMBRO 2025</x:v>
      </x:c>
      <x:c r="B2416" s="453" t="str">
        <x:v>DISPONIBILIDADE</x:v>
      </x:c>
      <x:c r="C2416" s="453" t="str">
        <x:v>DISPONIBILIDADE</x:v>
      </x:c>
      <x:c r="D2416" s="453" t="str">
        <x:v>LINHA MORTA</x:v>
      </x:c>
      <x:c r="E2416" s="453" t="str">
        <x:v>5022000249</x:v>
      </x:c>
      <x:c r="F2416" s="601" t="str">
        <x:v>INST AMARRACAO COND NU/MULTIP/PROTEG LM</x:v>
      </x:c>
      <x:c r="G2416" s="453" t="str">
        <x:v>UNIDADE</x:v>
      </x:c>
      <x:c r="H2416" s="604" t="n">
        <x:v>5</x:v>
      </x:c>
      <x:c r="I2416" s="607" t="n">
        <x:v>108.87</x:v>
      </x:c>
      <x:c r="J2416" s="607" t="n">
        <x:v>1217.85</x:v>
      </x:c>
      <x:c r="K2416" s="453" t="str">
        <x:v>NORTE | SUL</x:v>
      </x:c>
      <x:c r="L2416" s="453" t="str">
        <x:v>NÃO</x:v>
      </x:c>
      <x:c r="M2416" s="453" t="str">
        <x:v>DISPONIBILIDADE O&amp;M · FORA DO FATOR K</x:v>
      </x:c>
      <x:c r="N2416" s="453" t="str">
        <x:v>DE/PARA POR CÓDIGO | NÃO INFORMADA</x:v>
      </x:c>
    </x:row>
    <x:row r="2417">
      <x:c r="A2417" s="453" t="str">
        <x:v>SETEMBRO 2025</x:v>
      </x:c>
      <x:c r="B2417" s="453" t="str">
        <x:v>DISPONIBILIDADE</x:v>
      </x:c>
      <x:c r="C2417" s="453" t="str">
        <x:v>DISPONIBILIDADE</x:v>
      </x:c>
      <x:c r="D2417" s="453" t="str">
        <x:v>FORA DO ANEXO IX</x:v>
      </x:c>
      <x:c r="E2417" s="453" t="str">
        <x:v>5022000252</x:v>
      </x:c>
      <x:c r="F2417" s="601" t="str">
        <x:v>INST ESPACADOR/AFASTADOR REDE PRI/SEC LM</x:v>
      </x:c>
      <x:c r="G2417" s="453" t="str">
        <x:v>NÃO INFORMADA</x:v>
      </x:c>
      <x:c r="H2417" s="604" t="n">
        <x:v>1419</x:v>
      </x:c>
      <x:c r="I2417" s="607" t="n">
        <x:v>0</x:v>
      </x:c>
      <x:c r="J2417" s="607" t="n">
        <x:v>0</x:v>
      </x:c>
      <x:c r="K2417" s="453" t="str">
        <x:v>NORTE | SUL</x:v>
      </x:c>
      <x:c r="L2417" s="453" t="str">
        <x:v>NÃO</x:v>
      </x:c>
      <x:c r="M2417" s="453" t="str">
        <x:v>DISPONIBILIDADE O&amp;M · FORA DO FATOR K</x:v>
      </x:c>
      <x:c r="N2417" s="453" t="str">
        <x:v>DE/PARA POR CÓDIGO | NÃO INFORMADA</x:v>
      </x:c>
    </x:row>
    <x:row r="2418">
      <x:c r="A2418" s="453" t="str">
        <x:v>SETEMBRO 2025</x:v>
      </x:c>
      <x:c r="B2418" s="453" t="str">
        <x:v>DISPONIBILIDADE</x:v>
      </x:c>
      <x:c r="C2418" s="453" t="str">
        <x:v>DISPONIBILIDADE</x:v>
      </x:c>
      <x:c r="D2418" s="453" t="str">
        <x:v>LINHA MORTA</x:v>
      </x:c>
      <x:c r="E2418" s="453" t="str">
        <x:v>5022000283</x:v>
      </x:c>
      <x:c r="F2418" s="601" t="str">
        <x:v>TENSIONAR COND PROTEGIDO RDC LM</x:v>
      </x:c>
      <x:c r="G2418" s="453" t="str">
        <x:v>UNIDADE</x:v>
      </x:c>
      <x:c r="H2418" s="604" t="n">
        <x:v>0.07</x:v>
      </x:c>
      <x:c r="I2418" s="607" t="n">
        <x:v>242.99</x:v>
      </x:c>
      <x:c r="J2418" s="607" t="n">
        <x:v>21.55</x:v>
      </x:c>
      <x:c r="K2418" s="453" t="str">
        <x:v>NORTE | SUL</x:v>
      </x:c>
      <x:c r="L2418" s="453" t="str">
        <x:v>NÃO</x:v>
      </x:c>
      <x:c r="M2418" s="453" t="str">
        <x:v>DISPONIBILIDADE O&amp;M · FORA DO FATOR K</x:v>
      </x:c>
      <x:c r="N2418" s="453" t="str">
        <x:v>DE/PARA POR CÓDIGO</x:v>
      </x:c>
    </x:row>
    <x:row r="2419">
      <x:c r="A2419" s="453" t="str">
        <x:v>SETEMBRO 2025</x:v>
      </x:c>
      <x:c r="B2419" s="453" t="str">
        <x:v>DISPONIBILIDADE</x:v>
      </x:c>
      <x:c r="C2419" s="453" t="str">
        <x:v>DISPONIBILIDADE</x:v>
      </x:c>
      <x:c r="D2419" s="453" t="str">
        <x:v>FORA DO ANEXO IX</x:v>
      </x:c>
      <x:c r="E2419" s="453" t="str">
        <x:v>5022000284</x:v>
      </x:c>
      <x:c r="F2419" s="601" t="str">
        <x:v>INST ESPACADOR LOSANGULAR RDC LM</x:v>
      </x:c>
      <x:c r="G2419" s="453" t="str">
        <x:v>NÃO INFORMADA</x:v>
      </x:c>
      <x:c r="H2419" s="604" t="n">
        <x:v>38</x:v>
      </x:c>
      <x:c r="I2419" s="607" t="n">
        <x:v>2877.27</x:v>
      </x:c>
      <x:c r="J2419" s="607" t="n">
        <x:v>8948.25</x:v>
      </x:c>
      <x:c r="K2419" s="453" t="str">
        <x:v>NORTE | SUL</x:v>
      </x:c>
      <x:c r="L2419" s="453" t="str">
        <x:v>NÃO</x:v>
      </x:c>
      <x:c r="M2419" s="453" t="str">
        <x:v>DISPONIBILIDADE O&amp;M · FORA DO FATOR K</x:v>
      </x:c>
      <x:c r="N2419" s="453" t="str">
        <x:v>DE/PARA POR CÓDIGO | NÃO INFORMADA</x:v>
      </x:c>
    </x:row>
    <x:row r="2420">
      <x:c r="A2420" s="453" t="str">
        <x:v>SETEMBRO 2025</x:v>
      </x:c>
      <x:c r="B2420" s="453" t="str">
        <x:v>DISPONIBILIDADE</x:v>
      </x:c>
      <x:c r="C2420" s="453" t="str">
        <x:v>DISPONIBILIDADE</x:v>
      </x:c>
      <x:c r="D2420" s="453" t="str">
        <x:v>FORA DO ANEXO IX</x:v>
      </x:c>
      <x:c r="E2420" s="453" t="str">
        <x:v>5022000285</x:v>
      </x:c>
      <x:c r="F2420" s="601" t="str">
        <x:v>RET ESPACADOR LOSANGULAR RDC LM</x:v>
      </x:c>
      <x:c r="G2420" s="453" t="str">
        <x:v>NÃO INFORMADA</x:v>
      </x:c>
      <x:c r="H2420" s="604" t="n">
        <x:v>38</x:v>
      </x:c>
      <x:c r="I2420" s="607" t="n">
        <x:v>1644.16</x:v>
      </x:c>
      <x:c r="J2420" s="607" t="n">
        <x:v>5113.28</x:v>
      </x:c>
      <x:c r="K2420" s="453" t="str">
        <x:v>NORTE | SUL</x:v>
      </x:c>
      <x:c r="L2420" s="453" t="str">
        <x:v>NÃO</x:v>
      </x:c>
      <x:c r="M2420" s="453" t="str">
        <x:v>DISPONIBILIDADE O&amp;M · FORA DO FATOR K</x:v>
      </x:c>
      <x:c r="N2420" s="453" t="str">
        <x:v>DE/PARA POR CÓDIGO</x:v>
      </x:c>
    </x:row>
    <x:row r="2421">
      <x:c r="A2421" s="453" t="str">
        <x:v>SETEMBRO 2025</x:v>
      </x:c>
      <x:c r="B2421" s="453" t="str">
        <x:v>DISPONIBILIDADE</x:v>
      </x:c>
      <x:c r="C2421" s="453" t="str">
        <x:v>DISPONIBILIDADE</x:v>
      </x:c>
      <x:c r="D2421" s="453" t="str">
        <x:v>LINHA MORTA</x:v>
      </x:c>
      <x:c r="E2421" s="453" t="str">
        <x:v>5022000286</x:v>
      </x:c>
      <x:c r="F2421" s="601" t="str">
        <x:v>INST CONEX OU EMENDA DE CABO RDC LM</x:v>
      </x:c>
      <x:c r="G2421" s="453" t="str">
        <x:v>UNIDADE</x:v>
      </x:c>
      <x:c r="H2421" s="604" t="n">
        <x:v>24</x:v>
      </x:c>
      <x:c r="I2421" s="607" t="n">
        <x:v>2055.42</x:v>
      </x:c>
      <x:c r="J2421" s="607" t="n">
        <x:v>11193.12</x:v>
      </x:c>
      <x:c r="K2421" s="453" t="str">
        <x:v>NORTE | SUL</x:v>
      </x:c>
      <x:c r="L2421" s="453" t="str">
        <x:v>NÃO</x:v>
      </x:c>
      <x:c r="M2421" s="453" t="str">
        <x:v>DISPONIBILIDADE O&amp;M · FORA DO FATOR K</x:v>
      </x:c>
      <x:c r="N2421" s="453" t="str">
        <x:v>DE/PARA POR CÓDIGO</x:v>
      </x:c>
    </x:row>
    <x:row r="2422">
      <x:c r="A2422" s="453" t="str">
        <x:v>SETEMBRO 2025</x:v>
      </x:c>
      <x:c r="B2422" s="453" t="str">
        <x:v>DISPONIBILIDADE</x:v>
      </x:c>
      <x:c r="C2422" s="453" t="str">
        <x:v>DISPONIBILIDADE</x:v>
      </x:c>
      <x:c r="D2422" s="453" t="str">
        <x:v>LINHA MORTA</x:v>
      </x:c>
      <x:c r="E2422" s="453" t="str">
        <x:v>5022200033</x:v>
      </x:c>
      <x:c r="F2422" s="601" t="str">
        <x:v>INST ATERRAMENTO COMPL 1HASTE LM</x:v>
      </x:c>
      <x:c r="G2422" s="453" t="str">
        <x:v>CONJUNTO</x:v>
      </x:c>
      <x:c r="H2422" s="604" t="n">
        <x:v>2</x:v>
      </x:c>
      <x:c r="I2422" s="607" t="n">
        <x:v>767.31</x:v>
      </x:c>
      <x:c r="J2422" s="607" t="n">
        <x:v>1312.38</x:v>
      </x:c>
      <x:c r="K2422" s="453" t="str">
        <x:v>SUL</x:v>
      </x:c>
      <x:c r="L2422" s="453" t="str">
        <x:v>NÃO</x:v>
      </x:c>
      <x:c r="M2422" s="453" t="str">
        <x:v>DISPONIBILIDADE O&amp;M · FORA DO FATOR K</x:v>
      </x:c>
      <x:c r="N2422" s="453" t="str">
        <x:v>DE/PARA POR CÓDIGO</x:v>
      </x:c>
    </x:row>
    <x:row r="2423">
      <x:c r="A2423" s="453" t="str">
        <x:v>SETEMBRO 2025</x:v>
      </x:c>
      <x:c r="B2423" s="453" t="str">
        <x:v>DISPONIBILIDADE</x:v>
      </x:c>
      <x:c r="C2423" s="453" t="str">
        <x:v>DISPONIBILIDADE</x:v>
      </x:c>
      <x:c r="D2423" s="453" t="str">
        <x:v>LINHA MORTA</x:v>
      </x:c>
      <x:c r="E2423" s="453" t="str">
        <x:v>5022200036</x:v>
      </x:c>
      <x:c r="F2423" s="601" t="str">
        <x:v>INST FIO TERRA LM</x:v>
      </x:c>
      <x:c r="G2423" s="453" t="str">
        <x:v>UNIDADE</x:v>
      </x:c>
      <x:c r="H2423" s="604" t="n">
        <x:v>3</x:v>
      </x:c>
      <x:c r="I2423" s="607" t="n">
        <x:v>292.8</x:v>
      </x:c>
      <x:c r="J2423" s="607" t="n">
        <x:v>860.85</x:v>
      </x:c>
      <x:c r="K2423" s="453" t="str">
        <x:v>SUL</x:v>
      </x:c>
      <x:c r="L2423" s="453" t="str">
        <x:v>NÃO</x:v>
      </x:c>
      <x:c r="M2423" s="453" t="str">
        <x:v>DISPONIBILIDADE O&amp;M · FORA DO FATOR K</x:v>
      </x:c>
      <x:c r="N2423" s="453" t="str">
        <x:v>DE/PARA POR CÓDIGO</x:v>
      </x:c>
    </x:row>
    <x:row r="2424">
      <x:c r="A2424" s="453" t="str">
        <x:v>SETEMBRO 2025</x:v>
      </x:c>
      <x:c r="B2424" s="453" t="str">
        <x:v>DISPONIBILIDADE</x:v>
      </x:c>
      <x:c r="C2424" s="453" t="str">
        <x:v>DISPONIBILIDADE</x:v>
      </x:c>
      <x:c r="D2424" s="453" t="str">
        <x:v>FORA DO ANEXO IX</x:v>
      </x:c>
      <x:c r="E2424" s="453" t="str">
        <x:v>5025300054</x:v>
      </x:c>
      <x:c r="F2424" s="601" t="str">
        <x:v>TURMA MANUT EQUIPAMENTO DISP</x:v>
      </x:c>
      <x:c r="G2424" s="453" t="str">
        <x:v>NÃO INFORMADA</x:v>
      </x:c>
      <x:c r="H2424" s="604" t="n">
        <x:v>2143.975</x:v>
      </x:c>
      <x:c r="I2424" s="607" t="n">
        <x:v>529111.59</x:v>
      </x:c>
      <x:c r="J2424" s="607" t="n">
        <x:v>573067.5</x:v>
      </x:c>
      <x:c r="K2424" s="453" t="str">
        <x:v>NORTE | SUL</x:v>
      </x:c>
      <x:c r="L2424" s="453" t="str">
        <x:v>NÃO</x:v>
      </x:c>
      <x:c r="M2424" s="453" t="str">
        <x:v>DISPONIBILIDADE O&amp;M · FORA DO FATOR K</x:v>
      </x:c>
      <x:c r="N2424" s="453" t="str">
        <x:v>DE/PARA POR CÓDIGO</x:v>
      </x:c>
    </x:row>
    <x:row r="2425">
      <x:c r="A2425" s="453" t="str">
        <x:v>SETEMBRO 2025</x:v>
      </x:c>
      <x:c r="B2425" s="453" t="str">
        <x:v>DISPONIBILIDADE</x:v>
      </x:c>
      <x:c r="C2425" s="453" t="str">
        <x:v>DISPONIBILIDADE</x:v>
      </x:c>
      <x:c r="D2425" s="453" t="str">
        <x:v>FORA DO ANEXO IX</x:v>
      </x:c>
      <x:c r="E2425" s="453" t="str">
        <x:v>5025300057</x:v>
      </x:c>
      <x:c r="F2425" s="601" t="str">
        <x:v>TURMA QUALIDADE EM DISP</x:v>
      </x:c>
      <x:c r="G2425" s="453" t="str">
        <x:v>NÃO INFORMADA</x:v>
      </x:c>
      <x:c r="H2425" s="604" t="n">
        <x:v>933.483</x:v>
      </x:c>
      <x:c r="I2425" s="607" t="n">
        <x:v>207205.22</x:v>
      </x:c>
      <x:c r="J2425" s="607" t="n">
        <x:v>225523.03</x:v>
      </x:c>
      <x:c r="K2425" s="453" t="str">
        <x:v>NORTE | SUL</x:v>
      </x:c>
      <x:c r="L2425" s="453" t="str">
        <x:v>NÃO</x:v>
      </x:c>
      <x:c r="M2425" s="453" t="str">
        <x:v>DISPONIBILIDADE O&amp;M · FORA DO FATOR K</x:v>
      </x:c>
      <x:c r="N2425" s="453" t="str">
        <x:v>DE/PARA POR CÓDIGO</x:v>
      </x:c>
    </x:row>
    <x:row r="2426">
      <x:c r="A2426" s="453" t="str">
        <x:v>SETEMBRO 2025</x:v>
      </x:c>
      <x:c r="B2426" s="453" t="str">
        <x:v>DISPONIBILIDADE</x:v>
      </x:c>
      <x:c r="C2426" s="453" t="str">
        <x:v>DISPONIBILIDADE</x:v>
      </x:c>
      <x:c r="D2426" s="453" t="str">
        <x:v>LINHA MORTA</x:v>
      </x:c>
      <x:c r="E2426" s="453" t="str">
        <x:v>5025300109</x:v>
      </x:c>
      <x:c r="F2426" s="601" t="str">
        <x:v>INST ELO FUSIVEL LM</x:v>
      </x:c>
      <x:c r="G2426" s="453" t="str">
        <x:v>CONJUNTO</x:v>
      </x:c>
      <x:c r="H2426" s="604" t="n">
        <x:v>1</x:v>
      </x:c>
      <x:c r="I2426" s="607" t="n">
        <x:v>11.63</x:v>
      </x:c>
      <x:c r="J2426" s="607" t="n">
        <x:v>289.45</x:v>
      </x:c>
      <x:c r="K2426" s="453" t="str">
        <x:v>NORTE | SUL</x:v>
      </x:c>
      <x:c r="L2426" s="453" t="str">
        <x:v>NÃO</x:v>
      </x:c>
      <x:c r="M2426" s="453" t="str">
        <x:v>DISPONIBILIDADE O&amp;M · FORA DO FATOR K</x:v>
      </x:c>
      <x:c r="N2426" s="453" t="str">
        <x:v>DE/PARA POR CÓDIGO</x:v>
      </x:c>
    </x:row>
    <x:row r="2427">
      <x:c r="A2427" s="453" t="str">
        <x:v>SETEMBRO 2025</x:v>
      </x:c>
      <x:c r="B2427" s="453" t="str">
        <x:v>DISPONIBILIDADE</x:v>
      </x:c>
      <x:c r="C2427" s="453" t="str">
        <x:v>DISPONIBILIDADE</x:v>
      </x:c>
      <x:c r="D2427" s="453" t="str">
        <x:v>LINHA MORTA</x:v>
      </x:c>
      <x:c r="E2427" s="453" t="str">
        <x:v>5025300110</x:v>
      </x:c>
      <x:c r="F2427" s="601" t="str">
        <x:v>RET ELO FUSIVEL LM</x:v>
      </x:c>
      <x:c r="G2427" s="453" t="str">
        <x:v>CONJUNTO</x:v>
      </x:c>
      <x:c r="H2427" s="604" t="n">
        <x:v>1</x:v>
      </x:c>
      <x:c r="I2427" s="607" t="n">
        <x:v>9.77</x:v>
      </x:c>
      <x:c r="J2427" s="607" t="n">
        <x:v>243.31</x:v>
      </x:c>
      <x:c r="K2427" s="453" t="str">
        <x:v>NORTE | SUL</x:v>
      </x:c>
      <x:c r="L2427" s="453" t="str">
        <x:v>NÃO</x:v>
      </x:c>
      <x:c r="M2427" s="453" t="str">
        <x:v>DISPONIBILIDADE O&amp;M · FORA DO FATOR K</x:v>
      </x:c>
      <x:c r="N2427" s="453" t="str">
        <x:v>DE/PARA POR CÓDIGO</x:v>
      </x:c>
    </x:row>
    <x:row r="2428">
      <x:c r="A2428" s="453" t="str">
        <x:v>SETEMBRO 2025</x:v>
      </x:c>
      <x:c r="B2428" s="453" t="str">
        <x:v>DISPONIBILIDADE</x:v>
      </x:c>
      <x:c r="C2428" s="453" t="str">
        <x:v>DISPONIBILIDADE</x:v>
      </x:c>
      <x:c r="D2428" s="453" t="str">
        <x:v>LINHA MORTA</x:v>
      </x:c>
      <x:c r="E2428" s="453" t="str">
        <x:v>5025300143</x:v>
      </x:c>
      <x:c r="F2428" s="601" t="str">
        <x:v>INST ESTR CP TRAFO DT 1F FN LM</x:v>
      </x:c>
      <x:c r="G2428" s="453" t="str">
        <x:v>CONJUNTO</x:v>
      </x:c>
      <x:c r="H2428" s="604" t="n">
        <x:v>8</x:v>
      </x:c>
      <x:c r="I2428" s="607" t="n">
        <x:v>7951.91</x:v>
      </x:c>
      <x:c r="J2428" s="607" t="n">
        <x:v>14722.24</x:v>
      </x:c>
      <x:c r="K2428" s="453" t="str">
        <x:v>NORTE | SUL</x:v>
      </x:c>
      <x:c r="L2428" s="453" t="str">
        <x:v>NÃO</x:v>
      </x:c>
      <x:c r="M2428" s="453" t="str">
        <x:v>DISPONIBILIDADE O&amp;M · FORA DO FATOR K</x:v>
      </x:c>
      <x:c r="N2428" s="453" t="str">
        <x:v>DE/PARA POR CÓDIGO | NÃO INFORMADA</x:v>
      </x:c>
    </x:row>
    <x:row r="2429">
      <x:c r="A2429" s="453" t="str">
        <x:v>SETEMBRO 2025</x:v>
      </x:c>
      <x:c r="B2429" s="453" t="str">
        <x:v>DISPONIBILIDADE</x:v>
      </x:c>
      <x:c r="C2429" s="453" t="str">
        <x:v>DISPONIBILIDADE</x:v>
      </x:c>
      <x:c r="D2429" s="453" t="str">
        <x:v>LINHA MORTA</x:v>
      </x:c>
      <x:c r="E2429" s="453" t="str">
        <x:v>5025300144</x:v>
      </x:c>
      <x:c r="F2429" s="601" t="str">
        <x:v>RET ESTR CP TRAFO DT 1F FN LM</x:v>
      </x:c>
      <x:c r="G2429" s="453" t="str">
        <x:v>CONJUNTO</x:v>
      </x:c>
      <x:c r="H2429" s="604" t="n">
        <x:v>6</x:v>
      </x:c>
      <x:c r="I2429" s="607" t="n">
        <x:v>5401.05</x:v>
      </x:c>
      <x:c r="J2429" s="607" t="n">
        <x:v>8833.38</x:v>
      </x:c>
      <x:c r="K2429" s="453" t="str">
        <x:v>NORTE | SUL</x:v>
      </x:c>
      <x:c r="L2429" s="453" t="str">
        <x:v>NÃO</x:v>
      </x:c>
      <x:c r="M2429" s="453" t="str">
        <x:v>DISPONIBILIDADE O&amp;M · FORA DO FATOR K</x:v>
      </x:c>
      <x:c r="N2429" s="453" t="str">
        <x:v>DE/PARA POR CÓDIGO</x:v>
      </x:c>
    </x:row>
    <x:row r="2430">
      <x:c r="A2430" s="453" t="str">
        <x:v>SETEMBRO 2025</x:v>
      </x:c>
      <x:c r="B2430" s="453" t="str">
        <x:v>DISPONIBILIDADE</x:v>
      </x:c>
      <x:c r="C2430" s="453" t="str">
        <x:v>DISPONIBILIDADE</x:v>
      </x:c>
      <x:c r="D2430" s="453" t="str">
        <x:v>LINHA MORTA</x:v>
      </x:c>
      <x:c r="E2430" s="453" t="str">
        <x:v>5025300145</x:v>
      </x:c>
      <x:c r="F2430" s="601" t="str">
        <x:v>INST ESTR CP TRAFO DT 2F FF LM</x:v>
      </x:c>
      <x:c r="G2430" s="453" t="str">
        <x:v>CONJUNTO</x:v>
      </x:c>
      <x:c r="H2430" s="604" t="n">
        <x:v>2</x:v>
      </x:c>
      <x:c r="I2430" s="607" t="n">
        <x:v>2566.48</x:v>
      </x:c>
      <x:c r="J2430" s="607" t="n">
        <x:v>4469.26</x:v>
      </x:c>
      <x:c r="K2430" s="453" t="str">
        <x:v>SUL</x:v>
      </x:c>
      <x:c r="L2430" s="453" t="str">
        <x:v>NÃO</x:v>
      </x:c>
      <x:c r="M2430" s="453" t="str">
        <x:v>DISPONIBILIDADE O&amp;M · FORA DO FATOR K</x:v>
      </x:c>
      <x:c r="N2430" s="453" t="str">
        <x:v>DE/PARA POR CÓDIGO</x:v>
      </x:c>
    </x:row>
    <x:row r="2431">
      <x:c r="A2431" s="453" t="str">
        <x:v>SETEMBRO 2025</x:v>
      </x:c>
      <x:c r="B2431" s="453" t="str">
        <x:v>DISPONIBILIDADE</x:v>
      </x:c>
      <x:c r="C2431" s="453" t="str">
        <x:v>DISPONIBILIDADE</x:v>
      </x:c>
      <x:c r="D2431" s="453" t="str">
        <x:v>LINHA MORTA</x:v>
      </x:c>
      <x:c r="E2431" s="453" t="str">
        <x:v>5025300146</x:v>
      </x:c>
      <x:c r="F2431" s="601" t="str">
        <x:v>RET ESTR CP TRAFO DT 2F FF LM</x:v>
      </x:c>
      <x:c r="G2431" s="453" t="str">
        <x:v>CONJUNTO</x:v>
      </x:c>
      <x:c r="H2431" s="604" t="n">
        <x:v>2</x:v>
      </x:c>
      <x:c r="I2431" s="607" t="n">
        <x:v>1962.6</x:v>
      </x:c>
      <x:c r="J2431" s="607" t="n">
        <x:v>3417.68</x:v>
      </x:c>
      <x:c r="K2431" s="453" t="str">
        <x:v>SUL</x:v>
      </x:c>
      <x:c r="L2431" s="453" t="str">
        <x:v>NÃO</x:v>
      </x:c>
      <x:c r="M2431" s="453" t="str">
        <x:v>DISPONIBILIDADE O&amp;M · FORA DO FATOR K</x:v>
      </x:c>
      <x:c r="N2431" s="453" t="str">
        <x:v>DE/PARA POR CÓDIGO</x:v>
      </x:c>
    </x:row>
    <x:row r="2432">
      <x:c r="A2432" s="453" t="str">
        <x:v>SETEMBRO 2025</x:v>
      </x:c>
      <x:c r="B2432" s="453" t="str">
        <x:v>DISPONIBILIDADE</x:v>
      </x:c>
      <x:c r="C2432" s="453" t="str">
        <x:v>DISPONIBILIDADE</x:v>
      </x:c>
      <x:c r="D2432" s="453" t="str">
        <x:v>LINHA MORTA</x:v>
      </x:c>
      <x:c r="E2432" s="453" t="str">
        <x:v>5025300147</x:v>
      </x:c>
      <x:c r="F2432" s="601" t="str">
        <x:v>INST ESTR CP TRAFO DT 3F LM</x:v>
      </x:c>
      <x:c r="G2432" s="453" t="str">
        <x:v>CONJUNTO</x:v>
      </x:c>
      <x:c r="H2432" s="604" t="n">
        <x:v>4</x:v>
      </x:c>
      <x:c r="I2432" s="607" t="n">
        <x:v>8843.66</x:v>
      </x:c>
      <x:c r="J2432" s="607" t="n">
        <x:v>12093.28</x:v>
      </x:c>
      <x:c r="K2432" s="453" t="str">
        <x:v>NORTE | SUL</x:v>
      </x:c>
      <x:c r="L2432" s="453" t="str">
        <x:v>NÃO</x:v>
      </x:c>
      <x:c r="M2432" s="453" t="str">
        <x:v>DISPONIBILIDADE O&amp;M · FORA DO FATOR K</x:v>
      </x:c>
      <x:c r="N2432" s="453" t="str">
        <x:v>DE/PARA POR CÓDIGO</x:v>
      </x:c>
    </x:row>
    <x:row r="2433">
      <x:c r="A2433" s="453" t="str">
        <x:v>SETEMBRO 2025</x:v>
      </x:c>
      <x:c r="B2433" s="453" t="str">
        <x:v>DISPONIBILIDADE</x:v>
      </x:c>
      <x:c r="C2433" s="453" t="str">
        <x:v>DISPONIBILIDADE</x:v>
      </x:c>
      <x:c r="D2433" s="453" t="str">
        <x:v>LINHA MORTA</x:v>
      </x:c>
      <x:c r="E2433" s="453" t="str">
        <x:v>5025300148</x:v>
      </x:c>
      <x:c r="F2433" s="601" t="str">
        <x:v>RET ESTR CP TRAFO DT 3F LM</x:v>
      </x:c>
      <x:c r="G2433" s="453" t="str">
        <x:v>CONJUNTO</x:v>
      </x:c>
      <x:c r="H2433" s="604" t="n">
        <x:v>4</x:v>
      </x:c>
      <x:c r="I2433" s="607" t="n">
        <x:v>6344.38</x:v>
      </x:c>
      <x:c r="J2433" s="607" t="n">
        <x:v>8675.64</x:v>
      </x:c>
      <x:c r="K2433" s="453" t="str">
        <x:v>NORTE | SUL</x:v>
      </x:c>
      <x:c r="L2433" s="453" t="str">
        <x:v>NÃO</x:v>
      </x:c>
      <x:c r="M2433" s="453" t="str">
        <x:v>DISPONIBILIDADE O&amp;M · FORA DO FATOR K</x:v>
      </x:c>
      <x:c r="N2433" s="453" t="str">
        <x:v>DE/PARA POR CÓDIGO</x:v>
      </x:c>
    </x:row>
    <x:row r="2434">
      <x:c r="A2434" s="453" t="str">
        <x:v>SETEMBRO 2025</x:v>
      </x:c>
      <x:c r="B2434" s="453" t="str">
        <x:v>DISPONIBILIDADE</x:v>
      </x:c>
      <x:c r="C2434" s="453" t="str">
        <x:v>DISPONIBILIDADE</x:v>
      </x:c>
      <x:c r="D2434" s="453" t="str">
        <x:v>LINHA MORTA</x:v>
      </x:c>
      <x:c r="E2434" s="453" t="str">
        <x:v>5025300160</x:v>
      </x:c>
      <x:c r="F2434" s="601" t="str">
        <x:v>INST PARA-RAIOS BT LM</x:v>
      </x:c>
      <x:c r="G2434" s="453" t="str">
        <x:v>CONJUNTO</x:v>
      </x:c>
      <x:c r="H2434" s="604" t="n">
        <x:v>6</x:v>
      </x:c>
      <x:c r="I2434" s="607" t="n">
        <x:v>296.91</x:v>
      </x:c>
      <x:c r="J2434" s="607" t="n">
        <x:v>2175.24</x:v>
      </x:c>
      <x:c r="K2434" s="453" t="str">
        <x:v>SUL</x:v>
      </x:c>
      <x:c r="L2434" s="453" t="str">
        <x:v>NÃO</x:v>
      </x:c>
      <x:c r="M2434" s="453" t="str">
        <x:v>DISPONIBILIDADE O&amp;M · FORA DO FATOR K</x:v>
      </x:c>
      <x:c r="N2434" s="453" t="str">
        <x:v>DE/PARA POR CÓDIGO | NÃO INFORMADA</x:v>
      </x:c>
    </x:row>
    <x:row r="2435">
      <x:c r="A2435" s="453" t="str">
        <x:v>SETEMBRO 2025</x:v>
      </x:c>
      <x:c r="B2435" s="453" t="str">
        <x:v>DISPONIBILIDADE</x:v>
      </x:c>
      <x:c r="C2435" s="453" t="str">
        <x:v>DISPONIBILIDADE</x:v>
      </x:c>
      <x:c r="D2435" s="453" t="str">
        <x:v>LINHA MORTA</x:v>
      </x:c>
      <x:c r="E2435" s="453" t="str">
        <x:v>5025300162</x:v>
      </x:c>
      <x:c r="F2435" s="601" t="str">
        <x:v>INST PARA-RAIOS MT LM</x:v>
      </x:c>
      <x:c r="G2435" s="453" t="str">
        <x:v>UNIDADE</x:v>
      </x:c>
      <x:c r="H2435" s="604" t="n">
        <x:v>30</x:v>
      </x:c>
      <x:c r="I2435" s="607" t="n">
        <x:v>3069.93</x:v>
      </x:c>
      <x:c r="J2435" s="607" t="n">
        <x:v>14188.5</x:v>
      </x:c>
      <x:c r="K2435" s="453" t="str">
        <x:v>NORTE | SUL</x:v>
      </x:c>
      <x:c r="L2435" s="453" t="str">
        <x:v>NÃO</x:v>
      </x:c>
      <x:c r="M2435" s="453" t="str">
        <x:v>DISPONIBILIDADE O&amp;M · FORA DO FATOR K</x:v>
      </x:c>
      <x:c r="N2435" s="453" t="str">
        <x:v>DE/PARA POR CÓDIGO</x:v>
      </x:c>
    </x:row>
    <x:row r="2436">
      <x:c r="A2436" s="453" t="str">
        <x:v>SETEMBRO 2025</x:v>
      </x:c>
      <x:c r="B2436" s="453" t="str">
        <x:v>DISPONIBILIDADE</x:v>
      </x:c>
      <x:c r="C2436" s="453" t="str">
        <x:v>DISPONIBILIDADE</x:v>
      </x:c>
      <x:c r="D2436" s="453" t="str">
        <x:v>LINHA MORTA</x:v>
      </x:c>
      <x:c r="E2436" s="453" t="str">
        <x:v>5025300163</x:v>
      </x:c>
      <x:c r="F2436" s="601" t="str">
        <x:v>RET PARA-RAIOS MT LM</x:v>
      </x:c>
      <x:c r="G2436" s="453" t="str">
        <x:v>UNIDADE</x:v>
      </x:c>
      <x:c r="H2436" s="604" t="n">
        <x:v>30</x:v>
      </x:c>
      <x:c r="I2436" s="607" t="n">
        <x:v>1545.57</x:v>
      </x:c>
      <x:c r="J2436" s="607" t="n">
        <x:v>8797.8</x:v>
      </x:c>
      <x:c r="K2436" s="453" t="str">
        <x:v>NORTE | SUL</x:v>
      </x:c>
      <x:c r="L2436" s="453" t="str">
        <x:v>NÃO</x:v>
      </x:c>
      <x:c r="M2436" s="453" t="str">
        <x:v>DISPONIBILIDADE O&amp;M · FORA DO FATOR K</x:v>
      </x:c>
      <x:c r="N2436" s="453" t="str">
        <x:v>DE/PARA POR CÓDIGO</x:v>
      </x:c>
    </x:row>
    <x:row r="2437">
      <x:c r="A2437" s="453" t="str">
        <x:v>SETEMBRO 2025</x:v>
      </x:c>
      <x:c r="B2437" s="453" t="str">
        <x:v>DISPONIBILIDADE</x:v>
      </x:c>
      <x:c r="C2437" s="453" t="str">
        <x:v>DISPONIBILIDADE</x:v>
      </x:c>
      <x:c r="D2437" s="453" t="str">
        <x:v>LINHA MORTA</x:v>
      </x:c>
      <x:c r="E2437" s="453" t="str">
        <x:v>5025300172</x:v>
      </x:c>
      <x:c r="F2437" s="601" t="str">
        <x:v>INST CHAVE FUSIVEL 15/25KV LM</x:v>
      </x:c>
      <x:c r="G2437" s="453" t="str">
        <x:v>UNIDADE</x:v>
      </x:c>
      <x:c r="H2437" s="604" t="n">
        <x:v>20</x:v>
      </x:c>
      <x:c r="I2437" s="607" t="n">
        <x:v>2607.06</x:v>
      </x:c>
      <x:c r="J2437" s="607" t="n">
        <x:v>8872.8</x:v>
      </x:c>
      <x:c r="K2437" s="453" t="str">
        <x:v>NORTE | SUL</x:v>
      </x:c>
      <x:c r="L2437" s="453" t="str">
        <x:v>NÃO</x:v>
      </x:c>
      <x:c r="M2437" s="453" t="str">
        <x:v>DISPONIBILIDADE O&amp;M · FORA DO FATOR K</x:v>
      </x:c>
      <x:c r="N2437" s="453" t="str">
        <x:v>DE/PARA POR CÓDIGO</x:v>
      </x:c>
    </x:row>
    <x:row r="2438">
      <x:c r="A2438" s="453" t="str">
        <x:v>SETEMBRO 2025</x:v>
      </x:c>
      <x:c r="B2438" s="453" t="str">
        <x:v>DISPONIBILIDADE</x:v>
      </x:c>
      <x:c r="C2438" s="453" t="str">
        <x:v>DISPONIBILIDADE</x:v>
      </x:c>
      <x:c r="D2438" s="453" t="str">
        <x:v>LINHA MORTA</x:v>
      </x:c>
      <x:c r="E2438" s="453" t="str">
        <x:v>5025300173</x:v>
      </x:c>
      <x:c r="F2438" s="601" t="str">
        <x:v>RET CHAVE FUSIVEL 15/25KV LM</x:v>
      </x:c>
      <x:c r="G2438" s="453" t="str">
        <x:v>UNIDADE</x:v>
      </x:c>
      <x:c r="H2438" s="604" t="n">
        <x:v>21</x:v>
      </x:c>
      <x:c r="I2438" s="607" t="n">
        <x:v>1543.99</x:v>
      </x:c>
      <x:c r="J2438" s="607" t="n">
        <x:v>6970.11</x:v>
      </x:c>
      <x:c r="K2438" s="453" t="str">
        <x:v>NORTE | SUL</x:v>
      </x:c>
      <x:c r="L2438" s="453" t="str">
        <x:v>NÃO</x:v>
      </x:c>
      <x:c r="M2438" s="453" t="str">
        <x:v>DISPONIBILIDADE O&amp;M · FORA DO FATOR K</x:v>
      </x:c>
      <x:c r="N2438" s="453" t="str">
        <x:v>DE/PARA POR CÓDIGO</x:v>
      </x:c>
    </x:row>
    <x:row r="2439">
      <x:c r="A2439" s="453" t="str">
        <x:v>SETEMBRO 2025</x:v>
      </x:c>
      <x:c r="B2439" s="453" t="str">
        <x:v>DISPONIBILIDADE</x:v>
      </x:c>
      <x:c r="C2439" s="453" t="str">
        <x:v>DISPONIBILIDADE</x:v>
      </x:c>
      <x:c r="D2439" s="453" t="str">
        <x:v>LINHA MORTA</x:v>
      </x:c>
      <x:c r="E2439" s="453" t="str">
        <x:v>5025300252</x:v>
      </x:c>
      <x:c r="F2439" s="601" t="str">
        <x:v>TURMA LM ATE 36,2KV 5H CAM SOBREAVISO</x:v>
      </x:c>
      <x:c r="G2439" s="453" t="str">
        <x:v>HORA</x:v>
      </x:c>
      <x:c r="H2439" s="604" t="n">
        <x:v>2655.014</x:v>
      </x:c>
      <x:c r="I2439" s="607" t="n">
        <x:v>325557.82</x:v>
      </x:c>
      <x:c r="J2439" s="607" t="n">
        <x:v>138140.38</x:v>
      </x:c>
      <x:c r="K2439" s="453" t="str">
        <x:v>NORTE | SUL</x:v>
      </x:c>
      <x:c r="L2439" s="453" t="str">
        <x:v>NÃO</x:v>
      </x:c>
      <x:c r="M2439" s="453" t="str">
        <x:v>DISPONIBILIDADE O&amp;M · FORA DO FATOR K</x:v>
      </x:c>
      <x:c r="N2439" s="453" t="str">
        <x:v>OBSERVAÇÃO DO DE/PARA</x:v>
      </x:c>
    </x:row>
    <x:row r="2440">
      <x:c r="A2440" s="453" t="str">
        <x:v>SETEMBRO 2025</x:v>
      </x:c>
      <x:c r="B2440" s="453" t="str">
        <x:v>DISPONIBILIDADE</x:v>
      </x:c>
      <x:c r="C2440" s="453" t="str">
        <x:v>DISPONIBILIDADE</x:v>
      </x:c>
      <x:c r="D2440" s="453" t="str">
        <x:v>LINHA MORTA</x:v>
      </x:c>
      <x:c r="E2440" s="453" t="str">
        <x:v>5025300253</x:v>
      </x:c>
      <x:c r="F2440" s="601" t="str">
        <x:v>TURMA LM ATE 36,2KV 2H LEVE SOBREAVISO</x:v>
      </x:c>
      <x:c r="G2440" s="453" t="str">
        <x:v>HORA</x:v>
      </x:c>
      <x:c r="H2440" s="604" t="n">
        <x:v>82.916</x:v>
      </x:c>
      <x:c r="I2440" s="607" t="n">
        <x:v>1605.25</x:v>
      </x:c>
      <x:c r="J2440" s="607" t="n">
        <x:v>4314.12</x:v>
      </x:c>
      <x:c r="K2440" s="453" t="str">
        <x:v>NORTE | SUL</x:v>
      </x:c>
      <x:c r="L2440" s="453" t="str">
        <x:v>NÃO</x:v>
      </x:c>
      <x:c r="M2440" s="453" t="str">
        <x:v>DISPONIBILIDADE O&amp;M · FORA DO FATOR K</x:v>
      </x:c>
      <x:c r="N2440" s="453" t="str">
        <x:v>OBSERVAÇÃO DO DE/PARA</x:v>
      </x:c>
    </x:row>
    <x:row r="2441">
      <x:c r="A2441" s="453" t="str">
        <x:v>SETEMBRO 2025</x:v>
      </x:c>
      <x:c r="B2441" s="453" t="str">
        <x:v>DISPONIBILIDADE</x:v>
      </x:c>
      <x:c r="C2441" s="453" t="str">
        <x:v>DISPONIBILIDADE</x:v>
      </x:c>
      <x:c r="D2441" s="453" t="str">
        <x:v>PODA</x:v>
      </x:c>
      <x:c r="E2441" s="453" t="str">
        <x:v>5026000015</x:v>
      </x:c>
      <x:c r="F2441" s="601" t="str">
        <x:v>PODA ARV GRANDE PT &gt;=12M ELEV 2GE PO LM</x:v>
      </x:c>
      <x:c r="G2441" s="453" t="str">
        <x:v>UNIDADE</x:v>
      </x:c>
      <x:c r="H2441" s="604" t="n">
        <x:v>6</x:v>
      </x:c>
      <x:c r="I2441" s="607" t="n">
        <x:v>9332.58</x:v>
      </x:c>
      <x:c r="J2441" s="607" t="n">
        <x:v>1759.02</x:v>
      </x:c>
      <x:c r="K2441" s="453" t="str">
        <x:v>NORTE | SUL</x:v>
      </x:c>
      <x:c r="L2441" s="453" t="str">
        <x:v>NÃO</x:v>
      </x:c>
      <x:c r="M2441" s="453" t="str">
        <x:v>DISPONIBILIDADE O&amp;M · FORA DO FATOR K</x:v>
      </x:c>
      <x:c r="N2441" s="453" t="str">
        <x:v>SUGESTÃO POR SIMILARIDADE</x:v>
      </x:c>
    </x:row>
    <x:row r="2442">
      <x:c r="A2442" s="453" t="str">
        <x:v>SETEMBRO 2025</x:v>
      </x:c>
      <x:c r="B2442" s="453" t="str">
        <x:v>DISPONIBILIDADE</x:v>
      </x:c>
      <x:c r="C2442" s="453" t="str">
        <x:v>DISPONIBILIDADE</x:v>
      </x:c>
      <x:c r="D2442" s="453" t="str">
        <x:v>PODA</x:v>
      </x:c>
      <x:c r="E2442" s="453" t="str">
        <x:v>5026000017</x:v>
      </x:c>
      <x:c r="F2442" s="601" t="str">
        <x:v>PODA ARV MEDIO PT &gt;6&lt;12M ELEV 2ME PO LM</x:v>
      </x:c>
      <x:c r="G2442" s="453" t="str">
        <x:v>UNIDADE</x:v>
      </x:c>
      <x:c r="H2442" s="604" t="n">
        <x:v>279</x:v>
      </x:c>
      <x:c r="I2442" s="607" t="n">
        <x:v>109211.57</x:v>
      </x:c>
      <x:c r="J2442" s="607" t="n">
        <x:v>47714.58</x:v>
      </x:c>
      <x:c r="K2442" s="453" t="str">
        <x:v>NORTE | SUL</x:v>
      </x:c>
      <x:c r="L2442" s="453" t="str">
        <x:v>NÃO</x:v>
      </x:c>
      <x:c r="M2442" s="453" t="str">
        <x:v>DISPONIBILIDADE O&amp;M · FORA DO FATOR K</x:v>
      </x:c>
      <x:c r="N2442" s="453" t="str">
        <x:v>SUGESTÃO POR SIMILARIDADE</x:v>
      </x:c>
    </x:row>
    <x:row r="2443">
      <x:c r="A2443" s="453" t="str">
        <x:v>SETEMBRO 2025</x:v>
      </x:c>
      <x:c r="B2443" s="453" t="str">
        <x:v>DISPONIBILIDADE</x:v>
      </x:c>
      <x:c r="C2443" s="453" t="str">
        <x:v>DISPONIBILIDADE</x:v>
      </x:c>
      <x:c r="D2443" s="453" t="str">
        <x:v>PODA</x:v>
      </x:c>
      <x:c r="E2443" s="453" t="str">
        <x:v>5026000026</x:v>
      </x:c>
      <x:c r="F2443" s="601" t="str">
        <x:v>SERV CAMINHAO RECOLHE TRITURADOR/PODA</x:v>
      </x:c>
      <x:c r="G2443" s="453" t="str">
        <x:v>UNIDADE</x:v>
      </x:c>
      <x:c r="H2443" s="604" t="n">
        <x:v>751</x:v>
      </x:c>
      <x:c r="I2443" s="607" t="n">
        <x:v>136486.74</x:v>
      </x:c>
      <x:c r="J2443" s="607" t="n">
        <x:v>366953.62</x:v>
      </x:c>
      <x:c r="K2443" s="453" t="str">
        <x:v>NORTE | SUL</x:v>
      </x:c>
      <x:c r="L2443" s="453" t="str">
        <x:v>NÃO</x:v>
      </x:c>
      <x:c r="M2443" s="453" t="str">
        <x:v>DISPONIBILIDADE O&amp;M · FORA DO FATOR K</x:v>
      </x:c>
      <x:c r="N2443" s="453" t="str">
        <x:v>DE/PARA POR CÓDIGO</x:v>
      </x:c>
    </x:row>
    <x:row r="2444">
      <x:c r="A2444" s="453" t="str">
        <x:v>SETEMBRO 2025</x:v>
      </x:c>
      <x:c r="B2444" s="453" t="str">
        <x:v>DISPONIBILIDADE</x:v>
      </x:c>
      <x:c r="C2444" s="453" t="str">
        <x:v>DISPONIBILIDADE</x:v>
      </x:c>
      <x:c r="D2444" s="453" t="str">
        <x:v>PODA</x:v>
      </x:c>
      <x:c r="E2444" s="453" t="str">
        <x:v>5026000037</x:v>
      </x:c>
      <x:c r="F2444" s="601" t="str">
        <x:v>PODA ARV &lt;6M REDE BT CENTRAL 2PC PO LM</x:v>
      </x:c>
      <x:c r="G2444" s="453" t="str">
        <x:v>UNIDADE</x:v>
      </x:c>
      <x:c r="H2444" s="604" t="n">
        <x:v>382</x:v>
      </x:c>
      <x:c r="I2444" s="607" t="n">
        <x:v>157539.82</x:v>
      </x:c>
      <x:c r="J2444" s="607" t="n">
        <x:v>93326.42</x:v>
      </x:c>
      <x:c r="K2444" s="453" t="str">
        <x:v>NORTE | SUL</x:v>
      </x:c>
      <x:c r="L2444" s="453" t="str">
        <x:v>NÃO</x:v>
      </x:c>
      <x:c r="M2444" s="453" t="str">
        <x:v>DISPONIBILIDADE O&amp;M · FORA DO FATOR K</x:v>
      </x:c>
      <x:c r="N2444" s="453" t="str">
        <x:v>SUGESTÃO POR SIMILARIDADE</x:v>
      </x:c>
    </x:row>
    <x:row r="2445">
      <x:c r="A2445" s="453" t="str">
        <x:v>SETEMBRO 2025</x:v>
      </x:c>
      <x:c r="B2445" s="453" t="str">
        <x:v>DISPONIBILIDADE</x:v>
      </x:c>
      <x:c r="C2445" s="453" t="str">
        <x:v>DISPONIBILIDADE</x:v>
      </x:c>
      <x:c r="D2445" s="453" t="str">
        <x:v>LINHA MORTA</x:v>
      </x:c>
      <x:c r="E2445" s="453" t="str">
        <x:v>5027000033</x:v>
      </x:c>
      <x:c r="F2445" s="601" t="str">
        <x:v>ABRIR FAIXA SEMI-MECANIZADA RD</x:v>
      </x:c>
      <x:c r="G2445" s="453" t="str">
        <x:v>HA</x:v>
      </x:c>
      <x:c r="H2445" s="604" t="n">
        <x:v>0.067</x:v>
      </x:c>
      <x:c r="I2445" s="607" t="n">
        <x:v>1893.28</x:v>
      </x:c>
      <x:c r="J2445" s="607" t="n">
        <x:v>1385.35</x:v>
      </x:c>
      <x:c r="K2445" s="453" t="str">
        <x:v>SUL</x:v>
      </x:c>
      <x:c r="L2445" s="453" t="str">
        <x:v>NÃO</x:v>
      </x:c>
      <x:c r="M2445" s="453" t="str">
        <x:v>DISPONIBILIDADE O&amp;M · FORA DO FATOR K</x:v>
      </x:c>
      <x:c r="N2445" s="453" t="str">
        <x:v>NÃO INFORMADA</x:v>
      </x:c>
    </x:row>
    <x:row r="2446">
      <x:c r="A2446" s="453" t="str">
        <x:v>SETEMBRO 2025</x:v>
      </x:c>
      <x:c r="B2446" s="453" t="str">
        <x:v>DISPONIBILIDADE</x:v>
      </x:c>
      <x:c r="C2446" s="453" t="str">
        <x:v>DISPONIBILIDADE</x:v>
      </x:c>
      <x:c r="D2446" s="453" t="str">
        <x:v>LINHA VIVA</x:v>
      </x:c>
      <x:c r="E2446" s="453" t="str">
        <x:v>5031200310</x:v>
      </x:c>
      <x:c r="F2446" s="601" t="str">
        <x:v>INST ESTR PRI 2/3F SUS/PAS SP CRUZ SP LV</x:v>
      </x:c>
      <x:c r="G2446" s="453" t="str">
        <x:v>UNIDADE</x:v>
      </x:c>
      <x:c r="H2446" s="604" t="n">
        <x:v>25</x:v>
      </x:c>
      <x:c r="I2446" s="607" t="n">
        <x:v>25334.89</x:v>
      </x:c>
      <x:c r="J2446" s="607" t="n">
        <x:v>15542.75</x:v>
      </x:c>
      <x:c r="K2446" s="453" t="str">
        <x:v>NORTE | SUL</x:v>
      </x:c>
      <x:c r="L2446" s="453" t="str">
        <x:v>NÃO</x:v>
      </x:c>
      <x:c r="M2446" s="453" t="str">
        <x:v>DISPONIBILIDADE O&amp;M · FORA DO FATOR K</x:v>
      </x:c>
      <x:c r="N2446" s="453" t="str">
        <x:v>DE/PARA POR CÓDIGO | NÃO INFORMADA</x:v>
      </x:c>
    </x:row>
    <x:row r="2447">
      <x:c r="A2447" s="453" t="str">
        <x:v>SETEMBRO 2025</x:v>
      </x:c>
      <x:c r="B2447" s="453" t="str">
        <x:v>DISPONIBILIDADE</x:v>
      </x:c>
      <x:c r="C2447" s="453" t="str">
        <x:v>DISPONIBILIDADE</x:v>
      </x:c>
      <x:c r="D2447" s="453" t="str">
        <x:v>LINHA VIVA</x:v>
      </x:c>
      <x:c r="E2447" s="453" t="str">
        <x:v>5031200311</x:v>
      </x:c>
      <x:c r="F2447" s="601" t="str">
        <x:v>RET ESTR PRI 2/3F SUS/PAS SP CRUZ SP LV</x:v>
      </x:c>
      <x:c r="G2447" s="453" t="str">
        <x:v>UNIDADE</x:v>
      </x:c>
      <x:c r="H2447" s="604" t="n">
        <x:v>20</x:v>
      </x:c>
      <x:c r="I2447" s="607" t="n">
        <x:v>8505.42</x:v>
      </x:c>
      <x:c r="J2447" s="607" t="n">
        <x:v>7993.8</x:v>
      </x:c>
      <x:c r="K2447" s="453" t="str">
        <x:v>NORTE | SUL</x:v>
      </x:c>
      <x:c r="L2447" s="453" t="str">
        <x:v>NÃO</x:v>
      </x:c>
      <x:c r="M2447" s="453" t="str">
        <x:v>DISPONIBILIDADE O&amp;M · FORA DO FATOR K</x:v>
      </x:c>
      <x:c r="N2447" s="453" t="str">
        <x:v>DE/PARA POR CÓDIGO</x:v>
      </x:c>
    </x:row>
    <x:row r="2448">
      <x:c r="A2448" s="453" t="str">
        <x:v>SETEMBRO 2025</x:v>
      </x:c>
      <x:c r="B2448" s="453" t="str">
        <x:v>DISPONIBILIDADE</x:v>
      </x:c>
      <x:c r="C2448" s="453" t="str">
        <x:v>DISPONIBILIDADE</x:v>
      </x:c>
      <x:c r="D2448" s="453" t="str">
        <x:v>LINHA VIVA</x:v>
      </x:c>
      <x:c r="E2448" s="453" t="str">
        <x:v>5031200313</x:v>
      </x:c>
      <x:c r="F2448" s="601" t="str">
        <x:v>RET ESTR PRI 2/3F SUS/PAS DP CRUZ DP LV</x:v>
      </x:c>
      <x:c r="G2448" s="453" t="str">
        <x:v>UNIDADE</x:v>
      </x:c>
      <x:c r="H2448" s="604" t="n">
        <x:v>3</x:v>
      </x:c>
      <x:c r="I2448" s="607" t="n">
        <x:v>1075.68</x:v>
      </x:c>
      <x:c r="J2448" s="607" t="n">
        <x:v>2253.66</x:v>
      </x:c>
      <x:c r="K2448" s="453" t="str">
        <x:v>NORTE | SUL</x:v>
      </x:c>
      <x:c r="L2448" s="453" t="str">
        <x:v>NÃO</x:v>
      </x:c>
      <x:c r="M2448" s="453" t="str">
        <x:v>DISPONIBILIDADE O&amp;M · FORA DO FATOR K</x:v>
      </x:c>
      <x:c r="N2448" s="453" t="str">
        <x:v>DE/PARA POR CÓDIGO</x:v>
      </x:c>
    </x:row>
    <x:row r="2449">
      <x:c r="A2449" s="453" t="str">
        <x:v>SETEMBRO 2025</x:v>
      </x:c>
      <x:c r="B2449" s="453" t="str">
        <x:v>DISPONIBILIDADE</x:v>
      </x:c>
      <x:c r="C2449" s="453" t="str">
        <x:v>DISPONIBILIDADE</x:v>
      </x:c>
      <x:c r="D2449" s="453" t="str">
        <x:v>LINHA VIVA</x:v>
      </x:c>
      <x:c r="E2449" s="453" t="str">
        <x:v>5031200314</x:v>
      </x:c>
      <x:c r="F2449" s="601" t="str">
        <x:v>INST ESTR PRI 2/3F ANC/AMA SP CRUZ DP LV</x:v>
      </x:c>
      <x:c r="G2449" s="453" t="str">
        <x:v>UNIDADE</x:v>
      </x:c>
      <x:c r="H2449" s="604" t="n">
        <x:v>1</x:v>
      </x:c>
      <x:c r="I2449" s="607" t="n">
        <x:v>1992.58</x:v>
      </x:c>
      <x:c r="J2449" s="607" t="n">
        <x:v>1252.08</x:v>
      </x:c>
      <x:c r="K2449" s="453" t="str">
        <x:v>NORTE | SUL</x:v>
      </x:c>
      <x:c r="L2449" s="453" t="str">
        <x:v>NÃO</x:v>
      </x:c>
      <x:c r="M2449" s="453" t="str">
        <x:v>DISPONIBILIDADE O&amp;M · FORA DO FATOR K</x:v>
      </x:c>
      <x:c r="N2449" s="453" t="str">
        <x:v>DE/PARA POR CÓDIGO</x:v>
      </x:c>
    </x:row>
    <x:row r="2450">
      <x:c r="A2450" s="453" t="str">
        <x:v>SETEMBRO 2025</x:v>
      </x:c>
      <x:c r="B2450" s="453" t="str">
        <x:v>DISPONIBILIDADE</x:v>
      </x:c>
      <x:c r="C2450" s="453" t="str">
        <x:v>DISPONIBILIDADE</x:v>
      </x:c>
      <x:c r="D2450" s="453" t="str">
        <x:v>LINHA VIVA</x:v>
      </x:c>
      <x:c r="E2450" s="453" t="str">
        <x:v>5031200315</x:v>
      </x:c>
      <x:c r="F2450" s="601" t="str">
        <x:v>RET ESTR PRI 2/3F ANC/AMA SP CRUZ DP LV</x:v>
      </x:c>
      <x:c r="G2450" s="453" t="str">
        <x:v>UNIDADE</x:v>
      </x:c>
      <x:c r="H2450" s="604" t="n">
        <x:v>1</x:v>
      </x:c>
      <x:c r="I2450" s="607" t="n">
        <x:v>797.36</x:v>
      </x:c>
      <x:c r="J2450" s="607" t="n">
        <x:v>804.86</x:v>
      </x:c>
      <x:c r="K2450" s="453" t="str">
        <x:v>NORTE | SUL</x:v>
      </x:c>
      <x:c r="L2450" s="453" t="str">
        <x:v>NÃO</x:v>
      </x:c>
      <x:c r="M2450" s="453" t="str">
        <x:v>DISPONIBILIDADE O&amp;M · FORA DO FATOR K</x:v>
      </x:c>
      <x:c r="N2450" s="453" t="str">
        <x:v>DE/PARA POR CÓDIGO</x:v>
      </x:c>
    </x:row>
    <x:row r="2451">
      <x:c r="A2451" s="453" t="str">
        <x:v>SETEMBRO 2025</x:v>
      </x:c>
      <x:c r="B2451" s="453" t="str">
        <x:v>DISPONIBILIDADE</x:v>
      </x:c>
      <x:c r="C2451" s="453" t="str">
        <x:v>DISPONIBILIDADE</x:v>
      </x:c>
      <x:c r="D2451" s="453" t="str">
        <x:v>LINHA VIVA</x:v>
      </x:c>
      <x:c r="E2451" s="453" t="str">
        <x:v>5031200327</x:v>
      </x:c>
      <x:c r="F2451" s="601" t="str">
        <x:v>RET ESTR PRI 2/3F SUS/PAS SP S/CRUZ LV</x:v>
      </x:c>
      <x:c r="G2451" s="453" t="str">
        <x:v>UNIDADE</x:v>
      </x:c>
      <x:c r="H2451" s="604" t="n">
        <x:v>3</x:v>
      </x:c>
      <x:c r="I2451" s="607" t="n">
        <x:v>1405.95</x:v>
      </x:c>
      <x:c r="J2451" s="607" t="n">
        <x:v>841.26</x:v>
      </x:c>
      <x:c r="K2451" s="453" t="str">
        <x:v>SUL</x:v>
      </x:c>
      <x:c r="L2451" s="453" t="str">
        <x:v>NÃO</x:v>
      </x:c>
      <x:c r="M2451" s="453" t="str">
        <x:v>DISPONIBILIDADE O&amp;M · FORA DO FATOR K</x:v>
      </x:c>
      <x:c r="N2451" s="453" t="str">
        <x:v>DE/PARA POR CÓDIGO</x:v>
      </x:c>
    </x:row>
    <x:row r="2452">
      <x:c r="A2452" s="453" t="str">
        <x:v>SETEMBRO 2025</x:v>
      </x:c>
      <x:c r="B2452" s="453" t="str">
        <x:v>DISPONIBILIDADE</x:v>
      </x:c>
      <x:c r="C2452" s="453" t="str">
        <x:v>DISPONIBILIDADE</x:v>
      </x:c>
      <x:c r="D2452" s="453" t="str">
        <x:v>LINHA VIVA</x:v>
      </x:c>
      <x:c r="E2452" s="453" t="str">
        <x:v>5031300110</x:v>
      </x:c>
      <x:c r="F2452" s="601" t="str">
        <x:v>INST ISOLADOR PINO/PILAR LV</x:v>
      </x:c>
      <x:c r="G2452" s="453" t="str">
        <x:v>UNIDADE</x:v>
      </x:c>
      <x:c r="H2452" s="604" t="n">
        <x:v>20</x:v>
      </x:c>
      <x:c r="I2452" s="607" t="n">
        <x:v>5233.21</x:v>
      </x:c>
      <x:c r="J2452" s="607" t="n">
        <x:v>6507.8</x:v>
      </x:c>
      <x:c r="K2452" s="453" t="str">
        <x:v>NORTE | SUL</x:v>
      </x:c>
      <x:c r="L2452" s="453" t="str">
        <x:v>NÃO</x:v>
      </x:c>
      <x:c r="M2452" s="453" t="str">
        <x:v>DISPONIBILIDADE O&amp;M · FORA DO FATOR K</x:v>
      </x:c>
      <x:c r="N2452" s="453" t="str">
        <x:v>DE/PARA POR CÓDIGO</x:v>
      </x:c>
    </x:row>
    <x:row r="2453">
      <x:c r="A2453" s="453" t="str">
        <x:v>SETEMBRO 2025</x:v>
      </x:c>
      <x:c r="B2453" s="453" t="str">
        <x:v>DISPONIBILIDADE</x:v>
      </x:c>
      <x:c r="C2453" s="453" t="str">
        <x:v>DISPONIBILIDADE</x:v>
      </x:c>
      <x:c r="D2453" s="453" t="str">
        <x:v>LINHA VIVA</x:v>
      </x:c>
      <x:c r="E2453" s="453" t="str">
        <x:v>5031300111</x:v>
      </x:c>
      <x:c r="F2453" s="601" t="str">
        <x:v>RET ISOLADOR PINO/PILAR LV</x:v>
      </x:c>
      <x:c r="G2453" s="453" t="str">
        <x:v>UNIDADE</x:v>
      </x:c>
      <x:c r="H2453" s="604" t="n">
        <x:v>25</x:v>
      </x:c>
      <x:c r="I2453" s="607" t="n">
        <x:v>2657.9</x:v>
      </x:c>
      <x:c r="J2453" s="607" t="n">
        <x:v>5438.25</x:v>
      </x:c>
      <x:c r="K2453" s="453" t="str">
        <x:v>NORTE | SUL</x:v>
      </x:c>
      <x:c r="L2453" s="453" t="str">
        <x:v>NÃO</x:v>
      </x:c>
      <x:c r="M2453" s="453" t="str">
        <x:v>DISPONIBILIDADE O&amp;M · FORA DO FATOR K</x:v>
      </x:c>
      <x:c r="N2453" s="453" t="str">
        <x:v>DE/PARA POR CÓDIGO | NÃO INFORMADA</x:v>
      </x:c>
    </x:row>
    <x:row r="2454">
      <x:c r="A2454" s="453" t="str">
        <x:v>SETEMBRO 2025</x:v>
      </x:c>
      <x:c r="B2454" s="453" t="str">
        <x:v>DISPONIBILIDADE</x:v>
      </x:c>
      <x:c r="C2454" s="453" t="str">
        <x:v>DISPONIBILIDADE</x:v>
      </x:c>
      <x:c r="D2454" s="453" t="str">
        <x:v>LINHA VIVA</x:v>
      </x:c>
      <x:c r="E2454" s="453" t="str">
        <x:v>5031300112</x:v>
      </x:c>
      <x:c r="F2454" s="601" t="str">
        <x:v>INST ISOLAD DISCO/ANCORAGEM LV</x:v>
      </x:c>
      <x:c r="G2454" s="453" t="str">
        <x:v>CONJUNTO</x:v>
      </x:c>
      <x:c r="H2454" s="604" t="n">
        <x:v>6</x:v>
      </x:c>
      <x:c r="I2454" s="607" t="n">
        <x:v>2688.53</x:v>
      </x:c>
      <x:c r="J2454" s="607" t="n">
        <x:v>2178.24</x:v>
      </x:c>
      <x:c r="K2454" s="453" t="str">
        <x:v>NORTE | SUL</x:v>
      </x:c>
      <x:c r="L2454" s="453" t="str">
        <x:v>NÃO</x:v>
      </x:c>
      <x:c r="M2454" s="453" t="str">
        <x:v>DISPONIBILIDADE O&amp;M · FORA DO FATOR K</x:v>
      </x:c>
      <x:c r="N2454" s="453" t="str">
        <x:v>DE/PARA POR CÓDIGO</x:v>
      </x:c>
    </x:row>
    <x:row r="2455">
      <x:c r="A2455" s="453" t="str">
        <x:v>SETEMBRO 2025</x:v>
      </x:c>
      <x:c r="B2455" s="453" t="str">
        <x:v>DISPONIBILIDADE</x:v>
      </x:c>
      <x:c r="C2455" s="453" t="str">
        <x:v>DISPONIBILIDADE</x:v>
      </x:c>
      <x:c r="D2455" s="453" t="str">
        <x:v>LINHA VIVA</x:v>
      </x:c>
      <x:c r="E2455" s="453" t="str">
        <x:v>5031300113</x:v>
      </x:c>
      <x:c r="F2455" s="601" t="str">
        <x:v>RET ISOLAD DISCO/ANCORAGEM LV</x:v>
      </x:c>
      <x:c r="G2455" s="453" t="str">
        <x:v>CONJUNTO</x:v>
      </x:c>
      <x:c r="H2455" s="604" t="n">
        <x:v>6</x:v>
      </x:c>
      <x:c r="I2455" s="607" t="n">
        <x:v>1073.27</x:v>
      </x:c>
      <x:c r="J2455" s="607" t="n">
        <x:v>1527.3</x:v>
      </x:c>
      <x:c r="K2455" s="453" t="str">
        <x:v>NORTE | SUL</x:v>
      </x:c>
      <x:c r="L2455" s="453" t="str">
        <x:v>NÃO</x:v>
      </x:c>
      <x:c r="M2455" s="453" t="str">
        <x:v>DISPONIBILIDADE O&amp;M · FORA DO FATOR K</x:v>
      </x:c>
      <x:c r="N2455" s="453" t="str">
        <x:v>DE/PARA POR CÓDIGO</x:v>
      </x:c>
    </x:row>
    <x:row r="2456">
      <x:c r="A2456" s="453" t="str">
        <x:v>SETEMBRO 2025</x:v>
      </x:c>
      <x:c r="B2456" s="453" t="str">
        <x:v>DISPONIBILIDADE</x:v>
      </x:c>
      <x:c r="C2456" s="453" t="str">
        <x:v>DISPONIBILIDADE</x:v>
      </x:c>
      <x:c r="D2456" s="453" t="str">
        <x:v>LINHA VIVA</x:v>
      </x:c>
      <x:c r="E2456" s="453" t="str">
        <x:v>5032000207</x:v>
      </x:c>
      <x:c r="F2456" s="601" t="str">
        <x:v>INST EMENDA COND NU AL/CU LV</x:v>
      </x:c>
      <x:c r="G2456" s="453" t="str">
        <x:v>UNIDADE</x:v>
      </x:c>
      <x:c r="H2456" s="604" t="n">
        <x:v>4</x:v>
      </x:c>
      <x:c r="I2456" s="607" t="n">
        <x:v>1431.52</x:v>
      </x:c>
      <x:c r="J2456" s="607" t="n">
        <x:v>1450.36</x:v>
      </x:c>
      <x:c r="K2456" s="453" t="str">
        <x:v>NORTE | SUL</x:v>
      </x:c>
      <x:c r="L2456" s="453" t="str">
        <x:v>NÃO</x:v>
      </x:c>
      <x:c r="M2456" s="453" t="str">
        <x:v>DISPONIBILIDADE O&amp;M · FORA DO FATOR K</x:v>
      </x:c>
      <x:c r="N2456" s="453" t="str">
        <x:v>DE/PARA POR CÓDIGO</x:v>
      </x:c>
    </x:row>
    <x:row r="2457">
      <x:c r="A2457" s="453" t="str">
        <x:v>SETEMBRO 2025</x:v>
      </x:c>
      <x:c r="B2457" s="453" t="str">
        <x:v>DISPONIBILIDADE</x:v>
      </x:c>
      <x:c r="C2457" s="453" t="str">
        <x:v>DISPONIBILIDADE</x:v>
      </x:c>
      <x:c r="D2457" s="453" t="str">
        <x:v>LINHA VIVA</x:v>
      </x:c>
      <x:c r="E2457" s="453" t="str">
        <x:v>5032000208</x:v>
      </x:c>
      <x:c r="F2457" s="601" t="str">
        <x:v>INST CONECTOR EM CONDUTOR LV</x:v>
      </x:c>
      <x:c r="G2457" s="453" t="str">
        <x:v>UNIDADE</x:v>
      </x:c>
      <x:c r="H2457" s="604" t="n">
        <x:v>25</x:v>
      </x:c>
      <x:c r="I2457" s="607" t="n">
        <x:v>5180.18</x:v>
      </x:c>
      <x:c r="J2457" s="607" t="n">
        <x:v>6779.5</x:v>
      </x:c>
      <x:c r="K2457" s="453" t="str">
        <x:v>NORTE | SUL</x:v>
      </x:c>
      <x:c r="L2457" s="453" t="str">
        <x:v>NÃO</x:v>
      </x:c>
      <x:c r="M2457" s="453" t="str">
        <x:v>DISPONIBILIDADE O&amp;M · FORA DO FATOR K</x:v>
      </x:c>
      <x:c r="N2457" s="453" t="str">
        <x:v>DE/PARA POR CÓDIGO</x:v>
      </x:c>
    </x:row>
    <x:row r="2458">
      <x:c r="A2458" s="453" t="str">
        <x:v>SETEMBRO 2025</x:v>
      </x:c>
      <x:c r="B2458" s="453" t="str">
        <x:v>DISPONIBILIDADE</x:v>
      </x:c>
      <x:c r="C2458" s="453" t="str">
        <x:v>DISPONIBILIDADE</x:v>
      </x:c>
      <x:c r="D2458" s="453" t="str">
        <x:v>LINHA VIVA</x:v>
      </x:c>
      <x:c r="E2458" s="453" t="str">
        <x:v>5032000209</x:v>
      </x:c>
      <x:c r="F2458" s="601" t="str">
        <x:v>RET CONECTOR EM CONDUTOR LV</x:v>
      </x:c>
      <x:c r="G2458" s="453" t="str">
        <x:v>UNIDADE</x:v>
      </x:c>
      <x:c r="H2458" s="604" t="n">
        <x:v>26</x:v>
      </x:c>
      <x:c r="I2458" s="607" t="n">
        <x:v>4166.05</x:v>
      </x:c>
      <x:c r="J2458" s="607" t="n">
        <x:v>4460.56</x:v>
      </x:c>
      <x:c r="K2458" s="453" t="str">
        <x:v>NORTE | SUL</x:v>
      </x:c>
      <x:c r="L2458" s="453" t="str">
        <x:v>NÃO</x:v>
      </x:c>
      <x:c r="M2458" s="453" t="str">
        <x:v>DISPONIBILIDADE O&amp;M · FORA DO FATOR K</x:v>
      </x:c>
      <x:c r="N2458" s="453" t="str">
        <x:v>DE/PARA POR CÓDIGO</x:v>
      </x:c>
    </x:row>
    <x:row r="2459">
      <x:c r="A2459" s="453" t="str">
        <x:v>SETEMBRO 2025</x:v>
      </x:c>
      <x:c r="B2459" s="453" t="str">
        <x:v>DISPONIBILIDADE</x:v>
      </x:c>
      <x:c r="C2459" s="453" t="str">
        <x:v>DISPONIBILIDADE</x:v>
      </x:c>
      <x:c r="D2459" s="453" t="str">
        <x:v>LINHA VIVA</x:v>
      </x:c>
      <x:c r="E2459" s="453" t="str">
        <x:v>5032000214</x:v>
      </x:c>
      <x:c r="F2459" s="601" t="str">
        <x:v>INST AMARRACAO COND NU/MULTIP/PROTEG LV</x:v>
      </x:c>
      <x:c r="G2459" s="453" t="str">
        <x:v>UNIDADE</x:v>
      </x:c>
      <x:c r="H2459" s="604" t="n">
        <x:v>1</x:v>
      </x:c>
      <x:c r="I2459" s="607" t="n">
        <x:v>160.38</x:v>
      </x:c>
      <x:c r="J2459" s="607" t="n">
        <x:v>317.43</x:v>
      </x:c>
      <x:c r="K2459" s="453" t="str">
        <x:v>NORTE | SUL</x:v>
      </x:c>
      <x:c r="L2459" s="453" t="str">
        <x:v>NÃO</x:v>
      </x:c>
      <x:c r="M2459" s="453" t="str">
        <x:v>DISPONIBILIDADE O&amp;M · FORA DO FATOR K</x:v>
      </x:c>
      <x:c r="N2459" s="453" t="str">
        <x:v>DE/PARA POR CÓDIGO</x:v>
      </x:c>
    </x:row>
    <x:row r="2460">
      <x:c r="A2460" s="453" t="str">
        <x:v>SETEMBRO 2025</x:v>
      </x:c>
      <x:c r="B2460" s="453" t="str">
        <x:v>DISPONIBILIDADE</x:v>
      </x:c>
      <x:c r="C2460" s="453" t="str">
        <x:v>DISPONIBILIDADE</x:v>
      </x:c>
      <x:c r="D2460" s="453" t="str">
        <x:v>LINHA VIVA</x:v>
      </x:c>
      <x:c r="E2460" s="453" t="str">
        <x:v>5032000215</x:v>
      </x:c>
      <x:c r="F2460" s="601" t="str">
        <x:v>INST FLY TAP/CRUZAM AEREO LV</x:v>
      </x:c>
      <x:c r="G2460" s="453" t="str">
        <x:v>UNIDADE</x:v>
      </x:c>
      <x:c r="H2460" s="604" t="n">
        <x:v>3</x:v>
      </x:c>
      <x:c r="I2460" s="607" t="n">
        <x:v>1924.47</x:v>
      </x:c>
      <x:c r="J2460" s="607" t="n">
        <x:v>1536.06</x:v>
      </x:c>
      <x:c r="K2460" s="453" t="str">
        <x:v>NORTE | SUL</x:v>
      </x:c>
      <x:c r="L2460" s="453" t="str">
        <x:v>NÃO</x:v>
      </x:c>
      <x:c r="M2460" s="453" t="str">
        <x:v>DISPONIBILIDADE O&amp;M · FORA DO FATOR K</x:v>
      </x:c>
      <x:c r="N2460" s="453" t="str">
        <x:v>NÃO INFORMADA | DE/PARA POR CÓDIGO</x:v>
      </x:c>
    </x:row>
    <x:row r="2461">
      <x:c r="A2461" s="453" t="str">
        <x:v>SETEMBRO 2025</x:v>
      </x:c>
      <x:c r="B2461" s="453" t="str">
        <x:v>DISPONIBILIDADE</x:v>
      </x:c>
      <x:c r="C2461" s="453" t="str">
        <x:v>DISPONIBILIDADE</x:v>
      </x:c>
      <x:c r="D2461" s="453" t="str">
        <x:v>LINHA VIVA</x:v>
      </x:c>
      <x:c r="E2461" s="453" t="str">
        <x:v>5033000292</x:v>
      </x:c>
      <x:c r="F2461" s="601" t="str">
        <x:v>INST CHAVE FUSIVEL 15/25KV LV</x:v>
      </x:c>
      <x:c r="G2461" s="453" t="str">
        <x:v>UNIDADE</x:v>
      </x:c>
      <x:c r="H2461" s="604" t="n">
        <x:v>12</x:v>
      </x:c>
      <x:c r="I2461" s="607" t="n">
        <x:v>9416.04</x:v>
      </x:c>
      <x:c r="J2461" s="607" t="n">
        <x:v>4568.16</x:v>
      </x:c>
      <x:c r="K2461" s="453" t="str">
        <x:v>NORTE | SUL</x:v>
      </x:c>
      <x:c r="L2461" s="453" t="str">
        <x:v>NÃO</x:v>
      </x:c>
      <x:c r="M2461" s="453" t="str">
        <x:v>DISPONIBILIDADE O&amp;M · FORA DO FATOR K</x:v>
      </x:c>
      <x:c r="N2461" s="453" t="str">
        <x:v>DE/PARA POR CÓDIGO | NÃO INFORMADA</x:v>
      </x:c>
    </x:row>
    <x:row r="2462">
      <x:c r="A2462" s="453" t="str">
        <x:v>SETEMBRO 2025</x:v>
      </x:c>
      <x:c r="B2462" s="453" t="str">
        <x:v>DISPONIBILIDADE</x:v>
      </x:c>
      <x:c r="C2462" s="453" t="str">
        <x:v>DISPONIBILIDADE</x:v>
      </x:c>
      <x:c r="D2462" s="453" t="str">
        <x:v>LINHA VIVA</x:v>
      </x:c>
      <x:c r="E2462" s="453" t="str">
        <x:v>5033000293</x:v>
      </x:c>
      <x:c r="F2462" s="601" t="str">
        <x:v>RET CHAVE FUSIVEL 15/25KV LV</x:v>
      </x:c>
      <x:c r="G2462" s="453" t="str">
        <x:v>UNIDADE</x:v>
      </x:c>
      <x:c r="H2462" s="604" t="n">
        <x:v>6</x:v>
      </x:c>
      <x:c r="I2462" s="607" t="n">
        <x:v>2626.22</x:v>
      </x:c>
      <x:c r="J2462" s="607" t="n">
        <x:v>2031.84</x:v>
      </x:c>
      <x:c r="K2462" s="453" t="str">
        <x:v>NORTE | SUL</x:v>
      </x:c>
      <x:c r="L2462" s="453" t="str">
        <x:v>NÃO</x:v>
      </x:c>
      <x:c r="M2462" s="453" t="str">
        <x:v>DISPONIBILIDADE O&amp;M · FORA DO FATOR K</x:v>
      </x:c>
      <x:c r="N2462" s="453" t="str">
        <x:v>DE/PARA POR CÓDIGO</x:v>
      </x:c>
    </x:row>
    <x:row r="2463">
      <x:c r="A2463" s="453" t="str">
        <x:v>SETEMBRO 2025</x:v>
      </x:c>
      <x:c r="B2463" s="453" t="str">
        <x:v>DISPONIBILIDADE</x:v>
      </x:c>
      <x:c r="C2463" s="453" t="str">
        <x:v>DISPONIBILIDADE</x:v>
      </x:c>
      <x:c r="D2463" s="453" t="str">
        <x:v>LINHA VIVA</x:v>
      </x:c>
      <x:c r="E2463" s="453" t="str">
        <x:v>5033000296</x:v>
      </x:c>
      <x:c r="F2463" s="601" t="str">
        <x:v>INST CHAVE FACA LV</x:v>
      </x:c>
      <x:c r="G2463" s="453" t="str">
        <x:v>UNIDADE</x:v>
      </x:c>
      <x:c r="H2463" s="604" t="n">
        <x:v>3</x:v>
      </x:c>
      <x:c r="I2463" s="607" t="n">
        <x:v>1133.55</x:v>
      </x:c>
      <x:c r="J2463" s="607" t="n">
        <x:v>1142.04</x:v>
      </x:c>
      <x:c r="K2463" s="453" t="str">
        <x:v>NORTE | SUL</x:v>
      </x:c>
      <x:c r="L2463" s="453" t="str">
        <x:v>NÃO</x:v>
      </x:c>
      <x:c r="M2463" s="453" t="str">
        <x:v>DISPONIBILIDADE O&amp;M · FORA DO FATOR K</x:v>
      </x:c>
      <x:c r="N2463" s="453" t="str">
        <x:v>DE/PARA POR CÓDIGO</x:v>
      </x:c>
    </x:row>
    <x:row r="2464">
      <x:c r="A2464" s="453" t="str">
        <x:v>SETEMBRO 2025</x:v>
      </x:c>
      <x:c r="B2464" s="453" t="str">
        <x:v>DISPONIBILIDADE</x:v>
      </x:c>
      <x:c r="C2464" s="453" t="str">
        <x:v>DISPONIBILIDADE</x:v>
      </x:c>
      <x:c r="D2464" s="453" t="str">
        <x:v>LINHA VIVA</x:v>
      </x:c>
      <x:c r="E2464" s="453" t="str">
        <x:v>5033000297</x:v>
      </x:c>
      <x:c r="F2464" s="601" t="str">
        <x:v>RET CHAVE FACA LV</x:v>
      </x:c>
      <x:c r="G2464" s="453" t="str">
        <x:v>UNIDADE</x:v>
      </x:c>
      <x:c r="H2464" s="604" t="n">
        <x:v>3</x:v>
      </x:c>
      <x:c r="I2464" s="607" t="n">
        <x:v>1008.36</x:v>
      </x:c>
      <x:c r="J2464" s="607" t="n">
        <x:v>1015.92</x:v>
      </x:c>
      <x:c r="K2464" s="453" t="str">
        <x:v>NORTE | SUL</x:v>
      </x:c>
      <x:c r="L2464" s="453" t="str">
        <x:v>NÃO</x:v>
      </x:c>
      <x:c r="M2464" s="453" t="str">
        <x:v>DISPONIBILIDADE O&amp;M · FORA DO FATOR K</x:v>
      </x:c>
      <x:c r="N2464" s="453" t="str">
        <x:v>DE/PARA POR CÓDIGO</x:v>
      </x:c>
    </x:row>
    <x:row r="2465">
      <x:c r="A2465" s="453" t="str">
        <x:v>SETEMBRO 2025</x:v>
      </x:c>
      <x:c r="B2465" s="453" t="str">
        <x:v>DISPONIBILIDADE</x:v>
      </x:c>
      <x:c r="C2465" s="453" t="str">
        <x:v>DISPONIBILIDADE</x:v>
      </x:c>
      <x:c r="D2465" s="453" t="str">
        <x:v>LINHA VIVA</x:v>
      </x:c>
      <x:c r="E2465" s="453" t="str">
        <x:v>5033000318</x:v>
      </x:c>
      <x:c r="F2465" s="601" t="str">
        <x:v>INST PARA-RAIOS MT LV</x:v>
      </x:c>
      <x:c r="G2465" s="453" t="str">
        <x:v>UNIDADE</x:v>
      </x:c>
      <x:c r="H2465" s="604" t="n">
        <x:v>9</x:v>
      </x:c>
      <x:c r="I2465" s="607" t="n">
        <x:v>7925.25</x:v>
      </x:c>
      <x:c r="J2465" s="607" t="n">
        <x:v>3516.66</x:v>
      </x:c>
      <x:c r="K2465" s="453" t="str">
        <x:v>NORTE | SUL</x:v>
      </x:c>
      <x:c r="L2465" s="453" t="str">
        <x:v>NÃO</x:v>
      </x:c>
      <x:c r="M2465" s="453" t="str">
        <x:v>DISPONIBILIDADE O&amp;M · FORA DO FATOR K</x:v>
      </x:c>
      <x:c r="N2465" s="453" t="str">
        <x:v>DE/PARA POR CÓDIGO | NÃO INFORMADA</x:v>
      </x:c>
    </x:row>
    <x:row r="2466">
      <x:c r="A2466" s="453" t="str">
        <x:v>SETEMBRO 2025</x:v>
      </x:c>
      <x:c r="B2466" s="453" t="str">
        <x:v>DISPONIBILIDADE</x:v>
      </x:c>
      <x:c r="C2466" s="453" t="str">
        <x:v>DISPONIBILIDADE</x:v>
      </x:c>
      <x:c r="D2466" s="453" t="str">
        <x:v>LINHA VIVA</x:v>
      </x:c>
      <x:c r="E2466" s="453" t="str">
        <x:v>5033000319</x:v>
      </x:c>
      <x:c r="F2466" s="601" t="str">
        <x:v>RET PARA-RAIOS MT LV</x:v>
      </x:c>
      <x:c r="G2466" s="453" t="str">
        <x:v>UNIDADE</x:v>
      </x:c>
      <x:c r="H2466" s="604" t="n">
        <x:v>9</x:v>
      </x:c>
      <x:c r="I2466" s="607" t="n">
        <x:v>5233.25</x:v>
      </x:c>
      <x:c r="J2466" s="607" t="n">
        <x:v>2207.07</x:v>
      </x:c>
      <x:c r="K2466" s="453" t="str">
        <x:v>NORTE | SUL</x:v>
      </x:c>
      <x:c r="L2466" s="453" t="str">
        <x:v>NÃO</x:v>
      </x:c>
      <x:c r="M2466" s="453" t="str">
        <x:v>DISPONIBILIDADE O&amp;M · FORA DO FATOR K</x:v>
      </x:c>
      <x:c r="N2466" s="453" t="str">
        <x:v>DE/PARA POR CÓDIGO</x:v>
      </x:c>
    </x:row>
    <x:row r="2467">
      <x:c r="A2467" s="453" t="str">
        <x:v>SETEMBRO 2025</x:v>
      </x:c>
      <x:c r="B2467" s="453" t="str">
        <x:v>DISPONIBILIDADE</x:v>
      </x:c>
      <x:c r="C2467" s="453" t="str">
        <x:v>DISPONIBILIDADE</x:v>
      </x:c>
      <x:c r="D2467" s="453" t="str">
        <x:v>PODA</x:v>
      </x:c>
      <x:c r="E2467" s="453" t="str">
        <x:v>5035000065</x:v>
      </x:c>
      <x:c r="F2467" s="601" t="str">
        <x:v>PODA ARV&gt;6&lt;12M REDE BT CENTRAL 2MC PO LV</x:v>
      </x:c>
      <x:c r="G2467" s="453" t="str">
        <x:v>UNIDADE</x:v>
      </x:c>
      <x:c r="H2467" s="604" t="n">
        <x:v>5</x:v>
      </x:c>
      <x:c r="I2467" s="607" t="n">
        <x:v>13688</x:v>
      </x:c>
      <x:c r="J2467" s="607" t="n">
        <x:v>3542.45</x:v>
      </x:c>
      <x:c r="K2467" s="453" t="str">
        <x:v>NORTE | SUL</x:v>
      </x:c>
      <x:c r="L2467" s="453" t="str">
        <x:v>NÃO</x:v>
      </x:c>
      <x:c r="M2467" s="453" t="str">
        <x:v>DISPONIBILIDADE O&amp;M · FORA DO FATOR K</x:v>
      </x:c>
      <x:c r="N2467" s="453" t="str">
        <x:v>SUGESTÃO POR SIMILARIDADE</x:v>
      </x:c>
    </x:row>
    <x:row r="2468">
      <x:c r="A2468" s="453" t="str">
        <x:v>SETEMBRO 2025</x:v>
      </x:c>
      <x:c r="B2468" s="453" t="str">
        <x:v>DISPONIBILIDADE</x:v>
      </x:c>
      <x:c r="C2468" s="453" t="str">
        <x:v>DISPONIBILIDADE</x:v>
      </x:c>
      <x:c r="D2468" s="453" t="str">
        <x:v>LINHA MORTA</x:v>
      </x:c>
      <x:c r="E2468" s="453" t="str">
        <x:v>5400099116</x:v>
      </x:c>
      <x:c r="F2468" s="601" t="str">
        <x:v>INST CORTA-CIRCUITO BT LM</x:v>
      </x:c>
      <x:c r="G2468" s="453" t="str">
        <x:v>UNIDADE</x:v>
      </x:c>
      <x:c r="H2468" s="604" t="n">
        <x:v>3</x:v>
      </x:c>
      <x:c r="I2468" s="607" t="n">
        <x:v>138.08</x:v>
      </x:c>
      <x:c r="J2468" s="607" t="n">
        <x:v>1087.62</x:v>
      </x:c>
      <x:c r="K2468" s="453" t="str">
        <x:v>SUL</x:v>
      </x:c>
      <x:c r="L2468" s="453" t="str">
        <x:v>NÃO</x:v>
      </x:c>
      <x:c r="M2468" s="453" t="str">
        <x:v>DISPONIBILIDADE O&amp;M · FORA DO FATOR K</x:v>
      </x:c>
      <x:c r="N2468" s="453" t="str">
        <x:v>DE/PARA POR CÓDIGO | NÃO INFORMADA</x:v>
      </x:c>
    </x:row>
    <x:row r="2469">
      <x:c r="A2469" s="453" t="str">
        <x:v>SETEMBRO 2025</x:v>
      </x:c>
      <x:c r="B2469" s="453" t="str">
        <x:v>DISPONIBILIDADE</x:v>
      </x:c>
      <x:c r="C2469" s="453" t="str">
        <x:v>DISPONIBILIDADE</x:v>
      </x:c>
      <x:c r="D2469" s="453" t="str">
        <x:v>LINHA MORTA</x:v>
      </x:c>
      <x:c r="E2469" s="453" t="str">
        <x:v>5400099117</x:v>
      </x:c>
      <x:c r="F2469" s="601" t="str">
        <x:v>RET CORTA-CIRCUITO BT LM</x:v>
      </x:c>
      <x:c r="G2469" s="453" t="str">
        <x:v>UNIDADE</x:v>
      </x:c>
      <x:c r="H2469" s="604" t="n">
        <x:v>3</x:v>
      </x:c>
      <x:c r="I2469" s="607" t="n">
        <x:v>66.87</x:v>
      </x:c>
      <x:c r="J2469" s="607" t="n">
        <x:v>747.69</x:v>
      </x:c>
      <x:c r="K2469" s="453" t="str">
        <x:v>SUL</x:v>
      </x:c>
      <x:c r="L2469" s="453" t="str">
        <x:v>NÃO</x:v>
      </x:c>
      <x:c r="M2469" s="453" t="str">
        <x:v>DISPONIBILIDADE O&amp;M · FORA DO FATOR K</x:v>
      </x:c>
      <x:c r="N2469" s="453" t="str">
        <x:v>DE/PARA POR CÓDIGO</x:v>
      </x:c>
    </x:row>
    <x:row r="2470">
      <x:c r="A2470" s="453" t="str">
        <x:v>SETEMBRO 2025</x:v>
      </x:c>
      <x:c r="B2470" s="453" t="str">
        <x:v>DISPONIBILIDADE</x:v>
      </x:c>
      <x:c r="C2470" s="453" t="str">
        <x:v>DISPONIBILIDADE</x:v>
      </x:c>
      <x:c r="D2470" s="453" t="str">
        <x:v>LINHA MORTA</x:v>
      </x:c>
      <x:c r="E2470" s="453" t="str">
        <x:v>5400099188</x:v>
      </x:c>
      <x:c r="F2470" s="601" t="str">
        <x:v>INST HASTE PARA-RAIOS LM</x:v>
      </x:c>
      <x:c r="G2470" s="453" t="str">
        <x:v>UNIDADE</x:v>
      </x:c>
      <x:c r="H2470" s="604" t="n">
        <x:v>2</x:v>
      </x:c>
      <x:c r="I2470" s="607" t="n">
        <x:v>312.36</x:v>
      </x:c>
      <x:c r="J2470" s="607" t="n">
        <x:v>627.8</x:v>
      </x:c>
      <x:c r="K2470" s="453" t="str">
        <x:v>SUL</x:v>
      </x:c>
      <x:c r="L2470" s="453" t="str">
        <x:v>NÃO</x:v>
      </x:c>
      <x:c r="M2470" s="453" t="str">
        <x:v>DISPONIBILIDADE O&amp;M · FORA DO FATOR K</x:v>
      </x:c>
      <x:c r="N2470" s="453" t="str">
        <x:v>NÃO INFORMADA | DE/PARA POR CÓDIGO</x:v>
      </x:c>
    </x:row>
    <x:row r="2471">
      <x:c r="A2471" s="453" t="str">
        <x:v>SETEMBRO 2025</x:v>
      </x:c>
      <x:c r="B2471" s="453" t="str">
        <x:v>DISPONIBILIDADE</x:v>
      </x:c>
      <x:c r="C2471" s="453" t="str">
        <x:v>DISPONIBILIDADE</x:v>
      </x:c>
      <x:c r="D2471" s="453" t="str">
        <x:v>LINHA MORTA</x:v>
      </x:c>
      <x:c r="E2471" s="453" t="str">
        <x:v>5400099189</x:v>
      </x:c>
      <x:c r="F2471" s="601" t="str">
        <x:v>RET HASTE PARA-RAIOS LM</x:v>
      </x:c>
      <x:c r="G2471" s="453" t="str">
        <x:v>UNIDADE</x:v>
      </x:c>
      <x:c r="H2471" s="604" t="n">
        <x:v>1</x:v>
      </x:c>
      <x:c r="I2471" s="607" t="n">
        <x:v>43.92</x:v>
      </x:c>
      <x:c r="J2471" s="607" t="n">
        <x:v>156.42</x:v>
      </x:c>
      <x:c r="K2471" s="453" t="str">
        <x:v>SUL</x:v>
      </x:c>
      <x:c r="L2471" s="453" t="str">
        <x:v>NÃO</x:v>
      </x:c>
      <x:c r="M2471" s="453" t="str">
        <x:v>DISPONIBILIDADE O&amp;M · FORA DO FATOR K</x:v>
      </x:c>
      <x:c r="N2471" s="453" t="str">
        <x:v>DE/PARA POR CÓDIGO</x:v>
      </x:c>
    </x:row>
    <x:row r="2472">
      <x:c r="A2472" s="453" t="str">
        <x:v>SETEMBRO 2025</x:v>
      </x:c>
      <x:c r="B2472" s="453" t="str">
        <x:v>DISPONIBILIDADE</x:v>
      </x:c>
      <x:c r="C2472" s="453" t="str">
        <x:v>DISPONIBILIDADE</x:v>
      </x:c>
      <x:c r="D2472" s="453" t="str">
        <x:v>LINHA MORTA</x:v>
      </x:c>
      <x:c r="E2472" s="453" t="str">
        <x:v>5400099204</x:v>
      </x:c>
      <x:c r="F2472" s="601" t="str">
        <x:v>IMPLANT TALA (REFORCO POSTE MAD) BASE LM</x:v>
      </x:c>
      <x:c r="G2472" s="453" t="str">
        <x:v>UNIDADE</x:v>
      </x:c>
      <x:c r="H2472" s="604" t="n">
        <x:v>23</x:v>
      </x:c>
      <x:c r="I2472" s="607" t="n">
        <x:v>23721.82</x:v>
      </x:c>
      <x:c r="J2472" s="607" t="n">
        <x:v>24307.55</x:v>
      </x:c>
      <x:c r="K2472" s="453" t="str">
        <x:v>NORTE | SUL</x:v>
      </x:c>
      <x:c r="L2472" s="453" t="str">
        <x:v>NÃO</x:v>
      </x:c>
      <x:c r="M2472" s="453" t="str">
        <x:v>DISPONIBILIDADE O&amp;M · FORA DO FATOR K</x:v>
      </x:c>
      <x:c r="N2472" s="453" t="str">
        <x:v>DE/PARA POR CÓDIGO</x:v>
      </x:c>
    </x:row>
    <x:row r="2473">
      <x:c r="A2473" s="453" t="str">
        <x:v>SETEMBRO 2025</x:v>
      </x:c>
      <x:c r="B2473" s="453" t="str">
        <x:v>O&amp;M</x:v>
      </x:c>
      <x:c r="C2473" s="453" t="str">
        <x:v>PRODUÇÃO</x:v>
      </x:c>
      <x:c r="D2473" s="453" t="str">
        <x:v>LINHA MORTA</x:v>
      </x:c>
      <x:c r="E2473" s="453" t="str">
        <x:v>5020000092</x:v>
      </x:c>
      <x:c r="F2473" s="601" t="str">
        <x:v>INST POSTE CONCRETO ATE 14M LM</x:v>
      </x:c>
      <x:c r="G2473" s="453" t="str">
        <x:v>UNIDADE</x:v>
      </x:c>
      <x:c r="H2473" s="604" t="n">
        <x:v>734.399114</x:v>
      </x:c>
      <x:c r="I2473" s="607" t="n">
        <x:v>1016165.17</x:v>
      </x:c>
      <x:c r="J2473" s="607" t="n">
        <x:v>1293577.94</x:v>
      </x:c>
      <x:c r="K2473" s="453" t="str">
        <x:v>NORTE | SUL</x:v>
      </x:c>
      <x:c r="L2473" s="453" t="str">
        <x:v>SIM</x:v>
      </x:c>
      <x:c r="M2473" s="453" t="str">
        <x:v>PRODUÇÃO · COMPÕE O FATOR K</x:v>
      </x:c>
      <x:c r="N2473" s="453" t="str">
        <x:v>DE/PARA POR CÓDIGO</x:v>
      </x:c>
    </x:row>
    <x:row r="2474">
      <x:c r="A2474" s="453" t="str">
        <x:v>SETEMBRO 2025</x:v>
      </x:c>
      <x:c r="B2474" s="453" t="str">
        <x:v>O&amp;M</x:v>
      </x:c>
      <x:c r="C2474" s="453" t="str">
        <x:v>PRODUÇÃO</x:v>
      </x:c>
      <x:c r="D2474" s="453" t="str">
        <x:v>LINHA MORTA</x:v>
      </x:c>
      <x:c r="E2474" s="453" t="str">
        <x:v>5020000093</x:v>
      </x:c>
      <x:c r="F2474" s="601" t="str">
        <x:v>RET POSTE CONCRETO ATE 14M LM</x:v>
      </x:c>
      <x:c r="G2474" s="453" t="str">
        <x:v>UNIDADE</x:v>
      </x:c>
      <x:c r="H2474" s="604" t="n">
        <x:v>63.437888</x:v>
      </x:c>
      <x:c r="I2474" s="607" t="n">
        <x:v>36700.43</x:v>
      </x:c>
      <x:c r="J2474" s="607" t="n">
        <x:v>44195.91</x:v>
      </x:c>
      <x:c r="K2474" s="453" t="str">
        <x:v>NORTE | SUL</x:v>
      </x:c>
      <x:c r="L2474" s="453" t="str">
        <x:v>SIM</x:v>
      </x:c>
      <x:c r="M2474" s="453" t="str">
        <x:v>PRODUÇÃO · COMPÕE O FATOR K</x:v>
      </x:c>
      <x:c r="N2474" s="453" t="str">
        <x:v>DE/PARA POR CÓDIGO | NÃO INFORMADA</x:v>
      </x:c>
    </x:row>
    <x:row r="2475">
      <x:c r="A2475" s="453" t="str">
        <x:v>SETEMBRO 2025</x:v>
      </x:c>
      <x:c r="B2475" s="453" t="str">
        <x:v>O&amp;M</x:v>
      </x:c>
      <x:c r="C2475" s="453" t="str">
        <x:v>PRODUÇÃO</x:v>
      </x:c>
      <x:c r="D2475" s="453" t="str">
        <x:v>LINHA MORTA</x:v>
      </x:c>
      <x:c r="E2475" s="453" t="str">
        <x:v>5020000098</x:v>
      </x:c>
      <x:c r="F2475" s="601" t="str">
        <x:v>INST POSTE DE FIBRA 7 A 19M LM</x:v>
      </x:c>
      <x:c r="G2475" s="453" t="str">
        <x:v>UNIDADE</x:v>
      </x:c>
      <x:c r="H2475" s="604" t="n">
        <x:v>484.600886</x:v>
      </x:c>
      <x:c r="I2475" s="607" t="n">
        <x:v>614591.13</x:v>
      </x:c>
      <x:c r="J2475" s="607" t="n">
        <x:v>569289.74</x:v>
      </x:c>
      <x:c r="K2475" s="453" t="str">
        <x:v>NORTE | SUL</x:v>
      </x:c>
      <x:c r="L2475" s="453" t="str">
        <x:v>SIM</x:v>
      </x:c>
      <x:c r="M2475" s="453" t="str">
        <x:v>PRODUÇÃO · COMPÕE O FATOR K</x:v>
      </x:c>
      <x:c r="N2475" s="453" t="str">
        <x:v>DE/PARA POR CÓDIGO | NÃO INFORMADA</x:v>
      </x:c>
    </x:row>
    <x:row r="2476">
      <x:c r="A2476" s="453" t="str">
        <x:v>SETEMBRO 2025</x:v>
      </x:c>
      <x:c r="B2476" s="453" t="str">
        <x:v>O&amp;M</x:v>
      </x:c>
      <x:c r="C2476" s="453" t="str">
        <x:v>PRODUÇÃO</x:v>
      </x:c>
      <x:c r="D2476" s="453" t="str">
        <x:v>LINHA MORTA</x:v>
      </x:c>
      <x:c r="E2476" s="453" t="str">
        <x:v>5020000099</x:v>
      </x:c>
      <x:c r="F2476" s="601" t="str">
        <x:v>RET POSTE DE FIBRA 7 A 19M LM</x:v>
      </x:c>
      <x:c r="G2476" s="453" t="str">
        <x:v>UNIDADE</x:v>
      </x:c>
      <x:c r="H2476" s="604" t="n">
        <x:v>7.450112</x:v>
      </x:c>
      <x:c r="I2476" s="607" t="n">
        <x:v>3224.35</x:v>
      </x:c>
      <x:c r="J2476" s="607" t="n">
        <x:v>4462.69</x:v>
      </x:c>
      <x:c r="K2476" s="453" t="str">
        <x:v>NORTE | SUL</x:v>
      </x:c>
      <x:c r="L2476" s="453" t="str">
        <x:v>SIM</x:v>
      </x:c>
      <x:c r="M2476" s="453" t="str">
        <x:v>PRODUÇÃO · COMPÕE O FATOR K</x:v>
      </x:c>
      <x:c r="N2476" s="453" t="str">
        <x:v>DE/PARA POR CÓDIGO | NÃO INFORMADA</x:v>
      </x:c>
    </x:row>
    <x:row r="2477">
      <x:c r="A2477" s="453" t="str">
        <x:v>SETEMBRO 2025</x:v>
      </x:c>
      <x:c r="B2477" s="453" t="str">
        <x:v>O&amp;M</x:v>
      </x:c>
      <x:c r="C2477" s="453" t="str">
        <x:v>PRODUÇÃO</x:v>
      </x:c>
      <x:c r="D2477" s="453" t="str">
        <x:v>LINHA MORTA</x:v>
      </x:c>
      <x:c r="E2477" s="453" t="str">
        <x:v>5020000106</x:v>
      </x:c>
      <x:c r="F2477" s="601" t="str">
        <x:v>APRUMAR POSTE CONC/FIBRA LM</x:v>
      </x:c>
      <x:c r="G2477" s="453" t="str">
        <x:v>UNIDADE</x:v>
      </x:c>
      <x:c r="H2477" s="604" t="n">
        <x:v>22</x:v>
      </x:c>
      <x:c r="I2477" s="607" t="n">
        <x:v>10039.26</x:v>
      </x:c>
      <x:c r="J2477" s="607" t="n">
        <x:v>14337.84</x:v>
      </x:c>
      <x:c r="K2477" s="453" t="str">
        <x:v>NORTE</x:v>
      </x:c>
      <x:c r="L2477" s="453" t="str">
        <x:v>SIM</x:v>
      </x:c>
      <x:c r="M2477" s="453" t="str">
        <x:v>PRODUÇÃO · COMPÕE O FATOR K</x:v>
      </x:c>
      <x:c r="N2477" s="453" t="str">
        <x:v>DE/PARA POR CÓDIGO</x:v>
      </x:c>
    </x:row>
    <x:row r="2478">
      <x:c r="A2478" s="453" t="str">
        <x:v>SETEMBRO 2025</x:v>
      </x:c>
      <x:c r="B2478" s="453" t="str">
        <x:v>O&amp;M</x:v>
      </x:c>
      <x:c r="C2478" s="453" t="str">
        <x:v>PRODUÇÃO</x:v>
      </x:c>
      <x:c r="D2478" s="453" t="str">
        <x:v>LINHA MORTA</x:v>
      </x:c>
      <x:c r="E2478" s="453" t="str">
        <x:v>5020000107</x:v>
      </x:c>
      <x:c r="F2478" s="601" t="str">
        <x:v>RESTAURAR PASSEIO SIMPLES CIMENTADO LM</x:v>
      </x:c>
      <x:c r="G2478" s="453" t="str">
        <x:v>UNIDADE</x:v>
      </x:c>
      <x:c r="H2478" s="604" t="n">
        <x:v>128</x:v>
      </x:c>
      <x:c r="I2478" s="607" t="n">
        <x:v>91206.4</x:v>
      </x:c>
      <x:c r="J2478" s="607" t="n">
        <x:v>71440.64</x:v>
      </x:c>
      <x:c r="K2478" s="453" t="str">
        <x:v>NORTE | SUL</x:v>
      </x:c>
      <x:c r="L2478" s="453" t="str">
        <x:v>SIM</x:v>
      </x:c>
      <x:c r="M2478" s="453" t="str">
        <x:v>PRODUÇÃO · COMPÕE O FATOR K</x:v>
      </x:c>
      <x:c r="N2478" s="453" t="str">
        <x:v>DE/PARA POR CÓDIGO</x:v>
      </x:c>
    </x:row>
    <x:row r="2479">
      <x:c r="A2479" s="453" t="str">
        <x:v>SETEMBRO 2025</x:v>
      </x:c>
      <x:c r="B2479" s="453" t="str">
        <x:v>O&amp;M</x:v>
      </x:c>
      <x:c r="C2479" s="453" t="str">
        <x:v>PRODUÇÃO</x:v>
      </x:c>
      <x:c r="D2479" s="453" t="str">
        <x:v>LINHA MORTA</x:v>
      </x:c>
      <x:c r="E2479" s="453" t="str">
        <x:v>5020000118</x:v>
      </x:c>
      <x:c r="F2479" s="601" t="str">
        <x:v>RET POSTE DE MADEIRA LM</x:v>
      </x:c>
      <x:c r="G2479" s="453" t="str">
        <x:v>UNIDADE</x:v>
      </x:c>
      <x:c r="H2479" s="604" t="n">
        <x:v>914.112</x:v>
      </x:c>
      <x:c r="I2479" s="607" t="n">
        <x:v>468083.91</x:v>
      </x:c>
      <x:c r="J2479" s="607" t="n">
        <x:v>547562.23</x:v>
      </x:c>
      <x:c r="K2479" s="453" t="str">
        <x:v>NORTE | SUL</x:v>
      </x:c>
      <x:c r="L2479" s="453" t="str">
        <x:v>SIM</x:v>
      </x:c>
      <x:c r="M2479" s="453" t="str">
        <x:v>PRODUÇÃO · COMPÕE O FATOR K</x:v>
      </x:c>
      <x:c r="N2479" s="453" t="str">
        <x:v>DE/PARA POR CÓDIGO | NÃO INFORMADA</x:v>
      </x:c>
    </x:row>
    <x:row r="2480">
      <x:c r="A2480" s="453" t="str">
        <x:v>SETEMBRO 2025</x:v>
      </x:c>
      <x:c r="B2480" s="453" t="str">
        <x:v>O&amp;M</x:v>
      </x:c>
      <x:c r="C2480" s="453" t="str">
        <x:v>PRODUÇÃO</x:v>
      </x:c>
      <x:c r="D2480" s="453" t="str">
        <x:v>LINHA MORTA</x:v>
      </x:c>
      <x:c r="E2480" s="453" t="str">
        <x:v>5020000119</x:v>
      </x:c>
      <x:c r="F2480" s="601" t="str">
        <x:v>INST POSTE MET QUAD 5 OU 7M PADRAO LM</x:v>
      </x:c>
      <x:c r="G2480" s="453" t="str">
        <x:v>UNIDADE</x:v>
      </x:c>
      <x:c r="H2480" s="604" t="n">
        <x:v>28</x:v>
      </x:c>
      <x:c r="I2480" s="607" t="n">
        <x:v>6894.44</x:v>
      </x:c>
      <x:c r="J2480" s="607" t="n">
        <x:v>26533.08</x:v>
      </x:c>
      <x:c r="K2480" s="453" t="str">
        <x:v>NORTE</x:v>
      </x:c>
      <x:c r="L2480" s="453" t="str">
        <x:v>SIM</x:v>
      </x:c>
      <x:c r="M2480" s="453" t="str">
        <x:v>PRODUÇÃO · COMPÕE O FATOR K</x:v>
      </x:c>
      <x:c r="N2480" s="453" t="str">
        <x:v>DE/PARA POR CÓDIGO</x:v>
      </x:c>
    </x:row>
    <x:row r="2481">
      <x:c r="A2481" s="453" t="str">
        <x:v>SETEMBRO 2025</x:v>
      </x:c>
      <x:c r="B2481" s="453" t="str">
        <x:v>O&amp;M</x:v>
      </x:c>
      <x:c r="C2481" s="453" t="str">
        <x:v>PRODUÇÃO</x:v>
      </x:c>
      <x:c r="D2481" s="453" t="str">
        <x:v>LINHA MORTA</x:v>
      </x:c>
      <x:c r="E2481" s="453" t="str">
        <x:v>5020100055</x:v>
      </x:c>
      <x:c r="F2481" s="601" t="str">
        <x:v>ABRIR CAVA ROCHA MACICA S/ EXPLOSIVO LM</x:v>
      </x:c>
      <x:c r="G2481" s="453" t="str">
        <x:v>UNIDADE</x:v>
      </x:c>
      <x:c r="H2481" s="604" t="n">
        <x:v>28</x:v>
      </x:c>
      <x:c r="I2481" s="607" t="n">
        <x:v>72057.84</x:v>
      </x:c>
      <x:c r="J2481" s="607" t="n">
        <x:v>46187.4</x:v>
      </x:c>
      <x:c r="K2481" s="453" t="str">
        <x:v>NORTE | SUL</x:v>
      </x:c>
      <x:c r="L2481" s="453" t="str">
        <x:v>SIM</x:v>
      </x:c>
      <x:c r="M2481" s="453" t="str">
        <x:v>PRODUÇÃO · COMPÕE O FATOR K</x:v>
      </x:c>
      <x:c r="N2481" s="453" t="str">
        <x:v>DE/PARA POR CÓDIGO | NÃO INFORMADA</x:v>
      </x:c>
    </x:row>
    <x:row r="2482">
      <x:c r="A2482" s="453" t="str">
        <x:v>SETEMBRO 2025</x:v>
      </x:c>
      <x:c r="B2482" s="453" t="str">
        <x:v>O&amp;M</x:v>
      </x:c>
      <x:c r="C2482" s="453" t="str">
        <x:v>PRODUÇÃO</x:v>
      </x:c>
      <x:c r="D2482" s="453" t="str">
        <x:v>LINHA MORTA</x:v>
      </x:c>
      <x:c r="E2482" s="453" t="str">
        <x:v>5020100057</x:v>
      </x:c>
      <x:c r="F2482" s="601" t="str">
        <x:v>BASE CONCRETO 2CAMADAS PARA POSTE LM</x:v>
      </x:c>
      <x:c r="G2482" s="453" t="str">
        <x:v>UNIDADE</x:v>
      </x:c>
      <x:c r="H2482" s="604" t="n">
        <x:v>173</x:v>
      </x:c>
      <x:c r="I2482" s="607" t="n">
        <x:v>362385.55</x:v>
      </x:c>
      <x:c r="J2482" s="607" t="n">
        <x:v>250396.74</x:v>
      </x:c>
      <x:c r="K2482" s="453" t="str">
        <x:v>NORTE | SUL</x:v>
      </x:c>
      <x:c r="L2482" s="453" t="str">
        <x:v>SIM</x:v>
      </x:c>
      <x:c r="M2482" s="453" t="str">
        <x:v>PRODUÇÃO · COMPÕE O FATOR K</x:v>
      </x:c>
      <x:c r="N2482" s="453" t="str">
        <x:v>DE/PARA POR CÓDIGO</x:v>
      </x:c>
    </x:row>
    <x:row r="2483">
      <x:c r="A2483" s="453" t="str">
        <x:v>SETEMBRO 2025</x:v>
      </x:c>
      <x:c r="B2483" s="453" t="str">
        <x:v>O&amp;M</x:v>
      </x:c>
      <x:c r="C2483" s="453" t="str">
        <x:v>PRODUÇÃO</x:v>
      </x:c>
      <x:c r="D2483" s="453" t="str">
        <x:v>LINHA MORTA</x:v>
      </x:c>
      <x:c r="E2483" s="453" t="str">
        <x:v>5020100058</x:v>
      </x:c>
      <x:c r="F2483" s="601" t="str">
        <x:v>BASE CONCRETO C/ MANILHA PARA POSTE LM</x:v>
      </x:c>
      <x:c r="G2483" s="453" t="str">
        <x:v>UNIDADE</x:v>
      </x:c>
      <x:c r="H2483" s="604" t="n">
        <x:v>2</x:v>
      </x:c>
      <x:c r="I2483" s="607" t="n">
        <x:v>21352.12</x:v>
      </x:c>
      <x:c r="J2483" s="607" t="n">
        <x:v>3444.48</x:v>
      </x:c>
      <x:c r="K2483" s="453" t="str">
        <x:v>SUL</x:v>
      </x:c>
      <x:c r="L2483" s="453" t="str">
        <x:v>SIM</x:v>
      </x:c>
      <x:c r="M2483" s="453" t="str">
        <x:v>PRODUÇÃO · COMPÕE O FATOR K</x:v>
      </x:c>
      <x:c r="N2483" s="453" t="str">
        <x:v>DE/PARA POR CÓDIGO</x:v>
      </x:c>
    </x:row>
    <x:row r="2484">
      <x:c r="A2484" s="453" t="str">
        <x:v>SETEMBRO 2025</x:v>
      </x:c>
      <x:c r="B2484" s="453" t="str">
        <x:v>O&amp;M</x:v>
      </x:c>
      <x:c r="C2484" s="453" t="str">
        <x:v>PRODUÇÃO</x:v>
      </x:c>
      <x:c r="D2484" s="453" t="str">
        <x:v>LINHA MORTA</x:v>
      </x:c>
      <x:c r="E2484" s="453" t="str">
        <x:v>5020200034</x:v>
      </x:c>
      <x:c r="F2484" s="601" t="str">
        <x:v>INST ESTAI ANCORA LM</x:v>
      </x:c>
      <x:c r="G2484" s="453" t="str">
        <x:v>CONJUNTO</x:v>
      </x:c>
      <x:c r="H2484" s="604" t="n">
        <x:v>22</x:v>
      </x:c>
      <x:c r="I2484" s="607" t="n">
        <x:v>44119.68</x:v>
      </x:c>
      <x:c r="J2484" s="607" t="n">
        <x:v>20219.98</x:v>
      </x:c>
      <x:c r="K2484" s="453" t="str">
        <x:v>NORTE | SUL</x:v>
      </x:c>
      <x:c r="L2484" s="453" t="str">
        <x:v>SIM</x:v>
      </x:c>
      <x:c r="M2484" s="453" t="str">
        <x:v>PRODUÇÃO · COMPÕE O FATOR K</x:v>
      </x:c>
      <x:c r="N2484" s="453" t="str">
        <x:v>DE/PARA POR CÓDIGO</x:v>
      </x:c>
    </x:row>
    <x:row r="2485">
      <x:c r="A2485" s="453" t="str">
        <x:v>SETEMBRO 2025</x:v>
      </x:c>
      <x:c r="B2485" s="453" t="str">
        <x:v>O&amp;M</x:v>
      </x:c>
      <x:c r="C2485" s="453" t="str">
        <x:v>PRODUÇÃO</x:v>
      </x:c>
      <x:c r="D2485" s="453" t="str">
        <x:v>LINHA MORTA</x:v>
      </x:c>
      <x:c r="E2485" s="453" t="str">
        <x:v>5020200035</x:v>
      </x:c>
      <x:c r="F2485" s="601" t="str">
        <x:v>RET ESTAI ANCORA LM</x:v>
      </x:c>
      <x:c r="G2485" s="453" t="str">
        <x:v>CONJUNTO</x:v>
      </x:c>
      <x:c r="H2485" s="604" t="n">
        <x:v>102</x:v>
      </x:c>
      <x:c r="I2485" s="607" t="n">
        <x:v>29175.74</x:v>
      </x:c>
      <x:c r="J2485" s="607" t="n">
        <x:v>26359.86</x:v>
      </x:c>
      <x:c r="K2485" s="453" t="str">
        <x:v>NORTE | SUL</x:v>
      </x:c>
      <x:c r="L2485" s="453" t="str">
        <x:v>SIM</x:v>
      </x:c>
      <x:c r="M2485" s="453" t="str">
        <x:v>PRODUÇÃO · COMPÕE O FATOR K</x:v>
      </x:c>
      <x:c r="N2485" s="453" t="str">
        <x:v>DE/PARA POR CÓDIGO</x:v>
      </x:c>
    </x:row>
    <x:row r="2486">
      <x:c r="A2486" s="453" t="str">
        <x:v>SETEMBRO 2025</x:v>
      </x:c>
      <x:c r="B2486" s="453" t="str">
        <x:v>O&amp;M</x:v>
      </x:c>
      <x:c r="C2486" s="453" t="str">
        <x:v>PRODUÇÃO</x:v>
      </x:c>
      <x:c r="D2486" s="453" t="str">
        <x:v>LINHA MORTA</x:v>
      </x:c>
      <x:c r="E2486" s="453" t="str">
        <x:v>5020200036</x:v>
      </x:c>
      <x:c r="F2486" s="601" t="str">
        <x:v>INST ESTAI SUBSOLO BASE REFORCADA LM</x:v>
      </x:c>
      <x:c r="G2486" s="453" t="str">
        <x:v>CONJUNTO</x:v>
      </x:c>
      <x:c r="H2486" s="604" t="n">
        <x:v>14</x:v>
      </x:c>
      <x:c r="I2486" s="607" t="n">
        <x:v>7306.11</x:v>
      </x:c>
      <x:c r="J2486" s="607" t="n">
        <x:v>4788.42</x:v>
      </x:c>
      <x:c r="K2486" s="453" t="str">
        <x:v>NORTE | SUL</x:v>
      </x:c>
      <x:c r="L2486" s="453" t="str">
        <x:v>SIM</x:v>
      </x:c>
      <x:c r="M2486" s="453" t="str">
        <x:v>PRODUÇÃO · COMPÕE O FATOR K</x:v>
      </x:c>
      <x:c r="N2486" s="453" t="str">
        <x:v>SUGESTÃO POR SIMILARIDADE | NÃO INFORMADA</x:v>
      </x:c>
    </x:row>
    <x:row r="2487">
      <x:c r="A2487" s="453" t="str">
        <x:v>SETEMBRO 2025</x:v>
      </x:c>
      <x:c r="B2487" s="453" t="str">
        <x:v>O&amp;M</x:v>
      </x:c>
      <x:c r="C2487" s="453" t="str">
        <x:v>PRODUÇÃO</x:v>
      </x:c>
      <x:c r="D2487" s="453" t="str">
        <x:v>LINHA MORTA</x:v>
      </x:c>
      <x:c r="E2487" s="453" t="str">
        <x:v>5020200037</x:v>
      </x:c>
      <x:c r="F2487" s="601" t="str">
        <x:v>INST ESTAI AEREO LM</x:v>
      </x:c>
      <x:c r="G2487" s="453" t="str">
        <x:v>CONJUNTO</x:v>
      </x:c>
      <x:c r="H2487" s="604" t="n">
        <x:v>4</x:v>
      </x:c>
      <x:c r="I2487" s="607" t="n">
        <x:v>3422.61</x:v>
      </x:c>
      <x:c r="J2487" s="607" t="n">
        <x:v>1472.24</x:v>
      </x:c>
      <x:c r="K2487" s="453" t="str">
        <x:v>NORTE | SUL</x:v>
      </x:c>
      <x:c r="L2487" s="453" t="str">
        <x:v>SIM</x:v>
      </x:c>
      <x:c r="M2487" s="453" t="str">
        <x:v>PRODUÇÃO · COMPÕE O FATOR K</x:v>
      </x:c>
      <x:c r="N2487" s="453" t="str">
        <x:v>DE/PARA POR CÓDIGO | NÃO INFORMADA</x:v>
      </x:c>
    </x:row>
    <x:row r="2488">
      <x:c r="A2488" s="453" t="str">
        <x:v>SETEMBRO 2025</x:v>
      </x:c>
      <x:c r="B2488" s="453" t="str">
        <x:v>O&amp;M</x:v>
      </x:c>
      <x:c r="C2488" s="453" t="str">
        <x:v>PRODUÇÃO</x:v>
      </x:c>
      <x:c r="D2488" s="453" t="str">
        <x:v>LINHA MORTA</x:v>
      </x:c>
      <x:c r="E2488" s="453" t="str">
        <x:v>5020200038</x:v>
      </x:c>
      <x:c r="F2488" s="601" t="str">
        <x:v>RET ESTAI AEREO LM</x:v>
      </x:c>
      <x:c r="G2488" s="453" t="str">
        <x:v>CONJUNTO</x:v>
      </x:c>
      <x:c r="H2488" s="604" t="n">
        <x:v>19</x:v>
      </x:c>
      <x:c r="I2488" s="607" t="n">
        <x:v>3199.68</x:v>
      </x:c>
      <x:c r="J2488" s="607" t="n">
        <x:v>5244.76</x:v>
      </x:c>
      <x:c r="K2488" s="453" t="str">
        <x:v>NORTE | SUL</x:v>
      </x:c>
      <x:c r="L2488" s="453" t="str">
        <x:v>SIM</x:v>
      </x:c>
      <x:c r="M2488" s="453" t="str">
        <x:v>PRODUÇÃO · COMPÕE O FATOR K</x:v>
      </x:c>
      <x:c r="N2488" s="453" t="str">
        <x:v>DE/PARA POR CÓDIGO | NÃO INFORMADA</x:v>
      </x:c>
    </x:row>
    <x:row r="2489">
      <x:c r="A2489" s="453" t="str">
        <x:v>SETEMBRO 2025</x:v>
      </x:c>
      <x:c r="B2489" s="453" t="str">
        <x:v>O&amp;M</x:v>
      </x:c>
      <x:c r="C2489" s="453" t="str">
        <x:v>PRODUÇÃO</x:v>
      </x:c>
      <x:c r="D2489" s="453" t="str">
        <x:v>LINHA MORTA</x:v>
      </x:c>
      <x:c r="E2489" s="453" t="str">
        <x:v>5020200039</x:v>
      </x:c>
      <x:c r="F2489" s="601" t="str">
        <x:v>TENSIONAR ESTAI LM</x:v>
      </x:c>
      <x:c r="G2489" s="453" t="str">
        <x:v>CONJUNTO</x:v>
      </x:c>
      <x:c r="H2489" s="604" t="n">
        <x:v>8</x:v>
      </x:c>
      <x:c r="I2489" s="607" t="n">
        <x:v>780.8</x:v>
      </x:c>
      <x:c r="J2489" s="607" t="n">
        <x:v>1472.24</x:v>
      </x:c>
      <x:c r="K2489" s="453" t="str">
        <x:v>NORTE</x:v>
      </x:c>
      <x:c r="L2489" s="453" t="str">
        <x:v>SIM</x:v>
      </x:c>
      <x:c r="M2489" s="453" t="str">
        <x:v>PRODUÇÃO · COMPÕE O FATOR K</x:v>
      </x:c>
      <x:c r="N2489" s="453" t="str">
        <x:v>DE/PARA POR CÓDIGO</x:v>
      </x:c>
    </x:row>
    <x:row r="2490">
      <x:c r="A2490" s="453" t="str">
        <x:v>SETEMBRO 2025</x:v>
      </x:c>
      <x:c r="B2490" s="453" t="str">
        <x:v>O&amp;M</x:v>
      </x:c>
      <x:c r="C2490" s="453" t="str">
        <x:v>PRODUÇÃO</x:v>
      </x:c>
      <x:c r="D2490" s="453" t="str">
        <x:v>LINHA MORTA</x:v>
      </x:c>
      <x:c r="E2490" s="453" t="str">
        <x:v>5021000131</x:v>
      </x:c>
      <x:c r="F2490" s="601" t="str">
        <x:v>INST ESTR PRI 2/3F SUS/PAS SP CRUZ SP LM</x:v>
      </x:c>
      <x:c r="G2490" s="453" t="str">
        <x:v>CONJUNTO</x:v>
      </x:c>
      <x:c r="H2490" s="604" t="n">
        <x:v>622</x:v>
      </x:c>
      <x:c r="I2490" s="607" t="n">
        <x:v>322891.11</x:v>
      </x:c>
      <x:c r="J2490" s="607" t="n">
        <x:v>405942.08</x:v>
      </x:c>
      <x:c r="K2490" s="453" t="str">
        <x:v>NORTE | SUL</x:v>
      </x:c>
      <x:c r="L2490" s="453" t="str">
        <x:v>SIM</x:v>
      </x:c>
      <x:c r="M2490" s="453" t="str">
        <x:v>PRODUÇÃO · COMPÕE O FATOR K</x:v>
      </x:c>
      <x:c r="N2490" s="453" t="str">
        <x:v>DE/PARA POR CÓDIGO | NÃO INFORMADA</x:v>
      </x:c>
    </x:row>
    <x:row r="2491">
      <x:c r="A2491" s="453" t="str">
        <x:v>SETEMBRO 2025</x:v>
      </x:c>
      <x:c r="B2491" s="453" t="str">
        <x:v>O&amp;M</x:v>
      </x:c>
      <x:c r="C2491" s="453" t="str">
        <x:v>PRODUÇÃO</x:v>
      </x:c>
      <x:c r="D2491" s="453" t="str">
        <x:v>LINHA MORTA</x:v>
      </x:c>
      <x:c r="E2491" s="453" t="str">
        <x:v>5021000132</x:v>
      </x:c>
      <x:c r="F2491" s="601" t="str">
        <x:v>RET ESTR PRI 2/3F SUS/PAS SP CRUZ SP LM</x:v>
      </x:c>
      <x:c r="G2491" s="453" t="str">
        <x:v>CONJUNTO</x:v>
      </x:c>
      <x:c r="H2491" s="604" t="n">
        <x:v>492</x:v>
      </x:c>
      <x:c r="I2491" s="607" t="n">
        <x:v>95922.45</x:v>
      </x:c>
      <x:c r="J2491" s="607" t="n">
        <x:v>240774.96</x:v>
      </x:c>
      <x:c r="K2491" s="453" t="str">
        <x:v>NORTE | SUL</x:v>
      </x:c>
      <x:c r="L2491" s="453" t="str">
        <x:v>SIM</x:v>
      </x:c>
      <x:c r="M2491" s="453" t="str">
        <x:v>PRODUÇÃO · COMPÕE O FATOR K</x:v>
      </x:c>
      <x:c r="N2491" s="453" t="str">
        <x:v>DE/PARA POR CÓDIGO</x:v>
      </x:c>
    </x:row>
    <x:row r="2492">
      <x:c r="A2492" s="453" t="str">
        <x:v>SETEMBRO 2025</x:v>
      </x:c>
      <x:c r="B2492" s="453" t="str">
        <x:v>O&amp;M</x:v>
      </x:c>
      <x:c r="C2492" s="453" t="str">
        <x:v>PRODUÇÃO</x:v>
      </x:c>
      <x:c r="D2492" s="453" t="str">
        <x:v>LINHA MORTA</x:v>
      </x:c>
      <x:c r="E2492" s="453" t="str">
        <x:v>5021000133</x:v>
      </x:c>
      <x:c r="F2492" s="601" t="str">
        <x:v>INST ESTR PRI 2/3F SUS/PAS DP CRUZ DP LM</x:v>
      </x:c>
      <x:c r="G2492" s="453" t="str">
        <x:v>CONJUNTO</x:v>
      </x:c>
      <x:c r="H2492" s="604" t="n">
        <x:v>43</x:v>
      </x:c>
      <x:c r="I2492" s="607" t="n">
        <x:v>31029.15</x:v>
      </x:c>
      <x:c r="J2492" s="607" t="n">
        <x:v>40899.88</x:v>
      </x:c>
      <x:c r="K2492" s="453" t="str">
        <x:v>NORTE | SUL</x:v>
      </x:c>
      <x:c r="L2492" s="453" t="str">
        <x:v>SIM</x:v>
      </x:c>
      <x:c r="M2492" s="453" t="str">
        <x:v>PRODUÇÃO · COMPÕE O FATOR K</x:v>
      </x:c>
      <x:c r="N2492" s="453" t="str">
        <x:v>DE/PARA POR CÓDIGO | NÃO INFORMADA</x:v>
      </x:c>
    </x:row>
    <x:row r="2493">
      <x:c r="A2493" s="453" t="str">
        <x:v>SETEMBRO 2025</x:v>
      </x:c>
      <x:c r="B2493" s="453" t="str">
        <x:v>O&amp;M</x:v>
      </x:c>
      <x:c r="C2493" s="453" t="str">
        <x:v>PRODUÇÃO</x:v>
      </x:c>
      <x:c r="D2493" s="453" t="str">
        <x:v>LINHA MORTA</x:v>
      </x:c>
      <x:c r="E2493" s="453" t="str">
        <x:v>5021000134</x:v>
      </x:c>
      <x:c r="F2493" s="601" t="str">
        <x:v>RET ESTR PRI 2/3F SUS/PAS DP CRUZ DP LM</x:v>
      </x:c>
      <x:c r="G2493" s="453" t="str">
        <x:v>CONJUNTO</x:v>
      </x:c>
      <x:c r="H2493" s="604" t="n">
        <x:v>56</x:v>
      </x:c>
      <x:c r="I2493" s="607" t="n">
        <x:v>14316.36</x:v>
      </x:c>
      <x:c r="J2493" s="607" t="n">
        <x:v>39948.72</x:v>
      </x:c>
      <x:c r="K2493" s="453" t="str">
        <x:v>NORTE | SUL</x:v>
      </x:c>
      <x:c r="L2493" s="453" t="str">
        <x:v>SIM</x:v>
      </x:c>
      <x:c r="M2493" s="453" t="str">
        <x:v>PRODUÇÃO · COMPÕE O FATOR K</x:v>
      </x:c>
      <x:c r="N2493" s="453" t="str">
        <x:v>DE/PARA POR CÓDIGO</x:v>
      </x:c>
    </x:row>
    <x:row r="2494">
      <x:c r="A2494" s="453" t="str">
        <x:v>SETEMBRO 2025</x:v>
      </x:c>
      <x:c r="B2494" s="453" t="str">
        <x:v>O&amp;M</x:v>
      </x:c>
      <x:c r="C2494" s="453" t="str">
        <x:v>PRODUÇÃO</x:v>
      </x:c>
      <x:c r="D2494" s="453" t="str">
        <x:v>LINHA MORTA</x:v>
      </x:c>
      <x:c r="E2494" s="453" t="str">
        <x:v>5021000135</x:v>
      </x:c>
      <x:c r="F2494" s="601" t="str">
        <x:v>INST ESTR PRI 2/3F ANC/AMA SP CRUZ DP LM</x:v>
      </x:c>
      <x:c r="G2494" s="453" t="str">
        <x:v>CONJUNTO</x:v>
      </x:c>
      <x:c r="H2494" s="604" t="n">
        <x:v>106</x:v>
      </x:c>
      <x:c r="I2494" s="607" t="n">
        <x:v>92378.12</x:v>
      </x:c>
      <x:c r="J2494" s="607" t="n">
        <x:v>113447.56</x:v>
      </x:c>
      <x:c r="K2494" s="453" t="str">
        <x:v>NORTE | SUL</x:v>
      </x:c>
      <x:c r="L2494" s="453" t="str">
        <x:v>SIM</x:v>
      </x:c>
      <x:c r="M2494" s="453" t="str">
        <x:v>PRODUÇÃO · COMPÕE O FATOR K</x:v>
      </x:c>
      <x:c r="N2494" s="453" t="str">
        <x:v>DE/PARA POR CÓDIGO</x:v>
      </x:c>
    </x:row>
    <x:row r="2495">
      <x:c r="A2495" s="453" t="str">
        <x:v>SETEMBRO 2025</x:v>
      </x:c>
      <x:c r="B2495" s="453" t="str">
        <x:v>O&amp;M</x:v>
      </x:c>
      <x:c r="C2495" s="453" t="str">
        <x:v>PRODUÇÃO</x:v>
      </x:c>
      <x:c r="D2495" s="453" t="str">
        <x:v>LINHA MORTA</x:v>
      </x:c>
      <x:c r="E2495" s="453" t="str">
        <x:v>5021000136</x:v>
      </x:c>
      <x:c r="F2495" s="601" t="str">
        <x:v>RET ESTR PRI 2/3F ANC/AMA SP CRUZ DP LM</x:v>
      </x:c>
      <x:c r="G2495" s="453" t="str">
        <x:v>CONJUNTO</x:v>
      </x:c>
      <x:c r="H2495" s="604" t="n">
        <x:v>51</x:v>
      </x:c>
      <x:c r="I2495" s="607" t="n">
        <x:v>16080.64</x:v>
      </x:c>
      <x:c r="J2495" s="607" t="n">
        <x:v>38208.18</x:v>
      </x:c>
      <x:c r="K2495" s="453" t="str">
        <x:v>NORTE | SUL</x:v>
      </x:c>
      <x:c r="L2495" s="453" t="str">
        <x:v>SIM</x:v>
      </x:c>
      <x:c r="M2495" s="453" t="str">
        <x:v>PRODUÇÃO · COMPÕE O FATOR K</x:v>
      </x:c>
      <x:c r="N2495" s="453" t="str">
        <x:v>DE/PARA POR CÓDIGO | NÃO INFORMADA</x:v>
      </x:c>
    </x:row>
    <x:row r="2496">
      <x:c r="A2496" s="453" t="str">
        <x:v>SETEMBRO 2025</x:v>
      </x:c>
      <x:c r="B2496" s="453" t="str">
        <x:v>O&amp;M</x:v>
      </x:c>
      <x:c r="C2496" s="453" t="str">
        <x:v>PRODUÇÃO</x:v>
      </x:c>
      <x:c r="D2496" s="453" t="str">
        <x:v>LINHA MORTA</x:v>
      </x:c>
      <x:c r="E2496" s="453" t="str">
        <x:v>5021000137</x:v>
      </x:c>
      <x:c r="F2496" s="601" t="str">
        <x:v>INST ESTR PRI 2/3F ANC/AMA DP CRUZ DP LM</x:v>
      </x:c>
      <x:c r="G2496" s="453" t="str">
        <x:v>CONJUNTO</x:v>
      </x:c>
      <x:c r="H2496" s="604" t="n">
        <x:v>135</x:v>
      </x:c>
      <x:c r="I2496" s="607" t="n">
        <x:v>175886.76</x:v>
      </x:c>
      <x:c r="J2496" s="607" t="n">
        <x:v>205529.4</x:v>
      </x:c>
      <x:c r="K2496" s="453" t="str">
        <x:v>NORTE | SUL</x:v>
      </x:c>
      <x:c r="L2496" s="453" t="str">
        <x:v>SIM</x:v>
      </x:c>
      <x:c r="M2496" s="453" t="str">
        <x:v>PRODUÇÃO · COMPÕE O FATOR K</x:v>
      </x:c>
      <x:c r="N2496" s="453" t="str">
        <x:v>DE/PARA POR CÓDIGO</x:v>
      </x:c>
    </x:row>
    <x:row r="2497">
      <x:c r="A2497" s="453" t="str">
        <x:v>SETEMBRO 2025</x:v>
      </x:c>
      <x:c r="B2497" s="453" t="str">
        <x:v>O&amp;M</x:v>
      </x:c>
      <x:c r="C2497" s="453" t="str">
        <x:v>PRODUÇÃO</x:v>
      </x:c>
      <x:c r="D2497" s="453" t="str">
        <x:v>LINHA MORTA</x:v>
      </x:c>
      <x:c r="E2497" s="453" t="str">
        <x:v>5021000138</x:v>
      </x:c>
      <x:c r="F2497" s="601" t="str">
        <x:v>RET ESTR PRI 2/3F ANC/AMA DP CRUZ DP LM</x:v>
      </x:c>
      <x:c r="G2497" s="453" t="str">
        <x:v>CONJUNTO</x:v>
      </x:c>
      <x:c r="H2497" s="604" t="n">
        <x:v>37</x:v>
      </x:c>
      <x:c r="I2497" s="607" t="n">
        <x:v>15349.45</x:v>
      </x:c>
      <x:c r="J2497" s="607" t="n">
        <x:v>39429.42</x:v>
      </x:c>
      <x:c r="K2497" s="453" t="str">
        <x:v>NORTE | SUL</x:v>
      </x:c>
      <x:c r="L2497" s="453" t="str">
        <x:v>SIM</x:v>
      </x:c>
      <x:c r="M2497" s="453" t="str">
        <x:v>PRODUÇÃO · COMPÕE O FATOR K</x:v>
      </x:c>
      <x:c r="N2497" s="453" t="str">
        <x:v>DE/PARA POR CÓDIGO | OBSERVAÇÃO DO DE/PARA | NÃO INFORMADA</x:v>
      </x:c>
    </x:row>
    <x:row r="2498">
      <x:c r="A2498" s="453" t="str">
        <x:v>SETEMBRO 2025</x:v>
      </x:c>
      <x:c r="B2498" s="453" t="str">
        <x:v>O&amp;M</x:v>
      </x:c>
      <x:c r="C2498" s="453" t="str">
        <x:v>PRODUÇÃO</x:v>
      </x:c>
      <x:c r="D2498" s="453" t="str">
        <x:v>LINHA MORTA</x:v>
      </x:c>
      <x:c r="E2498" s="453" t="str">
        <x:v>5021000140</x:v>
      </x:c>
      <x:c r="F2498" s="601" t="str">
        <x:v>RET ESTR PRI 1F SUSP/PAS SP S/CRUZ LM</x:v>
      </x:c>
      <x:c r="G2498" s="453" t="str">
        <x:v>CONJUNTO</x:v>
      </x:c>
      <x:c r="H2498" s="604" t="n">
        <x:v>206</x:v>
      </x:c>
      <x:c r="I2498" s="607" t="n">
        <x:v>14071.86</x:v>
      </x:c>
      <x:c r="J2498" s="607" t="n">
        <x:v>40617.02</x:v>
      </x:c>
      <x:c r="K2498" s="453" t="str">
        <x:v>NORTE | SUL</x:v>
      </x:c>
      <x:c r="L2498" s="453" t="str">
        <x:v>SIM</x:v>
      </x:c>
      <x:c r="M2498" s="453" t="str">
        <x:v>PRODUÇÃO · COMPÕE O FATOR K</x:v>
      </x:c>
      <x:c r="N2498" s="453" t="str">
        <x:v>DE/PARA POR CÓDIGO</x:v>
      </x:c>
    </x:row>
    <x:row r="2499">
      <x:c r="A2499" s="453" t="str">
        <x:v>SETEMBRO 2025</x:v>
      </x:c>
      <x:c r="B2499" s="453" t="str">
        <x:v>O&amp;M</x:v>
      </x:c>
      <x:c r="C2499" s="453" t="str">
        <x:v>PRODUÇÃO</x:v>
      </x:c>
      <x:c r="D2499" s="453" t="str">
        <x:v>LINHA MORTA</x:v>
      </x:c>
      <x:c r="E2499" s="453" t="str">
        <x:v>5021000141</x:v>
      </x:c>
      <x:c r="F2499" s="601" t="str">
        <x:v>INST ESTR PRI 1F SUSP/PAS DP S/CRUZ LM</x:v>
      </x:c>
      <x:c r="G2499" s="453" t="str">
        <x:v>CONJUNTO</x:v>
      </x:c>
      <x:c r="H2499" s="604" t="n">
        <x:v>239</x:v>
      </x:c>
      <x:c r="I2499" s="607" t="n">
        <x:v>39657.27</x:v>
      </x:c>
      <x:c r="J2499" s="607" t="n">
        <x:v>87211.1</x:v>
      </x:c>
      <x:c r="K2499" s="453" t="str">
        <x:v>NORTE | SUL</x:v>
      </x:c>
      <x:c r="L2499" s="453" t="str">
        <x:v>SIM</x:v>
      </x:c>
      <x:c r="M2499" s="453" t="str">
        <x:v>PRODUÇÃO · COMPÕE O FATOR K</x:v>
      </x:c>
      <x:c r="N2499" s="453" t="str">
        <x:v>DE/PARA POR CÓDIGO</x:v>
      </x:c>
    </x:row>
    <x:row r="2500">
      <x:c r="A2500" s="453" t="str">
        <x:v>SETEMBRO 2025</x:v>
      </x:c>
      <x:c r="B2500" s="453" t="str">
        <x:v>O&amp;M</x:v>
      </x:c>
      <x:c r="C2500" s="453" t="str">
        <x:v>PRODUÇÃO</x:v>
      </x:c>
      <x:c r="D2500" s="453" t="str">
        <x:v>LINHA MORTA</x:v>
      </x:c>
      <x:c r="E2500" s="453" t="str">
        <x:v>5021000145</x:v>
      </x:c>
      <x:c r="F2500" s="601" t="str">
        <x:v>INST ESTR PRI 1F ANC/AMA DP S/CRUZ LM</x:v>
      </x:c>
      <x:c r="G2500" s="453" t="str">
        <x:v>CONJUNTO</x:v>
      </x:c>
      <x:c r="H2500" s="604" t="n">
        <x:v>73</x:v>
      </x:c>
      <x:c r="I2500" s="607" t="n">
        <x:v>27791.1</x:v>
      </x:c>
      <x:c r="J2500" s="607" t="n">
        <x:v>38344.71</x:v>
      </x:c>
      <x:c r="K2500" s="453" t="str">
        <x:v>NORTE | SUL</x:v>
      </x:c>
      <x:c r="L2500" s="453" t="str">
        <x:v>SIM</x:v>
      </x:c>
      <x:c r="M2500" s="453" t="str">
        <x:v>PRODUÇÃO · COMPÕE O FATOR K</x:v>
      </x:c>
      <x:c r="N2500" s="453" t="str">
        <x:v>DE/PARA POR CÓDIGO</x:v>
      </x:c>
    </x:row>
    <x:row r="2501">
      <x:c r="A2501" s="453" t="str">
        <x:v>SETEMBRO 2025</x:v>
      </x:c>
      <x:c r="B2501" s="453" t="str">
        <x:v>O&amp;M</x:v>
      </x:c>
      <x:c r="C2501" s="453" t="str">
        <x:v>PRODUÇÃO</x:v>
      </x:c>
      <x:c r="D2501" s="453" t="str">
        <x:v>LINHA MORTA</x:v>
      </x:c>
      <x:c r="E2501" s="453" t="str">
        <x:v>5021000146</x:v>
      </x:c>
      <x:c r="F2501" s="601" t="str">
        <x:v>RET ESTR PRI 1F ANC/AMA DP S/CRUZ LM</x:v>
      </x:c>
      <x:c r="G2501" s="453" t="str">
        <x:v>CONJUNTO</x:v>
      </x:c>
      <x:c r="H2501" s="604" t="n">
        <x:v>27</x:v>
      </x:c>
      <x:c r="I2501" s="607" t="n">
        <x:v>3953.34</x:v>
      </x:c>
      <x:c r="J2501" s="607" t="n">
        <x:v>9582.57</x:v>
      </x:c>
      <x:c r="K2501" s="453" t="str">
        <x:v>NORTE | SUL</x:v>
      </x:c>
      <x:c r="L2501" s="453" t="str">
        <x:v>SIM</x:v>
      </x:c>
      <x:c r="M2501" s="453" t="str">
        <x:v>PRODUÇÃO · COMPÕE O FATOR K</x:v>
      </x:c>
      <x:c r="N2501" s="453" t="str">
        <x:v>DE/PARA POR CÓDIGO</x:v>
      </x:c>
    </x:row>
    <x:row r="2502">
      <x:c r="A2502" s="453" t="str">
        <x:v>SETEMBRO 2025</x:v>
      </x:c>
      <x:c r="B2502" s="453" t="str">
        <x:v>O&amp;M</x:v>
      </x:c>
      <x:c r="C2502" s="453" t="str">
        <x:v>PRODUÇÃO</x:v>
      </x:c>
      <x:c r="D2502" s="453" t="str">
        <x:v>LINHA MORTA</x:v>
      </x:c>
      <x:c r="E2502" s="453" t="str">
        <x:v>5021000148</x:v>
      </x:c>
      <x:c r="F2502" s="601" t="str">
        <x:v>RET ESTR PRI 2/3F SUS/PAS SP S/CRUZ LM</x:v>
      </x:c>
      <x:c r="G2502" s="453" t="str">
        <x:v>CONJUNTO</x:v>
      </x:c>
      <x:c r="H2502" s="604" t="n">
        <x:v>9</x:v>
      </x:c>
      <x:c r="I2502" s="607" t="n">
        <x:v>1010.34</x:v>
      </x:c>
      <x:c r="J2502" s="607" t="n">
        <x:v>2251.35</x:v>
      </x:c>
      <x:c r="K2502" s="453" t="str">
        <x:v>NORTE | SUL</x:v>
      </x:c>
      <x:c r="L2502" s="453" t="str">
        <x:v>SIM</x:v>
      </x:c>
      <x:c r="M2502" s="453" t="str">
        <x:v>PRODUÇÃO · COMPÕE O FATOR K</x:v>
      </x:c>
      <x:c r="N2502" s="453" t="str">
        <x:v>DE/PARA POR CÓDIGO</x:v>
      </x:c>
    </x:row>
    <x:row r="2503">
      <x:c r="A2503" s="453" t="str">
        <x:v>SETEMBRO 2025</x:v>
      </x:c>
      <x:c r="B2503" s="453" t="str">
        <x:v>O&amp;M</x:v>
      </x:c>
      <x:c r="C2503" s="453" t="str">
        <x:v>PRODUÇÃO</x:v>
      </x:c>
      <x:c r="D2503" s="453" t="str">
        <x:v>LINHA MORTA</x:v>
      </x:c>
      <x:c r="E2503" s="453" t="str">
        <x:v>5021000158</x:v>
      </x:c>
      <x:c r="F2503" s="601" t="str">
        <x:v>INST ESTR PRI RDC PASSANTE SIMPLES LM</x:v>
      </x:c>
      <x:c r="G2503" s="453" t="str">
        <x:v>CONJUNTO</x:v>
      </x:c>
      <x:c r="H2503" s="604" t="n">
        <x:v>47</x:v>
      </x:c>
      <x:c r="I2503" s="607" t="n">
        <x:v>22183.88</x:v>
      </x:c>
      <x:c r="J2503" s="607" t="n">
        <x:v>28258.75</x:v>
      </x:c>
      <x:c r="K2503" s="453" t="str">
        <x:v>NORTE | SUL</x:v>
      </x:c>
      <x:c r="L2503" s="453" t="str">
        <x:v>SIM</x:v>
      </x:c>
      <x:c r="M2503" s="453" t="str">
        <x:v>PRODUÇÃO · COMPÕE O FATOR K</x:v>
      </x:c>
      <x:c r="N2503" s="453" t="str">
        <x:v>DE/PARA POR CÓDIGO | SEM DE/PARA (OBS. EQUIVALÊNCIA / DILUIÇÃO)</x:v>
      </x:c>
    </x:row>
    <x:row r="2504">
      <x:c r="A2504" s="453" t="str">
        <x:v>SETEMBRO 2025</x:v>
      </x:c>
      <x:c r="B2504" s="453" t="str">
        <x:v>O&amp;M</x:v>
      </x:c>
      <x:c r="C2504" s="453" t="str">
        <x:v>PRODUÇÃO</x:v>
      </x:c>
      <x:c r="D2504" s="453" t="str">
        <x:v>LINHA MORTA</x:v>
      </x:c>
      <x:c r="E2504" s="453" t="str">
        <x:v>5021000159</x:v>
      </x:c>
      <x:c r="F2504" s="601" t="str">
        <x:v>RET ESTR PRI RDC PASSANTE SIMPLES LM</x:v>
      </x:c>
      <x:c r="G2504" s="453" t="str">
        <x:v>CONJUNTO</x:v>
      </x:c>
      <x:c r="H2504" s="604" t="n">
        <x:v>4</x:v>
      </x:c>
      <x:c r="I2504" s="607" t="n">
        <x:v>771.12</x:v>
      </x:c>
      <x:c r="J2504" s="607" t="n">
        <x:v>1396.52</x:v>
      </x:c>
      <x:c r="K2504" s="453" t="str">
        <x:v>NORTE | SUL</x:v>
      </x:c>
      <x:c r="L2504" s="453" t="str">
        <x:v>SIM</x:v>
      </x:c>
      <x:c r="M2504" s="453" t="str">
        <x:v>PRODUÇÃO · COMPÕE O FATOR K</x:v>
      </x:c>
      <x:c r="N2504" s="453" t="str">
        <x:v>NÃO INFORMADA | DE/PARA POR CÓDIGO</x:v>
      </x:c>
    </x:row>
    <x:row r="2505">
      <x:c r="A2505" s="453" t="str">
        <x:v>SETEMBRO 2025</x:v>
      </x:c>
      <x:c r="B2505" s="453" t="str">
        <x:v>O&amp;M</x:v>
      </x:c>
      <x:c r="C2505" s="453" t="str">
        <x:v>PRODUÇÃO</x:v>
      </x:c>
      <x:c r="D2505" s="453" t="str">
        <x:v>LINHA MORTA</x:v>
      </x:c>
      <x:c r="E2505" s="453" t="str">
        <x:v>5021000160</x:v>
      </x:c>
      <x:c r="F2505" s="601" t="str">
        <x:v>INST ESTR PRI RDC ANCORAGEM SIMPLES LM</x:v>
      </x:c>
      <x:c r="G2505" s="453" t="str">
        <x:v>CONJUNTO</x:v>
      </x:c>
      <x:c r="H2505" s="604" t="n">
        <x:v>19</x:v>
      </x:c>
      <x:c r="I2505" s="607" t="n">
        <x:v>13167.76</x:v>
      </x:c>
      <x:c r="J2505" s="607" t="n">
        <x:v>14066.08</x:v>
      </x:c>
      <x:c r="K2505" s="453" t="str">
        <x:v>NORTE | SUL</x:v>
      </x:c>
      <x:c r="L2505" s="453" t="str">
        <x:v>SIM</x:v>
      </x:c>
      <x:c r="M2505" s="453" t="str">
        <x:v>PRODUÇÃO · COMPÕE O FATOR K</x:v>
      </x:c>
      <x:c r="N2505" s="453" t="str">
        <x:v>DE/PARA POR CÓDIGO</x:v>
      </x:c>
    </x:row>
    <x:row r="2506">
      <x:c r="A2506" s="453" t="str">
        <x:v>SETEMBRO 2025</x:v>
      </x:c>
      <x:c r="B2506" s="453" t="str">
        <x:v>O&amp;M</x:v>
      </x:c>
      <x:c r="C2506" s="453" t="str">
        <x:v>PRODUÇÃO</x:v>
      </x:c>
      <x:c r="D2506" s="453" t="str">
        <x:v>LINHA MORTA</x:v>
      </x:c>
      <x:c r="E2506" s="453" t="str">
        <x:v>5021000162</x:v>
      </x:c>
      <x:c r="F2506" s="601" t="str">
        <x:v>INST ESTR PRI RDC ANCORAGEM DUPLA LM</x:v>
      </x:c>
      <x:c r="G2506" s="453" t="str">
        <x:v>CONJUNTO</x:v>
      </x:c>
      <x:c r="H2506" s="604" t="n">
        <x:v>2</x:v>
      </x:c>
      <x:c r="I2506" s="607" t="n">
        <x:v>2772.12</x:v>
      </x:c>
      <x:c r="J2506" s="607" t="n">
        <x:v>1830.04</x:v>
      </x:c>
      <x:c r="K2506" s="453" t="str">
        <x:v>NORTE | SUL</x:v>
      </x:c>
      <x:c r="L2506" s="453" t="str">
        <x:v>SIM</x:v>
      </x:c>
      <x:c r="M2506" s="453" t="str">
        <x:v>PRODUÇÃO · COMPÕE O FATOR K</x:v>
      </x:c>
      <x:c r="N2506" s="453" t="str">
        <x:v>DE/PARA POR CÓDIGO | NÃO INFORMADA</x:v>
      </x:c>
    </x:row>
    <x:row r="2507">
      <x:c r="A2507" s="453" t="str">
        <x:v>SETEMBRO 2025</x:v>
      </x:c>
      <x:c r="B2507" s="453" t="str">
        <x:v>O&amp;M</x:v>
      </x:c>
      <x:c r="C2507" s="453" t="str">
        <x:v>PRODUÇÃO</x:v>
      </x:c>
      <x:c r="D2507" s="453" t="str">
        <x:v>LINHA MORTA</x:v>
      </x:c>
      <x:c r="E2507" s="453" t="str">
        <x:v>5021000164</x:v>
      </x:c>
      <x:c r="F2507" s="601" t="str">
        <x:v>INST ESTR PRI RDC N3S-CE LM</x:v>
      </x:c>
      <x:c r="G2507" s="453" t="str">
        <x:v>CONJUNTO</x:v>
      </x:c>
      <x:c r="H2507" s="604" t="n">
        <x:v>2</x:v>
      </x:c>
      <x:c r="I2507" s="607" t="n">
        <x:v>3972.72</x:v>
      </x:c>
      <x:c r="J2507" s="607" t="n">
        <x:v>2273.54</x:v>
      </x:c>
      <x:c r="K2507" s="453" t="str">
        <x:v>NORTE | SUL</x:v>
      </x:c>
      <x:c r="L2507" s="453" t="str">
        <x:v>SIM</x:v>
      </x:c>
      <x:c r="M2507" s="453" t="str">
        <x:v>PRODUÇÃO · COMPÕE O FATOR K</x:v>
      </x:c>
      <x:c r="N2507" s="453" t="str">
        <x:v>DE/PARA POR CÓDIGO</x:v>
      </x:c>
    </x:row>
    <x:row r="2508">
      <x:c r="A2508" s="453" t="str">
        <x:v>SETEMBRO 2025</x:v>
      </x:c>
      <x:c r="B2508" s="453" t="str">
        <x:v>O&amp;M</x:v>
      </x:c>
      <x:c r="C2508" s="453" t="str">
        <x:v>PRODUÇÃO</x:v>
      </x:c>
      <x:c r="D2508" s="453" t="str">
        <x:v>LINHA MORTA</x:v>
      </x:c>
      <x:c r="E2508" s="453" t="str">
        <x:v>5021100014</x:v>
      </x:c>
      <x:c r="F2508" s="601" t="str">
        <x:v>INST ESTRUTURA SECUNDARIA LM</x:v>
      </x:c>
      <x:c r="G2508" s="453" t="str">
        <x:v>UNIDADE</x:v>
      </x:c>
      <x:c r="H2508" s="604" t="n">
        <x:v>2089</x:v>
      </x:c>
      <x:c r="I2508" s="607" t="n">
        <x:v>243105.05</x:v>
      </x:c>
      <x:c r="J2508" s="607" t="n">
        <x:v>494278.29</x:v>
      </x:c>
      <x:c r="K2508" s="453" t="str">
        <x:v>NORTE | SUL</x:v>
      </x:c>
      <x:c r="L2508" s="453" t="str">
        <x:v>SIM</x:v>
      </x:c>
      <x:c r="M2508" s="453" t="str">
        <x:v>PRODUÇÃO · COMPÕE O FATOR K</x:v>
      </x:c>
      <x:c r="N2508" s="453" t="str">
        <x:v>DE/PARA POR CÓDIGO | NÃO INFORMADA</x:v>
      </x:c>
    </x:row>
    <x:row r="2509">
      <x:c r="A2509" s="453" t="str">
        <x:v>SETEMBRO 2025</x:v>
      </x:c>
      <x:c r="B2509" s="453" t="str">
        <x:v>O&amp;M</x:v>
      </x:c>
      <x:c r="C2509" s="453" t="str">
        <x:v>PRODUÇÃO</x:v>
      </x:c>
      <x:c r="D2509" s="453" t="str">
        <x:v>LINHA MORTA</x:v>
      </x:c>
      <x:c r="E2509" s="453" t="str">
        <x:v>5021100015</x:v>
      </x:c>
      <x:c r="F2509" s="601" t="str">
        <x:v>RET ESTRUTURA SECUNDARIA LM</x:v>
      </x:c>
      <x:c r="G2509" s="453" t="str">
        <x:v>UNIDADE</x:v>
      </x:c>
      <x:c r="H2509" s="604" t="n">
        <x:v>1873</x:v>
      </x:c>
      <x:c r="I2509" s="607" t="n">
        <x:v>88320.61</x:v>
      </x:c>
      <x:c r="J2509" s="607" t="n">
        <x:v>443170.53</x:v>
      </x:c>
      <x:c r="K2509" s="453" t="str">
        <x:v>NORTE | SUL</x:v>
      </x:c>
      <x:c r="L2509" s="453" t="str">
        <x:v>SIM</x:v>
      </x:c>
      <x:c r="M2509" s="453" t="str">
        <x:v>PRODUÇÃO · COMPÕE O FATOR K</x:v>
      </x:c>
      <x:c r="N2509" s="453" t="str">
        <x:v>DE/PARA POR CÓDIGO</x:v>
      </x:c>
    </x:row>
    <x:row r="2510">
      <x:c r="A2510" s="453" t="str">
        <x:v>SETEMBRO 2025</x:v>
      </x:c>
      <x:c r="B2510" s="453" t="str">
        <x:v>O&amp;M</x:v>
      </x:c>
      <x:c r="C2510" s="453" t="str">
        <x:v>PRODUÇÃO</x:v>
      </x:c>
      <x:c r="D2510" s="453" t="str">
        <x:v>LINHA MORTA</x:v>
      </x:c>
      <x:c r="E2510" s="453" t="str">
        <x:v>5021200046</x:v>
      </x:c>
      <x:c r="F2510" s="601" t="str">
        <x:v>INST ISOLADOR PINO/PILAR LM</x:v>
      </x:c>
      <x:c r="G2510" s="453" t="str">
        <x:v>UNIDADE</x:v>
      </x:c>
      <x:c r="H2510" s="604" t="n">
        <x:v>78</x:v>
      </x:c>
      <x:c r="I2510" s="607" t="n">
        <x:v>5784.75</x:v>
      </x:c>
      <x:c r="J2510" s="607" t="n">
        <x:v>23581.74</x:v>
      </x:c>
      <x:c r="K2510" s="453" t="str">
        <x:v>NORTE | SUL</x:v>
      </x:c>
      <x:c r="L2510" s="453" t="str">
        <x:v>SIM</x:v>
      </x:c>
      <x:c r="M2510" s="453" t="str">
        <x:v>PRODUÇÃO · COMPÕE O FATOR K</x:v>
      </x:c>
      <x:c r="N2510" s="453" t="str">
        <x:v>DE/PARA POR CÓDIGO | NÃO INFORMADA</x:v>
      </x:c>
    </x:row>
    <x:row r="2511">
      <x:c r="A2511" s="453" t="str">
        <x:v>SETEMBRO 2025</x:v>
      </x:c>
      <x:c r="B2511" s="453" t="str">
        <x:v>O&amp;M</x:v>
      </x:c>
      <x:c r="C2511" s="453" t="str">
        <x:v>PRODUÇÃO</x:v>
      </x:c>
      <x:c r="D2511" s="453" t="str">
        <x:v>LINHA MORTA</x:v>
      </x:c>
      <x:c r="E2511" s="453" t="str">
        <x:v>5021200047</x:v>
      </x:c>
      <x:c r="F2511" s="601" t="str">
        <x:v>RET ISOLADOR PINO/PILAR LM</x:v>
      </x:c>
      <x:c r="G2511" s="453" t="str">
        <x:v>UNIDADE</x:v>
      </x:c>
      <x:c r="H2511" s="604" t="n">
        <x:v>31</x:v>
      </x:c>
      <x:c r="I2511" s="607" t="n">
        <x:v>795.77</x:v>
      </x:c>
      <x:c r="J2511" s="607" t="n">
        <x:v>9372.23</x:v>
      </x:c>
      <x:c r="K2511" s="453" t="str">
        <x:v>NORTE | SUL</x:v>
      </x:c>
      <x:c r="L2511" s="453" t="str">
        <x:v>SIM</x:v>
      </x:c>
      <x:c r="M2511" s="453" t="str">
        <x:v>PRODUÇÃO · COMPÕE O FATOR K</x:v>
      </x:c>
      <x:c r="N2511" s="453" t="str">
        <x:v>DE/PARA POR CÓDIGO</x:v>
      </x:c>
    </x:row>
    <x:row r="2512">
      <x:c r="A2512" s="453" t="str">
        <x:v>SETEMBRO 2025</x:v>
      </x:c>
      <x:c r="B2512" s="453" t="str">
        <x:v>O&amp;M</x:v>
      </x:c>
      <x:c r="C2512" s="453" t="str">
        <x:v>PRODUÇÃO</x:v>
      </x:c>
      <x:c r="D2512" s="453" t="str">
        <x:v>LINHA MORTA</x:v>
      </x:c>
      <x:c r="E2512" s="453" t="str">
        <x:v>5021200048</x:v>
      </x:c>
      <x:c r="F2512" s="601" t="str">
        <x:v>INST ISOLAD DISCO/ANCORAGEM LM</x:v>
      </x:c>
      <x:c r="G2512" s="453" t="str">
        <x:v>CONJUNTO</x:v>
      </x:c>
      <x:c r="H2512" s="604" t="n">
        <x:v>36</x:v>
      </x:c>
      <x:c r="I2512" s="607" t="n">
        <x:v>3807.04</x:v>
      </x:c>
      <x:c r="J2512" s="607" t="n">
        <x:v>11967.48</x:v>
      </x:c>
      <x:c r="K2512" s="453" t="str">
        <x:v>NORTE | SUL</x:v>
      </x:c>
      <x:c r="L2512" s="453" t="str">
        <x:v>SIM</x:v>
      </x:c>
      <x:c r="M2512" s="453" t="str">
        <x:v>PRODUÇÃO · COMPÕE O FATOR K</x:v>
      </x:c>
      <x:c r="N2512" s="453" t="str">
        <x:v>DE/PARA POR CÓDIGO</x:v>
      </x:c>
    </x:row>
    <x:row r="2513">
      <x:c r="A2513" s="453" t="str">
        <x:v>SETEMBRO 2025</x:v>
      </x:c>
      <x:c r="B2513" s="453" t="str">
        <x:v>O&amp;M</x:v>
      </x:c>
      <x:c r="C2513" s="453" t="str">
        <x:v>PRODUÇÃO</x:v>
      </x:c>
      <x:c r="D2513" s="453" t="str">
        <x:v>LINHA MORTA</x:v>
      </x:c>
      <x:c r="E2513" s="453" t="str">
        <x:v>5021200049</x:v>
      </x:c>
      <x:c r="F2513" s="601" t="str">
        <x:v>RET ISOLAD DISCO/ANCORAGEM LM</x:v>
      </x:c>
      <x:c r="G2513" s="453" t="str">
        <x:v>CONJUNTO</x:v>
      </x:c>
      <x:c r="H2513" s="604" t="n">
        <x:v>5</x:v>
      </x:c>
      <x:c r="I2513" s="607" t="n">
        <x:v>195.92</x:v>
      </x:c>
      <x:c r="J2513" s="607" t="n">
        <x:v>1047</x:v>
      </x:c>
      <x:c r="K2513" s="453" t="str">
        <x:v>NORTE | SUL</x:v>
      </x:c>
      <x:c r="L2513" s="453" t="str">
        <x:v>SIM</x:v>
      </x:c>
      <x:c r="M2513" s="453" t="str">
        <x:v>PRODUÇÃO · COMPÕE O FATOR K</x:v>
      </x:c>
      <x:c r="N2513" s="453" t="str">
        <x:v>DE/PARA POR CÓDIGO</x:v>
      </x:c>
    </x:row>
    <x:row r="2514">
      <x:c r="A2514" s="453" t="str">
        <x:v>SETEMBRO 2025</x:v>
      </x:c>
      <x:c r="B2514" s="453" t="str">
        <x:v>O&amp;M</x:v>
      </x:c>
      <x:c r="C2514" s="453" t="str">
        <x:v>PRODUÇÃO</x:v>
      </x:c>
      <x:c r="D2514" s="453" t="str">
        <x:v>LINHA MORTA</x:v>
      </x:c>
      <x:c r="E2514" s="453" t="str">
        <x:v>5022000231</x:v>
      </x:c>
      <x:c r="F2514" s="601" t="str">
        <x:v>RET COND NU COBRE &gt; 50MM² LM</x:v>
      </x:c>
      <x:c r="G2514" s="453" t="str">
        <x:v>METRO</x:v>
      </x:c>
      <x:c r="H2514" s="604" t="n">
        <x:v>4881</x:v>
      </x:c>
      <x:c r="I2514" s="607" t="n">
        <x:v>13379.77</x:v>
      </x:c>
      <x:c r="J2514" s="607" t="n">
        <x:v>16058.49</x:v>
      </x:c>
      <x:c r="K2514" s="453" t="str">
        <x:v>NORTE | SUL</x:v>
      </x:c>
      <x:c r="L2514" s="453" t="str">
        <x:v>SIM</x:v>
      </x:c>
      <x:c r="M2514" s="453" t="str">
        <x:v>PRODUÇÃO · COMPÕE O FATOR K</x:v>
      </x:c>
      <x:c r="N2514" s="453" t="str">
        <x:v>NÃO INFORMADA</x:v>
      </x:c>
    </x:row>
    <x:row r="2515">
      <x:c r="A2515" s="453" t="str">
        <x:v>SETEMBRO 2025</x:v>
      </x:c>
      <x:c r="B2515" s="453" t="str">
        <x:v>O&amp;M</x:v>
      </x:c>
      <x:c r="C2515" s="453" t="str">
        <x:v>PRODUÇÃO</x:v>
      </x:c>
      <x:c r="D2515" s="453" t="str">
        <x:v>LINHA MORTA</x:v>
      </x:c>
      <x:c r="E2515" s="453" t="str">
        <x:v>5022000232</x:v>
      </x:c>
      <x:c r="F2515" s="601" t="str">
        <x:v>INST COND NU COBRE &lt;= 50MM² LM</x:v>
      </x:c>
      <x:c r="G2515" s="453" t="str">
        <x:v>METRO</x:v>
      </x:c>
      <x:c r="H2515" s="604" t="n">
        <x:v>564</x:v>
      </x:c>
      <x:c r="I2515" s="607" t="n">
        <x:v>3648.56</x:v>
      </x:c>
      <x:c r="J2515" s="607" t="n">
        <x:v>2594.4</x:v>
      </x:c>
      <x:c r="K2515" s="453" t="str">
        <x:v>NORTE | SUL</x:v>
      </x:c>
      <x:c r="L2515" s="453" t="str">
        <x:v>SIM</x:v>
      </x:c>
      <x:c r="M2515" s="453" t="str">
        <x:v>PRODUÇÃO · COMPÕE O FATOR K</x:v>
      </x:c>
      <x:c r="N2515" s="453" t="str">
        <x:v>DE/PARA POR CÓDIGO | NÃO INFORMADA</x:v>
      </x:c>
    </x:row>
    <x:row r="2516">
      <x:c r="A2516" s="453" t="str">
        <x:v>SETEMBRO 2025</x:v>
      </x:c>
      <x:c r="B2516" s="453" t="str">
        <x:v>O&amp;M</x:v>
      </x:c>
      <x:c r="C2516" s="453" t="str">
        <x:v>PRODUÇÃO</x:v>
      </x:c>
      <x:c r="D2516" s="453" t="str">
        <x:v>LINHA MORTA</x:v>
      </x:c>
      <x:c r="E2516" s="453" t="str">
        <x:v>5022000233</x:v>
      </x:c>
      <x:c r="F2516" s="601" t="str">
        <x:v>RET COND NU COBRE &lt;= 50MM² LM</x:v>
      </x:c>
      <x:c r="G2516" s="453" t="str">
        <x:v>METRO</x:v>
      </x:c>
      <x:c r="H2516" s="604" t="n">
        <x:v>37810</x:v>
      </x:c>
      <x:c r="I2516" s="607" t="n">
        <x:v>91780.31</x:v>
      </x:c>
      <x:c r="J2516" s="607" t="n">
        <x:v>84316.3</x:v>
      </x:c>
      <x:c r="K2516" s="453" t="str">
        <x:v>NORTE | SUL</x:v>
      </x:c>
      <x:c r="L2516" s="453" t="str">
        <x:v>SIM</x:v>
      </x:c>
      <x:c r="M2516" s="453" t="str">
        <x:v>PRODUÇÃO · COMPÕE O FATOR K</x:v>
      </x:c>
      <x:c r="N2516" s="453" t="str">
        <x:v>DE/PARA POR CÓDIGO</x:v>
      </x:c>
    </x:row>
    <x:row r="2517">
      <x:c r="A2517" s="453" t="str">
        <x:v>SETEMBRO 2025</x:v>
      </x:c>
      <x:c r="B2517" s="453" t="str">
        <x:v>O&amp;M</x:v>
      </x:c>
      <x:c r="C2517" s="453" t="str">
        <x:v>PRODUÇÃO</x:v>
      </x:c>
      <x:c r="D2517" s="453" t="str">
        <x:v>LINHA MORTA</x:v>
      </x:c>
      <x:c r="E2517" s="453" t="str">
        <x:v>5022000234</x:v>
      </x:c>
      <x:c r="F2517" s="601" t="str">
        <x:v>INST COND NU ALUMINIO &gt; 1/0 LM</x:v>
      </x:c>
      <x:c r="G2517" s="453" t="str">
        <x:v>METRO</x:v>
      </x:c>
      <x:c r="H2517" s="604" t="n">
        <x:v>17444</x:v>
      </x:c>
      <x:c r="I2517" s="607" t="n">
        <x:v>165843.25</x:v>
      </x:c>
      <x:c r="J2517" s="607" t="n">
        <x:v>126120.12</x:v>
      </x:c>
      <x:c r="K2517" s="453" t="str">
        <x:v>NORTE | SUL</x:v>
      </x:c>
      <x:c r="L2517" s="453" t="str">
        <x:v>SIM</x:v>
      </x:c>
      <x:c r="M2517" s="453" t="str">
        <x:v>PRODUÇÃO · COMPÕE O FATOR K</x:v>
      </x:c>
      <x:c r="N2517" s="453" t="str">
        <x:v>DE/PARA POR CÓDIGO</x:v>
      </x:c>
    </x:row>
    <x:row r="2518">
      <x:c r="A2518" s="453" t="str">
        <x:v>SETEMBRO 2025</x:v>
      </x:c>
      <x:c r="B2518" s="453" t="str">
        <x:v>O&amp;M</x:v>
      </x:c>
      <x:c r="C2518" s="453" t="str">
        <x:v>PRODUÇÃO</x:v>
      </x:c>
      <x:c r="D2518" s="453" t="str">
        <x:v>LINHA MORTA</x:v>
      </x:c>
      <x:c r="E2518" s="453" t="str">
        <x:v>5022000236</x:v>
      </x:c>
      <x:c r="F2518" s="601" t="str">
        <x:v>INST COND NU ALUMINIO &lt;= 1/0 LM</x:v>
      </x:c>
      <x:c r="G2518" s="453" t="str">
        <x:v>METRO</x:v>
      </x:c>
      <x:c r="H2518" s="604" t="n">
        <x:v>49316</x:v>
      </x:c>
      <x:c r="I2518" s="607" t="n">
        <x:v>387681.74</x:v>
      </x:c>
      <x:c r="J2518" s="607" t="n">
        <x:v>278635.4</x:v>
      </x:c>
      <x:c r="K2518" s="453" t="str">
        <x:v>NORTE | SUL</x:v>
      </x:c>
      <x:c r="L2518" s="453" t="str">
        <x:v>SIM</x:v>
      </x:c>
      <x:c r="M2518" s="453" t="str">
        <x:v>PRODUÇÃO · COMPÕE O FATOR K</x:v>
      </x:c>
      <x:c r="N2518" s="453" t="str">
        <x:v>DE/PARA POR CÓDIGO | NÃO INFORMADA</x:v>
      </x:c>
    </x:row>
    <x:row r="2519">
      <x:c r="A2519" s="453" t="str">
        <x:v>SETEMBRO 2025</x:v>
      </x:c>
      <x:c r="B2519" s="453" t="str">
        <x:v>O&amp;M</x:v>
      </x:c>
      <x:c r="C2519" s="453" t="str">
        <x:v>PRODUÇÃO</x:v>
      </x:c>
      <x:c r="D2519" s="453" t="str">
        <x:v>LINHA MORTA</x:v>
      </x:c>
      <x:c r="E2519" s="453" t="str">
        <x:v>5022000237</x:v>
      </x:c>
      <x:c r="F2519" s="601" t="str">
        <x:v>RET COND NU ALUMINIO &lt;= 1/0 LM</x:v>
      </x:c>
      <x:c r="G2519" s="453" t="str">
        <x:v>METRO</x:v>
      </x:c>
      <x:c r="H2519" s="604" t="n">
        <x:v>33471</x:v>
      </x:c>
      <x:c r="I2519" s="607" t="n">
        <x:v>87656.73</x:v>
      </x:c>
      <x:c r="J2519" s="607" t="n">
        <x:v>92379.96</x:v>
      </x:c>
      <x:c r="K2519" s="453" t="str">
        <x:v>NORTE | SUL</x:v>
      </x:c>
      <x:c r="L2519" s="453" t="str">
        <x:v>SIM</x:v>
      </x:c>
      <x:c r="M2519" s="453" t="str">
        <x:v>PRODUÇÃO · COMPÕE O FATOR K</x:v>
      </x:c>
      <x:c r="N2519" s="453" t="str">
        <x:v>DE/PARA POR CÓDIGO</x:v>
      </x:c>
    </x:row>
    <x:row r="2520">
      <x:c r="A2520" s="453" t="str">
        <x:v>SETEMBRO 2025</x:v>
      </x:c>
      <x:c r="B2520" s="453" t="str">
        <x:v>O&amp;M</x:v>
      </x:c>
      <x:c r="C2520" s="453" t="str">
        <x:v>PRODUÇÃO</x:v>
      </x:c>
      <x:c r="D2520" s="453" t="str">
        <x:v>LINHA MORTA</x:v>
      </x:c>
      <x:c r="E2520" s="453" t="str">
        <x:v>5022000239</x:v>
      </x:c>
      <x:c r="F2520" s="601" t="str">
        <x:v>TENSIONAR COND NU COBRE &gt; 50MM² LM</x:v>
      </x:c>
      <x:c r="G2520" s="453" t="str">
        <x:v>UNIDADE</x:v>
      </x:c>
      <x:c r="H2520" s="604" t="n">
        <x:v>1.059</x:v>
      </x:c>
      <x:c r="I2520" s="607" t="n">
        <x:v>4108.89</x:v>
      </x:c>
      <x:c r="J2520" s="607" t="n">
        <x:v>276.04</x:v>
      </x:c>
      <x:c r="K2520" s="453" t="str">
        <x:v>NORTE | SUL</x:v>
      </x:c>
      <x:c r="L2520" s="453" t="str">
        <x:v>SIM</x:v>
      </x:c>
      <x:c r="M2520" s="453" t="str">
        <x:v>PRODUÇÃO · COMPÕE O FATOR K</x:v>
      </x:c>
      <x:c r="N2520" s="453" t="str">
        <x:v>DE/PARA POR CÓDIGO</x:v>
      </x:c>
    </x:row>
    <x:row r="2521">
      <x:c r="A2521" s="453" t="str">
        <x:v>SETEMBRO 2025</x:v>
      </x:c>
      <x:c r="B2521" s="453" t="str">
        <x:v>O&amp;M</x:v>
      </x:c>
      <x:c r="C2521" s="453" t="str">
        <x:v>PRODUÇÃO</x:v>
      </x:c>
      <x:c r="D2521" s="453" t="str">
        <x:v>LINHA MORTA</x:v>
      </x:c>
      <x:c r="E2521" s="453" t="str">
        <x:v>5022000240</x:v>
      </x:c>
      <x:c r="F2521" s="601" t="str">
        <x:v>TENSIONAR COND NU COBRE &lt;= 50MM² LM</x:v>
      </x:c>
      <x:c r="G2521" s="453" t="str">
        <x:v>UNIDADE</x:v>
      </x:c>
      <x:c r="H2521" s="604" t="n">
        <x:v>10.75</x:v>
      </x:c>
      <x:c r="I2521" s="607" t="n">
        <x:v>34088.51</x:v>
      </x:c>
      <x:c r="J2521" s="607" t="n">
        <x:v>2245.35</x:v>
      </x:c>
      <x:c r="K2521" s="453" t="str">
        <x:v>NORTE | SUL</x:v>
      </x:c>
      <x:c r="L2521" s="453" t="str">
        <x:v>SIM</x:v>
      </x:c>
      <x:c r="M2521" s="453" t="str">
        <x:v>PRODUÇÃO · COMPÕE O FATOR K</x:v>
      </x:c>
      <x:c r="N2521" s="453" t="str">
        <x:v>DE/PARA POR CÓDIGO</x:v>
      </x:c>
    </x:row>
    <x:row r="2522">
      <x:c r="A2522" s="453" t="str">
        <x:v>SETEMBRO 2025</x:v>
      </x:c>
      <x:c r="B2522" s="453" t="str">
        <x:v>O&amp;M</x:v>
      </x:c>
      <x:c r="C2522" s="453" t="str">
        <x:v>PRODUÇÃO</x:v>
      </x:c>
      <x:c r="D2522" s="453" t="str">
        <x:v>LINHA MORTA</x:v>
      </x:c>
      <x:c r="E2522" s="453" t="str">
        <x:v>5022000242</x:v>
      </x:c>
      <x:c r="F2522" s="601" t="str">
        <x:v>TENSIONAR COND NU ALUMINIO &lt;= 1/0 LM</x:v>
      </x:c>
      <x:c r="G2522" s="453" t="str">
        <x:v>UNIDADE</x:v>
      </x:c>
      <x:c r="H2522" s="604" t="n">
        <x:v>32.946</x:v>
      </x:c>
      <x:c r="I2522" s="607" t="n">
        <x:v>123148.92</x:v>
      </x:c>
      <x:c r="J2522" s="607" t="n">
        <x:v>7543.98</x:v>
      </x:c>
      <x:c r="K2522" s="453" t="str">
        <x:v>NORTE | SUL</x:v>
      </x:c>
      <x:c r="L2522" s="453" t="str">
        <x:v>SIM</x:v>
      </x:c>
      <x:c r="M2522" s="453" t="str">
        <x:v>PRODUÇÃO · COMPÕE O FATOR K</x:v>
      </x:c>
      <x:c r="N2522" s="453" t="str">
        <x:v>DE/PARA POR CÓDIGO</x:v>
      </x:c>
    </x:row>
    <x:row r="2523">
      <x:c r="A2523" s="453" t="str">
        <x:v>SETEMBRO 2025</x:v>
      </x:c>
      <x:c r="B2523" s="453" t="str">
        <x:v>O&amp;M</x:v>
      </x:c>
      <x:c r="C2523" s="453" t="str">
        <x:v>PRODUÇÃO</x:v>
      </x:c>
      <x:c r="D2523" s="453" t="str">
        <x:v>LINHA MORTA</x:v>
      </x:c>
      <x:c r="E2523" s="453" t="str">
        <x:v>5022000243</x:v>
      </x:c>
      <x:c r="F2523" s="601" t="str">
        <x:v>INST CONECTOR EM CONDUTOR LM</x:v>
      </x:c>
      <x:c r="G2523" s="453" t="str">
        <x:v>UNIDADE</x:v>
      </x:c>
      <x:c r="H2523" s="604" t="n">
        <x:v>48</x:v>
      </x:c>
      <x:c r="I2523" s="607" t="n">
        <x:v>1858.9</x:v>
      </x:c>
      <x:c r="J2523" s="607" t="n">
        <x:v>12108</x:v>
      </x:c>
      <x:c r="K2523" s="453" t="str">
        <x:v>NORTE | SUL</x:v>
      </x:c>
      <x:c r="L2523" s="453" t="str">
        <x:v>SIM</x:v>
      </x:c>
      <x:c r="M2523" s="453" t="str">
        <x:v>PRODUÇÃO · COMPÕE O FATOR K</x:v>
      </x:c>
      <x:c r="N2523" s="453" t="str">
        <x:v>NÃO INFORMADA | DE/PARA POR CÓDIGO</x:v>
      </x:c>
    </x:row>
    <x:row r="2524">
      <x:c r="A2524" s="453" t="str">
        <x:v>SETEMBRO 2025</x:v>
      </x:c>
      <x:c r="B2524" s="453" t="str">
        <x:v>O&amp;M</x:v>
      </x:c>
      <x:c r="C2524" s="453" t="str">
        <x:v>PRODUÇÃO</x:v>
      </x:c>
      <x:c r="D2524" s="453" t="str">
        <x:v>LINHA MORTA</x:v>
      </x:c>
      <x:c r="E2524" s="453" t="str">
        <x:v>5022000244</x:v>
      </x:c>
      <x:c r="F2524" s="601" t="str">
        <x:v>RET CONECTOR EM CONDUTOR LM</x:v>
      </x:c>
      <x:c r="G2524" s="453" t="str">
        <x:v>UNIDADE</x:v>
      </x:c>
      <x:c r="H2524" s="604" t="n">
        <x:v>21</x:v>
      </x:c>
      <x:c r="I2524" s="607" t="n">
        <x:v>509.04</x:v>
      </x:c>
      <x:c r="J2524" s="607" t="n">
        <x:v>2189.04</x:v>
      </x:c>
      <x:c r="K2524" s="453" t="str">
        <x:v>NORTE | SUL</x:v>
      </x:c>
      <x:c r="L2524" s="453" t="str">
        <x:v>SIM</x:v>
      </x:c>
      <x:c r="M2524" s="453" t="str">
        <x:v>PRODUÇÃO · COMPÕE O FATOR K</x:v>
      </x:c>
      <x:c r="N2524" s="453" t="str">
        <x:v>DE/PARA POR CÓDIGO | NÃO INFORMADA</x:v>
      </x:c>
    </x:row>
    <x:row r="2525">
      <x:c r="A2525" s="453" t="str">
        <x:v>SETEMBRO 2025</x:v>
      </x:c>
      <x:c r="B2525" s="453" t="str">
        <x:v>O&amp;M</x:v>
      </x:c>
      <x:c r="C2525" s="453" t="str">
        <x:v>PRODUÇÃO</x:v>
      </x:c>
      <x:c r="D2525" s="453" t="str">
        <x:v>LINHA MORTA</x:v>
      </x:c>
      <x:c r="E2525" s="453" t="str">
        <x:v>5022000249</x:v>
      </x:c>
      <x:c r="F2525" s="601" t="str">
        <x:v>INST AMARRACAO COND NU/MULTIP/PROTEG LM</x:v>
      </x:c>
      <x:c r="G2525" s="453" t="str">
        <x:v>UNIDADE</x:v>
      </x:c>
      <x:c r="H2525" s="604" t="n">
        <x:v>5</x:v>
      </x:c>
      <x:c r="I2525" s="607" t="n">
        <x:v>95.56</x:v>
      </x:c>
      <x:c r="J2525" s="607" t="n">
        <x:v>1217.85</x:v>
      </x:c>
      <x:c r="K2525" s="453" t="str">
        <x:v>NORTE | SUL</x:v>
      </x:c>
      <x:c r="L2525" s="453" t="str">
        <x:v>SIM</x:v>
      </x:c>
      <x:c r="M2525" s="453" t="str">
        <x:v>PRODUÇÃO · COMPÕE O FATOR K</x:v>
      </x:c>
      <x:c r="N2525" s="453" t="str">
        <x:v>DE/PARA POR CÓDIGO | NÃO INFORMADA</x:v>
      </x:c>
    </x:row>
    <x:row r="2526">
      <x:c r="A2526" s="453" t="str">
        <x:v>SETEMBRO 2025</x:v>
      </x:c>
      <x:c r="B2526" s="453" t="str">
        <x:v>O&amp;M</x:v>
      </x:c>
      <x:c r="C2526" s="453" t="str">
        <x:v>PRODUÇÃO</x:v>
      </x:c>
      <x:c r="D2526" s="453" t="str">
        <x:v>FORA DO ANEXO IX</x:v>
      </x:c>
      <x:c r="E2526" s="453" t="str">
        <x:v>5022000252</x:v>
      </x:c>
      <x:c r="F2526" s="601" t="str">
        <x:v>INST ESPACADOR/AFASTADOR REDE PRI/SEC LM</x:v>
      </x:c>
      <x:c r="G2526" s="453" t="str">
        <x:v>NÃO INFORMADA</x:v>
      </x:c>
      <x:c r="H2526" s="604" t="n">
        <x:v>1161</x:v>
      </x:c>
      <x:c r="I2526" s="607" t="n">
        <x:v>0</x:v>
      </x:c>
      <x:c r="J2526" s="607" t="n">
        <x:v>0</x:v>
      </x:c>
      <x:c r="K2526" s="453" t="str">
        <x:v>NORTE | SUL</x:v>
      </x:c>
      <x:c r="L2526" s="453" t="str">
        <x:v>SIM</x:v>
      </x:c>
      <x:c r="M2526" s="453" t="str">
        <x:v>PRODUÇÃO · COMPÕE O FATOR K</x:v>
      </x:c>
      <x:c r="N2526" s="453" t="str">
        <x:v>DE/PARA POR CÓDIGO | NÃO INFORMADA</x:v>
      </x:c>
    </x:row>
    <x:row r="2527">
      <x:c r="A2527" s="453" t="str">
        <x:v>SETEMBRO 2025</x:v>
      </x:c>
      <x:c r="B2527" s="453" t="str">
        <x:v>O&amp;M</x:v>
      </x:c>
      <x:c r="C2527" s="453" t="str">
        <x:v>PRODUÇÃO</x:v>
      </x:c>
      <x:c r="D2527" s="453" t="str">
        <x:v>FORA DO ANEXO IX</x:v>
      </x:c>
      <x:c r="E2527" s="453" t="str">
        <x:v>5022000253</x:v>
      </x:c>
      <x:c r="F2527" s="601" t="str">
        <x:v>RET ESPACADOR/AFASTADOR REDE PRI/SEC LM</x:v>
      </x:c>
      <x:c r="G2527" s="453" t="str">
        <x:v>NÃO INFORMADA</x:v>
      </x:c>
      <x:c r="H2527" s="604" t="n">
        <x:v>2</x:v>
      </x:c>
      <x:c r="I2527" s="607" t="n">
        <x:v>0</x:v>
      </x:c>
      <x:c r="J2527" s="607" t="n">
        <x:v>0</x:v>
      </x:c>
      <x:c r="K2527" s="453" t="str">
        <x:v>NORTE | SUL</x:v>
      </x:c>
      <x:c r="L2527" s="453" t="str">
        <x:v>SIM</x:v>
      </x:c>
      <x:c r="M2527" s="453" t="str">
        <x:v>PRODUÇÃO · COMPÕE O FATOR K</x:v>
      </x:c>
      <x:c r="N2527" s="453" t="str">
        <x:v>DE/PARA POR CÓDIGO</x:v>
      </x:c>
    </x:row>
    <x:row r="2528">
      <x:c r="A2528" s="453" t="str">
        <x:v>SETEMBRO 2025</x:v>
      </x:c>
      <x:c r="B2528" s="453" t="str">
        <x:v>O&amp;M</x:v>
      </x:c>
      <x:c r="C2528" s="453" t="str">
        <x:v>PRODUÇÃO</x:v>
      </x:c>
      <x:c r="D2528" s="453" t="str">
        <x:v>LINHA MORTA</x:v>
      </x:c>
      <x:c r="E2528" s="453" t="str">
        <x:v>5022000257</x:v>
      </x:c>
      <x:c r="F2528" s="601" t="str">
        <x:v>INST ESTRIBO OU GRAMPO LINHA VIVA RD LM</x:v>
      </x:c>
      <x:c r="G2528" s="453" t="str">
        <x:v>UNIDADE</x:v>
      </x:c>
      <x:c r="H2528" s="604" t="n">
        <x:v>11</x:v>
      </x:c>
      <x:c r="I2528" s="607" t="n">
        <x:v>2415.71</x:v>
      </x:c>
      <x:c r="J2528" s="607" t="n">
        <x:v>2060.41</x:v>
      </x:c>
      <x:c r="K2528" s="453" t="str">
        <x:v>NORTE | SUL</x:v>
      </x:c>
      <x:c r="L2528" s="453" t="str">
        <x:v>SIM</x:v>
      </x:c>
      <x:c r="M2528" s="453" t="str">
        <x:v>PRODUÇÃO · COMPÕE O FATOR K</x:v>
      </x:c>
      <x:c r="N2528" s="453" t="str">
        <x:v>DE/PARA POR CÓDIGO</x:v>
      </x:c>
    </x:row>
    <x:row r="2529">
      <x:c r="A2529" s="453" t="str">
        <x:v>SETEMBRO 2025</x:v>
      </x:c>
      <x:c r="B2529" s="453" t="str">
        <x:v>O&amp;M</x:v>
      </x:c>
      <x:c r="C2529" s="453" t="str">
        <x:v>PRODUÇÃO</x:v>
      </x:c>
      <x:c r="D2529" s="453" t="str">
        <x:v>LINHA MORTA</x:v>
      </x:c>
      <x:c r="E2529" s="453" t="str">
        <x:v>5022000258</x:v>
      </x:c>
      <x:c r="F2529" s="601" t="str">
        <x:v>RET ESTRIBO OU GRAMPO LINHA VIVA RD LM</x:v>
      </x:c>
      <x:c r="G2529" s="453" t="str">
        <x:v>UNIDADE</x:v>
      </x:c>
      <x:c r="H2529" s="604" t="n">
        <x:v>3</x:v>
      </x:c>
      <x:c r="I2529" s="607" t="n">
        <x:v>292.8</x:v>
      </x:c>
      <x:c r="J2529" s="607" t="n">
        <x:v>335.97</x:v>
      </x:c>
      <x:c r="K2529" s="453" t="str">
        <x:v>NORTE | SUL</x:v>
      </x:c>
      <x:c r="L2529" s="453" t="str">
        <x:v>SIM</x:v>
      </x:c>
      <x:c r="M2529" s="453" t="str">
        <x:v>PRODUÇÃO · COMPÕE O FATOR K</x:v>
      </x:c>
      <x:c r="N2529" s="453" t="str">
        <x:v>DE/PARA POR CÓDIGO</x:v>
      </x:c>
    </x:row>
    <x:row r="2530">
      <x:c r="A2530" s="453" t="str">
        <x:v>SETEMBRO 2025</x:v>
      </x:c>
      <x:c r="B2530" s="453" t="str">
        <x:v>O&amp;M</x:v>
      </x:c>
      <x:c r="C2530" s="453" t="str">
        <x:v>PRODUÇÃO</x:v>
      </x:c>
      <x:c r="D2530" s="453" t="str">
        <x:v>LINHA MORTA</x:v>
      </x:c>
      <x:c r="E2530" s="453" t="str">
        <x:v>5022000261</x:v>
      </x:c>
      <x:c r="F2530" s="601" t="str">
        <x:v>VERIFICAR SEQUENCIA DE FASE(MT) LM</x:v>
      </x:c>
      <x:c r="G2530" s="453" t="str">
        <x:v>UNIDADE</x:v>
      </x:c>
      <x:c r="H2530" s="604" t="n">
        <x:v>19</x:v>
      </x:c>
      <x:c r="I2530" s="607" t="n">
        <x:v>9276.75</x:v>
      </x:c>
      <x:c r="J2530" s="607" t="n">
        <x:v>12989.73</x:v>
      </x:c>
      <x:c r="K2530" s="453" t="str">
        <x:v>NORTE</x:v>
      </x:c>
      <x:c r="L2530" s="453" t="str">
        <x:v>SIM</x:v>
      </x:c>
      <x:c r="M2530" s="453" t="str">
        <x:v>PRODUÇÃO · COMPÕE O FATOR K</x:v>
      </x:c>
      <x:c r="N2530" s="453" t="str">
        <x:v>DE/PARA POR CÓDIGO</x:v>
      </x:c>
    </x:row>
    <x:row r="2531">
      <x:c r="A2531" s="453" t="str">
        <x:v>SETEMBRO 2025</x:v>
      </x:c>
      <x:c r="B2531" s="453" t="str">
        <x:v>O&amp;M</x:v>
      </x:c>
      <x:c r="C2531" s="453" t="str">
        <x:v>PRODUÇÃO</x:v>
      </x:c>
      <x:c r="D2531" s="453" t="str">
        <x:v>LINHA MORTA</x:v>
      </x:c>
      <x:c r="E2531" s="453" t="str">
        <x:v>5022000276</x:v>
      </x:c>
      <x:c r="F2531" s="601" t="str">
        <x:v>INST COND COBERTO RDC 35-70MM2 LM</x:v>
      </x:c>
      <x:c r="G2531" s="453" t="str">
        <x:v>METRO</x:v>
      </x:c>
      <x:c r="H2531" s="604" t="n">
        <x:v>9168</x:v>
      </x:c>
      <x:c r="I2531" s="607" t="n">
        <x:v>86030.77</x:v>
      </x:c>
      <x:c r="J2531" s="607" t="n">
        <x:v>61425.6</x:v>
      </x:c>
      <x:c r="K2531" s="453" t="str">
        <x:v>NORTE | SUL</x:v>
      </x:c>
      <x:c r="L2531" s="453" t="str">
        <x:v>SIM</x:v>
      </x:c>
      <x:c r="M2531" s="453" t="str">
        <x:v>PRODUÇÃO · COMPÕE O FATOR K</x:v>
      </x:c>
      <x:c r="N2531" s="453" t="str">
        <x:v>DE/PARA POR CÓDIGO</x:v>
      </x:c>
    </x:row>
    <x:row r="2532">
      <x:c r="A2532" s="453" t="str">
        <x:v>SETEMBRO 2025</x:v>
      </x:c>
      <x:c r="B2532" s="453" t="str">
        <x:v>O&amp;M</x:v>
      </x:c>
      <x:c r="C2532" s="453" t="str">
        <x:v>PRODUÇÃO</x:v>
      </x:c>
      <x:c r="D2532" s="453" t="str">
        <x:v>LINHA MORTA</x:v>
      </x:c>
      <x:c r="E2532" s="453" t="str">
        <x:v>5022000277</x:v>
      </x:c>
      <x:c r="F2532" s="601" t="str">
        <x:v>RET COND COBERTO RDC 35-70MM2 LM</x:v>
      </x:c>
      <x:c r="G2532" s="453" t="str">
        <x:v>METRO</x:v>
      </x:c>
      <x:c r="H2532" s="604" t="n">
        <x:v>502</x:v>
      </x:c>
      <x:c r="I2532" s="607" t="n">
        <x:v>1745.15</x:v>
      </x:c>
      <x:c r="J2532" s="607" t="n">
        <x:v>2043.14</x:v>
      </x:c>
      <x:c r="K2532" s="453" t="str">
        <x:v>NORTE | SUL</x:v>
      </x:c>
      <x:c r="L2532" s="453" t="str">
        <x:v>SIM</x:v>
      </x:c>
      <x:c r="M2532" s="453" t="str">
        <x:v>PRODUÇÃO · COMPÕE O FATOR K</x:v>
      </x:c>
      <x:c r="N2532" s="453" t="str">
        <x:v>DE/PARA POR CÓDIGO</x:v>
      </x:c>
    </x:row>
    <x:row r="2533">
      <x:c r="A2533" s="453" t="str">
        <x:v>SETEMBRO 2025</x:v>
      </x:c>
      <x:c r="B2533" s="453" t="str">
        <x:v>O&amp;M</x:v>
      </x:c>
      <x:c r="C2533" s="453" t="str">
        <x:v>PRODUÇÃO</x:v>
      </x:c>
      <x:c r="D2533" s="453" t="str">
        <x:v>LINHA MORTA</x:v>
      </x:c>
      <x:c r="E2533" s="453" t="str">
        <x:v>5022000278</x:v>
      </x:c>
      <x:c r="F2533" s="601" t="str">
        <x:v>INST COND COBERTO RDC 95-185MM2 LM</x:v>
      </x:c>
      <x:c r="G2533" s="453" t="str">
        <x:v>METRO</x:v>
      </x:c>
      <x:c r="H2533" s="604" t="n">
        <x:v>8532</x:v>
      </x:c>
      <x:c r="I2533" s="607" t="n">
        <x:v>97313.26</x:v>
      </x:c>
      <x:c r="J2533" s="607" t="n">
        <x:v>80712.72</x:v>
      </x:c>
      <x:c r="K2533" s="453" t="str">
        <x:v>NORTE | SUL</x:v>
      </x:c>
      <x:c r="L2533" s="453" t="str">
        <x:v>SIM</x:v>
      </x:c>
      <x:c r="M2533" s="453" t="str">
        <x:v>PRODUÇÃO · COMPÕE O FATOR K</x:v>
      </x:c>
      <x:c r="N2533" s="453" t="str">
        <x:v>DE/PARA POR CÓDIGO</x:v>
      </x:c>
    </x:row>
    <x:row r="2534">
      <x:c r="A2534" s="453" t="str">
        <x:v>SETEMBRO 2025</x:v>
      </x:c>
      <x:c r="B2534" s="453" t="str">
        <x:v>O&amp;M</x:v>
      </x:c>
      <x:c r="C2534" s="453" t="str">
        <x:v>PRODUÇÃO</x:v>
      </x:c>
      <x:c r="D2534" s="453" t="str">
        <x:v>LINHA MORTA</x:v>
      </x:c>
      <x:c r="E2534" s="453" t="str">
        <x:v>5022000279</x:v>
      </x:c>
      <x:c r="F2534" s="601" t="str">
        <x:v>RET COND COBERTO RDC 95-185MM2 LM</x:v>
      </x:c>
      <x:c r="G2534" s="453" t="str">
        <x:v>METRO</x:v>
      </x:c>
      <x:c r="H2534" s="604" t="n">
        <x:v>371</x:v>
      </x:c>
      <x:c r="I2534" s="607" t="n">
        <x:v>1380.93</x:v>
      </x:c>
      <x:c r="J2534" s="607" t="n">
        <x:v>2047.92</x:v>
      </x:c>
      <x:c r="K2534" s="453" t="str">
        <x:v>NORTE | SUL</x:v>
      </x:c>
      <x:c r="L2534" s="453" t="str">
        <x:v>SIM</x:v>
      </x:c>
      <x:c r="M2534" s="453" t="str">
        <x:v>PRODUÇÃO · COMPÕE O FATOR K</x:v>
      </x:c>
      <x:c r="N2534" s="453" t="str">
        <x:v>DE/PARA POR CÓDIGO</x:v>
      </x:c>
    </x:row>
    <x:row r="2535">
      <x:c r="A2535" s="453" t="str">
        <x:v>SETEMBRO 2025</x:v>
      </x:c>
      <x:c r="B2535" s="453" t="str">
        <x:v>O&amp;M</x:v>
      </x:c>
      <x:c r="C2535" s="453" t="str">
        <x:v>PRODUÇÃO</x:v>
      </x:c>
      <x:c r="D2535" s="453" t="str">
        <x:v>LINHA MORTA</x:v>
      </x:c>
      <x:c r="E2535" s="453" t="str">
        <x:v>5022000282</x:v>
      </x:c>
      <x:c r="F2535" s="601" t="str">
        <x:v>TENSIONAR COND MESAGEIRO RDC LM</x:v>
      </x:c>
      <x:c r="G2535" s="453" t="str">
        <x:v>UNIDADE</x:v>
      </x:c>
      <x:c r="H2535" s="604" t="n">
        <x:v>0.411</x:v>
      </x:c>
      <x:c r="I2535" s="607" t="n">
        <x:v>1502.4</x:v>
      </x:c>
      <x:c r="J2535" s="607" t="n">
        <x:v>126.53</x:v>
      </x:c>
      <x:c r="K2535" s="453" t="str">
        <x:v>NORTE | SUL</x:v>
      </x:c>
      <x:c r="L2535" s="453" t="str">
        <x:v>SIM</x:v>
      </x:c>
      <x:c r="M2535" s="453" t="str">
        <x:v>PRODUÇÃO · COMPÕE O FATOR K</x:v>
      </x:c>
      <x:c r="N2535" s="453" t="str">
        <x:v>NÃO INFORMADA</x:v>
      </x:c>
    </x:row>
    <x:row r="2536">
      <x:c r="A2536" s="453" t="str">
        <x:v>SETEMBRO 2025</x:v>
      </x:c>
      <x:c r="B2536" s="453" t="str">
        <x:v>O&amp;M</x:v>
      </x:c>
      <x:c r="C2536" s="453" t="str">
        <x:v>PRODUÇÃO</x:v>
      </x:c>
      <x:c r="D2536" s="453" t="str">
        <x:v>LINHA MORTA</x:v>
      </x:c>
      <x:c r="E2536" s="453" t="str">
        <x:v>5022000283</x:v>
      </x:c>
      <x:c r="F2536" s="601" t="str">
        <x:v>TENSIONAR COND PROTEGIDO RDC LM</x:v>
      </x:c>
      <x:c r="G2536" s="453" t="str">
        <x:v>UNIDADE</x:v>
      </x:c>
      <x:c r="H2536" s="604" t="n">
        <x:v>8.204</x:v>
      </x:c>
      <x:c r="I2536" s="607" t="n">
        <x:v>39834.41</x:v>
      </x:c>
      <x:c r="J2536" s="607" t="n">
        <x:v>2525.6</x:v>
      </x:c>
      <x:c r="K2536" s="453" t="str">
        <x:v>NORTE | SUL</x:v>
      </x:c>
      <x:c r="L2536" s="453" t="str">
        <x:v>SIM</x:v>
      </x:c>
      <x:c r="M2536" s="453" t="str">
        <x:v>PRODUÇÃO · COMPÕE O FATOR K</x:v>
      </x:c>
      <x:c r="N2536" s="453" t="str">
        <x:v>DE/PARA POR CÓDIGO</x:v>
      </x:c>
    </x:row>
    <x:row r="2537">
      <x:c r="A2537" s="453" t="str">
        <x:v>SETEMBRO 2025</x:v>
      </x:c>
      <x:c r="B2537" s="453" t="str">
        <x:v>O&amp;M</x:v>
      </x:c>
      <x:c r="C2537" s="453" t="str">
        <x:v>PRODUÇÃO</x:v>
      </x:c>
      <x:c r="D2537" s="453" t="str">
        <x:v>LINHA MORTA</x:v>
      </x:c>
      <x:c r="E2537" s="453" t="str">
        <x:v>5022000286</x:v>
      </x:c>
      <x:c r="F2537" s="601" t="str">
        <x:v>INST CONEX OU EMENDA DE CABO RDC LM</x:v>
      </x:c>
      <x:c r="G2537" s="453" t="str">
        <x:v>UNIDADE</x:v>
      </x:c>
      <x:c r="H2537" s="604" t="n">
        <x:v>75</x:v>
      </x:c>
      <x:c r="I2537" s="607" t="n">
        <x:v>8070.4</x:v>
      </x:c>
      <x:c r="J2537" s="607" t="n">
        <x:v>34978.5</x:v>
      </x:c>
      <x:c r="K2537" s="453" t="str">
        <x:v>NORTE | SUL</x:v>
      </x:c>
      <x:c r="L2537" s="453" t="str">
        <x:v>SIM</x:v>
      </x:c>
      <x:c r="M2537" s="453" t="str">
        <x:v>PRODUÇÃO · COMPÕE O FATOR K</x:v>
      </x:c>
      <x:c r="N2537" s="453" t="str">
        <x:v>DE/PARA POR CÓDIGO</x:v>
      </x:c>
    </x:row>
    <x:row r="2538">
      <x:c r="A2538" s="453" t="str">
        <x:v>SETEMBRO 2025</x:v>
      </x:c>
      <x:c r="B2538" s="453" t="str">
        <x:v>O&amp;M</x:v>
      </x:c>
      <x:c r="C2538" s="453" t="str">
        <x:v>PRODUÇÃO</x:v>
      </x:c>
      <x:c r="D2538" s="453" t="str">
        <x:v>LINHA MORTA</x:v>
      </x:c>
      <x:c r="E2538" s="453" t="str">
        <x:v>5022200033</x:v>
      </x:c>
      <x:c r="F2538" s="601" t="str">
        <x:v>INST ATERRAMENTO COMPL 1HASTE LM</x:v>
      </x:c>
      <x:c r="G2538" s="453" t="str">
        <x:v>CONJUNTO</x:v>
      </x:c>
      <x:c r="H2538" s="604" t="n">
        <x:v>149</x:v>
      </x:c>
      <x:c r="I2538" s="607" t="n">
        <x:v>60336.19</x:v>
      </x:c>
      <x:c r="J2538" s="607" t="n">
        <x:v>97772.31</x:v>
      </x:c>
      <x:c r="K2538" s="453" t="str">
        <x:v>NORTE | SUL</x:v>
      </x:c>
      <x:c r="L2538" s="453" t="str">
        <x:v>SIM</x:v>
      </x:c>
      <x:c r="M2538" s="453" t="str">
        <x:v>PRODUÇÃO · COMPÕE O FATOR K</x:v>
      </x:c>
      <x:c r="N2538" s="453" t="str">
        <x:v>DE/PARA POR CÓDIGO</x:v>
      </x:c>
    </x:row>
    <x:row r="2539">
      <x:c r="A2539" s="453" t="str">
        <x:v>SETEMBRO 2025</x:v>
      </x:c>
      <x:c r="B2539" s="453" t="str">
        <x:v>O&amp;M</x:v>
      </x:c>
      <x:c r="C2539" s="453" t="str">
        <x:v>PRODUÇÃO</x:v>
      </x:c>
      <x:c r="D2539" s="453" t="str">
        <x:v>LINHA MORTA</x:v>
      </x:c>
      <x:c r="E2539" s="453" t="str">
        <x:v>5022200035</x:v>
      </x:c>
      <x:c r="F2539" s="601" t="str">
        <x:v>INST 1HASTE ADICIONAL ATERRAMENTO LM</x:v>
      </x:c>
      <x:c r="G2539" s="453" t="str">
        <x:v>UNIDADE</x:v>
      </x:c>
      <x:c r="H2539" s="604" t="n">
        <x:v>205</x:v>
      </x:c>
      <x:c r="I2539" s="607" t="n">
        <x:v>13007.25</x:v>
      </x:c>
      <x:c r="J2539" s="607" t="n">
        <x:v>69874.25</x:v>
      </x:c>
      <x:c r="K2539" s="453" t="str">
        <x:v>NORTE | SUL</x:v>
      </x:c>
      <x:c r="L2539" s="453" t="str">
        <x:v>SIM</x:v>
      </x:c>
      <x:c r="M2539" s="453" t="str">
        <x:v>PRODUÇÃO · COMPÕE O FATOR K</x:v>
      </x:c>
      <x:c r="N2539" s="453" t="str">
        <x:v>DE/PARA POR CÓDIGO</x:v>
      </x:c>
    </x:row>
    <x:row r="2540">
      <x:c r="A2540" s="453" t="str">
        <x:v>SETEMBRO 2025</x:v>
      </x:c>
      <x:c r="B2540" s="453" t="str">
        <x:v>O&amp;M</x:v>
      </x:c>
      <x:c r="C2540" s="453" t="str">
        <x:v>PRODUÇÃO</x:v>
      </x:c>
      <x:c r="D2540" s="453" t="str">
        <x:v>LINHA MORTA</x:v>
      </x:c>
      <x:c r="E2540" s="453" t="str">
        <x:v>5022200036</x:v>
      </x:c>
      <x:c r="F2540" s="601" t="str">
        <x:v>INST FIO TERRA LM</x:v>
      </x:c>
      <x:c r="G2540" s="453" t="str">
        <x:v>UNIDADE</x:v>
      </x:c>
      <x:c r="H2540" s="604" t="n">
        <x:v>7</x:v>
      </x:c>
      <x:c r="I2540" s="607" t="n">
        <x:v>683.2</x:v>
      </x:c>
      <x:c r="J2540" s="607" t="n">
        <x:v>2008.65</x:v>
      </x:c>
      <x:c r="K2540" s="453" t="str">
        <x:v>NORTE</x:v>
      </x:c>
      <x:c r="L2540" s="453" t="str">
        <x:v>SIM</x:v>
      </x:c>
      <x:c r="M2540" s="453" t="str">
        <x:v>PRODUÇÃO · COMPÕE O FATOR K</x:v>
      </x:c>
      <x:c r="N2540" s="453" t="str">
        <x:v>DE/PARA POR CÓDIGO</x:v>
      </x:c>
    </x:row>
    <x:row r="2541">
      <x:c r="A2541" s="453" t="str">
        <x:v>SETEMBRO 2025</x:v>
      </x:c>
      <x:c r="B2541" s="453" t="str">
        <x:v>O&amp;M</x:v>
      </x:c>
      <x:c r="C2541" s="453" t="str">
        <x:v>PRODUÇÃO</x:v>
      </x:c>
      <x:c r="D2541" s="453" t="str">
        <x:v>LINHA MORTA</x:v>
      </x:c>
      <x:c r="E2541" s="453" t="str">
        <x:v>5022200037</x:v>
      </x:c>
      <x:c r="F2541" s="601" t="str">
        <x:v>INST SECCION E ATERRAM CERCA LM</x:v>
      </x:c>
      <x:c r="G2541" s="453" t="str">
        <x:v>CONJUNTO</x:v>
      </x:c>
      <x:c r="H2541" s="604" t="n">
        <x:v>12</x:v>
      </x:c>
      <x:c r="I2541" s="607" t="n">
        <x:v>4743.72</x:v>
      </x:c>
      <x:c r="J2541" s="607" t="n">
        <x:v>9129.96</x:v>
      </x:c>
      <x:c r="K2541" s="453" t="str">
        <x:v>NORTE | SUL</x:v>
      </x:c>
      <x:c r="L2541" s="453" t="str">
        <x:v>SIM</x:v>
      </x:c>
      <x:c r="M2541" s="453" t="str">
        <x:v>PRODUÇÃO · COMPÕE O FATOR K</x:v>
      </x:c>
      <x:c r="N2541" s="453" t="str">
        <x:v>DE/PARA POR CÓDIGO | NÃO INFORMADA</x:v>
      </x:c>
    </x:row>
    <x:row r="2542">
      <x:c r="A2542" s="453" t="str">
        <x:v>SETEMBRO 2025</x:v>
      </x:c>
      <x:c r="B2542" s="453" t="str">
        <x:v>O&amp;M</x:v>
      </x:c>
      <x:c r="C2542" s="453" t="str">
        <x:v>PRODUÇÃO</x:v>
      </x:c>
      <x:c r="D2542" s="453" t="str">
        <x:v>LINHA MORTA</x:v>
      </x:c>
      <x:c r="E2542" s="453" t="str">
        <x:v>5023000183</x:v>
      </x:c>
      <x:c r="F2542" s="601" t="str">
        <x:v>INST TRAFO DT POSTE/PLATAF 3F LM</x:v>
      </x:c>
      <x:c r="G2542" s="453" t="str">
        <x:v>UNIDADE</x:v>
      </x:c>
      <x:c r="H2542" s="604" t="n">
        <x:v>153</x:v>
      </x:c>
      <x:c r="I2542" s="607" t="n">
        <x:v>381511.38</x:v>
      </x:c>
      <x:c r="J2542" s="607" t="n">
        <x:v>231283.98</x:v>
      </x:c>
      <x:c r="K2542" s="453" t="str">
        <x:v>NORTE | SUL</x:v>
      </x:c>
      <x:c r="L2542" s="453" t="str">
        <x:v>SIM</x:v>
      </x:c>
      <x:c r="M2542" s="453" t="str">
        <x:v>PRODUÇÃO · COMPÕE O FATOR K</x:v>
      </x:c>
      <x:c r="N2542" s="453" t="str">
        <x:v>DE/PARA POR CÓDIGO</x:v>
      </x:c>
    </x:row>
    <x:row r="2543">
      <x:c r="A2543" s="453" t="str">
        <x:v>SETEMBRO 2025</x:v>
      </x:c>
      <x:c r="B2543" s="453" t="str">
        <x:v>O&amp;M</x:v>
      </x:c>
      <x:c r="C2543" s="453" t="str">
        <x:v>PRODUÇÃO</x:v>
      </x:c>
      <x:c r="D2543" s="453" t="str">
        <x:v>LINHA MORTA</x:v>
      </x:c>
      <x:c r="E2543" s="453" t="str">
        <x:v>5023000186</x:v>
      </x:c>
      <x:c r="F2543" s="601" t="str">
        <x:v>RET TRAFO DT POSTE/PLATAF 3F LM</x:v>
      </x:c>
      <x:c r="G2543" s="453" t="str">
        <x:v>UNIDADE</x:v>
      </x:c>
      <x:c r="H2543" s="604" t="n">
        <x:v>151</x:v>
      </x:c>
      <x:c r="I2543" s="607" t="n">
        <x:v>221686.79</x:v>
      </x:c>
      <x:c r="J2543" s="607" t="n">
        <x:v>226276.52</x:v>
      </x:c>
      <x:c r="K2543" s="453" t="str">
        <x:v>NORTE | SUL</x:v>
      </x:c>
      <x:c r="L2543" s="453" t="str">
        <x:v>SIM</x:v>
      </x:c>
      <x:c r="M2543" s="453" t="str">
        <x:v>PRODUÇÃO · COMPÕE O FATOR K</x:v>
      </x:c>
      <x:c r="N2543" s="453" t="str">
        <x:v>DE/PARA POR CÓDIGO</x:v>
      </x:c>
    </x:row>
    <x:row r="2544">
      <x:c r="A2544" s="453" t="str">
        <x:v>SETEMBRO 2025</x:v>
      </x:c>
      <x:c r="B2544" s="453" t="str">
        <x:v>O&amp;M</x:v>
      </x:c>
      <x:c r="C2544" s="453" t="str">
        <x:v>PRODUÇÃO</x:v>
      </x:c>
      <x:c r="D2544" s="453" t="str">
        <x:v>LINHA MORTA</x:v>
      </x:c>
      <x:c r="E2544" s="453" t="str">
        <x:v>5024000064</x:v>
      </x:c>
      <x:c r="F2544" s="601" t="str">
        <x:v>INST RAMAL DE CONEXAO CONC/MULTIPLEX LM</x:v>
      </x:c>
      <x:c r="G2544" s="453" t="str">
        <x:v>UNIDADE</x:v>
      </x:c>
      <x:c r="H2544" s="604" t="n">
        <x:v>110</x:v>
      </x:c>
      <x:c r="I2544" s="607" t="n">
        <x:v>18791.3</x:v>
      </x:c>
      <x:c r="J2544" s="607" t="n">
        <x:v>54946.1</x:v>
      </x:c>
      <x:c r="K2544" s="453" t="str">
        <x:v>NORTE | SUL</x:v>
      </x:c>
      <x:c r="L2544" s="453" t="str">
        <x:v>SIM</x:v>
      </x:c>
      <x:c r="M2544" s="453" t="str">
        <x:v>PRODUÇÃO · COMPÕE O FATOR K</x:v>
      </x:c>
      <x:c r="N2544" s="453" t="str">
        <x:v>DE/PARA POR CÓDIGO</x:v>
      </x:c>
    </x:row>
    <x:row r="2545">
      <x:c r="A2545" s="453" t="str">
        <x:v>SETEMBRO 2025</x:v>
      </x:c>
      <x:c r="B2545" s="453" t="str">
        <x:v>O&amp;M</x:v>
      </x:c>
      <x:c r="C2545" s="453" t="str">
        <x:v>PRODUÇÃO</x:v>
      </x:c>
      <x:c r="D2545" s="453" t="str">
        <x:v>LINHA MORTA</x:v>
      </x:c>
      <x:c r="E2545" s="453" t="str">
        <x:v>5024000065</x:v>
      </x:c>
      <x:c r="F2545" s="601" t="str">
        <x:v>RET RAMAL DE CONEXAO CONC/MULTIPLEX LM</x:v>
      </x:c>
      <x:c r="G2545" s="453" t="str">
        <x:v>UNIDADE</x:v>
      </x:c>
      <x:c r="H2545" s="604" t="n">
        <x:v>106</x:v>
      </x:c>
      <x:c r="I2545" s="607" t="n">
        <x:v>3221.6</x:v>
      </x:c>
      <x:c r="J2545" s="607" t="n">
        <x:v>37062.9</x:v>
      </x:c>
      <x:c r="K2545" s="453" t="str">
        <x:v>NORTE | SUL</x:v>
      </x:c>
      <x:c r="L2545" s="453" t="str">
        <x:v>SIM</x:v>
      </x:c>
      <x:c r="M2545" s="453" t="str">
        <x:v>PRODUÇÃO · COMPÕE O FATOR K</x:v>
      </x:c>
      <x:c r="N2545" s="453" t="str">
        <x:v>DE/PARA POR CÓDIGO</x:v>
      </x:c>
    </x:row>
    <x:row r="2546">
      <x:c r="A2546" s="453" t="str">
        <x:v>SETEMBRO 2025</x:v>
      </x:c>
      <x:c r="B2546" s="453" t="str">
        <x:v>O&amp;M</x:v>
      </x:c>
      <x:c r="C2546" s="453" t="str">
        <x:v>PRODUÇÃO</x:v>
      </x:c>
      <x:c r="D2546" s="453" t="str">
        <x:v>FORA DO ANEXO IX</x:v>
      </x:c>
      <x:c r="E2546" s="453" t="str">
        <x:v>5024000072</x:v>
      </x:c>
      <x:c r="F2546" s="601" t="str">
        <x:v>INST CONEXAO RAMAL DE CONEXAO LM</x:v>
      </x:c>
      <x:c r="G2546" s="453" t="str">
        <x:v>NÃO INFORMADA</x:v>
      </x:c>
      <x:c r="H2546" s="604" t="n">
        <x:v>604</x:v>
      </x:c>
      <x:c r="I2546" s="607" t="n">
        <x:v>0</x:v>
      </x:c>
      <x:c r="J2546" s="607" t="n">
        <x:v>0</x:v>
      </x:c>
      <x:c r="K2546" s="453" t="str">
        <x:v>NORTE | SUL</x:v>
      </x:c>
      <x:c r="L2546" s="453" t="str">
        <x:v>SIM</x:v>
      </x:c>
      <x:c r="M2546" s="453" t="str">
        <x:v>PRODUÇÃO · COMPÕE O FATOR K</x:v>
      </x:c>
      <x:c r="N2546" s="453" t="str">
        <x:v>DE/PARA POR CÓDIGO</x:v>
      </x:c>
    </x:row>
    <x:row r="2547">
      <x:c r="A2547" s="453" t="str">
        <x:v>SETEMBRO 2025</x:v>
      </x:c>
      <x:c r="B2547" s="453" t="str">
        <x:v>O&amp;M</x:v>
      </x:c>
      <x:c r="C2547" s="453" t="str">
        <x:v>PRODUÇÃO</x:v>
      </x:c>
      <x:c r="D2547" s="453" t="str">
        <x:v>FORA DO ANEXO IX</x:v>
      </x:c>
      <x:c r="E2547" s="453" t="str">
        <x:v>5024000073</x:v>
      </x:c>
      <x:c r="F2547" s="601" t="str">
        <x:v>RET CONEXAO RAMAL DE CONEXAO LM</x:v>
      </x:c>
      <x:c r="G2547" s="453" t="str">
        <x:v>NÃO INFORMADA</x:v>
      </x:c>
      <x:c r="H2547" s="604" t="n">
        <x:v>604</x:v>
      </x:c>
      <x:c r="I2547" s="607" t="n">
        <x:v>0</x:v>
      </x:c>
      <x:c r="J2547" s="607" t="n">
        <x:v>0</x:v>
      </x:c>
      <x:c r="K2547" s="453" t="str">
        <x:v>NORTE | SUL</x:v>
      </x:c>
      <x:c r="L2547" s="453" t="str">
        <x:v>SIM</x:v>
      </x:c>
      <x:c r="M2547" s="453" t="str">
        <x:v>PRODUÇÃO · COMPÕE O FATOR K</x:v>
      </x:c>
      <x:c r="N2547" s="453" t="str">
        <x:v>DE/PARA POR CÓDIGO</x:v>
      </x:c>
    </x:row>
    <x:row r="2548">
      <x:c r="A2548" s="453" t="str">
        <x:v>SETEMBRO 2025</x:v>
      </x:c>
      <x:c r="B2548" s="453" t="str">
        <x:v>O&amp;M</x:v>
      </x:c>
      <x:c r="C2548" s="453" t="str">
        <x:v>PRODUÇÃO</x:v>
      </x:c>
      <x:c r="D2548" s="453" t="str">
        <x:v>LINHA MORTA</x:v>
      </x:c>
      <x:c r="E2548" s="453" t="str">
        <x:v>5024000085</x:v>
      </x:c>
      <x:c r="F2548" s="601" t="str">
        <x:v>INST CONEXAO RAMAL DE CONEXAO LM</x:v>
      </x:c>
      <x:c r="G2548" s="453" t="str">
        <x:v>UNIDADE</x:v>
      </x:c>
      <x:c r="H2548" s="604" t="n">
        <x:v>1086</x:v>
      </x:c>
      <x:c r="I2548" s="607" t="n">
        <x:v>68906.7</x:v>
      </x:c>
      <x:c r="J2548" s="607" t="n">
        <x:v>82373.1</x:v>
      </x:c>
      <x:c r="K2548" s="453" t="str">
        <x:v>NORTE | SUL</x:v>
      </x:c>
      <x:c r="L2548" s="453" t="str">
        <x:v>SIM</x:v>
      </x:c>
      <x:c r="M2548" s="453" t="str">
        <x:v>PRODUÇÃO · COMPÕE O FATOR K</x:v>
      </x:c>
      <x:c r="N2548" s="453" t="str">
        <x:v>DE/PARA POR CÓDIGO</x:v>
      </x:c>
    </x:row>
    <x:row r="2549">
      <x:c r="A2549" s="453" t="str">
        <x:v>SETEMBRO 2025</x:v>
      </x:c>
      <x:c r="B2549" s="453" t="str">
        <x:v>O&amp;M</x:v>
      </x:c>
      <x:c r="C2549" s="453" t="str">
        <x:v>PRODUÇÃO</x:v>
      </x:c>
      <x:c r="D2549" s="453" t="str">
        <x:v>LINHA MORTA</x:v>
      </x:c>
      <x:c r="E2549" s="453" t="str">
        <x:v>5025300101</x:v>
      </x:c>
      <x:c r="F2549" s="601" t="str">
        <x:v>INST PLACA IDENTIFICACAO COMPONENTE LM</x:v>
      </x:c>
      <x:c r="G2549" s="453" t="str">
        <x:v>UNIDADE</x:v>
      </x:c>
      <x:c r="H2549" s="604" t="n">
        <x:v>1</x:v>
      </x:c>
      <x:c r="I2549" s="607" t="n">
        <x:v>14.64</x:v>
      </x:c>
      <x:c r="J2549" s="607" t="n">
        <x:v>281.43</x:v>
      </x:c>
      <x:c r="K2549" s="453" t="str">
        <x:v>NORTE | SUL</x:v>
      </x:c>
      <x:c r="L2549" s="453" t="str">
        <x:v>SIM</x:v>
      </x:c>
      <x:c r="M2549" s="453" t="str">
        <x:v>PRODUÇÃO · COMPÕE O FATOR K</x:v>
      </x:c>
      <x:c r="N2549" s="453" t="str">
        <x:v>NÃO INFORMADA</x:v>
      </x:c>
    </x:row>
    <x:row r="2550">
      <x:c r="A2550" s="453" t="str">
        <x:v>SETEMBRO 2025</x:v>
      </x:c>
      <x:c r="B2550" s="453" t="str">
        <x:v>O&amp;M</x:v>
      </x:c>
      <x:c r="C2550" s="453" t="str">
        <x:v>PRODUÇÃO</x:v>
      </x:c>
      <x:c r="D2550" s="453" t="str">
        <x:v>LINHA MORTA</x:v>
      </x:c>
      <x:c r="E2550" s="453" t="str">
        <x:v>5025300103</x:v>
      </x:c>
      <x:c r="F2550" s="601" t="str">
        <x:v>INST ILUMINACAO PUBLICA LM</x:v>
      </x:c>
      <x:c r="G2550" s="453" t="str">
        <x:v>CONJUNTO</x:v>
      </x:c>
      <x:c r="H2550" s="604" t="n">
        <x:v>392</x:v>
      </x:c>
      <x:c r="I2550" s="607" t="n">
        <x:v>142762.93</x:v>
      </x:c>
      <x:c r="J2550" s="607" t="n">
        <x:v>194000.8</x:v>
      </x:c>
      <x:c r="K2550" s="453" t="str">
        <x:v>NORTE | SUL</x:v>
      </x:c>
      <x:c r="L2550" s="453" t="str">
        <x:v>SIM</x:v>
      </x:c>
      <x:c r="M2550" s="453" t="str">
        <x:v>PRODUÇÃO · COMPÕE O FATOR K</x:v>
      </x:c>
      <x:c r="N2550" s="453" t="str">
        <x:v>DE/PARA POR CÓDIGO</x:v>
      </x:c>
    </x:row>
    <x:row r="2551">
      <x:c r="A2551" s="453" t="str">
        <x:v>SETEMBRO 2025</x:v>
      </x:c>
      <x:c r="B2551" s="453" t="str">
        <x:v>O&amp;M</x:v>
      </x:c>
      <x:c r="C2551" s="453" t="str">
        <x:v>PRODUÇÃO</x:v>
      </x:c>
      <x:c r="D2551" s="453" t="str">
        <x:v>LINHA MORTA</x:v>
      </x:c>
      <x:c r="E2551" s="453" t="str">
        <x:v>5025300104</x:v>
      </x:c>
      <x:c r="F2551" s="601" t="str">
        <x:v>RET ILUMINACAO PUBLICA LM</x:v>
      </x:c>
      <x:c r="G2551" s="453" t="str">
        <x:v>CONJUNTO</x:v>
      </x:c>
      <x:c r="H2551" s="604" t="n">
        <x:v>401</x:v>
      </x:c>
      <x:c r="I2551" s="607" t="n">
        <x:v>69662.68</x:v>
      </x:c>
      <x:c r="J2551" s="607" t="n">
        <x:v>94090.64</x:v>
      </x:c>
      <x:c r="K2551" s="453" t="str">
        <x:v>NORTE | SUL</x:v>
      </x:c>
      <x:c r="L2551" s="453" t="str">
        <x:v>SIM</x:v>
      </x:c>
      <x:c r="M2551" s="453" t="str">
        <x:v>PRODUÇÃO · COMPÕE O FATOR K</x:v>
      </x:c>
      <x:c r="N2551" s="453" t="str">
        <x:v>DE/PARA POR CÓDIGO</x:v>
      </x:c>
    </x:row>
    <x:row r="2552">
      <x:c r="A2552" s="453" t="str">
        <x:v>SETEMBRO 2025</x:v>
      </x:c>
      <x:c r="B2552" s="453" t="str">
        <x:v>O&amp;M</x:v>
      </x:c>
      <x:c r="C2552" s="453" t="str">
        <x:v>PRODUÇÃO</x:v>
      </x:c>
      <x:c r="D2552" s="453" t="str">
        <x:v>LINHA MORTA</x:v>
      </x:c>
      <x:c r="E2552" s="453" t="str">
        <x:v>5025300105</x:v>
      </x:c>
      <x:c r="F2552" s="601" t="str">
        <x:v>INST CONEXAO ILUMINACAO PUBLICA LM</x:v>
      </x:c>
      <x:c r="G2552" s="453" t="str">
        <x:v>UNIDADE</x:v>
      </x:c>
      <x:c r="H2552" s="604" t="n">
        <x:v>51</x:v>
      </x:c>
      <x:c r="I2552" s="607" t="n">
        <x:v>2135.96</x:v>
      </x:c>
      <x:c r="J2552" s="607" t="n">
        <x:v>15425.46</x:v>
      </x:c>
      <x:c r="K2552" s="453" t="str">
        <x:v>NORTE | SUL</x:v>
      </x:c>
      <x:c r="L2552" s="453" t="str">
        <x:v>SIM</x:v>
      </x:c>
      <x:c r="M2552" s="453" t="str">
        <x:v>PRODUÇÃO · COMPÕE O FATOR K</x:v>
      </x:c>
      <x:c r="N2552" s="453" t="str">
        <x:v>DE/PARA POR CÓDIGO</x:v>
      </x:c>
    </x:row>
    <x:row r="2553">
      <x:c r="A2553" s="453" t="str">
        <x:v>SETEMBRO 2025</x:v>
      </x:c>
      <x:c r="B2553" s="453" t="str">
        <x:v>O&amp;M</x:v>
      </x:c>
      <x:c r="C2553" s="453" t="str">
        <x:v>PRODUÇÃO</x:v>
      </x:c>
      <x:c r="D2553" s="453" t="str">
        <x:v>LINHA MORTA</x:v>
      </x:c>
      <x:c r="E2553" s="453" t="str">
        <x:v>5025300106</x:v>
      </x:c>
      <x:c r="F2553" s="601" t="str">
        <x:v>RET CONEXAO ILUMINACAO PUBLICA LM</x:v>
      </x:c>
      <x:c r="G2553" s="453" t="str">
        <x:v>UNIDADE</x:v>
      </x:c>
      <x:c r="H2553" s="604" t="n">
        <x:v>51</x:v>
      </x:c>
      <x:c r="I2553" s="607" t="n">
        <x:v>1347.85</x:v>
      </x:c>
      <x:c r="J2553" s="607" t="n">
        <x:v>9733.86</x:v>
      </x:c>
      <x:c r="K2553" s="453" t="str">
        <x:v>NORTE | SUL</x:v>
      </x:c>
      <x:c r="L2553" s="453" t="str">
        <x:v>SIM</x:v>
      </x:c>
      <x:c r="M2553" s="453" t="str">
        <x:v>PRODUÇÃO · COMPÕE O FATOR K</x:v>
      </x:c>
      <x:c r="N2553" s="453" t="str">
        <x:v>DE/PARA POR CÓDIGO</x:v>
      </x:c>
    </x:row>
    <x:row r="2554">
      <x:c r="A2554" s="453" t="str">
        <x:v>SETEMBRO 2025</x:v>
      </x:c>
      <x:c r="B2554" s="453" t="str">
        <x:v>O&amp;M</x:v>
      </x:c>
      <x:c r="C2554" s="453" t="str">
        <x:v>PRODUÇÃO</x:v>
      </x:c>
      <x:c r="D2554" s="453" t="str">
        <x:v>LINHA MORTA</x:v>
      </x:c>
      <x:c r="E2554" s="453" t="str">
        <x:v>5025300109</x:v>
      </x:c>
      <x:c r="F2554" s="601" t="str">
        <x:v>INST ELO FUSIVEL LM</x:v>
      </x:c>
      <x:c r="G2554" s="453" t="str">
        <x:v>CONJUNTO</x:v>
      </x:c>
      <x:c r="H2554" s="604" t="n">
        <x:v>122</x:v>
      </x:c>
      <x:c r="I2554" s="607" t="n">
        <x:v>1869.29</x:v>
      </x:c>
      <x:c r="J2554" s="607" t="n">
        <x:v>35312.9</x:v>
      </x:c>
      <x:c r="K2554" s="453" t="str">
        <x:v>NORTE</x:v>
      </x:c>
      <x:c r="L2554" s="453" t="str">
        <x:v>SIM</x:v>
      </x:c>
      <x:c r="M2554" s="453" t="str">
        <x:v>PRODUÇÃO · COMPÕE O FATOR K</x:v>
      </x:c>
      <x:c r="N2554" s="453" t="str">
        <x:v>DE/PARA POR CÓDIGO</x:v>
      </x:c>
    </x:row>
    <x:row r="2555">
      <x:c r="A2555" s="453" t="str">
        <x:v>SETEMBRO 2025</x:v>
      </x:c>
      <x:c r="B2555" s="453" t="str">
        <x:v>O&amp;M</x:v>
      </x:c>
      <x:c r="C2555" s="453" t="str">
        <x:v>PRODUÇÃO</x:v>
      </x:c>
      <x:c r="D2555" s="453" t="str">
        <x:v>LINHA MORTA</x:v>
      </x:c>
      <x:c r="E2555" s="453" t="str">
        <x:v>5025300110</x:v>
      </x:c>
      <x:c r="F2555" s="601" t="str">
        <x:v>RET ELO FUSIVEL LM</x:v>
      </x:c>
      <x:c r="G2555" s="453" t="str">
        <x:v>CONJUNTO</x:v>
      </x:c>
      <x:c r="H2555" s="604" t="n">
        <x:v>122</x:v>
      </x:c>
      <x:c r="I2555" s="607" t="n">
        <x:v>1571.32</x:v>
      </x:c>
      <x:c r="J2555" s="607" t="n">
        <x:v>29683.82</x:v>
      </x:c>
      <x:c r="K2555" s="453" t="str">
        <x:v>NORTE</x:v>
      </x:c>
      <x:c r="L2555" s="453" t="str">
        <x:v>SIM</x:v>
      </x:c>
      <x:c r="M2555" s="453" t="str">
        <x:v>PRODUÇÃO · COMPÕE O FATOR K</x:v>
      </x:c>
      <x:c r="N2555" s="453" t="str">
        <x:v>DE/PARA POR CÓDIGO</x:v>
      </x:c>
    </x:row>
    <x:row r="2556">
      <x:c r="A2556" s="453" t="str">
        <x:v>SETEMBRO 2025</x:v>
      </x:c>
      <x:c r="B2556" s="453" t="str">
        <x:v>O&amp;M</x:v>
      </x:c>
      <x:c r="C2556" s="453" t="str">
        <x:v>PRODUÇÃO</x:v>
      </x:c>
      <x:c r="D2556" s="453" t="str">
        <x:v>LINHA MORTA</x:v>
      </x:c>
      <x:c r="E2556" s="453" t="str">
        <x:v>5025300122</x:v>
      </x:c>
      <x:c r="F2556" s="601" t="str">
        <x:v>INST ESTR CP RELIGADOR/SEC 3F &gt;400A LM</x:v>
      </x:c>
      <x:c r="G2556" s="453" t="str">
        <x:v>CONJUNTO</x:v>
      </x:c>
      <x:c r="H2556" s="604" t="n">
        <x:v>20</x:v>
      </x:c>
      <x:c r="I2556" s="607" t="n">
        <x:v>91948.4</x:v>
      </x:c>
      <x:c r="J2556" s="607" t="n">
        <x:v>120007.6</x:v>
      </x:c>
      <x:c r="K2556" s="453" t="str">
        <x:v>NORTE | SUL</x:v>
      </x:c>
      <x:c r="L2556" s="453" t="str">
        <x:v>SIM</x:v>
      </x:c>
      <x:c r="M2556" s="453" t="str">
        <x:v>PRODUÇÃO · COMPÕE O FATOR K</x:v>
      </x:c>
      <x:c r="N2556" s="453" t="str">
        <x:v>DE/PARA POR CÓDIGO</x:v>
      </x:c>
    </x:row>
    <x:row r="2557">
      <x:c r="A2557" s="453" t="str">
        <x:v>SETEMBRO 2025</x:v>
      </x:c>
      <x:c r="B2557" s="453" t="str">
        <x:v>O&amp;M</x:v>
      </x:c>
      <x:c r="C2557" s="453" t="str">
        <x:v>PRODUÇÃO</x:v>
      </x:c>
      <x:c r="D2557" s="453" t="str">
        <x:v>LINHA MORTA</x:v>
      </x:c>
      <x:c r="E2557" s="453" t="str">
        <x:v>5025300123</x:v>
      </x:c>
      <x:c r="F2557" s="601" t="str">
        <x:v>RET ESTR CP RELIGADOR/SEC 3F &gt;400A LM</x:v>
      </x:c>
      <x:c r="G2557" s="453" t="str">
        <x:v>CONJUNTO</x:v>
      </x:c>
      <x:c r="H2557" s="604" t="n">
        <x:v>7</x:v>
      </x:c>
      <x:c r="I2557" s="607" t="n">
        <x:v>13723.88</x:v>
      </x:c>
      <x:c r="J2557" s="607" t="n">
        <x:v>26300.4</x:v>
      </x:c>
      <x:c r="K2557" s="453" t="str">
        <x:v>NORTE | SUL</x:v>
      </x:c>
      <x:c r="L2557" s="453" t="str">
        <x:v>SIM</x:v>
      </x:c>
      <x:c r="M2557" s="453" t="str">
        <x:v>PRODUÇÃO · COMPÕE O FATOR K</x:v>
      </x:c>
      <x:c r="N2557" s="453" t="str">
        <x:v>DE/PARA POR CÓDIGO | NÃO INFORMADA</x:v>
      </x:c>
    </x:row>
    <x:row r="2558">
      <x:c r="A2558" s="453" t="str">
        <x:v>SETEMBRO 2025</x:v>
      </x:c>
      <x:c r="B2558" s="453" t="str">
        <x:v>O&amp;M</x:v>
      </x:c>
      <x:c r="C2558" s="453" t="str">
        <x:v>PRODUÇÃO</x:v>
      </x:c>
      <x:c r="D2558" s="453" t="str">
        <x:v>LINHA MORTA</x:v>
      </x:c>
      <x:c r="E2558" s="453" t="str">
        <x:v>5025300124</x:v>
      </x:c>
      <x:c r="F2558" s="601" t="str">
        <x:v>INST REGULADOR TENSAO 3F POSTE/PLATAF LM</x:v>
      </x:c>
      <x:c r="G2558" s="453" t="str">
        <x:v>UNIDADE</x:v>
      </x:c>
      <x:c r="H2558" s="604" t="n">
        <x:v>6</x:v>
      </x:c>
      <x:c r="I2558" s="607" t="n">
        <x:v>57936.12</x:v>
      </x:c>
      <x:c r="J2558" s="607" t="n">
        <x:v>14055.3</x:v>
      </x:c>
      <x:c r="K2558" s="453" t="str">
        <x:v>NORTE | SUL</x:v>
      </x:c>
      <x:c r="L2558" s="453" t="str">
        <x:v>SIM</x:v>
      </x:c>
      <x:c r="M2558" s="453" t="str">
        <x:v>PRODUÇÃO · COMPÕE O FATOR K</x:v>
      </x:c>
      <x:c r="N2558" s="453" t="str">
        <x:v>NÃO INFORMADA | DE/PARA POR CÓDIGO</x:v>
      </x:c>
    </x:row>
    <x:row r="2559">
      <x:c r="A2559" s="453" t="str">
        <x:v>SETEMBRO 2025</x:v>
      </x:c>
      <x:c r="B2559" s="453" t="str">
        <x:v>O&amp;M</x:v>
      </x:c>
      <x:c r="C2559" s="453" t="str">
        <x:v>PRODUÇÃO</x:v>
      </x:c>
      <x:c r="D2559" s="453" t="str">
        <x:v>LINHA MORTA</x:v>
      </x:c>
      <x:c r="E2559" s="453" t="str">
        <x:v>5025300125</x:v>
      </x:c>
      <x:c r="F2559" s="601" t="str">
        <x:v>RET REGULADOR TENSAO 3F POSTE/PLATAF LM</x:v>
      </x:c>
      <x:c r="G2559" s="453" t="str">
        <x:v>UNIDADE</x:v>
      </x:c>
      <x:c r="H2559" s="604" t="n">
        <x:v>1</x:v>
      </x:c>
      <x:c r="I2559" s="607" t="n">
        <x:v>4443.68</x:v>
      </x:c>
      <x:c r="J2559" s="607" t="n">
        <x:v>1292.54</x:v>
      </x:c>
      <x:c r="K2559" s="453" t="str">
        <x:v>NORTE | SUL</x:v>
      </x:c>
      <x:c r="L2559" s="453" t="str">
        <x:v>SIM</x:v>
      </x:c>
      <x:c r="M2559" s="453" t="str">
        <x:v>PRODUÇÃO · COMPÕE O FATOR K</x:v>
      </x:c>
      <x:c r="N2559" s="453" t="str">
        <x:v>NÃO INFORMADA</x:v>
      </x:c>
    </x:row>
    <x:row r="2560">
      <x:c r="A2560" s="453" t="str">
        <x:v>SETEMBRO 2025</x:v>
      </x:c>
      <x:c r="B2560" s="453" t="str">
        <x:v>O&amp;M</x:v>
      </x:c>
      <x:c r="C2560" s="453" t="str">
        <x:v>PRODUÇÃO</x:v>
      </x:c>
      <x:c r="D2560" s="453" t="str">
        <x:v>LINHA MORTA</x:v>
      </x:c>
      <x:c r="E2560" s="453" t="str">
        <x:v>5025300126</x:v>
      </x:c>
      <x:c r="F2560" s="601" t="str">
        <x:v>INST ESTR CP BCO REGUL 3F PLAT C/ATER LM</x:v>
      </x:c>
      <x:c r="G2560" s="453" t="str">
        <x:v>CONJUNTO</x:v>
      </x:c>
      <x:c r="H2560" s="604" t="n">
        <x:v>1</x:v>
      </x:c>
      <x:c r="I2560" s="607" t="n">
        <x:v>10576</x:v>
      </x:c>
      <x:c r="J2560" s="607" t="n">
        <x:v>7475.89</x:v>
      </x:c>
      <x:c r="K2560" s="453" t="str">
        <x:v>NORTE | SUL</x:v>
      </x:c>
      <x:c r="L2560" s="453" t="str">
        <x:v>SIM</x:v>
      </x:c>
      <x:c r="M2560" s="453" t="str">
        <x:v>PRODUÇÃO · COMPÕE O FATOR K</x:v>
      </x:c>
      <x:c r="N2560" s="453" t="str">
        <x:v>NÃO INFORMADA</x:v>
      </x:c>
    </x:row>
    <x:row r="2561">
      <x:c r="A2561" s="453" t="str">
        <x:v>SETEMBRO 2025</x:v>
      </x:c>
      <x:c r="B2561" s="453" t="str">
        <x:v>O&amp;M</x:v>
      </x:c>
      <x:c r="C2561" s="453" t="str">
        <x:v>PRODUÇÃO</x:v>
      </x:c>
      <x:c r="D2561" s="453" t="str">
        <x:v>LINHA MORTA</x:v>
      </x:c>
      <x:c r="E2561" s="453" t="str">
        <x:v>5025300127</x:v>
      </x:c>
      <x:c r="F2561" s="601" t="str">
        <x:v>RET ESTR CP BCO REGUL 3F PLAT LM</x:v>
      </x:c>
      <x:c r="G2561" s="453" t="str">
        <x:v>CONJUNTO</x:v>
      </x:c>
      <x:c r="H2561" s="604" t="n">
        <x:v>1</x:v>
      </x:c>
      <x:c r="I2561" s="607" t="n">
        <x:v>17987.01</x:v>
      </x:c>
      <x:c r="J2561" s="607" t="n">
        <x:v>3921.51</x:v>
      </x:c>
      <x:c r="K2561" s="453" t="str">
        <x:v>NORTE</x:v>
      </x:c>
      <x:c r="L2561" s="453" t="str">
        <x:v>SIM</x:v>
      </x:c>
      <x:c r="M2561" s="453" t="str">
        <x:v>PRODUÇÃO · COMPÕE O FATOR K</x:v>
      </x:c>
      <x:c r="N2561" s="453" t="str">
        <x:v>NÃO INFORMADA</x:v>
      </x:c>
    </x:row>
    <x:row r="2562">
      <x:c r="A2562" s="453" t="str">
        <x:v>SETEMBRO 2025</x:v>
      </x:c>
      <x:c r="B2562" s="453" t="str">
        <x:v>O&amp;M</x:v>
      </x:c>
      <x:c r="C2562" s="453" t="str">
        <x:v>PRODUÇÃO</x:v>
      </x:c>
      <x:c r="D2562" s="453" t="str">
        <x:v>LINHA MORTA</x:v>
      </x:c>
      <x:c r="E2562" s="453" t="str">
        <x:v>5025300143</x:v>
      </x:c>
      <x:c r="F2562" s="601" t="str">
        <x:v>INST ESTR CP TRAFO DT 1F FN LM</x:v>
      </x:c>
      <x:c r="G2562" s="453" t="str">
        <x:v>CONJUNTO</x:v>
      </x:c>
      <x:c r="H2562" s="604" t="n">
        <x:v>69</x:v>
      </x:c>
      <x:c r="I2562" s="607" t="n">
        <x:v>110317.42</x:v>
      </x:c>
      <x:c r="J2562" s="607" t="n">
        <x:v>126979.32</x:v>
      </x:c>
      <x:c r="K2562" s="453" t="str">
        <x:v>NORTE | SUL</x:v>
      </x:c>
      <x:c r="L2562" s="453" t="str">
        <x:v>SIM</x:v>
      </x:c>
      <x:c r="M2562" s="453" t="str">
        <x:v>PRODUÇÃO · COMPÕE O FATOR K</x:v>
      </x:c>
      <x:c r="N2562" s="453" t="str">
        <x:v>DE/PARA POR CÓDIGO</x:v>
      </x:c>
    </x:row>
    <x:row r="2563">
      <x:c r="A2563" s="453" t="str">
        <x:v>SETEMBRO 2025</x:v>
      </x:c>
      <x:c r="B2563" s="453" t="str">
        <x:v>O&amp;M</x:v>
      </x:c>
      <x:c r="C2563" s="453" t="str">
        <x:v>PRODUÇÃO</x:v>
      </x:c>
      <x:c r="D2563" s="453" t="str">
        <x:v>LINHA MORTA</x:v>
      </x:c>
      <x:c r="E2563" s="453" t="str">
        <x:v>5025300144</x:v>
      </x:c>
      <x:c r="F2563" s="601" t="str">
        <x:v>RET ESTR CP TRAFO DT 1F FN LM</x:v>
      </x:c>
      <x:c r="G2563" s="453" t="str">
        <x:v>CONJUNTO</x:v>
      </x:c>
      <x:c r="H2563" s="604" t="n">
        <x:v>34</x:v>
      </x:c>
      <x:c r="I2563" s="607" t="n">
        <x:v>23125.5</x:v>
      </x:c>
      <x:c r="J2563" s="607" t="n">
        <x:v>50055.82</x:v>
      </x:c>
      <x:c r="K2563" s="453" t="str">
        <x:v>NORTE | SUL</x:v>
      </x:c>
      <x:c r="L2563" s="453" t="str">
        <x:v>SIM</x:v>
      </x:c>
      <x:c r="M2563" s="453" t="str">
        <x:v>PRODUÇÃO · COMPÕE O FATOR K</x:v>
      </x:c>
      <x:c r="N2563" s="453" t="str">
        <x:v>DE/PARA POR CÓDIGO</x:v>
      </x:c>
    </x:row>
    <x:row r="2564">
      <x:c r="A2564" s="453" t="str">
        <x:v>SETEMBRO 2025</x:v>
      </x:c>
      <x:c r="B2564" s="453" t="str">
        <x:v>O&amp;M</x:v>
      </x:c>
      <x:c r="C2564" s="453" t="str">
        <x:v>PRODUÇÃO</x:v>
      </x:c>
      <x:c r="D2564" s="453" t="str">
        <x:v>LINHA MORTA</x:v>
      </x:c>
      <x:c r="E2564" s="453" t="str">
        <x:v>5025300145</x:v>
      </x:c>
      <x:c r="F2564" s="601" t="str">
        <x:v>INST ESTR CP TRAFO DT 2F FF LM</x:v>
      </x:c>
      <x:c r="G2564" s="453" t="str">
        <x:v>CONJUNTO</x:v>
      </x:c>
      <x:c r="H2564" s="604" t="n">
        <x:v>2</x:v>
      </x:c>
      <x:c r="I2564" s="607" t="n">
        <x:v>3621.34</x:v>
      </x:c>
      <x:c r="J2564" s="607" t="n">
        <x:v>4469.26</x:v>
      </x:c>
      <x:c r="K2564" s="453" t="str">
        <x:v>NORTE | SUL</x:v>
      </x:c>
      <x:c r="L2564" s="453" t="str">
        <x:v>SIM</x:v>
      </x:c>
      <x:c r="M2564" s="453" t="str">
        <x:v>PRODUÇÃO · COMPÕE O FATOR K</x:v>
      </x:c>
      <x:c r="N2564" s="453" t="str">
        <x:v>DE/PARA POR CÓDIGO</x:v>
      </x:c>
    </x:row>
    <x:row r="2565">
      <x:c r="A2565" s="453" t="str">
        <x:v>SETEMBRO 2025</x:v>
      </x:c>
      <x:c r="B2565" s="453" t="str">
        <x:v>O&amp;M</x:v>
      </x:c>
      <x:c r="C2565" s="453" t="str">
        <x:v>PRODUÇÃO</x:v>
      </x:c>
      <x:c r="D2565" s="453" t="str">
        <x:v>LINHA MORTA</x:v>
      </x:c>
      <x:c r="E2565" s="453" t="str">
        <x:v>5025300146</x:v>
      </x:c>
      <x:c r="F2565" s="601" t="str">
        <x:v>RET ESTR CP TRAFO DT 2F FF LM</x:v>
      </x:c>
      <x:c r="G2565" s="453" t="str">
        <x:v>CONJUNTO</x:v>
      </x:c>
      <x:c r="H2565" s="604" t="n">
        <x:v>10</x:v>
      </x:c>
      <x:c r="I2565" s="607" t="n">
        <x:v>8101.6</x:v>
      </x:c>
      <x:c r="J2565" s="607" t="n">
        <x:v>17088.4</x:v>
      </x:c>
      <x:c r="K2565" s="453" t="str">
        <x:v>NORTE | SUL</x:v>
      </x:c>
      <x:c r="L2565" s="453" t="str">
        <x:v>SIM</x:v>
      </x:c>
      <x:c r="M2565" s="453" t="str">
        <x:v>PRODUÇÃO · COMPÕE O FATOR K</x:v>
      </x:c>
      <x:c r="N2565" s="453" t="str">
        <x:v>DE/PARA POR CÓDIGO</x:v>
      </x:c>
    </x:row>
    <x:row r="2566">
      <x:c r="A2566" s="453" t="str">
        <x:v>SETEMBRO 2025</x:v>
      </x:c>
      <x:c r="B2566" s="453" t="str">
        <x:v>O&amp;M</x:v>
      </x:c>
      <x:c r="C2566" s="453" t="str">
        <x:v>PRODUÇÃO</x:v>
      </x:c>
      <x:c r="D2566" s="453" t="str">
        <x:v>LINHA MORTA</x:v>
      </x:c>
      <x:c r="E2566" s="453" t="str">
        <x:v>5025300147</x:v>
      </x:c>
      <x:c r="F2566" s="601" t="str">
        <x:v>INST ESTR CP TRAFO DT 3F LM</x:v>
      </x:c>
      <x:c r="G2566" s="453" t="str">
        <x:v>CONJUNTO</x:v>
      </x:c>
      <x:c r="H2566" s="604" t="n">
        <x:v>33</x:v>
      </x:c>
      <x:c r="I2566" s="607" t="n">
        <x:v>89546.49</x:v>
      </x:c>
      <x:c r="J2566" s="607" t="n">
        <x:v>99769.56</x:v>
      </x:c>
      <x:c r="K2566" s="453" t="str">
        <x:v>NORTE | SUL</x:v>
      </x:c>
      <x:c r="L2566" s="453" t="str">
        <x:v>SIM</x:v>
      </x:c>
      <x:c r="M2566" s="453" t="str">
        <x:v>PRODUÇÃO · COMPÕE O FATOR K</x:v>
      </x:c>
      <x:c r="N2566" s="453" t="str">
        <x:v>DE/PARA POR CÓDIGO</x:v>
      </x:c>
    </x:row>
    <x:row r="2567">
      <x:c r="A2567" s="453" t="str">
        <x:v>SETEMBRO 2025</x:v>
      </x:c>
      <x:c r="B2567" s="453" t="str">
        <x:v>O&amp;M</x:v>
      </x:c>
      <x:c r="C2567" s="453" t="str">
        <x:v>PRODUÇÃO</x:v>
      </x:c>
      <x:c r="D2567" s="453" t="str">
        <x:v>LINHA MORTA</x:v>
      </x:c>
      <x:c r="E2567" s="453" t="str">
        <x:v>5025300148</x:v>
      </x:c>
      <x:c r="F2567" s="601" t="str">
        <x:v>RET ESTR CP TRAFO DT 3F LM</x:v>
      </x:c>
      <x:c r="G2567" s="453" t="str">
        <x:v>CONJUNTO</x:v>
      </x:c>
      <x:c r="H2567" s="604" t="n">
        <x:v>9</x:v>
      </x:c>
      <x:c r="I2567" s="607" t="n">
        <x:v>12035.25</x:v>
      </x:c>
      <x:c r="J2567" s="607" t="n">
        <x:v>19520.19</x:v>
      </x:c>
      <x:c r="K2567" s="453" t="str">
        <x:v>NORTE | SUL</x:v>
      </x:c>
      <x:c r="L2567" s="453" t="str">
        <x:v>SIM</x:v>
      </x:c>
      <x:c r="M2567" s="453" t="str">
        <x:v>PRODUÇÃO · COMPÕE O FATOR K</x:v>
      </x:c>
      <x:c r="N2567" s="453" t="str">
        <x:v>DE/PARA POR CÓDIGO</x:v>
      </x:c>
    </x:row>
    <x:row r="2568">
      <x:c r="A2568" s="453" t="str">
        <x:v>SETEMBRO 2025</x:v>
      </x:c>
      <x:c r="B2568" s="453" t="str">
        <x:v>O&amp;M</x:v>
      </x:c>
      <x:c r="C2568" s="453" t="str">
        <x:v>PRODUÇÃO</x:v>
      </x:c>
      <x:c r="D2568" s="453" t="str">
        <x:v>LINHA MORTA</x:v>
      </x:c>
      <x:c r="E2568" s="453" t="str">
        <x:v>5025300149</x:v>
      </x:c>
      <x:c r="F2568" s="601" t="str">
        <x:v>INST ESTR CP TRAFO DT PLATAFORMA LM</x:v>
      </x:c>
      <x:c r="G2568" s="453" t="str">
        <x:v>CONJUNTO</x:v>
      </x:c>
      <x:c r="H2568" s="604" t="n">
        <x:v>1</x:v>
      </x:c>
      <x:c r="I2568" s="607" t="n">
        <x:v>2713.53</x:v>
      </x:c>
      <x:c r="J2568" s="607" t="n">
        <x:v>3286.22</x:v>
      </x:c>
      <x:c r="K2568" s="453" t="str">
        <x:v>NORTE | SUL</x:v>
      </x:c>
      <x:c r="L2568" s="453" t="str">
        <x:v>SIM</x:v>
      </x:c>
      <x:c r="M2568" s="453" t="str">
        <x:v>PRODUÇÃO · COMPÕE O FATOR K</x:v>
      </x:c>
      <x:c r="N2568" s="453" t="str">
        <x:v>DE/PARA POR CÓDIGO</x:v>
      </x:c>
    </x:row>
    <x:row r="2569">
      <x:c r="A2569" s="453" t="str">
        <x:v>SETEMBRO 2025</x:v>
      </x:c>
      <x:c r="B2569" s="453" t="str">
        <x:v>O&amp;M</x:v>
      </x:c>
      <x:c r="C2569" s="453" t="str">
        <x:v>PRODUÇÃO</x:v>
      </x:c>
      <x:c r="D2569" s="453" t="str">
        <x:v>LINHA MORTA</x:v>
      </x:c>
      <x:c r="E2569" s="453" t="str">
        <x:v>5025300150</x:v>
      </x:c>
      <x:c r="F2569" s="601" t="str">
        <x:v>RET ESTR CP TRAFO DT PLATAFORMA LM</x:v>
      </x:c>
      <x:c r="G2569" s="453" t="str">
        <x:v>CONJUNTO</x:v>
      </x:c>
      <x:c r="H2569" s="604" t="n">
        <x:v>3</x:v>
      </x:c>
      <x:c r="I2569" s="607" t="n">
        <x:v>4011.75</x:v>
      </x:c>
      <x:c r="J2569" s="607" t="n">
        <x:v>6506.73</x:v>
      </x:c>
      <x:c r="K2569" s="453" t="str">
        <x:v>NORTE | SUL</x:v>
      </x:c>
      <x:c r="L2569" s="453" t="str">
        <x:v>SIM</x:v>
      </x:c>
      <x:c r="M2569" s="453" t="str">
        <x:v>PRODUÇÃO · COMPÕE O FATOR K</x:v>
      </x:c>
      <x:c r="N2569" s="453" t="str">
        <x:v>DE/PARA POR CÓDIGO</x:v>
      </x:c>
    </x:row>
    <x:row r="2570">
      <x:c r="A2570" s="453" t="str">
        <x:v>SETEMBRO 2025</x:v>
      </x:c>
      <x:c r="B2570" s="453" t="str">
        <x:v>O&amp;M</x:v>
      </x:c>
      <x:c r="C2570" s="453" t="str">
        <x:v>PRODUÇÃO</x:v>
      </x:c>
      <x:c r="D2570" s="453" t="str">
        <x:v>LINHA MORTA</x:v>
      </x:c>
      <x:c r="E2570" s="453" t="str">
        <x:v>5025300160</x:v>
      </x:c>
      <x:c r="F2570" s="601" t="str">
        <x:v>INST PARA-RAIOS BT LM</x:v>
      </x:c>
      <x:c r="G2570" s="453" t="str">
        <x:v>CONJUNTO</x:v>
      </x:c>
      <x:c r="H2570" s="604" t="n">
        <x:v>83</x:v>
      </x:c>
      <x:c r="I2570" s="607" t="n">
        <x:v>5063.83</x:v>
      </x:c>
      <x:c r="J2570" s="607" t="n">
        <x:v>30090.82</x:v>
      </x:c>
      <x:c r="K2570" s="453" t="str">
        <x:v>NORTE | SUL</x:v>
      </x:c>
      <x:c r="L2570" s="453" t="str">
        <x:v>SIM</x:v>
      </x:c>
      <x:c r="M2570" s="453" t="str">
        <x:v>PRODUÇÃO · COMPÕE O FATOR K</x:v>
      </x:c>
      <x:c r="N2570" s="453" t="str">
        <x:v>DE/PARA POR CÓDIGO | NÃO INFORMADA</x:v>
      </x:c>
    </x:row>
    <x:row r="2571">
      <x:c r="A2571" s="453" t="str">
        <x:v>SETEMBRO 2025</x:v>
      </x:c>
      <x:c r="B2571" s="453" t="str">
        <x:v>O&amp;M</x:v>
      </x:c>
      <x:c r="C2571" s="453" t="str">
        <x:v>PRODUÇÃO</x:v>
      </x:c>
      <x:c r="D2571" s="453" t="str">
        <x:v>LINHA MORTA</x:v>
      </x:c>
      <x:c r="E2571" s="453" t="str">
        <x:v>5025300161</x:v>
      </x:c>
      <x:c r="F2571" s="601" t="str">
        <x:v>RET PARA-RAIOS BT LM</x:v>
      </x:c>
      <x:c r="G2571" s="453" t="str">
        <x:v>CONJUNTO</x:v>
      </x:c>
      <x:c r="H2571" s="604" t="n">
        <x:v>7</x:v>
      </x:c>
      <x:c r="I2571" s="607" t="n">
        <x:v>153.79</x:v>
      </x:c>
      <x:c r="J2571" s="607" t="n">
        <x:v>1744.61</x:v>
      </x:c>
      <x:c r="K2571" s="453" t="str">
        <x:v>NORTE | SUL</x:v>
      </x:c>
      <x:c r="L2571" s="453" t="str">
        <x:v>SIM</x:v>
      </x:c>
      <x:c r="M2571" s="453" t="str">
        <x:v>PRODUÇÃO · COMPÕE O FATOR K</x:v>
      </x:c>
      <x:c r="N2571" s="453" t="str">
        <x:v>DE/PARA POR CÓDIGO</x:v>
      </x:c>
    </x:row>
    <x:row r="2572">
      <x:c r="A2572" s="453" t="str">
        <x:v>SETEMBRO 2025</x:v>
      </x:c>
      <x:c r="B2572" s="453" t="str">
        <x:v>O&amp;M</x:v>
      </x:c>
      <x:c r="C2572" s="453" t="str">
        <x:v>PRODUÇÃO</x:v>
      </x:c>
      <x:c r="D2572" s="453" t="str">
        <x:v>LINHA MORTA</x:v>
      </x:c>
      <x:c r="E2572" s="453" t="str">
        <x:v>5025300162</x:v>
      </x:c>
      <x:c r="F2572" s="601" t="str">
        <x:v>INST PARA-RAIOS MT LM</x:v>
      </x:c>
      <x:c r="G2572" s="453" t="str">
        <x:v>UNIDADE</x:v>
      </x:c>
      <x:c r="H2572" s="604" t="n">
        <x:v>103</x:v>
      </x:c>
      <x:c r="I2572" s="607" t="n">
        <x:v>16005.93</x:v>
      </x:c>
      <x:c r="J2572" s="607" t="n">
        <x:v>48713.85</x:v>
      </x:c>
      <x:c r="K2572" s="453" t="str">
        <x:v>NORTE | SUL</x:v>
      </x:c>
      <x:c r="L2572" s="453" t="str">
        <x:v>SIM</x:v>
      </x:c>
      <x:c r="M2572" s="453" t="str">
        <x:v>PRODUÇÃO · COMPÕE O FATOR K</x:v>
      </x:c>
      <x:c r="N2572" s="453" t="str">
        <x:v>DE/PARA POR CÓDIGO</x:v>
      </x:c>
    </x:row>
    <x:row r="2573">
      <x:c r="A2573" s="453" t="str">
        <x:v>SETEMBRO 2025</x:v>
      </x:c>
      <x:c r="B2573" s="453" t="str">
        <x:v>O&amp;M</x:v>
      </x:c>
      <x:c r="C2573" s="453" t="str">
        <x:v>PRODUÇÃO</x:v>
      </x:c>
      <x:c r="D2573" s="453" t="str">
        <x:v>LINHA MORTA</x:v>
      </x:c>
      <x:c r="E2573" s="453" t="str">
        <x:v>5025300163</x:v>
      </x:c>
      <x:c r="F2573" s="601" t="str">
        <x:v>RET PARA-RAIOS MT LM</x:v>
      </x:c>
      <x:c r="G2573" s="453" t="str">
        <x:v>UNIDADE</x:v>
      </x:c>
      <x:c r="H2573" s="604" t="n">
        <x:v>58</x:v>
      </x:c>
      <x:c r="I2573" s="607" t="n">
        <x:v>3611.22</x:v>
      </x:c>
      <x:c r="J2573" s="607" t="n">
        <x:v>17009.08</x:v>
      </x:c>
      <x:c r="K2573" s="453" t="str">
        <x:v>NORTE | SUL</x:v>
      </x:c>
      <x:c r="L2573" s="453" t="str">
        <x:v>SIM</x:v>
      </x:c>
      <x:c r="M2573" s="453" t="str">
        <x:v>PRODUÇÃO · COMPÕE O FATOR K</x:v>
      </x:c>
      <x:c r="N2573" s="453" t="str">
        <x:v>DE/PARA POR CÓDIGO</x:v>
      </x:c>
    </x:row>
    <x:row r="2574">
      <x:c r="A2574" s="453" t="str">
        <x:v>SETEMBRO 2025</x:v>
      </x:c>
      <x:c r="B2574" s="453" t="str">
        <x:v>O&amp;M</x:v>
      </x:c>
      <x:c r="C2574" s="453" t="str">
        <x:v>PRODUÇÃO</x:v>
      </x:c>
      <x:c r="D2574" s="453" t="str">
        <x:v>LINHA MORTA</x:v>
      </x:c>
      <x:c r="E2574" s="453" t="str">
        <x:v>5025300166</x:v>
      </x:c>
      <x:c r="F2574" s="601" t="str">
        <x:v>INST CHAVE FUSIVEL RELIG LM</x:v>
      </x:c>
      <x:c r="G2574" s="453" t="str">
        <x:v>UNIDADE</x:v>
      </x:c>
      <x:c r="H2574" s="604" t="n">
        <x:v>29</x:v>
      </x:c>
      <x:c r="I2574" s="607" t="n">
        <x:v>17238.78</x:v>
      </x:c>
      <x:c r="J2574" s="607" t="n">
        <x:v>22353.78</x:v>
      </x:c>
      <x:c r="K2574" s="453" t="str">
        <x:v>NORTE | SUL</x:v>
      </x:c>
      <x:c r="L2574" s="453" t="str">
        <x:v>SIM</x:v>
      </x:c>
      <x:c r="M2574" s="453" t="str">
        <x:v>PRODUÇÃO · COMPÕE O FATOR K</x:v>
      </x:c>
      <x:c r="N2574" s="453" t="str">
        <x:v>DE/PARA POR CÓDIGO</x:v>
      </x:c>
    </x:row>
    <x:row r="2575">
      <x:c r="A2575" s="453" t="str">
        <x:v>SETEMBRO 2025</x:v>
      </x:c>
      <x:c r="B2575" s="453" t="str">
        <x:v>O&amp;M</x:v>
      </x:c>
      <x:c r="C2575" s="453" t="str">
        <x:v>PRODUÇÃO</x:v>
      </x:c>
      <x:c r="D2575" s="453" t="str">
        <x:v>LINHA MORTA</x:v>
      </x:c>
      <x:c r="E2575" s="453" t="str">
        <x:v>5025300167</x:v>
      </x:c>
      <x:c r="F2575" s="601" t="str">
        <x:v>RET CHAVE FUSIVEL RELIG LM</x:v>
      </x:c>
      <x:c r="G2575" s="453" t="str">
        <x:v>UNIDADE</x:v>
      </x:c>
      <x:c r="H2575" s="604" t="n">
        <x:v>13</x:v>
      </x:c>
      <x:c r="I2575" s="607" t="n">
        <x:v>4187.3</x:v>
      </x:c>
      <x:c r="J2575" s="607" t="n">
        <x:v>6112.47</x:v>
      </x:c>
      <x:c r="K2575" s="453" t="str">
        <x:v>NORTE | SUL</x:v>
      </x:c>
      <x:c r="L2575" s="453" t="str">
        <x:v>SIM</x:v>
      </x:c>
      <x:c r="M2575" s="453" t="str">
        <x:v>PRODUÇÃO · COMPÕE O FATOR K</x:v>
      </x:c>
      <x:c r="N2575" s="453" t="str">
        <x:v>DE/PARA POR CÓDIGO</x:v>
      </x:c>
    </x:row>
    <x:row r="2576">
      <x:c r="A2576" s="453" t="str">
        <x:v>SETEMBRO 2025</x:v>
      </x:c>
      <x:c r="B2576" s="453" t="str">
        <x:v>O&amp;M</x:v>
      </x:c>
      <x:c r="C2576" s="453" t="str">
        <x:v>PRODUÇÃO</x:v>
      </x:c>
      <x:c r="D2576" s="453" t="str">
        <x:v>LINHA MORTA</x:v>
      </x:c>
      <x:c r="E2576" s="453" t="str">
        <x:v>5025300172</x:v>
      </x:c>
      <x:c r="F2576" s="601" t="str">
        <x:v>INST CHAVE FUSIVEL 15/25KV LM</x:v>
      </x:c>
      <x:c r="G2576" s="453" t="str">
        <x:v>UNIDADE</x:v>
      </x:c>
      <x:c r="H2576" s="604" t="n">
        <x:v>169</x:v>
      </x:c>
      <x:c r="I2576" s="607" t="n">
        <x:v>30958.44</x:v>
      </x:c>
      <x:c r="J2576" s="607" t="n">
        <x:v>74975.16</x:v>
      </x:c>
      <x:c r="K2576" s="453" t="str">
        <x:v>NORTE | SUL</x:v>
      </x:c>
      <x:c r="L2576" s="453" t="str">
        <x:v>SIM</x:v>
      </x:c>
      <x:c r="M2576" s="453" t="str">
        <x:v>PRODUÇÃO · COMPÕE O FATOR K</x:v>
      </x:c>
      <x:c r="N2576" s="453" t="str">
        <x:v>DE/PARA POR CÓDIGO</x:v>
      </x:c>
    </x:row>
    <x:row r="2577">
      <x:c r="A2577" s="453" t="str">
        <x:v>SETEMBRO 2025</x:v>
      </x:c>
      <x:c r="B2577" s="453" t="str">
        <x:v>O&amp;M</x:v>
      </x:c>
      <x:c r="C2577" s="453" t="str">
        <x:v>PRODUÇÃO</x:v>
      </x:c>
      <x:c r="D2577" s="453" t="str">
        <x:v>LINHA MORTA</x:v>
      </x:c>
      <x:c r="E2577" s="453" t="str">
        <x:v>5025300173</x:v>
      </x:c>
      <x:c r="F2577" s="601" t="str">
        <x:v>RET CHAVE FUSIVEL 15/25KV LM</x:v>
      </x:c>
      <x:c r="G2577" s="453" t="str">
        <x:v>UNIDADE</x:v>
      </x:c>
      <x:c r="H2577" s="604" t="n">
        <x:v>133</x:v>
      </x:c>
      <x:c r="I2577" s="607" t="n">
        <x:v>10053.2</x:v>
      </x:c>
      <x:c r="J2577" s="607" t="n">
        <x:v>44144.03</x:v>
      </x:c>
      <x:c r="K2577" s="453" t="str">
        <x:v>NORTE | SUL</x:v>
      </x:c>
      <x:c r="L2577" s="453" t="str">
        <x:v>SIM</x:v>
      </x:c>
      <x:c r="M2577" s="453" t="str">
        <x:v>PRODUÇÃO · COMPÕE O FATOR K</x:v>
      </x:c>
      <x:c r="N2577" s="453" t="str">
        <x:v>DE/PARA POR CÓDIGO</x:v>
      </x:c>
    </x:row>
    <x:row r="2578">
      <x:c r="A2578" s="453" t="str">
        <x:v>SETEMBRO 2025</x:v>
      </x:c>
      <x:c r="B2578" s="453" t="str">
        <x:v>O&amp;M</x:v>
      </x:c>
      <x:c r="C2578" s="453" t="str">
        <x:v>PRODUÇÃO</x:v>
      </x:c>
      <x:c r="D2578" s="453" t="str">
        <x:v>LINHA MORTA</x:v>
      </x:c>
      <x:c r="E2578" s="453" t="str">
        <x:v>5025300176</x:v>
      </x:c>
      <x:c r="F2578" s="601" t="str">
        <x:v>INST CHAVE FACA LM</x:v>
      </x:c>
      <x:c r="G2578" s="453" t="str">
        <x:v>UNIDADE</x:v>
      </x:c>
      <x:c r="H2578" s="604" t="n">
        <x:v>82</x:v>
      </x:c>
      <x:c r="I2578" s="607" t="n">
        <x:v>15607.06</x:v>
      </x:c>
      <x:c r="J2578" s="607" t="n">
        <x:v>36378.48</x:v>
      </x:c>
      <x:c r="K2578" s="453" t="str">
        <x:v>NORTE | SUL</x:v>
      </x:c>
      <x:c r="L2578" s="453" t="str">
        <x:v>SIM</x:v>
      </x:c>
      <x:c r="M2578" s="453" t="str">
        <x:v>PRODUÇÃO · COMPÕE O FATOR K</x:v>
      </x:c>
      <x:c r="N2578" s="453" t="str">
        <x:v>DE/PARA POR CÓDIGO</x:v>
      </x:c>
    </x:row>
    <x:row r="2579">
      <x:c r="A2579" s="453" t="str">
        <x:v>SETEMBRO 2025</x:v>
      </x:c>
      <x:c r="B2579" s="453" t="str">
        <x:v>O&amp;M</x:v>
      </x:c>
      <x:c r="C2579" s="453" t="str">
        <x:v>PRODUÇÃO</x:v>
      </x:c>
      <x:c r="D2579" s="453" t="str">
        <x:v>LINHA MORTA</x:v>
      </x:c>
      <x:c r="E2579" s="453" t="str">
        <x:v>5025300177</x:v>
      </x:c>
      <x:c r="F2579" s="601" t="str">
        <x:v>RET CHAVE FACA LM</x:v>
      </x:c>
      <x:c r="G2579" s="453" t="str">
        <x:v>UNIDADE</x:v>
      </x:c>
      <x:c r="H2579" s="604" t="n">
        <x:v>43</x:v>
      </x:c>
      <x:c r="I2579" s="607" t="n">
        <x:v>3357.87</x:v>
      </x:c>
      <x:c r="J2579" s="607" t="n">
        <x:v>14272.13</x:v>
      </x:c>
      <x:c r="K2579" s="453" t="str">
        <x:v>NORTE | SUL</x:v>
      </x:c>
      <x:c r="L2579" s="453" t="str">
        <x:v>SIM</x:v>
      </x:c>
      <x:c r="M2579" s="453" t="str">
        <x:v>PRODUÇÃO · COMPÕE O FATOR K</x:v>
      </x:c>
      <x:c r="N2579" s="453" t="str">
        <x:v>DE/PARA POR CÓDIGO</x:v>
      </x:c>
    </x:row>
    <x:row r="2580">
      <x:c r="A2580" s="453" t="str">
        <x:v>SETEMBRO 2025</x:v>
      </x:c>
      <x:c r="B2580" s="453" t="str">
        <x:v>O&amp;M</x:v>
      </x:c>
      <x:c r="C2580" s="453" t="str">
        <x:v>PRODUÇÃO</x:v>
      </x:c>
      <x:c r="D2580" s="453" t="str">
        <x:v>LINHA MORTA</x:v>
      </x:c>
      <x:c r="E2580" s="453" t="str">
        <x:v>5025300179</x:v>
      </x:c>
      <x:c r="F2580" s="601" t="str">
        <x:v>RET CHAVE SECCIONADORA A SECO 3F LM</x:v>
      </x:c>
      <x:c r="G2580" s="453" t="str">
        <x:v>UNIDADE</x:v>
      </x:c>
      <x:c r="H2580" s="604" t="n">
        <x:v>1</x:v>
      </x:c>
      <x:c r="I2580" s="607" t="n">
        <x:v>578.34</x:v>
      </x:c>
      <x:c r="J2580" s="607" t="n">
        <x:v>508.18</x:v>
      </x:c>
      <x:c r="K2580" s="453" t="str">
        <x:v>SUL</x:v>
      </x:c>
      <x:c r="L2580" s="453" t="str">
        <x:v>SIM</x:v>
      </x:c>
      <x:c r="M2580" s="453" t="str">
        <x:v>PRODUÇÃO · COMPÕE O FATOR K</x:v>
      </x:c>
      <x:c r="N2580" s="453" t="str">
        <x:v>NÃO INFORMADA</x:v>
      </x:c>
    </x:row>
    <x:row r="2581">
      <x:c r="A2581" s="453" t="str">
        <x:v>SETEMBRO 2025</x:v>
      </x:c>
      <x:c r="B2581" s="453" t="str">
        <x:v>O&amp;M</x:v>
      </x:c>
      <x:c r="C2581" s="453" t="str">
        <x:v>PRODUÇÃO</x:v>
      </x:c>
      <x:c r="D2581" s="453" t="str">
        <x:v>LINHA MORTA</x:v>
      </x:c>
      <x:c r="E2581" s="453" t="str">
        <x:v>5025300225</x:v>
      </x:c>
      <x:c r="F2581" s="601" t="str">
        <x:v>INST RELIGADOR DIST 1F BASE C LM</x:v>
      </x:c>
      <x:c r="G2581" s="453" t="str">
        <x:v>UNIDADE</x:v>
      </x:c>
      <x:c r="H2581" s="604" t="n">
        <x:v>3</x:v>
      </x:c>
      <x:c r="I2581" s="607" t="n">
        <x:v>1811.37</x:v>
      </x:c>
      <x:c r="J2581" s="607" t="n">
        <x:v>1800.18</x:v>
      </x:c>
      <x:c r="K2581" s="453" t="str">
        <x:v>NORTE</x:v>
      </x:c>
      <x:c r="L2581" s="453" t="str">
        <x:v>SIM</x:v>
      </x:c>
      <x:c r="M2581" s="453" t="str">
        <x:v>PRODUÇÃO · COMPÕE O FATOR K</x:v>
      </x:c>
      <x:c r="N2581" s="453" t="str">
        <x:v>DE/PARA POR CÓDIGO</x:v>
      </x:c>
    </x:row>
    <x:row r="2582">
      <x:c r="A2582" s="453" t="str">
        <x:v>SETEMBRO 2025</x:v>
      </x:c>
      <x:c r="B2582" s="453" t="str">
        <x:v>O&amp;M</x:v>
      </x:c>
      <x:c r="C2582" s="453" t="str">
        <x:v>PRODUÇÃO</x:v>
      </x:c>
      <x:c r="D2582" s="453" t="str">
        <x:v>LINHA MORTA</x:v>
      </x:c>
      <x:c r="E2582" s="453" t="str">
        <x:v>5025300226</x:v>
      </x:c>
      <x:c r="F2582" s="601" t="str">
        <x:v>RET RELIGADOR DIST 1F BASE C LM</x:v>
      </x:c>
      <x:c r="G2582" s="453" t="str">
        <x:v>UNIDADE</x:v>
      </x:c>
      <x:c r="H2582" s="604" t="n">
        <x:v>3</x:v>
      </x:c>
      <x:c r="I2582" s="607" t="n">
        <x:v>1324.17</x:v>
      </x:c>
      <x:c r="J2582" s="607" t="n">
        <x:v>1315.92</x:v>
      </x:c>
      <x:c r="K2582" s="453" t="str">
        <x:v>NORTE | SUL</x:v>
      </x:c>
      <x:c r="L2582" s="453" t="str">
        <x:v>SIM</x:v>
      </x:c>
      <x:c r="M2582" s="453" t="str">
        <x:v>PRODUÇÃO · COMPÕE O FATOR K</x:v>
      </x:c>
      <x:c r="N2582" s="453" t="str">
        <x:v>DE/PARA POR CÓDIGO</x:v>
      </x:c>
    </x:row>
    <x:row r="2583">
      <x:c r="A2583" s="453" t="str">
        <x:v>SETEMBRO 2025</x:v>
      </x:c>
      <x:c r="B2583" s="453" t="str">
        <x:v>O&amp;M</x:v>
      </x:c>
      <x:c r="C2583" s="453" t="str">
        <x:v>PRODUÇÃO</x:v>
      </x:c>
      <x:c r="D2583" s="453" t="str">
        <x:v>PODA</x:v>
      </x:c>
      <x:c r="E2583" s="453" t="str">
        <x:v>5026000017</x:v>
      </x:c>
      <x:c r="F2583" s="601" t="str">
        <x:v>PODA ARV MEDIO PT &gt;6&lt;12M ELEV 2ME PO LM</x:v>
      </x:c>
      <x:c r="G2583" s="453" t="str">
        <x:v>UNIDADE</x:v>
      </x:c>
      <x:c r="H2583" s="604" t="n">
        <x:v>261</x:v>
      </x:c>
      <x:c r="I2583" s="607" t="n">
        <x:v>66150.08</x:v>
      </x:c>
      <x:c r="J2583" s="607" t="n">
        <x:v>44636.22</x:v>
      </x:c>
      <x:c r="K2583" s="453" t="str">
        <x:v>NORTE | SUL</x:v>
      </x:c>
      <x:c r="L2583" s="453" t="str">
        <x:v>SIM</x:v>
      </x:c>
      <x:c r="M2583" s="453" t="str">
        <x:v>PRODUÇÃO · COMPÕE O FATOR K</x:v>
      </x:c>
      <x:c r="N2583" s="453" t="str">
        <x:v>SUGESTÃO POR SIMILARIDADE</x:v>
      </x:c>
    </x:row>
    <x:row r="2584">
      <x:c r="A2584" s="453" t="str">
        <x:v>SETEMBRO 2025</x:v>
      </x:c>
      <x:c r="B2584" s="453" t="str">
        <x:v>O&amp;M</x:v>
      </x:c>
      <x:c r="C2584" s="453" t="str">
        <x:v>PRODUÇÃO</x:v>
      </x:c>
      <x:c r="D2584" s="453" t="str">
        <x:v>PODA</x:v>
      </x:c>
      <x:c r="E2584" s="453" t="str">
        <x:v>5026000037</x:v>
      </x:c>
      <x:c r="F2584" s="601" t="str">
        <x:v>PODA ARV &lt;6M REDE BT CENTRAL 2PC PO LM</x:v>
      </x:c>
      <x:c r="G2584" s="453" t="str">
        <x:v>UNIDADE</x:v>
      </x:c>
      <x:c r="H2584" s="604" t="n">
        <x:v>189</x:v>
      </x:c>
      <x:c r="I2584" s="607" t="n">
        <x:v>85380.15</x:v>
      </x:c>
      <x:c r="J2584" s="607" t="n">
        <x:v>46174.59</x:v>
      </x:c>
      <x:c r="K2584" s="453" t="str">
        <x:v>NORTE | SUL</x:v>
      </x:c>
      <x:c r="L2584" s="453" t="str">
        <x:v>SIM</x:v>
      </x:c>
      <x:c r="M2584" s="453" t="str">
        <x:v>PRODUÇÃO · COMPÕE O FATOR K</x:v>
      </x:c>
      <x:c r="N2584" s="453" t="str">
        <x:v>SUGESTÃO POR SIMILARIDADE</x:v>
      </x:c>
    </x:row>
    <x:row r="2585">
      <x:c r="A2585" s="453" t="str">
        <x:v>SETEMBRO 2025</x:v>
      </x:c>
      <x:c r="B2585" s="453" t="str">
        <x:v>O&amp;M</x:v>
      </x:c>
      <x:c r="C2585" s="453" t="str">
        <x:v>PRODUÇÃO</x:v>
      </x:c>
      <x:c r="D2585" s="453" t="str">
        <x:v>LINHA VIVA</x:v>
      </x:c>
      <x:c r="E2585" s="453" t="str">
        <x:v>5031200310</x:v>
      </x:c>
      <x:c r="F2585" s="601" t="str">
        <x:v>INST ESTR PRI 2/3F SUS/PAS SP CRUZ SP LV</x:v>
      </x:c>
      <x:c r="G2585" s="453" t="str">
        <x:v>UNIDADE</x:v>
      </x:c>
      <x:c r="H2585" s="604" t="n">
        <x:v>153</x:v>
      </x:c>
      <x:c r="I2585" s="607" t="n">
        <x:v>164709.4</x:v>
      </x:c>
      <x:c r="J2585" s="607" t="n">
        <x:v>95121.63</x:v>
      </x:c>
      <x:c r="K2585" s="453" t="str">
        <x:v>NORTE | SUL</x:v>
      </x:c>
      <x:c r="L2585" s="453" t="str">
        <x:v>SIM</x:v>
      </x:c>
      <x:c r="M2585" s="453" t="str">
        <x:v>PRODUÇÃO · COMPÕE O FATOR K</x:v>
      </x:c>
      <x:c r="N2585" s="453" t="str">
        <x:v>DE/PARA POR CÓDIGO | NÃO INFORMADA</x:v>
      </x:c>
    </x:row>
    <x:row r="2586">
      <x:c r="A2586" s="453" t="str">
        <x:v>SETEMBRO 2025</x:v>
      </x:c>
      <x:c r="B2586" s="453" t="str">
        <x:v>O&amp;M</x:v>
      </x:c>
      <x:c r="C2586" s="453" t="str">
        <x:v>PRODUÇÃO</x:v>
      </x:c>
      <x:c r="D2586" s="453" t="str">
        <x:v>LINHA VIVA</x:v>
      </x:c>
      <x:c r="E2586" s="453" t="str">
        <x:v>5031200311</x:v>
      </x:c>
      <x:c r="F2586" s="601" t="str">
        <x:v>RET ESTR PRI 2/3F SUS/PAS SP CRUZ SP LV</x:v>
      </x:c>
      <x:c r="G2586" s="453" t="str">
        <x:v>UNIDADE</x:v>
      </x:c>
      <x:c r="H2586" s="604" t="n">
        <x:v>127</x:v>
      </x:c>
      <x:c r="I2586" s="607" t="n">
        <x:v>55119.97</x:v>
      </x:c>
      <x:c r="J2586" s="607" t="n">
        <x:v>50760.63</x:v>
      </x:c>
      <x:c r="K2586" s="453" t="str">
        <x:v>NORTE | SUL</x:v>
      </x:c>
      <x:c r="L2586" s="453" t="str">
        <x:v>SIM</x:v>
      </x:c>
      <x:c r="M2586" s="453" t="str">
        <x:v>PRODUÇÃO · COMPÕE O FATOR K</x:v>
      </x:c>
      <x:c r="N2586" s="453" t="str">
        <x:v>DE/PARA POR CÓDIGO</x:v>
      </x:c>
    </x:row>
    <x:row r="2587">
      <x:c r="A2587" s="453" t="str">
        <x:v>SETEMBRO 2025</x:v>
      </x:c>
      <x:c r="B2587" s="453" t="str">
        <x:v>O&amp;M</x:v>
      </x:c>
      <x:c r="C2587" s="453" t="str">
        <x:v>PRODUÇÃO</x:v>
      </x:c>
      <x:c r="D2587" s="453" t="str">
        <x:v>LINHA VIVA</x:v>
      </x:c>
      <x:c r="E2587" s="453" t="str">
        <x:v>5031200312</x:v>
      </x:c>
      <x:c r="F2587" s="601" t="str">
        <x:v>INST ESTR PRI 2/3F SUS/PAS DP CRUZ DP LV</x:v>
      </x:c>
      <x:c r="G2587" s="453" t="str">
        <x:v>UNIDADE</x:v>
      </x:c>
      <x:c r="H2587" s="604" t="n">
        <x:v>8</x:v>
      </x:c>
      <x:c r="I2587" s="607" t="n">
        <x:v>12544.03</x:v>
      </x:c>
      <x:c r="J2587" s="607" t="n">
        <x:v>9349.04</x:v>
      </x:c>
      <x:c r="K2587" s="453" t="str">
        <x:v>NORTE | SUL</x:v>
      </x:c>
      <x:c r="L2587" s="453" t="str">
        <x:v>SIM</x:v>
      </x:c>
      <x:c r="M2587" s="453" t="str">
        <x:v>PRODUÇÃO · COMPÕE O FATOR K</x:v>
      </x:c>
      <x:c r="N2587" s="453" t="str">
        <x:v>DE/PARA POR CÓDIGO | NÃO INFORMADA</x:v>
      </x:c>
    </x:row>
    <x:row r="2588">
      <x:c r="A2588" s="453" t="str">
        <x:v>SETEMBRO 2025</x:v>
      </x:c>
      <x:c r="B2588" s="453" t="str">
        <x:v>O&amp;M</x:v>
      </x:c>
      <x:c r="C2588" s="453" t="str">
        <x:v>PRODUÇÃO</x:v>
      </x:c>
      <x:c r="D2588" s="453" t="str">
        <x:v>LINHA VIVA</x:v>
      </x:c>
      <x:c r="E2588" s="453" t="str">
        <x:v>5031200313</x:v>
      </x:c>
      <x:c r="F2588" s="601" t="str">
        <x:v>RET ESTR PRI 2/3F SUS/PAS DP CRUZ DP LV</x:v>
      </x:c>
      <x:c r="G2588" s="453" t="str">
        <x:v>UNIDADE</x:v>
      </x:c>
      <x:c r="H2588" s="604" t="n">
        <x:v>19</x:v>
      </x:c>
      <x:c r="I2588" s="607" t="n">
        <x:v>11641.23</x:v>
      </x:c>
      <x:c r="J2588" s="607" t="n">
        <x:v>14273.18</x:v>
      </x:c>
      <x:c r="K2588" s="453" t="str">
        <x:v>NORTE | SUL</x:v>
      </x:c>
      <x:c r="L2588" s="453" t="str">
        <x:v>SIM</x:v>
      </x:c>
      <x:c r="M2588" s="453" t="str">
        <x:v>PRODUÇÃO · COMPÕE O FATOR K</x:v>
      </x:c>
      <x:c r="N2588" s="453" t="str">
        <x:v>DE/PARA POR CÓDIGO</x:v>
      </x:c>
    </x:row>
    <x:row r="2589">
      <x:c r="A2589" s="453" t="str">
        <x:v>SETEMBRO 2025</x:v>
      </x:c>
      <x:c r="B2589" s="453" t="str">
        <x:v>O&amp;M</x:v>
      </x:c>
      <x:c r="C2589" s="453" t="str">
        <x:v>PRODUÇÃO</x:v>
      </x:c>
      <x:c r="D2589" s="453" t="str">
        <x:v>LINHA VIVA</x:v>
      </x:c>
      <x:c r="E2589" s="453" t="str">
        <x:v>5031200314</x:v>
      </x:c>
      <x:c r="F2589" s="601" t="str">
        <x:v>INST ESTR PRI 2/3F ANC/AMA SP CRUZ DP LV</x:v>
      </x:c>
      <x:c r="G2589" s="453" t="str">
        <x:v>UNIDADE</x:v>
      </x:c>
      <x:c r="H2589" s="604" t="n">
        <x:v>15</x:v>
      </x:c>
      <x:c r="I2589" s="607" t="n">
        <x:v>32353.54</x:v>
      </x:c>
      <x:c r="J2589" s="607" t="n">
        <x:v>18781.2</x:v>
      </x:c>
      <x:c r="K2589" s="453" t="str">
        <x:v>NORTE | SUL</x:v>
      </x:c>
      <x:c r="L2589" s="453" t="str">
        <x:v>SIM</x:v>
      </x:c>
      <x:c r="M2589" s="453" t="str">
        <x:v>PRODUÇÃO · COMPÕE O FATOR K</x:v>
      </x:c>
      <x:c r="N2589" s="453" t="str">
        <x:v>DE/PARA POR CÓDIGO | NÃO INFORMADA</x:v>
      </x:c>
    </x:row>
    <x:row r="2590">
      <x:c r="A2590" s="453" t="str">
        <x:v>SETEMBRO 2025</x:v>
      </x:c>
      <x:c r="B2590" s="453" t="str">
        <x:v>O&amp;M</x:v>
      </x:c>
      <x:c r="C2590" s="453" t="str">
        <x:v>PRODUÇÃO</x:v>
      </x:c>
      <x:c r="D2590" s="453" t="str">
        <x:v>LINHA VIVA</x:v>
      </x:c>
      <x:c r="E2590" s="453" t="str">
        <x:v>5031200315</x:v>
      </x:c>
      <x:c r="F2590" s="601" t="str">
        <x:v>RET ESTR PRI 2/3F ANC/AMA SP CRUZ DP LV</x:v>
      </x:c>
      <x:c r="G2590" s="453" t="str">
        <x:v>UNIDADE</x:v>
      </x:c>
      <x:c r="H2590" s="604" t="n">
        <x:v>7</x:v>
      </x:c>
      <x:c r="I2590" s="607" t="n">
        <x:v>5863.36</x:v>
      </x:c>
      <x:c r="J2590" s="607" t="n">
        <x:v>5634.02</x:v>
      </x:c>
      <x:c r="K2590" s="453" t="str">
        <x:v>NORTE | SUL</x:v>
      </x:c>
      <x:c r="L2590" s="453" t="str">
        <x:v>SIM</x:v>
      </x:c>
      <x:c r="M2590" s="453" t="str">
        <x:v>PRODUÇÃO · COMPÕE O FATOR K</x:v>
      </x:c>
      <x:c r="N2590" s="453" t="str">
        <x:v>DE/PARA POR CÓDIGO | NÃO INFORMADA</x:v>
      </x:c>
    </x:row>
    <x:row r="2591">
      <x:c r="A2591" s="453" t="str">
        <x:v>SETEMBRO 2025</x:v>
      </x:c>
      <x:c r="B2591" s="453" t="str">
        <x:v>O&amp;M</x:v>
      </x:c>
      <x:c r="C2591" s="453" t="str">
        <x:v>PRODUÇÃO</x:v>
      </x:c>
      <x:c r="D2591" s="453" t="str">
        <x:v>LINHA VIVA</x:v>
      </x:c>
      <x:c r="E2591" s="453" t="str">
        <x:v>5031200316</x:v>
      </x:c>
      <x:c r="F2591" s="601" t="str">
        <x:v>INST ESTR PRI 2/3F ANC/AMA DP CRUZ DP LV</x:v>
      </x:c>
      <x:c r="G2591" s="453" t="str">
        <x:v>UNIDADE</x:v>
      </x:c>
      <x:c r="H2591" s="604" t="n">
        <x:v>23</x:v>
      </x:c>
      <x:c r="I2591" s="607" t="n">
        <x:v>75735.18</x:v>
      </x:c>
      <x:c r="J2591" s="607" t="n">
        <x:v>38398.04</x:v>
      </x:c>
      <x:c r="K2591" s="453" t="str">
        <x:v>NORTE | SUL</x:v>
      </x:c>
      <x:c r="L2591" s="453" t="str">
        <x:v>SIM</x:v>
      </x:c>
      <x:c r="M2591" s="453" t="str">
        <x:v>PRODUÇÃO · COMPÕE O FATOR K</x:v>
      </x:c>
      <x:c r="N2591" s="453" t="str">
        <x:v>DE/PARA POR CÓDIGO | NÃO INFORMADA</x:v>
      </x:c>
    </x:row>
    <x:row r="2592">
      <x:c r="A2592" s="453" t="str">
        <x:v>SETEMBRO 2025</x:v>
      </x:c>
      <x:c r="B2592" s="453" t="str">
        <x:v>O&amp;M</x:v>
      </x:c>
      <x:c r="C2592" s="453" t="str">
        <x:v>PRODUÇÃO</x:v>
      </x:c>
      <x:c r="D2592" s="453" t="str">
        <x:v>LINHA VIVA</x:v>
      </x:c>
      <x:c r="E2592" s="453" t="str">
        <x:v>5031200317</x:v>
      </x:c>
      <x:c r="F2592" s="601" t="str">
        <x:v>RET ESTR PRI 2/3F ANC/AMA DP CRUZ DP LV</x:v>
      </x:c>
      <x:c r="G2592" s="453" t="str">
        <x:v>UNIDADE</x:v>
      </x:c>
      <x:c r="H2592" s="604" t="n">
        <x:v>6</x:v>
      </x:c>
      <x:c r="I2592" s="607" t="n">
        <x:v>8179.87</x:v>
      </x:c>
      <x:c r="J2592" s="607" t="n">
        <x:v>6439.56</x:v>
      </x:c>
      <x:c r="K2592" s="453" t="str">
        <x:v>NORTE | SUL</x:v>
      </x:c>
      <x:c r="L2592" s="453" t="str">
        <x:v>SIM</x:v>
      </x:c>
      <x:c r="M2592" s="453" t="str">
        <x:v>PRODUÇÃO · COMPÕE O FATOR K</x:v>
      </x:c>
      <x:c r="N2592" s="453" t="str">
        <x:v>DE/PARA POR CÓDIGO</x:v>
      </x:c>
    </x:row>
    <x:row r="2593">
      <x:c r="A2593" s="453" t="str">
        <x:v>SETEMBRO 2025</x:v>
      </x:c>
      <x:c r="B2593" s="453" t="str">
        <x:v>O&amp;M</x:v>
      </x:c>
      <x:c r="C2593" s="453" t="str">
        <x:v>PRODUÇÃO</x:v>
      </x:c>
      <x:c r="D2593" s="453" t="str">
        <x:v>LINHA VIVA</x:v>
      </x:c>
      <x:c r="E2593" s="453" t="str">
        <x:v>5031200319</x:v>
      </x:c>
      <x:c r="F2593" s="601" t="str">
        <x:v>RET ESTR PRI 1F SUSP/PAS SP S/CRUZ LV</x:v>
      </x:c>
      <x:c r="G2593" s="453" t="str">
        <x:v>UNIDADE</x:v>
      </x:c>
      <x:c r="H2593" s="604" t="n">
        <x:v>2</x:v>
      </x:c>
      <x:c r="I2593" s="607" t="n">
        <x:v>359.94</x:v>
      </x:c>
      <x:c r="J2593" s="607" t="n">
        <x:v>239.84</x:v>
      </x:c>
      <x:c r="K2593" s="453" t="str">
        <x:v>NORTE | SUL</x:v>
      </x:c>
      <x:c r="L2593" s="453" t="str">
        <x:v>SIM</x:v>
      </x:c>
      <x:c r="M2593" s="453" t="str">
        <x:v>PRODUÇÃO · COMPÕE O FATOR K</x:v>
      </x:c>
      <x:c r="N2593" s="453" t="str">
        <x:v>DE/PARA POR CÓDIGO</x:v>
      </x:c>
    </x:row>
    <x:row r="2594">
      <x:c r="A2594" s="453" t="str">
        <x:v>SETEMBRO 2025</x:v>
      </x:c>
      <x:c r="B2594" s="453" t="str">
        <x:v>O&amp;M</x:v>
      </x:c>
      <x:c r="C2594" s="453" t="str">
        <x:v>PRODUÇÃO</x:v>
      </x:c>
      <x:c r="D2594" s="453" t="str">
        <x:v>LINHA VIVA</x:v>
      </x:c>
      <x:c r="E2594" s="453" t="str">
        <x:v>5031200322</x:v>
      </x:c>
      <x:c r="F2594" s="601" t="str">
        <x:v>INST ESTR PRI 1F ANC/AMA SP S/CRUZ LV</x:v>
      </x:c>
      <x:c r="G2594" s="453" t="str">
        <x:v>UNIDADE</x:v>
      </x:c>
      <x:c r="H2594" s="604" t="n">
        <x:v>1</x:v>
      </x:c>
      <x:c r="I2594" s="607" t="n">
        <x:v>450.84</x:v>
      </x:c>
      <x:c r="J2594" s="607" t="n">
        <x:v>247.42</x:v>
      </x:c>
      <x:c r="K2594" s="453" t="str">
        <x:v>NORTE | SUL</x:v>
      </x:c>
      <x:c r="L2594" s="453" t="str">
        <x:v>SIM</x:v>
      </x:c>
      <x:c r="M2594" s="453" t="str">
        <x:v>PRODUÇÃO · COMPÕE O FATOR K</x:v>
      </x:c>
      <x:c r="N2594" s="453" t="str">
        <x:v>DE/PARA POR CÓDIGO</x:v>
      </x:c>
    </x:row>
    <x:row r="2595">
      <x:c r="A2595" s="453" t="str">
        <x:v>SETEMBRO 2025</x:v>
      </x:c>
      <x:c r="B2595" s="453" t="str">
        <x:v>O&amp;M</x:v>
      </x:c>
      <x:c r="C2595" s="453" t="str">
        <x:v>PRODUÇÃO</x:v>
      </x:c>
      <x:c r="D2595" s="453" t="str">
        <x:v>LINHA VIVA</x:v>
      </x:c>
      <x:c r="E2595" s="453" t="str">
        <x:v>5031200327</x:v>
      </x:c>
      <x:c r="F2595" s="601" t="str">
        <x:v>RET ESTR PRI 2/3F SUS/PAS SP S/CRUZ LV</x:v>
      </x:c>
      <x:c r="G2595" s="453" t="str">
        <x:v>UNIDADE</x:v>
      </x:c>
      <x:c r="H2595" s="604" t="n">
        <x:v>1</x:v>
      </x:c>
      <x:c r="I2595" s="607" t="n">
        <x:v>468.65</x:v>
      </x:c>
      <x:c r="J2595" s="607" t="n">
        <x:v>280.42</x:v>
      </x:c>
      <x:c r="K2595" s="453" t="str">
        <x:v>NORTE | SUL</x:v>
      </x:c>
      <x:c r="L2595" s="453" t="str">
        <x:v>SIM</x:v>
      </x:c>
      <x:c r="M2595" s="453" t="str">
        <x:v>PRODUÇÃO · COMPÕE O FATOR K</x:v>
      </x:c>
      <x:c r="N2595" s="453" t="str">
        <x:v>DE/PARA POR CÓDIGO</x:v>
      </x:c>
    </x:row>
    <x:row r="2596">
      <x:c r="A2596" s="453" t="str">
        <x:v>SETEMBRO 2025</x:v>
      </x:c>
      <x:c r="B2596" s="453" t="str">
        <x:v>O&amp;M</x:v>
      </x:c>
      <x:c r="C2596" s="453" t="str">
        <x:v>PRODUÇÃO</x:v>
      </x:c>
      <x:c r="D2596" s="453" t="str">
        <x:v>LINHA VIVA</x:v>
      </x:c>
      <x:c r="E2596" s="453" t="str">
        <x:v>5031200338</x:v>
      </x:c>
      <x:c r="F2596" s="601" t="str">
        <x:v>TURMA LV INST POSTE ESTRUT PRIMARIA LV</x:v>
      </x:c>
      <x:c r="G2596" s="453" t="str">
        <x:v>UNIDADE</x:v>
      </x:c>
      <x:c r="H2596" s="604" t="n">
        <x:v>85</x:v>
      </x:c>
      <x:c r="I2596" s="607" t="n">
        <x:v>85377.63</x:v>
      </x:c>
      <x:c r="J2596" s="607" t="n">
        <x:v>107857.35</x:v>
      </x:c>
      <x:c r="K2596" s="453" t="str">
        <x:v>NORTE | SUL</x:v>
      </x:c>
      <x:c r="L2596" s="453" t="str">
        <x:v>SIM</x:v>
      </x:c>
      <x:c r="M2596" s="453" t="str">
        <x:v>PRODUÇÃO · COMPÕE O FATOR K</x:v>
      </x:c>
      <x:c r="N2596" s="453" t="str">
        <x:v>DE/PARA POR CÓDIGO</x:v>
      </x:c>
    </x:row>
    <x:row r="2597">
      <x:c r="A2597" s="453" t="str">
        <x:v>SETEMBRO 2025</x:v>
      </x:c>
      <x:c r="B2597" s="453" t="str">
        <x:v>O&amp;M</x:v>
      </x:c>
      <x:c r="C2597" s="453" t="str">
        <x:v>PRODUÇÃO</x:v>
      </x:c>
      <x:c r="D2597" s="453" t="str">
        <x:v>LINHA VIVA</x:v>
      </x:c>
      <x:c r="E2597" s="453" t="str">
        <x:v>5031200339</x:v>
      </x:c>
      <x:c r="F2597" s="601" t="str">
        <x:v>TURMA LV RET POSTE ESTRUT PRIMARIA LV</x:v>
      </x:c>
      <x:c r="G2597" s="453" t="str">
        <x:v>UNIDADE</x:v>
      </x:c>
      <x:c r="H2597" s="604" t="n">
        <x:v>52</x:v>
      </x:c>
      <x:c r="I2597" s="607" t="n">
        <x:v>31542.63</x:v>
      </x:c>
      <x:c r="J2597" s="607" t="n">
        <x:v>56558.32</x:v>
      </x:c>
      <x:c r="K2597" s="453" t="str">
        <x:v>NORTE | SUL</x:v>
      </x:c>
      <x:c r="L2597" s="453" t="str">
        <x:v>SIM</x:v>
      </x:c>
      <x:c r="M2597" s="453" t="str">
        <x:v>PRODUÇÃO · COMPÕE O FATOR K</x:v>
      </x:c>
      <x:c r="N2597" s="453" t="str">
        <x:v>DE/PARA POR CÓDIGO</x:v>
      </x:c>
    </x:row>
    <x:row r="2598">
      <x:c r="A2598" s="453" t="str">
        <x:v>SETEMBRO 2025</x:v>
      </x:c>
      <x:c r="B2598" s="453" t="str">
        <x:v>O&amp;M</x:v>
      </x:c>
      <x:c r="C2598" s="453" t="str">
        <x:v>PRODUÇÃO</x:v>
      </x:c>
      <x:c r="D2598" s="453" t="str">
        <x:v>LINHA VIVA</x:v>
      </x:c>
      <x:c r="E2598" s="453" t="str">
        <x:v>5031200340</x:v>
      </x:c>
      <x:c r="F2598" s="601" t="str">
        <x:v>NIVELAR CRUZETA LV</x:v>
      </x:c>
      <x:c r="G2598" s="453" t="str">
        <x:v>CONJUNTO</x:v>
      </x:c>
      <x:c r="H2598" s="604" t="n">
        <x:v>12</x:v>
      </x:c>
      <x:c r="I2598" s="607" t="n">
        <x:v>4383.48</x:v>
      </x:c>
      <x:c r="J2598" s="607" t="n">
        <x:v>6342.84</x:v>
      </x:c>
      <x:c r="K2598" s="453" t="str">
        <x:v>NORTE</x:v>
      </x:c>
      <x:c r="L2598" s="453" t="str">
        <x:v>SIM</x:v>
      </x:c>
      <x:c r="M2598" s="453" t="str">
        <x:v>PRODUÇÃO · COMPÕE O FATOR K</x:v>
      </x:c>
      <x:c r="N2598" s="453" t="str">
        <x:v>DE/PARA POR CÓDIGO</x:v>
      </x:c>
    </x:row>
    <x:row r="2599">
      <x:c r="A2599" s="453" t="str">
        <x:v>SETEMBRO 2025</x:v>
      </x:c>
      <x:c r="B2599" s="453" t="str">
        <x:v>O&amp;M</x:v>
      </x:c>
      <x:c r="C2599" s="453" t="str">
        <x:v>PRODUÇÃO</x:v>
      </x:c>
      <x:c r="D2599" s="453" t="str">
        <x:v>LINHA VIVA</x:v>
      </x:c>
      <x:c r="E2599" s="453" t="str">
        <x:v>5031200363</x:v>
      </x:c>
      <x:c r="F2599" s="601" t="str">
        <x:v>INST ESTR CP RELIG DIST 1F BASE C 1F LV</x:v>
      </x:c>
      <x:c r="G2599" s="453" t="str">
        <x:v>CONJUNTO</x:v>
      </x:c>
      <x:c r="H2599" s="604" t="n">
        <x:v>11</x:v>
      </x:c>
      <x:c r="I2599" s="607" t="n">
        <x:v>9121.53</x:v>
      </x:c>
      <x:c r="J2599" s="607" t="n">
        <x:v>15392.74</x:v>
      </x:c>
      <x:c r="K2599" s="453" t="str">
        <x:v>NORTE | SUL</x:v>
      </x:c>
      <x:c r="L2599" s="453" t="str">
        <x:v>SIM</x:v>
      </x:c>
      <x:c r="M2599" s="453" t="str">
        <x:v>PRODUÇÃO · COMPÕE O FATOR K</x:v>
      </x:c>
      <x:c r="N2599" s="453" t="str">
        <x:v>DE/PARA POR CÓDIGO</x:v>
      </x:c>
    </x:row>
    <x:row r="2600">
      <x:c r="A2600" s="453" t="str">
        <x:v>SETEMBRO 2025</x:v>
      </x:c>
      <x:c r="B2600" s="453" t="str">
        <x:v>O&amp;M</x:v>
      </x:c>
      <x:c r="C2600" s="453" t="str">
        <x:v>PRODUÇÃO</x:v>
      </x:c>
      <x:c r="D2600" s="453" t="str">
        <x:v>LINHA VIVA</x:v>
      </x:c>
      <x:c r="E2600" s="453" t="str">
        <x:v>5031300110</x:v>
      </x:c>
      <x:c r="F2600" s="601" t="str">
        <x:v>INST ISOLADOR PINO/PILAR LV</x:v>
      </x:c>
      <x:c r="G2600" s="453" t="str">
        <x:v>UNIDADE</x:v>
      </x:c>
      <x:c r="H2600" s="604" t="n">
        <x:v>152</x:v>
      </x:c>
      <x:c r="I2600" s="607" t="n">
        <x:v>42237.78</x:v>
      </x:c>
      <x:c r="J2600" s="607" t="n">
        <x:v>49459.28</x:v>
      </x:c>
      <x:c r="K2600" s="453" t="str">
        <x:v>NORTE | SUL</x:v>
      </x:c>
      <x:c r="L2600" s="453" t="str">
        <x:v>SIM</x:v>
      </x:c>
      <x:c r="M2600" s="453" t="str">
        <x:v>PRODUÇÃO · COMPÕE O FATOR K</x:v>
      </x:c>
      <x:c r="N2600" s="453" t="str">
        <x:v>DE/PARA POR CÓDIGO</x:v>
      </x:c>
    </x:row>
    <x:row r="2601">
      <x:c r="A2601" s="453" t="str">
        <x:v>SETEMBRO 2025</x:v>
      </x:c>
      <x:c r="B2601" s="453" t="str">
        <x:v>O&amp;M</x:v>
      </x:c>
      <x:c r="C2601" s="453" t="str">
        <x:v>PRODUÇÃO</x:v>
      </x:c>
      <x:c r="D2601" s="453" t="str">
        <x:v>LINHA VIVA</x:v>
      </x:c>
      <x:c r="E2601" s="453" t="str">
        <x:v>5031300111</x:v>
      </x:c>
      <x:c r="F2601" s="601" t="str">
        <x:v>RET ISOLADOR PINO/PILAR LV</x:v>
      </x:c>
      <x:c r="G2601" s="453" t="str">
        <x:v>UNIDADE</x:v>
      </x:c>
      <x:c r="H2601" s="604" t="n">
        <x:v>124</x:v>
      </x:c>
      <x:c r="I2601" s="607" t="n">
        <x:v>12957.18</x:v>
      </x:c>
      <x:c r="J2601" s="607" t="n">
        <x:v>26973.72</x:v>
      </x:c>
      <x:c r="K2601" s="453" t="str">
        <x:v>NORTE | SUL</x:v>
      </x:c>
      <x:c r="L2601" s="453" t="str">
        <x:v>SIM</x:v>
      </x:c>
      <x:c r="M2601" s="453" t="str">
        <x:v>PRODUÇÃO · COMPÕE O FATOR K</x:v>
      </x:c>
      <x:c r="N2601" s="453" t="str">
        <x:v>DE/PARA POR CÓDIGO | NÃO INFORMADA</x:v>
      </x:c>
    </x:row>
    <x:row r="2602">
      <x:c r="A2602" s="453" t="str">
        <x:v>SETEMBRO 2025</x:v>
      </x:c>
      <x:c r="B2602" s="453" t="str">
        <x:v>O&amp;M</x:v>
      </x:c>
      <x:c r="C2602" s="453" t="str">
        <x:v>PRODUÇÃO</x:v>
      </x:c>
      <x:c r="D2602" s="453" t="str">
        <x:v>LINHA VIVA</x:v>
      </x:c>
      <x:c r="E2602" s="453" t="str">
        <x:v>5031300112</x:v>
      </x:c>
      <x:c r="F2602" s="601" t="str">
        <x:v>INST ISOLAD DISCO/ANCORAGEM LV</x:v>
      </x:c>
      <x:c r="G2602" s="453" t="str">
        <x:v>CONJUNTO</x:v>
      </x:c>
      <x:c r="H2602" s="604" t="n">
        <x:v>37</x:v>
      </x:c>
      <x:c r="I2602" s="607" t="n">
        <x:v>15912.27</x:v>
      </x:c>
      <x:c r="J2602" s="607" t="n">
        <x:v>13432.48</x:v>
      </x:c>
      <x:c r="K2602" s="453" t="str">
        <x:v>NORTE | SUL</x:v>
      </x:c>
      <x:c r="L2602" s="453" t="str">
        <x:v>SIM</x:v>
      </x:c>
      <x:c r="M2602" s="453" t="str">
        <x:v>PRODUÇÃO · COMPÕE O FATOR K</x:v>
      </x:c>
      <x:c r="N2602" s="453" t="str">
        <x:v>DE/PARA POR CÓDIGO</x:v>
      </x:c>
    </x:row>
    <x:row r="2603">
      <x:c r="A2603" s="453" t="str">
        <x:v>SETEMBRO 2025</x:v>
      </x:c>
      <x:c r="B2603" s="453" t="str">
        <x:v>O&amp;M</x:v>
      </x:c>
      <x:c r="C2603" s="453" t="str">
        <x:v>PRODUÇÃO</x:v>
      </x:c>
      <x:c r="D2603" s="453" t="str">
        <x:v>LINHA VIVA</x:v>
      </x:c>
      <x:c r="E2603" s="453" t="str">
        <x:v>5031300113</x:v>
      </x:c>
      <x:c r="F2603" s="601" t="str">
        <x:v>RET ISOLAD DISCO/ANCORAGEM LV</x:v>
      </x:c>
      <x:c r="G2603" s="453" t="str">
        <x:v>CONJUNTO</x:v>
      </x:c>
      <x:c r="H2603" s="604" t="n">
        <x:v>31</x:v>
      </x:c>
      <x:c r="I2603" s="607" t="n">
        <x:v>5272.26</x:v>
      </x:c>
      <x:c r="J2603" s="607" t="n">
        <x:v>7891.05</x:v>
      </x:c>
      <x:c r="K2603" s="453" t="str">
        <x:v>NORTE | SUL</x:v>
      </x:c>
      <x:c r="L2603" s="453" t="str">
        <x:v>SIM</x:v>
      </x:c>
      <x:c r="M2603" s="453" t="str">
        <x:v>PRODUÇÃO · COMPÕE O FATOR K</x:v>
      </x:c>
      <x:c r="N2603" s="453" t="str">
        <x:v>DE/PARA POR CÓDIGO</x:v>
      </x:c>
    </x:row>
    <x:row r="2604">
      <x:c r="A2604" s="453" t="str">
        <x:v>SETEMBRO 2025</x:v>
      </x:c>
      <x:c r="B2604" s="453" t="str">
        <x:v>O&amp;M</x:v>
      </x:c>
      <x:c r="C2604" s="453" t="str">
        <x:v>PRODUÇÃO</x:v>
      </x:c>
      <x:c r="D2604" s="453" t="str">
        <x:v>LINHA VIVA</x:v>
      </x:c>
      <x:c r="E2604" s="453" t="str">
        <x:v>5032000207</x:v>
      </x:c>
      <x:c r="F2604" s="601" t="str">
        <x:v>INST EMENDA COND NU AL/CU LV</x:v>
      </x:c>
      <x:c r="G2604" s="453" t="str">
        <x:v>UNIDADE</x:v>
      </x:c>
      <x:c r="H2604" s="604" t="n">
        <x:v>5</x:v>
      </x:c>
      <x:c r="I2604" s="607" t="n">
        <x:v>1796.81</x:v>
      </x:c>
      <x:c r="J2604" s="607" t="n">
        <x:v>1812.95</x:v>
      </x:c>
      <x:c r="K2604" s="453" t="str">
        <x:v>NORTE | SUL</x:v>
      </x:c>
      <x:c r="L2604" s="453" t="str">
        <x:v>SIM</x:v>
      </x:c>
      <x:c r="M2604" s="453" t="str">
        <x:v>PRODUÇÃO · COMPÕE O FATOR K</x:v>
      </x:c>
      <x:c r="N2604" s="453" t="str">
        <x:v>DE/PARA POR CÓDIGO</x:v>
      </x:c>
    </x:row>
    <x:row r="2605">
      <x:c r="A2605" s="453" t="str">
        <x:v>SETEMBRO 2025</x:v>
      </x:c>
      <x:c r="B2605" s="453" t="str">
        <x:v>O&amp;M</x:v>
      </x:c>
      <x:c r="C2605" s="453" t="str">
        <x:v>PRODUÇÃO</x:v>
      </x:c>
      <x:c r="D2605" s="453" t="str">
        <x:v>LINHA VIVA</x:v>
      </x:c>
      <x:c r="E2605" s="453" t="str">
        <x:v>5032000208</x:v>
      </x:c>
      <x:c r="F2605" s="601" t="str">
        <x:v>INST CONECTOR EM CONDUTOR LV</x:v>
      </x:c>
      <x:c r="G2605" s="453" t="str">
        <x:v>UNIDADE</x:v>
      </x:c>
      <x:c r="H2605" s="604" t="n">
        <x:v>89</x:v>
      </x:c>
      <x:c r="I2605" s="607" t="n">
        <x:v>17144.47</x:v>
      </x:c>
      <x:c r="J2605" s="607" t="n">
        <x:v>24135.02</x:v>
      </x:c>
      <x:c r="K2605" s="453" t="str">
        <x:v>NORTE | SUL</x:v>
      </x:c>
      <x:c r="L2605" s="453" t="str">
        <x:v>SIM</x:v>
      </x:c>
      <x:c r="M2605" s="453" t="str">
        <x:v>PRODUÇÃO · COMPÕE O FATOR K</x:v>
      </x:c>
      <x:c r="N2605" s="453" t="str">
        <x:v>DE/PARA POR CÓDIGO</x:v>
      </x:c>
    </x:row>
    <x:row r="2606">
      <x:c r="A2606" s="453" t="str">
        <x:v>SETEMBRO 2025</x:v>
      </x:c>
      <x:c r="B2606" s="453" t="str">
        <x:v>O&amp;M</x:v>
      </x:c>
      <x:c r="C2606" s="453" t="str">
        <x:v>PRODUÇÃO</x:v>
      </x:c>
      <x:c r="D2606" s="453" t="str">
        <x:v>LINHA VIVA</x:v>
      </x:c>
      <x:c r="E2606" s="453" t="str">
        <x:v>5032000209</x:v>
      </x:c>
      <x:c r="F2606" s="601" t="str">
        <x:v>RET CONECTOR EM CONDUTOR LV</x:v>
      </x:c>
      <x:c r="G2606" s="453" t="str">
        <x:v>UNIDADE</x:v>
      </x:c>
      <x:c r="H2606" s="604" t="n">
        <x:v>113</x:v>
      </x:c>
      <x:c r="I2606" s="607" t="n">
        <x:v>17728.31</x:v>
      </x:c>
      <x:c r="J2606" s="607" t="n">
        <x:v>19386.28</x:v>
      </x:c>
      <x:c r="K2606" s="453" t="str">
        <x:v>NORTE</x:v>
      </x:c>
      <x:c r="L2606" s="453" t="str">
        <x:v>SIM</x:v>
      </x:c>
      <x:c r="M2606" s="453" t="str">
        <x:v>PRODUÇÃO · COMPÕE O FATOR K</x:v>
      </x:c>
      <x:c r="N2606" s="453" t="str">
        <x:v>DE/PARA POR CÓDIGO</x:v>
      </x:c>
    </x:row>
    <x:row r="2607">
      <x:c r="A2607" s="453" t="str">
        <x:v>SETEMBRO 2025</x:v>
      </x:c>
      <x:c r="B2607" s="453" t="str">
        <x:v>O&amp;M</x:v>
      </x:c>
      <x:c r="C2607" s="453" t="str">
        <x:v>PRODUÇÃO</x:v>
      </x:c>
      <x:c r="D2607" s="453" t="str">
        <x:v>LINHA VIVA</x:v>
      </x:c>
      <x:c r="E2607" s="453" t="str">
        <x:v>5032000214</x:v>
      </x:c>
      <x:c r="F2607" s="601" t="str">
        <x:v>INST AMARRACAO COND NU/MULTIP/PROTEG LV</x:v>
      </x:c>
      <x:c r="G2607" s="453" t="str">
        <x:v>UNIDADE</x:v>
      </x:c>
      <x:c r="H2607" s="604" t="n">
        <x:v>28</x:v>
      </x:c>
      <x:c r="I2607" s="607" t="n">
        <x:v>4269.3</x:v>
      </x:c>
      <x:c r="J2607" s="607" t="n">
        <x:v>8888.04</x:v>
      </x:c>
      <x:c r="K2607" s="453" t="str">
        <x:v>NORTE | SUL</x:v>
      </x:c>
      <x:c r="L2607" s="453" t="str">
        <x:v>SIM</x:v>
      </x:c>
      <x:c r="M2607" s="453" t="str">
        <x:v>PRODUÇÃO · COMPÕE O FATOR K</x:v>
      </x:c>
      <x:c r="N2607" s="453" t="str">
        <x:v>DE/PARA POR CÓDIGO</x:v>
      </x:c>
    </x:row>
    <x:row r="2608">
      <x:c r="A2608" s="453" t="str">
        <x:v>SETEMBRO 2025</x:v>
      </x:c>
      <x:c r="B2608" s="453" t="str">
        <x:v>O&amp;M</x:v>
      </x:c>
      <x:c r="C2608" s="453" t="str">
        <x:v>PRODUÇÃO</x:v>
      </x:c>
      <x:c r="D2608" s="453" t="str">
        <x:v>LINHA VIVA</x:v>
      </x:c>
      <x:c r="E2608" s="453" t="str">
        <x:v>5032000215</x:v>
      </x:c>
      <x:c r="F2608" s="601" t="str">
        <x:v>INST FLY TAP/CRUZAM AEREO LV</x:v>
      </x:c>
      <x:c r="G2608" s="453" t="str">
        <x:v>UNIDADE</x:v>
      </x:c>
      <x:c r="H2608" s="604" t="n">
        <x:v>30</x:v>
      </x:c>
      <x:c r="I2608" s="607" t="n">
        <x:v>24014.96</x:v>
      </x:c>
      <x:c r="J2608" s="607" t="n">
        <x:v>15360.6</x:v>
      </x:c>
      <x:c r="K2608" s="453" t="str">
        <x:v>NORTE | SUL</x:v>
      </x:c>
      <x:c r="L2608" s="453" t="str">
        <x:v>SIM</x:v>
      </x:c>
      <x:c r="M2608" s="453" t="str">
        <x:v>PRODUÇÃO · COMPÕE O FATOR K</x:v>
      </x:c>
      <x:c r="N2608" s="453" t="str">
        <x:v>DE/PARA POR CÓDIGO | NÃO INFORMADA</x:v>
      </x:c>
    </x:row>
    <x:row r="2609">
      <x:c r="A2609" s="453" t="str">
        <x:v>SETEMBRO 2025</x:v>
      </x:c>
      <x:c r="B2609" s="453" t="str">
        <x:v>O&amp;M</x:v>
      </x:c>
      <x:c r="C2609" s="453" t="str">
        <x:v>PRODUÇÃO</x:v>
      </x:c>
      <x:c r="D2609" s="453" t="str">
        <x:v>LINHA VIVA</x:v>
      </x:c>
      <x:c r="E2609" s="453" t="str">
        <x:v>5032000216</x:v>
      </x:c>
      <x:c r="F2609" s="601" t="str">
        <x:v>RET FLY TAP /CRUZAM AEREO LV</x:v>
      </x:c>
      <x:c r="G2609" s="453" t="str">
        <x:v>UNIDADE</x:v>
      </x:c>
      <x:c r="H2609" s="604" t="n">
        <x:v>10</x:v>
      </x:c>
      <x:c r="I2609" s="607" t="n">
        <x:v>7907.47</x:v>
      </x:c>
      <x:c r="J2609" s="607" t="n">
        <x:v>3292.2</x:v>
      </x:c>
      <x:c r="K2609" s="453" t="str">
        <x:v>NORTE</x:v>
      </x:c>
      <x:c r="L2609" s="453" t="str">
        <x:v>SIM</x:v>
      </x:c>
      <x:c r="M2609" s="453" t="str">
        <x:v>PRODUÇÃO · COMPÕE O FATOR K</x:v>
      </x:c>
      <x:c r="N2609" s="453" t="str">
        <x:v>DE/PARA POR CÓDIGO</x:v>
      </x:c>
    </x:row>
    <x:row r="2610">
      <x:c r="A2610" s="453" t="str">
        <x:v>SETEMBRO 2025</x:v>
      </x:c>
      <x:c r="B2610" s="453" t="str">
        <x:v>O&amp;M</x:v>
      </x:c>
      <x:c r="C2610" s="453" t="str">
        <x:v>PRODUÇÃO</x:v>
      </x:c>
      <x:c r="D2610" s="453" t="str">
        <x:v>LINHA VIVA</x:v>
      </x:c>
      <x:c r="E2610" s="453" t="str">
        <x:v>5033000292</x:v>
      </x:c>
      <x:c r="F2610" s="601" t="str">
        <x:v>INST CHAVE FUSIVEL 15/25KV LV</x:v>
      </x:c>
      <x:c r="G2610" s="453" t="str">
        <x:v>UNIDADE</x:v>
      </x:c>
      <x:c r="H2610" s="604" t="n">
        <x:v>95</x:v>
      </x:c>
      <x:c r="I2610" s="607" t="n">
        <x:v>63429.4</x:v>
      </x:c>
      <x:c r="J2610" s="607" t="n">
        <x:v>36164.6</x:v>
      </x:c>
      <x:c r="K2610" s="453" t="str">
        <x:v>NORTE | SUL</x:v>
      </x:c>
      <x:c r="L2610" s="453" t="str">
        <x:v>SIM</x:v>
      </x:c>
      <x:c r="M2610" s="453" t="str">
        <x:v>PRODUÇÃO · COMPÕE O FATOR K</x:v>
      </x:c>
      <x:c r="N2610" s="453" t="str">
        <x:v>DE/PARA POR CÓDIGO | NÃO INFORMADA</x:v>
      </x:c>
    </x:row>
    <x:row r="2611">
      <x:c r="A2611" s="453" t="str">
        <x:v>SETEMBRO 2025</x:v>
      </x:c>
      <x:c r="B2611" s="453" t="str">
        <x:v>O&amp;M</x:v>
      </x:c>
      <x:c r="C2611" s="453" t="str">
        <x:v>PRODUÇÃO</x:v>
      </x:c>
      <x:c r="D2611" s="453" t="str">
        <x:v>LINHA VIVA</x:v>
      </x:c>
      <x:c r="E2611" s="453" t="str">
        <x:v>5033000293</x:v>
      </x:c>
      <x:c r="F2611" s="601" t="str">
        <x:v>RET CHAVE FUSIVEL 15/25KV LV</x:v>
      </x:c>
      <x:c r="G2611" s="453" t="str">
        <x:v>UNIDADE</x:v>
      </x:c>
      <x:c r="H2611" s="604" t="n">
        <x:v>110</x:v>
      </x:c>
      <x:c r="I2611" s="607" t="n">
        <x:v>53114.69</x:v>
      </x:c>
      <x:c r="J2611" s="607" t="n">
        <x:v>37250.4</x:v>
      </x:c>
      <x:c r="K2611" s="453" t="str">
        <x:v>NORTE | SUL</x:v>
      </x:c>
      <x:c r="L2611" s="453" t="str">
        <x:v>SIM</x:v>
      </x:c>
      <x:c r="M2611" s="453" t="str">
        <x:v>PRODUÇÃO · COMPÕE O FATOR K</x:v>
      </x:c>
      <x:c r="N2611" s="453" t="str">
        <x:v>DE/PARA POR CÓDIGO</x:v>
      </x:c>
    </x:row>
    <x:row r="2612">
      <x:c r="A2612" s="453" t="str">
        <x:v>SETEMBRO 2025</x:v>
      </x:c>
      <x:c r="B2612" s="453" t="str">
        <x:v>O&amp;M</x:v>
      </x:c>
      <x:c r="C2612" s="453" t="str">
        <x:v>PRODUÇÃO</x:v>
      </x:c>
      <x:c r="D2612" s="453" t="str">
        <x:v>LINHA VIVA</x:v>
      </x:c>
      <x:c r="E2612" s="453" t="str">
        <x:v>5033000296</x:v>
      </x:c>
      <x:c r="F2612" s="601" t="str">
        <x:v>INST CHAVE FACA LV</x:v>
      </x:c>
      <x:c r="G2612" s="453" t="str">
        <x:v>UNIDADE</x:v>
      </x:c>
      <x:c r="H2612" s="604" t="n">
        <x:v>72</x:v>
      </x:c>
      <x:c r="I2612" s="607" t="n">
        <x:v>49818.31</x:v>
      </x:c>
      <x:c r="J2612" s="607" t="n">
        <x:v>27408.96</x:v>
      </x:c>
      <x:c r="K2612" s="453" t="str">
        <x:v>NORTE | SUL</x:v>
      </x:c>
      <x:c r="L2612" s="453" t="str">
        <x:v>SIM</x:v>
      </x:c>
      <x:c r="M2612" s="453" t="str">
        <x:v>PRODUÇÃO · COMPÕE O FATOR K</x:v>
      </x:c>
      <x:c r="N2612" s="453" t="str">
        <x:v>DE/PARA POR CÓDIGO</x:v>
      </x:c>
    </x:row>
    <x:row r="2613">
      <x:c r="A2613" s="453" t="str">
        <x:v>SETEMBRO 2025</x:v>
      </x:c>
      <x:c r="B2613" s="453" t="str">
        <x:v>O&amp;M</x:v>
      </x:c>
      <x:c r="C2613" s="453" t="str">
        <x:v>PRODUÇÃO</x:v>
      </x:c>
      <x:c r="D2613" s="453" t="str">
        <x:v>LINHA VIVA</x:v>
      </x:c>
      <x:c r="E2613" s="453" t="str">
        <x:v>5033000297</x:v>
      </x:c>
      <x:c r="F2613" s="601" t="str">
        <x:v>RET CHAVE FACA LV</x:v>
      </x:c>
      <x:c r="G2613" s="453" t="str">
        <x:v>UNIDADE</x:v>
      </x:c>
      <x:c r="H2613" s="604" t="n">
        <x:v>60</x:v>
      </x:c>
      <x:c r="I2613" s="607" t="n">
        <x:v>31685.3</x:v>
      </x:c>
      <x:c r="J2613" s="607" t="n">
        <x:v>20318.4</x:v>
      </x:c>
      <x:c r="K2613" s="453" t="str">
        <x:v>NORTE | SUL</x:v>
      </x:c>
      <x:c r="L2613" s="453" t="str">
        <x:v>SIM</x:v>
      </x:c>
      <x:c r="M2613" s="453" t="str">
        <x:v>PRODUÇÃO · COMPÕE O FATOR K</x:v>
      </x:c>
      <x:c r="N2613" s="453" t="str">
        <x:v>DE/PARA POR CÓDIGO</x:v>
      </x:c>
    </x:row>
    <x:row r="2614">
      <x:c r="A2614" s="453" t="str">
        <x:v>SETEMBRO 2025</x:v>
      </x:c>
      <x:c r="B2614" s="453" t="str">
        <x:v>O&amp;M</x:v>
      </x:c>
      <x:c r="C2614" s="453" t="str">
        <x:v>PRODUÇÃO</x:v>
      </x:c>
      <x:c r="D2614" s="453" t="str">
        <x:v>LINHA VIVA</x:v>
      </x:c>
      <x:c r="E2614" s="453" t="str">
        <x:v>5033000318</x:v>
      </x:c>
      <x:c r="F2614" s="601" t="str">
        <x:v>INST PARA-RAIOS MT LV</x:v>
      </x:c>
      <x:c r="G2614" s="453" t="str">
        <x:v>UNIDADE</x:v>
      </x:c>
      <x:c r="H2614" s="604" t="n">
        <x:v>48</x:v>
      </x:c>
      <x:c r="I2614" s="607" t="n">
        <x:v>61623.92</x:v>
      </x:c>
      <x:c r="J2614" s="607" t="n">
        <x:v>18755.52</x:v>
      </x:c>
      <x:c r="K2614" s="453" t="str">
        <x:v>NORTE | SUL</x:v>
      </x:c>
      <x:c r="L2614" s="453" t="str">
        <x:v>SIM</x:v>
      </x:c>
      <x:c r="M2614" s="453" t="str">
        <x:v>PRODUÇÃO · COMPÕE O FATOR K</x:v>
      </x:c>
      <x:c r="N2614" s="453" t="str">
        <x:v>DE/PARA POR CÓDIGO | NÃO INFORMADA</x:v>
      </x:c>
    </x:row>
    <x:row r="2615">
      <x:c r="A2615" s="453" t="str">
        <x:v>SETEMBRO 2025</x:v>
      </x:c>
      <x:c r="B2615" s="453" t="str">
        <x:v>O&amp;M</x:v>
      </x:c>
      <x:c r="C2615" s="453" t="str">
        <x:v>PRODUÇÃO</x:v>
      </x:c>
      <x:c r="D2615" s="453" t="str">
        <x:v>LINHA VIVA</x:v>
      </x:c>
      <x:c r="E2615" s="453" t="str">
        <x:v>5033000319</x:v>
      </x:c>
      <x:c r="F2615" s="601" t="str">
        <x:v>RET PARA-RAIOS MT LV</x:v>
      </x:c>
      <x:c r="G2615" s="453" t="str">
        <x:v>UNIDADE</x:v>
      </x:c>
      <x:c r="H2615" s="604" t="n">
        <x:v>39</x:v>
      </x:c>
      <x:c r="I2615" s="607" t="n">
        <x:v>34674.49</x:v>
      </x:c>
      <x:c r="J2615" s="607" t="n">
        <x:v>9563.97</x:v>
      </x:c>
      <x:c r="K2615" s="453" t="str">
        <x:v>NORTE | SUL</x:v>
      </x:c>
      <x:c r="L2615" s="453" t="str">
        <x:v>SIM</x:v>
      </x:c>
      <x:c r="M2615" s="453" t="str">
        <x:v>PRODUÇÃO · COMPÕE O FATOR K</x:v>
      </x:c>
      <x:c r="N2615" s="453" t="str">
        <x:v>DE/PARA POR CÓDIGO</x:v>
      </x:c>
    </x:row>
    <x:row r="2616">
      <x:c r="A2616" s="453" t="str">
        <x:v>SETEMBRO 2025</x:v>
      </x:c>
      <x:c r="B2616" s="453" t="str">
        <x:v>O&amp;M</x:v>
      </x:c>
      <x:c r="C2616" s="453" t="str">
        <x:v>PRODUÇÃO</x:v>
      </x:c>
      <x:c r="D2616" s="453" t="str">
        <x:v>LIGAÇÃO NOVA</x:v>
      </x:c>
      <x:c r="E2616" s="453" t="str">
        <x:v>5082000194</x:v>
      </x:c>
      <x:c r="F2616" s="601" t="str">
        <x:v>INST PADRAO ENTRADA PARCIAL STC</x:v>
      </x:c>
      <x:c r="G2616" s="453" t="str">
        <x:v>UNIDADE</x:v>
      </x:c>
      <x:c r="H2616" s="604" t="n">
        <x:v>28</x:v>
      </x:c>
      <x:c r="I2616" s="607" t="n">
        <x:v>1778.28</x:v>
      </x:c>
      <x:c r="J2616" s="607" t="n">
        <x:v>6086.08</x:v>
      </x:c>
      <x:c r="K2616" s="453" t="str">
        <x:v>NORTE</x:v>
      </x:c>
      <x:c r="L2616" s="453" t="str">
        <x:v>SIM</x:v>
      </x:c>
      <x:c r="M2616" s="453" t="str">
        <x:v>PRODUÇÃO · COMPÕE O FATOR K</x:v>
      </x:c>
      <x:c r="N2616" s="453" t="str">
        <x:v>DE/PARA POR CÓDIGO</x:v>
      </x:c>
    </x:row>
    <x:row r="2617">
      <x:c r="A2617" s="453" t="str">
        <x:v>SETEMBRO 2025</x:v>
      </x:c>
      <x:c r="B2617" s="453" t="str">
        <x:v>O&amp;M</x:v>
      </x:c>
      <x:c r="C2617" s="453" t="str">
        <x:v>PRODUÇÃO</x:v>
      </x:c>
      <x:c r="D2617" s="453" t="str">
        <x:v>LIGAÇÃO NOVA</x:v>
      </x:c>
      <x:c r="E2617" s="453" t="str">
        <x:v>5082000198</x:v>
      </x:c>
      <x:c r="F2617" s="601" t="str">
        <x:v>INST MEDIDOR ELETRONICO STC</x:v>
      </x:c>
      <x:c r="G2617" s="453" t="str">
        <x:v>UNIDADE</x:v>
      </x:c>
      <x:c r="H2617" s="604" t="n">
        <x:v>28</x:v>
      </x:c>
      <x:c r="I2617" s="607" t="n">
        <x:v>1699.32</x:v>
      </x:c>
      <x:c r="J2617" s="607" t="n">
        <x:v>4602.64</x:v>
      </x:c>
      <x:c r="K2617" s="453" t="str">
        <x:v>NORTE</x:v>
      </x:c>
      <x:c r="L2617" s="453" t="str">
        <x:v>SIM</x:v>
      </x:c>
      <x:c r="M2617" s="453" t="str">
        <x:v>PRODUÇÃO · COMPÕE O FATOR K</x:v>
      </x:c>
      <x:c r="N2617" s="453" t="str">
        <x:v>DE/PARA POR CÓDIGO</x:v>
      </x:c>
    </x:row>
    <x:row r="2618">
      <x:c r="A2618" s="453" t="str">
        <x:v>SETEMBRO 2025</x:v>
      </x:c>
      <x:c r="B2618" s="453" t="str">
        <x:v>O&amp;M</x:v>
      </x:c>
      <x:c r="C2618" s="453" t="str">
        <x:v>PRODUÇÃO</x:v>
      </x:c>
      <x:c r="D2618" s="453" t="str">
        <x:v>LINHA MORTA</x:v>
      </x:c>
      <x:c r="E2618" s="453" t="str">
        <x:v>5400099116</x:v>
      </x:c>
      <x:c r="F2618" s="601" t="str">
        <x:v>INST CORTA-CIRCUITO BT LM</x:v>
      </x:c>
      <x:c r="G2618" s="453" t="str">
        <x:v>UNIDADE</x:v>
      </x:c>
      <x:c r="H2618" s="604" t="n">
        <x:v>1</x:v>
      </x:c>
      <x:c r="I2618" s="607" t="n">
        <x:v>40.48</x:v>
      </x:c>
      <x:c r="J2618" s="607" t="n">
        <x:v>362.54</x:v>
      </x:c>
      <x:c r="K2618" s="453" t="str">
        <x:v>NORTE</x:v>
      </x:c>
      <x:c r="L2618" s="453" t="str">
        <x:v>SIM</x:v>
      </x:c>
      <x:c r="M2618" s="453" t="str">
        <x:v>PRODUÇÃO · COMPÕE O FATOR K</x:v>
      </x:c>
      <x:c r="N2618" s="453" t="str">
        <x:v>NÃO INFORMADA | DE/PARA POR CÓDIGO</x:v>
      </x:c>
    </x:row>
    <x:row r="2619">
      <x:c r="A2619" s="453" t="str">
        <x:v>SETEMBRO 2025</x:v>
      </x:c>
      <x:c r="B2619" s="453" t="str">
        <x:v>O&amp;M</x:v>
      </x:c>
      <x:c r="C2619" s="453" t="str">
        <x:v>PRODUÇÃO</x:v>
      </x:c>
      <x:c r="D2619" s="453" t="str">
        <x:v>LINHA MORTA</x:v>
      </x:c>
      <x:c r="E2619" s="453" t="str">
        <x:v>5400099117</x:v>
      </x:c>
      <x:c r="F2619" s="601" t="str">
        <x:v>RET CORTA-CIRCUITO BT LM</x:v>
      </x:c>
      <x:c r="G2619" s="453" t="str">
        <x:v>UNIDADE</x:v>
      </x:c>
      <x:c r="H2619" s="604" t="n">
        <x:v>1</x:v>
      </x:c>
      <x:c r="I2619" s="607" t="n">
        <x:v>27.83</x:v>
      </x:c>
      <x:c r="J2619" s="607" t="n">
        <x:v>249.23</x:v>
      </x:c>
      <x:c r="K2619" s="453" t="str">
        <x:v>NORTE</x:v>
      </x:c>
      <x:c r="L2619" s="453" t="str">
        <x:v>SIM</x:v>
      </x:c>
      <x:c r="M2619" s="453" t="str">
        <x:v>PRODUÇÃO · COMPÕE O FATOR K</x:v>
      </x:c>
      <x:c r="N2619" s="453" t="str">
        <x:v>DE/PARA POR CÓDIGO</x:v>
      </x:c>
    </x:row>
    <x:row r="2620">
      <x:c r="A2620" s="453" t="str">
        <x:v>SETEMBRO 2025</x:v>
      </x:c>
      <x:c r="B2620" s="453" t="str">
        <x:v>O&amp;M</x:v>
      </x:c>
      <x:c r="C2620" s="453" t="str">
        <x:v>PRODUÇÃO</x:v>
      </x:c>
      <x:c r="D2620" s="453" t="str">
        <x:v>LINHA MORTA</x:v>
      </x:c>
      <x:c r="E2620" s="453" t="str">
        <x:v>5400099188</x:v>
      </x:c>
      <x:c r="F2620" s="601" t="str">
        <x:v>INST HASTE PARA-RAIOS LM</x:v>
      </x:c>
      <x:c r="G2620" s="453" t="str">
        <x:v>UNIDADE</x:v>
      </x:c>
      <x:c r="H2620" s="604" t="n">
        <x:v>1</x:v>
      </x:c>
      <x:c r="I2620" s="607" t="n">
        <x:v>112.26</x:v>
      </x:c>
      <x:c r="J2620" s="607" t="n">
        <x:v>313.9</x:v>
      </x:c>
      <x:c r="K2620" s="453" t="str">
        <x:v>NORTE | SUL</x:v>
      </x:c>
      <x:c r="L2620" s="453" t="str">
        <x:v>SIM</x:v>
      </x:c>
      <x:c r="M2620" s="453" t="str">
        <x:v>PRODUÇÃO · COMPÕE O FATOR K</x:v>
      </x:c>
      <x:c r="N2620" s="453" t="str">
        <x:v>DE/PARA POR CÓDIGO</x:v>
      </x:c>
    </x:row>
    <x:row r="2621">
      <x:c r="A2621" s="453" t="str">
        <x:v>SETEMBRO 2025</x:v>
      </x:c>
      <x:c r="B2621" s="453" t="str">
        <x:v>O&amp;M</x:v>
      </x:c>
      <x:c r="C2621" s="453" t="str">
        <x:v>PRODUÇÃO</x:v>
      </x:c>
      <x:c r="D2621" s="453" t="str">
        <x:v>LINHA MORTA</x:v>
      </x:c>
      <x:c r="E2621" s="453" t="str">
        <x:v>5400099189</x:v>
      </x:c>
      <x:c r="F2621" s="601" t="str">
        <x:v>RET HASTE PARA-RAIOS LM</x:v>
      </x:c>
      <x:c r="G2621" s="453" t="str">
        <x:v>UNIDADE</x:v>
      </x:c>
      <x:c r="H2621" s="604" t="n">
        <x:v>23</x:v>
      </x:c>
      <x:c r="I2621" s="607" t="n">
        <x:v>1010.16</x:v>
      </x:c>
      <x:c r="J2621" s="607" t="n">
        <x:v>3597.66</x:v>
      </x:c>
      <x:c r="K2621" s="453" t="str">
        <x:v>NORTE | SUL</x:v>
      </x:c>
      <x:c r="L2621" s="453" t="str">
        <x:v>SIM</x:v>
      </x:c>
      <x:c r="M2621" s="453" t="str">
        <x:v>PRODUÇÃO · COMPÕE O FATOR K</x:v>
      </x:c>
      <x:c r="N2621" s="453" t="str">
        <x:v>DE/PARA POR CÓDIGO</x:v>
      </x:c>
    </x:row>
    <x:row r="2622">
      <x:c r="A2622" s="453" t="str">
        <x:v>SETEMBRO 2025</x:v>
      </x:c>
      <x:c r="B2622" s="453" t="str">
        <x:v>O&amp;M</x:v>
      </x:c>
      <x:c r="C2622" s="453" t="str">
        <x:v>PRODUÇÃO</x:v>
      </x:c>
      <x:c r="D2622" s="453" t="str">
        <x:v>LINHA MORTA</x:v>
      </x:c>
      <x:c r="E2622" s="453" t="str">
        <x:v>5400099204</x:v>
      </x:c>
      <x:c r="F2622" s="601" t="str">
        <x:v>IMPLANT TALA (REFORCO POSTE MAD) BASE LM</x:v>
      </x:c>
      <x:c r="G2622" s="453" t="str">
        <x:v>UNIDADE</x:v>
      </x:c>
      <x:c r="H2622" s="604" t="n">
        <x:v>117</x:v>
      </x:c>
      <x:c r="I2622" s="607" t="n">
        <x:v>120961.34</x:v>
      </x:c>
      <x:c r="J2622" s="607" t="n">
        <x:v>123651.45</x:v>
      </x:c>
      <x:c r="K2622" s="453" t="str">
        <x:v>NORTE</x:v>
      </x:c>
      <x:c r="L2622" s="453" t="str">
        <x:v>SIM</x:v>
      </x:c>
      <x:c r="M2622" s="453" t="str">
        <x:v>PRODUÇÃO · COMPÕE O FATOR K</x:v>
      </x:c>
      <x:c r="N2622" s="453" t="str">
        <x:v>DE/PARA POR CÓDIGO</x:v>
      </x:c>
    </x:row>
    <x:row r="2623">
      <x:c r="A2623" s="453" t="str">
        <x:v>SETEMBRO 2025</x:v>
      </x:c>
      <x:c r="B2623" s="453" t="str">
        <x:v>PERDAS</x:v>
      </x:c>
      <x:c r="C2623" s="453" t="str">
        <x:v>PERDAS</x:v>
      </x:c>
      <x:c r="D2623" s="453" t="str">
        <x:v>FORA DO ANEXO IX</x:v>
      </x:c>
      <x:c r="E2623" s="453" t="str">
        <x:v>5015021017</x:v>
      </x:c>
      <x:c r="F2623" s="601" t="str">
        <x:v>RET MEDIDOR CONCENTR C/ TLI SUST SMC</x:v>
      </x:c>
      <x:c r="G2623" s="453" t="str">
        <x:v>NÃO INFORMADA</x:v>
      </x:c>
      <x:c r="H2623" s="604" t="n">
        <x:v>99</x:v>
      </x:c>
      <x:c r="I2623" s="607" t="n">
        <x:v>7000.29</x:v>
      </x:c>
      <x:c r="J2623" s="607" t="n">
        <x:v>35157.52</x:v>
      </x:c>
      <x:c r="K2623" s="453" t="str">
        <x:v>NORTE</x:v>
      </x:c>
      <x:c r="L2623" s="453" t="str">
        <x:v>NÃO</x:v>
      </x:c>
      <x:c r="M2623" s="453" t="str">
        <x:v>PERDAS · FORA DO FATOR K</x:v>
      </x:c>
      <x:c r="N2623" s="453" t="str">
        <x:v>AJUSTE TÉCNICO / SUGESTÃO DIRIGIDA</x:v>
      </x:c>
    </x:row>
    <x:row r="2624">
      <x:c r="A2624" s="453" t="str">
        <x:v>SETEMBRO 2025</x:v>
      </x:c>
      <x:c r="B2624" s="453" t="str">
        <x:v>PERDAS</x:v>
      </x:c>
      <x:c r="C2624" s="453" t="str">
        <x:v>PERDAS</x:v>
      </x:c>
      <x:c r="D2624" s="453" t="str">
        <x:v>FORA DO ANEXO IX</x:v>
      </x:c>
      <x:c r="E2624" s="453" t="str">
        <x:v>5015021018</x:v>
      </x:c>
      <x:c r="F2624" s="601" t="str">
        <x:v>INST MEDIDOR CONCENTR C/ TLI SUST SMC</x:v>
      </x:c>
      <x:c r="G2624" s="453" t="str">
        <x:v>NÃO INFORMADA</x:v>
      </x:c>
      <x:c r="H2624" s="604" t="n">
        <x:v>109</x:v>
      </x:c>
      <x:c r="I2624" s="607" t="n">
        <x:v>11862.47</x:v>
      </x:c>
      <x:c r="J2624" s="607" t="n">
        <x:v>128336.68</x:v>
      </x:c>
      <x:c r="K2624" s="453" t="str">
        <x:v>NORTE</x:v>
      </x:c>
      <x:c r="L2624" s="453" t="str">
        <x:v>NÃO</x:v>
      </x:c>
      <x:c r="M2624" s="453" t="str">
        <x:v>PERDAS · FORA DO FATOR K</x:v>
      </x:c>
      <x:c r="N2624" s="453" t="str">
        <x:v>AJUSTE TÉCNICO / SUGESTÃO DIRIGIDA</x:v>
      </x:c>
    </x:row>
    <x:row r="2625">
      <x:c r="A2625" s="453" t="str">
        <x:v>SETEMBRO 2025</x:v>
      </x:c>
      <x:c r="B2625" s="453" t="str">
        <x:v>PERDAS</x:v>
      </x:c>
      <x:c r="C2625" s="453" t="str">
        <x:v>PERDAS</x:v>
      </x:c>
      <x:c r="D2625" s="453" t="str">
        <x:v>FORA DO ANEXO IX</x:v>
      </x:c>
      <x:c r="E2625" s="453" t="str">
        <x:v>5017000007</x:v>
      </x:c>
      <x:c r="F2625" s="601" t="str">
        <x:v>RET RAM CONC/PLEX S VEIC SUSTEN SMC LM</x:v>
      </x:c>
      <x:c r="G2625" s="453" t="str">
        <x:v>NÃO INFORMADA</x:v>
      </x:c>
      <x:c r="H2625" s="604" t="n">
        <x:v>109</x:v>
      </x:c>
      <x:c r="I2625" s="607" t="n">
        <x:v>6391.76</x:v>
      </x:c>
      <x:c r="J2625" s="607" t="n">
        <x:v>11264.06</x:v>
      </x:c>
      <x:c r="K2625" s="453" t="str">
        <x:v>NORTE</x:v>
      </x:c>
      <x:c r="L2625" s="453" t="str">
        <x:v>NÃO</x:v>
      </x:c>
      <x:c r="M2625" s="453" t="str">
        <x:v>PERDAS · FORA DO FATOR K</x:v>
      </x:c>
      <x:c r="N2625" s="453" t="str">
        <x:v>AJUSTE TÉCNICO / SUGESTÃO DIRIGIDA</x:v>
      </x:c>
    </x:row>
    <x:row r="2626">
      <x:c r="A2626" s="453" t="str">
        <x:v>SETEMBRO 2025</x:v>
      </x:c>
      <x:c r="B2626" s="453" t="str">
        <x:v>PERDAS</x:v>
      </x:c>
      <x:c r="C2626" s="453" t="str">
        <x:v>PERDAS</x:v>
      </x:c>
      <x:c r="D2626" s="453" t="str">
        <x:v>FORA DO ANEXO IX</x:v>
      </x:c>
      <x:c r="E2626" s="453" t="str">
        <x:v>5017000008</x:v>
      </x:c>
      <x:c r="F2626" s="601" t="str">
        <x:v>INST RAM CONC/PLEX S VEIC SUSTEN SMC</x:v>
      </x:c>
      <x:c r="G2626" s="453" t="str">
        <x:v>NÃO INFORMADA</x:v>
      </x:c>
      <x:c r="H2626" s="604" t="n">
        <x:v>109</x:v>
      </x:c>
      <x:c r="I2626" s="607" t="n">
        <x:v>8133.58</x:v>
      </x:c>
      <x:c r="J2626" s="607" t="n">
        <x:v>13285.82</x:v>
      </x:c>
      <x:c r="K2626" s="453" t="str">
        <x:v>NORTE</x:v>
      </x:c>
      <x:c r="L2626" s="453" t="str">
        <x:v>NÃO</x:v>
      </x:c>
      <x:c r="M2626" s="453" t="str">
        <x:v>PERDAS · FORA DO FATOR K</x:v>
      </x:c>
      <x:c r="N2626" s="453" t="str">
        <x:v>AJUSTE TÉCNICO / SUGESTÃO DIRIGIDA</x:v>
      </x:c>
    </x:row>
    <x:row r="2627">
      <x:c r="A2627" s="453" t="str">
        <x:v>SETEMBRO 2025</x:v>
      </x:c>
      <x:c r="B2627" s="453" t="str">
        <x:v>PERDAS</x:v>
      </x:c>
      <x:c r="C2627" s="453" t="str">
        <x:v>PERDAS</x:v>
      </x:c>
      <x:c r="D2627" s="453" t="str">
        <x:v>FORA DO ANEXO IX</x:v>
      </x:c>
      <x:c r="E2627" s="453" t="str">
        <x:v>5080400007</x:v>
      </x:c>
      <x:c r="F2627" s="601" t="str">
        <x:v>SERV FISCALIZACAO INSPECAO EQ MF STC</x:v>
      </x:c>
      <x:c r="G2627" s="453" t="str">
        <x:v>NÃO INFORMADA</x:v>
      </x:c>
      <x:c r="H2627" s="604" t="n">
        <x:v>39.131</x:v>
      </x:c>
      <x:c r="I2627" s="607" t="n">
        <x:v>1328058.01</x:v>
      </x:c>
      <x:c r="J2627" s="607" t="n">
        <x:v>7563.02</x:v>
      </x:c>
      <x:c r="K2627" s="453" t="str">
        <x:v>NORTE | SUL</x:v>
      </x:c>
      <x:c r="L2627" s="453" t="str">
        <x:v>NÃO</x:v>
      </x:c>
      <x:c r="M2627" s="453" t="str">
        <x:v>PERDAS · FORA DO FATOR K</x:v>
      </x:c>
      <x:c r="N2627" s="453" t="str">
        <x:v>AJUSTE TÉCNICO / SUGESTÃO DIRIGIDA</x:v>
      </x:c>
    </x:row>
    <x:row r="2628">
      <x:c r="A2628" s="453" t="str">
        <x:v>SETEMBRO 2025</x:v>
      </x:c>
      <x:c r="B2628" s="453" t="str">
        <x:v>PERDAS</x:v>
      </x:c>
      <x:c r="C2628" s="453" t="str">
        <x:v>PERDAS</x:v>
      </x:c>
      <x:c r="D2628" s="453" t="str">
        <x:v>LIGAÇÃO NOVA</x:v>
      </x:c>
      <x:c r="E2628" s="453" t="str">
        <x:v>5082000198</x:v>
      </x:c>
      <x:c r="F2628" s="601" t="str">
        <x:v>INST MEDIDOR ELETRONICO STC</x:v>
      </x:c>
      <x:c r="G2628" s="453" t="str">
        <x:v>UNIDADE</x:v>
      </x:c>
      <x:c r="H2628" s="604" t="n">
        <x:v>4668</x:v>
      </x:c>
      <x:c r="I2628" s="607" t="n">
        <x:v>994797.48</x:v>
      </x:c>
      <x:c r="J2628" s="607" t="n">
        <x:v>767325.84</x:v>
      </x:c>
      <x:c r="K2628" s="453" t="str">
        <x:v>NORTE | SUL</x:v>
      </x:c>
      <x:c r="L2628" s="453" t="str">
        <x:v>NÃO</x:v>
      </x:c>
      <x:c r="M2628" s="453" t="str">
        <x:v>PERDAS · FORA DO FATOR K</x:v>
      </x:c>
      <x:c r="N2628" s="453" t="str">
        <x:v>AJUSTE TÉCNICO / SUGESTÃO DIRIGIDA</x:v>
      </x:c>
    </x:row>
    <x:row r="2629">
      <x:c r="A2629" s="453" t="str">
        <x:v>SETEMBRO 2025</x:v>
      </x:c>
      <x:c r="B2629" s="453" t="str">
        <x:v>PERDAS</x:v>
      </x:c>
      <x:c r="C2629" s="453" t="str">
        <x:v>PERDAS</x:v>
      </x:c>
      <x:c r="D2629" s="453" t="str">
        <x:v>LIGAÇÃO NOVA</x:v>
      </x:c>
      <x:c r="E2629" s="453" t="str">
        <x:v>5082000199</x:v>
      </x:c>
      <x:c r="F2629" s="601" t="str">
        <x:v>RET MEDIDOR ELETRONICO STC</x:v>
      </x:c>
      <x:c r="G2629" s="453" t="str">
        <x:v>UNIDADE</x:v>
      </x:c>
      <x:c r="H2629" s="604" t="n">
        <x:v>4433</x:v>
      </x:c>
      <x:c r="I2629" s="607" t="n">
        <x:v>284908.91</x:v>
      </x:c>
      <x:c r="J2629" s="607" t="n">
        <x:v>510060.98</x:v>
      </x:c>
      <x:c r="K2629" s="453" t="str">
        <x:v>NORTE | SUL</x:v>
      </x:c>
      <x:c r="L2629" s="453" t="str">
        <x:v>NÃO</x:v>
      </x:c>
      <x:c r="M2629" s="453" t="str">
        <x:v>PERDAS · FORA DO FATOR K</x:v>
      </x:c>
      <x:c r="N2629" s="453" t="str">
        <x:v>AJUSTE TÉCNICO / SUGESTÃO DIRIGIDA</x:v>
      </x:c>
    </x:row>
    <x:row r="2630">
      <x:c r="A2630" s="453" t="str">
        <x:v>SETEMBRO 2025</x:v>
      </x:c>
      <x:c r="B2630" s="453" t="str">
        <x:v>PERDAS</x:v>
      </x:c>
      <x:c r="C2630" s="453" t="str">
        <x:v>PERDAS</x:v>
      </x:c>
      <x:c r="D2630" s="453" t="str">
        <x:v>LIGAÇÃO NOVA</x:v>
      </x:c>
      <x:c r="E2630" s="453" t="str">
        <x:v>5082000203</x:v>
      </x:c>
      <x:c r="F2630" s="601" t="str">
        <x:v>INST RAMAL DE CONEXAO CONC/MULTIPLEX STC</x:v>
      </x:c>
      <x:c r="G2630" s="453" t="str">
        <x:v>UNIDADE</x:v>
      </x:c>
      <x:c r="H2630" s="604" t="n">
        <x:v>380</x:v>
      </x:c>
      <x:c r="I2630" s="607" t="n">
        <x:v>80981.8</x:v>
      </x:c>
      <x:c r="J2630" s="607" t="n">
        <x:v>91291.2</x:v>
      </x:c>
      <x:c r="K2630" s="453" t="str">
        <x:v>NORTE | SUL</x:v>
      </x:c>
      <x:c r="L2630" s="453" t="str">
        <x:v>NÃO</x:v>
      </x:c>
      <x:c r="M2630" s="453" t="str">
        <x:v>PERDAS · FORA DO FATOR K</x:v>
      </x:c>
      <x:c r="N2630" s="453" t="str">
        <x:v>SUGESTÃO POR SIMILARIDADE</x:v>
      </x:c>
    </x:row>
    <x:row r="2631">
      <x:c r="A2631" s="453" t="str">
        <x:v>SETEMBRO 2025</x:v>
      </x:c>
      <x:c r="B2631" s="453" t="str">
        <x:v>PERDAS</x:v>
      </x:c>
      <x:c r="C2631" s="453" t="str">
        <x:v>PERDAS</x:v>
      </x:c>
      <x:c r="D2631" s="453" t="str">
        <x:v>FORA DO ANEXO IX</x:v>
      </x:c>
      <x:c r="E2631" s="453" t="str">
        <x:v>5082000249</x:v>
      </x:c>
      <x:c r="F2631" s="601" t="str">
        <x:v>RET RAMAL CONEX CONC/MULT NORM STC</x:v>
      </x:c>
      <x:c r="G2631" s="453" t="str">
        <x:v>NÃO INFORMADA</x:v>
      </x:c>
      <x:c r="H2631" s="604" t="n">
        <x:v>380</x:v>
      </x:c>
      <x:c r="I2631" s="607" t="n">
        <x:v>24422.6</x:v>
      </x:c>
      <x:c r="J2631" s="607" t="n">
        <x:v>23259.8</x:v>
      </x:c>
      <x:c r="K2631" s="453" t="str">
        <x:v>NORTE | SUL</x:v>
      </x:c>
      <x:c r="L2631" s="453" t="str">
        <x:v>NÃO</x:v>
      </x:c>
      <x:c r="M2631" s="453" t="str">
        <x:v>PERDAS · FORA DO FATOR K</x:v>
      </x:c>
      <x:c r="N2631" s="453" t="str">
        <x:v>SUGESTÃO POR SIMILARIDADE</x:v>
      </x:c>
    </x:row>
    <x:row r="2632">
      <x:c r="A2632" s="453" t="str">
        <x:v>SETEMBRO 2025</x:v>
      </x:c>
      <x:c r="B2632" s="453" t="str">
        <x:v>STC</x:v>
      </x:c>
      <x:c r="C2632" s="453" t="str">
        <x:v>PRODUÇÃO</x:v>
      </x:c>
      <x:c r="D2632" s="453" t="str">
        <x:v>LIGAÇÃO NOVA</x:v>
      </x:c>
      <x:c r="E2632" s="453" t="str">
        <x:v>5010000009</x:v>
      </x:c>
      <x:c r="F2632" s="601" t="str">
        <x:v>INST RAMAL DE CONEXAO LIG PROVIS STC</x:v>
      </x:c>
      <x:c r="G2632" s="453" t="str">
        <x:v>UNIDADE</x:v>
      </x:c>
      <x:c r="H2632" s="604" t="n">
        <x:v>865</x:v>
      </x:c>
      <x:c r="I2632" s="607" t="n">
        <x:v>118245.5</x:v>
      </x:c>
      <x:c r="J2632" s="607" t="n">
        <x:v>207807.6</x:v>
      </x:c>
      <x:c r="K2632" s="453" t="str">
        <x:v>NORTE | SUL</x:v>
      </x:c>
      <x:c r="L2632" s="453" t="str">
        <x:v>SIM</x:v>
      </x:c>
      <x:c r="M2632" s="453" t="str">
        <x:v>PRODUÇÃO · COMPÕE O FATOR K</x:v>
      </x:c>
      <x:c r="N2632" s="453" t="str">
        <x:v>SUGESTÃO POR SIMILARIDADE</x:v>
      </x:c>
    </x:row>
    <x:row r="2633">
      <x:c r="A2633" s="453" t="str">
        <x:v>SETEMBRO 2025</x:v>
      </x:c>
      <x:c r="B2633" s="453" t="str">
        <x:v>STC</x:v>
      </x:c>
      <x:c r="C2633" s="453" t="str">
        <x:v>PRODUÇÃO</x:v>
      </x:c>
      <x:c r="D2633" s="453" t="str">
        <x:v>PLANTÃO</x:v>
      </x:c>
      <x:c r="E2633" s="453" t="str">
        <x:v>5013300039</x:v>
      </x:c>
      <x:c r="F2633" s="601" t="str">
        <x:v>ATEND EMERG FALTA ENERGIA INDIV</x:v>
      </x:c>
      <x:c r="G2633" s="453" t="str">
        <x:v>UNIDADE</x:v>
      </x:c>
      <x:c r="H2633" s="604" t="n">
        <x:v>20779</x:v>
      </x:c>
      <x:c r="I2633" s="607" t="n">
        <x:v>7797527.54</x:v>
      </x:c>
      <x:c r="J2633" s="607" t="n">
        <x:v>4506133.94</x:v>
      </x:c>
      <x:c r="K2633" s="453" t="str">
        <x:v>NORTE | SUL</x:v>
      </x:c>
      <x:c r="L2633" s="453" t="str">
        <x:v>SIM</x:v>
      </x:c>
      <x:c r="M2633" s="453" t="str">
        <x:v>PRODUÇÃO · COMPÕE O FATOR K</x:v>
      </x:c>
      <x:c r="N2633" s="453" t="str">
        <x:v>SUGESTÃO POR SIMILARIDADE</x:v>
      </x:c>
    </x:row>
    <x:row r="2634">
      <x:c r="A2634" s="453" t="str">
        <x:v>SETEMBRO 2025</x:v>
      </x:c>
      <x:c r="B2634" s="453" t="str">
        <x:v>STC</x:v>
      </x:c>
      <x:c r="C2634" s="453" t="str">
        <x:v>PRODUÇÃO</x:v>
      </x:c>
      <x:c r="D2634" s="453" t="str">
        <x:v>PLANTÃO</x:v>
      </x:c>
      <x:c r="E2634" s="453" t="str">
        <x:v>5013300047</x:v>
      </x:c>
      <x:c r="F2634" s="601" t="str">
        <x:v>ATEND EMERG EMERGÊNCIA IMPRODUTIVA</x:v>
      </x:c>
      <x:c r="G2634" s="453" t="str">
        <x:v>UNIDADE</x:v>
      </x:c>
      <x:c r="H2634" s="604" t="n">
        <x:v>8246</x:v>
      </x:c>
      <x:c r="I2634" s="607" t="n">
        <x:v>3094393.96</x:v>
      </x:c>
      <x:c r="J2634" s="607" t="n">
        <x:v>1078411.88</x:v>
      </x:c>
      <x:c r="K2634" s="453" t="str">
        <x:v>NORTE | SUL</x:v>
      </x:c>
      <x:c r="L2634" s="453" t="str">
        <x:v>SIM</x:v>
      </x:c>
      <x:c r="M2634" s="453" t="str">
        <x:v>PRODUÇÃO · COMPÕE O FATOR K</x:v>
      </x:c>
      <x:c r="N2634" s="453" t="str">
        <x:v>SUGESTÃO POR SIMILARIDADE</x:v>
      </x:c>
    </x:row>
    <x:row r="2635">
      <x:c r="A2635" s="453" t="str">
        <x:v>SETEMBRO 2025</x:v>
      </x:c>
      <x:c r="B2635" s="453" t="str">
        <x:v>STC</x:v>
      </x:c>
      <x:c r="C2635" s="453" t="str">
        <x:v>PRODUÇÃO</x:v>
      </x:c>
      <x:c r="D2635" s="453" t="str">
        <x:v>PLANTÃO</x:v>
      </x:c>
      <x:c r="E2635" s="453" t="str">
        <x:v>5013300049</x:v>
      </x:c>
      <x:c r="F2635" s="601" t="str">
        <x:v>ATEND EMERG MISCEL TECNICA</x:v>
      </x:c>
      <x:c r="G2635" s="453" t="str">
        <x:v>UNIDADE</x:v>
      </x:c>
      <x:c r="H2635" s="604" t="n">
        <x:v>1535</x:v>
      </x:c>
      <x:c r="I2635" s="607" t="n">
        <x:v>76934.2</x:v>
      </x:c>
      <x:c r="J2635" s="607" t="n">
        <x:v>202205.55</x:v>
      </x:c>
      <x:c r="K2635" s="453" t="str">
        <x:v>NORTE | SUL</x:v>
      </x:c>
      <x:c r="L2635" s="453" t="str">
        <x:v>SIM</x:v>
      </x:c>
      <x:c r="M2635" s="453" t="str">
        <x:v>PRODUÇÃO · COMPÕE O FATOR K</x:v>
      </x:c>
      <x:c r="N2635" s="453" t="str">
        <x:v>SUGESTÃO POR SIMILARIDADE</x:v>
      </x:c>
    </x:row>
    <x:row r="2636">
      <x:c r="A2636" s="453" t="str">
        <x:v>SETEMBRO 2025</x:v>
      </x:c>
      <x:c r="B2636" s="453" t="str">
        <x:v>STC</x:v>
      </x:c>
      <x:c r="C2636" s="453" t="str">
        <x:v>PRODUÇÃO</x:v>
      </x:c>
      <x:c r="D2636" s="453" t="str">
        <x:v>CORTE</x:v>
      </x:c>
      <x:c r="E2636" s="453" t="str">
        <x:v>5081000021</x:v>
      </x:c>
      <x:c r="F2636" s="601" t="str">
        <x:v>ACAO PRODUTIVA RELIGACAO DISJ STC</x:v>
      </x:c>
      <x:c r="G2636" s="453" t="str">
        <x:v>UNIDADE</x:v>
      </x:c>
      <x:c r="H2636" s="604" t="n">
        <x:v>34</x:v>
      </x:c>
      <x:c r="I2636" s="607" t="n">
        <x:v>722.5</x:v>
      </x:c>
      <x:c r="J2636" s="607" t="n">
        <x:v>1067.94</x:v>
      </x:c>
      <x:c r="K2636" s="453" t="str">
        <x:v>NORTE | SUL</x:v>
      </x:c>
      <x:c r="L2636" s="453" t="str">
        <x:v>SIM</x:v>
      </x:c>
      <x:c r="M2636" s="453" t="str">
        <x:v>PRODUÇÃO · COMPÕE O FATOR K</x:v>
      </x:c>
      <x:c r="N2636" s="453" t="str">
        <x:v>SUGESTÃO POR SIMILARIDADE</x:v>
      </x:c>
    </x:row>
    <x:row r="2637">
      <x:c r="A2637" s="453" t="str">
        <x:v>SETEMBRO 2025</x:v>
      </x:c>
      <x:c r="B2637" s="453" t="str">
        <x:v>STC</x:v>
      </x:c>
      <x:c r="C2637" s="453" t="str">
        <x:v>PRODUÇÃO</x:v>
      </x:c>
      <x:c r="D2637" s="453" t="str">
        <x:v>CORTE</x:v>
      </x:c>
      <x:c r="E2637" s="453" t="str">
        <x:v>5082000184</x:v>
      </x:c>
      <x:c r="F2637" s="601" t="str">
        <x:v>ACAO PRODUTIVA CORTE DISJ STC</x:v>
      </x:c>
      <x:c r="G2637" s="453" t="str">
        <x:v>UNIDADE</x:v>
      </x:c>
      <x:c r="H2637" s="604" t="n">
        <x:v>10717</x:v>
      </x:c>
      <x:c r="I2637" s="607" t="n">
        <x:v>227736.25</x:v>
      </x:c>
      <x:c r="J2637" s="607" t="n">
        <x:v>336620.97</x:v>
      </x:c>
      <x:c r="K2637" s="453" t="str">
        <x:v>NORTE | SUL</x:v>
      </x:c>
      <x:c r="L2637" s="453" t="str">
        <x:v>SIM</x:v>
      </x:c>
      <x:c r="M2637" s="453" t="str">
        <x:v>PRODUÇÃO · COMPÕE O FATOR K</x:v>
      </x:c>
      <x:c r="N2637" s="453" t="str">
        <x:v>SUGESTÃO POR SIMILARIDADE</x:v>
      </x:c>
    </x:row>
    <x:row r="2638">
      <x:c r="A2638" s="453" t="str">
        <x:v>SETEMBRO 2025</x:v>
      </x:c>
      <x:c r="B2638" s="453" t="str">
        <x:v>STC</x:v>
      </x:c>
      <x:c r="C2638" s="453" t="str">
        <x:v>PRODUÇÃO</x:v>
      </x:c>
      <x:c r="D2638" s="453" t="str">
        <x:v>CORTE</x:v>
      </x:c>
      <x:c r="E2638" s="453" t="str">
        <x:v>5082000185</x:v>
      </x:c>
      <x:c r="F2638" s="601" t="str">
        <x:v>ACAO IMPRODUTIVA DE COBRANCA STC</x:v>
      </x:c>
      <x:c r="G2638" s="453" t="str">
        <x:v>UNIDADE</x:v>
      </x:c>
      <x:c r="H2638" s="604" t="n">
        <x:v>5295</x:v>
      </x:c>
      <x:c r="I2638" s="607" t="n">
        <x:v>375044.85</x:v>
      </x:c>
      <x:c r="J2638" s="607" t="n">
        <x:v>138570.15</x:v>
      </x:c>
      <x:c r="K2638" s="453" t="str">
        <x:v>NORTE | SUL</x:v>
      </x:c>
      <x:c r="L2638" s="453" t="str">
        <x:v>SIM</x:v>
      </x:c>
      <x:c r="M2638" s="453" t="str">
        <x:v>PRODUÇÃO · COMPÕE O FATOR K</x:v>
      </x:c>
      <x:c r="N2638" s="453" t="str">
        <x:v>SUGESTÃO POR SIMILARIDADE</x:v>
      </x:c>
    </x:row>
    <x:row r="2639">
      <x:c r="A2639" s="453" t="str">
        <x:v>SETEMBRO 2025</x:v>
      </x:c>
      <x:c r="B2639" s="453" t="str">
        <x:v>STC</x:v>
      </x:c>
      <x:c r="C2639" s="453" t="str">
        <x:v>PRODUÇÃO</x:v>
      </x:c>
      <x:c r="D2639" s="453" t="str">
        <x:v>CORTE</x:v>
      </x:c>
      <x:c r="E2639" s="453" t="str">
        <x:v>5082000186</x:v>
      </x:c>
      <x:c r="F2639" s="601" t="str">
        <x:v>DESLIGAMENTO A PEDIDO DO CLIENTE STC</x:v>
      </x:c>
      <x:c r="G2639" s="453" t="str">
        <x:v>UNIDADE</x:v>
      </x:c>
      <x:c r="H2639" s="604" t="n">
        <x:v>410</x:v>
      </x:c>
      <x:c r="I2639" s="607" t="n">
        <x:v>14518.1</x:v>
      </x:c>
      <x:c r="J2639" s="607" t="n">
        <x:v>16096.6</x:v>
      </x:c>
      <x:c r="K2639" s="453" t="str">
        <x:v>NORTE | SUL</x:v>
      </x:c>
      <x:c r="L2639" s="453" t="str">
        <x:v>SIM</x:v>
      </x:c>
      <x:c r="M2639" s="453" t="str">
        <x:v>PRODUÇÃO · COMPÕE O FATOR K</x:v>
      </x:c>
      <x:c r="N2639" s="453" t="str">
        <x:v>AJUSTE TÉCNICO / SUGESTÃO DIRIGIDA</x:v>
      </x:c>
    </x:row>
    <x:row r="2640">
      <x:c r="A2640" s="453" t="str">
        <x:v>SETEMBRO 2025</x:v>
      </x:c>
      <x:c r="B2640" s="453" t="str">
        <x:v>STC</x:v>
      </x:c>
      <x:c r="C2640" s="453" t="str">
        <x:v>PRODUÇÃO</x:v>
      </x:c>
      <x:c r="D2640" s="453" t="str">
        <x:v>CORTE</x:v>
      </x:c>
      <x:c r="E2640" s="453" t="str">
        <x:v>5082000191</x:v>
      </x:c>
      <x:c r="F2640" s="601" t="str">
        <x:v>ACAO PRODUTIVA CONFIRMAC PAG DEBITO STC</x:v>
      </x:c>
      <x:c r="G2640" s="453" t="str">
        <x:v>UNIDADE</x:v>
      </x:c>
      <x:c r="H2640" s="604" t="n">
        <x:v>1566</x:v>
      </x:c>
      <x:c r="I2640" s="607" t="n">
        <x:v>110919.78</x:v>
      </x:c>
      <x:c r="J2640" s="607" t="n">
        <x:v>81980.1</x:v>
      </x:c>
      <x:c r="K2640" s="453" t="str">
        <x:v>NORTE | SUL</x:v>
      </x:c>
      <x:c r="L2640" s="453" t="str">
        <x:v>SIM</x:v>
      </x:c>
      <x:c r="M2640" s="453" t="str">
        <x:v>PRODUÇÃO · COMPÕE O FATOR K</x:v>
      </x:c>
      <x:c r="N2640" s="453" t="str">
        <x:v>AJUSTE TÉCNICO / SUGESTÃO DIRIGIDA</x:v>
      </x:c>
    </x:row>
    <x:row r="2641">
      <x:c r="A2641" s="453" t="str">
        <x:v>SETEMBRO 2025</x:v>
      </x:c>
      <x:c r="B2641" s="453" t="str">
        <x:v>STC</x:v>
      </x:c>
      <x:c r="C2641" s="453" t="str">
        <x:v>PRODUÇÃO</x:v>
      </x:c>
      <x:c r="D2641" s="453" t="str">
        <x:v>LIGAÇÃO NOVA</x:v>
      </x:c>
      <x:c r="E2641" s="453" t="str">
        <x:v>5082000196</x:v>
      </x:c>
      <x:c r="F2641" s="601" t="str">
        <x:v>REATIVACAO UC S/ INST MEDIDOR E RAMAL</x:v>
      </x:c>
      <x:c r="G2641" s="453" t="str">
        <x:v>UNIDADE</x:v>
      </x:c>
      <x:c r="H2641" s="604" t="n">
        <x:v>4069</x:v>
      </x:c>
      <x:c r="I2641" s="607" t="n">
        <x:v>288207.27</x:v>
      </x:c>
      <x:c r="J2641" s="607" t="n">
        <x:v>514484.36</x:v>
      </x:c>
      <x:c r="K2641" s="453" t="str">
        <x:v>NORTE | SUL</x:v>
      </x:c>
      <x:c r="L2641" s="453" t="str">
        <x:v>SIM</x:v>
      </x:c>
      <x:c r="M2641" s="453" t="str">
        <x:v>PRODUÇÃO · COMPÕE O FATOR K</x:v>
      </x:c>
      <x:c r="N2641" s="453" t="str">
        <x:v>AJUSTE TÉCNICO / SUGESTÃO DIRIGIDA</x:v>
      </x:c>
    </x:row>
    <x:row r="2642">
      <x:c r="A2642" s="453" t="str">
        <x:v>SETEMBRO 2025</x:v>
      </x:c>
      <x:c r="B2642" s="453" t="str">
        <x:v>STC</x:v>
      </x:c>
      <x:c r="C2642" s="453" t="str">
        <x:v>PRODUÇÃO</x:v>
      </x:c>
      <x:c r="D2642" s="453" t="str">
        <x:v>LIGAÇÃO NOVA</x:v>
      </x:c>
      <x:c r="E2642" s="453" t="str">
        <x:v>5082000198</x:v>
      </x:c>
      <x:c r="F2642" s="601" t="str">
        <x:v>INST MEDIDOR ELETRONICO STC</x:v>
      </x:c>
      <x:c r="G2642" s="453" t="str">
        <x:v>UNIDADE</x:v>
      </x:c>
      <x:c r="H2642" s="604" t="n">
        <x:v>5003</x:v>
      </x:c>
      <x:c r="I2642" s="607" t="n">
        <x:v>615568.84</x:v>
      </x:c>
      <x:c r="J2642" s="607" t="n">
        <x:v>822393.14</x:v>
      </x:c>
      <x:c r="K2642" s="453" t="str">
        <x:v>NORTE | SUL</x:v>
      </x:c>
      <x:c r="L2642" s="453" t="str">
        <x:v>SIM</x:v>
      </x:c>
      <x:c r="M2642" s="453" t="str">
        <x:v>PRODUÇÃO · COMPÕE O FATOR K</x:v>
      </x:c>
      <x:c r="N2642" s="453" t="str">
        <x:v>AJUSTE TÉCNICO / SUGESTÃO DIRIGIDA | SUGESTÃO POR SIMILARIDADE</x:v>
      </x:c>
    </x:row>
    <x:row r="2643">
      <x:c r="A2643" s="453" t="str">
        <x:v>SETEMBRO 2025</x:v>
      </x:c>
      <x:c r="B2643" s="453" t="str">
        <x:v>STC</x:v>
      </x:c>
      <x:c r="C2643" s="453" t="str">
        <x:v>PRODUÇÃO</x:v>
      </x:c>
      <x:c r="D2643" s="453" t="str">
        <x:v>LIGAÇÃO NOVA</x:v>
      </x:c>
      <x:c r="E2643" s="453" t="str">
        <x:v>5082000199</x:v>
      </x:c>
      <x:c r="F2643" s="601" t="str">
        <x:v>RET MEDIDOR ELETRONICO STC</x:v>
      </x:c>
      <x:c r="G2643" s="453" t="str">
        <x:v>UNIDADE</x:v>
      </x:c>
      <x:c r="H2643" s="604" t="n">
        <x:v>1242</x:v>
      </x:c>
      <x:c r="I2643" s="607" t="n">
        <x:v>25667.17</x:v>
      </x:c>
      <x:c r="J2643" s="607" t="n">
        <x:v>142904.52</x:v>
      </x:c>
      <x:c r="K2643" s="453" t="str">
        <x:v>NORTE | SUL</x:v>
      </x:c>
      <x:c r="L2643" s="453" t="str">
        <x:v>SIM</x:v>
      </x:c>
      <x:c r="M2643" s="453" t="str">
        <x:v>PRODUÇÃO · COMPÕE O FATOR K</x:v>
      </x:c>
      <x:c r="N2643" s="453" t="str">
        <x:v>AJUSTE TÉCNICO / SUGESTÃO DIRIGIDA</x:v>
      </x:c>
    </x:row>
    <x:row r="2644">
      <x:c r="A2644" s="453" t="str">
        <x:v>SETEMBRO 2025</x:v>
      </x:c>
      <x:c r="B2644" s="453" t="str">
        <x:v>STC</x:v>
      </x:c>
      <x:c r="C2644" s="453" t="str">
        <x:v>PRODUÇÃO</x:v>
      </x:c>
      <x:c r="D2644" s="453" t="str">
        <x:v>LIGAÇÃO NOVA</x:v>
      </x:c>
      <x:c r="E2644" s="453" t="str">
        <x:v>5082000202</x:v>
      </x:c>
      <x:c r="F2644" s="601" t="str">
        <x:v>INST MEDIDOR COM TESTE INVERSOR STC</x:v>
      </x:c>
      <x:c r="G2644" s="453" t="str">
        <x:v>UNIDADE</x:v>
      </x:c>
      <x:c r="H2644" s="604" t="n">
        <x:v>865</x:v>
      </x:c>
      <x:c r="I2644" s="607" t="n">
        <x:v>103462.65</x:v>
      </x:c>
      <x:c r="J2644" s="607" t="n">
        <x:v>158589.1</x:v>
      </x:c>
      <x:c r="K2644" s="453" t="str">
        <x:v>NORTE | SUL</x:v>
      </x:c>
      <x:c r="L2644" s="453" t="str">
        <x:v>SIM</x:v>
      </x:c>
      <x:c r="M2644" s="453" t="str">
        <x:v>PRODUÇÃO · COMPÕE O FATOR K</x:v>
      </x:c>
      <x:c r="N2644" s="453" t="str">
        <x:v>AJUSTE TÉCNICO / SUGESTÃO DIRIGIDA</x:v>
      </x:c>
    </x:row>
    <x:row r="2645">
      <x:c r="A2645" s="453" t="str">
        <x:v>SETEMBRO 2025</x:v>
      </x:c>
      <x:c r="B2645" s="453" t="str">
        <x:v>STC</x:v>
      </x:c>
      <x:c r="C2645" s="453" t="str">
        <x:v>PRODUÇÃO</x:v>
      </x:c>
      <x:c r="D2645" s="453" t="str">
        <x:v>LIGAÇÃO NOVA</x:v>
      </x:c>
      <x:c r="E2645" s="453" t="str">
        <x:v>5082000203</x:v>
      </x:c>
      <x:c r="F2645" s="601" t="str">
        <x:v>INST RAMAL DE CONEXAO CONC/MULTIPLEX STC</x:v>
      </x:c>
      <x:c r="G2645" s="453" t="str">
        <x:v>UNIDADE</x:v>
      </x:c>
      <x:c r="H2645" s="604" t="n">
        <x:v>9331</x:v>
      </x:c>
      <x:c r="I2645" s="607" t="n">
        <x:v>2062891.88</x:v>
      </x:c>
      <x:c r="J2645" s="607" t="n">
        <x:v>2241679.44</x:v>
      </x:c>
      <x:c r="K2645" s="453" t="str">
        <x:v>NORTE | SUL</x:v>
      </x:c>
      <x:c r="L2645" s="453" t="str">
        <x:v>SIM</x:v>
      </x:c>
      <x:c r="M2645" s="453" t="str">
        <x:v>PRODUÇÃO · COMPÕE O FATOR K</x:v>
      </x:c>
      <x:c r="N2645" s="453" t="str">
        <x:v>AJUSTE TÉCNICO / SUGESTÃO DIRIGIDA | SUGESTÃO POR SIMILARIDADE</x:v>
      </x:c>
    </x:row>
    <x:row r="2646">
      <x:c r="A2646" s="453" t="str">
        <x:v>SETEMBRO 2025</x:v>
      </x:c>
      <x:c r="B2646" s="453" t="str">
        <x:v>STC</x:v>
      </x:c>
      <x:c r="C2646" s="453" t="str">
        <x:v>PRODUÇÃO</x:v>
      </x:c>
      <x:c r="D2646" s="453" t="str">
        <x:v>LIGAÇÃO NOVA</x:v>
      </x:c>
      <x:c r="E2646" s="453" t="str">
        <x:v>5082000204</x:v>
      </x:c>
      <x:c r="F2646" s="601" t="str">
        <x:v>RET RAMAL DE CONEXAO CONC/MULTIPLEX STC</x:v>
      </x:c>
      <x:c r="G2646" s="453" t="str">
        <x:v>UNIDADE</x:v>
      </x:c>
      <x:c r="H2646" s="604" t="n">
        <x:v>1938</x:v>
      </x:c>
      <x:c r="I2646" s="607" t="n">
        <x:v>27597.12</x:v>
      </x:c>
      <x:c r="J2646" s="607" t="n">
        <x:v>325913.46</x:v>
      </x:c>
      <x:c r="K2646" s="453" t="str">
        <x:v>NORTE | SUL</x:v>
      </x:c>
      <x:c r="L2646" s="453" t="str">
        <x:v>SIM</x:v>
      </x:c>
      <x:c r="M2646" s="453" t="str">
        <x:v>PRODUÇÃO · COMPÕE O FATOR K</x:v>
      </x:c>
      <x:c r="N2646" s="453" t="str">
        <x:v>AJUSTE TÉCNICO / SUGESTÃO DIRIGIDA</x:v>
      </x:c>
    </x:row>
    <x:row r="2647">
      <x:c r="A2647" s="453" t="str">
        <x:v>SETEMBRO 2025</x:v>
      </x:c>
      <x:c r="B2647" s="453" t="str">
        <x:v>STC</x:v>
      </x:c>
      <x:c r="C2647" s="453" t="str">
        <x:v>PRODUÇÃO</x:v>
      </x:c>
      <x:c r="D2647" s="453" t="str">
        <x:v>LIGAÇÃO NOVA</x:v>
      </x:c>
      <x:c r="E2647" s="453" t="str">
        <x:v>5082000206</x:v>
      </x:c>
      <x:c r="F2647" s="601" t="str">
        <x:v>RET RAMAL DE CONEXAO C/ FICALIZ STC</x:v>
      </x:c>
      <x:c r="G2647" s="453" t="str">
        <x:v>UNIDADE</x:v>
      </x:c>
      <x:c r="H2647" s="604" t="n">
        <x:v>865</x:v>
      </x:c>
      <x:c r="I2647" s="607" t="n">
        <x:v>12317.6</x:v>
      </x:c>
      <x:c r="J2647" s="607" t="n">
        <x:v>156400.65</x:v>
      </x:c>
      <x:c r="K2647" s="453" t="str">
        <x:v>NORTE | SUL</x:v>
      </x:c>
      <x:c r="L2647" s="453" t="str">
        <x:v>SIM</x:v>
      </x:c>
      <x:c r="M2647" s="453" t="str">
        <x:v>PRODUÇÃO · COMPÕE O FATOR K</x:v>
      </x:c>
      <x:c r="N2647" s="453" t="str">
        <x:v>SUGESTÃO POR SIMILARIDADE</x:v>
      </x:c>
    </x:row>
    <x:row r="2648">
      <x:c r="A2648" s="453" t="str">
        <x:v>SETEMBRO 2025</x:v>
      </x:c>
      <x:c r="B2648" s="453" t="str">
        <x:v>STC</x:v>
      </x:c>
      <x:c r="C2648" s="453" t="str">
        <x:v>PRODUÇÃO</x:v>
      </x:c>
      <x:c r="D2648" s="453" t="str">
        <x:v>FORA DO ANEXO IX</x:v>
      </x:c>
      <x:c r="E2648" s="453" t="str">
        <x:v>5082000249</x:v>
      </x:c>
      <x:c r="F2648" s="601" t="str">
        <x:v>RET RAMAL CONEX CONC/MULT NORM STC</x:v>
      </x:c>
      <x:c r="G2648" s="453" t="str">
        <x:v>NÃO INFORMADA</x:v>
      </x:c>
      <x:c r="H2648" s="604" t="n">
        <x:v>2767</x:v>
      </x:c>
      <x:c r="I2648" s="607" t="n">
        <x:v>97979.47</x:v>
      </x:c>
      <x:c r="J2648" s="607" t="n">
        <x:v>169368.05</x:v>
      </x:c>
      <x:c r="K2648" s="453" t="str">
        <x:v>NORTE | SUL</x:v>
      </x:c>
      <x:c r="L2648" s="453" t="str">
        <x:v>SIM</x:v>
      </x:c>
      <x:c r="M2648" s="453" t="str">
        <x:v>PRODUÇÃO · COMPÕE O FATOR K</x:v>
      </x:c>
      <x:c r="N2648" s="453" t="str">
        <x:v>SUGESTÃO POR SIMILARIDADE</x:v>
      </x:c>
    </x:row>
    <x:row r="2649">
      <x:c r="A2649" s="453" t="str">
        <x:v>SETEMBRO 2025</x:v>
      </x:c>
      <x:c r="B2649" s="453" t="str">
        <x:v>STC</x:v>
      </x:c>
      <x:c r="C2649" s="453" t="str">
        <x:v>PRODUÇÃO</x:v>
      </x:c>
      <x:c r="D2649" s="453" t="str">
        <x:v>FORA DO ANEXO IX</x:v>
      </x:c>
      <x:c r="E2649" s="453" t="str">
        <x:v>5082000252</x:v>
      </x:c>
      <x:c r="F2649" s="601" t="str">
        <x:v>RET MEDIDOR TRAFO ENERGIZ MF STC</x:v>
      </x:c>
      <x:c r="G2649" s="453" t="str">
        <x:v>NÃO INFORMADA</x:v>
      </x:c>
      <x:c r="H2649" s="604" t="n">
        <x:v>1938</x:v>
      </x:c>
      <x:c r="I2649" s="607" t="n">
        <x:v>27597.12</x:v>
      </x:c>
      <x:c r="J2649" s="607" t="n">
        <x:v>74913.15</x:v>
      </x:c>
      <x:c r="K2649" s="453" t="str">
        <x:v>NORTE | SUL</x:v>
      </x:c>
      <x:c r="L2649" s="453" t="str">
        <x:v>SIM</x:v>
      </x:c>
      <x:c r="M2649" s="453" t="str">
        <x:v>PRODUÇÃO · COMPÕE O FATOR K</x:v>
      </x:c>
      <x:c r="N2649" s="453" t="str">
        <x:v>AJUSTE TÉCNICO / SUGESTÃO DIRIGIDA</x:v>
      </x:c>
    </x:row>
    <x:row r="2650">
      <x:c r="A2650" s="453" t="str">
        <x:v>SETEMBRO 2025</x:v>
      </x:c>
      <x:c r="B2650" s="453" t="str">
        <x:v>STC</x:v>
      </x:c>
      <x:c r="C2650" s="453" t="str">
        <x:v>PRODUÇÃO</x:v>
      </x:c>
      <x:c r="D2650" s="453" t="str">
        <x:v>FORA DO ANEXO IX</x:v>
      </x:c>
      <x:c r="E2650" s="453" t="str">
        <x:v>5082000257</x:v>
      </x:c>
      <x:c r="F2650" s="601" t="str">
        <x:v>INST MEDIDOR TRAFO ENERGIZ MF STC</x:v>
      </x:c>
      <x:c r="G2650" s="453" t="str">
        <x:v>NÃO INFORMADA</x:v>
      </x:c>
      <x:c r="H2650" s="604" t="n">
        <x:v>1938</x:v>
      </x:c>
      <x:c r="I2650" s="607" t="n">
        <x:v>204207.06</x:v>
      </x:c>
      <x:c r="J2650" s="607" t="n">
        <x:v>97387.09</x:v>
      </x:c>
      <x:c r="K2650" s="453" t="str">
        <x:v>NORTE | SUL</x:v>
      </x:c>
      <x:c r="L2650" s="453" t="str">
        <x:v>SIM</x:v>
      </x:c>
      <x:c r="M2650" s="453" t="str">
        <x:v>PRODUÇÃO · COMPÕE O FATOR K</x:v>
      </x:c>
      <x:c r="N2650" s="453" t="str">
        <x:v>AJUSTE TÉCNICO / SUGESTÃO DIRIGIDA</x:v>
      </x:c>
    </x:row>
    <x:row r="2651">
      <x:c r="A2651" s="453" t="str">
        <x:v>OUTUBRO 2025</x:v>
      </x:c>
      <x:c r="B2651" s="453" t="str">
        <x:v>DISPONIBILIDADE</x:v>
      </x:c>
      <x:c r="C2651" s="453" t="str">
        <x:v>DISPONIBILIDADE</x:v>
      </x:c>
      <x:c r="D2651" s="453" t="str">
        <x:v>LINHA VIVA</x:v>
      </x:c>
      <x:c r="E2651" s="453" t="str">
        <x:v>5013300005</x:v>
      </x:c>
      <x:c r="F2651" s="601" t="str">
        <x:v>TURMA LV 4H CAM SOBREAVISO</x:v>
      </x:c>
      <x:c r="G2651" s="453" t="str">
        <x:v>HORA</x:v>
      </x:c>
      <x:c r="H2651" s="604" t="n">
        <x:v>680.88</x:v>
      </x:c>
      <x:c r="I2651" s="607" t="n">
        <x:v>32634.58</x:v>
      </x:c>
      <x:c r="J2651" s="607" t="n">
        <x:v>32409.89</x:v>
      </x:c>
      <x:c r="K2651" s="453" t="str">
        <x:v>NORTE | SUL</x:v>
      </x:c>
      <x:c r="L2651" s="453" t="str">
        <x:v>NÃO</x:v>
      </x:c>
      <x:c r="M2651" s="453" t="str">
        <x:v>DISPONIBILIDADE O&amp;M · FORA DO FATOR K</x:v>
      </x:c>
      <x:c r="N2651" s="453" t="str">
        <x:v>SUGESTÃO POR SIMILARIDADE</x:v>
      </x:c>
    </x:row>
    <x:row r="2652">
      <x:c r="A2652" s="453" t="str">
        <x:v>OUTUBRO 2025</x:v>
      </x:c>
      <x:c r="B2652" s="453" t="str">
        <x:v>DISPONIBILIDADE</x:v>
      </x:c>
      <x:c r="C2652" s="453" t="str">
        <x:v>DISPONIBILIDADE</x:v>
      </x:c>
      <x:c r="D2652" s="453" t="str">
        <x:v>LINHA MORTA</x:v>
      </x:c>
      <x:c r="E2652" s="453" t="str">
        <x:v>5020000092</x:v>
      </x:c>
      <x:c r="F2652" s="601" t="str">
        <x:v>INST POSTE CONCRETO ATE 14M LM</x:v>
      </x:c>
      <x:c r="G2652" s="453" t="str">
        <x:v>UNIDADE</x:v>
      </x:c>
      <x:c r="H2652" s="604" t="n">
        <x:v>7</x:v>
      </x:c>
      <x:c r="I2652" s="607" t="n">
        <x:v>9235.38</x:v>
      </x:c>
      <x:c r="J2652" s="607" t="n">
        <x:v>12329.87</x:v>
      </x:c>
      <x:c r="K2652" s="453" t="str">
        <x:v>NORTE | SUL</x:v>
      </x:c>
      <x:c r="L2652" s="453" t="str">
        <x:v>NÃO</x:v>
      </x:c>
      <x:c r="M2652" s="453" t="str">
        <x:v>DISPONIBILIDADE O&amp;M · FORA DO FATOR K</x:v>
      </x:c>
      <x:c r="N2652" s="453" t="str">
        <x:v>DE/PARA POR CÓDIGO</x:v>
      </x:c>
    </x:row>
    <x:row r="2653">
      <x:c r="A2653" s="453" t="str">
        <x:v>OUTUBRO 2025</x:v>
      </x:c>
      <x:c r="B2653" s="453" t="str">
        <x:v>DISPONIBILIDADE</x:v>
      </x:c>
      <x:c r="C2653" s="453" t="str">
        <x:v>DISPONIBILIDADE</x:v>
      </x:c>
      <x:c r="D2653" s="453" t="str">
        <x:v>LINHA MORTA</x:v>
      </x:c>
      <x:c r="E2653" s="453" t="str">
        <x:v>5020000093</x:v>
      </x:c>
      <x:c r="F2653" s="601" t="str">
        <x:v>RET POSTE CONCRETO ATE 14M LM</x:v>
      </x:c>
      <x:c r="G2653" s="453" t="str">
        <x:v>UNIDADE</x:v>
      </x:c>
      <x:c r="H2653" s="604" t="n">
        <x:v>3</x:v>
      </x:c>
      <x:c r="I2653" s="607" t="n">
        <x:v>1490.34</x:v>
      </x:c>
      <x:c r="J2653" s="607" t="n">
        <x:v>2090.04</x:v>
      </x:c>
      <x:c r="K2653" s="453" t="str">
        <x:v>SUL</x:v>
      </x:c>
      <x:c r="L2653" s="453" t="str">
        <x:v>NÃO</x:v>
      </x:c>
      <x:c r="M2653" s="453" t="str">
        <x:v>DISPONIBILIDADE O&amp;M · FORA DO FATOR K</x:v>
      </x:c>
      <x:c r="N2653" s="453" t="str">
        <x:v>DE/PARA POR CÓDIGO | NÃO INFORMADA</x:v>
      </x:c>
    </x:row>
    <x:row r="2654">
      <x:c r="A2654" s="453" t="str">
        <x:v>OUTUBRO 2025</x:v>
      </x:c>
      <x:c r="B2654" s="453" t="str">
        <x:v>DISPONIBILIDADE</x:v>
      </x:c>
      <x:c r="C2654" s="453" t="str">
        <x:v>DISPONIBILIDADE</x:v>
      </x:c>
      <x:c r="D2654" s="453" t="str">
        <x:v>LINHA MORTA</x:v>
      </x:c>
      <x:c r="E2654" s="453" t="str">
        <x:v>5020000098</x:v>
      </x:c>
      <x:c r="F2654" s="601" t="str">
        <x:v>INST POSTE DE FIBRA 7 A 19M LM</x:v>
      </x:c>
      <x:c r="G2654" s="453" t="str">
        <x:v>UNIDADE</x:v>
      </x:c>
      <x:c r="H2654" s="604" t="n">
        <x:v>3</x:v>
      </x:c>
      <x:c r="I2654" s="607" t="n">
        <x:v>3355.18</x:v>
      </x:c>
      <x:c r="J2654" s="607" t="n">
        <x:v>3524.28</x:v>
      </x:c>
      <x:c r="K2654" s="453" t="str">
        <x:v>NORTE | SUL</x:v>
      </x:c>
      <x:c r="L2654" s="453" t="str">
        <x:v>NÃO</x:v>
      </x:c>
      <x:c r="M2654" s="453" t="str">
        <x:v>DISPONIBILIDADE O&amp;M · FORA DO FATOR K</x:v>
      </x:c>
      <x:c r="N2654" s="453" t="str">
        <x:v>DE/PARA POR CÓDIGO</x:v>
      </x:c>
    </x:row>
    <x:row r="2655">
      <x:c r="A2655" s="453" t="str">
        <x:v>OUTUBRO 2025</x:v>
      </x:c>
      <x:c r="B2655" s="453" t="str">
        <x:v>DISPONIBILIDADE</x:v>
      </x:c>
      <x:c r="C2655" s="453" t="str">
        <x:v>DISPONIBILIDADE</x:v>
      </x:c>
      <x:c r="D2655" s="453" t="str">
        <x:v>LINHA MORTA</x:v>
      </x:c>
      <x:c r="E2655" s="453" t="str">
        <x:v>5020000099</x:v>
      </x:c>
      <x:c r="F2655" s="601" t="str">
        <x:v>RET POSTE DE FIBRA 7 A 19M LM</x:v>
      </x:c>
      <x:c r="G2655" s="453" t="str">
        <x:v>UNIDADE</x:v>
      </x:c>
      <x:c r="H2655" s="604" t="n">
        <x:v>7</x:v>
      </x:c>
      <x:c r="I2655" s="607" t="n">
        <x:v>3706.89</x:v>
      </x:c>
      <x:c r="J2655" s="607" t="n">
        <x:v>4193.07</x:v>
      </x:c>
      <x:c r="K2655" s="453" t="str">
        <x:v>NORTE | SUL</x:v>
      </x:c>
      <x:c r="L2655" s="453" t="str">
        <x:v>NÃO</x:v>
      </x:c>
      <x:c r="M2655" s="453" t="str">
        <x:v>DISPONIBILIDADE O&amp;M · FORA DO FATOR K</x:v>
      </x:c>
      <x:c r="N2655" s="453" t="str">
        <x:v>DE/PARA POR CÓDIGO | NÃO INFORMADA</x:v>
      </x:c>
    </x:row>
    <x:row r="2656">
      <x:c r="A2656" s="453" t="str">
        <x:v>OUTUBRO 2025</x:v>
      </x:c>
      <x:c r="B2656" s="453" t="str">
        <x:v>DISPONIBILIDADE</x:v>
      </x:c>
      <x:c r="C2656" s="453" t="str">
        <x:v>DISPONIBILIDADE</x:v>
      </x:c>
      <x:c r="D2656" s="453" t="str">
        <x:v>LINHA MORTA</x:v>
      </x:c>
      <x:c r="E2656" s="453" t="str">
        <x:v>5020000106</x:v>
      </x:c>
      <x:c r="F2656" s="601" t="str">
        <x:v>APRUMAR POSTE CONC/FIBRA LM</x:v>
      </x:c>
      <x:c r="G2656" s="453" t="str">
        <x:v>UNIDADE</x:v>
      </x:c>
      <x:c r="H2656" s="604" t="n">
        <x:v>25</x:v>
      </x:c>
      <x:c r="I2656" s="607" t="n">
        <x:v>11144.7</x:v>
      </x:c>
      <x:c r="J2656" s="607" t="n">
        <x:v>16293</x:v>
      </x:c>
      <x:c r="K2656" s="453" t="str">
        <x:v>NORTE | SUL</x:v>
      </x:c>
      <x:c r="L2656" s="453" t="str">
        <x:v>NÃO</x:v>
      </x:c>
      <x:c r="M2656" s="453" t="str">
        <x:v>DISPONIBILIDADE O&amp;M · FORA DO FATOR K</x:v>
      </x:c>
      <x:c r="N2656" s="453" t="str">
        <x:v>DE/PARA POR CÓDIGO</x:v>
      </x:c>
    </x:row>
    <x:row r="2657">
      <x:c r="A2657" s="453" t="str">
        <x:v>OUTUBRO 2025</x:v>
      </x:c>
      <x:c r="B2657" s="453" t="str">
        <x:v>DISPONIBILIDADE</x:v>
      </x:c>
      <x:c r="C2657" s="453" t="str">
        <x:v>DISPONIBILIDADE</x:v>
      </x:c>
      <x:c r="D2657" s="453" t="str">
        <x:v>LINHA MORTA</x:v>
      </x:c>
      <x:c r="E2657" s="453" t="str">
        <x:v>5020000107</x:v>
      </x:c>
      <x:c r="F2657" s="601" t="str">
        <x:v>RESTAURAR PASSEIO SIMPLES CIMENTADO LM</x:v>
      </x:c>
      <x:c r="G2657" s="453" t="str">
        <x:v>UNIDADE</x:v>
      </x:c>
      <x:c r="H2657" s="604" t="n">
        <x:v>1</x:v>
      </x:c>
      <x:c r="I2657" s="607" t="n">
        <x:v>712.55</x:v>
      </x:c>
      <x:c r="J2657" s="607" t="n">
        <x:v>558.13</x:v>
      </x:c>
      <x:c r="K2657" s="453" t="str">
        <x:v>NORTE | SUL</x:v>
      </x:c>
      <x:c r="L2657" s="453" t="str">
        <x:v>NÃO</x:v>
      </x:c>
      <x:c r="M2657" s="453" t="str">
        <x:v>DISPONIBILIDADE O&amp;M · FORA DO FATOR K</x:v>
      </x:c>
      <x:c r="N2657" s="453" t="str">
        <x:v>DE/PARA POR CÓDIGO</x:v>
      </x:c>
    </x:row>
    <x:row r="2658">
      <x:c r="A2658" s="453" t="str">
        <x:v>OUTUBRO 2025</x:v>
      </x:c>
      <x:c r="B2658" s="453" t="str">
        <x:v>DISPONIBILIDADE</x:v>
      </x:c>
      <x:c r="C2658" s="453" t="str">
        <x:v>DISPONIBILIDADE</x:v>
      </x:c>
      <x:c r="D2658" s="453" t="str">
        <x:v>LINHA MORTA</x:v>
      </x:c>
      <x:c r="E2658" s="453" t="str">
        <x:v>5020200034</x:v>
      </x:c>
      <x:c r="F2658" s="601" t="str">
        <x:v>INST ESTAI ANCORA LM</x:v>
      </x:c>
      <x:c r="G2658" s="453" t="str">
        <x:v>CONJUNTO</x:v>
      </x:c>
      <x:c r="H2658" s="604" t="n">
        <x:v>1</x:v>
      </x:c>
      <x:c r="I2658" s="607" t="n">
        <x:v>2186.46</x:v>
      </x:c>
      <x:c r="J2658" s="607" t="n">
        <x:v>919.09</x:v>
      </x:c>
      <x:c r="K2658" s="453" t="str">
        <x:v>SUL</x:v>
      </x:c>
      <x:c r="L2658" s="453" t="str">
        <x:v>NÃO</x:v>
      </x:c>
      <x:c r="M2658" s="453" t="str">
        <x:v>DISPONIBILIDADE O&amp;M · FORA DO FATOR K</x:v>
      </x:c>
      <x:c r="N2658" s="453" t="str">
        <x:v>DE/PARA POR CÓDIGO | NÃO INFORMADA</x:v>
      </x:c>
    </x:row>
    <x:row r="2659">
      <x:c r="A2659" s="453" t="str">
        <x:v>OUTUBRO 2025</x:v>
      </x:c>
      <x:c r="B2659" s="453" t="str">
        <x:v>DISPONIBILIDADE</x:v>
      </x:c>
      <x:c r="C2659" s="453" t="str">
        <x:v>DISPONIBILIDADE</x:v>
      </x:c>
      <x:c r="D2659" s="453" t="str">
        <x:v>LINHA MORTA</x:v>
      </x:c>
      <x:c r="E2659" s="453" t="str">
        <x:v>5020200035</x:v>
      </x:c>
      <x:c r="F2659" s="601" t="str">
        <x:v>RET ESTAI ANCORA LM</x:v>
      </x:c>
      <x:c r="G2659" s="453" t="str">
        <x:v>CONJUNTO</x:v>
      </x:c>
      <x:c r="H2659" s="604" t="n">
        <x:v>1</x:v>
      </x:c>
      <x:c r="I2659" s="607" t="n">
        <x:v>283.07</x:v>
      </x:c>
      <x:c r="J2659" s="607" t="n">
        <x:v>258.43</x:v>
      </x:c>
      <x:c r="K2659" s="453" t="str">
        <x:v>SUL</x:v>
      </x:c>
      <x:c r="L2659" s="453" t="str">
        <x:v>NÃO</x:v>
      </x:c>
      <x:c r="M2659" s="453" t="str">
        <x:v>DISPONIBILIDADE O&amp;M · FORA DO FATOR K</x:v>
      </x:c>
      <x:c r="N2659" s="453" t="str">
        <x:v>DE/PARA POR CÓDIGO</x:v>
      </x:c>
    </x:row>
    <x:row r="2660">
      <x:c r="A2660" s="453" t="str">
        <x:v>OUTUBRO 2025</x:v>
      </x:c>
      <x:c r="B2660" s="453" t="str">
        <x:v>DISPONIBILIDADE</x:v>
      </x:c>
      <x:c r="C2660" s="453" t="str">
        <x:v>DISPONIBILIDADE</x:v>
      </x:c>
      <x:c r="D2660" s="453" t="str">
        <x:v>LINHA MORTA</x:v>
      </x:c>
      <x:c r="E2660" s="453" t="str">
        <x:v>5020200036</x:v>
      </x:c>
      <x:c r="F2660" s="601" t="str">
        <x:v>INST ESTAI SUBSOLO BASE REFORCADA LM</x:v>
      </x:c>
      <x:c r="G2660" s="453" t="str">
        <x:v>CONJUNTO</x:v>
      </x:c>
      <x:c r="H2660" s="604" t="n">
        <x:v>3</x:v>
      </x:c>
      <x:c r="I2660" s="607" t="n">
        <x:v>1478.79</x:v>
      </x:c>
      <x:c r="J2660" s="607" t="n">
        <x:v>1026.09</x:v>
      </x:c>
      <x:c r="K2660" s="453" t="str">
        <x:v>SUL</x:v>
      </x:c>
      <x:c r="L2660" s="453" t="str">
        <x:v>NÃO</x:v>
      </x:c>
      <x:c r="M2660" s="453" t="str">
        <x:v>DISPONIBILIDADE O&amp;M · FORA DO FATOR K</x:v>
      </x:c>
      <x:c r="N2660" s="453" t="str">
        <x:v>SUGESTÃO POR SIMILARIDADE | NÃO INFORMADA</x:v>
      </x:c>
    </x:row>
    <x:row r="2661">
      <x:c r="A2661" s="453" t="str">
        <x:v>OUTUBRO 2025</x:v>
      </x:c>
      <x:c r="B2661" s="453" t="str">
        <x:v>DISPONIBILIDADE</x:v>
      </x:c>
      <x:c r="C2661" s="453" t="str">
        <x:v>DISPONIBILIDADE</x:v>
      </x:c>
      <x:c r="D2661" s="453" t="str">
        <x:v>LINHA MORTA</x:v>
      </x:c>
      <x:c r="E2661" s="453" t="str">
        <x:v>5020200039</x:v>
      </x:c>
      <x:c r="F2661" s="601" t="str">
        <x:v>TENSIONAR ESTAI LM</x:v>
      </x:c>
      <x:c r="G2661" s="453" t="str">
        <x:v>CONJUNTO</x:v>
      </x:c>
      <x:c r="H2661" s="604" t="n">
        <x:v>48</x:v>
      </x:c>
      <x:c r="I2661" s="607" t="n">
        <x:v>4684.8</x:v>
      </x:c>
      <x:c r="J2661" s="607" t="n">
        <x:v>8833.44</x:v>
      </x:c>
      <x:c r="K2661" s="453" t="str">
        <x:v>SUL</x:v>
      </x:c>
      <x:c r="L2661" s="453" t="str">
        <x:v>NÃO</x:v>
      </x:c>
      <x:c r="M2661" s="453" t="str">
        <x:v>DISPONIBILIDADE O&amp;M · FORA DO FATOR K</x:v>
      </x:c>
      <x:c r="N2661" s="453" t="str">
        <x:v>DE/PARA POR CÓDIGO</x:v>
      </x:c>
    </x:row>
    <x:row r="2662">
      <x:c r="A2662" s="453" t="str">
        <x:v>OUTUBRO 2025</x:v>
      </x:c>
      <x:c r="B2662" s="453" t="str">
        <x:v>DISPONIBILIDADE</x:v>
      </x:c>
      <x:c r="C2662" s="453" t="str">
        <x:v>DISPONIBILIDADE</x:v>
      </x:c>
      <x:c r="D2662" s="453" t="str">
        <x:v>LINHA MORTA</x:v>
      </x:c>
      <x:c r="E2662" s="453" t="str">
        <x:v>5021000131</x:v>
      </x:c>
      <x:c r="F2662" s="601" t="str">
        <x:v>INST ESTR PRI 2/3F SUS/PAS SP CRUZ SP LM</x:v>
      </x:c>
      <x:c r="G2662" s="453" t="str">
        <x:v>CONJUNTO</x:v>
      </x:c>
      <x:c r="H2662" s="604" t="n">
        <x:v>17</x:v>
      </x:c>
      <x:c r="I2662" s="607" t="n">
        <x:v>6192.41</x:v>
      </x:c>
      <x:c r="J2662" s="607" t="n">
        <x:v>11094.88</x:v>
      </x:c>
      <x:c r="K2662" s="453" t="str">
        <x:v>NORTE | SUL</x:v>
      </x:c>
      <x:c r="L2662" s="453" t="str">
        <x:v>NÃO</x:v>
      </x:c>
      <x:c r="M2662" s="453" t="str">
        <x:v>DISPONIBILIDADE O&amp;M · FORA DO FATOR K</x:v>
      </x:c>
      <x:c r="N2662" s="453" t="str">
        <x:v>DE/PARA POR CÓDIGO | NÃO INFORMADA</x:v>
      </x:c>
    </x:row>
    <x:row r="2663">
      <x:c r="A2663" s="453" t="str">
        <x:v>OUTUBRO 2025</x:v>
      </x:c>
      <x:c r="B2663" s="453" t="str">
        <x:v>DISPONIBILIDADE</x:v>
      </x:c>
      <x:c r="C2663" s="453" t="str">
        <x:v>DISPONIBILIDADE</x:v>
      </x:c>
      <x:c r="D2663" s="453" t="str">
        <x:v>LINHA MORTA</x:v>
      </x:c>
      <x:c r="E2663" s="453" t="str">
        <x:v>5021000132</x:v>
      </x:c>
      <x:c r="F2663" s="601" t="str">
        <x:v>RET ESTR PRI 2/3F SUS/PAS SP CRUZ SP LM</x:v>
      </x:c>
      <x:c r="G2663" s="453" t="str">
        <x:v>CONJUNTO</x:v>
      </x:c>
      <x:c r="H2663" s="604" t="n">
        <x:v>14</x:v>
      </x:c>
      <x:c r="I2663" s="607" t="n">
        <x:v>2031.97</x:v>
      </x:c>
      <x:c r="J2663" s="607" t="n">
        <x:v>6851.32</x:v>
      </x:c>
      <x:c r="K2663" s="453" t="str">
        <x:v>NORTE | SUL</x:v>
      </x:c>
      <x:c r="L2663" s="453" t="str">
        <x:v>NÃO</x:v>
      </x:c>
      <x:c r="M2663" s="453" t="str">
        <x:v>DISPONIBILIDADE O&amp;M · FORA DO FATOR K</x:v>
      </x:c>
      <x:c r="N2663" s="453" t="str">
        <x:v>DE/PARA POR CÓDIGO</x:v>
      </x:c>
    </x:row>
    <x:row r="2664">
      <x:c r="A2664" s="453" t="str">
        <x:v>OUTUBRO 2025</x:v>
      </x:c>
      <x:c r="B2664" s="453" t="str">
        <x:v>DISPONIBILIDADE</x:v>
      </x:c>
      <x:c r="C2664" s="453" t="str">
        <x:v>DISPONIBILIDADE</x:v>
      </x:c>
      <x:c r="D2664" s="453" t="str">
        <x:v>LINHA MORTA</x:v>
      </x:c>
      <x:c r="E2664" s="453" t="str">
        <x:v>5021000133</x:v>
      </x:c>
      <x:c r="F2664" s="601" t="str">
        <x:v>INST ESTR PRI 2/3F SUS/PAS DP CRUZ DP LM</x:v>
      </x:c>
      <x:c r="G2664" s="453" t="str">
        <x:v>CONJUNTO</x:v>
      </x:c>
      <x:c r="H2664" s="604" t="n">
        <x:v>3</x:v>
      </x:c>
      <x:c r="I2664" s="607" t="n">
        <x:v>1201.45</x:v>
      </x:c>
      <x:c r="J2664" s="607" t="n">
        <x:v>2853.48</x:v>
      </x:c>
      <x:c r="K2664" s="453" t="str">
        <x:v>NORTE | SUL</x:v>
      </x:c>
      <x:c r="L2664" s="453" t="str">
        <x:v>NÃO</x:v>
      </x:c>
      <x:c r="M2664" s="453" t="str">
        <x:v>DISPONIBILIDADE O&amp;M · FORA DO FATOR K</x:v>
      </x:c>
      <x:c r="N2664" s="453" t="str">
        <x:v>DE/PARA POR CÓDIGO | NÃO INFORMADA</x:v>
      </x:c>
    </x:row>
    <x:row r="2665">
      <x:c r="A2665" s="453" t="str">
        <x:v>OUTUBRO 2025</x:v>
      </x:c>
      <x:c r="B2665" s="453" t="str">
        <x:v>DISPONIBILIDADE</x:v>
      </x:c>
      <x:c r="C2665" s="453" t="str">
        <x:v>DISPONIBILIDADE</x:v>
      </x:c>
      <x:c r="D2665" s="453" t="str">
        <x:v>LINHA MORTA</x:v>
      </x:c>
      <x:c r="E2665" s="453" t="str">
        <x:v>5021000134</x:v>
      </x:c>
      <x:c r="F2665" s="601" t="str">
        <x:v>RET ESTR PRI 2/3F SUS/PAS DP CRUZ DP LM</x:v>
      </x:c>
      <x:c r="G2665" s="453" t="str">
        <x:v>CONJUNTO</x:v>
      </x:c>
      <x:c r="H2665" s="604" t="n">
        <x:v>9</x:v>
      </x:c>
      <x:c r="I2665" s="607" t="n">
        <x:v>1213.32</x:v>
      </x:c>
      <x:c r="J2665" s="607" t="n">
        <x:v>6420.33</x:v>
      </x:c>
      <x:c r="K2665" s="453" t="str">
        <x:v>NORTE | SUL</x:v>
      </x:c>
      <x:c r="L2665" s="453" t="str">
        <x:v>NÃO</x:v>
      </x:c>
      <x:c r="M2665" s="453" t="str">
        <x:v>DISPONIBILIDADE O&amp;M · FORA DO FATOR K</x:v>
      </x:c>
      <x:c r="N2665" s="453" t="str">
        <x:v>DE/PARA POR CÓDIGO</x:v>
      </x:c>
    </x:row>
    <x:row r="2666">
      <x:c r="A2666" s="453" t="str">
        <x:v>OUTUBRO 2025</x:v>
      </x:c>
      <x:c r="B2666" s="453" t="str">
        <x:v>DISPONIBILIDADE</x:v>
      </x:c>
      <x:c r="C2666" s="453" t="str">
        <x:v>DISPONIBILIDADE</x:v>
      </x:c>
      <x:c r="D2666" s="453" t="str">
        <x:v>LINHA MORTA</x:v>
      </x:c>
      <x:c r="E2666" s="453" t="str">
        <x:v>5021000135</x:v>
      </x:c>
      <x:c r="F2666" s="601" t="str">
        <x:v>INST ESTR PRI 2/3F ANC/AMA SP CRUZ DP LM</x:v>
      </x:c>
      <x:c r="G2666" s="453" t="str">
        <x:v>CONJUNTO</x:v>
      </x:c>
      <x:c r="H2666" s="604" t="n">
        <x:v>2</x:v>
      </x:c>
      <x:c r="I2666" s="607" t="n">
        <x:v>1411.7</x:v>
      </x:c>
      <x:c r="J2666" s="607" t="n">
        <x:v>2140.52</x:v>
      </x:c>
      <x:c r="K2666" s="453" t="str">
        <x:v>SUL</x:v>
      </x:c>
      <x:c r="L2666" s="453" t="str">
        <x:v>NÃO</x:v>
      </x:c>
      <x:c r="M2666" s="453" t="str">
        <x:v>DISPONIBILIDADE O&amp;M · FORA DO FATOR K</x:v>
      </x:c>
      <x:c r="N2666" s="453" t="str">
        <x:v>DE/PARA POR CÓDIGO | NÃO INFORMADA</x:v>
      </x:c>
    </x:row>
    <x:row r="2667">
      <x:c r="A2667" s="453" t="str">
        <x:v>OUTUBRO 2025</x:v>
      </x:c>
      <x:c r="B2667" s="453" t="str">
        <x:v>DISPONIBILIDADE</x:v>
      </x:c>
      <x:c r="C2667" s="453" t="str">
        <x:v>DISPONIBILIDADE</x:v>
      </x:c>
      <x:c r="D2667" s="453" t="str">
        <x:v>LINHA MORTA</x:v>
      </x:c>
      <x:c r="E2667" s="453" t="str">
        <x:v>5021000136</x:v>
      </x:c>
      <x:c r="F2667" s="601" t="str">
        <x:v>RET ESTR PRI 2/3F ANC/AMA SP CRUZ DP LM</x:v>
      </x:c>
      <x:c r="G2667" s="453" t="str">
        <x:v>CONJUNTO</x:v>
      </x:c>
      <x:c r="H2667" s="604" t="n">
        <x:v>2</x:v>
      </x:c>
      <x:c r="I2667" s="607" t="n">
        <x:v>800.35</x:v>
      </x:c>
      <x:c r="J2667" s="607" t="n">
        <x:v>1498.36</x:v>
      </x:c>
      <x:c r="K2667" s="453" t="str">
        <x:v>SUL</x:v>
      </x:c>
      <x:c r="L2667" s="453" t="str">
        <x:v>NÃO</x:v>
      </x:c>
      <x:c r="M2667" s="453" t="str">
        <x:v>DISPONIBILIDADE O&amp;M · FORA DO FATOR K</x:v>
      </x:c>
      <x:c r="N2667" s="453" t="str">
        <x:v>DE/PARA POR CÓDIGO | NÃO INFORMADA</x:v>
      </x:c>
    </x:row>
    <x:row r="2668">
      <x:c r="A2668" s="453" t="str">
        <x:v>OUTUBRO 2025</x:v>
      </x:c>
      <x:c r="B2668" s="453" t="str">
        <x:v>DISPONIBILIDADE</x:v>
      </x:c>
      <x:c r="C2668" s="453" t="str">
        <x:v>DISPONIBILIDADE</x:v>
      </x:c>
      <x:c r="D2668" s="453" t="str">
        <x:v>LINHA MORTA</x:v>
      </x:c>
      <x:c r="E2668" s="453" t="str">
        <x:v>5021100014</x:v>
      </x:c>
      <x:c r="F2668" s="601" t="str">
        <x:v>INST ESTRUTURA SECUNDARIA LM</x:v>
      </x:c>
      <x:c r="G2668" s="453" t="str">
        <x:v>UNIDADE</x:v>
      </x:c>
      <x:c r="H2668" s="604" t="n">
        <x:v>26</x:v>
      </x:c>
      <x:c r="I2668" s="607" t="n">
        <x:v>3369.87</x:v>
      </x:c>
      <x:c r="J2668" s="607" t="n">
        <x:v>6151.86</x:v>
      </x:c>
      <x:c r="K2668" s="453" t="str">
        <x:v>NORTE | SUL</x:v>
      </x:c>
      <x:c r="L2668" s="453" t="str">
        <x:v>NÃO</x:v>
      </x:c>
      <x:c r="M2668" s="453" t="str">
        <x:v>DISPONIBILIDADE O&amp;M · FORA DO FATOR K</x:v>
      </x:c>
      <x:c r="N2668" s="453" t="str">
        <x:v>DE/PARA POR CÓDIGO | NÃO INFORMADA</x:v>
      </x:c>
    </x:row>
    <x:row r="2669">
      <x:c r="A2669" s="453" t="str">
        <x:v>OUTUBRO 2025</x:v>
      </x:c>
      <x:c r="B2669" s="453" t="str">
        <x:v>DISPONIBILIDADE</x:v>
      </x:c>
      <x:c r="C2669" s="453" t="str">
        <x:v>DISPONIBILIDADE</x:v>
      </x:c>
      <x:c r="D2669" s="453" t="str">
        <x:v>LINHA MORTA</x:v>
      </x:c>
      <x:c r="E2669" s="453" t="str">
        <x:v>5021100015</x:v>
      </x:c>
      <x:c r="F2669" s="601" t="str">
        <x:v>RET ESTRUTURA SECUNDARIA LM</x:v>
      </x:c>
      <x:c r="G2669" s="453" t="str">
        <x:v>UNIDADE</x:v>
      </x:c>
      <x:c r="H2669" s="604" t="n">
        <x:v>18</x:v>
      </x:c>
      <x:c r="I2669" s="607" t="n">
        <x:v>973.61</x:v>
      </x:c>
      <x:c r="J2669" s="607" t="n">
        <x:v>4258.98</x:v>
      </x:c>
      <x:c r="K2669" s="453" t="str">
        <x:v>NORTE | SUL</x:v>
      </x:c>
      <x:c r="L2669" s="453" t="str">
        <x:v>NÃO</x:v>
      </x:c>
      <x:c r="M2669" s="453" t="str">
        <x:v>DISPONIBILIDADE O&amp;M · FORA DO FATOR K</x:v>
      </x:c>
      <x:c r="N2669" s="453" t="str">
        <x:v>DE/PARA POR CÓDIGO</x:v>
      </x:c>
    </x:row>
    <x:row r="2670">
      <x:c r="A2670" s="453" t="str">
        <x:v>OUTUBRO 2025</x:v>
      </x:c>
      <x:c r="B2670" s="453" t="str">
        <x:v>DISPONIBILIDADE</x:v>
      </x:c>
      <x:c r="C2670" s="453" t="str">
        <x:v>DISPONIBILIDADE</x:v>
      </x:c>
      <x:c r="D2670" s="453" t="str">
        <x:v>LINHA MORTA</x:v>
      </x:c>
      <x:c r="E2670" s="453" t="str">
        <x:v>5021200046</x:v>
      </x:c>
      <x:c r="F2670" s="601" t="str">
        <x:v>INST ISOLADOR PINO/PILAR LM</x:v>
      </x:c>
      <x:c r="G2670" s="453" t="str">
        <x:v>UNIDADE</x:v>
      </x:c>
      <x:c r="H2670" s="604" t="n">
        <x:v>17</x:v>
      </x:c>
      <x:c r="I2670" s="607" t="n">
        <x:v>1236.29</x:v>
      </x:c>
      <x:c r="J2670" s="607" t="n">
        <x:v>5139.61</x:v>
      </x:c>
      <x:c r="K2670" s="453" t="str">
        <x:v>NORTE | SUL</x:v>
      </x:c>
      <x:c r="L2670" s="453" t="str">
        <x:v>NÃO</x:v>
      </x:c>
      <x:c r="M2670" s="453" t="str">
        <x:v>DISPONIBILIDADE O&amp;M · FORA DO FATOR K</x:v>
      </x:c>
      <x:c r="N2670" s="453" t="str">
        <x:v>DE/PARA POR CÓDIGO | NÃO INFORMADA</x:v>
      </x:c>
    </x:row>
    <x:row r="2671">
      <x:c r="A2671" s="453" t="str">
        <x:v>OUTUBRO 2025</x:v>
      </x:c>
      <x:c r="B2671" s="453" t="str">
        <x:v>DISPONIBILIDADE</x:v>
      </x:c>
      <x:c r="C2671" s="453" t="str">
        <x:v>DISPONIBILIDADE</x:v>
      </x:c>
      <x:c r="D2671" s="453" t="str">
        <x:v>LINHA MORTA</x:v>
      </x:c>
      <x:c r="E2671" s="453" t="str">
        <x:v>5021200047</x:v>
      </x:c>
      <x:c r="F2671" s="601" t="str">
        <x:v>RET ISOLADOR PINO/PILAR LM</x:v>
      </x:c>
      <x:c r="G2671" s="453" t="str">
        <x:v>UNIDADE</x:v>
      </x:c>
      <x:c r="H2671" s="604" t="n">
        <x:v>5</x:v>
      </x:c>
      <x:c r="I2671" s="607" t="n">
        <x:v>111.06</x:v>
      </x:c>
      <x:c r="J2671" s="607" t="n">
        <x:v>1511.65</x:v>
      </x:c>
      <x:c r="K2671" s="453" t="str">
        <x:v>NORTE | SUL</x:v>
      </x:c>
      <x:c r="L2671" s="453" t="str">
        <x:v>NÃO</x:v>
      </x:c>
      <x:c r="M2671" s="453" t="str">
        <x:v>DISPONIBILIDADE O&amp;M · FORA DO FATOR K</x:v>
      </x:c>
      <x:c r="N2671" s="453" t="str">
        <x:v>DE/PARA POR CÓDIGO</x:v>
      </x:c>
    </x:row>
    <x:row r="2672">
      <x:c r="A2672" s="453" t="str">
        <x:v>OUTUBRO 2025</x:v>
      </x:c>
      <x:c r="B2672" s="453" t="str">
        <x:v>DISPONIBILIDADE</x:v>
      </x:c>
      <x:c r="C2672" s="453" t="str">
        <x:v>DISPONIBILIDADE</x:v>
      </x:c>
      <x:c r="D2672" s="453" t="str">
        <x:v>LINHA MORTA</x:v>
      </x:c>
      <x:c r="E2672" s="453" t="str">
        <x:v>5021200048</x:v>
      </x:c>
      <x:c r="F2672" s="601" t="str">
        <x:v>INST ISOLAD DISCO/ANCORAGEM LM</x:v>
      </x:c>
      <x:c r="G2672" s="453" t="str">
        <x:v>CONJUNTO</x:v>
      </x:c>
      <x:c r="H2672" s="604" t="n">
        <x:v>5</x:v>
      </x:c>
      <x:c r="I2672" s="607" t="n">
        <x:v>459.16</x:v>
      </x:c>
      <x:c r="J2672" s="607" t="n">
        <x:v>1662.15</x:v>
      </x:c>
      <x:c r="K2672" s="453" t="str">
        <x:v>NORTE | SUL</x:v>
      </x:c>
      <x:c r="L2672" s="453" t="str">
        <x:v>NÃO</x:v>
      </x:c>
      <x:c r="M2672" s="453" t="str">
        <x:v>DISPONIBILIDADE O&amp;M · FORA DO FATOR K</x:v>
      </x:c>
      <x:c r="N2672" s="453" t="str">
        <x:v>DE/PARA POR CÓDIGO</x:v>
      </x:c>
    </x:row>
    <x:row r="2673">
      <x:c r="A2673" s="453" t="str">
        <x:v>OUTUBRO 2025</x:v>
      </x:c>
      <x:c r="B2673" s="453" t="str">
        <x:v>DISPONIBILIDADE</x:v>
      </x:c>
      <x:c r="C2673" s="453" t="str">
        <x:v>DISPONIBILIDADE</x:v>
      </x:c>
      <x:c r="D2673" s="453" t="str">
        <x:v>LINHA MORTA</x:v>
      </x:c>
      <x:c r="E2673" s="453" t="str">
        <x:v>5021200049</x:v>
      </x:c>
      <x:c r="F2673" s="601" t="str">
        <x:v>RET ISOLAD DISCO/ANCORAGEM LM</x:v>
      </x:c>
      <x:c r="G2673" s="453" t="str">
        <x:v>CONJUNTO</x:v>
      </x:c>
      <x:c r="H2673" s="604" t="n">
        <x:v>2</x:v>
      </x:c>
      <x:c r="I2673" s="607" t="n">
        <x:v>87.84</x:v>
      </x:c>
      <x:c r="J2673" s="607" t="n">
        <x:v>418.8</x:v>
      </x:c>
      <x:c r="K2673" s="453" t="str">
        <x:v>NORTE | SUL</x:v>
      </x:c>
      <x:c r="L2673" s="453" t="str">
        <x:v>NÃO</x:v>
      </x:c>
      <x:c r="M2673" s="453" t="str">
        <x:v>DISPONIBILIDADE O&amp;M · FORA DO FATOR K</x:v>
      </x:c>
      <x:c r="N2673" s="453" t="str">
        <x:v>DE/PARA POR CÓDIGO</x:v>
      </x:c>
    </x:row>
    <x:row r="2674">
      <x:c r="A2674" s="453" t="str">
        <x:v>OUTUBRO 2025</x:v>
      </x:c>
      <x:c r="B2674" s="453" t="str">
        <x:v>DISPONIBILIDADE</x:v>
      </x:c>
      <x:c r="C2674" s="453" t="str">
        <x:v>DISPONIBILIDADE</x:v>
      </x:c>
      <x:c r="D2674" s="453" t="str">
        <x:v>LINHA MORTA</x:v>
      </x:c>
      <x:c r="E2674" s="453" t="str">
        <x:v>5022000236</x:v>
      </x:c>
      <x:c r="F2674" s="601" t="str">
        <x:v>INST COND NU ALUMINIO &lt;= 1/0 LM</x:v>
      </x:c>
      <x:c r="G2674" s="453" t="str">
        <x:v>METRO</x:v>
      </x:c>
      <x:c r="H2674" s="604" t="n">
        <x:v>426</x:v>
      </x:c>
      <x:c r="I2674" s="607" t="n">
        <x:v>4723.68</x:v>
      </x:c>
      <x:c r="J2674" s="607" t="n">
        <x:v>2406.9</x:v>
      </x:c>
      <x:c r="K2674" s="453" t="str">
        <x:v>NORTE | SUL</x:v>
      </x:c>
      <x:c r="L2674" s="453" t="str">
        <x:v>NÃO</x:v>
      </x:c>
      <x:c r="M2674" s="453" t="str">
        <x:v>DISPONIBILIDADE O&amp;M · FORA DO FATOR K</x:v>
      </x:c>
      <x:c r="N2674" s="453" t="str">
        <x:v>DE/PARA POR CÓDIGO | NÃO INFORMADA</x:v>
      </x:c>
    </x:row>
    <x:row r="2675">
      <x:c r="A2675" s="453" t="str">
        <x:v>OUTUBRO 2025</x:v>
      </x:c>
      <x:c r="B2675" s="453" t="str">
        <x:v>DISPONIBILIDADE</x:v>
      </x:c>
      <x:c r="C2675" s="453" t="str">
        <x:v>DISPONIBILIDADE</x:v>
      </x:c>
      <x:c r="D2675" s="453" t="str">
        <x:v>LINHA MORTA</x:v>
      </x:c>
      <x:c r="E2675" s="453" t="str">
        <x:v>5022000242</x:v>
      </x:c>
      <x:c r="F2675" s="601" t="str">
        <x:v>TENSIONAR COND NU ALUMINIO &lt;= 1/0 LM</x:v>
      </x:c>
      <x:c r="G2675" s="453" t="str">
        <x:v>UNIDADE</x:v>
      </x:c>
      <x:c r="H2675" s="604" t="n">
        <x:v>4.87</x:v>
      </x:c>
      <x:c r="I2675" s="607" t="n">
        <x:v>14128.6</x:v>
      </x:c>
      <x:c r="J2675" s="607" t="n">
        <x:v>1115.13</x:v>
      </x:c>
      <x:c r="K2675" s="453" t="str">
        <x:v>NORTE | SUL</x:v>
      </x:c>
      <x:c r="L2675" s="453" t="str">
        <x:v>NÃO</x:v>
      </x:c>
      <x:c r="M2675" s="453" t="str">
        <x:v>DISPONIBILIDADE O&amp;M · FORA DO FATOR K</x:v>
      </x:c>
      <x:c r="N2675" s="453" t="str">
        <x:v>DE/PARA POR CÓDIGO</x:v>
      </x:c>
    </x:row>
    <x:row r="2676">
      <x:c r="A2676" s="453" t="str">
        <x:v>OUTUBRO 2025</x:v>
      </x:c>
      <x:c r="B2676" s="453" t="str">
        <x:v>DISPONIBILIDADE</x:v>
      </x:c>
      <x:c r="C2676" s="453" t="str">
        <x:v>DISPONIBILIDADE</x:v>
      </x:c>
      <x:c r="D2676" s="453" t="str">
        <x:v>LINHA MORTA</x:v>
      </x:c>
      <x:c r="E2676" s="453" t="str">
        <x:v>5022000243</x:v>
      </x:c>
      <x:c r="F2676" s="601" t="str">
        <x:v>INST CONECTOR EM CONDUTOR LM</x:v>
      </x:c>
      <x:c r="G2676" s="453" t="str">
        <x:v>UNIDADE</x:v>
      </x:c>
      <x:c r="H2676" s="604" t="n">
        <x:v>17</x:v>
      </x:c>
      <x:c r="I2676" s="607" t="n">
        <x:v>798.05</x:v>
      </x:c>
      <x:c r="J2676" s="607" t="n">
        <x:v>4288.25</x:v>
      </x:c>
      <x:c r="K2676" s="453" t="str">
        <x:v>NORTE | SUL</x:v>
      </x:c>
      <x:c r="L2676" s="453" t="str">
        <x:v>NÃO</x:v>
      </x:c>
      <x:c r="M2676" s="453" t="str">
        <x:v>DISPONIBILIDADE O&amp;M · FORA DO FATOR K</x:v>
      </x:c>
      <x:c r="N2676" s="453" t="str">
        <x:v>DE/PARA POR CÓDIGO | NÃO INFORMADA</x:v>
      </x:c>
    </x:row>
    <x:row r="2677">
      <x:c r="A2677" s="453" t="str">
        <x:v>OUTUBRO 2025</x:v>
      </x:c>
      <x:c r="B2677" s="453" t="str">
        <x:v>DISPONIBILIDADE</x:v>
      </x:c>
      <x:c r="C2677" s="453" t="str">
        <x:v>DISPONIBILIDADE</x:v>
      </x:c>
      <x:c r="D2677" s="453" t="str">
        <x:v>LINHA MORTA</x:v>
      </x:c>
      <x:c r="E2677" s="453" t="str">
        <x:v>5022000244</x:v>
      </x:c>
      <x:c r="F2677" s="601" t="str">
        <x:v>RET CONECTOR EM CONDUTOR LM</x:v>
      </x:c>
      <x:c r="G2677" s="453" t="str">
        <x:v>UNIDADE</x:v>
      </x:c>
      <x:c r="H2677" s="604" t="n">
        <x:v>17</x:v>
      </x:c>
      <x:c r="I2677" s="607" t="n">
        <x:v>329.79</x:v>
      </x:c>
      <x:c r="J2677" s="607" t="n">
        <x:v>1772.08</x:v>
      </x:c>
      <x:c r="K2677" s="453" t="str">
        <x:v>SUL</x:v>
      </x:c>
      <x:c r="L2677" s="453" t="str">
        <x:v>NÃO</x:v>
      </x:c>
      <x:c r="M2677" s="453" t="str">
        <x:v>DISPONIBILIDADE O&amp;M · FORA DO FATOR K</x:v>
      </x:c>
      <x:c r="N2677" s="453" t="str">
        <x:v>DE/PARA POR CÓDIGO</x:v>
      </x:c>
    </x:row>
    <x:row r="2678">
      <x:c r="A2678" s="453" t="str">
        <x:v>OUTUBRO 2025</x:v>
      </x:c>
      <x:c r="B2678" s="453" t="str">
        <x:v>DISPONIBILIDADE</x:v>
      </x:c>
      <x:c r="C2678" s="453" t="str">
        <x:v>DISPONIBILIDADE</x:v>
      </x:c>
      <x:c r="D2678" s="453" t="str">
        <x:v>LINHA MORTA</x:v>
      </x:c>
      <x:c r="E2678" s="453" t="str">
        <x:v>5022000249</x:v>
      </x:c>
      <x:c r="F2678" s="601" t="str">
        <x:v>INST AMARRACAO COND NU/MULTIP/PROTEG LM</x:v>
      </x:c>
      <x:c r="G2678" s="453" t="str">
        <x:v>UNIDADE</x:v>
      </x:c>
      <x:c r="H2678" s="604" t="n">
        <x:v>13</x:v>
      </x:c>
      <x:c r="I2678" s="607" t="n">
        <x:v>271.03</x:v>
      </x:c>
      <x:c r="J2678" s="607" t="n">
        <x:v>3166.41</x:v>
      </x:c>
      <x:c r="K2678" s="453" t="str">
        <x:v>NORTE | SUL</x:v>
      </x:c>
      <x:c r="L2678" s="453" t="str">
        <x:v>NÃO</x:v>
      </x:c>
      <x:c r="M2678" s="453" t="str">
        <x:v>DISPONIBILIDADE O&amp;M · FORA DO FATOR K</x:v>
      </x:c>
      <x:c r="N2678" s="453" t="str">
        <x:v>DE/PARA POR CÓDIGO | NÃO INFORMADA</x:v>
      </x:c>
    </x:row>
    <x:row r="2679">
      <x:c r="A2679" s="453" t="str">
        <x:v>OUTUBRO 2025</x:v>
      </x:c>
      <x:c r="B2679" s="453" t="str">
        <x:v>DISPONIBILIDADE</x:v>
      </x:c>
      <x:c r="C2679" s="453" t="str">
        <x:v>DISPONIBILIDADE</x:v>
      </x:c>
      <x:c r="D2679" s="453" t="str">
        <x:v>LINHA MORTA</x:v>
      </x:c>
      <x:c r="E2679" s="453" t="str">
        <x:v>5022000250</x:v>
      </x:c>
      <x:c r="F2679" s="601" t="str">
        <x:v>INST FLY TAP/CRUZAM AEREO LM</x:v>
      </x:c>
      <x:c r="G2679" s="453" t="str">
        <x:v>UNIDADE</x:v>
      </x:c>
      <x:c r="H2679" s="604" t="n">
        <x:v>1</x:v>
      </x:c>
      <x:c r="I2679" s="607" t="n">
        <x:v>178.21</x:v>
      </x:c>
      <x:c r="J2679" s="607" t="n">
        <x:v>541.17</x:v>
      </x:c>
      <x:c r="K2679" s="453" t="str">
        <x:v>NORTE | SUL</x:v>
      </x:c>
      <x:c r="L2679" s="453" t="str">
        <x:v>NÃO</x:v>
      </x:c>
      <x:c r="M2679" s="453" t="str">
        <x:v>DISPONIBILIDADE O&amp;M · FORA DO FATOR K</x:v>
      </x:c>
      <x:c r="N2679" s="453" t="str">
        <x:v>NÃO INFORMADA</x:v>
      </x:c>
    </x:row>
    <x:row r="2680">
      <x:c r="A2680" s="453" t="str">
        <x:v>OUTUBRO 2025</x:v>
      </x:c>
      <x:c r="B2680" s="453" t="str">
        <x:v>DISPONIBILIDADE</x:v>
      </x:c>
      <x:c r="C2680" s="453" t="str">
        <x:v>DISPONIBILIDADE</x:v>
      </x:c>
      <x:c r="D2680" s="453" t="str">
        <x:v>FORA DO ANEXO IX</x:v>
      </x:c>
      <x:c r="E2680" s="453" t="str">
        <x:v>5022000252</x:v>
      </x:c>
      <x:c r="F2680" s="601" t="str">
        <x:v>INST ESPACADOR/AFASTADOR REDE PRI/SEC LM</x:v>
      </x:c>
      <x:c r="G2680" s="453" t="str">
        <x:v>NÃO INFORMADA</x:v>
      </x:c>
      <x:c r="H2680" s="604" t="n">
        <x:v>1897</x:v>
      </x:c>
      <x:c r="I2680" s="607" t="n">
        <x:v>0</x:v>
      </x:c>
      <x:c r="J2680" s="607" t="n">
        <x:v>0</x:v>
      </x:c>
      <x:c r="K2680" s="453" t="str">
        <x:v>NORTE | SUL</x:v>
      </x:c>
      <x:c r="L2680" s="453" t="str">
        <x:v>NÃO</x:v>
      </x:c>
      <x:c r="M2680" s="453" t="str">
        <x:v>DISPONIBILIDADE O&amp;M · FORA DO FATOR K</x:v>
      </x:c>
      <x:c r="N2680" s="453" t="str">
        <x:v>DE/PARA POR CÓDIGO | NÃO INFORMADA</x:v>
      </x:c>
    </x:row>
    <x:row r="2681">
      <x:c r="A2681" s="453" t="str">
        <x:v>OUTUBRO 2025</x:v>
      </x:c>
      <x:c r="B2681" s="453" t="str">
        <x:v>DISPONIBILIDADE</x:v>
      </x:c>
      <x:c r="C2681" s="453" t="str">
        <x:v>DISPONIBILIDADE</x:v>
      </x:c>
      <x:c r="D2681" s="453" t="str">
        <x:v>LINHA MORTA</x:v>
      </x:c>
      <x:c r="E2681" s="453" t="str">
        <x:v>5022000257</x:v>
      </x:c>
      <x:c r="F2681" s="601" t="str">
        <x:v>INST ESTRIBO OU GRAMPO LINHA VIVA RD LM</x:v>
      </x:c>
      <x:c r="G2681" s="453" t="str">
        <x:v>UNIDADE</x:v>
      </x:c>
      <x:c r="H2681" s="604" t="n">
        <x:v>12</x:v>
      </x:c>
      <x:c r="I2681" s="607" t="n">
        <x:v>1137</x:v>
      </x:c>
      <x:c r="J2681" s="607" t="n">
        <x:v>2247.72</x:v>
      </x:c>
      <x:c r="K2681" s="453" t="str">
        <x:v>NORTE | SUL</x:v>
      </x:c>
      <x:c r="L2681" s="453" t="str">
        <x:v>NÃO</x:v>
      </x:c>
      <x:c r="M2681" s="453" t="str">
        <x:v>DISPONIBILIDADE O&amp;M · FORA DO FATOR K</x:v>
      </x:c>
      <x:c r="N2681" s="453" t="str">
        <x:v>DE/PARA POR CÓDIGO | NÃO INFORMADA</x:v>
      </x:c>
    </x:row>
    <x:row r="2682">
      <x:c r="A2682" s="453" t="str">
        <x:v>OUTUBRO 2025</x:v>
      </x:c>
      <x:c r="B2682" s="453" t="str">
        <x:v>DISPONIBILIDADE</x:v>
      </x:c>
      <x:c r="C2682" s="453" t="str">
        <x:v>DISPONIBILIDADE</x:v>
      </x:c>
      <x:c r="D2682" s="453" t="str">
        <x:v>LINHA MORTA</x:v>
      </x:c>
      <x:c r="E2682" s="453" t="str">
        <x:v>5022000283</x:v>
      </x:c>
      <x:c r="F2682" s="601" t="str">
        <x:v>TENSIONAR COND PROTEGIDO RDC LM</x:v>
      </x:c>
      <x:c r="G2682" s="453" t="str">
        <x:v>UNIDADE</x:v>
      </x:c>
      <x:c r="H2682" s="604" t="n">
        <x:v>0.12</x:v>
      </x:c>
      <x:c r="I2682" s="607" t="n">
        <x:v>444.23</x:v>
      </x:c>
      <x:c r="J2682" s="607" t="n">
        <x:v>36.94</x:v>
      </x:c>
      <x:c r="K2682" s="453" t="str">
        <x:v>NORTE | SUL</x:v>
      </x:c>
      <x:c r="L2682" s="453" t="str">
        <x:v>NÃO</x:v>
      </x:c>
      <x:c r="M2682" s="453" t="str">
        <x:v>DISPONIBILIDADE O&amp;M · FORA DO FATOR K</x:v>
      </x:c>
      <x:c r="N2682" s="453" t="str">
        <x:v>DE/PARA POR CÓDIGO</x:v>
      </x:c>
    </x:row>
    <x:row r="2683">
      <x:c r="A2683" s="453" t="str">
        <x:v>OUTUBRO 2025</x:v>
      </x:c>
      <x:c r="B2683" s="453" t="str">
        <x:v>DISPONIBILIDADE</x:v>
      </x:c>
      <x:c r="C2683" s="453" t="str">
        <x:v>DISPONIBILIDADE</x:v>
      </x:c>
      <x:c r="D2683" s="453" t="str">
        <x:v>LINHA MORTA</x:v>
      </x:c>
      <x:c r="E2683" s="453" t="str">
        <x:v>5022000286</x:v>
      </x:c>
      <x:c r="F2683" s="601" t="str">
        <x:v>INST CONEX OU EMENDA DE CABO RDC LM</x:v>
      </x:c>
      <x:c r="G2683" s="453" t="str">
        <x:v>UNIDADE</x:v>
      </x:c>
      <x:c r="H2683" s="604" t="n">
        <x:v>12</x:v>
      </x:c>
      <x:c r="I2683" s="607" t="n">
        <x:v>1211.38</x:v>
      </x:c>
      <x:c r="J2683" s="607" t="n">
        <x:v>5596.56</x:v>
      </x:c>
      <x:c r="K2683" s="453" t="str">
        <x:v>NORTE | SUL</x:v>
      </x:c>
      <x:c r="L2683" s="453" t="str">
        <x:v>NÃO</x:v>
      </x:c>
      <x:c r="M2683" s="453" t="str">
        <x:v>DISPONIBILIDADE O&amp;M · FORA DO FATOR K</x:v>
      </x:c>
      <x:c r="N2683" s="453" t="str">
        <x:v>DE/PARA POR CÓDIGO</x:v>
      </x:c>
    </x:row>
    <x:row r="2684">
      <x:c r="A2684" s="453" t="str">
        <x:v>OUTUBRO 2025</x:v>
      </x:c>
      <x:c r="B2684" s="453" t="str">
        <x:v>DISPONIBILIDADE</x:v>
      </x:c>
      <x:c r="C2684" s="453" t="str">
        <x:v>DISPONIBILIDADE</x:v>
      </x:c>
      <x:c r="D2684" s="453" t="str">
        <x:v>LINHA MORTA</x:v>
      </x:c>
      <x:c r="E2684" s="453" t="str">
        <x:v>5022200033</x:v>
      </x:c>
      <x:c r="F2684" s="601" t="str">
        <x:v>INST ATERRAMENTO COMPL 1HASTE LM</x:v>
      </x:c>
      <x:c r="G2684" s="453" t="str">
        <x:v>CONJUNTO</x:v>
      </x:c>
      <x:c r="H2684" s="604" t="n">
        <x:v>5</x:v>
      </x:c>
      <x:c r="I2684" s="607" t="n">
        <x:v>1321.68</x:v>
      </x:c>
      <x:c r="J2684" s="607" t="n">
        <x:v>3280.95</x:v>
      </x:c>
      <x:c r="K2684" s="453" t="str">
        <x:v>SUL</x:v>
      </x:c>
      <x:c r="L2684" s="453" t="str">
        <x:v>NÃO</x:v>
      </x:c>
      <x:c r="M2684" s="453" t="str">
        <x:v>DISPONIBILIDADE O&amp;M · FORA DO FATOR K</x:v>
      </x:c>
      <x:c r="N2684" s="453" t="str">
        <x:v>DE/PARA POR CÓDIGO</x:v>
      </x:c>
    </x:row>
    <x:row r="2685">
      <x:c r="A2685" s="453" t="str">
        <x:v>OUTUBRO 2025</x:v>
      </x:c>
      <x:c r="B2685" s="453" t="str">
        <x:v>DISPONIBILIDADE</x:v>
      </x:c>
      <x:c r="C2685" s="453" t="str">
        <x:v>DISPONIBILIDADE</x:v>
      </x:c>
      <x:c r="D2685" s="453" t="str">
        <x:v>LINHA MORTA</x:v>
      </x:c>
      <x:c r="E2685" s="453" t="str">
        <x:v>5022200035</x:v>
      </x:c>
      <x:c r="F2685" s="601" t="str">
        <x:v>INST 1HASTE ADICIONAL ATERRAMENTO LM</x:v>
      </x:c>
      <x:c r="G2685" s="453" t="str">
        <x:v>UNIDADE</x:v>
      </x:c>
      <x:c r="H2685" s="604" t="n">
        <x:v>4</x:v>
      </x:c>
      <x:c r="I2685" s="607" t="n">
        <x:v>253.8</x:v>
      </x:c>
      <x:c r="J2685" s="607" t="n">
        <x:v>1363.4</x:v>
      </x:c>
      <x:c r="K2685" s="453" t="str">
        <x:v>SUL</x:v>
      </x:c>
      <x:c r="L2685" s="453" t="str">
        <x:v>NÃO</x:v>
      </x:c>
      <x:c r="M2685" s="453" t="str">
        <x:v>DISPONIBILIDADE O&amp;M · FORA DO FATOR K</x:v>
      </x:c>
      <x:c r="N2685" s="453" t="str">
        <x:v>DE/PARA POR CÓDIGO</x:v>
      </x:c>
    </x:row>
    <x:row r="2686">
      <x:c r="A2686" s="453" t="str">
        <x:v>OUTUBRO 2025</x:v>
      </x:c>
      <x:c r="B2686" s="453" t="str">
        <x:v>DISPONIBILIDADE</x:v>
      </x:c>
      <x:c r="C2686" s="453" t="str">
        <x:v>DISPONIBILIDADE</x:v>
      </x:c>
      <x:c r="D2686" s="453" t="str">
        <x:v>LINHA MORTA</x:v>
      </x:c>
      <x:c r="E2686" s="453" t="str">
        <x:v>5022200036</x:v>
      </x:c>
      <x:c r="F2686" s="601" t="str">
        <x:v>INST FIO TERRA LM</x:v>
      </x:c>
      <x:c r="G2686" s="453" t="str">
        <x:v>UNIDADE</x:v>
      </x:c>
      <x:c r="H2686" s="604" t="n">
        <x:v>6</x:v>
      </x:c>
      <x:c r="I2686" s="607" t="n">
        <x:v>559.28</x:v>
      </x:c>
      <x:c r="J2686" s="607" t="n">
        <x:v>1721.7</x:v>
      </x:c>
      <x:c r="K2686" s="453" t="str">
        <x:v>SUL</x:v>
      </x:c>
      <x:c r="L2686" s="453" t="str">
        <x:v>NÃO</x:v>
      </x:c>
      <x:c r="M2686" s="453" t="str">
        <x:v>DISPONIBILIDADE O&amp;M · FORA DO FATOR K</x:v>
      </x:c>
      <x:c r="N2686" s="453" t="str">
        <x:v>DE/PARA POR CÓDIGO</x:v>
      </x:c>
    </x:row>
    <x:row r="2687">
      <x:c r="A2687" s="453" t="str">
        <x:v>OUTUBRO 2025</x:v>
      </x:c>
      <x:c r="B2687" s="453" t="str">
        <x:v>DISPONIBILIDADE</x:v>
      </x:c>
      <x:c r="C2687" s="453" t="str">
        <x:v>DISPONIBILIDADE</x:v>
      </x:c>
      <x:c r="D2687" s="453" t="str">
        <x:v>LINHA MORTA</x:v>
      </x:c>
      <x:c r="E2687" s="453" t="str">
        <x:v>5024000064</x:v>
      </x:c>
      <x:c r="F2687" s="601" t="str">
        <x:v>INST RAMAL DE CONEXAO CONC/MULTIPLEX LM</x:v>
      </x:c>
      <x:c r="G2687" s="453" t="str">
        <x:v>UNIDADE</x:v>
      </x:c>
      <x:c r="H2687" s="604" t="n">
        <x:v>4</x:v>
      </x:c>
      <x:c r="I2687" s="607" t="n">
        <x:v>292.8</x:v>
      </x:c>
      <x:c r="J2687" s="607" t="n">
        <x:v>1998.04</x:v>
      </x:c>
      <x:c r="K2687" s="453" t="str">
        <x:v>SUL</x:v>
      </x:c>
      <x:c r="L2687" s="453" t="str">
        <x:v>NÃO</x:v>
      </x:c>
      <x:c r="M2687" s="453" t="str">
        <x:v>DISPONIBILIDADE O&amp;M · FORA DO FATOR K</x:v>
      </x:c>
      <x:c r="N2687" s="453" t="str">
        <x:v>DE/PARA POR CÓDIGO | NÃO INFORMADA</x:v>
      </x:c>
    </x:row>
    <x:row r="2688">
      <x:c r="A2688" s="453" t="str">
        <x:v>OUTUBRO 2025</x:v>
      </x:c>
      <x:c r="B2688" s="453" t="str">
        <x:v>DISPONIBILIDADE</x:v>
      </x:c>
      <x:c r="C2688" s="453" t="str">
        <x:v>DISPONIBILIDADE</x:v>
      </x:c>
      <x:c r="D2688" s="453" t="str">
        <x:v>LINHA MORTA</x:v>
      </x:c>
      <x:c r="E2688" s="453" t="str">
        <x:v>5024000085</x:v>
      </x:c>
      <x:c r="F2688" s="601" t="str">
        <x:v>INST CONEXAO RAMAL DE CONEXAO LM</x:v>
      </x:c>
      <x:c r="G2688" s="453" t="str">
        <x:v>UNIDADE</x:v>
      </x:c>
      <x:c r="H2688" s="604" t="n">
        <x:v>5</x:v>
      </x:c>
      <x:c r="I2688" s="607" t="n">
        <x:v>317.25</x:v>
      </x:c>
      <x:c r="J2688" s="607" t="n">
        <x:v>379.25</x:v>
      </x:c>
      <x:c r="K2688" s="453" t="str">
        <x:v>SUL</x:v>
      </x:c>
      <x:c r="L2688" s="453" t="str">
        <x:v>NÃO</x:v>
      </x:c>
      <x:c r="M2688" s="453" t="str">
        <x:v>DISPONIBILIDADE O&amp;M · FORA DO FATOR K</x:v>
      </x:c>
      <x:c r="N2688" s="453" t="str">
        <x:v>DE/PARA POR CÓDIGO</x:v>
      </x:c>
    </x:row>
    <x:row r="2689">
      <x:c r="A2689" s="453" t="str">
        <x:v>OUTUBRO 2025</x:v>
      </x:c>
      <x:c r="B2689" s="453" t="str">
        <x:v>DISPONIBILIDADE</x:v>
      </x:c>
      <x:c r="C2689" s="453" t="str">
        <x:v>DISPONIBILIDADE</x:v>
      </x:c>
      <x:c r="D2689" s="453" t="str">
        <x:v>FORA DO ANEXO IX</x:v>
      </x:c>
      <x:c r="E2689" s="453" t="str">
        <x:v>5025300054</x:v>
      </x:c>
      <x:c r="F2689" s="601" t="str">
        <x:v>TURMA MANUT EQUIPAMENTO DISP</x:v>
      </x:c>
      <x:c r="G2689" s="453" t="str">
        <x:v>NÃO INFORMADA</x:v>
      </x:c>
      <x:c r="H2689" s="604" t="n">
        <x:v>2071.851</x:v>
      </x:c>
      <x:c r="I2689" s="607" t="n">
        <x:v>511312.11</x:v>
      </x:c>
      <x:c r="J2689" s="607" t="n">
        <x:v>553789.33</x:v>
      </x:c>
      <x:c r="K2689" s="453" t="str">
        <x:v>NORTE | SUL</x:v>
      </x:c>
      <x:c r="L2689" s="453" t="str">
        <x:v>NÃO</x:v>
      </x:c>
      <x:c r="M2689" s="453" t="str">
        <x:v>DISPONIBILIDADE O&amp;M · FORA DO FATOR K</x:v>
      </x:c>
      <x:c r="N2689" s="453" t="str">
        <x:v>DE/PARA POR CÓDIGO</x:v>
      </x:c>
    </x:row>
    <x:row r="2690">
      <x:c r="A2690" s="453" t="str">
        <x:v>OUTUBRO 2025</x:v>
      </x:c>
      <x:c r="B2690" s="453" t="str">
        <x:v>DISPONIBILIDADE</x:v>
      </x:c>
      <x:c r="C2690" s="453" t="str">
        <x:v>DISPONIBILIDADE</x:v>
      </x:c>
      <x:c r="D2690" s="453" t="str">
        <x:v>FORA DO ANEXO IX</x:v>
      </x:c>
      <x:c r="E2690" s="453" t="str">
        <x:v>5025300057</x:v>
      </x:c>
      <x:c r="F2690" s="601" t="str">
        <x:v>TURMA QUALIDADE EM DISP</x:v>
      </x:c>
      <x:c r="G2690" s="453" t="str">
        <x:v>NÃO INFORMADA</x:v>
      </x:c>
      <x:c r="H2690" s="604" t="n">
        <x:v>965.8</x:v>
      </x:c>
      <x:c r="I2690" s="607" t="n">
        <x:v>214378.63</x:v>
      </x:c>
      <x:c r="J2690" s="607" t="n">
        <x:v>233330.59</x:v>
      </x:c>
      <x:c r="K2690" s="453" t="str">
        <x:v>NORTE | SUL</x:v>
      </x:c>
      <x:c r="L2690" s="453" t="str">
        <x:v>NÃO</x:v>
      </x:c>
      <x:c r="M2690" s="453" t="str">
        <x:v>DISPONIBILIDADE O&amp;M · FORA DO FATOR K</x:v>
      </x:c>
      <x:c r="N2690" s="453" t="str">
        <x:v>DE/PARA POR CÓDIGO</x:v>
      </x:c>
    </x:row>
    <x:row r="2691">
      <x:c r="A2691" s="453" t="str">
        <x:v>OUTUBRO 2025</x:v>
      </x:c>
      <x:c r="B2691" s="453" t="str">
        <x:v>DISPONIBILIDADE</x:v>
      </x:c>
      <x:c r="C2691" s="453" t="str">
        <x:v>DISPONIBILIDADE</x:v>
      </x:c>
      <x:c r="D2691" s="453" t="str">
        <x:v>LINHA MORTA</x:v>
      </x:c>
      <x:c r="E2691" s="453" t="str">
        <x:v>5025300103</x:v>
      </x:c>
      <x:c r="F2691" s="601" t="str">
        <x:v>INST ILUMINACAO PUBLICA LM</x:v>
      </x:c>
      <x:c r="G2691" s="453" t="str">
        <x:v>CONJUNTO</x:v>
      </x:c>
      <x:c r="H2691" s="604" t="n">
        <x:v>2</x:v>
      </x:c>
      <x:c r="I2691" s="607" t="n">
        <x:v>596.64</x:v>
      </x:c>
      <x:c r="J2691" s="607" t="n">
        <x:v>989.8</x:v>
      </x:c>
      <x:c r="K2691" s="453" t="str">
        <x:v>SUL</x:v>
      </x:c>
      <x:c r="L2691" s="453" t="str">
        <x:v>NÃO</x:v>
      </x:c>
      <x:c r="M2691" s="453" t="str">
        <x:v>DISPONIBILIDADE O&amp;M · FORA DO FATOR K</x:v>
      </x:c>
      <x:c r="N2691" s="453" t="str">
        <x:v>DE/PARA POR CÓDIGO</x:v>
      </x:c>
    </x:row>
    <x:row r="2692">
      <x:c r="A2692" s="453" t="str">
        <x:v>OUTUBRO 2025</x:v>
      </x:c>
      <x:c r="B2692" s="453" t="str">
        <x:v>DISPONIBILIDADE</x:v>
      </x:c>
      <x:c r="C2692" s="453" t="str">
        <x:v>DISPONIBILIDADE</x:v>
      </x:c>
      <x:c r="D2692" s="453" t="str">
        <x:v>LINHA MORTA</x:v>
      </x:c>
      <x:c r="E2692" s="453" t="str">
        <x:v>5025300104</x:v>
      </x:c>
      <x:c r="F2692" s="601" t="str">
        <x:v>RET ILUMINACAO PUBLICA LM</x:v>
      </x:c>
      <x:c r="G2692" s="453" t="str">
        <x:v>CONJUNTO</x:v>
      </x:c>
      <x:c r="H2692" s="604" t="n">
        <x:v>2</x:v>
      </x:c>
      <x:c r="I2692" s="607" t="n">
        <x:v>282.88</x:v>
      </x:c>
      <x:c r="J2692" s="607" t="n">
        <x:v>469.28</x:v>
      </x:c>
      <x:c r="K2692" s="453" t="str">
        <x:v>SUL</x:v>
      </x:c>
      <x:c r="L2692" s="453" t="str">
        <x:v>NÃO</x:v>
      </x:c>
      <x:c r="M2692" s="453" t="str">
        <x:v>DISPONIBILIDADE O&amp;M · FORA DO FATOR K</x:v>
      </x:c>
      <x:c r="N2692" s="453" t="str">
        <x:v>DE/PARA POR CÓDIGO</x:v>
      </x:c>
    </x:row>
    <x:row r="2693">
      <x:c r="A2693" s="453" t="str">
        <x:v>OUTUBRO 2025</x:v>
      </x:c>
      <x:c r="B2693" s="453" t="str">
        <x:v>DISPONIBILIDADE</x:v>
      </x:c>
      <x:c r="C2693" s="453" t="str">
        <x:v>DISPONIBILIDADE</x:v>
      </x:c>
      <x:c r="D2693" s="453" t="str">
        <x:v>LINHA MORTA</x:v>
      </x:c>
      <x:c r="E2693" s="453" t="str">
        <x:v>5025300109</x:v>
      </x:c>
      <x:c r="F2693" s="601" t="str">
        <x:v>INST ELO FUSIVEL LM</x:v>
      </x:c>
      <x:c r="G2693" s="453" t="str">
        <x:v>CONJUNTO</x:v>
      </x:c>
      <x:c r="H2693" s="604" t="n">
        <x:v>3</x:v>
      </x:c>
      <x:c r="I2693" s="607" t="n">
        <x:v>20.18</x:v>
      </x:c>
      <x:c r="J2693" s="607" t="n">
        <x:v>868.35</x:v>
      </x:c>
      <x:c r="K2693" s="453" t="str">
        <x:v>NORTE | SUL</x:v>
      </x:c>
      <x:c r="L2693" s="453" t="str">
        <x:v>NÃO</x:v>
      </x:c>
      <x:c r="M2693" s="453" t="str">
        <x:v>DISPONIBILIDADE O&amp;M · FORA DO FATOR K</x:v>
      </x:c>
      <x:c r="N2693" s="453" t="str">
        <x:v>DE/PARA POR CÓDIGO</x:v>
      </x:c>
    </x:row>
    <x:row r="2694">
      <x:c r="A2694" s="453" t="str">
        <x:v>OUTUBRO 2025</x:v>
      </x:c>
      <x:c r="B2694" s="453" t="str">
        <x:v>DISPONIBILIDADE</x:v>
      </x:c>
      <x:c r="C2694" s="453" t="str">
        <x:v>DISPONIBILIDADE</x:v>
      </x:c>
      <x:c r="D2694" s="453" t="str">
        <x:v>LINHA MORTA</x:v>
      </x:c>
      <x:c r="E2694" s="453" t="str">
        <x:v>5025300110</x:v>
      </x:c>
      <x:c r="F2694" s="601" t="str">
        <x:v>RET ELO FUSIVEL LM</x:v>
      </x:c>
      <x:c r="G2694" s="453" t="str">
        <x:v>CONJUNTO</x:v>
      </x:c>
      <x:c r="H2694" s="604" t="n">
        <x:v>3</x:v>
      </x:c>
      <x:c r="I2694" s="607" t="n">
        <x:v>16.96</x:v>
      </x:c>
      <x:c r="J2694" s="607" t="n">
        <x:v>729.93</x:v>
      </x:c>
      <x:c r="K2694" s="453" t="str">
        <x:v>NORTE | SUL</x:v>
      </x:c>
      <x:c r="L2694" s="453" t="str">
        <x:v>NÃO</x:v>
      </x:c>
      <x:c r="M2694" s="453" t="str">
        <x:v>DISPONIBILIDADE O&amp;M · FORA DO FATOR K</x:v>
      </x:c>
      <x:c r="N2694" s="453" t="str">
        <x:v>DE/PARA POR CÓDIGO</x:v>
      </x:c>
    </x:row>
    <x:row r="2695">
      <x:c r="A2695" s="453" t="str">
        <x:v>OUTUBRO 2025</x:v>
      </x:c>
      <x:c r="B2695" s="453" t="str">
        <x:v>DISPONIBILIDADE</x:v>
      </x:c>
      <x:c r="C2695" s="453" t="str">
        <x:v>DISPONIBILIDADE</x:v>
      </x:c>
      <x:c r="D2695" s="453" t="str">
        <x:v>LINHA MORTA</x:v>
      </x:c>
      <x:c r="E2695" s="453" t="str">
        <x:v>5025300120</x:v>
      </x:c>
      <x:c r="F2695" s="601" t="str">
        <x:v>INST RELIGADOR/SECCIONADOR 3F LM</x:v>
      </x:c>
      <x:c r="G2695" s="453" t="str">
        <x:v>UNIDADE</x:v>
      </x:c>
      <x:c r="H2695" s="604" t="n">
        <x:v>1</x:v>
      </x:c>
      <x:c r="I2695" s="607" t="n">
        <x:v>6432.47</x:v>
      </x:c>
      <x:c r="J2695" s="607" t="n">
        <x:v>1660.33</x:v>
      </x:c>
      <x:c r="K2695" s="453" t="str">
        <x:v>SUL</x:v>
      </x:c>
      <x:c r="L2695" s="453" t="str">
        <x:v>NÃO</x:v>
      </x:c>
      <x:c r="M2695" s="453" t="str">
        <x:v>DISPONIBILIDADE O&amp;M · FORA DO FATOR K</x:v>
      </x:c>
      <x:c r="N2695" s="453" t="str">
        <x:v>NÃO INFORMADA</x:v>
      </x:c>
    </x:row>
    <x:row r="2696">
      <x:c r="A2696" s="453" t="str">
        <x:v>OUTUBRO 2025</x:v>
      </x:c>
      <x:c r="B2696" s="453" t="str">
        <x:v>DISPONIBILIDADE</x:v>
      </x:c>
      <x:c r="C2696" s="453" t="str">
        <x:v>DISPONIBILIDADE</x:v>
      </x:c>
      <x:c r="D2696" s="453" t="str">
        <x:v>LINHA MORTA</x:v>
      </x:c>
      <x:c r="E2696" s="453" t="str">
        <x:v>5025300131</x:v>
      </x:c>
      <x:c r="F2696" s="601" t="str">
        <x:v>INST ESTR CP BCO CAPACITOR FIXO LM</x:v>
      </x:c>
      <x:c r="G2696" s="453" t="str">
        <x:v>CONJUNTO</x:v>
      </x:c>
      <x:c r="H2696" s="604" t="n">
        <x:v>1</x:v>
      </x:c>
      <x:c r="I2696" s="607" t="n">
        <x:v>7125.49</x:v>
      </x:c>
      <x:c r="J2696" s="607" t="n">
        <x:v>5000.45</x:v>
      </x:c>
      <x:c r="K2696" s="453" t="str">
        <x:v>SUL</x:v>
      </x:c>
      <x:c r="L2696" s="453" t="str">
        <x:v>NÃO</x:v>
      </x:c>
      <x:c r="M2696" s="453" t="str">
        <x:v>DISPONIBILIDADE O&amp;M · FORA DO FATOR K</x:v>
      </x:c>
      <x:c r="N2696" s="453" t="str">
        <x:v>NÃO INFORMADA</x:v>
      </x:c>
    </x:row>
    <x:row r="2697">
      <x:c r="A2697" s="453" t="str">
        <x:v>OUTUBRO 2025</x:v>
      </x:c>
      <x:c r="B2697" s="453" t="str">
        <x:v>DISPONIBILIDADE</x:v>
      </x:c>
      <x:c r="C2697" s="453" t="str">
        <x:v>DISPONIBILIDADE</x:v>
      </x:c>
      <x:c r="D2697" s="453" t="str">
        <x:v>LINHA MORTA</x:v>
      </x:c>
      <x:c r="E2697" s="453" t="str">
        <x:v>5025300132</x:v>
      </x:c>
      <x:c r="F2697" s="601" t="str">
        <x:v>RET ESTR CP BCO CAPACITOR FIXO LM</x:v>
      </x:c>
      <x:c r="G2697" s="453" t="str">
        <x:v>CONJUNTO</x:v>
      </x:c>
      <x:c r="H2697" s="604" t="n">
        <x:v>1</x:v>
      </x:c>
      <x:c r="I2697" s="607" t="n">
        <x:v>3274.8</x:v>
      </x:c>
      <x:c r="J2697" s="607" t="n">
        <x:v>1576.2</x:v>
      </x:c>
      <x:c r="K2697" s="453" t="str">
        <x:v>SUL</x:v>
      </x:c>
      <x:c r="L2697" s="453" t="str">
        <x:v>NÃO</x:v>
      </x:c>
      <x:c r="M2697" s="453" t="str">
        <x:v>DISPONIBILIDADE O&amp;M · FORA DO FATOR K</x:v>
      </x:c>
      <x:c r="N2697" s="453" t="str">
        <x:v>NÃO INFORMADA</x:v>
      </x:c>
    </x:row>
    <x:row r="2698">
      <x:c r="A2698" s="453" t="str">
        <x:v>OUTUBRO 2025</x:v>
      </x:c>
      <x:c r="B2698" s="453" t="str">
        <x:v>DISPONIBILIDADE</x:v>
      </x:c>
      <x:c r="C2698" s="453" t="str">
        <x:v>DISPONIBILIDADE</x:v>
      </x:c>
      <x:c r="D2698" s="453" t="str">
        <x:v>LINHA MORTA</x:v>
      </x:c>
      <x:c r="E2698" s="453" t="str">
        <x:v>5025300143</x:v>
      </x:c>
      <x:c r="F2698" s="601" t="str">
        <x:v>INST ESTR CP TRAFO DT 1F FN LM</x:v>
      </x:c>
      <x:c r="G2698" s="453" t="str">
        <x:v>CONJUNTO</x:v>
      </x:c>
      <x:c r="H2698" s="604" t="n">
        <x:v>5</x:v>
      </x:c>
      <x:c r="I2698" s="607" t="n">
        <x:v>6121.19</x:v>
      </x:c>
      <x:c r="J2698" s="607" t="n">
        <x:v>9201.4</x:v>
      </x:c>
      <x:c r="K2698" s="453" t="str">
        <x:v>NORTE | SUL</x:v>
      </x:c>
      <x:c r="L2698" s="453" t="str">
        <x:v>NÃO</x:v>
      </x:c>
      <x:c r="M2698" s="453" t="str">
        <x:v>DISPONIBILIDADE O&amp;M · FORA DO FATOR K</x:v>
      </x:c>
      <x:c r="N2698" s="453" t="str">
        <x:v>DE/PARA POR CÓDIGO | NÃO INFORMADA</x:v>
      </x:c>
    </x:row>
    <x:row r="2699">
      <x:c r="A2699" s="453" t="str">
        <x:v>OUTUBRO 2025</x:v>
      </x:c>
      <x:c r="B2699" s="453" t="str">
        <x:v>DISPONIBILIDADE</x:v>
      </x:c>
      <x:c r="C2699" s="453" t="str">
        <x:v>DISPONIBILIDADE</x:v>
      </x:c>
      <x:c r="D2699" s="453" t="str">
        <x:v>LINHA MORTA</x:v>
      </x:c>
      <x:c r="E2699" s="453" t="str">
        <x:v>5025300144</x:v>
      </x:c>
      <x:c r="F2699" s="601" t="str">
        <x:v>RET ESTR CP TRAFO DT 1F FN LM</x:v>
      </x:c>
      <x:c r="G2699" s="453" t="str">
        <x:v>CONJUNTO</x:v>
      </x:c>
      <x:c r="H2699" s="604" t="n">
        <x:v>5</x:v>
      </x:c>
      <x:c r="I2699" s="607" t="n">
        <x:v>4259.57</x:v>
      </x:c>
      <x:c r="J2699" s="607" t="n">
        <x:v>7361.15</x:v>
      </x:c>
      <x:c r="K2699" s="453" t="str">
        <x:v>NORTE | SUL</x:v>
      </x:c>
      <x:c r="L2699" s="453" t="str">
        <x:v>NÃO</x:v>
      </x:c>
      <x:c r="M2699" s="453" t="str">
        <x:v>DISPONIBILIDADE O&amp;M · FORA DO FATOR K</x:v>
      </x:c>
      <x:c r="N2699" s="453" t="str">
        <x:v>DE/PARA POR CÓDIGO</x:v>
      </x:c>
    </x:row>
    <x:row r="2700">
      <x:c r="A2700" s="453" t="str">
        <x:v>OUTUBRO 2025</x:v>
      </x:c>
      <x:c r="B2700" s="453" t="str">
        <x:v>DISPONIBILIDADE</x:v>
      </x:c>
      <x:c r="C2700" s="453" t="str">
        <x:v>DISPONIBILIDADE</x:v>
      </x:c>
      <x:c r="D2700" s="453" t="str">
        <x:v>LINHA MORTA</x:v>
      </x:c>
      <x:c r="E2700" s="453" t="str">
        <x:v>5025300145</x:v>
      </x:c>
      <x:c r="F2700" s="601" t="str">
        <x:v>INST ESTR CP TRAFO DT 2F FF LM</x:v>
      </x:c>
      <x:c r="G2700" s="453" t="str">
        <x:v>CONJUNTO</x:v>
      </x:c>
      <x:c r="H2700" s="604" t="n">
        <x:v>3</x:v>
      </x:c>
      <x:c r="I2700" s="607" t="n">
        <x:v>3849.71</x:v>
      </x:c>
      <x:c r="J2700" s="607" t="n">
        <x:v>6703.89</x:v>
      </x:c>
      <x:c r="K2700" s="453" t="str">
        <x:v>SUL</x:v>
      </x:c>
      <x:c r="L2700" s="453" t="str">
        <x:v>NÃO</x:v>
      </x:c>
      <x:c r="M2700" s="453" t="str">
        <x:v>DISPONIBILIDADE O&amp;M · FORA DO FATOR K</x:v>
      </x:c>
      <x:c r="N2700" s="453" t="str">
        <x:v>DE/PARA POR CÓDIGO</x:v>
      </x:c>
    </x:row>
    <x:row r="2701">
      <x:c r="A2701" s="453" t="str">
        <x:v>OUTUBRO 2025</x:v>
      </x:c>
      <x:c r="B2701" s="453" t="str">
        <x:v>DISPONIBILIDADE</x:v>
      </x:c>
      <x:c r="C2701" s="453" t="str">
        <x:v>DISPONIBILIDADE</x:v>
      </x:c>
      <x:c r="D2701" s="453" t="str">
        <x:v>LINHA MORTA</x:v>
      </x:c>
      <x:c r="E2701" s="453" t="str">
        <x:v>5025300146</x:v>
      </x:c>
      <x:c r="F2701" s="601" t="str">
        <x:v>RET ESTR CP TRAFO DT 2F FF LM</x:v>
      </x:c>
      <x:c r="G2701" s="453" t="str">
        <x:v>CONJUNTO</x:v>
      </x:c>
      <x:c r="H2701" s="604" t="n">
        <x:v>3</x:v>
      </x:c>
      <x:c r="I2701" s="607" t="n">
        <x:v>2943.91</x:v>
      </x:c>
      <x:c r="J2701" s="607" t="n">
        <x:v>5126.52</x:v>
      </x:c>
      <x:c r="K2701" s="453" t="str">
        <x:v>SUL</x:v>
      </x:c>
      <x:c r="L2701" s="453" t="str">
        <x:v>NÃO</x:v>
      </x:c>
      <x:c r="M2701" s="453" t="str">
        <x:v>DISPONIBILIDADE O&amp;M · FORA DO FATOR K</x:v>
      </x:c>
      <x:c r="N2701" s="453" t="str">
        <x:v>DE/PARA POR CÓDIGO</x:v>
      </x:c>
    </x:row>
    <x:row r="2702">
      <x:c r="A2702" s="453" t="str">
        <x:v>OUTUBRO 2025</x:v>
      </x:c>
      <x:c r="B2702" s="453" t="str">
        <x:v>DISPONIBILIDADE</x:v>
      </x:c>
      <x:c r="C2702" s="453" t="str">
        <x:v>DISPONIBILIDADE</x:v>
      </x:c>
      <x:c r="D2702" s="453" t="str">
        <x:v>LINHA MORTA</x:v>
      </x:c>
      <x:c r="E2702" s="453" t="str">
        <x:v>5025300147</x:v>
      </x:c>
      <x:c r="F2702" s="601" t="str">
        <x:v>INST ESTR CP TRAFO DT 3F LM</x:v>
      </x:c>
      <x:c r="G2702" s="453" t="str">
        <x:v>CONJUNTO</x:v>
      </x:c>
      <x:c r="H2702" s="604" t="n">
        <x:v>4</x:v>
      </x:c>
      <x:c r="I2702" s="607" t="n">
        <x:v>8843.66</x:v>
      </x:c>
      <x:c r="J2702" s="607" t="n">
        <x:v>12093.28</x:v>
      </x:c>
      <x:c r="K2702" s="453" t="str">
        <x:v>NORTE | SUL</x:v>
      </x:c>
      <x:c r="L2702" s="453" t="str">
        <x:v>NÃO</x:v>
      </x:c>
      <x:c r="M2702" s="453" t="str">
        <x:v>DISPONIBILIDADE O&amp;M · FORA DO FATOR K</x:v>
      </x:c>
      <x:c r="N2702" s="453" t="str">
        <x:v>DE/PARA POR CÓDIGO</x:v>
      </x:c>
    </x:row>
    <x:row r="2703">
      <x:c r="A2703" s="453" t="str">
        <x:v>OUTUBRO 2025</x:v>
      </x:c>
      <x:c r="B2703" s="453" t="str">
        <x:v>DISPONIBILIDADE</x:v>
      </x:c>
      <x:c r="C2703" s="453" t="str">
        <x:v>DISPONIBILIDADE</x:v>
      </x:c>
      <x:c r="D2703" s="453" t="str">
        <x:v>LINHA MORTA</x:v>
      </x:c>
      <x:c r="E2703" s="453" t="str">
        <x:v>5025300148</x:v>
      </x:c>
      <x:c r="F2703" s="601" t="str">
        <x:v>RET ESTR CP TRAFO DT 3F LM</x:v>
      </x:c>
      <x:c r="G2703" s="453" t="str">
        <x:v>CONJUNTO</x:v>
      </x:c>
      <x:c r="H2703" s="604" t="n">
        <x:v>4</x:v>
      </x:c>
      <x:c r="I2703" s="607" t="n">
        <x:v>6344.38</x:v>
      </x:c>
      <x:c r="J2703" s="607" t="n">
        <x:v>8675.64</x:v>
      </x:c>
      <x:c r="K2703" s="453" t="str">
        <x:v>NORTE | SUL</x:v>
      </x:c>
      <x:c r="L2703" s="453" t="str">
        <x:v>NÃO</x:v>
      </x:c>
      <x:c r="M2703" s="453" t="str">
        <x:v>DISPONIBILIDADE O&amp;M · FORA DO FATOR K</x:v>
      </x:c>
      <x:c r="N2703" s="453" t="str">
        <x:v>DE/PARA POR CÓDIGO</x:v>
      </x:c>
    </x:row>
    <x:row r="2704">
      <x:c r="A2704" s="453" t="str">
        <x:v>OUTUBRO 2025</x:v>
      </x:c>
      <x:c r="B2704" s="453" t="str">
        <x:v>DISPONIBILIDADE</x:v>
      </x:c>
      <x:c r="C2704" s="453" t="str">
        <x:v>DISPONIBILIDADE</x:v>
      </x:c>
      <x:c r="D2704" s="453" t="str">
        <x:v>LINHA MORTA</x:v>
      </x:c>
      <x:c r="E2704" s="453" t="str">
        <x:v>5025300160</x:v>
      </x:c>
      <x:c r="F2704" s="601" t="str">
        <x:v>INST PARA-RAIOS BT LM</x:v>
      </x:c>
      <x:c r="G2704" s="453" t="str">
        <x:v>CONJUNTO</x:v>
      </x:c>
      <x:c r="H2704" s="604" t="n">
        <x:v>54</x:v>
      </x:c>
      <x:c r="I2704" s="607" t="n">
        <x:v>1391.58</x:v>
      </x:c>
      <x:c r="J2704" s="607" t="n">
        <x:v>19577.16</x:v>
      </x:c>
      <x:c r="K2704" s="453" t="str">
        <x:v>SUL</x:v>
      </x:c>
      <x:c r="L2704" s="453" t="str">
        <x:v>NÃO</x:v>
      </x:c>
      <x:c r="M2704" s="453" t="str">
        <x:v>DISPONIBILIDADE O&amp;M · FORA DO FATOR K</x:v>
      </x:c>
      <x:c r="N2704" s="453" t="str">
        <x:v>DE/PARA POR CÓDIGO | NÃO INFORMADA</x:v>
      </x:c>
    </x:row>
    <x:row r="2705">
      <x:c r="A2705" s="453" t="str">
        <x:v>OUTUBRO 2025</x:v>
      </x:c>
      <x:c r="B2705" s="453" t="str">
        <x:v>DISPONIBILIDADE</x:v>
      </x:c>
      <x:c r="C2705" s="453" t="str">
        <x:v>DISPONIBILIDADE</x:v>
      </x:c>
      <x:c r="D2705" s="453" t="str">
        <x:v>LINHA MORTA</x:v>
      </x:c>
      <x:c r="E2705" s="453" t="str">
        <x:v>5025300162</x:v>
      </x:c>
      <x:c r="F2705" s="601" t="str">
        <x:v>INST PARA-RAIOS MT LM</x:v>
      </x:c>
      <x:c r="G2705" s="453" t="str">
        <x:v>UNIDADE</x:v>
      </x:c>
      <x:c r="H2705" s="604" t="n">
        <x:v>65</x:v>
      </x:c>
      <x:c r="I2705" s="607" t="n">
        <x:v>5277.77</x:v>
      </x:c>
      <x:c r="J2705" s="607" t="n">
        <x:v>30741.75</x:v>
      </x:c>
      <x:c r="K2705" s="453" t="str">
        <x:v>NORTE | SUL</x:v>
      </x:c>
      <x:c r="L2705" s="453" t="str">
        <x:v>NÃO</x:v>
      </x:c>
      <x:c r="M2705" s="453" t="str">
        <x:v>DISPONIBILIDADE O&amp;M · FORA DO FATOR K</x:v>
      </x:c>
      <x:c r="N2705" s="453" t="str">
        <x:v>DE/PARA POR CÓDIGO</x:v>
      </x:c>
    </x:row>
    <x:row r="2706">
      <x:c r="A2706" s="453" t="str">
        <x:v>OUTUBRO 2025</x:v>
      </x:c>
      <x:c r="B2706" s="453" t="str">
        <x:v>DISPONIBILIDADE</x:v>
      </x:c>
      <x:c r="C2706" s="453" t="str">
        <x:v>DISPONIBILIDADE</x:v>
      </x:c>
      <x:c r="D2706" s="453" t="str">
        <x:v>LINHA MORTA</x:v>
      </x:c>
      <x:c r="E2706" s="453" t="str">
        <x:v>5025300163</x:v>
      </x:c>
      <x:c r="F2706" s="601" t="str">
        <x:v>RET PARA-RAIOS MT LM</x:v>
      </x:c>
      <x:c r="G2706" s="453" t="str">
        <x:v>UNIDADE</x:v>
      </x:c>
      <x:c r="H2706" s="604" t="n">
        <x:v>64</x:v>
      </x:c>
      <x:c r="I2706" s="607" t="n">
        <x:v>2047.01</x:v>
      </x:c>
      <x:c r="J2706" s="607" t="n">
        <x:v>18768.64</x:v>
      </x:c>
      <x:c r="K2706" s="453" t="str">
        <x:v>NORTE | SUL</x:v>
      </x:c>
      <x:c r="L2706" s="453" t="str">
        <x:v>NÃO</x:v>
      </x:c>
      <x:c r="M2706" s="453" t="str">
        <x:v>DISPONIBILIDADE O&amp;M · FORA DO FATOR K</x:v>
      </x:c>
      <x:c r="N2706" s="453" t="str">
        <x:v>DE/PARA POR CÓDIGO</x:v>
      </x:c>
    </x:row>
    <x:row r="2707">
      <x:c r="A2707" s="453" t="str">
        <x:v>OUTUBRO 2025</x:v>
      </x:c>
      <x:c r="B2707" s="453" t="str">
        <x:v>DISPONIBILIDADE</x:v>
      </x:c>
      <x:c r="C2707" s="453" t="str">
        <x:v>DISPONIBILIDADE</x:v>
      </x:c>
      <x:c r="D2707" s="453" t="str">
        <x:v>LINHA MORTA</x:v>
      </x:c>
      <x:c r="E2707" s="453" t="str">
        <x:v>5025300166</x:v>
      </x:c>
      <x:c r="F2707" s="601" t="str">
        <x:v>INST CHAVE FUSIVEL RELIG LM</x:v>
      </x:c>
      <x:c r="G2707" s="453" t="str">
        <x:v>UNIDADE</x:v>
      </x:c>
      <x:c r="H2707" s="604" t="n">
        <x:v>3</x:v>
      </x:c>
      <x:c r="I2707" s="607" t="n">
        <x:v>1636.97</x:v>
      </x:c>
      <x:c r="J2707" s="607" t="n">
        <x:v>2312.46</x:v>
      </x:c>
      <x:c r="K2707" s="453" t="str">
        <x:v>SUL</x:v>
      </x:c>
      <x:c r="L2707" s="453" t="str">
        <x:v>NÃO</x:v>
      </x:c>
      <x:c r="M2707" s="453" t="str">
        <x:v>DISPONIBILIDADE O&amp;M · FORA DO FATOR K</x:v>
      </x:c>
      <x:c r="N2707" s="453" t="str">
        <x:v>DE/PARA POR CÓDIGO</x:v>
      </x:c>
    </x:row>
    <x:row r="2708">
      <x:c r="A2708" s="453" t="str">
        <x:v>OUTUBRO 2025</x:v>
      </x:c>
      <x:c r="B2708" s="453" t="str">
        <x:v>DISPONIBILIDADE</x:v>
      </x:c>
      <x:c r="C2708" s="453" t="str">
        <x:v>DISPONIBILIDADE</x:v>
      </x:c>
      <x:c r="D2708" s="453" t="str">
        <x:v>LINHA MORTA</x:v>
      </x:c>
      <x:c r="E2708" s="453" t="str">
        <x:v>5025300167</x:v>
      </x:c>
      <x:c r="F2708" s="601" t="str">
        <x:v>RET CHAVE FUSIVEL RELIG LM</x:v>
      </x:c>
      <x:c r="G2708" s="453" t="str">
        <x:v>UNIDADE</x:v>
      </x:c>
      <x:c r="H2708" s="604" t="n">
        <x:v>3</x:v>
      </x:c>
      <x:c r="I2708" s="607" t="n">
        <x:v>998.53</x:v>
      </x:c>
      <x:c r="J2708" s="607" t="n">
        <x:v>1410.57</x:v>
      </x:c>
      <x:c r="K2708" s="453" t="str">
        <x:v>SUL</x:v>
      </x:c>
      <x:c r="L2708" s="453" t="str">
        <x:v>NÃO</x:v>
      </x:c>
      <x:c r="M2708" s="453" t="str">
        <x:v>DISPONIBILIDADE O&amp;M · FORA DO FATOR K</x:v>
      </x:c>
      <x:c r="N2708" s="453" t="str">
        <x:v>DE/PARA POR CÓDIGO</x:v>
      </x:c>
    </x:row>
    <x:row r="2709">
      <x:c r="A2709" s="453" t="str">
        <x:v>OUTUBRO 2025</x:v>
      </x:c>
      <x:c r="B2709" s="453" t="str">
        <x:v>DISPONIBILIDADE</x:v>
      </x:c>
      <x:c r="C2709" s="453" t="str">
        <x:v>DISPONIBILIDADE</x:v>
      </x:c>
      <x:c r="D2709" s="453" t="str">
        <x:v>LINHA MORTA</x:v>
      </x:c>
      <x:c r="E2709" s="453" t="str">
        <x:v>5025300172</x:v>
      </x:c>
      <x:c r="F2709" s="601" t="str">
        <x:v>INST CHAVE FUSIVEL 15/25KV LM</x:v>
      </x:c>
      <x:c r="G2709" s="453" t="str">
        <x:v>UNIDADE</x:v>
      </x:c>
      <x:c r="H2709" s="604" t="n">
        <x:v>24</x:v>
      </x:c>
      <x:c r="I2709" s="607" t="n">
        <x:v>3176.4</x:v>
      </x:c>
      <x:c r="J2709" s="607" t="n">
        <x:v>10647.36</x:v>
      </x:c>
      <x:c r="K2709" s="453" t="str">
        <x:v>NORTE | SUL</x:v>
      </x:c>
      <x:c r="L2709" s="453" t="str">
        <x:v>NÃO</x:v>
      </x:c>
      <x:c r="M2709" s="453" t="str">
        <x:v>DISPONIBILIDADE O&amp;M · FORA DO FATOR K</x:v>
      </x:c>
      <x:c r="N2709" s="453" t="str">
        <x:v>DE/PARA POR CÓDIGO</x:v>
      </x:c>
    </x:row>
    <x:row r="2710">
      <x:c r="A2710" s="453" t="str">
        <x:v>OUTUBRO 2025</x:v>
      </x:c>
      <x:c r="B2710" s="453" t="str">
        <x:v>DISPONIBILIDADE</x:v>
      </x:c>
      <x:c r="C2710" s="453" t="str">
        <x:v>DISPONIBILIDADE</x:v>
      </x:c>
      <x:c r="D2710" s="453" t="str">
        <x:v>LINHA MORTA</x:v>
      </x:c>
      <x:c r="E2710" s="453" t="str">
        <x:v>5025300173</x:v>
      </x:c>
      <x:c r="F2710" s="601" t="str">
        <x:v>RET CHAVE FUSIVEL 15/25KV LM</x:v>
      </x:c>
      <x:c r="G2710" s="453" t="str">
        <x:v>UNIDADE</x:v>
      </x:c>
      <x:c r="H2710" s="604" t="n">
        <x:v>21</x:v>
      </x:c>
      <x:c r="I2710" s="607" t="n">
        <x:v>1462.26</x:v>
      </x:c>
      <x:c r="J2710" s="607" t="n">
        <x:v>6970.11</x:v>
      </x:c>
      <x:c r="K2710" s="453" t="str">
        <x:v>NORTE | SUL</x:v>
      </x:c>
      <x:c r="L2710" s="453" t="str">
        <x:v>NÃO</x:v>
      </x:c>
      <x:c r="M2710" s="453" t="str">
        <x:v>DISPONIBILIDADE O&amp;M · FORA DO FATOR K</x:v>
      </x:c>
      <x:c r="N2710" s="453" t="str">
        <x:v>DE/PARA POR CÓDIGO</x:v>
      </x:c>
    </x:row>
    <x:row r="2711">
      <x:c r="A2711" s="453" t="str">
        <x:v>OUTUBRO 2025</x:v>
      </x:c>
      <x:c r="B2711" s="453" t="str">
        <x:v>DISPONIBILIDADE</x:v>
      </x:c>
      <x:c r="C2711" s="453" t="str">
        <x:v>DISPONIBILIDADE</x:v>
      </x:c>
      <x:c r="D2711" s="453" t="str">
        <x:v>LINHA MORTA</x:v>
      </x:c>
      <x:c r="E2711" s="453" t="str">
        <x:v>5025300176</x:v>
      </x:c>
      <x:c r="F2711" s="601" t="str">
        <x:v>INST CHAVE FACA LM</x:v>
      </x:c>
      <x:c r="G2711" s="453" t="str">
        <x:v>UNIDADE</x:v>
      </x:c>
      <x:c r="H2711" s="604" t="n">
        <x:v>7</x:v>
      </x:c>
      <x:c r="I2711" s="607" t="n">
        <x:v>977.11</x:v>
      </x:c>
      <x:c r="J2711" s="607" t="n">
        <x:v>3105.48</x:v>
      </x:c>
      <x:c r="K2711" s="453" t="str">
        <x:v>SUL</x:v>
      </x:c>
      <x:c r="L2711" s="453" t="str">
        <x:v>NÃO</x:v>
      </x:c>
      <x:c r="M2711" s="453" t="str">
        <x:v>DISPONIBILIDADE O&amp;M · FORA DO FATOR K</x:v>
      </x:c>
      <x:c r="N2711" s="453" t="str">
        <x:v>DE/PARA POR CÓDIGO</x:v>
      </x:c>
    </x:row>
    <x:row r="2712">
      <x:c r="A2712" s="453" t="str">
        <x:v>OUTUBRO 2025</x:v>
      </x:c>
      <x:c r="B2712" s="453" t="str">
        <x:v>DISPONIBILIDADE</x:v>
      </x:c>
      <x:c r="C2712" s="453" t="str">
        <x:v>DISPONIBILIDADE</x:v>
      </x:c>
      <x:c r="D2712" s="453" t="str">
        <x:v>LINHA MORTA</x:v>
      </x:c>
      <x:c r="E2712" s="453" t="str">
        <x:v>5025300177</x:v>
      </x:c>
      <x:c r="F2712" s="601" t="str">
        <x:v>RET CHAVE FACA LM</x:v>
      </x:c>
      <x:c r="G2712" s="453" t="str">
        <x:v>UNIDADE</x:v>
      </x:c>
      <x:c r="H2712" s="604" t="n">
        <x:v>7</x:v>
      </x:c>
      <x:c r="I2712" s="607" t="n">
        <x:v>731.03</x:v>
      </x:c>
      <x:c r="J2712" s="607" t="n">
        <x:v>2323.37</x:v>
      </x:c>
      <x:c r="K2712" s="453" t="str">
        <x:v>SUL</x:v>
      </x:c>
      <x:c r="L2712" s="453" t="str">
        <x:v>NÃO</x:v>
      </x:c>
      <x:c r="M2712" s="453" t="str">
        <x:v>DISPONIBILIDADE O&amp;M · FORA DO FATOR K</x:v>
      </x:c>
      <x:c r="N2712" s="453" t="str">
        <x:v>DE/PARA POR CÓDIGO</x:v>
      </x:c>
    </x:row>
    <x:row r="2713">
      <x:c r="A2713" s="453" t="str">
        <x:v>OUTUBRO 2025</x:v>
      </x:c>
      <x:c r="B2713" s="453" t="str">
        <x:v>DISPONIBILIDADE</x:v>
      </x:c>
      <x:c r="C2713" s="453" t="str">
        <x:v>DISPONIBILIDADE</x:v>
      </x:c>
      <x:c r="D2713" s="453" t="str">
        <x:v>LINHA MORTA</x:v>
      </x:c>
      <x:c r="E2713" s="453" t="str">
        <x:v>5025300252</x:v>
      </x:c>
      <x:c r="F2713" s="601" t="str">
        <x:v>TURMA LM ATE 36,2KV 5H CAM SOBREAVISO</x:v>
      </x:c>
      <x:c r="G2713" s="453" t="str">
        <x:v>HORA</x:v>
      </x:c>
      <x:c r="H2713" s="604" t="n">
        <x:v>2279.68</x:v>
      </x:c>
      <x:c r="I2713" s="607" t="n">
        <x:v>279534.36</x:v>
      </x:c>
      <x:c r="J2713" s="607" t="n">
        <x:v>118611.75</x:v>
      </x:c>
      <x:c r="K2713" s="453" t="str">
        <x:v>NORTE | SUL</x:v>
      </x:c>
      <x:c r="L2713" s="453" t="str">
        <x:v>NÃO</x:v>
      </x:c>
      <x:c r="M2713" s="453" t="str">
        <x:v>DISPONIBILIDADE O&amp;M · FORA DO FATOR K</x:v>
      </x:c>
      <x:c r="N2713" s="453" t="str">
        <x:v>OBSERVAÇÃO DO DE/PARA</x:v>
      </x:c>
    </x:row>
    <x:row r="2714">
      <x:c r="A2714" s="453" t="str">
        <x:v>OUTUBRO 2025</x:v>
      </x:c>
      <x:c r="B2714" s="453" t="str">
        <x:v>DISPONIBILIDADE</x:v>
      </x:c>
      <x:c r="C2714" s="453" t="str">
        <x:v>DISPONIBILIDADE</x:v>
      </x:c>
      <x:c r="D2714" s="453" t="str">
        <x:v>LINHA MORTA</x:v>
      </x:c>
      <x:c r="E2714" s="453" t="str">
        <x:v>5025300253</x:v>
      </x:c>
      <x:c r="F2714" s="601" t="str">
        <x:v>TURMA LM ATE 36,2KV 2H LEVE SOBREAVISO</x:v>
      </x:c>
      <x:c r="G2714" s="453" t="str">
        <x:v>HORA</x:v>
      </x:c>
      <x:c r="H2714" s="604" t="n">
        <x:v>44</x:v>
      </x:c>
      <x:c r="I2714" s="607" t="n">
        <x:v>851.84</x:v>
      </x:c>
      <x:c r="J2714" s="607" t="n">
        <x:v>2289.32</x:v>
      </x:c>
      <x:c r="K2714" s="453" t="str">
        <x:v>NORTE | SUL</x:v>
      </x:c>
      <x:c r="L2714" s="453" t="str">
        <x:v>NÃO</x:v>
      </x:c>
      <x:c r="M2714" s="453" t="str">
        <x:v>DISPONIBILIDADE O&amp;M · FORA DO FATOR K</x:v>
      </x:c>
      <x:c r="N2714" s="453" t="str">
        <x:v>OBSERVAÇÃO DO DE/PARA</x:v>
      </x:c>
    </x:row>
    <x:row r="2715">
      <x:c r="A2715" s="453" t="str">
        <x:v>OUTUBRO 2025</x:v>
      </x:c>
      <x:c r="B2715" s="453" t="str">
        <x:v>DISPONIBILIDADE</x:v>
      </x:c>
      <x:c r="C2715" s="453" t="str">
        <x:v>DISPONIBILIDADE</x:v>
      </x:c>
      <x:c r="D2715" s="453" t="str">
        <x:v>LINHA MORTA</x:v>
      </x:c>
      <x:c r="E2715" s="453" t="str">
        <x:v>5025300384</x:v>
      </x:c>
      <x:c r="F2715" s="601" t="str">
        <x:v>RET ESPACADOR/AFASTADOR REDE PRI/SEC LM</x:v>
      </x:c>
      <x:c r="G2715" s="453" t="str">
        <x:v>CONJUNTO</x:v>
      </x:c>
      <x:c r="H2715" s="604" t="n">
        <x:v>3</x:v>
      </x:c>
      <x:c r="I2715" s="607" t="n">
        <x:v>97.31</x:v>
      </x:c>
      <x:c r="J2715" s="607" t="n">
        <x:v>473.22</x:v>
      </x:c>
      <x:c r="K2715" s="453" t="str">
        <x:v>NORTE | SUL</x:v>
      </x:c>
      <x:c r="L2715" s="453" t="str">
        <x:v>NÃO</x:v>
      </x:c>
      <x:c r="M2715" s="453" t="str">
        <x:v>DISPONIBILIDADE O&amp;M · FORA DO FATOR K</x:v>
      </x:c>
      <x:c r="N2715" s="453" t="str">
        <x:v>DE/PARA POR CÓDIGO</x:v>
      </x:c>
    </x:row>
    <x:row r="2716">
      <x:c r="A2716" s="453" t="str">
        <x:v>OUTUBRO 2025</x:v>
      </x:c>
      <x:c r="B2716" s="453" t="str">
        <x:v>DISPONIBILIDADE</x:v>
      </x:c>
      <x:c r="C2716" s="453" t="str">
        <x:v>DISPONIBILIDADE</x:v>
      </x:c>
      <x:c r="D2716" s="453" t="str">
        <x:v>PODA</x:v>
      </x:c>
      <x:c r="E2716" s="453" t="str">
        <x:v>5026000015</x:v>
      </x:c>
      <x:c r="F2716" s="601" t="str">
        <x:v>PODA ARV GRANDE PT &gt;=12M ELEV 2GE PO LM</x:v>
      </x:c>
      <x:c r="G2716" s="453" t="str">
        <x:v>UNIDADE</x:v>
      </x:c>
      <x:c r="H2716" s="604" t="n">
        <x:v>5</x:v>
      </x:c>
      <x:c r="I2716" s="607" t="n">
        <x:v>7777.15</x:v>
      </x:c>
      <x:c r="J2716" s="607" t="n">
        <x:v>1465.85</x:v>
      </x:c>
      <x:c r="K2716" s="453" t="str">
        <x:v>NORTE | SUL</x:v>
      </x:c>
      <x:c r="L2716" s="453" t="str">
        <x:v>NÃO</x:v>
      </x:c>
      <x:c r="M2716" s="453" t="str">
        <x:v>DISPONIBILIDADE O&amp;M · FORA DO FATOR K</x:v>
      </x:c>
      <x:c r="N2716" s="453" t="str">
        <x:v>SUGESTÃO POR SIMILARIDADE</x:v>
      </x:c>
    </x:row>
    <x:row r="2717">
      <x:c r="A2717" s="453" t="str">
        <x:v>OUTUBRO 2025</x:v>
      </x:c>
      <x:c r="B2717" s="453" t="str">
        <x:v>DISPONIBILIDADE</x:v>
      </x:c>
      <x:c r="C2717" s="453" t="str">
        <x:v>DISPONIBILIDADE</x:v>
      </x:c>
      <x:c r="D2717" s="453" t="str">
        <x:v>PODA</x:v>
      </x:c>
      <x:c r="E2717" s="453" t="str">
        <x:v>5026000017</x:v>
      </x:c>
      <x:c r="F2717" s="601" t="str">
        <x:v>PODA ARV MEDIO PT &gt;6&lt;12M ELEV 2ME PO LM</x:v>
      </x:c>
      <x:c r="G2717" s="453" t="str">
        <x:v>UNIDADE</x:v>
      </x:c>
      <x:c r="H2717" s="604" t="n">
        <x:v>497.972</x:v>
      </x:c>
      <x:c r="I2717" s="607" t="n">
        <x:v>182805.08</x:v>
      </x:c>
      <x:c r="J2717" s="607" t="n">
        <x:v>85163.17</x:v>
      </x:c>
      <x:c r="K2717" s="453" t="str">
        <x:v>NORTE | SUL</x:v>
      </x:c>
      <x:c r="L2717" s="453" t="str">
        <x:v>NÃO</x:v>
      </x:c>
      <x:c r="M2717" s="453" t="str">
        <x:v>DISPONIBILIDADE O&amp;M · FORA DO FATOR K</x:v>
      </x:c>
      <x:c r="N2717" s="453" t="str">
        <x:v>SUGESTÃO POR SIMILARIDADE</x:v>
      </x:c>
    </x:row>
    <x:row r="2718">
      <x:c r="A2718" s="453" t="str">
        <x:v>OUTUBRO 2025</x:v>
      </x:c>
      <x:c r="B2718" s="453" t="str">
        <x:v>DISPONIBILIDADE</x:v>
      </x:c>
      <x:c r="C2718" s="453" t="str">
        <x:v>DISPONIBILIDADE</x:v>
      </x:c>
      <x:c r="D2718" s="453" t="str">
        <x:v>PODA</x:v>
      </x:c>
      <x:c r="E2718" s="453" t="str">
        <x:v>5026000026</x:v>
      </x:c>
      <x:c r="F2718" s="601" t="str">
        <x:v>SERV CAMINHAO RECOLHE TRITURADOR/PODA</x:v>
      </x:c>
      <x:c r="G2718" s="453" t="str">
        <x:v>UNIDADE</x:v>
      </x:c>
      <x:c r="H2718" s="604" t="n">
        <x:v>512</x:v>
      </x:c>
      <x:c r="I2718" s="607" t="n">
        <x:v>93050.88</x:v>
      </x:c>
      <x:c r="J2718" s="607" t="n">
        <x:v>250173.44</x:v>
      </x:c>
      <x:c r="K2718" s="453" t="str">
        <x:v>NORTE | SUL</x:v>
      </x:c>
      <x:c r="L2718" s="453" t="str">
        <x:v>NÃO</x:v>
      </x:c>
      <x:c r="M2718" s="453" t="str">
        <x:v>DISPONIBILIDADE O&amp;M · FORA DO FATOR K</x:v>
      </x:c>
      <x:c r="N2718" s="453" t="str">
        <x:v>DE/PARA POR CÓDIGO</x:v>
      </x:c>
    </x:row>
    <x:row r="2719">
      <x:c r="A2719" s="453" t="str">
        <x:v>OUTUBRO 2025</x:v>
      </x:c>
      <x:c r="B2719" s="453" t="str">
        <x:v>DISPONIBILIDADE</x:v>
      </x:c>
      <x:c r="C2719" s="453" t="str">
        <x:v>DISPONIBILIDADE</x:v>
      </x:c>
      <x:c r="D2719" s="453" t="str">
        <x:v>PODA</x:v>
      </x:c>
      <x:c r="E2719" s="453" t="str">
        <x:v>5026000037</x:v>
      </x:c>
      <x:c r="F2719" s="601" t="str">
        <x:v>PODA ARV &lt;6M REDE BT CENTRAL 2PC PO LM</x:v>
      </x:c>
      <x:c r="G2719" s="453" t="str">
        <x:v>UNIDADE</x:v>
      </x:c>
      <x:c r="H2719" s="604" t="n">
        <x:v>1085</x:v>
      </x:c>
      <x:c r="I2719" s="607" t="n">
        <x:v>445770.63</x:v>
      </x:c>
      <x:c r="J2719" s="607" t="n">
        <x:v>265076.35</x:v>
      </x:c>
      <x:c r="K2719" s="453" t="str">
        <x:v>NORTE | SUL</x:v>
      </x:c>
      <x:c r="L2719" s="453" t="str">
        <x:v>NÃO</x:v>
      </x:c>
      <x:c r="M2719" s="453" t="str">
        <x:v>DISPONIBILIDADE O&amp;M · FORA DO FATOR K</x:v>
      </x:c>
      <x:c r="N2719" s="453" t="str">
        <x:v>SUGESTÃO POR SIMILARIDADE</x:v>
      </x:c>
    </x:row>
    <x:row r="2720">
      <x:c r="A2720" s="453" t="str">
        <x:v>OUTUBRO 2025</x:v>
      </x:c>
      <x:c r="B2720" s="453" t="str">
        <x:v>DISPONIBILIDADE</x:v>
      </x:c>
      <x:c r="C2720" s="453" t="str">
        <x:v>DISPONIBILIDADE</x:v>
      </x:c>
      <x:c r="D2720" s="453" t="str">
        <x:v>LINHA MORTA</x:v>
      </x:c>
      <x:c r="E2720" s="453" t="str">
        <x:v>5027000033</x:v>
      </x:c>
      <x:c r="F2720" s="601" t="str">
        <x:v>ABRIR FAIXA SEMI-MECANIZADA RD</x:v>
      </x:c>
      <x:c r="G2720" s="453" t="str">
        <x:v>HA</x:v>
      </x:c>
      <x:c r="H2720" s="604" t="n">
        <x:v>0.424</x:v>
      </x:c>
      <x:c r="I2720" s="607" t="n">
        <x:v>11981.38</x:v>
      </x:c>
      <x:c r="J2720" s="607" t="n">
        <x:v>8767.01</x:v>
      </x:c>
      <x:c r="K2720" s="453" t="str">
        <x:v>SUL</x:v>
      </x:c>
      <x:c r="L2720" s="453" t="str">
        <x:v>NÃO</x:v>
      </x:c>
      <x:c r="M2720" s="453" t="str">
        <x:v>DISPONIBILIDADE O&amp;M · FORA DO FATOR K</x:v>
      </x:c>
      <x:c r="N2720" s="453" t="str">
        <x:v>NÃO INFORMADA</x:v>
      </x:c>
    </x:row>
    <x:row r="2721">
      <x:c r="A2721" s="453" t="str">
        <x:v>OUTUBRO 2025</x:v>
      </x:c>
      <x:c r="B2721" s="453" t="str">
        <x:v>DISPONIBILIDADE</x:v>
      </x:c>
      <x:c r="C2721" s="453" t="str">
        <x:v>DISPONIBILIDADE</x:v>
      </x:c>
      <x:c r="D2721" s="453" t="str">
        <x:v>LINHA VIVA</x:v>
      </x:c>
      <x:c r="E2721" s="453" t="str">
        <x:v>5031200310</x:v>
      </x:c>
      <x:c r="F2721" s="601" t="str">
        <x:v>INST ESTR PRI 2/3F SUS/PAS SP CRUZ SP LV</x:v>
      </x:c>
      <x:c r="G2721" s="453" t="str">
        <x:v>UNIDADE</x:v>
      </x:c>
      <x:c r="H2721" s="604" t="n">
        <x:v>90</x:v>
      </x:c>
      <x:c r="I2721" s="607" t="n">
        <x:v>87910.73</x:v>
      </x:c>
      <x:c r="J2721" s="607" t="n">
        <x:v>55953.9</x:v>
      </x:c>
      <x:c r="K2721" s="453" t="str">
        <x:v>NORTE | SUL</x:v>
      </x:c>
      <x:c r="L2721" s="453" t="str">
        <x:v>NÃO</x:v>
      </x:c>
      <x:c r="M2721" s="453" t="str">
        <x:v>DISPONIBILIDADE O&amp;M · FORA DO FATOR K</x:v>
      </x:c>
      <x:c r="N2721" s="453" t="str">
        <x:v>DE/PARA POR CÓDIGO | NÃO INFORMADA</x:v>
      </x:c>
    </x:row>
    <x:row r="2722">
      <x:c r="A2722" s="453" t="str">
        <x:v>OUTUBRO 2025</x:v>
      </x:c>
      <x:c r="B2722" s="453" t="str">
        <x:v>DISPONIBILIDADE</x:v>
      </x:c>
      <x:c r="C2722" s="453" t="str">
        <x:v>DISPONIBILIDADE</x:v>
      </x:c>
      <x:c r="D2722" s="453" t="str">
        <x:v>LINHA VIVA</x:v>
      </x:c>
      <x:c r="E2722" s="453" t="str">
        <x:v>5031200311</x:v>
      </x:c>
      <x:c r="F2722" s="601" t="str">
        <x:v>RET ESTR PRI 2/3F SUS/PAS SP CRUZ SP LV</x:v>
      </x:c>
      <x:c r="G2722" s="453" t="str">
        <x:v>UNIDADE</x:v>
      </x:c>
      <x:c r="H2722" s="604" t="n">
        <x:v>75</x:v>
      </x:c>
      <x:c r="I2722" s="607" t="n">
        <x:v>31133.02</x:v>
      </x:c>
      <x:c r="J2722" s="607" t="n">
        <x:v>29976.75</x:v>
      </x:c>
      <x:c r="K2722" s="453" t="str">
        <x:v>NORTE | SUL</x:v>
      </x:c>
      <x:c r="L2722" s="453" t="str">
        <x:v>NÃO</x:v>
      </x:c>
      <x:c r="M2722" s="453" t="str">
        <x:v>DISPONIBILIDADE O&amp;M · FORA DO FATOR K</x:v>
      </x:c>
      <x:c r="N2722" s="453" t="str">
        <x:v>DE/PARA POR CÓDIGO</x:v>
      </x:c>
    </x:row>
    <x:row r="2723">
      <x:c r="A2723" s="453" t="str">
        <x:v>OUTUBRO 2025</x:v>
      </x:c>
      <x:c r="B2723" s="453" t="str">
        <x:v>DISPONIBILIDADE</x:v>
      </x:c>
      <x:c r="C2723" s="453" t="str">
        <x:v>DISPONIBILIDADE</x:v>
      </x:c>
      <x:c r="D2723" s="453" t="str">
        <x:v>LINHA VIVA</x:v>
      </x:c>
      <x:c r="E2723" s="453" t="str">
        <x:v>5031200312</x:v>
      </x:c>
      <x:c r="F2723" s="601" t="str">
        <x:v>INST ESTR PRI 2/3F SUS/PAS DP CRUZ DP LV</x:v>
      </x:c>
      <x:c r="G2723" s="453" t="str">
        <x:v>UNIDADE</x:v>
      </x:c>
      <x:c r="H2723" s="604" t="n">
        <x:v>10</x:v>
      </x:c>
      <x:c r="I2723" s="607" t="n">
        <x:v>14941.44</x:v>
      </x:c>
      <x:c r="J2723" s="607" t="n">
        <x:v>11686.3</x:v>
      </x:c>
      <x:c r="K2723" s="453" t="str">
        <x:v>NORTE | SUL</x:v>
      </x:c>
      <x:c r="L2723" s="453" t="str">
        <x:v>NÃO</x:v>
      </x:c>
      <x:c r="M2723" s="453" t="str">
        <x:v>DISPONIBILIDADE O&amp;M · FORA DO FATOR K</x:v>
      </x:c>
      <x:c r="N2723" s="453" t="str">
        <x:v>DE/PARA POR CÓDIGO | NÃO INFORMADA</x:v>
      </x:c>
    </x:row>
    <x:row r="2724">
      <x:c r="A2724" s="453" t="str">
        <x:v>OUTUBRO 2025</x:v>
      </x:c>
      <x:c r="B2724" s="453" t="str">
        <x:v>DISPONIBILIDADE</x:v>
      </x:c>
      <x:c r="C2724" s="453" t="str">
        <x:v>DISPONIBILIDADE</x:v>
      </x:c>
      <x:c r="D2724" s="453" t="str">
        <x:v>LINHA VIVA</x:v>
      </x:c>
      <x:c r="E2724" s="453" t="str">
        <x:v>5031200313</x:v>
      </x:c>
      <x:c r="F2724" s="601" t="str">
        <x:v>RET ESTR PRI 2/3F SUS/PAS DP CRUZ DP LV</x:v>
      </x:c>
      <x:c r="G2724" s="453" t="str">
        <x:v>UNIDADE</x:v>
      </x:c>
      <x:c r="H2724" s="604" t="n">
        <x:v>22</x:v>
      </x:c>
      <x:c r="I2724" s="607" t="n">
        <x:v>11085.64</x:v>
      </x:c>
      <x:c r="J2724" s="607" t="n">
        <x:v>16526.84</x:v>
      </x:c>
      <x:c r="K2724" s="453" t="str">
        <x:v>NORTE | SUL</x:v>
      </x:c>
      <x:c r="L2724" s="453" t="str">
        <x:v>NÃO</x:v>
      </x:c>
      <x:c r="M2724" s="453" t="str">
        <x:v>DISPONIBILIDADE O&amp;M · FORA DO FATOR K</x:v>
      </x:c>
      <x:c r="N2724" s="453" t="str">
        <x:v>DE/PARA POR CÓDIGO</x:v>
      </x:c>
    </x:row>
    <x:row r="2725">
      <x:c r="A2725" s="453" t="str">
        <x:v>OUTUBRO 2025</x:v>
      </x:c>
      <x:c r="B2725" s="453" t="str">
        <x:v>DISPONIBILIDADE</x:v>
      </x:c>
      <x:c r="C2725" s="453" t="str">
        <x:v>DISPONIBILIDADE</x:v>
      </x:c>
      <x:c r="D2725" s="453" t="str">
        <x:v>LINHA VIVA</x:v>
      </x:c>
      <x:c r="E2725" s="453" t="str">
        <x:v>5031200314</x:v>
      </x:c>
      <x:c r="F2725" s="601" t="str">
        <x:v>INST ESTR PRI 2/3F ANC/AMA SP CRUZ DP LV</x:v>
      </x:c>
      <x:c r="G2725" s="453" t="str">
        <x:v>UNIDADE</x:v>
      </x:c>
      <x:c r="H2725" s="604" t="n">
        <x:v>8</x:v>
      </x:c>
      <x:c r="I2725" s="607" t="n">
        <x:v>16917.84</x:v>
      </x:c>
      <x:c r="J2725" s="607" t="n">
        <x:v>10016.64</x:v>
      </x:c>
      <x:c r="K2725" s="453" t="str">
        <x:v>NORTE | SUL</x:v>
      </x:c>
      <x:c r="L2725" s="453" t="str">
        <x:v>NÃO</x:v>
      </x:c>
      <x:c r="M2725" s="453" t="str">
        <x:v>DISPONIBILIDADE O&amp;M · FORA DO FATOR K</x:v>
      </x:c>
      <x:c r="N2725" s="453" t="str">
        <x:v>DE/PARA POR CÓDIGO</x:v>
      </x:c>
    </x:row>
    <x:row r="2726">
      <x:c r="A2726" s="453" t="str">
        <x:v>OUTUBRO 2025</x:v>
      </x:c>
      <x:c r="B2726" s="453" t="str">
        <x:v>DISPONIBILIDADE</x:v>
      </x:c>
      <x:c r="C2726" s="453" t="str">
        <x:v>DISPONIBILIDADE</x:v>
      </x:c>
      <x:c r="D2726" s="453" t="str">
        <x:v>LINHA VIVA</x:v>
      </x:c>
      <x:c r="E2726" s="453" t="str">
        <x:v>5031200315</x:v>
      </x:c>
      <x:c r="F2726" s="601" t="str">
        <x:v>RET ESTR PRI 2/3F ANC/AMA SP CRUZ DP LV</x:v>
      </x:c>
      <x:c r="G2726" s="453" t="str">
        <x:v>UNIDADE</x:v>
      </x:c>
      <x:c r="H2726" s="604" t="n">
        <x:v>7</x:v>
      </x:c>
      <x:c r="I2726" s="607" t="n">
        <x:v>5972.56</x:v>
      </x:c>
      <x:c r="J2726" s="607" t="n">
        <x:v>5634.02</x:v>
      </x:c>
      <x:c r="K2726" s="453" t="str">
        <x:v>NORTE | SUL</x:v>
      </x:c>
      <x:c r="L2726" s="453" t="str">
        <x:v>NÃO</x:v>
      </x:c>
      <x:c r="M2726" s="453" t="str">
        <x:v>DISPONIBILIDADE O&amp;M · FORA DO FATOR K</x:v>
      </x:c>
      <x:c r="N2726" s="453" t="str">
        <x:v>DE/PARA POR CÓDIGO</x:v>
      </x:c>
    </x:row>
    <x:row r="2727">
      <x:c r="A2727" s="453" t="str">
        <x:v>OUTUBRO 2025</x:v>
      </x:c>
      <x:c r="B2727" s="453" t="str">
        <x:v>DISPONIBILIDADE</x:v>
      </x:c>
      <x:c r="C2727" s="453" t="str">
        <x:v>DISPONIBILIDADE</x:v>
      </x:c>
      <x:c r="D2727" s="453" t="str">
        <x:v>LINHA VIVA</x:v>
      </x:c>
      <x:c r="E2727" s="453" t="str">
        <x:v>5031200316</x:v>
      </x:c>
      <x:c r="F2727" s="601" t="str">
        <x:v>INST ESTR PRI 2/3F ANC/AMA DP CRUZ DP LV</x:v>
      </x:c>
      <x:c r="G2727" s="453" t="str">
        <x:v>UNIDADE</x:v>
      </x:c>
      <x:c r="H2727" s="604" t="n">
        <x:v>3</x:v>
      </x:c>
      <x:c r="I2727" s="607" t="n">
        <x:v>9756.24</x:v>
      </x:c>
      <x:c r="J2727" s="607" t="n">
        <x:v>5008.44</x:v>
      </x:c>
      <x:c r="K2727" s="453" t="str">
        <x:v>NORTE | SUL</x:v>
      </x:c>
      <x:c r="L2727" s="453" t="str">
        <x:v>NÃO</x:v>
      </x:c>
      <x:c r="M2727" s="453" t="str">
        <x:v>DISPONIBILIDADE O&amp;M · FORA DO FATOR K</x:v>
      </x:c>
      <x:c r="N2727" s="453" t="str">
        <x:v>DE/PARA POR CÓDIGO | NÃO INFORMADA</x:v>
      </x:c>
    </x:row>
    <x:row r="2728">
      <x:c r="A2728" s="453" t="str">
        <x:v>OUTUBRO 2025</x:v>
      </x:c>
      <x:c r="B2728" s="453" t="str">
        <x:v>DISPONIBILIDADE</x:v>
      </x:c>
      <x:c r="C2728" s="453" t="str">
        <x:v>DISPONIBILIDADE</x:v>
      </x:c>
      <x:c r="D2728" s="453" t="str">
        <x:v>LINHA VIVA</x:v>
      </x:c>
      <x:c r="E2728" s="453" t="str">
        <x:v>5031200317</x:v>
      </x:c>
      <x:c r="F2728" s="601" t="str">
        <x:v>RET ESTR PRI 2/3F ANC/AMA DP CRUZ DP LV</x:v>
      </x:c>
      <x:c r="G2728" s="453" t="str">
        <x:v>UNIDADE</x:v>
      </x:c>
      <x:c r="H2728" s="604" t="n">
        <x:v>4</x:v>
      </x:c>
      <x:c r="I2728" s="607" t="n">
        <x:v>5683.83</x:v>
      </x:c>
      <x:c r="J2728" s="607" t="n">
        <x:v>4293.04</x:v>
      </x:c>
      <x:c r="K2728" s="453" t="str">
        <x:v>NORTE | SUL</x:v>
      </x:c>
      <x:c r="L2728" s="453" t="str">
        <x:v>NÃO</x:v>
      </x:c>
      <x:c r="M2728" s="453" t="str">
        <x:v>DISPONIBILIDADE O&amp;M · FORA DO FATOR K</x:v>
      </x:c>
      <x:c r="N2728" s="453" t="str">
        <x:v>DE/PARA POR CÓDIGO</x:v>
      </x:c>
    </x:row>
    <x:row r="2729">
      <x:c r="A2729" s="453" t="str">
        <x:v>OUTUBRO 2025</x:v>
      </x:c>
      <x:c r="B2729" s="453" t="str">
        <x:v>DISPONIBILIDADE</x:v>
      </x:c>
      <x:c r="C2729" s="453" t="str">
        <x:v>DISPONIBILIDADE</x:v>
      </x:c>
      <x:c r="D2729" s="453" t="str">
        <x:v>LINHA VIVA</x:v>
      </x:c>
      <x:c r="E2729" s="453" t="str">
        <x:v>5031200338</x:v>
      </x:c>
      <x:c r="F2729" s="601" t="str">
        <x:v>TURMA LV INST POSTE ESTRUT PRIMARIA LV</x:v>
      </x:c>
      <x:c r="G2729" s="453" t="str">
        <x:v>UNIDADE</x:v>
      </x:c>
      <x:c r="H2729" s="604" t="n">
        <x:v>1</x:v>
      </x:c>
      <x:c r="I2729" s="607" t="n">
        <x:v>1088.24</x:v>
      </x:c>
      <x:c r="J2729" s="607" t="n">
        <x:v>1268.91</x:v>
      </x:c>
      <x:c r="K2729" s="453" t="str">
        <x:v>SUL</x:v>
      </x:c>
      <x:c r="L2729" s="453" t="str">
        <x:v>NÃO</x:v>
      </x:c>
      <x:c r="M2729" s="453" t="str">
        <x:v>DISPONIBILIDADE O&amp;M · FORA DO FATOR K</x:v>
      </x:c>
      <x:c r="N2729" s="453" t="str">
        <x:v>DE/PARA POR CÓDIGO</x:v>
      </x:c>
    </x:row>
    <x:row r="2730">
      <x:c r="A2730" s="453" t="str">
        <x:v>OUTUBRO 2025</x:v>
      </x:c>
      <x:c r="B2730" s="453" t="str">
        <x:v>DISPONIBILIDADE</x:v>
      </x:c>
      <x:c r="C2730" s="453" t="str">
        <x:v>DISPONIBILIDADE</x:v>
      </x:c>
      <x:c r="D2730" s="453" t="str">
        <x:v>LINHA VIVA</x:v>
      </x:c>
      <x:c r="E2730" s="453" t="str">
        <x:v>5031200339</x:v>
      </x:c>
      <x:c r="F2730" s="601" t="str">
        <x:v>TURMA LV RET POSTE ESTRUT PRIMARIA LV</x:v>
      </x:c>
      <x:c r="G2730" s="453" t="str">
        <x:v>UNIDADE</x:v>
      </x:c>
      <x:c r="H2730" s="604" t="n">
        <x:v>1</x:v>
      </x:c>
      <x:c r="I2730" s="607" t="n">
        <x:v>633.66</x:v>
      </x:c>
      <x:c r="J2730" s="607" t="n">
        <x:v>1087.66</x:v>
      </x:c>
      <x:c r="K2730" s="453" t="str">
        <x:v>SUL</x:v>
      </x:c>
      <x:c r="L2730" s="453" t="str">
        <x:v>NÃO</x:v>
      </x:c>
      <x:c r="M2730" s="453" t="str">
        <x:v>DISPONIBILIDADE O&amp;M · FORA DO FATOR K</x:v>
      </x:c>
      <x:c r="N2730" s="453" t="str">
        <x:v>DE/PARA POR CÓDIGO</x:v>
      </x:c>
    </x:row>
    <x:row r="2731">
      <x:c r="A2731" s="453" t="str">
        <x:v>OUTUBRO 2025</x:v>
      </x:c>
      <x:c r="B2731" s="453" t="str">
        <x:v>DISPONIBILIDADE</x:v>
      </x:c>
      <x:c r="C2731" s="453" t="str">
        <x:v>DISPONIBILIDADE</x:v>
      </x:c>
      <x:c r="D2731" s="453" t="str">
        <x:v>LINHA VIVA</x:v>
      </x:c>
      <x:c r="E2731" s="453" t="str">
        <x:v>5031200340</x:v>
      </x:c>
      <x:c r="F2731" s="601" t="str">
        <x:v>NIVELAR CRUZETA LV</x:v>
      </x:c>
      <x:c r="G2731" s="453" t="str">
        <x:v>CONJUNTO</x:v>
      </x:c>
      <x:c r="H2731" s="604" t="n">
        <x:v>1</x:v>
      </x:c>
      <x:c r="I2731" s="607" t="n">
        <x:v>500.25</x:v>
      </x:c>
      <x:c r="J2731" s="607" t="n">
        <x:v>528.57</x:v>
      </x:c>
      <x:c r="K2731" s="453" t="str">
        <x:v>NORTE</x:v>
      </x:c>
      <x:c r="L2731" s="453" t="str">
        <x:v>NÃO</x:v>
      </x:c>
      <x:c r="M2731" s="453" t="str">
        <x:v>DISPONIBILIDADE O&amp;M · FORA DO FATOR K</x:v>
      </x:c>
      <x:c r="N2731" s="453" t="str">
        <x:v>DE/PARA POR CÓDIGO</x:v>
      </x:c>
    </x:row>
    <x:row r="2732">
      <x:c r="A2732" s="453" t="str">
        <x:v>OUTUBRO 2025</x:v>
      </x:c>
      <x:c r="B2732" s="453" t="str">
        <x:v>DISPONIBILIDADE</x:v>
      </x:c>
      <x:c r="C2732" s="453" t="str">
        <x:v>DISPONIBILIDADE</x:v>
      </x:c>
      <x:c r="D2732" s="453" t="str">
        <x:v>LINHA VIVA</x:v>
      </x:c>
      <x:c r="E2732" s="453" t="str">
        <x:v>5031300110</x:v>
      </x:c>
      <x:c r="F2732" s="601" t="str">
        <x:v>INST ISOLADOR PINO/PILAR LV</x:v>
      </x:c>
      <x:c r="G2732" s="453" t="str">
        <x:v>UNIDADE</x:v>
      </x:c>
      <x:c r="H2732" s="604" t="n">
        <x:v>2</x:v>
      </x:c>
      <x:c r="I2732" s="607" t="n">
        <x:v>519.71</x:v>
      </x:c>
      <x:c r="J2732" s="607" t="n">
        <x:v>650.78</x:v>
      </x:c>
      <x:c r="K2732" s="453" t="str">
        <x:v>NORTE | SUL</x:v>
      </x:c>
      <x:c r="L2732" s="453" t="str">
        <x:v>NÃO</x:v>
      </x:c>
      <x:c r="M2732" s="453" t="str">
        <x:v>DISPONIBILIDADE O&amp;M · FORA DO FATOR K</x:v>
      </x:c>
      <x:c r="N2732" s="453" t="str">
        <x:v>DE/PARA POR CÓDIGO</x:v>
      </x:c>
    </x:row>
    <x:row r="2733">
      <x:c r="A2733" s="453" t="str">
        <x:v>OUTUBRO 2025</x:v>
      </x:c>
      <x:c r="B2733" s="453" t="str">
        <x:v>DISPONIBILIDADE</x:v>
      </x:c>
      <x:c r="C2733" s="453" t="str">
        <x:v>DISPONIBILIDADE</x:v>
      </x:c>
      <x:c r="D2733" s="453" t="str">
        <x:v>LINHA VIVA</x:v>
      </x:c>
      <x:c r="E2733" s="453" t="str">
        <x:v>5031300111</x:v>
      </x:c>
      <x:c r="F2733" s="601" t="str">
        <x:v>RET ISOLADOR PINO/PILAR LV</x:v>
      </x:c>
      <x:c r="G2733" s="453" t="str">
        <x:v>UNIDADE</x:v>
      </x:c>
      <x:c r="H2733" s="604" t="n">
        <x:v>1</x:v>
      </x:c>
      <x:c r="I2733" s="607" t="n">
        <x:v>99.87</x:v>
      </x:c>
      <x:c r="J2733" s="607" t="n">
        <x:v>217.53</x:v>
      </x:c>
      <x:c r="K2733" s="453" t="str">
        <x:v>NORTE | SUL</x:v>
      </x:c>
      <x:c r="L2733" s="453" t="str">
        <x:v>NÃO</x:v>
      </x:c>
      <x:c r="M2733" s="453" t="str">
        <x:v>DISPONIBILIDADE O&amp;M · FORA DO FATOR K</x:v>
      </x:c>
      <x:c r="N2733" s="453" t="str">
        <x:v>DE/PARA POR CÓDIGO | NÃO INFORMADA</x:v>
      </x:c>
    </x:row>
    <x:row r="2734">
      <x:c r="A2734" s="453" t="str">
        <x:v>OUTUBRO 2025</x:v>
      </x:c>
      <x:c r="B2734" s="453" t="str">
        <x:v>DISPONIBILIDADE</x:v>
      </x:c>
      <x:c r="C2734" s="453" t="str">
        <x:v>DISPONIBILIDADE</x:v>
      </x:c>
      <x:c r="D2734" s="453" t="str">
        <x:v>LINHA VIVA</x:v>
      </x:c>
      <x:c r="E2734" s="453" t="str">
        <x:v>5031300112</x:v>
      </x:c>
      <x:c r="F2734" s="601" t="str">
        <x:v>INST ISOLAD DISCO/ANCORAGEM LV</x:v>
      </x:c>
      <x:c r="G2734" s="453" t="str">
        <x:v>CONJUNTO</x:v>
      </x:c>
      <x:c r="H2734" s="604" t="n">
        <x:v>4</x:v>
      </x:c>
      <x:c r="I2734" s="607" t="n">
        <x:v>1766.75</x:v>
      </x:c>
      <x:c r="J2734" s="607" t="n">
        <x:v>1452.16</x:v>
      </x:c>
      <x:c r="K2734" s="453" t="str">
        <x:v>NORTE | SUL</x:v>
      </x:c>
      <x:c r="L2734" s="453" t="str">
        <x:v>NÃO</x:v>
      </x:c>
      <x:c r="M2734" s="453" t="str">
        <x:v>DISPONIBILIDADE O&amp;M · FORA DO FATOR K</x:v>
      </x:c>
      <x:c r="N2734" s="453" t="str">
        <x:v>DE/PARA POR CÓDIGO</x:v>
      </x:c>
    </x:row>
    <x:row r="2735">
      <x:c r="A2735" s="453" t="str">
        <x:v>OUTUBRO 2025</x:v>
      </x:c>
      <x:c r="B2735" s="453" t="str">
        <x:v>DISPONIBILIDADE</x:v>
      </x:c>
      <x:c r="C2735" s="453" t="str">
        <x:v>DISPONIBILIDADE</x:v>
      </x:c>
      <x:c r="D2735" s="453" t="str">
        <x:v>LINHA VIVA</x:v>
      </x:c>
      <x:c r="E2735" s="453" t="str">
        <x:v>5031300113</x:v>
      </x:c>
      <x:c r="F2735" s="601" t="str">
        <x:v>RET ISOLAD DISCO/ANCORAGEM LV</x:v>
      </x:c>
      <x:c r="G2735" s="453" t="str">
        <x:v>CONJUNTO</x:v>
      </x:c>
      <x:c r="H2735" s="604" t="n">
        <x:v>1</x:v>
      </x:c>
      <x:c r="I2735" s="607" t="n">
        <x:v>165.36</x:v>
      </x:c>
      <x:c r="J2735" s="607" t="n">
        <x:v>254.55</x:v>
      </x:c>
      <x:c r="K2735" s="453" t="str">
        <x:v>NORTE | SUL</x:v>
      </x:c>
      <x:c r="L2735" s="453" t="str">
        <x:v>NÃO</x:v>
      </x:c>
      <x:c r="M2735" s="453" t="str">
        <x:v>DISPONIBILIDADE O&amp;M · FORA DO FATOR K</x:v>
      </x:c>
      <x:c r="N2735" s="453" t="str">
        <x:v>DE/PARA POR CÓDIGO</x:v>
      </x:c>
    </x:row>
    <x:row r="2736">
      <x:c r="A2736" s="453" t="str">
        <x:v>OUTUBRO 2025</x:v>
      </x:c>
      <x:c r="B2736" s="453" t="str">
        <x:v>DISPONIBILIDADE</x:v>
      </x:c>
      <x:c r="C2736" s="453" t="str">
        <x:v>DISPONIBILIDADE</x:v>
      </x:c>
      <x:c r="D2736" s="453" t="str">
        <x:v>LINHA VIVA</x:v>
      </x:c>
      <x:c r="E2736" s="453" t="str">
        <x:v>5032000207</x:v>
      </x:c>
      <x:c r="F2736" s="601" t="str">
        <x:v>INST EMENDA COND NU AL/CU LV</x:v>
      </x:c>
      <x:c r="G2736" s="453" t="str">
        <x:v>UNIDADE</x:v>
      </x:c>
      <x:c r="H2736" s="604" t="n">
        <x:v>3</x:v>
      </x:c>
      <x:c r="I2736" s="607" t="n">
        <x:v>1006.95</x:v>
      </x:c>
      <x:c r="J2736" s="607" t="n">
        <x:v>1087.77</x:v>
      </x:c>
      <x:c r="K2736" s="453" t="str">
        <x:v>NORTE | SUL</x:v>
      </x:c>
      <x:c r="L2736" s="453" t="str">
        <x:v>NÃO</x:v>
      </x:c>
      <x:c r="M2736" s="453" t="str">
        <x:v>DISPONIBILIDADE O&amp;M · FORA DO FATOR K</x:v>
      </x:c>
      <x:c r="N2736" s="453" t="str">
        <x:v>DE/PARA POR CÓDIGO</x:v>
      </x:c>
    </x:row>
    <x:row r="2737">
      <x:c r="A2737" s="453" t="str">
        <x:v>OUTUBRO 2025</x:v>
      </x:c>
      <x:c r="B2737" s="453" t="str">
        <x:v>DISPONIBILIDADE</x:v>
      </x:c>
      <x:c r="C2737" s="453" t="str">
        <x:v>DISPONIBILIDADE</x:v>
      </x:c>
      <x:c r="D2737" s="453" t="str">
        <x:v>LINHA VIVA</x:v>
      </x:c>
      <x:c r="E2737" s="453" t="str">
        <x:v>5032000208</x:v>
      </x:c>
      <x:c r="F2737" s="601" t="str">
        <x:v>INST CONECTOR EM CONDUTOR LV</x:v>
      </x:c>
      <x:c r="G2737" s="453" t="str">
        <x:v>UNIDADE</x:v>
      </x:c>
      <x:c r="H2737" s="604" t="n">
        <x:v>71</x:v>
      </x:c>
      <x:c r="I2737" s="607" t="n">
        <x:v>13212.9</x:v>
      </x:c>
      <x:c r="J2737" s="607" t="n">
        <x:v>19253.78</x:v>
      </x:c>
      <x:c r="K2737" s="453" t="str">
        <x:v>NORTE | SUL</x:v>
      </x:c>
      <x:c r="L2737" s="453" t="str">
        <x:v>NÃO</x:v>
      </x:c>
      <x:c r="M2737" s="453" t="str">
        <x:v>DISPONIBILIDADE O&amp;M · FORA DO FATOR K</x:v>
      </x:c>
      <x:c r="N2737" s="453" t="str">
        <x:v>DE/PARA POR CÓDIGO</x:v>
      </x:c>
    </x:row>
    <x:row r="2738">
      <x:c r="A2738" s="453" t="str">
        <x:v>OUTUBRO 2025</x:v>
      </x:c>
      <x:c r="B2738" s="453" t="str">
        <x:v>DISPONIBILIDADE</x:v>
      </x:c>
      <x:c r="C2738" s="453" t="str">
        <x:v>DISPONIBILIDADE</x:v>
      </x:c>
      <x:c r="D2738" s="453" t="str">
        <x:v>LINHA VIVA</x:v>
      </x:c>
      <x:c r="E2738" s="453" t="str">
        <x:v>5032000209</x:v>
      </x:c>
      <x:c r="F2738" s="601" t="str">
        <x:v>RET CONECTOR EM CONDUTOR LV</x:v>
      </x:c>
      <x:c r="G2738" s="453" t="str">
        <x:v>UNIDADE</x:v>
      </x:c>
      <x:c r="H2738" s="604" t="n">
        <x:v>56</x:v>
      </x:c>
      <x:c r="I2738" s="607" t="n">
        <x:v>8496.83</x:v>
      </x:c>
      <x:c r="J2738" s="607" t="n">
        <x:v>9607.36</x:v>
      </x:c>
      <x:c r="K2738" s="453" t="str">
        <x:v>NORTE | SUL</x:v>
      </x:c>
      <x:c r="L2738" s="453" t="str">
        <x:v>NÃO</x:v>
      </x:c>
      <x:c r="M2738" s="453" t="str">
        <x:v>DISPONIBILIDADE O&amp;M · FORA DO FATOR K</x:v>
      </x:c>
      <x:c r="N2738" s="453" t="str">
        <x:v>DE/PARA POR CÓDIGO</x:v>
      </x:c>
    </x:row>
    <x:row r="2739">
      <x:c r="A2739" s="453" t="str">
        <x:v>OUTUBRO 2025</x:v>
      </x:c>
      <x:c r="B2739" s="453" t="str">
        <x:v>DISPONIBILIDADE</x:v>
      </x:c>
      <x:c r="C2739" s="453" t="str">
        <x:v>DISPONIBILIDADE</x:v>
      </x:c>
      <x:c r="D2739" s="453" t="str">
        <x:v>LINHA VIVA</x:v>
      </x:c>
      <x:c r="E2739" s="453" t="str">
        <x:v>5032000214</x:v>
      </x:c>
      <x:c r="F2739" s="601" t="str">
        <x:v>INST AMARRACAO COND NU/MULTIP/PROTEG LV</x:v>
      </x:c>
      <x:c r="G2739" s="453" t="str">
        <x:v>UNIDADE</x:v>
      </x:c>
      <x:c r="H2739" s="604" t="n">
        <x:v>12</x:v>
      </x:c>
      <x:c r="I2739" s="607" t="n">
        <x:v>1859.46</x:v>
      </x:c>
      <x:c r="J2739" s="607" t="n">
        <x:v>3809.16</x:v>
      </x:c>
      <x:c r="K2739" s="453" t="str">
        <x:v>NORTE | SUL</x:v>
      </x:c>
      <x:c r="L2739" s="453" t="str">
        <x:v>NÃO</x:v>
      </x:c>
      <x:c r="M2739" s="453" t="str">
        <x:v>DISPONIBILIDADE O&amp;M · FORA DO FATOR K</x:v>
      </x:c>
      <x:c r="N2739" s="453" t="str">
        <x:v>DE/PARA POR CÓDIGO</x:v>
      </x:c>
    </x:row>
    <x:row r="2740">
      <x:c r="A2740" s="453" t="str">
        <x:v>OUTUBRO 2025</x:v>
      </x:c>
      <x:c r="B2740" s="453" t="str">
        <x:v>DISPONIBILIDADE</x:v>
      </x:c>
      <x:c r="C2740" s="453" t="str">
        <x:v>DISPONIBILIDADE</x:v>
      </x:c>
      <x:c r="D2740" s="453" t="str">
        <x:v>LINHA VIVA</x:v>
      </x:c>
      <x:c r="E2740" s="453" t="str">
        <x:v>5032000215</x:v>
      </x:c>
      <x:c r="F2740" s="601" t="str">
        <x:v>INST FLY TAP/CRUZAM AEREO LV</x:v>
      </x:c>
      <x:c r="G2740" s="453" t="str">
        <x:v>UNIDADE</x:v>
      </x:c>
      <x:c r="H2740" s="604" t="n">
        <x:v>6</x:v>
      </x:c>
      <x:c r="I2740" s="607" t="n">
        <x:v>3975.99</x:v>
      </x:c>
      <x:c r="J2740" s="607" t="n">
        <x:v>3072.12</x:v>
      </x:c>
      <x:c r="K2740" s="453" t="str">
        <x:v>NORTE | SUL</x:v>
      </x:c>
      <x:c r="L2740" s="453" t="str">
        <x:v>NÃO</x:v>
      </x:c>
      <x:c r="M2740" s="453" t="str">
        <x:v>DISPONIBILIDADE O&amp;M · FORA DO FATOR K</x:v>
      </x:c>
      <x:c r="N2740" s="453" t="str">
        <x:v>NÃO INFORMADA | DE/PARA POR CÓDIGO</x:v>
      </x:c>
    </x:row>
    <x:row r="2741">
      <x:c r="A2741" s="453" t="str">
        <x:v>OUTUBRO 2025</x:v>
      </x:c>
      <x:c r="B2741" s="453" t="str">
        <x:v>DISPONIBILIDADE</x:v>
      </x:c>
      <x:c r="C2741" s="453" t="str">
        <x:v>DISPONIBILIDADE</x:v>
      </x:c>
      <x:c r="D2741" s="453" t="str">
        <x:v>LINHA VIVA</x:v>
      </x:c>
      <x:c r="E2741" s="453" t="str">
        <x:v>5032000216</x:v>
      </x:c>
      <x:c r="F2741" s="601" t="str">
        <x:v>RET FLY TAP /CRUZAM AEREO LV</x:v>
      </x:c>
      <x:c r="G2741" s="453" t="str">
        <x:v>UNIDADE</x:v>
      </x:c>
      <x:c r="H2741" s="604" t="n">
        <x:v>1</x:v>
      </x:c>
      <x:c r="I2741" s="607" t="n">
        <x:v>805.54</x:v>
      </x:c>
      <x:c r="J2741" s="607" t="n">
        <x:v>329.22</x:v>
      </x:c>
      <x:c r="K2741" s="453" t="str">
        <x:v>SUL</x:v>
      </x:c>
      <x:c r="L2741" s="453" t="str">
        <x:v>NÃO</x:v>
      </x:c>
      <x:c r="M2741" s="453" t="str">
        <x:v>DISPONIBILIDADE O&amp;M · FORA DO FATOR K</x:v>
      </x:c>
      <x:c r="N2741" s="453" t="str">
        <x:v>DE/PARA POR CÓDIGO</x:v>
      </x:c>
    </x:row>
    <x:row r="2742">
      <x:c r="A2742" s="453" t="str">
        <x:v>OUTUBRO 2025</x:v>
      </x:c>
      <x:c r="B2742" s="453" t="str">
        <x:v>DISPONIBILIDADE</x:v>
      </x:c>
      <x:c r="C2742" s="453" t="str">
        <x:v>DISPONIBILIDADE</x:v>
      </x:c>
      <x:c r="D2742" s="453" t="str">
        <x:v>LINHA VIVA</x:v>
      </x:c>
      <x:c r="E2742" s="453" t="str">
        <x:v>5032000219</x:v>
      </x:c>
      <x:c r="F2742" s="601" t="str">
        <x:v>INST ESTRIBO OU GRAMPO LINHA VIVA RD LV</x:v>
      </x:c>
      <x:c r="G2742" s="453" t="str">
        <x:v>UNIDADE</x:v>
      </x:c>
      <x:c r="H2742" s="604" t="n">
        <x:v>1</x:v>
      </x:c>
      <x:c r="I2742" s="607" t="n">
        <x:v>1220.64</x:v>
      </x:c>
      <x:c r="J2742" s="607" t="n">
        <x:v>271.18</x:v>
      </x:c>
      <x:c r="K2742" s="453" t="str">
        <x:v>NORTE | SUL</x:v>
      </x:c>
      <x:c r="L2742" s="453" t="str">
        <x:v>NÃO</x:v>
      </x:c>
      <x:c r="M2742" s="453" t="str">
        <x:v>DISPONIBILIDADE O&amp;M · FORA DO FATOR K</x:v>
      </x:c>
      <x:c r="N2742" s="453" t="str">
        <x:v>NÃO INFORMADA | DE/PARA POR CÓDIGO</x:v>
      </x:c>
    </x:row>
    <x:row r="2743">
      <x:c r="A2743" s="453" t="str">
        <x:v>OUTUBRO 2025</x:v>
      </x:c>
      <x:c r="B2743" s="453" t="str">
        <x:v>DISPONIBILIDADE</x:v>
      </x:c>
      <x:c r="C2743" s="453" t="str">
        <x:v>DISPONIBILIDADE</x:v>
      </x:c>
      <x:c r="D2743" s="453" t="str">
        <x:v>LINHA VIVA</x:v>
      </x:c>
      <x:c r="E2743" s="453" t="str">
        <x:v>5033000292</x:v>
      </x:c>
      <x:c r="F2743" s="601" t="str">
        <x:v>INST CHAVE FUSIVEL 15/25KV LV</x:v>
      </x:c>
      <x:c r="G2743" s="453" t="str">
        <x:v>UNIDADE</x:v>
      </x:c>
      <x:c r="H2743" s="604" t="n">
        <x:v>70</x:v>
      </x:c>
      <x:c r="I2743" s="607" t="n">
        <x:v>46178.1</x:v>
      </x:c>
      <x:c r="J2743" s="607" t="n">
        <x:v>26647.6</x:v>
      </x:c>
      <x:c r="K2743" s="453" t="str">
        <x:v>NORTE | SUL</x:v>
      </x:c>
      <x:c r="L2743" s="453" t="str">
        <x:v>NÃO</x:v>
      </x:c>
      <x:c r="M2743" s="453" t="str">
        <x:v>DISPONIBILIDADE O&amp;M · FORA DO FATOR K</x:v>
      </x:c>
      <x:c r="N2743" s="453" t="str">
        <x:v>DE/PARA POR CÓDIGO | NÃO INFORMADA</x:v>
      </x:c>
    </x:row>
    <x:row r="2744">
      <x:c r="A2744" s="453" t="str">
        <x:v>OUTUBRO 2025</x:v>
      </x:c>
      <x:c r="B2744" s="453" t="str">
        <x:v>DISPONIBILIDADE</x:v>
      </x:c>
      <x:c r="C2744" s="453" t="str">
        <x:v>DISPONIBILIDADE</x:v>
      </x:c>
      <x:c r="D2744" s="453" t="str">
        <x:v>LINHA VIVA</x:v>
      </x:c>
      <x:c r="E2744" s="453" t="str">
        <x:v>5033000293</x:v>
      </x:c>
      <x:c r="F2744" s="601" t="str">
        <x:v>RET CHAVE FUSIVEL 15/25KV LV</x:v>
      </x:c>
      <x:c r="G2744" s="453" t="str">
        <x:v>UNIDADE</x:v>
      </x:c>
      <x:c r="H2744" s="604" t="n">
        <x:v>66</x:v>
      </x:c>
      <x:c r="I2744" s="607" t="n">
        <x:v>30818.2</x:v>
      </x:c>
      <x:c r="J2744" s="607" t="n">
        <x:v>22350.24</x:v>
      </x:c>
      <x:c r="K2744" s="453" t="str">
        <x:v>NORTE | SUL</x:v>
      </x:c>
      <x:c r="L2744" s="453" t="str">
        <x:v>NÃO</x:v>
      </x:c>
      <x:c r="M2744" s="453" t="str">
        <x:v>DISPONIBILIDADE O&amp;M · FORA DO FATOR K</x:v>
      </x:c>
      <x:c r="N2744" s="453" t="str">
        <x:v>DE/PARA POR CÓDIGO</x:v>
      </x:c>
    </x:row>
    <x:row r="2745">
      <x:c r="A2745" s="453" t="str">
        <x:v>OUTUBRO 2025</x:v>
      </x:c>
      <x:c r="B2745" s="453" t="str">
        <x:v>DISPONIBILIDADE</x:v>
      </x:c>
      <x:c r="C2745" s="453" t="str">
        <x:v>DISPONIBILIDADE</x:v>
      </x:c>
      <x:c r="D2745" s="453" t="str">
        <x:v>LINHA VIVA</x:v>
      </x:c>
      <x:c r="E2745" s="453" t="str">
        <x:v>5033000296</x:v>
      </x:c>
      <x:c r="F2745" s="601" t="str">
        <x:v>INST CHAVE FACA LV</x:v>
      </x:c>
      <x:c r="G2745" s="453" t="str">
        <x:v>UNIDADE</x:v>
      </x:c>
      <x:c r="H2745" s="604" t="n">
        <x:v>7</x:v>
      </x:c>
      <x:c r="I2745" s="607" t="n">
        <x:v>3164.33</x:v>
      </x:c>
      <x:c r="J2745" s="607" t="n">
        <x:v>2664.76</x:v>
      </x:c>
      <x:c r="K2745" s="453" t="str">
        <x:v>NORTE | SUL</x:v>
      </x:c>
      <x:c r="L2745" s="453" t="str">
        <x:v>NÃO</x:v>
      </x:c>
      <x:c r="M2745" s="453" t="str">
        <x:v>DISPONIBILIDADE O&amp;M · FORA DO FATOR K</x:v>
      </x:c>
      <x:c r="N2745" s="453" t="str">
        <x:v>DE/PARA POR CÓDIGO</x:v>
      </x:c>
    </x:row>
    <x:row r="2746">
      <x:c r="A2746" s="453" t="str">
        <x:v>OUTUBRO 2025</x:v>
      </x:c>
      <x:c r="B2746" s="453" t="str">
        <x:v>DISPONIBILIDADE</x:v>
      </x:c>
      <x:c r="C2746" s="453" t="str">
        <x:v>DISPONIBILIDADE</x:v>
      </x:c>
      <x:c r="D2746" s="453" t="str">
        <x:v>LINHA VIVA</x:v>
      </x:c>
      <x:c r="E2746" s="453" t="str">
        <x:v>5033000297</x:v>
      </x:c>
      <x:c r="F2746" s="601" t="str">
        <x:v>RET CHAVE FACA LV</x:v>
      </x:c>
      <x:c r="G2746" s="453" t="str">
        <x:v>UNIDADE</x:v>
      </x:c>
      <x:c r="H2746" s="604" t="n">
        <x:v>6</x:v>
      </x:c>
      <x:c r="I2746" s="607" t="n">
        <x:v>2016.73</x:v>
      </x:c>
      <x:c r="J2746" s="607" t="n">
        <x:v>2031.84</x:v>
      </x:c>
      <x:c r="K2746" s="453" t="str">
        <x:v>NORTE | SUL</x:v>
      </x:c>
      <x:c r="L2746" s="453" t="str">
        <x:v>NÃO</x:v>
      </x:c>
      <x:c r="M2746" s="453" t="str">
        <x:v>DISPONIBILIDADE O&amp;M · FORA DO FATOR K</x:v>
      </x:c>
      <x:c r="N2746" s="453" t="str">
        <x:v>DE/PARA POR CÓDIGO</x:v>
      </x:c>
    </x:row>
    <x:row r="2747">
      <x:c r="A2747" s="453" t="str">
        <x:v>OUTUBRO 2025</x:v>
      </x:c>
      <x:c r="B2747" s="453" t="str">
        <x:v>DISPONIBILIDADE</x:v>
      </x:c>
      <x:c r="C2747" s="453" t="str">
        <x:v>DISPONIBILIDADE</x:v>
      </x:c>
      <x:c r="D2747" s="453" t="str">
        <x:v>LINHA VIVA</x:v>
      </x:c>
      <x:c r="E2747" s="453" t="str">
        <x:v>5033000318</x:v>
      </x:c>
      <x:c r="F2747" s="601" t="str">
        <x:v>INST PARA-RAIOS MT LV</x:v>
      </x:c>
      <x:c r="G2747" s="453" t="str">
        <x:v>UNIDADE</x:v>
      </x:c>
      <x:c r="H2747" s="604" t="n">
        <x:v>28</x:v>
      </x:c>
      <x:c r="I2747" s="607" t="n">
        <x:v>32740.25</x:v>
      </x:c>
      <x:c r="J2747" s="607" t="n">
        <x:v>10940.72</x:v>
      </x:c>
      <x:c r="K2747" s="453" t="str">
        <x:v>NORTE | SUL</x:v>
      </x:c>
      <x:c r="L2747" s="453" t="str">
        <x:v>NÃO</x:v>
      </x:c>
      <x:c r="M2747" s="453" t="str">
        <x:v>DISPONIBILIDADE O&amp;M · FORA DO FATOR K</x:v>
      </x:c>
      <x:c r="N2747" s="453" t="str">
        <x:v>DE/PARA POR CÓDIGO | NÃO INFORMADA</x:v>
      </x:c>
    </x:row>
    <x:row r="2748">
      <x:c r="A2748" s="453" t="str">
        <x:v>OUTUBRO 2025</x:v>
      </x:c>
      <x:c r="B2748" s="453" t="str">
        <x:v>DISPONIBILIDADE</x:v>
      </x:c>
      <x:c r="C2748" s="453" t="str">
        <x:v>DISPONIBILIDADE</x:v>
      </x:c>
      <x:c r="D2748" s="453" t="str">
        <x:v>LINHA VIVA</x:v>
      </x:c>
      <x:c r="E2748" s="453" t="str">
        <x:v>5033000319</x:v>
      </x:c>
      <x:c r="F2748" s="601" t="str">
        <x:v>RET PARA-RAIOS MT LV</x:v>
      </x:c>
      <x:c r="G2748" s="453" t="str">
        <x:v>UNIDADE</x:v>
      </x:c>
      <x:c r="H2748" s="604" t="n">
        <x:v>26</x:v>
      </x:c>
      <x:c r="I2748" s="607" t="n">
        <x:v>19738.36</x:v>
      </x:c>
      <x:c r="J2748" s="607" t="n">
        <x:v>6375.98</x:v>
      </x:c>
      <x:c r="K2748" s="453" t="str">
        <x:v>NORTE | SUL</x:v>
      </x:c>
      <x:c r="L2748" s="453" t="str">
        <x:v>NÃO</x:v>
      </x:c>
      <x:c r="M2748" s="453" t="str">
        <x:v>DISPONIBILIDADE O&amp;M · FORA DO FATOR K</x:v>
      </x:c>
      <x:c r="N2748" s="453" t="str">
        <x:v>DE/PARA POR CÓDIGO</x:v>
      </x:c>
    </x:row>
    <x:row r="2749">
      <x:c r="A2749" s="453" t="str">
        <x:v>OUTUBRO 2025</x:v>
      </x:c>
      <x:c r="B2749" s="453" t="str">
        <x:v>DISPONIBILIDADE</x:v>
      </x:c>
      <x:c r="C2749" s="453" t="str">
        <x:v>DISPONIBILIDADE</x:v>
      </x:c>
      <x:c r="D2749" s="453" t="str">
        <x:v>PODA</x:v>
      </x:c>
      <x:c r="E2749" s="453" t="str">
        <x:v>5035000065</x:v>
      </x:c>
      <x:c r="F2749" s="601" t="str">
        <x:v>PODA ARV&gt;6&lt;12M REDE BT CENTRAL 2MC PO LV</x:v>
      </x:c>
      <x:c r="G2749" s="453" t="str">
        <x:v>UNIDADE</x:v>
      </x:c>
      <x:c r="H2749" s="604" t="n">
        <x:v>3</x:v>
      </x:c>
      <x:c r="I2749" s="607" t="n">
        <x:v>8307.88</x:v>
      </x:c>
      <x:c r="J2749" s="607" t="n">
        <x:v>2125.47</x:v>
      </x:c>
      <x:c r="K2749" s="453" t="str">
        <x:v>NORTE | SUL</x:v>
      </x:c>
      <x:c r="L2749" s="453" t="str">
        <x:v>NÃO</x:v>
      </x:c>
      <x:c r="M2749" s="453" t="str">
        <x:v>DISPONIBILIDADE O&amp;M · FORA DO FATOR K</x:v>
      </x:c>
      <x:c r="N2749" s="453" t="str">
        <x:v>SUGESTÃO POR SIMILARIDADE</x:v>
      </x:c>
    </x:row>
    <x:row r="2750">
      <x:c r="A2750" s="453" t="str">
        <x:v>OUTUBRO 2025</x:v>
      </x:c>
      <x:c r="B2750" s="453" t="str">
        <x:v>DISPONIBILIDADE</x:v>
      </x:c>
      <x:c r="C2750" s="453" t="str">
        <x:v>DISPONIBILIDADE</x:v>
      </x:c>
      <x:c r="D2750" s="453" t="str">
        <x:v>LINHA MORTA</x:v>
      </x:c>
      <x:c r="E2750" s="453" t="str">
        <x:v>5400099116</x:v>
      </x:c>
      <x:c r="F2750" s="601" t="str">
        <x:v>INST CORTA-CIRCUITO BT LM</x:v>
      </x:c>
      <x:c r="G2750" s="453" t="str">
        <x:v>UNIDADE</x:v>
      </x:c>
      <x:c r="H2750" s="604" t="n">
        <x:v>5</x:v>
      </x:c>
      <x:c r="I2750" s="607" t="n">
        <x:v>202.41</x:v>
      </x:c>
      <x:c r="J2750" s="607" t="n">
        <x:v>1812.7</x:v>
      </x:c>
      <x:c r="K2750" s="453" t="str">
        <x:v>SUL</x:v>
      </x:c>
      <x:c r="L2750" s="453" t="str">
        <x:v>NÃO</x:v>
      </x:c>
      <x:c r="M2750" s="453" t="str">
        <x:v>DISPONIBILIDADE O&amp;M · FORA DO FATOR K</x:v>
      </x:c>
      <x:c r="N2750" s="453" t="str">
        <x:v>DE/PARA POR CÓDIGO | NÃO INFORMADA</x:v>
      </x:c>
    </x:row>
    <x:row r="2751">
      <x:c r="A2751" s="453" t="str">
        <x:v>OUTUBRO 2025</x:v>
      </x:c>
      <x:c r="B2751" s="453" t="str">
        <x:v>DISPONIBILIDADE</x:v>
      </x:c>
      <x:c r="C2751" s="453" t="str">
        <x:v>DISPONIBILIDADE</x:v>
      </x:c>
      <x:c r="D2751" s="453" t="str">
        <x:v>LINHA MORTA</x:v>
      </x:c>
      <x:c r="E2751" s="453" t="str">
        <x:v>5400099117</x:v>
      </x:c>
      <x:c r="F2751" s="601" t="str">
        <x:v>RET CORTA-CIRCUITO BT LM</x:v>
      </x:c>
      <x:c r="G2751" s="453" t="str">
        <x:v>UNIDADE</x:v>
      </x:c>
      <x:c r="H2751" s="604" t="n">
        <x:v>5</x:v>
      </x:c>
      <x:c r="I2751" s="607" t="n">
        <x:v>139.14</x:v>
      </x:c>
      <x:c r="J2751" s="607" t="n">
        <x:v>1246.15</x:v>
      </x:c>
      <x:c r="K2751" s="453" t="str">
        <x:v>SUL</x:v>
      </x:c>
      <x:c r="L2751" s="453" t="str">
        <x:v>NÃO</x:v>
      </x:c>
      <x:c r="M2751" s="453" t="str">
        <x:v>DISPONIBILIDADE O&amp;M · FORA DO FATOR K</x:v>
      </x:c>
      <x:c r="N2751" s="453" t="str">
        <x:v>DE/PARA POR CÓDIGO</x:v>
      </x:c>
    </x:row>
    <x:row r="2752">
      <x:c r="A2752" s="453" t="str">
        <x:v>OUTUBRO 2025</x:v>
      </x:c>
      <x:c r="B2752" s="453" t="str">
        <x:v>DISPONIBILIDADE</x:v>
      </x:c>
      <x:c r="C2752" s="453" t="str">
        <x:v>DISPONIBILIDADE</x:v>
      </x:c>
      <x:c r="D2752" s="453" t="str">
        <x:v>LINHA MORTA</x:v>
      </x:c>
      <x:c r="E2752" s="453" t="str">
        <x:v>5400099188</x:v>
      </x:c>
      <x:c r="F2752" s="601" t="str">
        <x:v>INST HASTE PARA-RAIOS LM</x:v>
      </x:c>
      <x:c r="G2752" s="453" t="str">
        <x:v>UNIDADE</x:v>
      </x:c>
      <x:c r="H2752" s="604" t="n">
        <x:v>4</x:v>
      </x:c>
      <x:c r="I2752" s="607" t="n">
        <x:v>624.72</x:v>
      </x:c>
      <x:c r="J2752" s="607" t="n">
        <x:v>1255.6</x:v>
      </x:c>
      <x:c r="K2752" s="453" t="str">
        <x:v>SUL</x:v>
      </x:c>
      <x:c r="L2752" s="453" t="str">
        <x:v>NÃO</x:v>
      </x:c>
      <x:c r="M2752" s="453" t="str">
        <x:v>DISPONIBILIDADE O&amp;M · FORA DO FATOR K</x:v>
      </x:c>
      <x:c r="N2752" s="453" t="str">
        <x:v>NÃO INFORMADA | DE/PARA POR CÓDIGO</x:v>
      </x:c>
    </x:row>
    <x:row r="2753">
      <x:c r="A2753" s="453" t="str">
        <x:v>OUTUBRO 2025</x:v>
      </x:c>
      <x:c r="B2753" s="453" t="str">
        <x:v>DISPONIBILIDADE</x:v>
      </x:c>
      <x:c r="C2753" s="453" t="str">
        <x:v>DISPONIBILIDADE</x:v>
      </x:c>
      <x:c r="D2753" s="453" t="str">
        <x:v>LINHA MORTA</x:v>
      </x:c>
      <x:c r="E2753" s="453" t="str">
        <x:v>5400099204</x:v>
      </x:c>
      <x:c r="F2753" s="601" t="str">
        <x:v>IMPLANT TALA (REFORCO POSTE MAD) BASE LM</x:v>
      </x:c>
      <x:c r="G2753" s="453" t="str">
        <x:v>UNIDADE</x:v>
      </x:c>
      <x:c r="H2753" s="604" t="n">
        <x:v>108</x:v>
      </x:c>
      <x:c r="I2753" s="607" t="n">
        <x:v>112857.12</x:v>
      </x:c>
      <x:c r="J2753" s="607" t="n">
        <x:v>114139.8</x:v>
      </x:c>
      <x:c r="K2753" s="453" t="str">
        <x:v>NORTE | SUL</x:v>
      </x:c>
      <x:c r="L2753" s="453" t="str">
        <x:v>NÃO</x:v>
      </x:c>
      <x:c r="M2753" s="453" t="str">
        <x:v>DISPONIBILIDADE O&amp;M · FORA DO FATOR K</x:v>
      </x:c>
      <x:c r="N2753" s="453" t="str">
        <x:v>DE/PARA POR CÓDIGO</x:v>
      </x:c>
    </x:row>
    <x:row r="2754">
      <x:c r="A2754" s="453" t="str">
        <x:v>OUTUBRO 2025</x:v>
      </x:c>
      <x:c r="B2754" s="453" t="str">
        <x:v>O&amp;M</x:v>
      </x:c>
      <x:c r="C2754" s="453" t="str">
        <x:v>PRODUÇÃO</x:v>
      </x:c>
      <x:c r="D2754" s="453" t="str">
        <x:v>LINHA MORTA</x:v>
      </x:c>
      <x:c r="E2754" s="453" t="str">
        <x:v>5020000092</x:v>
      </x:c>
      <x:c r="F2754" s="601" t="str">
        <x:v>INST POSTE CONCRETO ATE 14M LM</x:v>
      </x:c>
      <x:c r="G2754" s="453" t="str">
        <x:v>UNIDADE</x:v>
      </x:c>
      <x:c r="H2754" s="604" t="n">
        <x:v>799</x:v>
      </x:c>
      <x:c r="I2754" s="607" t="n">
        <x:v>1094148.3</x:v>
      </x:c>
      <x:c r="J2754" s="607" t="n">
        <x:v>1407366.59</x:v>
      </x:c>
      <x:c r="K2754" s="453" t="str">
        <x:v>NORTE | SUL</x:v>
      </x:c>
      <x:c r="L2754" s="453" t="str">
        <x:v>SIM</x:v>
      </x:c>
      <x:c r="M2754" s="453" t="str">
        <x:v>PRODUÇÃO · COMPÕE O FATOR K</x:v>
      </x:c>
      <x:c r="N2754" s="453" t="str">
        <x:v>DE/PARA POR CÓDIGO</x:v>
      </x:c>
    </x:row>
    <x:row r="2755">
      <x:c r="A2755" s="453" t="str">
        <x:v>OUTUBRO 2025</x:v>
      </x:c>
      <x:c r="B2755" s="453" t="str">
        <x:v>O&amp;M</x:v>
      </x:c>
      <x:c r="C2755" s="453" t="str">
        <x:v>PRODUÇÃO</x:v>
      </x:c>
      <x:c r="D2755" s="453" t="str">
        <x:v>LINHA MORTA</x:v>
      </x:c>
      <x:c r="E2755" s="453" t="str">
        <x:v>5020000093</x:v>
      </x:c>
      <x:c r="F2755" s="601" t="str">
        <x:v>RET POSTE CONCRETO ATE 14M LM</x:v>
      </x:c>
      <x:c r="G2755" s="453" t="str">
        <x:v>UNIDADE</x:v>
      </x:c>
      <x:c r="H2755" s="604" t="n">
        <x:v>57.031237</x:v>
      </x:c>
      <x:c r="I2755" s="607" t="n">
        <x:v>33457.34</x:v>
      </x:c>
      <x:c r="J2755" s="607" t="n">
        <x:v>39732.52</x:v>
      </x:c>
      <x:c r="K2755" s="453" t="str">
        <x:v>NORTE | SUL</x:v>
      </x:c>
      <x:c r="L2755" s="453" t="str">
        <x:v>SIM</x:v>
      </x:c>
      <x:c r="M2755" s="453" t="str">
        <x:v>PRODUÇÃO · COMPÕE O FATOR K</x:v>
      </x:c>
      <x:c r="N2755" s="453" t="str">
        <x:v>DE/PARA POR CÓDIGO | NÃO INFORMADA</x:v>
      </x:c>
    </x:row>
    <x:row r="2756">
      <x:c r="A2756" s="453" t="str">
        <x:v>OUTUBRO 2025</x:v>
      </x:c>
      <x:c r="B2756" s="453" t="str">
        <x:v>O&amp;M</x:v>
      </x:c>
      <x:c r="C2756" s="453" t="str">
        <x:v>PRODUÇÃO</x:v>
      </x:c>
      <x:c r="D2756" s="453" t="str">
        <x:v>LINHA MORTA</x:v>
      </x:c>
      <x:c r="E2756" s="453" t="str">
        <x:v>5020000098</x:v>
      </x:c>
      <x:c r="F2756" s="601" t="str">
        <x:v>INST POSTE DE FIBRA 7 A 19M LM</x:v>
      </x:c>
      <x:c r="G2756" s="453" t="str">
        <x:v>UNIDADE</x:v>
      </x:c>
      <x:c r="H2756" s="604" t="n">
        <x:v>374</x:v>
      </x:c>
      <x:c r="I2756" s="607" t="n">
        <x:v>474980.95</x:v>
      </x:c>
      <x:c r="J2756" s="607" t="n">
        <x:v>439360.24</x:v>
      </x:c>
      <x:c r="K2756" s="453" t="str">
        <x:v>NORTE | SUL</x:v>
      </x:c>
      <x:c r="L2756" s="453" t="str">
        <x:v>SIM</x:v>
      </x:c>
      <x:c r="M2756" s="453" t="str">
        <x:v>PRODUÇÃO · COMPÕE O FATOR K</x:v>
      </x:c>
      <x:c r="N2756" s="453" t="str">
        <x:v>DE/PARA POR CÓDIGO | NÃO INFORMADA</x:v>
      </x:c>
    </x:row>
    <x:row r="2757">
      <x:c r="A2757" s="453" t="str">
        <x:v>OUTUBRO 2025</x:v>
      </x:c>
      <x:c r="B2757" s="453" t="str">
        <x:v>O&amp;M</x:v>
      </x:c>
      <x:c r="C2757" s="453" t="str">
        <x:v>PRODUÇÃO</x:v>
      </x:c>
      <x:c r="D2757" s="453" t="str">
        <x:v>LINHA MORTA</x:v>
      </x:c>
      <x:c r="E2757" s="453" t="str">
        <x:v>5020000099</x:v>
      </x:c>
      <x:c r="F2757" s="601" t="str">
        <x:v>RET POSTE DE FIBRA 7 A 19M LM</x:v>
      </x:c>
      <x:c r="G2757" s="453" t="str">
        <x:v>UNIDADE</x:v>
      </x:c>
      <x:c r="H2757" s="604" t="n">
        <x:v>5.927894</x:v>
      </x:c>
      <x:c r="I2757" s="607" t="n">
        <x:v>2862.29</x:v>
      </x:c>
      <x:c r="J2757" s="607" t="n">
        <x:v>3550.87</x:v>
      </x:c>
      <x:c r="K2757" s="453" t="str">
        <x:v>NORTE | SUL</x:v>
      </x:c>
      <x:c r="L2757" s="453" t="str">
        <x:v>SIM</x:v>
      </x:c>
      <x:c r="M2757" s="453" t="str">
        <x:v>PRODUÇÃO · COMPÕE O FATOR K</x:v>
      </x:c>
      <x:c r="N2757" s="453" t="str">
        <x:v>DE/PARA POR CÓDIGO | NÃO INFORMADA</x:v>
      </x:c>
    </x:row>
    <x:row r="2758">
      <x:c r="A2758" s="453" t="str">
        <x:v>OUTUBRO 2025</x:v>
      </x:c>
      <x:c r="B2758" s="453" t="str">
        <x:v>O&amp;M</x:v>
      </x:c>
      <x:c r="C2758" s="453" t="str">
        <x:v>PRODUÇÃO</x:v>
      </x:c>
      <x:c r="D2758" s="453" t="str">
        <x:v>LINHA MORTA</x:v>
      </x:c>
      <x:c r="E2758" s="453" t="str">
        <x:v>5020000106</x:v>
      </x:c>
      <x:c r="F2758" s="601" t="str">
        <x:v>APRUMAR POSTE CONC/FIBRA LM</x:v>
      </x:c>
      <x:c r="G2758" s="453" t="str">
        <x:v>UNIDADE</x:v>
      </x:c>
      <x:c r="H2758" s="604" t="n">
        <x:v>8</x:v>
      </x:c>
      <x:c r="I2758" s="607" t="n">
        <x:v>3650.64</x:v>
      </x:c>
      <x:c r="J2758" s="607" t="n">
        <x:v>5213.76</x:v>
      </x:c>
      <x:c r="K2758" s="453" t="str">
        <x:v>NORTE</x:v>
      </x:c>
      <x:c r="L2758" s="453" t="str">
        <x:v>SIM</x:v>
      </x:c>
      <x:c r="M2758" s="453" t="str">
        <x:v>PRODUÇÃO · COMPÕE O FATOR K</x:v>
      </x:c>
      <x:c r="N2758" s="453" t="str">
        <x:v>DE/PARA POR CÓDIGO</x:v>
      </x:c>
    </x:row>
    <x:row r="2759">
      <x:c r="A2759" s="453" t="str">
        <x:v>OUTUBRO 2025</x:v>
      </x:c>
      <x:c r="B2759" s="453" t="str">
        <x:v>O&amp;M</x:v>
      </x:c>
      <x:c r="C2759" s="453" t="str">
        <x:v>PRODUÇÃO</x:v>
      </x:c>
      <x:c r="D2759" s="453" t="str">
        <x:v>LINHA MORTA</x:v>
      </x:c>
      <x:c r="E2759" s="453" t="str">
        <x:v>5020000107</x:v>
      </x:c>
      <x:c r="F2759" s="601" t="str">
        <x:v>RESTAURAR PASSEIO SIMPLES CIMENTADO LM</x:v>
      </x:c>
      <x:c r="G2759" s="453" t="str">
        <x:v>UNIDADE</x:v>
      </x:c>
      <x:c r="H2759" s="604" t="n">
        <x:v>33</x:v>
      </x:c>
      <x:c r="I2759" s="607" t="n">
        <x:v>23514.15</x:v>
      </x:c>
      <x:c r="J2759" s="607" t="n">
        <x:v>18418.29</x:v>
      </x:c>
      <x:c r="K2759" s="453" t="str">
        <x:v>NORTE | SUL</x:v>
      </x:c>
      <x:c r="L2759" s="453" t="str">
        <x:v>SIM</x:v>
      </x:c>
      <x:c r="M2759" s="453" t="str">
        <x:v>PRODUÇÃO · COMPÕE O FATOR K</x:v>
      </x:c>
      <x:c r="N2759" s="453" t="str">
        <x:v>DE/PARA POR CÓDIGO</x:v>
      </x:c>
    </x:row>
    <x:row r="2760">
      <x:c r="A2760" s="453" t="str">
        <x:v>OUTUBRO 2025</x:v>
      </x:c>
      <x:c r="B2760" s="453" t="str">
        <x:v>O&amp;M</x:v>
      </x:c>
      <x:c r="C2760" s="453" t="str">
        <x:v>PRODUÇÃO</x:v>
      </x:c>
      <x:c r="D2760" s="453" t="str">
        <x:v>LINHA MORTA</x:v>
      </x:c>
      <x:c r="E2760" s="453" t="str">
        <x:v>5020000118</x:v>
      </x:c>
      <x:c r="F2760" s="601" t="str">
        <x:v>RET POSTE DE MADEIRA LM</x:v>
      </x:c>
      <x:c r="G2760" s="453" t="str">
        <x:v>UNIDADE</x:v>
      </x:c>
      <x:c r="H2760" s="604" t="n">
        <x:v>803.040869</x:v>
      </x:c>
      <x:c r="I2760" s="607" t="n">
        <x:v>409330.02</x:v>
      </x:c>
      <x:c r="J2760" s="607" t="n">
        <x:v>481029.51</x:v>
      </x:c>
      <x:c r="K2760" s="453" t="str">
        <x:v>NORTE | SUL</x:v>
      </x:c>
      <x:c r="L2760" s="453" t="str">
        <x:v>SIM</x:v>
      </x:c>
      <x:c r="M2760" s="453" t="str">
        <x:v>PRODUÇÃO · COMPÕE O FATOR K</x:v>
      </x:c>
      <x:c r="N2760" s="453" t="str">
        <x:v>DE/PARA POR CÓDIGO | NÃO INFORMADA</x:v>
      </x:c>
    </x:row>
    <x:row r="2761">
      <x:c r="A2761" s="453" t="str">
        <x:v>OUTUBRO 2025</x:v>
      </x:c>
      <x:c r="B2761" s="453" t="str">
        <x:v>O&amp;M</x:v>
      </x:c>
      <x:c r="C2761" s="453" t="str">
        <x:v>PRODUÇÃO</x:v>
      </x:c>
      <x:c r="D2761" s="453" t="str">
        <x:v>LINHA MORTA</x:v>
      </x:c>
      <x:c r="E2761" s="453" t="str">
        <x:v>5020000119</x:v>
      </x:c>
      <x:c r="F2761" s="601" t="str">
        <x:v>INST POSTE MET QUAD 5 OU 7M PADRAO LM</x:v>
      </x:c>
      <x:c r="G2761" s="453" t="str">
        <x:v>UNIDADE</x:v>
      </x:c>
      <x:c r="H2761" s="604" t="n">
        <x:v>325</x:v>
      </x:c>
      <x:c r="I2761" s="607" t="n">
        <x:v>80024.75</x:v>
      </x:c>
      <x:c r="J2761" s="607" t="n">
        <x:v>307973.25</x:v>
      </x:c>
      <x:c r="K2761" s="453" t="str">
        <x:v>NORTE</x:v>
      </x:c>
      <x:c r="L2761" s="453" t="str">
        <x:v>SIM</x:v>
      </x:c>
      <x:c r="M2761" s="453" t="str">
        <x:v>PRODUÇÃO · COMPÕE O FATOR K</x:v>
      </x:c>
      <x:c r="N2761" s="453" t="str">
        <x:v>DE/PARA POR CÓDIGO</x:v>
      </x:c>
    </x:row>
    <x:row r="2762">
      <x:c r="A2762" s="453" t="str">
        <x:v>OUTUBRO 2025</x:v>
      </x:c>
      <x:c r="B2762" s="453" t="str">
        <x:v>O&amp;M</x:v>
      </x:c>
      <x:c r="C2762" s="453" t="str">
        <x:v>PRODUÇÃO</x:v>
      </x:c>
      <x:c r="D2762" s="453" t="str">
        <x:v>LINHA MORTA</x:v>
      </x:c>
      <x:c r="E2762" s="453" t="str">
        <x:v>5020100055</x:v>
      </x:c>
      <x:c r="F2762" s="601" t="str">
        <x:v>ABRIR CAVA ROCHA MACICA S/ EXPLOSIVO LM</x:v>
      </x:c>
      <x:c r="G2762" s="453" t="str">
        <x:v>UNIDADE</x:v>
      </x:c>
      <x:c r="H2762" s="604" t="n">
        <x:v>3</x:v>
      </x:c>
      <x:c r="I2762" s="607" t="n">
        <x:v>13960.62</x:v>
      </x:c>
      <x:c r="J2762" s="607" t="n">
        <x:v>4948.65</x:v>
      </x:c>
      <x:c r="K2762" s="453" t="str">
        <x:v>NORTE | SUL</x:v>
      </x:c>
      <x:c r="L2762" s="453" t="str">
        <x:v>SIM</x:v>
      </x:c>
      <x:c r="M2762" s="453" t="str">
        <x:v>PRODUÇÃO · COMPÕE O FATOR K</x:v>
      </x:c>
      <x:c r="N2762" s="453" t="str">
        <x:v>DE/PARA POR CÓDIGO | NÃO INFORMADA</x:v>
      </x:c>
    </x:row>
    <x:row r="2763">
      <x:c r="A2763" s="453" t="str">
        <x:v>OUTUBRO 2025</x:v>
      </x:c>
      <x:c r="B2763" s="453" t="str">
        <x:v>O&amp;M</x:v>
      </x:c>
      <x:c r="C2763" s="453" t="str">
        <x:v>PRODUÇÃO</x:v>
      </x:c>
      <x:c r="D2763" s="453" t="str">
        <x:v>LINHA MORTA</x:v>
      </x:c>
      <x:c r="E2763" s="453" t="str">
        <x:v>5020100057</x:v>
      </x:c>
      <x:c r="F2763" s="601" t="str">
        <x:v>BASE CONCRETO 2CAMADAS PARA POSTE LM</x:v>
      </x:c>
      <x:c r="G2763" s="453" t="str">
        <x:v>UNIDADE</x:v>
      </x:c>
      <x:c r="H2763" s="604" t="n">
        <x:v>139</x:v>
      </x:c>
      <x:c r="I2763" s="607" t="n">
        <x:v>316177.57</x:v>
      </x:c>
      <x:c r="J2763" s="607" t="n">
        <x:v>201185.82</x:v>
      </x:c>
      <x:c r="K2763" s="453" t="str">
        <x:v>NORTE | SUL</x:v>
      </x:c>
      <x:c r="L2763" s="453" t="str">
        <x:v>SIM</x:v>
      </x:c>
      <x:c r="M2763" s="453" t="str">
        <x:v>PRODUÇÃO · COMPÕE O FATOR K</x:v>
      </x:c>
      <x:c r="N2763" s="453" t="str">
        <x:v>DE/PARA POR CÓDIGO</x:v>
      </x:c>
    </x:row>
    <x:row r="2764">
      <x:c r="A2764" s="453" t="str">
        <x:v>OUTUBRO 2025</x:v>
      </x:c>
      <x:c r="B2764" s="453" t="str">
        <x:v>O&amp;M</x:v>
      </x:c>
      <x:c r="C2764" s="453" t="str">
        <x:v>PRODUÇÃO</x:v>
      </x:c>
      <x:c r="D2764" s="453" t="str">
        <x:v>LINHA MORTA</x:v>
      </x:c>
      <x:c r="E2764" s="453" t="str">
        <x:v>5020100058</x:v>
      </x:c>
      <x:c r="F2764" s="601" t="str">
        <x:v>BASE CONCRETO C/ MANILHA PARA POSTE LM</x:v>
      </x:c>
      <x:c r="G2764" s="453" t="str">
        <x:v>UNIDADE</x:v>
      </x:c>
      <x:c r="H2764" s="604" t="n">
        <x:v>4</x:v>
      </x:c>
      <x:c r="I2764" s="607" t="n">
        <x:v>42704.24</x:v>
      </x:c>
      <x:c r="J2764" s="607" t="n">
        <x:v>6888.96</x:v>
      </x:c>
      <x:c r="K2764" s="453" t="str">
        <x:v>SUL</x:v>
      </x:c>
      <x:c r="L2764" s="453" t="str">
        <x:v>SIM</x:v>
      </x:c>
      <x:c r="M2764" s="453" t="str">
        <x:v>PRODUÇÃO · COMPÕE O FATOR K</x:v>
      </x:c>
      <x:c r="N2764" s="453" t="str">
        <x:v>DE/PARA POR CÓDIGO</x:v>
      </x:c>
    </x:row>
    <x:row r="2765">
      <x:c r="A2765" s="453" t="str">
        <x:v>OUTUBRO 2025</x:v>
      </x:c>
      <x:c r="B2765" s="453" t="str">
        <x:v>O&amp;M</x:v>
      </x:c>
      <x:c r="C2765" s="453" t="str">
        <x:v>PRODUÇÃO</x:v>
      </x:c>
      <x:c r="D2765" s="453" t="str">
        <x:v>LINHA MORTA</x:v>
      </x:c>
      <x:c r="E2765" s="453" t="str">
        <x:v>5020200034</x:v>
      </x:c>
      <x:c r="F2765" s="601" t="str">
        <x:v>INST ESTAI ANCORA LM</x:v>
      </x:c>
      <x:c r="G2765" s="453" t="str">
        <x:v>CONJUNTO</x:v>
      </x:c>
      <x:c r="H2765" s="604" t="n">
        <x:v>22</x:v>
      </x:c>
      <x:c r="I2765" s="607" t="n">
        <x:v>43455.94</x:v>
      </x:c>
      <x:c r="J2765" s="607" t="n">
        <x:v>20219.98</x:v>
      </x:c>
      <x:c r="K2765" s="453" t="str">
        <x:v>NORTE | SUL</x:v>
      </x:c>
      <x:c r="L2765" s="453" t="str">
        <x:v>SIM</x:v>
      </x:c>
      <x:c r="M2765" s="453" t="str">
        <x:v>PRODUÇÃO · COMPÕE O FATOR K</x:v>
      </x:c>
      <x:c r="N2765" s="453" t="str">
        <x:v>DE/PARA POR CÓDIGO</x:v>
      </x:c>
    </x:row>
    <x:row r="2766">
      <x:c r="A2766" s="453" t="str">
        <x:v>OUTUBRO 2025</x:v>
      </x:c>
      <x:c r="B2766" s="453" t="str">
        <x:v>O&amp;M</x:v>
      </x:c>
      <x:c r="C2766" s="453" t="str">
        <x:v>PRODUÇÃO</x:v>
      </x:c>
      <x:c r="D2766" s="453" t="str">
        <x:v>LINHA MORTA</x:v>
      </x:c>
      <x:c r="E2766" s="453" t="str">
        <x:v>5020200035</x:v>
      </x:c>
      <x:c r="F2766" s="601" t="str">
        <x:v>RET ESTAI ANCORA LM</x:v>
      </x:c>
      <x:c r="G2766" s="453" t="str">
        <x:v>CONJUNTO</x:v>
      </x:c>
      <x:c r="H2766" s="604" t="n">
        <x:v>91</x:v>
      </x:c>
      <x:c r="I2766" s="607" t="n">
        <x:v>26364.57</x:v>
      </x:c>
      <x:c r="J2766" s="607" t="n">
        <x:v>23517.13</x:v>
      </x:c>
      <x:c r="K2766" s="453" t="str">
        <x:v>NORTE | SUL</x:v>
      </x:c>
      <x:c r="L2766" s="453" t="str">
        <x:v>SIM</x:v>
      </x:c>
      <x:c r="M2766" s="453" t="str">
        <x:v>PRODUÇÃO · COMPÕE O FATOR K</x:v>
      </x:c>
      <x:c r="N2766" s="453" t="str">
        <x:v>DE/PARA POR CÓDIGO</x:v>
      </x:c>
    </x:row>
    <x:row r="2767">
      <x:c r="A2767" s="453" t="str">
        <x:v>OUTUBRO 2025</x:v>
      </x:c>
      <x:c r="B2767" s="453" t="str">
        <x:v>O&amp;M</x:v>
      </x:c>
      <x:c r="C2767" s="453" t="str">
        <x:v>PRODUÇÃO</x:v>
      </x:c>
      <x:c r="D2767" s="453" t="str">
        <x:v>LINHA MORTA</x:v>
      </x:c>
      <x:c r="E2767" s="453" t="str">
        <x:v>5020200036</x:v>
      </x:c>
      <x:c r="F2767" s="601" t="str">
        <x:v>INST ESTAI SUBSOLO BASE REFORCADA LM</x:v>
      </x:c>
      <x:c r="G2767" s="453" t="str">
        <x:v>CONJUNTO</x:v>
      </x:c>
      <x:c r="H2767" s="604" t="n">
        <x:v>24</x:v>
      </x:c>
      <x:c r="I2767" s="607" t="n">
        <x:v>14665.95</x:v>
      </x:c>
      <x:c r="J2767" s="607" t="n">
        <x:v>8208.72</x:v>
      </x:c>
      <x:c r="K2767" s="453" t="str">
        <x:v>NORTE | SUL</x:v>
      </x:c>
      <x:c r="L2767" s="453" t="str">
        <x:v>SIM</x:v>
      </x:c>
      <x:c r="M2767" s="453" t="str">
        <x:v>PRODUÇÃO · COMPÕE O FATOR K</x:v>
      </x:c>
      <x:c r="N2767" s="453" t="str">
        <x:v>SUGESTÃO POR SIMILARIDADE | NÃO INFORMADA</x:v>
      </x:c>
    </x:row>
    <x:row r="2768">
      <x:c r="A2768" s="453" t="str">
        <x:v>OUTUBRO 2025</x:v>
      </x:c>
      <x:c r="B2768" s="453" t="str">
        <x:v>O&amp;M</x:v>
      </x:c>
      <x:c r="C2768" s="453" t="str">
        <x:v>PRODUÇÃO</x:v>
      </x:c>
      <x:c r="D2768" s="453" t="str">
        <x:v>LINHA MORTA</x:v>
      </x:c>
      <x:c r="E2768" s="453" t="str">
        <x:v>5020200037</x:v>
      </x:c>
      <x:c r="F2768" s="601" t="str">
        <x:v>INST ESTAI AEREO LM</x:v>
      </x:c>
      <x:c r="G2768" s="453" t="str">
        <x:v>CONJUNTO</x:v>
      </x:c>
      <x:c r="H2768" s="604" t="n">
        <x:v>1</x:v>
      </x:c>
      <x:c r="I2768" s="607" t="n">
        <x:v>585.65</x:v>
      </x:c>
      <x:c r="J2768" s="607" t="n">
        <x:v>368.06</x:v>
      </x:c>
      <x:c r="K2768" s="453" t="str">
        <x:v>NORTE | SUL</x:v>
      </x:c>
      <x:c r="L2768" s="453" t="str">
        <x:v>SIM</x:v>
      </x:c>
      <x:c r="M2768" s="453" t="str">
        <x:v>PRODUÇÃO · COMPÕE O FATOR K</x:v>
      </x:c>
      <x:c r="N2768" s="453" t="str">
        <x:v>DE/PARA POR CÓDIGO | NÃO INFORMADA</x:v>
      </x:c>
    </x:row>
    <x:row r="2769">
      <x:c r="A2769" s="453" t="str">
        <x:v>OUTUBRO 2025</x:v>
      </x:c>
      <x:c r="B2769" s="453" t="str">
        <x:v>O&amp;M</x:v>
      </x:c>
      <x:c r="C2769" s="453" t="str">
        <x:v>PRODUÇÃO</x:v>
      </x:c>
      <x:c r="D2769" s="453" t="str">
        <x:v>LINHA MORTA</x:v>
      </x:c>
      <x:c r="E2769" s="453" t="str">
        <x:v>5020200038</x:v>
      </x:c>
      <x:c r="F2769" s="601" t="str">
        <x:v>RET ESTAI AEREO LM</x:v>
      </x:c>
      <x:c r="G2769" s="453" t="str">
        <x:v>CONJUNTO</x:v>
      </x:c>
      <x:c r="H2769" s="604" t="n">
        <x:v>23</x:v>
      </x:c>
      <x:c r="I2769" s="607" t="n">
        <x:v>3867.3</x:v>
      </x:c>
      <x:c r="J2769" s="607" t="n">
        <x:v>6348.92</x:v>
      </x:c>
      <x:c r="K2769" s="453" t="str">
        <x:v>NORTE | SUL</x:v>
      </x:c>
      <x:c r="L2769" s="453" t="str">
        <x:v>SIM</x:v>
      </x:c>
      <x:c r="M2769" s="453" t="str">
        <x:v>PRODUÇÃO · COMPÕE O FATOR K</x:v>
      </x:c>
      <x:c r="N2769" s="453" t="str">
        <x:v>DE/PARA POR CÓDIGO | NÃO INFORMADA</x:v>
      </x:c>
    </x:row>
    <x:row r="2770">
      <x:c r="A2770" s="453" t="str">
        <x:v>OUTUBRO 2025</x:v>
      </x:c>
      <x:c r="B2770" s="453" t="str">
        <x:v>O&amp;M</x:v>
      </x:c>
      <x:c r="C2770" s="453" t="str">
        <x:v>PRODUÇÃO</x:v>
      </x:c>
      <x:c r="D2770" s="453" t="str">
        <x:v>LINHA MORTA</x:v>
      </x:c>
      <x:c r="E2770" s="453" t="str">
        <x:v>5020200039</x:v>
      </x:c>
      <x:c r="F2770" s="601" t="str">
        <x:v>TENSIONAR ESTAI LM</x:v>
      </x:c>
      <x:c r="G2770" s="453" t="str">
        <x:v>CONJUNTO</x:v>
      </x:c>
      <x:c r="H2770" s="604" t="n">
        <x:v>8</x:v>
      </x:c>
      <x:c r="I2770" s="607" t="n">
        <x:v>780.8</x:v>
      </x:c>
      <x:c r="J2770" s="607" t="n">
        <x:v>1472.24</x:v>
      </x:c>
      <x:c r="K2770" s="453" t="str">
        <x:v>NORTE</x:v>
      </x:c>
      <x:c r="L2770" s="453" t="str">
        <x:v>SIM</x:v>
      </x:c>
      <x:c r="M2770" s="453" t="str">
        <x:v>PRODUÇÃO · COMPÕE O FATOR K</x:v>
      </x:c>
      <x:c r="N2770" s="453" t="str">
        <x:v>DE/PARA POR CÓDIGO</x:v>
      </x:c>
    </x:row>
    <x:row r="2771">
      <x:c r="A2771" s="453" t="str">
        <x:v>OUTUBRO 2025</x:v>
      </x:c>
      <x:c r="B2771" s="453" t="str">
        <x:v>O&amp;M</x:v>
      </x:c>
      <x:c r="C2771" s="453" t="str">
        <x:v>PRODUÇÃO</x:v>
      </x:c>
      <x:c r="D2771" s="453" t="str">
        <x:v>LINHA MORTA</x:v>
      </x:c>
      <x:c r="E2771" s="453" t="str">
        <x:v>5021000131</x:v>
      </x:c>
      <x:c r="F2771" s="601" t="str">
        <x:v>INST ESTR PRI 2/3F SUS/PAS SP CRUZ SP LM</x:v>
      </x:c>
      <x:c r="G2771" s="453" t="str">
        <x:v>CONJUNTO</x:v>
      </x:c>
      <x:c r="H2771" s="604" t="n">
        <x:v>328</x:v>
      </x:c>
      <x:c r="I2771" s="607" t="n">
        <x:v>169789.85</x:v>
      </x:c>
      <x:c r="J2771" s="607" t="n">
        <x:v>214065.92</x:v>
      </x:c>
      <x:c r="K2771" s="453" t="str">
        <x:v>NORTE | SUL</x:v>
      </x:c>
      <x:c r="L2771" s="453" t="str">
        <x:v>SIM</x:v>
      </x:c>
      <x:c r="M2771" s="453" t="str">
        <x:v>PRODUÇÃO · COMPÕE O FATOR K</x:v>
      </x:c>
      <x:c r="N2771" s="453" t="str">
        <x:v>DE/PARA POR CÓDIGO | NÃO INFORMADA</x:v>
      </x:c>
    </x:row>
    <x:row r="2772">
      <x:c r="A2772" s="453" t="str">
        <x:v>OUTUBRO 2025</x:v>
      </x:c>
      <x:c r="B2772" s="453" t="str">
        <x:v>O&amp;M</x:v>
      </x:c>
      <x:c r="C2772" s="453" t="str">
        <x:v>PRODUÇÃO</x:v>
      </x:c>
      <x:c r="D2772" s="453" t="str">
        <x:v>LINHA MORTA</x:v>
      </x:c>
      <x:c r="E2772" s="453" t="str">
        <x:v>5021000132</x:v>
      </x:c>
      <x:c r="F2772" s="601" t="str">
        <x:v>RET ESTR PRI 2/3F SUS/PAS SP CRUZ SP LM</x:v>
      </x:c>
      <x:c r="G2772" s="453" t="str">
        <x:v>CONJUNTO</x:v>
      </x:c>
      <x:c r="H2772" s="604" t="n">
        <x:v>282</x:v>
      </x:c>
      <x:c r="I2772" s="607" t="n">
        <x:v>54219.18</x:v>
      </x:c>
      <x:c r="J2772" s="607" t="n">
        <x:v>138005.16</x:v>
      </x:c>
      <x:c r="K2772" s="453" t="str">
        <x:v>NORTE | SUL</x:v>
      </x:c>
      <x:c r="L2772" s="453" t="str">
        <x:v>SIM</x:v>
      </x:c>
      <x:c r="M2772" s="453" t="str">
        <x:v>PRODUÇÃO · COMPÕE O FATOR K</x:v>
      </x:c>
      <x:c r="N2772" s="453" t="str">
        <x:v>DE/PARA POR CÓDIGO</x:v>
      </x:c>
    </x:row>
    <x:row r="2773">
      <x:c r="A2773" s="453" t="str">
        <x:v>OUTUBRO 2025</x:v>
      </x:c>
      <x:c r="B2773" s="453" t="str">
        <x:v>O&amp;M</x:v>
      </x:c>
      <x:c r="C2773" s="453" t="str">
        <x:v>PRODUÇÃO</x:v>
      </x:c>
      <x:c r="D2773" s="453" t="str">
        <x:v>LINHA MORTA</x:v>
      </x:c>
      <x:c r="E2773" s="453" t="str">
        <x:v>5021000133</x:v>
      </x:c>
      <x:c r="F2773" s="601" t="str">
        <x:v>INST ESTR PRI 2/3F SUS/PAS DP CRUZ DP LM</x:v>
      </x:c>
      <x:c r="G2773" s="453" t="str">
        <x:v>CONJUNTO</x:v>
      </x:c>
      <x:c r="H2773" s="604" t="n">
        <x:v>27</x:v>
      </x:c>
      <x:c r="I2773" s="607" t="n">
        <x:v>18165.14</x:v>
      </x:c>
      <x:c r="J2773" s="607" t="n">
        <x:v>25681.32</x:v>
      </x:c>
      <x:c r="K2773" s="453" t="str">
        <x:v>NORTE | SUL</x:v>
      </x:c>
      <x:c r="L2773" s="453" t="str">
        <x:v>SIM</x:v>
      </x:c>
      <x:c r="M2773" s="453" t="str">
        <x:v>PRODUÇÃO · COMPÕE O FATOR K</x:v>
      </x:c>
      <x:c r="N2773" s="453" t="str">
        <x:v>DE/PARA POR CÓDIGO | NÃO INFORMADA</x:v>
      </x:c>
    </x:row>
    <x:row r="2774">
      <x:c r="A2774" s="453" t="str">
        <x:v>OUTUBRO 2025</x:v>
      </x:c>
      <x:c r="B2774" s="453" t="str">
        <x:v>O&amp;M</x:v>
      </x:c>
      <x:c r="C2774" s="453" t="str">
        <x:v>PRODUÇÃO</x:v>
      </x:c>
      <x:c r="D2774" s="453" t="str">
        <x:v>LINHA MORTA</x:v>
      </x:c>
      <x:c r="E2774" s="453" t="str">
        <x:v>5021000134</x:v>
      </x:c>
      <x:c r="F2774" s="601" t="str">
        <x:v>RET ESTR PRI 2/3F SUS/PAS DP CRUZ DP LM</x:v>
      </x:c>
      <x:c r="G2774" s="453" t="str">
        <x:v>CONJUNTO</x:v>
      </x:c>
      <x:c r="H2774" s="604" t="n">
        <x:v>36</x:v>
      </x:c>
      <x:c r="I2774" s="607" t="n">
        <x:v>9341.61</x:v>
      </x:c>
      <x:c r="J2774" s="607" t="n">
        <x:v>25681.32</x:v>
      </x:c>
      <x:c r="K2774" s="453" t="str">
        <x:v>NORTE | SUL</x:v>
      </x:c>
      <x:c r="L2774" s="453" t="str">
        <x:v>SIM</x:v>
      </x:c>
      <x:c r="M2774" s="453" t="str">
        <x:v>PRODUÇÃO · COMPÕE O FATOR K</x:v>
      </x:c>
      <x:c r="N2774" s="453" t="str">
        <x:v>DE/PARA POR CÓDIGO</x:v>
      </x:c>
    </x:row>
    <x:row r="2775">
      <x:c r="A2775" s="453" t="str">
        <x:v>OUTUBRO 2025</x:v>
      </x:c>
      <x:c r="B2775" s="453" t="str">
        <x:v>O&amp;M</x:v>
      </x:c>
      <x:c r="C2775" s="453" t="str">
        <x:v>PRODUÇÃO</x:v>
      </x:c>
      <x:c r="D2775" s="453" t="str">
        <x:v>LINHA MORTA</x:v>
      </x:c>
      <x:c r="E2775" s="453" t="str">
        <x:v>5021000135</x:v>
      </x:c>
      <x:c r="F2775" s="601" t="str">
        <x:v>INST ESTR PRI 2/3F ANC/AMA SP CRUZ DP LM</x:v>
      </x:c>
      <x:c r="G2775" s="453" t="str">
        <x:v>CONJUNTO</x:v>
      </x:c>
      <x:c r="H2775" s="604" t="n">
        <x:v>82</x:v>
      </x:c>
      <x:c r="I2775" s="607" t="n">
        <x:v>71523.75</x:v>
      </x:c>
      <x:c r="J2775" s="607" t="n">
        <x:v>87761.32</x:v>
      </x:c>
      <x:c r="K2775" s="453" t="str">
        <x:v>NORTE | SUL</x:v>
      </x:c>
      <x:c r="L2775" s="453" t="str">
        <x:v>SIM</x:v>
      </x:c>
      <x:c r="M2775" s="453" t="str">
        <x:v>PRODUÇÃO · COMPÕE O FATOR K</x:v>
      </x:c>
      <x:c r="N2775" s="453" t="str">
        <x:v>DE/PARA POR CÓDIGO</x:v>
      </x:c>
    </x:row>
    <x:row r="2776">
      <x:c r="A2776" s="453" t="str">
        <x:v>OUTUBRO 2025</x:v>
      </x:c>
      <x:c r="B2776" s="453" t="str">
        <x:v>O&amp;M</x:v>
      </x:c>
      <x:c r="C2776" s="453" t="str">
        <x:v>PRODUÇÃO</x:v>
      </x:c>
      <x:c r="D2776" s="453" t="str">
        <x:v>LINHA MORTA</x:v>
      </x:c>
      <x:c r="E2776" s="453" t="str">
        <x:v>5021000136</x:v>
      </x:c>
      <x:c r="F2776" s="601" t="str">
        <x:v>RET ESTR PRI 2/3F ANC/AMA SP CRUZ DP LM</x:v>
      </x:c>
      <x:c r="G2776" s="453" t="str">
        <x:v>CONJUNTO</x:v>
      </x:c>
      <x:c r="H2776" s="604" t="n">
        <x:v>40</x:v>
      </x:c>
      <x:c r="I2776" s="607" t="n">
        <x:v>12493.64</x:v>
      </x:c>
      <x:c r="J2776" s="607" t="n">
        <x:v>29967.2</x:v>
      </x:c>
      <x:c r="K2776" s="453" t="str">
        <x:v>NORTE | SUL</x:v>
      </x:c>
      <x:c r="L2776" s="453" t="str">
        <x:v>SIM</x:v>
      </x:c>
      <x:c r="M2776" s="453" t="str">
        <x:v>PRODUÇÃO · COMPÕE O FATOR K</x:v>
      </x:c>
      <x:c r="N2776" s="453" t="str">
        <x:v>DE/PARA POR CÓDIGO | NÃO INFORMADA</x:v>
      </x:c>
    </x:row>
    <x:row r="2777">
      <x:c r="A2777" s="453" t="str">
        <x:v>OUTUBRO 2025</x:v>
      </x:c>
      <x:c r="B2777" s="453" t="str">
        <x:v>O&amp;M</x:v>
      </x:c>
      <x:c r="C2777" s="453" t="str">
        <x:v>PRODUÇÃO</x:v>
      </x:c>
      <x:c r="D2777" s="453" t="str">
        <x:v>LINHA MORTA</x:v>
      </x:c>
      <x:c r="E2777" s="453" t="str">
        <x:v>5021000137</x:v>
      </x:c>
      <x:c r="F2777" s="601" t="str">
        <x:v>INST ESTR PRI 2/3F ANC/AMA DP CRUZ DP LM</x:v>
      </x:c>
      <x:c r="G2777" s="453" t="str">
        <x:v>CONJUNTO</x:v>
      </x:c>
      <x:c r="H2777" s="604" t="n">
        <x:v>83</x:v>
      </x:c>
      <x:c r="I2777" s="607" t="n">
        <x:v>108131.2</x:v>
      </x:c>
      <x:c r="J2777" s="607" t="n">
        <x:v>126362.52</x:v>
      </x:c>
      <x:c r="K2777" s="453" t="str">
        <x:v>NORTE | SUL</x:v>
      </x:c>
      <x:c r="L2777" s="453" t="str">
        <x:v>SIM</x:v>
      </x:c>
      <x:c r="M2777" s="453" t="str">
        <x:v>PRODUÇÃO · COMPÕE O FATOR K</x:v>
      </x:c>
      <x:c r="N2777" s="453" t="str">
        <x:v>DE/PARA POR CÓDIGO</x:v>
      </x:c>
    </x:row>
    <x:row r="2778">
      <x:c r="A2778" s="453" t="str">
        <x:v>OUTUBRO 2025</x:v>
      </x:c>
      <x:c r="B2778" s="453" t="str">
        <x:v>O&amp;M</x:v>
      </x:c>
      <x:c r="C2778" s="453" t="str">
        <x:v>PRODUÇÃO</x:v>
      </x:c>
      <x:c r="D2778" s="453" t="str">
        <x:v>LINHA MORTA</x:v>
      </x:c>
      <x:c r="E2778" s="453" t="str">
        <x:v>5021000138</x:v>
      </x:c>
      <x:c r="F2778" s="601" t="str">
        <x:v>RET ESTR PRI 2/3F ANC/AMA DP CRUZ DP LM</x:v>
      </x:c>
      <x:c r="G2778" s="453" t="str">
        <x:v>CONJUNTO</x:v>
      </x:c>
      <x:c r="H2778" s="604" t="n">
        <x:v>21</x:v>
      </x:c>
      <x:c r="I2778" s="607" t="n">
        <x:v>8663.04</x:v>
      </x:c>
      <x:c r="J2778" s="607" t="n">
        <x:v>22378.86</x:v>
      </x:c>
      <x:c r="K2778" s="453" t="str">
        <x:v>NORTE | SUL</x:v>
      </x:c>
      <x:c r="L2778" s="453" t="str">
        <x:v>SIM</x:v>
      </x:c>
      <x:c r="M2778" s="453" t="str">
        <x:v>PRODUÇÃO · COMPÕE O FATOR K</x:v>
      </x:c>
      <x:c r="N2778" s="453" t="str">
        <x:v>DE/PARA POR CÓDIGO | OBSERVAÇÃO DO DE/PARA | NÃO INFORMADA</x:v>
      </x:c>
    </x:row>
    <x:row r="2779">
      <x:c r="A2779" s="453" t="str">
        <x:v>OUTUBRO 2025</x:v>
      </x:c>
      <x:c r="B2779" s="453" t="str">
        <x:v>O&amp;M</x:v>
      </x:c>
      <x:c r="C2779" s="453" t="str">
        <x:v>PRODUÇÃO</x:v>
      </x:c>
      <x:c r="D2779" s="453" t="str">
        <x:v>LINHA MORTA</x:v>
      </x:c>
      <x:c r="E2779" s="453" t="str">
        <x:v>5021000140</x:v>
      </x:c>
      <x:c r="F2779" s="601" t="str">
        <x:v>RET ESTR PRI 1F SUSP/PAS SP S/CRUZ LM</x:v>
      </x:c>
      <x:c r="G2779" s="453" t="str">
        <x:v>CONJUNTO</x:v>
      </x:c>
      <x:c r="H2779" s="604" t="n">
        <x:v>186</x:v>
      </x:c>
      <x:c r="I2779" s="607" t="n">
        <x:v>12705.66</x:v>
      </x:c>
      <x:c r="J2779" s="607" t="n">
        <x:v>36673.62</x:v>
      </x:c>
      <x:c r="K2779" s="453" t="str">
        <x:v>NORTE | SUL</x:v>
      </x:c>
      <x:c r="L2779" s="453" t="str">
        <x:v>SIM</x:v>
      </x:c>
      <x:c r="M2779" s="453" t="str">
        <x:v>PRODUÇÃO · COMPÕE O FATOR K</x:v>
      </x:c>
      <x:c r="N2779" s="453" t="str">
        <x:v>DE/PARA POR CÓDIGO</x:v>
      </x:c>
    </x:row>
    <x:row r="2780">
      <x:c r="A2780" s="453" t="str">
        <x:v>OUTUBRO 2025</x:v>
      </x:c>
      <x:c r="B2780" s="453" t="str">
        <x:v>O&amp;M</x:v>
      </x:c>
      <x:c r="C2780" s="453" t="str">
        <x:v>PRODUÇÃO</x:v>
      </x:c>
      <x:c r="D2780" s="453" t="str">
        <x:v>LINHA MORTA</x:v>
      </x:c>
      <x:c r="E2780" s="453" t="str">
        <x:v>5021000141</x:v>
      </x:c>
      <x:c r="F2780" s="601" t="str">
        <x:v>INST ESTR PRI 1F SUSP/PAS DP S/CRUZ LM</x:v>
      </x:c>
      <x:c r="G2780" s="453" t="str">
        <x:v>CONJUNTO</x:v>
      </x:c>
      <x:c r="H2780" s="604" t="n">
        <x:v>219</x:v>
      </x:c>
      <x:c r="I2780" s="607" t="n">
        <x:v>36338.67</x:v>
      </x:c>
      <x:c r="J2780" s="607" t="n">
        <x:v>79913.1</x:v>
      </x:c>
      <x:c r="K2780" s="453" t="str">
        <x:v>NORTE | SUL</x:v>
      </x:c>
      <x:c r="L2780" s="453" t="str">
        <x:v>SIM</x:v>
      </x:c>
      <x:c r="M2780" s="453" t="str">
        <x:v>PRODUÇÃO · COMPÕE O FATOR K</x:v>
      </x:c>
      <x:c r="N2780" s="453" t="str">
        <x:v>DE/PARA POR CÓDIGO</x:v>
      </x:c>
    </x:row>
    <x:row r="2781">
      <x:c r="A2781" s="453" t="str">
        <x:v>OUTUBRO 2025</x:v>
      </x:c>
      <x:c r="B2781" s="453" t="str">
        <x:v>O&amp;M</x:v>
      </x:c>
      <x:c r="C2781" s="453" t="str">
        <x:v>PRODUÇÃO</x:v>
      </x:c>
      <x:c r="D2781" s="453" t="str">
        <x:v>LINHA MORTA</x:v>
      </x:c>
      <x:c r="E2781" s="453" t="str">
        <x:v>5021000145</x:v>
      </x:c>
      <x:c r="F2781" s="601" t="str">
        <x:v>INST ESTR PRI 1F ANC/AMA DP S/CRUZ LM</x:v>
      </x:c>
      <x:c r="G2781" s="453" t="str">
        <x:v>CONJUNTO</x:v>
      </x:c>
      <x:c r="H2781" s="604" t="n">
        <x:v>78</x:v>
      </x:c>
      <x:c r="I2781" s="607" t="n">
        <x:v>29694.6</x:v>
      </x:c>
      <x:c r="J2781" s="607" t="n">
        <x:v>40971.06</x:v>
      </x:c>
      <x:c r="K2781" s="453" t="str">
        <x:v>NORTE | SUL</x:v>
      </x:c>
      <x:c r="L2781" s="453" t="str">
        <x:v>SIM</x:v>
      </x:c>
      <x:c r="M2781" s="453" t="str">
        <x:v>PRODUÇÃO · COMPÕE O FATOR K</x:v>
      </x:c>
      <x:c r="N2781" s="453" t="str">
        <x:v>DE/PARA POR CÓDIGO</x:v>
      </x:c>
    </x:row>
    <x:row r="2782">
      <x:c r="A2782" s="453" t="str">
        <x:v>OUTUBRO 2025</x:v>
      </x:c>
      <x:c r="B2782" s="453" t="str">
        <x:v>O&amp;M</x:v>
      </x:c>
      <x:c r="C2782" s="453" t="str">
        <x:v>PRODUÇÃO</x:v>
      </x:c>
      <x:c r="D2782" s="453" t="str">
        <x:v>LINHA MORTA</x:v>
      </x:c>
      <x:c r="E2782" s="453" t="str">
        <x:v>5021000146</x:v>
      </x:c>
      <x:c r="F2782" s="601" t="str">
        <x:v>RET ESTR PRI 1F ANC/AMA DP S/CRUZ LM</x:v>
      </x:c>
      <x:c r="G2782" s="453" t="str">
        <x:v>CONJUNTO</x:v>
      </x:c>
      <x:c r="H2782" s="604" t="n">
        <x:v>21</x:v>
      </x:c>
      <x:c r="I2782" s="607" t="n">
        <x:v>3074.82</x:v>
      </x:c>
      <x:c r="J2782" s="607" t="n">
        <x:v>7453.11</x:v>
      </x:c>
      <x:c r="K2782" s="453" t="str">
        <x:v>NORTE | SUL</x:v>
      </x:c>
      <x:c r="L2782" s="453" t="str">
        <x:v>SIM</x:v>
      </x:c>
      <x:c r="M2782" s="453" t="str">
        <x:v>PRODUÇÃO · COMPÕE O FATOR K</x:v>
      </x:c>
      <x:c r="N2782" s="453" t="str">
        <x:v>DE/PARA POR CÓDIGO</x:v>
      </x:c>
    </x:row>
    <x:row r="2783">
      <x:c r="A2783" s="453" t="str">
        <x:v>OUTUBRO 2025</x:v>
      </x:c>
      <x:c r="B2783" s="453" t="str">
        <x:v>O&amp;M</x:v>
      </x:c>
      <x:c r="C2783" s="453" t="str">
        <x:v>PRODUÇÃO</x:v>
      </x:c>
      <x:c r="D2783" s="453" t="str">
        <x:v>LINHA MORTA</x:v>
      </x:c>
      <x:c r="E2783" s="453" t="str">
        <x:v>5021000147</x:v>
      </x:c>
      <x:c r="F2783" s="601" t="str">
        <x:v>INST ESTR PRI 2/3F SUS/PAS SP S/CRUZ LM</x:v>
      </x:c>
      <x:c r="G2783" s="453" t="str">
        <x:v>CONJUNTO</x:v>
      </x:c>
      <x:c r="H2783" s="604" t="n">
        <x:v>68</x:v>
      </x:c>
      <x:c r="I2783" s="607" t="n">
        <x:v>18584.4</x:v>
      </x:c>
      <x:c r="J2783" s="607" t="n">
        <x:v>32232</x:v>
      </x:c>
      <x:c r="K2783" s="453" t="str">
        <x:v>NORTE | SUL</x:v>
      </x:c>
      <x:c r="L2783" s="453" t="str">
        <x:v>SIM</x:v>
      </x:c>
      <x:c r="M2783" s="453" t="str">
        <x:v>PRODUÇÃO · COMPÕE O FATOR K</x:v>
      </x:c>
      <x:c r="N2783" s="453" t="str">
        <x:v>DE/PARA POR CÓDIGO</x:v>
      </x:c>
    </x:row>
    <x:row r="2784">
      <x:c r="A2784" s="453" t="str">
        <x:v>OUTUBRO 2025</x:v>
      </x:c>
      <x:c r="B2784" s="453" t="str">
        <x:v>O&amp;M</x:v>
      </x:c>
      <x:c r="C2784" s="453" t="str">
        <x:v>PRODUÇÃO</x:v>
      </x:c>
      <x:c r="D2784" s="453" t="str">
        <x:v>LINHA MORTA</x:v>
      </x:c>
      <x:c r="E2784" s="453" t="str">
        <x:v>5021000148</x:v>
      </x:c>
      <x:c r="F2784" s="601" t="str">
        <x:v>RET ESTR PRI 2/3F SUS/PAS SP S/CRUZ LM</x:v>
      </x:c>
      <x:c r="G2784" s="453" t="str">
        <x:v>CONJUNTO</x:v>
      </x:c>
      <x:c r="H2784" s="604" t="n">
        <x:v>7</x:v>
      </x:c>
      <x:c r="I2784" s="607" t="n">
        <x:v>712.56</x:v>
      </x:c>
      <x:c r="J2784" s="607" t="n">
        <x:v>1751.05</x:v>
      </x:c>
      <x:c r="K2784" s="453" t="str">
        <x:v>NORTE | SUL</x:v>
      </x:c>
      <x:c r="L2784" s="453" t="str">
        <x:v>SIM</x:v>
      </x:c>
      <x:c r="M2784" s="453" t="str">
        <x:v>PRODUÇÃO · COMPÕE O FATOR K</x:v>
      </x:c>
      <x:c r="N2784" s="453" t="str">
        <x:v>DE/PARA POR CÓDIGO</x:v>
      </x:c>
    </x:row>
    <x:row r="2785">
      <x:c r="A2785" s="453" t="str">
        <x:v>OUTUBRO 2025</x:v>
      </x:c>
      <x:c r="B2785" s="453" t="str">
        <x:v>O&amp;M</x:v>
      </x:c>
      <x:c r="C2785" s="453" t="str">
        <x:v>PRODUÇÃO</x:v>
      </x:c>
      <x:c r="D2785" s="453" t="str">
        <x:v>LINHA MORTA</x:v>
      </x:c>
      <x:c r="E2785" s="453" t="str">
        <x:v>5021000158</x:v>
      </x:c>
      <x:c r="F2785" s="601" t="str">
        <x:v>INST ESTR PRI RDC PASSANTE SIMPLES LM</x:v>
      </x:c>
      <x:c r="G2785" s="453" t="str">
        <x:v>CONJUNTO</x:v>
      </x:c>
      <x:c r="H2785" s="604" t="n">
        <x:v>75</x:v>
      </x:c>
      <x:c r="I2785" s="607" t="n">
        <x:v>19482.53</x:v>
      </x:c>
      <x:c r="J2785" s="607" t="n">
        <x:v>45093.75</x:v>
      </x:c>
      <x:c r="K2785" s="453" t="str">
        <x:v>NORTE | SUL</x:v>
      </x:c>
      <x:c r="L2785" s="453" t="str">
        <x:v>SIM</x:v>
      </x:c>
      <x:c r="M2785" s="453" t="str">
        <x:v>PRODUÇÃO · COMPÕE O FATOR K</x:v>
      </x:c>
      <x:c r="N2785" s="453" t="str">
        <x:v>DE/PARA POR CÓDIGO | SEM DE/PARA (OBS. EQUIVALÊNCIA / DILUIÇÃO)</x:v>
      </x:c>
    </x:row>
    <x:row r="2786">
      <x:c r="A2786" s="453" t="str">
        <x:v>OUTUBRO 2025</x:v>
      </x:c>
      <x:c r="B2786" s="453" t="str">
        <x:v>O&amp;M</x:v>
      </x:c>
      <x:c r="C2786" s="453" t="str">
        <x:v>PRODUÇÃO</x:v>
      </x:c>
      <x:c r="D2786" s="453" t="str">
        <x:v>LINHA MORTA</x:v>
      </x:c>
      <x:c r="E2786" s="453" t="str">
        <x:v>5021000159</x:v>
      </x:c>
      <x:c r="F2786" s="601" t="str">
        <x:v>RET ESTR PRI RDC PASSANTE SIMPLES LM</x:v>
      </x:c>
      <x:c r="G2786" s="453" t="str">
        <x:v>CONJUNTO</x:v>
      </x:c>
      <x:c r="H2786" s="604" t="n">
        <x:v>3</x:v>
      </x:c>
      <x:c r="I2786" s="607" t="n">
        <x:v>575.89</x:v>
      </x:c>
      <x:c r="J2786" s="607" t="n">
        <x:v>1047.39</x:v>
      </x:c>
      <x:c r="K2786" s="453" t="str">
        <x:v>NORTE | SUL</x:v>
      </x:c>
      <x:c r="L2786" s="453" t="str">
        <x:v>SIM</x:v>
      </x:c>
      <x:c r="M2786" s="453" t="str">
        <x:v>PRODUÇÃO · COMPÕE O FATOR K</x:v>
      </x:c>
      <x:c r="N2786" s="453" t="str">
        <x:v>NÃO INFORMADA | DE/PARA POR CÓDIGO</x:v>
      </x:c>
    </x:row>
    <x:row r="2787">
      <x:c r="A2787" s="453" t="str">
        <x:v>OUTUBRO 2025</x:v>
      </x:c>
      <x:c r="B2787" s="453" t="str">
        <x:v>O&amp;M</x:v>
      </x:c>
      <x:c r="C2787" s="453" t="str">
        <x:v>PRODUÇÃO</x:v>
      </x:c>
      <x:c r="D2787" s="453" t="str">
        <x:v>LINHA MORTA</x:v>
      </x:c>
      <x:c r="E2787" s="453" t="str">
        <x:v>5021000160</x:v>
      </x:c>
      <x:c r="F2787" s="601" t="str">
        <x:v>INST ESTR PRI RDC ANCORAGEM SIMPLES LM</x:v>
      </x:c>
      <x:c r="G2787" s="453" t="str">
        <x:v>CONJUNTO</x:v>
      </x:c>
      <x:c r="H2787" s="604" t="n">
        <x:v>9</x:v>
      </x:c>
      <x:c r="I2787" s="607" t="n">
        <x:v>6237.36</x:v>
      </x:c>
      <x:c r="J2787" s="607" t="n">
        <x:v>6662.88</x:v>
      </x:c>
      <x:c r="K2787" s="453" t="str">
        <x:v>NORTE | SUL</x:v>
      </x:c>
      <x:c r="L2787" s="453" t="str">
        <x:v>SIM</x:v>
      </x:c>
      <x:c r="M2787" s="453" t="str">
        <x:v>PRODUÇÃO · COMPÕE O FATOR K</x:v>
      </x:c>
      <x:c r="N2787" s="453" t="str">
        <x:v>DE/PARA POR CÓDIGO</x:v>
      </x:c>
    </x:row>
    <x:row r="2788">
      <x:c r="A2788" s="453" t="str">
        <x:v>OUTUBRO 2025</x:v>
      </x:c>
      <x:c r="B2788" s="453" t="str">
        <x:v>O&amp;M</x:v>
      </x:c>
      <x:c r="C2788" s="453" t="str">
        <x:v>PRODUÇÃO</x:v>
      </x:c>
      <x:c r="D2788" s="453" t="str">
        <x:v>LINHA MORTA</x:v>
      </x:c>
      <x:c r="E2788" s="453" t="str">
        <x:v>5021000162</x:v>
      </x:c>
      <x:c r="F2788" s="601" t="str">
        <x:v>INST ESTR PRI RDC ANCORAGEM DUPLA LM</x:v>
      </x:c>
      <x:c r="G2788" s="453" t="str">
        <x:v>CONJUNTO</x:v>
      </x:c>
      <x:c r="H2788" s="604" t="n">
        <x:v>12</x:v>
      </x:c>
      <x:c r="I2788" s="607" t="n">
        <x:v>17638.1</x:v>
      </x:c>
      <x:c r="J2788" s="607" t="n">
        <x:v>10980.24</x:v>
      </x:c>
      <x:c r="K2788" s="453" t="str">
        <x:v>NORTE | SUL</x:v>
      </x:c>
      <x:c r="L2788" s="453" t="str">
        <x:v>SIM</x:v>
      </x:c>
      <x:c r="M2788" s="453" t="str">
        <x:v>PRODUÇÃO · COMPÕE O FATOR K</x:v>
      </x:c>
      <x:c r="N2788" s="453" t="str">
        <x:v>DE/PARA POR CÓDIGO | NÃO INFORMADA</x:v>
      </x:c>
    </x:row>
    <x:row r="2789">
      <x:c r="A2789" s="453" t="str">
        <x:v>OUTUBRO 2025</x:v>
      </x:c>
      <x:c r="B2789" s="453" t="str">
        <x:v>O&amp;M</x:v>
      </x:c>
      <x:c r="C2789" s="453" t="str">
        <x:v>PRODUÇÃO</x:v>
      </x:c>
      <x:c r="D2789" s="453" t="str">
        <x:v>LINHA MORTA</x:v>
      </x:c>
      <x:c r="E2789" s="453" t="str">
        <x:v>5021000164</x:v>
      </x:c>
      <x:c r="F2789" s="601" t="str">
        <x:v>INST ESTR PRI RDC N3S-CE LM</x:v>
      </x:c>
      <x:c r="G2789" s="453" t="str">
        <x:v>CONJUNTO</x:v>
      </x:c>
      <x:c r="H2789" s="604" t="n">
        <x:v>6</x:v>
      </x:c>
      <x:c r="I2789" s="607" t="n">
        <x:v>11918.16</x:v>
      </x:c>
      <x:c r="J2789" s="607" t="n">
        <x:v>6820.62</x:v>
      </x:c>
      <x:c r="K2789" s="453" t="str">
        <x:v>NORTE | SUL</x:v>
      </x:c>
      <x:c r="L2789" s="453" t="str">
        <x:v>SIM</x:v>
      </x:c>
      <x:c r="M2789" s="453" t="str">
        <x:v>PRODUÇÃO · COMPÕE O FATOR K</x:v>
      </x:c>
      <x:c r="N2789" s="453" t="str">
        <x:v>DE/PARA POR CÓDIGO</x:v>
      </x:c>
    </x:row>
    <x:row r="2790">
      <x:c r="A2790" s="453" t="str">
        <x:v>OUTUBRO 2025</x:v>
      </x:c>
      <x:c r="B2790" s="453" t="str">
        <x:v>O&amp;M</x:v>
      </x:c>
      <x:c r="C2790" s="453" t="str">
        <x:v>PRODUÇÃO</x:v>
      </x:c>
      <x:c r="D2790" s="453" t="str">
        <x:v>LINHA MORTA</x:v>
      </x:c>
      <x:c r="E2790" s="453" t="str">
        <x:v>5021100014</x:v>
      </x:c>
      <x:c r="F2790" s="601" t="str">
        <x:v>INST ESTRUTURA SECUNDARIA LM</x:v>
      </x:c>
      <x:c r="G2790" s="453" t="str">
        <x:v>UNIDADE</x:v>
      </x:c>
      <x:c r="H2790" s="604" t="n">
        <x:v>1600</x:v>
      </x:c>
      <x:c r="I2790" s="607" t="n">
        <x:v>188256.56</x:v>
      </x:c>
      <x:c r="J2790" s="607" t="n">
        <x:v>378576</x:v>
      </x:c>
      <x:c r="K2790" s="453" t="str">
        <x:v>NORTE | SUL</x:v>
      </x:c>
      <x:c r="L2790" s="453" t="str">
        <x:v>SIM</x:v>
      </x:c>
      <x:c r="M2790" s="453" t="str">
        <x:v>PRODUÇÃO · COMPÕE O FATOR K</x:v>
      </x:c>
      <x:c r="N2790" s="453" t="str">
        <x:v>DE/PARA POR CÓDIGO | NÃO INFORMADA</x:v>
      </x:c>
    </x:row>
    <x:row r="2791">
      <x:c r="A2791" s="453" t="str">
        <x:v>OUTUBRO 2025</x:v>
      </x:c>
      <x:c r="B2791" s="453" t="str">
        <x:v>O&amp;M</x:v>
      </x:c>
      <x:c r="C2791" s="453" t="str">
        <x:v>PRODUÇÃO</x:v>
      </x:c>
      <x:c r="D2791" s="453" t="str">
        <x:v>LINHA MORTA</x:v>
      </x:c>
      <x:c r="E2791" s="453" t="str">
        <x:v>5021100015</x:v>
      </x:c>
      <x:c r="F2791" s="601" t="str">
        <x:v>RET ESTRUTURA SECUNDARIA LM</x:v>
      </x:c>
      <x:c r="G2791" s="453" t="str">
        <x:v>UNIDADE</x:v>
      </x:c>
      <x:c r="H2791" s="604" t="n">
        <x:v>1463</x:v>
      </x:c>
      <x:c r="I2791" s="607" t="n">
        <x:v>67917.85</x:v>
      </x:c>
      <x:c r="J2791" s="607" t="n">
        <x:v>346160.43</x:v>
      </x:c>
      <x:c r="K2791" s="453" t="str">
        <x:v>NORTE | SUL</x:v>
      </x:c>
      <x:c r="L2791" s="453" t="str">
        <x:v>SIM</x:v>
      </x:c>
      <x:c r="M2791" s="453" t="str">
        <x:v>PRODUÇÃO · COMPÕE O FATOR K</x:v>
      </x:c>
      <x:c r="N2791" s="453" t="str">
        <x:v>DE/PARA POR CÓDIGO</x:v>
      </x:c>
    </x:row>
    <x:row r="2792">
      <x:c r="A2792" s="453" t="str">
        <x:v>OUTUBRO 2025</x:v>
      </x:c>
      <x:c r="B2792" s="453" t="str">
        <x:v>O&amp;M</x:v>
      </x:c>
      <x:c r="C2792" s="453" t="str">
        <x:v>PRODUÇÃO</x:v>
      </x:c>
      <x:c r="D2792" s="453" t="str">
        <x:v>LINHA MORTA</x:v>
      </x:c>
      <x:c r="E2792" s="453" t="str">
        <x:v>5021200046</x:v>
      </x:c>
      <x:c r="F2792" s="601" t="str">
        <x:v>INST ISOLADOR PINO/PILAR LM</x:v>
      </x:c>
      <x:c r="G2792" s="453" t="str">
        <x:v>UNIDADE</x:v>
      </x:c>
      <x:c r="H2792" s="604" t="n">
        <x:v>49</x:v>
      </x:c>
      <x:c r="I2792" s="607" t="n">
        <x:v>3636.36</x:v>
      </x:c>
      <x:c r="J2792" s="607" t="n">
        <x:v>14814.17</x:v>
      </x:c>
      <x:c r="K2792" s="453" t="str">
        <x:v>NORTE | SUL</x:v>
      </x:c>
      <x:c r="L2792" s="453" t="str">
        <x:v>SIM</x:v>
      </x:c>
      <x:c r="M2792" s="453" t="str">
        <x:v>PRODUÇÃO · COMPÕE O FATOR K</x:v>
      </x:c>
      <x:c r="N2792" s="453" t="str">
        <x:v>DE/PARA POR CÓDIGO | NÃO INFORMADA</x:v>
      </x:c>
    </x:row>
    <x:row r="2793">
      <x:c r="A2793" s="453" t="str">
        <x:v>OUTUBRO 2025</x:v>
      </x:c>
      <x:c r="B2793" s="453" t="str">
        <x:v>O&amp;M</x:v>
      </x:c>
      <x:c r="C2793" s="453" t="str">
        <x:v>PRODUÇÃO</x:v>
      </x:c>
      <x:c r="D2793" s="453" t="str">
        <x:v>LINHA MORTA</x:v>
      </x:c>
      <x:c r="E2793" s="453" t="str">
        <x:v>5021200047</x:v>
      </x:c>
      <x:c r="F2793" s="601" t="str">
        <x:v>RET ISOLADOR PINO/PILAR LM</x:v>
      </x:c>
      <x:c r="G2793" s="453" t="str">
        <x:v>UNIDADE</x:v>
      </x:c>
      <x:c r="H2793" s="604" t="n">
        <x:v>20</x:v>
      </x:c>
      <x:c r="I2793" s="607" t="n">
        <x:v>585.8</x:v>
      </x:c>
      <x:c r="J2793" s="607" t="n">
        <x:v>6046.6</x:v>
      </x:c>
      <x:c r="K2793" s="453" t="str">
        <x:v>NORTE | SUL</x:v>
      </x:c>
      <x:c r="L2793" s="453" t="str">
        <x:v>SIM</x:v>
      </x:c>
      <x:c r="M2793" s="453" t="str">
        <x:v>PRODUÇÃO · COMPÕE O FATOR K</x:v>
      </x:c>
      <x:c r="N2793" s="453" t="str">
        <x:v>DE/PARA POR CÓDIGO</x:v>
      </x:c>
    </x:row>
    <x:row r="2794">
      <x:c r="A2794" s="453" t="str">
        <x:v>OUTUBRO 2025</x:v>
      </x:c>
      <x:c r="B2794" s="453" t="str">
        <x:v>O&amp;M</x:v>
      </x:c>
      <x:c r="C2794" s="453" t="str">
        <x:v>PRODUÇÃO</x:v>
      </x:c>
      <x:c r="D2794" s="453" t="str">
        <x:v>LINHA MORTA</x:v>
      </x:c>
      <x:c r="E2794" s="453" t="str">
        <x:v>5021200048</x:v>
      </x:c>
      <x:c r="F2794" s="601" t="str">
        <x:v>INST ISOLAD DISCO/ANCORAGEM LM</x:v>
      </x:c>
      <x:c r="G2794" s="453" t="str">
        <x:v>CONJUNTO</x:v>
      </x:c>
      <x:c r="H2794" s="604" t="n">
        <x:v>40</x:v>
      </x:c>
      <x:c r="I2794" s="607" t="n">
        <x:v>4294.4</x:v>
      </x:c>
      <x:c r="J2794" s="607" t="n">
        <x:v>13297.2</x:v>
      </x:c>
      <x:c r="K2794" s="453" t="str">
        <x:v>NORTE | SUL</x:v>
      </x:c>
      <x:c r="L2794" s="453" t="str">
        <x:v>SIM</x:v>
      </x:c>
      <x:c r="M2794" s="453" t="str">
        <x:v>PRODUÇÃO · COMPÕE O FATOR K</x:v>
      </x:c>
      <x:c r="N2794" s="453" t="str">
        <x:v>DE/PARA POR CÓDIGO</x:v>
      </x:c>
    </x:row>
    <x:row r="2795">
      <x:c r="A2795" s="453" t="str">
        <x:v>OUTUBRO 2025</x:v>
      </x:c>
      <x:c r="B2795" s="453" t="str">
        <x:v>O&amp;M</x:v>
      </x:c>
      <x:c r="C2795" s="453" t="str">
        <x:v>PRODUÇÃO</x:v>
      </x:c>
      <x:c r="D2795" s="453" t="str">
        <x:v>LINHA MORTA</x:v>
      </x:c>
      <x:c r="E2795" s="453" t="str">
        <x:v>5021200049</x:v>
      </x:c>
      <x:c r="F2795" s="601" t="str">
        <x:v>RET ISOLAD DISCO/ANCORAGEM LM</x:v>
      </x:c>
      <x:c r="G2795" s="453" t="str">
        <x:v>CONJUNTO</x:v>
      </x:c>
      <x:c r="H2795" s="604" t="n">
        <x:v>13</x:v>
      </x:c>
      <x:c r="I2795" s="607" t="n">
        <x:v>570.96</x:v>
      </x:c>
      <x:c r="J2795" s="607" t="n">
        <x:v>2722.2</x:v>
      </x:c>
      <x:c r="K2795" s="453" t="str">
        <x:v>NORTE | SUL</x:v>
      </x:c>
      <x:c r="L2795" s="453" t="str">
        <x:v>SIM</x:v>
      </x:c>
      <x:c r="M2795" s="453" t="str">
        <x:v>PRODUÇÃO · COMPÕE O FATOR K</x:v>
      </x:c>
      <x:c r="N2795" s="453" t="str">
        <x:v>DE/PARA POR CÓDIGO</x:v>
      </x:c>
    </x:row>
    <x:row r="2796">
      <x:c r="A2796" s="453" t="str">
        <x:v>OUTUBRO 2025</x:v>
      </x:c>
      <x:c r="B2796" s="453" t="str">
        <x:v>O&amp;M</x:v>
      </x:c>
      <x:c r="C2796" s="453" t="str">
        <x:v>PRODUÇÃO</x:v>
      </x:c>
      <x:c r="D2796" s="453" t="str">
        <x:v>LINHA MORTA</x:v>
      </x:c>
      <x:c r="E2796" s="453" t="str">
        <x:v>5022000231</x:v>
      </x:c>
      <x:c r="F2796" s="601" t="str">
        <x:v>RET COND NU COBRE &gt; 50MM² LM</x:v>
      </x:c>
      <x:c r="G2796" s="453" t="str">
        <x:v>METRO</x:v>
      </x:c>
      <x:c r="H2796" s="604" t="n">
        <x:v>150</x:v>
      </x:c>
      <x:c r="I2796" s="607" t="n">
        <x:v>388</x:v>
      </x:c>
      <x:c r="J2796" s="607" t="n">
        <x:v>493.5</x:v>
      </x:c>
      <x:c r="K2796" s="453" t="str">
        <x:v>NORTE | SUL</x:v>
      </x:c>
      <x:c r="L2796" s="453" t="str">
        <x:v>SIM</x:v>
      </x:c>
      <x:c r="M2796" s="453" t="str">
        <x:v>PRODUÇÃO · COMPÕE O FATOR K</x:v>
      </x:c>
      <x:c r="N2796" s="453" t="str">
        <x:v>NÃO INFORMADA</x:v>
      </x:c>
    </x:row>
    <x:row r="2797">
      <x:c r="A2797" s="453" t="str">
        <x:v>OUTUBRO 2025</x:v>
      </x:c>
      <x:c r="B2797" s="453" t="str">
        <x:v>O&amp;M</x:v>
      </x:c>
      <x:c r="C2797" s="453" t="str">
        <x:v>PRODUÇÃO</x:v>
      </x:c>
      <x:c r="D2797" s="453" t="str">
        <x:v>LINHA MORTA</x:v>
      </x:c>
      <x:c r="E2797" s="453" t="str">
        <x:v>5022000232</x:v>
      </x:c>
      <x:c r="F2797" s="601" t="str">
        <x:v>INST COND NU COBRE &lt;= 50MM² LM</x:v>
      </x:c>
      <x:c r="G2797" s="453" t="str">
        <x:v>METRO</x:v>
      </x:c>
      <x:c r="H2797" s="604" t="n">
        <x:v>901</x:v>
      </x:c>
      <x:c r="I2797" s="607" t="n">
        <x:v>5828.64</x:v>
      </x:c>
      <x:c r="J2797" s="607" t="n">
        <x:v>4144.6</x:v>
      </x:c>
      <x:c r="K2797" s="453" t="str">
        <x:v>NORTE | SUL</x:v>
      </x:c>
      <x:c r="L2797" s="453" t="str">
        <x:v>SIM</x:v>
      </x:c>
      <x:c r="M2797" s="453" t="str">
        <x:v>PRODUÇÃO · COMPÕE O FATOR K</x:v>
      </x:c>
      <x:c r="N2797" s="453" t="str">
        <x:v>DE/PARA POR CÓDIGO | NÃO INFORMADA</x:v>
      </x:c>
    </x:row>
    <x:row r="2798">
      <x:c r="A2798" s="453" t="str">
        <x:v>OUTUBRO 2025</x:v>
      </x:c>
      <x:c r="B2798" s="453" t="str">
        <x:v>O&amp;M</x:v>
      </x:c>
      <x:c r="C2798" s="453" t="str">
        <x:v>PRODUÇÃO</x:v>
      </x:c>
      <x:c r="D2798" s="453" t="str">
        <x:v>LINHA MORTA</x:v>
      </x:c>
      <x:c r="E2798" s="453" t="str">
        <x:v>5022000233</x:v>
      </x:c>
      <x:c r="F2798" s="601" t="str">
        <x:v>RET COND NU COBRE &lt;= 50MM² LM</x:v>
      </x:c>
      <x:c r="G2798" s="453" t="str">
        <x:v>METRO</x:v>
      </x:c>
      <x:c r="H2798" s="604" t="n">
        <x:v>11541</x:v>
      </x:c>
      <x:c r="I2798" s="607" t="n">
        <x:v>26208.07</x:v>
      </x:c>
      <x:c r="J2798" s="607" t="n">
        <x:v>25736.43</x:v>
      </x:c>
      <x:c r="K2798" s="453" t="str">
        <x:v>NORTE | SUL</x:v>
      </x:c>
      <x:c r="L2798" s="453" t="str">
        <x:v>SIM</x:v>
      </x:c>
      <x:c r="M2798" s="453" t="str">
        <x:v>PRODUÇÃO · COMPÕE O FATOR K</x:v>
      </x:c>
      <x:c r="N2798" s="453" t="str">
        <x:v>DE/PARA POR CÓDIGO</x:v>
      </x:c>
    </x:row>
    <x:row r="2799">
      <x:c r="A2799" s="453" t="str">
        <x:v>OUTUBRO 2025</x:v>
      </x:c>
      <x:c r="B2799" s="453" t="str">
        <x:v>O&amp;M</x:v>
      </x:c>
      <x:c r="C2799" s="453" t="str">
        <x:v>PRODUÇÃO</x:v>
      </x:c>
      <x:c r="D2799" s="453" t="str">
        <x:v>LINHA MORTA</x:v>
      </x:c>
      <x:c r="E2799" s="453" t="str">
        <x:v>5022000234</x:v>
      </x:c>
      <x:c r="F2799" s="601" t="str">
        <x:v>INST COND NU ALUMINIO &gt; 1/0 LM</x:v>
      </x:c>
      <x:c r="G2799" s="453" t="str">
        <x:v>METRO</x:v>
      </x:c>
      <x:c r="H2799" s="604" t="n">
        <x:v>8435</x:v>
      </x:c>
      <x:c r="I2799" s="607" t="n">
        <x:v>80193.06</x:v>
      </x:c>
      <x:c r="J2799" s="607" t="n">
        <x:v>60985.05</x:v>
      </x:c>
      <x:c r="K2799" s="453" t="str">
        <x:v>NORTE | SUL</x:v>
      </x:c>
      <x:c r="L2799" s="453" t="str">
        <x:v>SIM</x:v>
      </x:c>
      <x:c r="M2799" s="453" t="str">
        <x:v>PRODUÇÃO · COMPÕE O FATOR K</x:v>
      </x:c>
      <x:c r="N2799" s="453" t="str">
        <x:v>DE/PARA POR CÓDIGO</x:v>
      </x:c>
    </x:row>
    <x:row r="2800">
      <x:c r="A2800" s="453" t="str">
        <x:v>OUTUBRO 2025</x:v>
      </x:c>
      <x:c r="B2800" s="453" t="str">
        <x:v>O&amp;M</x:v>
      </x:c>
      <x:c r="C2800" s="453" t="str">
        <x:v>PRODUÇÃO</x:v>
      </x:c>
      <x:c r="D2800" s="453" t="str">
        <x:v>LINHA MORTA</x:v>
      </x:c>
      <x:c r="E2800" s="453" t="str">
        <x:v>5022000236</x:v>
      </x:c>
      <x:c r="F2800" s="601" t="str">
        <x:v>INST COND NU ALUMINIO &lt;= 1/0 LM</x:v>
      </x:c>
      <x:c r="G2800" s="453" t="str">
        <x:v>METRO</x:v>
      </x:c>
      <x:c r="H2800" s="604" t="n">
        <x:v>48208</x:v>
      </x:c>
      <x:c r="I2800" s="607" t="n">
        <x:v>377922.78</x:v>
      </x:c>
      <x:c r="J2800" s="607" t="n">
        <x:v>272375.2</x:v>
      </x:c>
      <x:c r="K2800" s="453" t="str">
        <x:v>NORTE | SUL</x:v>
      </x:c>
      <x:c r="L2800" s="453" t="str">
        <x:v>SIM</x:v>
      </x:c>
      <x:c r="M2800" s="453" t="str">
        <x:v>PRODUÇÃO · COMPÕE O FATOR K</x:v>
      </x:c>
      <x:c r="N2800" s="453" t="str">
        <x:v>DE/PARA POR CÓDIGO | NÃO INFORMADA</x:v>
      </x:c>
    </x:row>
    <x:row r="2801">
      <x:c r="A2801" s="453" t="str">
        <x:v>OUTUBRO 2025</x:v>
      </x:c>
      <x:c r="B2801" s="453" t="str">
        <x:v>O&amp;M</x:v>
      </x:c>
      <x:c r="C2801" s="453" t="str">
        <x:v>PRODUÇÃO</x:v>
      </x:c>
      <x:c r="D2801" s="453" t="str">
        <x:v>LINHA MORTA</x:v>
      </x:c>
      <x:c r="E2801" s="453" t="str">
        <x:v>5022000237</x:v>
      </x:c>
      <x:c r="F2801" s="601" t="str">
        <x:v>RET COND NU ALUMINIO &lt;= 1/0 LM</x:v>
      </x:c>
      <x:c r="G2801" s="453" t="str">
        <x:v>METRO</x:v>
      </x:c>
      <x:c r="H2801" s="604" t="n">
        <x:v>38710</x:v>
      </x:c>
      <x:c r="I2801" s="607" t="n">
        <x:v>101264.53</x:v>
      </x:c>
      <x:c r="J2801" s="607" t="n">
        <x:v>106839.6</x:v>
      </x:c>
      <x:c r="K2801" s="453" t="str">
        <x:v>NORTE | SUL</x:v>
      </x:c>
      <x:c r="L2801" s="453" t="str">
        <x:v>SIM</x:v>
      </x:c>
      <x:c r="M2801" s="453" t="str">
        <x:v>PRODUÇÃO · COMPÕE O FATOR K</x:v>
      </x:c>
      <x:c r="N2801" s="453" t="str">
        <x:v>DE/PARA POR CÓDIGO</x:v>
      </x:c>
    </x:row>
    <x:row r="2802">
      <x:c r="A2802" s="453" t="str">
        <x:v>OUTUBRO 2025</x:v>
      </x:c>
      <x:c r="B2802" s="453" t="str">
        <x:v>O&amp;M</x:v>
      </x:c>
      <x:c r="C2802" s="453" t="str">
        <x:v>PRODUÇÃO</x:v>
      </x:c>
      <x:c r="D2802" s="453" t="str">
        <x:v>LINHA MORTA</x:v>
      </x:c>
      <x:c r="E2802" s="453" t="str">
        <x:v>5022000239</x:v>
      </x:c>
      <x:c r="F2802" s="601" t="str">
        <x:v>TENSIONAR COND NU COBRE &gt; 50MM² LM</x:v>
      </x:c>
      <x:c r="G2802" s="453" t="str">
        <x:v>UNIDADE</x:v>
      </x:c>
      <x:c r="H2802" s="604" t="n">
        <x:v>1.431</x:v>
      </x:c>
      <x:c r="I2802" s="607" t="n">
        <x:v>5175.44</x:v>
      </x:c>
      <x:c r="J2802" s="607" t="n">
        <x:v>373</x:v>
      </x:c>
      <x:c r="K2802" s="453" t="str">
        <x:v>NORTE | SUL</x:v>
      </x:c>
      <x:c r="L2802" s="453" t="str">
        <x:v>SIM</x:v>
      </x:c>
      <x:c r="M2802" s="453" t="str">
        <x:v>PRODUÇÃO · COMPÕE O FATOR K</x:v>
      </x:c>
      <x:c r="N2802" s="453" t="str">
        <x:v>DE/PARA POR CÓDIGO</x:v>
      </x:c>
    </x:row>
    <x:row r="2803">
      <x:c r="A2803" s="453" t="str">
        <x:v>OUTUBRO 2025</x:v>
      </x:c>
      <x:c r="B2803" s="453" t="str">
        <x:v>O&amp;M</x:v>
      </x:c>
      <x:c r="C2803" s="453" t="str">
        <x:v>PRODUÇÃO</x:v>
      </x:c>
      <x:c r="D2803" s="453" t="str">
        <x:v>LINHA MORTA</x:v>
      </x:c>
      <x:c r="E2803" s="453" t="str">
        <x:v>5022000240</x:v>
      </x:c>
      <x:c r="F2803" s="601" t="str">
        <x:v>TENSIONAR COND NU COBRE &lt;= 50MM² LM</x:v>
      </x:c>
      <x:c r="G2803" s="453" t="str">
        <x:v>UNIDADE</x:v>
      </x:c>
      <x:c r="H2803" s="604" t="n">
        <x:v>3.188</x:v>
      </x:c>
      <x:c r="I2803" s="607" t="n">
        <x:v>10008.7</x:v>
      </x:c>
      <x:c r="J2803" s="607" t="n">
        <x:v>665.88</x:v>
      </x:c>
      <x:c r="K2803" s="453" t="str">
        <x:v>NORTE | SUL</x:v>
      </x:c>
      <x:c r="L2803" s="453" t="str">
        <x:v>SIM</x:v>
      </x:c>
      <x:c r="M2803" s="453" t="str">
        <x:v>PRODUÇÃO · COMPÕE O FATOR K</x:v>
      </x:c>
      <x:c r="N2803" s="453" t="str">
        <x:v>DE/PARA POR CÓDIGO</x:v>
      </x:c>
    </x:row>
    <x:row r="2804">
      <x:c r="A2804" s="453" t="str">
        <x:v>OUTUBRO 2025</x:v>
      </x:c>
      <x:c r="B2804" s="453" t="str">
        <x:v>O&amp;M</x:v>
      </x:c>
      <x:c r="C2804" s="453" t="str">
        <x:v>PRODUÇÃO</x:v>
      </x:c>
      <x:c r="D2804" s="453" t="str">
        <x:v>LINHA MORTA</x:v>
      </x:c>
      <x:c r="E2804" s="453" t="str">
        <x:v>5022000242</x:v>
      </x:c>
      <x:c r="F2804" s="601" t="str">
        <x:v>TENSIONAR COND NU ALUMINIO &lt;= 1/0 LM</x:v>
      </x:c>
      <x:c r="G2804" s="453" t="str">
        <x:v>UNIDADE</x:v>
      </x:c>
      <x:c r="H2804" s="604" t="n">
        <x:v>34.338</x:v>
      </x:c>
      <x:c r="I2804" s="607" t="n">
        <x:v>127541.73</x:v>
      </x:c>
      <x:c r="J2804" s="607" t="n">
        <x:v>7862.72</x:v>
      </x:c>
      <x:c r="K2804" s="453" t="str">
        <x:v>NORTE | SUL</x:v>
      </x:c>
      <x:c r="L2804" s="453" t="str">
        <x:v>SIM</x:v>
      </x:c>
      <x:c r="M2804" s="453" t="str">
        <x:v>PRODUÇÃO · COMPÕE O FATOR K</x:v>
      </x:c>
      <x:c r="N2804" s="453" t="str">
        <x:v>DE/PARA POR CÓDIGO</x:v>
      </x:c>
    </x:row>
    <x:row r="2805">
      <x:c r="A2805" s="453" t="str">
        <x:v>OUTUBRO 2025</x:v>
      </x:c>
      <x:c r="B2805" s="453" t="str">
        <x:v>O&amp;M</x:v>
      </x:c>
      <x:c r="C2805" s="453" t="str">
        <x:v>PRODUÇÃO</x:v>
      </x:c>
      <x:c r="D2805" s="453" t="str">
        <x:v>LINHA MORTA</x:v>
      </x:c>
      <x:c r="E2805" s="453" t="str">
        <x:v>5022000243</x:v>
      </x:c>
      <x:c r="F2805" s="601" t="str">
        <x:v>INST CONECTOR EM CONDUTOR LM</x:v>
      </x:c>
      <x:c r="G2805" s="453" t="str">
        <x:v>UNIDADE</x:v>
      </x:c>
      <x:c r="H2805" s="604" t="n">
        <x:v>29</x:v>
      </x:c>
      <x:c r="I2805" s="607" t="n">
        <x:v>1248.17</x:v>
      </x:c>
      <x:c r="J2805" s="607" t="n">
        <x:v>7315.25</x:v>
      </x:c>
      <x:c r="K2805" s="453" t="str">
        <x:v>NORTE | SUL</x:v>
      </x:c>
      <x:c r="L2805" s="453" t="str">
        <x:v>SIM</x:v>
      </x:c>
      <x:c r="M2805" s="453" t="str">
        <x:v>PRODUÇÃO · COMPÕE O FATOR K</x:v>
      </x:c>
      <x:c r="N2805" s="453" t="str">
        <x:v>NÃO INFORMADA | DE/PARA POR CÓDIGO</x:v>
      </x:c>
    </x:row>
    <x:row r="2806">
      <x:c r="A2806" s="453" t="str">
        <x:v>OUTUBRO 2025</x:v>
      </x:c>
      <x:c r="B2806" s="453" t="str">
        <x:v>O&amp;M</x:v>
      </x:c>
      <x:c r="C2806" s="453" t="str">
        <x:v>PRODUÇÃO</x:v>
      </x:c>
      <x:c r="D2806" s="453" t="str">
        <x:v>LINHA MORTA</x:v>
      </x:c>
      <x:c r="E2806" s="453" t="str">
        <x:v>5022000249</x:v>
      </x:c>
      <x:c r="F2806" s="601" t="str">
        <x:v>INST AMARRACAO COND NU/MULTIP/PROTEG LM</x:v>
      </x:c>
      <x:c r="G2806" s="453" t="str">
        <x:v>UNIDADE</x:v>
      </x:c>
      <x:c r="H2806" s="604" t="n">
        <x:v>1</x:v>
      </x:c>
      <x:c r="I2806" s="607" t="n">
        <x:v>24.41</x:v>
      </x:c>
      <x:c r="J2806" s="607" t="n">
        <x:v>243.57</x:v>
      </x:c>
      <x:c r="K2806" s="453" t="str">
        <x:v>NORTE | SUL</x:v>
      </x:c>
      <x:c r="L2806" s="453" t="str">
        <x:v>SIM</x:v>
      </x:c>
      <x:c r="M2806" s="453" t="str">
        <x:v>PRODUÇÃO · COMPÕE O FATOR K</x:v>
      </x:c>
      <x:c r="N2806" s="453" t="str">
        <x:v>DE/PARA POR CÓDIGO | NÃO INFORMADA</x:v>
      </x:c>
    </x:row>
    <x:row r="2807">
      <x:c r="A2807" s="453" t="str">
        <x:v>OUTUBRO 2025</x:v>
      </x:c>
      <x:c r="B2807" s="453" t="str">
        <x:v>O&amp;M</x:v>
      </x:c>
      <x:c r="C2807" s="453" t="str">
        <x:v>PRODUÇÃO</x:v>
      </x:c>
      <x:c r="D2807" s="453" t="str">
        <x:v>LINHA MORTA</x:v>
      </x:c>
      <x:c r="E2807" s="453" t="str">
        <x:v>5022000251</x:v>
      </x:c>
      <x:c r="F2807" s="601" t="str">
        <x:v>RET FLY TAP /CRUZAM AEREO LM</x:v>
      </x:c>
      <x:c r="G2807" s="453" t="str">
        <x:v>UNIDADE</x:v>
      </x:c>
      <x:c r="H2807" s="604" t="n">
        <x:v>1</x:v>
      </x:c>
      <x:c r="I2807" s="607" t="n">
        <x:v>71.28</x:v>
      </x:c>
      <x:c r="J2807" s="607" t="n">
        <x:v>326.78</x:v>
      </x:c>
      <x:c r="K2807" s="453" t="str">
        <x:v>NORTE | SUL</x:v>
      </x:c>
      <x:c r="L2807" s="453" t="str">
        <x:v>SIM</x:v>
      </x:c>
      <x:c r="M2807" s="453" t="str">
        <x:v>PRODUÇÃO · COMPÕE O FATOR K</x:v>
      </x:c>
      <x:c r="N2807" s="453" t="str">
        <x:v>NÃO INFORMADA</x:v>
      </x:c>
    </x:row>
    <x:row r="2808">
      <x:c r="A2808" s="453" t="str">
        <x:v>OUTUBRO 2025</x:v>
      </x:c>
      <x:c r="B2808" s="453" t="str">
        <x:v>O&amp;M</x:v>
      </x:c>
      <x:c r="C2808" s="453" t="str">
        <x:v>PRODUÇÃO</x:v>
      </x:c>
      <x:c r="D2808" s="453" t="str">
        <x:v>FORA DO ANEXO IX</x:v>
      </x:c>
      <x:c r="E2808" s="453" t="str">
        <x:v>5022000252</x:v>
      </x:c>
      <x:c r="F2808" s="601" t="str">
        <x:v>INST ESPACADOR/AFASTADOR REDE PRI/SEC LM</x:v>
      </x:c>
      <x:c r="G2808" s="453" t="str">
        <x:v>NÃO INFORMADA</x:v>
      </x:c>
      <x:c r="H2808" s="604" t="n">
        <x:v>1114</x:v>
      </x:c>
      <x:c r="I2808" s="607" t="n">
        <x:v>0</x:v>
      </x:c>
      <x:c r="J2808" s="607" t="n">
        <x:v>0</x:v>
      </x:c>
      <x:c r="K2808" s="453" t="str">
        <x:v>NORTE | SUL</x:v>
      </x:c>
      <x:c r="L2808" s="453" t="str">
        <x:v>SIM</x:v>
      </x:c>
      <x:c r="M2808" s="453" t="str">
        <x:v>PRODUÇÃO · COMPÕE O FATOR K</x:v>
      </x:c>
      <x:c r="N2808" s="453" t="str">
        <x:v>DE/PARA POR CÓDIGO | NÃO INFORMADA</x:v>
      </x:c>
    </x:row>
    <x:row r="2809">
      <x:c r="A2809" s="453" t="str">
        <x:v>OUTUBRO 2025</x:v>
      </x:c>
      <x:c r="B2809" s="453" t="str">
        <x:v>O&amp;M</x:v>
      </x:c>
      <x:c r="C2809" s="453" t="str">
        <x:v>PRODUÇÃO</x:v>
      </x:c>
      <x:c r="D2809" s="453" t="str">
        <x:v>FORA DO ANEXO IX</x:v>
      </x:c>
      <x:c r="E2809" s="453" t="str">
        <x:v>5022000253</x:v>
      </x:c>
      <x:c r="F2809" s="601" t="str">
        <x:v>RET ESPACADOR/AFASTADOR REDE PRI/SEC LM</x:v>
      </x:c>
      <x:c r="G2809" s="453" t="str">
        <x:v>NÃO INFORMADA</x:v>
      </x:c>
      <x:c r="H2809" s="604" t="n">
        <x:v>2</x:v>
      </x:c>
      <x:c r="I2809" s="607" t="n">
        <x:v>0</x:v>
      </x:c>
      <x:c r="J2809" s="607" t="n">
        <x:v>0</x:v>
      </x:c>
      <x:c r="K2809" s="453" t="str">
        <x:v>NORTE | SUL</x:v>
      </x:c>
      <x:c r="L2809" s="453" t="str">
        <x:v>SIM</x:v>
      </x:c>
      <x:c r="M2809" s="453" t="str">
        <x:v>PRODUÇÃO · COMPÕE O FATOR K</x:v>
      </x:c>
      <x:c r="N2809" s="453" t="str">
        <x:v>DE/PARA POR CÓDIGO</x:v>
      </x:c>
    </x:row>
    <x:row r="2810">
      <x:c r="A2810" s="453" t="str">
        <x:v>OUTUBRO 2025</x:v>
      </x:c>
      <x:c r="B2810" s="453" t="str">
        <x:v>O&amp;M</x:v>
      </x:c>
      <x:c r="C2810" s="453" t="str">
        <x:v>PRODUÇÃO</x:v>
      </x:c>
      <x:c r="D2810" s="453" t="str">
        <x:v>LINHA MORTA</x:v>
      </x:c>
      <x:c r="E2810" s="453" t="str">
        <x:v>5022000257</x:v>
      </x:c>
      <x:c r="F2810" s="601" t="str">
        <x:v>INST ESTRIBO OU GRAMPO LINHA VIVA RD LM</x:v>
      </x:c>
      <x:c r="G2810" s="453" t="str">
        <x:v>UNIDADE</x:v>
      </x:c>
      <x:c r="H2810" s="604" t="n">
        <x:v>11</x:v>
      </x:c>
      <x:c r="I2810" s="607" t="n">
        <x:v>2415.71</x:v>
      </x:c>
      <x:c r="J2810" s="607" t="n">
        <x:v>2060.41</x:v>
      </x:c>
      <x:c r="K2810" s="453" t="str">
        <x:v>NORTE | SUL</x:v>
      </x:c>
      <x:c r="L2810" s="453" t="str">
        <x:v>SIM</x:v>
      </x:c>
      <x:c r="M2810" s="453" t="str">
        <x:v>PRODUÇÃO · COMPÕE O FATOR K</x:v>
      </x:c>
      <x:c r="N2810" s="453" t="str">
        <x:v>DE/PARA POR CÓDIGO</x:v>
      </x:c>
    </x:row>
    <x:row r="2811">
      <x:c r="A2811" s="453" t="str">
        <x:v>OUTUBRO 2025</x:v>
      </x:c>
      <x:c r="B2811" s="453" t="str">
        <x:v>O&amp;M</x:v>
      </x:c>
      <x:c r="C2811" s="453" t="str">
        <x:v>PRODUÇÃO</x:v>
      </x:c>
      <x:c r="D2811" s="453" t="str">
        <x:v>LINHA MORTA</x:v>
      </x:c>
      <x:c r="E2811" s="453" t="str">
        <x:v>5022000266</x:v>
      </x:c>
      <x:c r="F2811" s="601" t="str">
        <x:v>INST COND 4PLEX BT 3X10(10)-3X120(70) LM</x:v>
      </x:c>
      <x:c r="G2811" s="453" t="str">
        <x:v>METRO</x:v>
      </x:c>
      <x:c r="H2811" s="604" t="n">
        <x:v>0.863</x:v>
      </x:c>
      <x:c r="I2811" s="607" t="n">
        <x:v>7568.71</x:v>
      </x:c>
      <x:c r="J2811" s="607" t="n">
        <x:v>16.91</x:v>
      </x:c>
      <x:c r="K2811" s="453" t="str">
        <x:v>NORTE | SUL</x:v>
      </x:c>
      <x:c r="L2811" s="453" t="str">
        <x:v>SIM</x:v>
      </x:c>
      <x:c r="M2811" s="453" t="str">
        <x:v>PRODUÇÃO · COMPÕE O FATOR K</x:v>
      </x:c>
      <x:c r="N2811" s="453" t="str">
        <x:v>NÃO INFORMADA</x:v>
      </x:c>
    </x:row>
    <x:row r="2812">
      <x:c r="A2812" s="453" t="str">
        <x:v>OUTUBRO 2025</x:v>
      </x:c>
      <x:c r="B2812" s="453" t="str">
        <x:v>O&amp;M</x:v>
      </x:c>
      <x:c r="C2812" s="453" t="str">
        <x:v>PRODUÇÃO</x:v>
      </x:c>
      <x:c r="D2812" s="453" t="str">
        <x:v>LINHA MORTA</x:v>
      </x:c>
      <x:c r="E2812" s="453" t="str">
        <x:v>5022000276</x:v>
      </x:c>
      <x:c r="F2812" s="601" t="str">
        <x:v>INST COND COBERTO RDC 35-70MM2 LM</x:v>
      </x:c>
      <x:c r="G2812" s="453" t="str">
        <x:v>METRO</x:v>
      </x:c>
      <x:c r="H2812" s="604" t="n">
        <x:v>6244</x:v>
      </x:c>
      <x:c r="I2812" s="607" t="n">
        <x:v>58844.52</x:v>
      </x:c>
      <x:c r="J2812" s="607" t="n">
        <x:v>41834.8</x:v>
      </x:c>
      <x:c r="K2812" s="453" t="str">
        <x:v>NORTE | SUL</x:v>
      </x:c>
      <x:c r="L2812" s="453" t="str">
        <x:v>SIM</x:v>
      </x:c>
      <x:c r="M2812" s="453" t="str">
        <x:v>PRODUÇÃO · COMPÕE O FATOR K</x:v>
      </x:c>
      <x:c r="N2812" s="453" t="str">
        <x:v>DE/PARA POR CÓDIGO</x:v>
      </x:c>
    </x:row>
    <x:row r="2813">
      <x:c r="A2813" s="453" t="str">
        <x:v>OUTUBRO 2025</x:v>
      </x:c>
      <x:c r="B2813" s="453" t="str">
        <x:v>O&amp;M</x:v>
      </x:c>
      <x:c r="C2813" s="453" t="str">
        <x:v>PRODUÇÃO</x:v>
      </x:c>
      <x:c r="D2813" s="453" t="str">
        <x:v>LINHA MORTA</x:v>
      </x:c>
      <x:c r="E2813" s="453" t="str">
        <x:v>5022000277</x:v>
      </x:c>
      <x:c r="F2813" s="601" t="str">
        <x:v>RET COND COBERTO RDC 35-70MM2 LM</x:v>
      </x:c>
      <x:c r="G2813" s="453" t="str">
        <x:v>METRO</x:v>
      </x:c>
      <x:c r="H2813" s="604" t="n">
        <x:v>100</x:v>
      </x:c>
      <x:c r="I2813" s="607" t="n">
        <x:v>347.68</x:v>
      </x:c>
      <x:c r="J2813" s="607" t="n">
        <x:v>407</x:v>
      </x:c>
      <x:c r="K2813" s="453" t="str">
        <x:v>NORTE | SUL</x:v>
      </x:c>
      <x:c r="L2813" s="453" t="str">
        <x:v>SIM</x:v>
      </x:c>
      <x:c r="M2813" s="453" t="str">
        <x:v>PRODUÇÃO · COMPÕE O FATOR K</x:v>
      </x:c>
      <x:c r="N2813" s="453" t="str">
        <x:v>DE/PARA POR CÓDIGO</x:v>
      </x:c>
    </x:row>
    <x:row r="2814">
      <x:c r="A2814" s="453" t="str">
        <x:v>OUTUBRO 2025</x:v>
      </x:c>
      <x:c r="B2814" s="453" t="str">
        <x:v>O&amp;M</x:v>
      </x:c>
      <x:c r="C2814" s="453" t="str">
        <x:v>PRODUÇÃO</x:v>
      </x:c>
      <x:c r="D2814" s="453" t="str">
        <x:v>LINHA MORTA</x:v>
      </x:c>
      <x:c r="E2814" s="453" t="str">
        <x:v>5022000278</x:v>
      </x:c>
      <x:c r="F2814" s="601" t="str">
        <x:v>INST COND COBERTO RDC 95-185MM2 LM</x:v>
      </x:c>
      <x:c r="G2814" s="453" t="str">
        <x:v>METRO</x:v>
      </x:c>
      <x:c r="H2814" s="604" t="n">
        <x:v>10380</x:v>
      </x:c>
      <x:c r="I2814" s="607" t="n">
        <x:v>118390.96</x:v>
      </x:c>
      <x:c r="J2814" s="607" t="n">
        <x:v>98194.8</x:v>
      </x:c>
      <x:c r="K2814" s="453" t="str">
        <x:v>NORTE | SUL</x:v>
      </x:c>
      <x:c r="L2814" s="453" t="str">
        <x:v>SIM</x:v>
      </x:c>
      <x:c r="M2814" s="453" t="str">
        <x:v>PRODUÇÃO · COMPÕE O FATOR K</x:v>
      </x:c>
      <x:c r="N2814" s="453" t="str">
        <x:v>DE/PARA POR CÓDIGO</x:v>
      </x:c>
    </x:row>
    <x:row r="2815">
      <x:c r="A2815" s="453" t="str">
        <x:v>OUTUBRO 2025</x:v>
      </x:c>
      <x:c r="B2815" s="453" t="str">
        <x:v>O&amp;M</x:v>
      </x:c>
      <x:c r="C2815" s="453" t="str">
        <x:v>PRODUÇÃO</x:v>
      </x:c>
      <x:c r="D2815" s="453" t="str">
        <x:v>LINHA MORTA</x:v>
      </x:c>
      <x:c r="E2815" s="453" t="str">
        <x:v>5022000279</x:v>
      </x:c>
      <x:c r="F2815" s="601" t="str">
        <x:v>RET COND COBERTO RDC 95-185MM2 LM</x:v>
      </x:c>
      <x:c r="G2815" s="453" t="str">
        <x:v>METRO</x:v>
      </x:c>
      <x:c r="H2815" s="604" t="n">
        <x:v>73</x:v>
      </x:c>
      <x:c r="I2815" s="607" t="n">
        <x:v>333.12</x:v>
      </x:c>
      <x:c r="J2815" s="607" t="n">
        <x:v>402.96</x:v>
      </x:c>
      <x:c r="K2815" s="453" t="str">
        <x:v>NORTE | SUL</x:v>
      </x:c>
      <x:c r="L2815" s="453" t="str">
        <x:v>SIM</x:v>
      </x:c>
      <x:c r="M2815" s="453" t="str">
        <x:v>PRODUÇÃO · COMPÕE O FATOR K</x:v>
      </x:c>
      <x:c r="N2815" s="453" t="str">
        <x:v>DE/PARA POR CÓDIGO</x:v>
      </x:c>
    </x:row>
    <x:row r="2816">
      <x:c r="A2816" s="453" t="str">
        <x:v>OUTUBRO 2025</x:v>
      </x:c>
      <x:c r="B2816" s="453" t="str">
        <x:v>O&amp;M</x:v>
      </x:c>
      <x:c r="C2816" s="453" t="str">
        <x:v>PRODUÇÃO</x:v>
      </x:c>
      <x:c r="D2816" s="453" t="str">
        <x:v>LINHA MORTA</x:v>
      </x:c>
      <x:c r="E2816" s="453" t="str">
        <x:v>5022000280</x:v>
      </x:c>
      <x:c r="F2816" s="601" t="str">
        <x:v>INST CABO MENSAGEIRO RDC LM</x:v>
      </x:c>
      <x:c r="G2816" s="453" t="str">
        <x:v>METRO</x:v>
      </x:c>
      <x:c r="H2816" s="604" t="n">
        <x:v>0.093</x:v>
      </x:c>
      <x:c r="I2816" s="607" t="n">
        <x:v>679.92</x:v>
      </x:c>
      <x:c r="J2816" s="607" t="n">
        <x:v>0.61</x:v>
      </x:c>
      <x:c r="K2816" s="453" t="str">
        <x:v>NORTE</x:v>
      </x:c>
      <x:c r="L2816" s="453" t="str">
        <x:v>SIM</x:v>
      </x:c>
      <x:c r="M2816" s="453" t="str">
        <x:v>PRODUÇÃO · COMPÕE O FATOR K</x:v>
      </x:c>
      <x:c r="N2816" s="453" t="str">
        <x:v>NÃO INFORMADA</x:v>
      </x:c>
    </x:row>
    <x:row r="2817">
      <x:c r="A2817" s="453" t="str">
        <x:v>OUTUBRO 2025</x:v>
      </x:c>
      <x:c r="B2817" s="453" t="str">
        <x:v>O&amp;M</x:v>
      </x:c>
      <x:c r="C2817" s="453" t="str">
        <x:v>PRODUÇÃO</x:v>
      </x:c>
      <x:c r="D2817" s="453" t="str">
        <x:v>LINHA MORTA</x:v>
      </x:c>
      <x:c r="E2817" s="453" t="str">
        <x:v>5022000281</x:v>
      </x:c>
      <x:c r="F2817" s="601" t="str">
        <x:v>RET CABO MENSAGEIRO RDC LM</x:v>
      </x:c>
      <x:c r="G2817" s="453" t="str">
        <x:v>METRO</x:v>
      </x:c>
      <x:c r="H2817" s="604" t="n">
        <x:v>0.926</x:v>
      </x:c>
      <x:c r="I2817" s="607" t="n">
        <x:v>3520.55</x:v>
      </x:c>
      <x:c r="J2817" s="607" t="n">
        <x:v>1.46</x:v>
      </x:c>
      <x:c r="K2817" s="453" t="str">
        <x:v>NORTE | SUL</x:v>
      </x:c>
      <x:c r="L2817" s="453" t="str">
        <x:v>SIM</x:v>
      </x:c>
      <x:c r="M2817" s="453" t="str">
        <x:v>PRODUÇÃO · COMPÕE O FATOR K</x:v>
      </x:c>
      <x:c r="N2817" s="453" t="str">
        <x:v>NÃO INFORMADA</x:v>
      </x:c>
    </x:row>
    <x:row r="2818">
      <x:c r="A2818" s="453" t="str">
        <x:v>OUTUBRO 2025</x:v>
      </x:c>
      <x:c r="B2818" s="453" t="str">
        <x:v>O&amp;M</x:v>
      </x:c>
      <x:c r="C2818" s="453" t="str">
        <x:v>PRODUÇÃO</x:v>
      </x:c>
      <x:c r="D2818" s="453" t="str">
        <x:v>LINHA MORTA</x:v>
      </x:c>
      <x:c r="E2818" s="453" t="str">
        <x:v>5022000282</x:v>
      </x:c>
      <x:c r="F2818" s="601" t="str">
        <x:v>TENSIONAR COND MESAGEIRO RDC LM</x:v>
      </x:c>
      <x:c r="G2818" s="453" t="str">
        <x:v>UNIDADE</x:v>
      </x:c>
      <x:c r="H2818" s="604" t="n">
        <x:v>0.4</x:v>
      </x:c>
      <x:c r="I2818" s="607" t="n">
        <x:v>1462.19</x:v>
      </x:c>
      <x:c r="J2818" s="607" t="n">
        <x:v>123.14</x:v>
      </x:c>
      <x:c r="K2818" s="453" t="str">
        <x:v>NORTE | SUL</x:v>
      </x:c>
      <x:c r="L2818" s="453" t="str">
        <x:v>SIM</x:v>
      </x:c>
      <x:c r="M2818" s="453" t="str">
        <x:v>PRODUÇÃO · COMPÕE O FATOR K</x:v>
      </x:c>
      <x:c r="N2818" s="453" t="str">
        <x:v>NÃO INFORMADA</x:v>
      </x:c>
    </x:row>
    <x:row r="2819">
      <x:c r="A2819" s="453" t="str">
        <x:v>OUTUBRO 2025</x:v>
      </x:c>
      <x:c r="B2819" s="453" t="str">
        <x:v>O&amp;M</x:v>
      </x:c>
      <x:c r="C2819" s="453" t="str">
        <x:v>PRODUÇÃO</x:v>
      </x:c>
      <x:c r="D2819" s="453" t="str">
        <x:v>LINHA MORTA</x:v>
      </x:c>
      <x:c r="E2819" s="453" t="str">
        <x:v>5022000283</x:v>
      </x:c>
      <x:c r="F2819" s="601" t="str">
        <x:v>TENSIONAR COND PROTEGIDO RDC LM</x:v>
      </x:c>
      <x:c r="G2819" s="453" t="str">
        <x:v>UNIDADE</x:v>
      </x:c>
      <x:c r="H2819" s="604" t="n">
        <x:v>1.83</x:v>
      </x:c>
      <x:c r="I2819" s="607" t="n">
        <x:v>7955.17</x:v>
      </x:c>
      <x:c r="J2819" s="607" t="n">
        <x:v>563.37</x:v>
      </x:c>
      <x:c r="K2819" s="453" t="str">
        <x:v>NORTE | SUL</x:v>
      </x:c>
      <x:c r="L2819" s="453" t="str">
        <x:v>SIM</x:v>
      </x:c>
      <x:c r="M2819" s="453" t="str">
        <x:v>PRODUÇÃO · COMPÕE O FATOR K</x:v>
      </x:c>
      <x:c r="N2819" s="453" t="str">
        <x:v>DE/PARA POR CÓDIGO</x:v>
      </x:c>
    </x:row>
    <x:row r="2820">
      <x:c r="A2820" s="453" t="str">
        <x:v>OUTUBRO 2025</x:v>
      </x:c>
      <x:c r="B2820" s="453" t="str">
        <x:v>O&amp;M</x:v>
      </x:c>
      <x:c r="C2820" s="453" t="str">
        <x:v>PRODUÇÃO</x:v>
      </x:c>
      <x:c r="D2820" s="453" t="str">
        <x:v>LINHA MORTA</x:v>
      </x:c>
      <x:c r="E2820" s="453" t="str">
        <x:v>5022000286</x:v>
      </x:c>
      <x:c r="F2820" s="601" t="str">
        <x:v>INST CONEX OU EMENDA DE CABO RDC LM</x:v>
      </x:c>
      <x:c r="G2820" s="453" t="str">
        <x:v>UNIDADE</x:v>
      </x:c>
      <x:c r="H2820" s="604" t="n">
        <x:v>75</x:v>
      </x:c>
      <x:c r="I2820" s="607" t="n">
        <x:v>8161.93</x:v>
      </x:c>
      <x:c r="J2820" s="607" t="n">
        <x:v>34978.5</x:v>
      </x:c>
      <x:c r="K2820" s="453" t="str">
        <x:v>NORTE | SUL</x:v>
      </x:c>
      <x:c r="L2820" s="453" t="str">
        <x:v>SIM</x:v>
      </x:c>
      <x:c r="M2820" s="453" t="str">
        <x:v>PRODUÇÃO · COMPÕE O FATOR K</x:v>
      </x:c>
      <x:c r="N2820" s="453" t="str">
        <x:v>DE/PARA POR CÓDIGO</x:v>
      </x:c>
    </x:row>
    <x:row r="2821">
      <x:c r="A2821" s="453" t="str">
        <x:v>OUTUBRO 2025</x:v>
      </x:c>
      <x:c r="B2821" s="453" t="str">
        <x:v>O&amp;M</x:v>
      </x:c>
      <x:c r="C2821" s="453" t="str">
        <x:v>PRODUÇÃO</x:v>
      </x:c>
      <x:c r="D2821" s="453" t="str">
        <x:v>LINHA MORTA</x:v>
      </x:c>
      <x:c r="E2821" s="453" t="str">
        <x:v>5022200033</x:v>
      </x:c>
      <x:c r="F2821" s="601" t="str">
        <x:v>INST ATERRAMENTO COMPL 1HASTE LM</x:v>
      </x:c>
      <x:c r="G2821" s="453" t="str">
        <x:v>CONJUNTO</x:v>
      </x:c>
      <x:c r="H2821" s="604" t="n">
        <x:v>102</x:v>
      </x:c>
      <x:c r="I2821" s="607" t="n">
        <x:v>41961.62</x:v>
      </x:c>
      <x:c r="J2821" s="607" t="n">
        <x:v>66931.38</x:v>
      </x:c>
      <x:c r="K2821" s="453" t="str">
        <x:v>NORTE | SUL</x:v>
      </x:c>
      <x:c r="L2821" s="453" t="str">
        <x:v>SIM</x:v>
      </x:c>
      <x:c r="M2821" s="453" t="str">
        <x:v>PRODUÇÃO · COMPÕE O FATOR K</x:v>
      </x:c>
      <x:c r="N2821" s="453" t="str">
        <x:v>DE/PARA POR CÓDIGO</x:v>
      </x:c>
    </x:row>
    <x:row r="2822">
      <x:c r="A2822" s="453" t="str">
        <x:v>OUTUBRO 2025</x:v>
      </x:c>
      <x:c r="B2822" s="453" t="str">
        <x:v>O&amp;M</x:v>
      </x:c>
      <x:c r="C2822" s="453" t="str">
        <x:v>PRODUÇÃO</x:v>
      </x:c>
      <x:c r="D2822" s="453" t="str">
        <x:v>LINHA MORTA</x:v>
      </x:c>
      <x:c r="E2822" s="453" t="str">
        <x:v>5022200035</x:v>
      </x:c>
      <x:c r="F2822" s="601" t="str">
        <x:v>INST 1HASTE ADICIONAL ATERRAMENTO LM</x:v>
      </x:c>
      <x:c r="G2822" s="453" t="str">
        <x:v>UNIDADE</x:v>
      </x:c>
      <x:c r="H2822" s="604" t="n">
        <x:v>241</x:v>
      </x:c>
      <x:c r="I2822" s="607" t="n">
        <x:v>15291.45</x:v>
      </x:c>
      <x:c r="J2822" s="607" t="n">
        <x:v>82144.85</x:v>
      </x:c>
      <x:c r="K2822" s="453" t="str">
        <x:v>NORTE | SUL</x:v>
      </x:c>
      <x:c r="L2822" s="453" t="str">
        <x:v>SIM</x:v>
      </x:c>
      <x:c r="M2822" s="453" t="str">
        <x:v>PRODUÇÃO · COMPÕE O FATOR K</x:v>
      </x:c>
      <x:c r="N2822" s="453" t="str">
        <x:v>DE/PARA POR CÓDIGO</x:v>
      </x:c>
    </x:row>
    <x:row r="2823">
      <x:c r="A2823" s="453" t="str">
        <x:v>OUTUBRO 2025</x:v>
      </x:c>
      <x:c r="B2823" s="453" t="str">
        <x:v>O&amp;M</x:v>
      </x:c>
      <x:c r="C2823" s="453" t="str">
        <x:v>PRODUÇÃO</x:v>
      </x:c>
      <x:c r="D2823" s="453" t="str">
        <x:v>LINHA MORTA</x:v>
      </x:c>
      <x:c r="E2823" s="453" t="str">
        <x:v>5022200036</x:v>
      </x:c>
      <x:c r="F2823" s="601" t="str">
        <x:v>INST FIO TERRA LM</x:v>
      </x:c>
      <x:c r="G2823" s="453" t="str">
        <x:v>UNIDADE</x:v>
      </x:c>
      <x:c r="H2823" s="604" t="n">
        <x:v>10</x:v>
      </x:c>
      <x:c r="I2823" s="607" t="n">
        <x:v>976</x:v>
      </x:c>
      <x:c r="J2823" s="607" t="n">
        <x:v>2869.5</x:v>
      </x:c>
      <x:c r="K2823" s="453" t="str">
        <x:v>NORTE</x:v>
      </x:c>
      <x:c r="L2823" s="453" t="str">
        <x:v>SIM</x:v>
      </x:c>
      <x:c r="M2823" s="453" t="str">
        <x:v>PRODUÇÃO · COMPÕE O FATOR K</x:v>
      </x:c>
      <x:c r="N2823" s="453" t="str">
        <x:v>DE/PARA POR CÓDIGO</x:v>
      </x:c>
    </x:row>
    <x:row r="2824">
      <x:c r="A2824" s="453" t="str">
        <x:v>OUTUBRO 2025</x:v>
      </x:c>
      <x:c r="B2824" s="453" t="str">
        <x:v>O&amp;M</x:v>
      </x:c>
      <x:c r="C2824" s="453" t="str">
        <x:v>PRODUÇÃO</x:v>
      </x:c>
      <x:c r="D2824" s="453" t="str">
        <x:v>LINHA MORTA</x:v>
      </x:c>
      <x:c r="E2824" s="453" t="str">
        <x:v>5022200037</x:v>
      </x:c>
      <x:c r="F2824" s="601" t="str">
        <x:v>INST SECCION E ATERRAM CERCA LM</x:v>
      </x:c>
      <x:c r="G2824" s="453" t="str">
        <x:v>CONJUNTO</x:v>
      </x:c>
      <x:c r="H2824" s="604" t="n">
        <x:v>15</x:v>
      </x:c>
      <x:c r="I2824" s="607" t="n">
        <x:v>16984.14</x:v>
      </x:c>
      <x:c r="J2824" s="607" t="n">
        <x:v>11412.45</x:v>
      </x:c>
      <x:c r="K2824" s="453" t="str">
        <x:v>NORTE | SUL</x:v>
      </x:c>
      <x:c r="L2824" s="453" t="str">
        <x:v>SIM</x:v>
      </x:c>
      <x:c r="M2824" s="453" t="str">
        <x:v>PRODUÇÃO · COMPÕE O FATOR K</x:v>
      </x:c>
      <x:c r="N2824" s="453" t="str">
        <x:v>DE/PARA POR CÓDIGO | NÃO INFORMADA</x:v>
      </x:c>
    </x:row>
    <x:row r="2825">
      <x:c r="A2825" s="453" t="str">
        <x:v>OUTUBRO 2025</x:v>
      </x:c>
      <x:c r="B2825" s="453" t="str">
        <x:v>O&amp;M</x:v>
      </x:c>
      <x:c r="C2825" s="453" t="str">
        <x:v>PRODUÇÃO</x:v>
      </x:c>
      <x:c r="D2825" s="453" t="str">
        <x:v>LINHA MORTA</x:v>
      </x:c>
      <x:c r="E2825" s="453" t="str">
        <x:v>5023000183</x:v>
      </x:c>
      <x:c r="F2825" s="601" t="str">
        <x:v>INST TRAFO DT POSTE/PLATAF 3F LM</x:v>
      </x:c>
      <x:c r="G2825" s="453" t="str">
        <x:v>UNIDADE</x:v>
      </x:c>
      <x:c r="H2825" s="604" t="n">
        <x:v>109</x:v>
      </x:c>
      <x:c r="I2825" s="607" t="n">
        <x:v>288588.89</x:v>
      </x:c>
      <x:c r="J2825" s="607" t="n">
        <x:v>164770.94</x:v>
      </x:c>
      <x:c r="K2825" s="453" t="str">
        <x:v>NORTE | SUL</x:v>
      </x:c>
      <x:c r="L2825" s="453" t="str">
        <x:v>SIM</x:v>
      </x:c>
      <x:c r="M2825" s="453" t="str">
        <x:v>PRODUÇÃO · COMPÕE O FATOR K</x:v>
      </x:c>
      <x:c r="N2825" s="453" t="str">
        <x:v>DE/PARA POR CÓDIGO</x:v>
      </x:c>
    </x:row>
    <x:row r="2826">
      <x:c r="A2826" s="453" t="str">
        <x:v>OUTUBRO 2025</x:v>
      </x:c>
      <x:c r="B2826" s="453" t="str">
        <x:v>O&amp;M</x:v>
      </x:c>
      <x:c r="C2826" s="453" t="str">
        <x:v>PRODUÇÃO</x:v>
      </x:c>
      <x:c r="D2826" s="453" t="str">
        <x:v>LINHA MORTA</x:v>
      </x:c>
      <x:c r="E2826" s="453" t="str">
        <x:v>5023000186</x:v>
      </x:c>
      <x:c r="F2826" s="601" t="str">
        <x:v>RET TRAFO DT POSTE/PLATAF 3F LM</x:v>
      </x:c>
      <x:c r="G2826" s="453" t="str">
        <x:v>UNIDADE</x:v>
      </x:c>
      <x:c r="H2826" s="604" t="n">
        <x:v>107</x:v>
      </x:c>
      <x:c r="I2826" s="607" t="n">
        <x:v>147148.75</x:v>
      </x:c>
      <x:c r="J2826" s="607" t="n">
        <x:v>160341.64</x:v>
      </x:c>
      <x:c r="K2826" s="453" t="str">
        <x:v>NORTE | SUL</x:v>
      </x:c>
      <x:c r="L2826" s="453" t="str">
        <x:v>SIM</x:v>
      </x:c>
      <x:c r="M2826" s="453" t="str">
        <x:v>PRODUÇÃO · COMPÕE O FATOR K</x:v>
      </x:c>
      <x:c r="N2826" s="453" t="str">
        <x:v>DE/PARA POR CÓDIGO</x:v>
      </x:c>
    </x:row>
    <x:row r="2827">
      <x:c r="A2827" s="453" t="str">
        <x:v>OUTUBRO 2025</x:v>
      </x:c>
      <x:c r="B2827" s="453" t="str">
        <x:v>O&amp;M</x:v>
      </x:c>
      <x:c r="C2827" s="453" t="str">
        <x:v>PRODUÇÃO</x:v>
      </x:c>
      <x:c r="D2827" s="453" t="str">
        <x:v>LINHA MORTA</x:v>
      </x:c>
      <x:c r="E2827" s="453" t="str">
        <x:v>5024000064</x:v>
      </x:c>
      <x:c r="F2827" s="601" t="str">
        <x:v>INST RAMAL DE CONEXAO CONC/MULTIPLEX LM</x:v>
      </x:c>
      <x:c r="G2827" s="453" t="str">
        <x:v>UNIDADE</x:v>
      </x:c>
      <x:c r="H2827" s="604" t="n">
        <x:v>367</x:v>
      </x:c>
      <x:c r="I2827" s="607" t="n">
        <x:v>62694.61</x:v>
      </x:c>
      <x:c r="J2827" s="607" t="n">
        <x:v>183320.17</x:v>
      </x:c>
      <x:c r="K2827" s="453" t="str">
        <x:v>NORTE | SUL</x:v>
      </x:c>
      <x:c r="L2827" s="453" t="str">
        <x:v>SIM</x:v>
      </x:c>
      <x:c r="M2827" s="453" t="str">
        <x:v>PRODUÇÃO · COMPÕE O FATOR K</x:v>
      </x:c>
      <x:c r="N2827" s="453" t="str">
        <x:v>DE/PARA POR CÓDIGO</x:v>
      </x:c>
    </x:row>
    <x:row r="2828">
      <x:c r="A2828" s="453" t="str">
        <x:v>OUTUBRO 2025</x:v>
      </x:c>
      <x:c r="B2828" s="453" t="str">
        <x:v>O&amp;M</x:v>
      </x:c>
      <x:c r="C2828" s="453" t="str">
        <x:v>PRODUÇÃO</x:v>
      </x:c>
      <x:c r="D2828" s="453" t="str">
        <x:v>LINHA MORTA</x:v>
      </x:c>
      <x:c r="E2828" s="453" t="str">
        <x:v>5024000065</x:v>
      </x:c>
      <x:c r="F2828" s="601" t="str">
        <x:v>RET RAMAL DE CONEXAO CONC/MULTIPLEX LM</x:v>
      </x:c>
      <x:c r="G2828" s="453" t="str">
        <x:v>UNIDADE</x:v>
      </x:c>
      <x:c r="H2828" s="604" t="n">
        <x:v>41</x:v>
      </x:c>
      <x:c r="I2828" s="607" t="n">
        <x:v>1561.78</x:v>
      </x:c>
      <x:c r="J2828" s="607" t="n">
        <x:v>14335.65</x:v>
      </x:c>
      <x:c r="K2828" s="453" t="str">
        <x:v>NORTE | SUL</x:v>
      </x:c>
      <x:c r="L2828" s="453" t="str">
        <x:v>SIM</x:v>
      </x:c>
      <x:c r="M2828" s="453" t="str">
        <x:v>PRODUÇÃO · COMPÕE O FATOR K</x:v>
      </x:c>
      <x:c r="N2828" s="453" t="str">
        <x:v>DE/PARA POR CÓDIGO</x:v>
      </x:c>
    </x:row>
    <x:row r="2829">
      <x:c r="A2829" s="453" t="str">
        <x:v>OUTUBRO 2025</x:v>
      </x:c>
      <x:c r="B2829" s="453" t="str">
        <x:v>O&amp;M</x:v>
      </x:c>
      <x:c r="C2829" s="453" t="str">
        <x:v>PRODUÇÃO</x:v>
      </x:c>
      <x:c r="D2829" s="453" t="str">
        <x:v>FORA DO ANEXO IX</x:v>
      </x:c>
      <x:c r="E2829" s="453" t="str">
        <x:v>5024000072</x:v>
      </x:c>
      <x:c r="F2829" s="601" t="str">
        <x:v>INST CONEXAO RAMAL DE CONEXAO LM</x:v>
      </x:c>
      <x:c r="G2829" s="453" t="str">
        <x:v>NÃO INFORMADA</x:v>
      </x:c>
      <x:c r="H2829" s="604" t="n">
        <x:v>321</x:v>
      </x:c>
      <x:c r="I2829" s="607" t="n">
        <x:v>0</x:v>
      </x:c>
      <x:c r="J2829" s="607" t="n">
        <x:v>0</x:v>
      </x:c>
      <x:c r="K2829" s="453" t="str">
        <x:v>NORTE | SUL</x:v>
      </x:c>
      <x:c r="L2829" s="453" t="str">
        <x:v>SIM</x:v>
      </x:c>
      <x:c r="M2829" s="453" t="str">
        <x:v>PRODUÇÃO · COMPÕE O FATOR K</x:v>
      </x:c>
      <x:c r="N2829" s="453" t="str">
        <x:v>DE/PARA POR CÓDIGO</x:v>
      </x:c>
    </x:row>
    <x:row r="2830">
      <x:c r="A2830" s="453" t="str">
        <x:v>OUTUBRO 2025</x:v>
      </x:c>
      <x:c r="B2830" s="453" t="str">
        <x:v>O&amp;M</x:v>
      </x:c>
      <x:c r="C2830" s="453" t="str">
        <x:v>PRODUÇÃO</x:v>
      </x:c>
      <x:c r="D2830" s="453" t="str">
        <x:v>FORA DO ANEXO IX</x:v>
      </x:c>
      <x:c r="E2830" s="453" t="str">
        <x:v>5024000073</x:v>
      </x:c>
      <x:c r="F2830" s="601" t="str">
        <x:v>RET CONEXAO RAMAL DE CONEXAO LM</x:v>
      </x:c>
      <x:c r="G2830" s="453" t="str">
        <x:v>NÃO INFORMADA</x:v>
      </x:c>
      <x:c r="H2830" s="604" t="n">
        <x:v>321</x:v>
      </x:c>
      <x:c r="I2830" s="607" t="n">
        <x:v>0</x:v>
      </x:c>
      <x:c r="J2830" s="607" t="n">
        <x:v>0</x:v>
      </x:c>
      <x:c r="K2830" s="453" t="str">
        <x:v>NORTE | SUL</x:v>
      </x:c>
      <x:c r="L2830" s="453" t="str">
        <x:v>SIM</x:v>
      </x:c>
      <x:c r="M2830" s="453" t="str">
        <x:v>PRODUÇÃO · COMPÕE O FATOR K</x:v>
      </x:c>
      <x:c r="N2830" s="453" t="str">
        <x:v>DE/PARA POR CÓDIGO</x:v>
      </x:c>
    </x:row>
    <x:row r="2831">
      <x:c r="A2831" s="453" t="str">
        <x:v>OUTUBRO 2025</x:v>
      </x:c>
      <x:c r="B2831" s="453" t="str">
        <x:v>O&amp;M</x:v>
      </x:c>
      <x:c r="C2831" s="453" t="str">
        <x:v>PRODUÇÃO</x:v>
      </x:c>
      <x:c r="D2831" s="453" t="str">
        <x:v>LINHA MORTA</x:v>
      </x:c>
      <x:c r="E2831" s="453" t="str">
        <x:v>5024000085</x:v>
      </x:c>
      <x:c r="F2831" s="601" t="str">
        <x:v>INST CONEXAO RAMAL DE CONEXAO LM</x:v>
      </x:c>
      <x:c r="G2831" s="453" t="str">
        <x:v>UNIDADE</x:v>
      </x:c>
      <x:c r="H2831" s="604" t="n">
        <x:v>924</x:v>
      </x:c>
      <x:c r="I2831" s="607" t="n">
        <x:v>58627.8</x:v>
      </x:c>
      <x:c r="J2831" s="607" t="n">
        <x:v>70085.4</x:v>
      </x:c>
      <x:c r="K2831" s="453" t="str">
        <x:v>NORTE | SUL</x:v>
      </x:c>
      <x:c r="L2831" s="453" t="str">
        <x:v>SIM</x:v>
      </x:c>
      <x:c r="M2831" s="453" t="str">
        <x:v>PRODUÇÃO · COMPÕE O FATOR K</x:v>
      </x:c>
      <x:c r="N2831" s="453" t="str">
        <x:v>DE/PARA POR CÓDIGO</x:v>
      </x:c>
    </x:row>
    <x:row r="2832">
      <x:c r="A2832" s="453" t="str">
        <x:v>OUTUBRO 2025</x:v>
      </x:c>
      <x:c r="B2832" s="453" t="str">
        <x:v>O&amp;M</x:v>
      </x:c>
      <x:c r="C2832" s="453" t="str">
        <x:v>PRODUÇÃO</x:v>
      </x:c>
      <x:c r="D2832" s="453" t="str">
        <x:v>LINHA MORTA</x:v>
      </x:c>
      <x:c r="E2832" s="453" t="str">
        <x:v>5025300101</x:v>
      </x:c>
      <x:c r="F2832" s="601" t="str">
        <x:v>INST PLACA IDENTIFICACAO COMPONENTE LM</x:v>
      </x:c>
      <x:c r="G2832" s="453" t="str">
        <x:v>UNIDADE</x:v>
      </x:c>
      <x:c r="H2832" s="604" t="n">
        <x:v>1</x:v>
      </x:c>
      <x:c r="I2832" s="607" t="n">
        <x:v>14.64</x:v>
      </x:c>
      <x:c r="J2832" s="607" t="n">
        <x:v>281.43</x:v>
      </x:c>
      <x:c r="K2832" s="453" t="str">
        <x:v>NORTE | SUL</x:v>
      </x:c>
      <x:c r="L2832" s="453" t="str">
        <x:v>SIM</x:v>
      </x:c>
      <x:c r="M2832" s="453" t="str">
        <x:v>PRODUÇÃO · COMPÕE O FATOR K</x:v>
      </x:c>
      <x:c r="N2832" s="453" t="str">
        <x:v>NÃO INFORMADA</x:v>
      </x:c>
    </x:row>
    <x:row r="2833">
      <x:c r="A2833" s="453" t="str">
        <x:v>OUTUBRO 2025</x:v>
      </x:c>
      <x:c r="B2833" s="453" t="str">
        <x:v>O&amp;M</x:v>
      </x:c>
      <x:c r="C2833" s="453" t="str">
        <x:v>PRODUÇÃO</x:v>
      </x:c>
      <x:c r="D2833" s="453" t="str">
        <x:v>LINHA MORTA</x:v>
      </x:c>
      <x:c r="E2833" s="453" t="str">
        <x:v>5025300103</x:v>
      </x:c>
      <x:c r="F2833" s="601" t="str">
        <x:v>INST ILUMINACAO PUBLICA LM</x:v>
      </x:c>
      <x:c r="G2833" s="453" t="str">
        <x:v>CONJUNTO</x:v>
      </x:c>
      <x:c r="H2833" s="604" t="n">
        <x:v>263</x:v>
      </x:c>
      <x:c r="I2833" s="607" t="n">
        <x:v>95585.79</x:v>
      </x:c>
      <x:c r="J2833" s="607" t="n">
        <x:v>130158.7</x:v>
      </x:c>
      <x:c r="K2833" s="453" t="str">
        <x:v>NORTE | SUL</x:v>
      </x:c>
      <x:c r="L2833" s="453" t="str">
        <x:v>SIM</x:v>
      </x:c>
      <x:c r="M2833" s="453" t="str">
        <x:v>PRODUÇÃO · COMPÕE O FATOR K</x:v>
      </x:c>
      <x:c r="N2833" s="453" t="str">
        <x:v>DE/PARA POR CÓDIGO</x:v>
      </x:c>
    </x:row>
    <x:row r="2834">
      <x:c r="A2834" s="453" t="str">
        <x:v>OUTUBRO 2025</x:v>
      </x:c>
      <x:c r="B2834" s="453" t="str">
        <x:v>O&amp;M</x:v>
      </x:c>
      <x:c r="C2834" s="453" t="str">
        <x:v>PRODUÇÃO</x:v>
      </x:c>
      <x:c r="D2834" s="453" t="str">
        <x:v>LINHA MORTA</x:v>
      </x:c>
      <x:c r="E2834" s="453" t="str">
        <x:v>5025300104</x:v>
      </x:c>
      <x:c r="F2834" s="601" t="str">
        <x:v>RET ILUMINACAO PUBLICA LM</x:v>
      </x:c>
      <x:c r="G2834" s="453" t="str">
        <x:v>CONJUNTO</x:v>
      </x:c>
      <x:c r="H2834" s="604" t="n">
        <x:v>268</x:v>
      </x:c>
      <x:c r="I2834" s="607" t="n">
        <x:v>46416.8</x:v>
      </x:c>
      <x:c r="J2834" s="607" t="n">
        <x:v>62883.52</x:v>
      </x:c>
      <x:c r="K2834" s="453" t="str">
        <x:v>NORTE | SUL</x:v>
      </x:c>
      <x:c r="L2834" s="453" t="str">
        <x:v>SIM</x:v>
      </x:c>
      <x:c r="M2834" s="453" t="str">
        <x:v>PRODUÇÃO · COMPÕE O FATOR K</x:v>
      </x:c>
      <x:c r="N2834" s="453" t="str">
        <x:v>DE/PARA POR CÓDIGO</x:v>
      </x:c>
    </x:row>
    <x:row r="2835">
      <x:c r="A2835" s="453" t="str">
        <x:v>OUTUBRO 2025</x:v>
      </x:c>
      <x:c r="B2835" s="453" t="str">
        <x:v>O&amp;M</x:v>
      </x:c>
      <x:c r="C2835" s="453" t="str">
        <x:v>PRODUÇÃO</x:v>
      </x:c>
      <x:c r="D2835" s="453" t="str">
        <x:v>LINHA MORTA</x:v>
      </x:c>
      <x:c r="E2835" s="453" t="str">
        <x:v>5025300105</x:v>
      </x:c>
      <x:c r="F2835" s="601" t="str">
        <x:v>INST CONEXAO ILUMINACAO PUBLICA LM</x:v>
      </x:c>
      <x:c r="G2835" s="453" t="str">
        <x:v>UNIDADE</x:v>
      </x:c>
      <x:c r="H2835" s="604" t="n">
        <x:v>72</x:v>
      </x:c>
      <x:c r="I2835" s="607" t="n">
        <x:v>3015.48</x:v>
      </x:c>
      <x:c r="J2835" s="607" t="n">
        <x:v>21777.12</x:v>
      </x:c>
      <x:c r="K2835" s="453" t="str">
        <x:v>NORTE | SUL</x:v>
      </x:c>
      <x:c r="L2835" s="453" t="str">
        <x:v>SIM</x:v>
      </x:c>
      <x:c r="M2835" s="453" t="str">
        <x:v>PRODUÇÃO · COMPÕE O FATOR K</x:v>
      </x:c>
      <x:c r="N2835" s="453" t="str">
        <x:v>DE/PARA POR CÓDIGO</x:v>
      </x:c>
    </x:row>
    <x:row r="2836">
      <x:c r="A2836" s="453" t="str">
        <x:v>OUTUBRO 2025</x:v>
      </x:c>
      <x:c r="B2836" s="453" t="str">
        <x:v>O&amp;M</x:v>
      </x:c>
      <x:c r="C2836" s="453" t="str">
        <x:v>PRODUÇÃO</x:v>
      </x:c>
      <x:c r="D2836" s="453" t="str">
        <x:v>LINHA MORTA</x:v>
      </x:c>
      <x:c r="E2836" s="453" t="str">
        <x:v>5025300106</x:v>
      </x:c>
      <x:c r="F2836" s="601" t="str">
        <x:v>RET CONEXAO ILUMINACAO PUBLICA LM</x:v>
      </x:c>
      <x:c r="G2836" s="453" t="str">
        <x:v>UNIDADE</x:v>
      </x:c>
      <x:c r="H2836" s="604" t="n">
        <x:v>72</x:v>
      </x:c>
      <x:c r="I2836" s="607" t="n">
        <x:v>1902.84</x:v>
      </x:c>
      <x:c r="J2836" s="607" t="n">
        <x:v>13741.92</x:v>
      </x:c>
      <x:c r="K2836" s="453" t="str">
        <x:v>NORTE | SUL</x:v>
      </x:c>
      <x:c r="L2836" s="453" t="str">
        <x:v>SIM</x:v>
      </x:c>
      <x:c r="M2836" s="453" t="str">
        <x:v>PRODUÇÃO · COMPÕE O FATOR K</x:v>
      </x:c>
      <x:c r="N2836" s="453" t="str">
        <x:v>DE/PARA POR CÓDIGO</x:v>
      </x:c>
    </x:row>
    <x:row r="2837">
      <x:c r="A2837" s="453" t="str">
        <x:v>OUTUBRO 2025</x:v>
      </x:c>
      <x:c r="B2837" s="453" t="str">
        <x:v>O&amp;M</x:v>
      </x:c>
      <x:c r="C2837" s="453" t="str">
        <x:v>PRODUÇÃO</x:v>
      </x:c>
      <x:c r="D2837" s="453" t="str">
        <x:v>LINHA MORTA</x:v>
      </x:c>
      <x:c r="E2837" s="453" t="str">
        <x:v>5025300109</x:v>
      </x:c>
      <x:c r="F2837" s="601" t="str">
        <x:v>INST ELO FUSIVEL LM</x:v>
      </x:c>
      <x:c r="G2837" s="453" t="str">
        <x:v>CONJUNTO</x:v>
      </x:c>
      <x:c r="H2837" s="604" t="n">
        <x:v>80</x:v>
      </x:c>
      <x:c r="I2837" s="607" t="n">
        <x:v>1232.65</x:v>
      </x:c>
      <x:c r="J2837" s="607" t="n">
        <x:v>23156</x:v>
      </x:c>
      <x:c r="K2837" s="453" t="str">
        <x:v>NORTE</x:v>
      </x:c>
      <x:c r="L2837" s="453" t="str">
        <x:v>SIM</x:v>
      </x:c>
      <x:c r="M2837" s="453" t="str">
        <x:v>PRODUÇÃO · COMPÕE O FATOR K</x:v>
      </x:c>
      <x:c r="N2837" s="453" t="str">
        <x:v>DE/PARA POR CÓDIGO</x:v>
      </x:c>
    </x:row>
    <x:row r="2838">
      <x:c r="A2838" s="453" t="str">
        <x:v>OUTUBRO 2025</x:v>
      </x:c>
      <x:c r="B2838" s="453" t="str">
        <x:v>O&amp;M</x:v>
      </x:c>
      <x:c r="C2838" s="453" t="str">
        <x:v>PRODUÇÃO</x:v>
      </x:c>
      <x:c r="D2838" s="453" t="str">
        <x:v>LINHA MORTA</x:v>
      </x:c>
      <x:c r="E2838" s="453" t="str">
        <x:v>5025300110</x:v>
      </x:c>
      <x:c r="F2838" s="601" t="str">
        <x:v>RET ELO FUSIVEL LM</x:v>
      </x:c>
      <x:c r="G2838" s="453" t="str">
        <x:v>CONJUNTO</x:v>
      </x:c>
      <x:c r="H2838" s="604" t="n">
        <x:v>80</x:v>
      </x:c>
      <x:c r="I2838" s="607" t="n">
        <x:v>1036.15</x:v>
      </x:c>
      <x:c r="J2838" s="607" t="n">
        <x:v>19464.8</x:v>
      </x:c>
      <x:c r="K2838" s="453" t="str">
        <x:v>NORTE</x:v>
      </x:c>
      <x:c r="L2838" s="453" t="str">
        <x:v>SIM</x:v>
      </x:c>
      <x:c r="M2838" s="453" t="str">
        <x:v>PRODUÇÃO · COMPÕE O FATOR K</x:v>
      </x:c>
      <x:c r="N2838" s="453" t="str">
        <x:v>DE/PARA POR CÓDIGO</x:v>
      </x:c>
    </x:row>
    <x:row r="2839">
      <x:c r="A2839" s="453" t="str">
        <x:v>OUTUBRO 2025</x:v>
      </x:c>
      <x:c r="B2839" s="453" t="str">
        <x:v>O&amp;M</x:v>
      </x:c>
      <x:c r="C2839" s="453" t="str">
        <x:v>PRODUÇÃO</x:v>
      </x:c>
      <x:c r="D2839" s="453" t="str">
        <x:v>LINHA MORTA</x:v>
      </x:c>
      <x:c r="E2839" s="453" t="str">
        <x:v>5025300116</x:v>
      </x:c>
      <x:c r="F2839" s="601" t="str">
        <x:v>INST RELIGADOR 1F POSTE LM</x:v>
      </x:c>
      <x:c r="G2839" s="453" t="str">
        <x:v>UNIDADE</x:v>
      </x:c>
      <x:c r="H2839" s="604" t="n">
        <x:v>9</x:v>
      </x:c>
      <x:c r="I2839" s="607" t="n">
        <x:v>8204.31</x:v>
      </x:c>
      <x:c r="J2839" s="607" t="n">
        <x:v>8153.55</x:v>
      </x:c>
      <x:c r="K2839" s="453" t="str">
        <x:v>NORTE</x:v>
      </x:c>
      <x:c r="L2839" s="453" t="str">
        <x:v>SIM</x:v>
      </x:c>
      <x:c r="M2839" s="453" t="str">
        <x:v>PRODUÇÃO · COMPÕE O FATOR K</x:v>
      </x:c>
      <x:c r="N2839" s="453" t="str">
        <x:v>NÃO INFORMADA</x:v>
      </x:c>
    </x:row>
    <x:row r="2840">
      <x:c r="A2840" s="453" t="str">
        <x:v>OUTUBRO 2025</x:v>
      </x:c>
      <x:c r="B2840" s="453" t="str">
        <x:v>O&amp;M</x:v>
      </x:c>
      <x:c r="C2840" s="453" t="str">
        <x:v>PRODUÇÃO</x:v>
      </x:c>
      <x:c r="D2840" s="453" t="str">
        <x:v>LINHA MORTA</x:v>
      </x:c>
      <x:c r="E2840" s="453" t="str">
        <x:v>5025300122</x:v>
      </x:c>
      <x:c r="F2840" s="601" t="str">
        <x:v>INST ESTR CP RELIGADOR/SEC 3F &gt;400A LM</x:v>
      </x:c>
      <x:c r="G2840" s="453" t="str">
        <x:v>CONJUNTO</x:v>
      </x:c>
      <x:c r="H2840" s="604" t="n">
        <x:v>25</x:v>
      </x:c>
      <x:c r="I2840" s="607" t="n">
        <x:v>114935.5</x:v>
      </x:c>
      <x:c r="J2840" s="607" t="n">
        <x:v>150009.5</x:v>
      </x:c>
      <x:c r="K2840" s="453" t="str">
        <x:v>NORTE | SUL</x:v>
      </x:c>
      <x:c r="L2840" s="453" t="str">
        <x:v>SIM</x:v>
      </x:c>
      <x:c r="M2840" s="453" t="str">
        <x:v>PRODUÇÃO · COMPÕE O FATOR K</x:v>
      </x:c>
      <x:c r="N2840" s="453" t="str">
        <x:v>DE/PARA POR CÓDIGO</x:v>
      </x:c>
    </x:row>
    <x:row r="2841">
      <x:c r="A2841" s="453" t="str">
        <x:v>OUTUBRO 2025</x:v>
      </x:c>
      <x:c r="B2841" s="453" t="str">
        <x:v>O&amp;M</x:v>
      </x:c>
      <x:c r="C2841" s="453" t="str">
        <x:v>PRODUÇÃO</x:v>
      </x:c>
      <x:c r="D2841" s="453" t="str">
        <x:v>LINHA MORTA</x:v>
      </x:c>
      <x:c r="E2841" s="453" t="str">
        <x:v>5025300123</x:v>
      </x:c>
      <x:c r="F2841" s="601" t="str">
        <x:v>RET ESTR CP RELIGADOR/SEC 3F &gt;400A LM</x:v>
      </x:c>
      <x:c r="G2841" s="453" t="str">
        <x:v>CONJUNTO</x:v>
      </x:c>
      <x:c r="H2841" s="604" t="n">
        <x:v>8</x:v>
      </x:c>
      <x:c r="I2841" s="607" t="n">
        <x:v>15109.92</x:v>
      </x:c>
      <x:c r="J2841" s="607" t="n">
        <x:v>30057.6</x:v>
      </x:c>
      <x:c r="K2841" s="453" t="str">
        <x:v>NORTE | SUL</x:v>
      </x:c>
      <x:c r="L2841" s="453" t="str">
        <x:v>SIM</x:v>
      </x:c>
      <x:c r="M2841" s="453" t="str">
        <x:v>PRODUÇÃO · COMPÕE O FATOR K</x:v>
      </x:c>
      <x:c r="N2841" s="453" t="str">
        <x:v>DE/PARA POR CÓDIGO | NÃO INFORMADA</x:v>
      </x:c>
    </x:row>
    <x:row r="2842">
      <x:c r="A2842" s="453" t="str">
        <x:v>OUTUBRO 2025</x:v>
      </x:c>
      <x:c r="B2842" s="453" t="str">
        <x:v>O&amp;M</x:v>
      </x:c>
      <x:c r="C2842" s="453" t="str">
        <x:v>PRODUÇÃO</x:v>
      </x:c>
      <x:c r="D2842" s="453" t="str">
        <x:v>LINHA MORTA</x:v>
      </x:c>
      <x:c r="E2842" s="453" t="str">
        <x:v>5025300124</x:v>
      </x:c>
      <x:c r="F2842" s="601" t="str">
        <x:v>INST REGULADOR TENSAO 3F POSTE/PLATAF LM</x:v>
      </x:c>
      <x:c r="G2842" s="453" t="str">
        <x:v>UNIDADE</x:v>
      </x:c>
      <x:c r="H2842" s="604" t="n">
        <x:v>2</x:v>
      </x:c>
      <x:c r="I2842" s="607" t="n">
        <x:v>18421.37</x:v>
      </x:c>
      <x:c r="J2842" s="607" t="n">
        <x:v>4685.1</x:v>
      </x:c>
      <x:c r="K2842" s="453" t="str">
        <x:v>NORTE | SUL</x:v>
      </x:c>
      <x:c r="L2842" s="453" t="str">
        <x:v>SIM</x:v>
      </x:c>
      <x:c r="M2842" s="453" t="str">
        <x:v>PRODUÇÃO · COMPÕE O FATOR K</x:v>
      </x:c>
      <x:c r="N2842" s="453" t="str">
        <x:v>NÃO INFORMADA | DE/PARA POR CÓDIGO</x:v>
      </x:c>
    </x:row>
    <x:row r="2843">
      <x:c r="A2843" s="453" t="str">
        <x:v>OUTUBRO 2025</x:v>
      </x:c>
      <x:c r="B2843" s="453" t="str">
        <x:v>O&amp;M</x:v>
      </x:c>
      <x:c r="C2843" s="453" t="str">
        <x:v>PRODUÇÃO</x:v>
      </x:c>
      <x:c r="D2843" s="453" t="str">
        <x:v>LINHA MORTA</x:v>
      </x:c>
      <x:c r="E2843" s="453" t="str">
        <x:v>5025300125</x:v>
      </x:c>
      <x:c r="F2843" s="601" t="str">
        <x:v>RET REGULADOR TENSAO 3F POSTE/PLATAF LM</x:v>
      </x:c>
      <x:c r="G2843" s="453" t="str">
        <x:v>UNIDADE</x:v>
      </x:c>
      <x:c r="H2843" s="604" t="n">
        <x:v>2</x:v>
      </x:c>
      <x:c r="I2843" s="607" t="n">
        <x:v>7406.14</x:v>
      </x:c>
      <x:c r="J2843" s="607" t="n">
        <x:v>2585.08</x:v>
      </x:c>
      <x:c r="K2843" s="453" t="str">
        <x:v>NORTE | SUL</x:v>
      </x:c>
      <x:c r="L2843" s="453" t="str">
        <x:v>SIM</x:v>
      </x:c>
      <x:c r="M2843" s="453" t="str">
        <x:v>PRODUÇÃO · COMPÕE O FATOR K</x:v>
      </x:c>
      <x:c r="N2843" s="453" t="str">
        <x:v>NÃO INFORMADA</x:v>
      </x:c>
    </x:row>
    <x:row r="2844">
      <x:c r="A2844" s="453" t="str">
        <x:v>OUTUBRO 2025</x:v>
      </x:c>
      <x:c r="B2844" s="453" t="str">
        <x:v>O&amp;M</x:v>
      </x:c>
      <x:c r="C2844" s="453" t="str">
        <x:v>PRODUÇÃO</x:v>
      </x:c>
      <x:c r="D2844" s="453" t="str">
        <x:v>LINHA MORTA</x:v>
      </x:c>
      <x:c r="E2844" s="453" t="str">
        <x:v>5025300143</x:v>
      </x:c>
      <x:c r="F2844" s="601" t="str">
        <x:v>INST ESTR CP TRAFO DT 1F FN LM</x:v>
      </x:c>
      <x:c r="G2844" s="453" t="str">
        <x:v>CONJUNTO</x:v>
      </x:c>
      <x:c r="H2844" s="604" t="n">
        <x:v>102</x:v>
      </x:c>
      <x:c r="I2844" s="607" t="n">
        <x:v>164283.43</x:v>
      </x:c>
      <x:c r="J2844" s="607" t="n">
        <x:v>187708.56</x:v>
      </x:c>
      <x:c r="K2844" s="453" t="str">
        <x:v>NORTE | SUL</x:v>
      </x:c>
      <x:c r="L2844" s="453" t="str">
        <x:v>SIM</x:v>
      </x:c>
      <x:c r="M2844" s="453" t="str">
        <x:v>PRODUÇÃO · COMPÕE O FATOR K</x:v>
      </x:c>
      <x:c r="N2844" s="453" t="str">
        <x:v>DE/PARA POR CÓDIGO</x:v>
      </x:c>
    </x:row>
    <x:row r="2845">
      <x:c r="A2845" s="453" t="str">
        <x:v>OUTUBRO 2025</x:v>
      </x:c>
      <x:c r="B2845" s="453" t="str">
        <x:v>O&amp;M</x:v>
      </x:c>
      <x:c r="C2845" s="453" t="str">
        <x:v>PRODUÇÃO</x:v>
      </x:c>
      <x:c r="D2845" s="453" t="str">
        <x:v>LINHA MORTA</x:v>
      </x:c>
      <x:c r="E2845" s="453" t="str">
        <x:v>5025300144</x:v>
      </x:c>
      <x:c r="F2845" s="601" t="str">
        <x:v>RET ESTR CP TRAFO DT 1F FN LM</x:v>
      </x:c>
      <x:c r="G2845" s="453" t="str">
        <x:v>CONJUNTO</x:v>
      </x:c>
      <x:c r="H2845" s="604" t="n">
        <x:v>62</x:v>
      </x:c>
      <x:c r="I2845" s="607" t="n">
        <x:v>41332.55</x:v>
      </x:c>
      <x:c r="J2845" s="607" t="n">
        <x:v>91278.26</x:v>
      </x:c>
      <x:c r="K2845" s="453" t="str">
        <x:v>NORTE | SUL</x:v>
      </x:c>
      <x:c r="L2845" s="453" t="str">
        <x:v>SIM</x:v>
      </x:c>
      <x:c r="M2845" s="453" t="str">
        <x:v>PRODUÇÃO · COMPÕE O FATOR K</x:v>
      </x:c>
      <x:c r="N2845" s="453" t="str">
        <x:v>DE/PARA POR CÓDIGO</x:v>
      </x:c>
    </x:row>
    <x:row r="2846">
      <x:c r="A2846" s="453" t="str">
        <x:v>OUTUBRO 2025</x:v>
      </x:c>
      <x:c r="B2846" s="453" t="str">
        <x:v>O&amp;M</x:v>
      </x:c>
      <x:c r="C2846" s="453" t="str">
        <x:v>PRODUÇÃO</x:v>
      </x:c>
      <x:c r="D2846" s="453" t="str">
        <x:v>LINHA MORTA</x:v>
      </x:c>
      <x:c r="E2846" s="453" t="str">
        <x:v>5025300145</x:v>
      </x:c>
      <x:c r="F2846" s="601" t="str">
        <x:v>INST ESTR CP TRAFO DT 2F FF LM</x:v>
      </x:c>
      <x:c r="G2846" s="453" t="str">
        <x:v>CONJUNTO</x:v>
      </x:c>
      <x:c r="H2846" s="604" t="n">
        <x:v>8</x:v>
      </x:c>
      <x:c r="I2846" s="607" t="n">
        <x:v>14485.36</x:v>
      </x:c>
      <x:c r="J2846" s="607" t="n">
        <x:v>17877.04</x:v>
      </x:c>
      <x:c r="K2846" s="453" t="str">
        <x:v>NORTE | SUL</x:v>
      </x:c>
      <x:c r="L2846" s="453" t="str">
        <x:v>SIM</x:v>
      </x:c>
      <x:c r="M2846" s="453" t="str">
        <x:v>PRODUÇÃO · COMPÕE O FATOR K</x:v>
      </x:c>
      <x:c r="N2846" s="453" t="str">
        <x:v>DE/PARA POR CÓDIGO</x:v>
      </x:c>
    </x:row>
    <x:row r="2847">
      <x:c r="A2847" s="453" t="str">
        <x:v>OUTUBRO 2025</x:v>
      </x:c>
      <x:c r="B2847" s="453" t="str">
        <x:v>O&amp;M</x:v>
      </x:c>
      <x:c r="C2847" s="453" t="str">
        <x:v>PRODUÇÃO</x:v>
      </x:c>
      <x:c r="D2847" s="453" t="str">
        <x:v>LINHA MORTA</x:v>
      </x:c>
      <x:c r="E2847" s="453" t="str">
        <x:v>5025300146</x:v>
      </x:c>
      <x:c r="F2847" s="601" t="str">
        <x:v>RET ESTR CP TRAFO DT 2F FF LM</x:v>
      </x:c>
      <x:c r="G2847" s="453" t="str">
        <x:v>CONJUNTO</x:v>
      </x:c>
      <x:c r="H2847" s="604" t="n">
        <x:v>18</x:v>
      </x:c>
      <x:c r="I2847" s="607" t="n">
        <x:v>14582.88</x:v>
      </x:c>
      <x:c r="J2847" s="607" t="n">
        <x:v>30759.12</x:v>
      </x:c>
      <x:c r="K2847" s="453" t="str">
        <x:v>NORTE | SUL</x:v>
      </x:c>
      <x:c r="L2847" s="453" t="str">
        <x:v>SIM</x:v>
      </x:c>
      <x:c r="M2847" s="453" t="str">
        <x:v>PRODUÇÃO · COMPÕE O FATOR K</x:v>
      </x:c>
      <x:c r="N2847" s="453" t="str">
        <x:v>DE/PARA POR CÓDIGO</x:v>
      </x:c>
    </x:row>
    <x:row r="2848">
      <x:c r="A2848" s="453" t="str">
        <x:v>OUTUBRO 2025</x:v>
      </x:c>
      <x:c r="B2848" s="453" t="str">
        <x:v>O&amp;M</x:v>
      </x:c>
      <x:c r="C2848" s="453" t="str">
        <x:v>PRODUÇÃO</x:v>
      </x:c>
      <x:c r="D2848" s="453" t="str">
        <x:v>LINHA MORTA</x:v>
      </x:c>
      <x:c r="E2848" s="453" t="str">
        <x:v>5025300147</x:v>
      </x:c>
      <x:c r="F2848" s="601" t="str">
        <x:v>INST ESTR CP TRAFO DT 3F LM</x:v>
      </x:c>
      <x:c r="G2848" s="453" t="str">
        <x:v>CONJUNTO</x:v>
      </x:c>
      <x:c r="H2848" s="604" t="n">
        <x:v>34</x:v>
      </x:c>
      <x:c r="I2848" s="607" t="n">
        <x:v>92260.02</x:v>
      </x:c>
      <x:c r="J2848" s="607" t="n">
        <x:v>102792.88</x:v>
      </x:c>
      <x:c r="K2848" s="453" t="str">
        <x:v>NORTE | SUL</x:v>
      </x:c>
      <x:c r="L2848" s="453" t="str">
        <x:v>SIM</x:v>
      </x:c>
      <x:c r="M2848" s="453" t="str">
        <x:v>PRODUÇÃO · COMPÕE O FATOR K</x:v>
      </x:c>
      <x:c r="N2848" s="453" t="str">
        <x:v>DE/PARA POR CÓDIGO</x:v>
      </x:c>
    </x:row>
    <x:row r="2849">
      <x:c r="A2849" s="453" t="str">
        <x:v>OUTUBRO 2025</x:v>
      </x:c>
      <x:c r="B2849" s="453" t="str">
        <x:v>O&amp;M</x:v>
      </x:c>
      <x:c r="C2849" s="453" t="str">
        <x:v>PRODUÇÃO</x:v>
      </x:c>
      <x:c r="D2849" s="453" t="str">
        <x:v>LINHA MORTA</x:v>
      </x:c>
      <x:c r="E2849" s="453" t="str">
        <x:v>5025300148</x:v>
      </x:c>
      <x:c r="F2849" s="601" t="str">
        <x:v>RET ESTR CP TRAFO DT 3F LM</x:v>
      </x:c>
      <x:c r="G2849" s="453" t="str">
        <x:v>CONJUNTO</x:v>
      </x:c>
      <x:c r="H2849" s="604" t="n">
        <x:v>7</x:v>
      </x:c>
      <x:c r="I2849" s="607" t="n">
        <x:v>9360.75</x:v>
      </x:c>
      <x:c r="J2849" s="607" t="n">
        <x:v>15182.37</x:v>
      </x:c>
      <x:c r="K2849" s="453" t="str">
        <x:v>NORTE | SUL</x:v>
      </x:c>
      <x:c r="L2849" s="453" t="str">
        <x:v>SIM</x:v>
      </x:c>
      <x:c r="M2849" s="453" t="str">
        <x:v>PRODUÇÃO · COMPÕE O FATOR K</x:v>
      </x:c>
      <x:c r="N2849" s="453" t="str">
        <x:v>DE/PARA POR CÓDIGO</x:v>
      </x:c>
    </x:row>
    <x:row r="2850">
      <x:c r="A2850" s="453" t="str">
        <x:v>OUTUBRO 2025</x:v>
      </x:c>
      <x:c r="B2850" s="453" t="str">
        <x:v>O&amp;M</x:v>
      </x:c>
      <x:c r="C2850" s="453" t="str">
        <x:v>PRODUÇÃO</x:v>
      </x:c>
      <x:c r="D2850" s="453" t="str">
        <x:v>LINHA MORTA</x:v>
      </x:c>
      <x:c r="E2850" s="453" t="str">
        <x:v>5025300149</x:v>
      </x:c>
      <x:c r="F2850" s="601" t="str">
        <x:v>INST ESTR CP TRAFO DT PLATAFORMA LM</x:v>
      </x:c>
      <x:c r="G2850" s="453" t="str">
        <x:v>CONJUNTO</x:v>
      </x:c>
      <x:c r="H2850" s="604" t="n">
        <x:v>2</x:v>
      </x:c>
      <x:c r="I2850" s="607" t="n">
        <x:v>5427.06</x:v>
      </x:c>
      <x:c r="J2850" s="607" t="n">
        <x:v>6572.44</x:v>
      </x:c>
      <x:c r="K2850" s="453" t="str">
        <x:v>NORTE | SUL</x:v>
      </x:c>
      <x:c r="L2850" s="453" t="str">
        <x:v>SIM</x:v>
      </x:c>
      <x:c r="M2850" s="453" t="str">
        <x:v>PRODUÇÃO · COMPÕE O FATOR K</x:v>
      </x:c>
      <x:c r="N2850" s="453" t="str">
        <x:v>DE/PARA POR CÓDIGO</x:v>
      </x:c>
    </x:row>
    <x:row r="2851">
      <x:c r="A2851" s="453" t="str">
        <x:v>OUTUBRO 2025</x:v>
      </x:c>
      <x:c r="B2851" s="453" t="str">
        <x:v>O&amp;M</x:v>
      </x:c>
      <x:c r="C2851" s="453" t="str">
        <x:v>PRODUÇÃO</x:v>
      </x:c>
      <x:c r="D2851" s="453" t="str">
        <x:v>LINHA MORTA</x:v>
      </x:c>
      <x:c r="E2851" s="453" t="str">
        <x:v>5025300150</x:v>
      </x:c>
      <x:c r="F2851" s="601" t="str">
        <x:v>RET ESTR CP TRAFO DT PLATAFORMA LM</x:v>
      </x:c>
      <x:c r="G2851" s="453" t="str">
        <x:v>CONJUNTO</x:v>
      </x:c>
      <x:c r="H2851" s="604" t="n">
        <x:v>3</x:v>
      </x:c>
      <x:c r="I2851" s="607" t="n">
        <x:v>4011.75</x:v>
      </x:c>
      <x:c r="J2851" s="607" t="n">
        <x:v>6506.73</x:v>
      </x:c>
      <x:c r="K2851" s="453" t="str">
        <x:v>NORTE | SUL</x:v>
      </x:c>
      <x:c r="L2851" s="453" t="str">
        <x:v>SIM</x:v>
      </x:c>
      <x:c r="M2851" s="453" t="str">
        <x:v>PRODUÇÃO · COMPÕE O FATOR K</x:v>
      </x:c>
      <x:c r="N2851" s="453" t="str">
        <x:v>DE/PARA POR CÓDIGO</x:v>
      </x:c>
    </x:row>
    <x:row r="2852">
      <x:c r="A2852" s="453" t="str">
        <x:v>OUTUBRO 2025</x:v>
      </x:c>
      <x:c r="B2852" s="453" t="str">
        <x:v>O&amp;M</x:v>
      </x:c>
      <x:c r="C2852" s="453" t="str">
        <x:v>PRODUÇÃO</x:v>
      </x:c>
      <x:c r="D2852" s="453" t="str">
        <x:v>LINHA MORTA</x:v>
      </x:c>
      <x:c r="E2852" s="453" t="str">
        <x:v>5025300160</x:v>
      </x:c>
      <x:c r="F2852" s="601" t="str">
        <x:v>INST PARA-RAIOS BT LM</x:v>
      </x:c>
      <x:c r="G2852" s="453" t="str">
        <x:v>CONJUNTO</x:v>
      </x:c>
      <x:c r="H2852" s="604" t="n">
        <x:v>66</x:v>
      </x:c>
      <x:c r="I2852" s="607" t="n">
        <x:v>4026.66</x:v>
      </x:c>
      <x:c r="J2852" s="607" t="n">
        <x:v>23927.64</x:v>
      </x:c>
      <x:c r="K2852" s="453" t="str">
        <x:v>NORTE | SUL</x:v>
      </x:c>
      <x:c r="L2852" s="453" t="str">
        <x:v>SIM</x:v>
      </x:c>
      <x:c r="M2852" s="453" t="str">
        <x:v>PRODUÇÃO · COMPÕE O FATOR K</x:v>
      </x:c>
      <x:c r="N2852" s="453" t="str">
        <x:v>DE/PARA POR CÓDIGO | NÃO INFORMADA</x:v>
      </x:c>
    </x:row>
    <x:row r="2853">
      <x:c r="A2853" s="453" t="str">
        <x:v>OUTUBRO 2025</x:v>
      </x:c>
      <x:c r="B2853" s="453" t="str">
        <x:v>O&amp;M</x:v>
      </x:c>
      <x:c r="C2853" s="453" t="str">
        <x:v>PRODUÇÃO</x:v>
      </x:c>
      <x:c r="D2853" s="453" t="str">
        <x:v>LINHA MORTA</x:v>
      </x:c>
      <x:c r="E2853" s="453" t="str">
        <x:v>5025300161</x:v>
      </x:c>
      <x:c r="F2853" s="601" t="str">
        <x:v>RET PARA-RAIOS BT LM</x:v>
      </x:c>
      <x:c r="G2853" s="453" t="str">
        <x:v>CONJUNTO</x:v>
      </x:c>
      <x:c r="H2853" s="604" t="n">
        <x:v>12</x:v>
      </x:c>
      <x:c r="I2853" s="607" t="n">
        <x:v>263.64</x:v>
      </x:c>
      <x:c r="J2853" s="607" t="n">
        <x:v>2990.76</x:v>
      </x:c>
      <x:c r="K2853" s="453" t="str">
        <x:v>NORTE | SUL</x:v>
      </x:c>
      <x:c r="L2853" s="453" t="str">
        <x:v>SIM</x:v>
      </x:c>
      <x:c r="M2853" s="453" t="str">
        <x:v>PRODUÇÃO · COMPÕE O FATOR K</x:v>
      </x:c>
      <x:c r="N2853" s="453" t="str">
        <x:v>DE/PARA POR CÓDIGO</x:v>
      </x:c>
    </x:row>
    <x:row r="2854">
      <x:c r="A2854" s="453" t="str">
        <x:v>OUTUBRO 2025</x:v>
      </x:c>
      <x:c r="B2854" s="453" t="str">
        <x:v>O&amp;M</x:v>
      </x:c>
      <x:c r="C2854" s="453" t="str">
        <x:v>PRODUÇÃO</x:v>
      </x:c>
      <x:c r="D2854" s="453" t="str">
        <x:v>LINHA MORTA</x:v>
      </x:c>
      <x:c r="E2854" s="453" t="str">
        <x:v>5025300162</x:v>
      </x:c>
      <x:c r="F2854" s="601" t="str">
        <x:v>INST PARA-RAIOS MT LM</x:v>
      </x:c>
      <x:c r="G2854" s="453" t="str">
        <x:v>UNIDADE</x:v>
      </x:c>
      <x:c r="H2854" s="604" t="n">
        <x:v>112</x:v>
      </x:c>
      <x:c r="I2854" s="607" t="n">
        <x:v>17837.38</x:v>
      </x:c>
      <x:c r="J2854" s="607" t="n">
        <x:v>52970.4</x:v>
      </x:c>
      <x:c r="K2854" s="453" t="str">
        <x:v>NORTE | SUL</x:v>
      </x:c>
      <x:c r="L2854" s="453" t="str">
        <x:v>SIM</x:v>
      </x:c>
      <x:c r="M2854" s="453" t="str">
        <x:v>PRODUÇÃO · COMPÕE O FATOR K</x:v>
      </x:c>
      <x:c r="N2854" s="453" t="str">
        <x:v>DE/PARA POR CÓDIGO</x:v>
      </x:c>
    </x:row>
    <x:row r="2855">
      <x:c r="A2855" s="453" t="str">
        <x:v>OUTUBRO 2025</x:v>
      </x:c>
      <x:c r="B2855" s="453" t="str">
        <x:v>O&amp;M</x:v>
      </x:c>
      <x:c r="C2855" s="453" t="str">
        <x:v>PRODUÇÃO</x:v>
      </x:c>
      <x:c r="D2855" s="453" t="str">
        <x:v>LINHA MORTA</x:v>
      </x:c>
      <x:c r="E2855" s="453" t="str">
        <x:v>5025300163</x:v>
      </x:c>
      <x:c r="F2855" s="601" t="str">
        <x:v>RET PARA-RAIOS MT LM</x:v>
      </x:c>
      <x:c r="G2855" s="453" t="str">
        <x:v>UNIDADE</x:v>
      </x:c>
      <x:c r="H2855" s="604" t="n">
        <x:v>56</x:v>
      </x:c>
      <x:c r="I2855" s="607" t="n">
        <x:v>3755.48</x:v>
      </x:c>
      <x:c r="J2855" s="607" t="n">
        <x:v>16422.56</x:v>
      </x:c>
      <x:c r="K2855" s="453" t="str">
        <x:v>NORTE | SUL</x:v>
      </x:c>
      <x:c r="L2855" s="453" t="str">
        <x:v>SIM</x:v>
      </x:c>
      <x:c r="M2855" s="453" t="str">
        <x:v>PRODUÇÃO · COMPÕE O FATOR K</x:v>
      </x:c>
      <x:c r="N2855" s="453" t="str">
        <x:v>DE/PARA POR CÓDIGO</x:v>
      </x:c>
    </x:row>
    <x:row r="2856">
      <x:c r="A2856" s="453" t="str">
        <x:v>OUTUBRO 2025</x:v>
      </x:c>
      <x:c r="B2856" s="453" t="str">
        <x:v>O&amp;M</x:v>
      </x:c>
      <x:c r="C2856" s="453" t="str">
        <x:v>PRODUÇÃO</x:v>
      </x:c>
      <x:c r="D2856" s="453" t="str">
        <x:v>LINHA MORTA</x:v>
      </x:c>
      <x:c r="E2856" s="453" t="str">
        <x:v>5025300166</x:v>
      </x:c>
      <x:c r="F2856" s="601" t="str">
        <x:v>INST CHAVE FUSIVEL RELIG LM</x:v>
      </x:c>
      <x:c r="G2856" s="453" t="str">
        <x:v>UNIDADE</x:v>
      </x:c>
      <x:c r="H2856" s="604" t="n">
        <x:v>38</x:v>
      </x:c>
      <x:c r="I2856" s="607" t="n">
        <x:v>23414.52</x:v>
      </x:c>
      <x:c r="J2856" s="607" t="n">
        <x:v>29291.16</x:v>
      </x:c>
      <x:c r="K2856" s="453" t="str">
        <x:v>NORTE | SUL</x:v>
      </x:c>
      <x:c r="L2856" s="453" t="str">
        <x:v>SIM</x:v>
      </x:c>
      <x:c r="M2856" s="453" t="str">
        <x:v>PRODUÇÃO · COMPÕE O FATOR K</x:v>
      </x:c>
      <x:c r="N2856" s="453" t="str">
        <x:v>DE/PARA POR CÓDIGO</x:v>
      </x:c>
    </x:row>
    <x:row r="2857">
      <x:c r="A2857" s="453" t="str">
        <x:v>OUTUBRO 2025</x:v>
      </x:c>
      <x:c r="B2857" s="453" t="str">
        <x:v>O&amp;M</x:v>
      </x:c>
      <x:c r="C2857" s="453" t="str">
        <x:v>PRODUÇÃO</x:v>
      </x:c>
      <x:c r="D2857" s="453" t="str">
        <x:v>LINHA MORTA</x:v>
      </x:c>
      <x:c r="E2857" s="453" t="str">
        <x:v>5025300167</x:v>
      </x:c>
      <x:c r="F2857" s="601" t="str">
        <x:v>RET CHAVE FUSIVEL RELIG LM</x:v>
      </x:c>
      <x:c r="G2857" s="453" t="str">
        <x:v>UNIDADE</x:v>
      </x:c>
      <x:c r="H2857" s="604" t="n">
        <x:v>14</x:v>
      </x:c>
      <x:c r="I2857" s="607" t="n">
        <x:v>4509.4</x:v>
      </x:c>
      <x:c r="J2857" s="607" t="n">
        <x:v>6582.66</x:v>
      </x:c>
      <x:c r="K2857" s="453" t="str">
        <x:v>NORTE | SUL</x:v>
      </x:c>
      <x:c r="L2857" s="453" t="str">
        <x:v>SIM</x:v>
      </x:c>
      <x:c r="M2857" s="453" t="str">
        <x:v>PRODUÇÃO · COMPÕE O FATOR K</x:v>
      </x:c>
      <x:c r="N2857" s="453" t="str">
        <x:v>DE/PARA POR CÓDIGO</x:v>
      </x:c>
    </x:row>
    <x:row r="2858">
      <x:c r="A2858" s="453" t="str">
        <x:v>OUTUBRO 2025</x:v>
      </x:c>
      <x:c r="B2858" s="453" t="str">
        <x:v>O&amp;M</x:v>
      </x:c>
      <x:c r="C2858" s="453" t="str">
        <x:v>PRODUÇÃO</x:v>
      </x:c>
      <x:c r="D2858" s="453" t="str">
        <x:v>LINHA MORTA</x:v>
      </x:c>
      <x:c r="E2858" s="453" t="str">
        <x:v>5025300172</x:v>
      </x:c>
      <x:c r="F2858" s="601" t="str">
        <x:v>INST CHAVE FUSIVEL 15/25KV LM</x:v>
      </x:c>
      <x:c r="G2858" s="453" t="str">
        <x:v>UNIDADE</x:v>
      </x:c>
      <x:c r="H2858" s="604" t="n">
        <x:v>113</x:v>
      </x:c>
      <x:c r="I2858" s="607" t="n">
        <x:v>21438.44</x:v>
      </x:c>
      <x:c r="J2858" s="607" t="n">
        <x:v>50131.32</x:v>
      </x:c>
      <x:c r="K2858" s="453" t="str">
        <x:v>NORTE | SUL</x:v>
      </x:c>
      <x:c r="L2858" s="453" t="str">
        <x:v>SIM</x:v>
      </x:c>
      <x:c r="M2858" s="453" t="str">
        <x:v>PRODUÇÃO · COMPÕE O FATOR K</x:v>
      </x:c>
      <x:c r="N2858" s="453" t="str">
        <x:v>DE/PARA POR CÓDIGO</x:v>
      </x:c>
    </x:row>
    <x:row r="2859">
      <x:c r="A2859" s="453" t="str">
        <x:v>OUTUBRO 2025</x:v>
      </x:c>
      <x:c r="B2859" s="453" t="str">
        <x:v>O&amp;M</x:v>
      </x:c>
      <x:c r="C2859" s="453" t="str">
        <x:v>PRODUÇÃO</x:v>
      </x:c>
      <x:c r="D2859" s="453" t="str">
        <x:v>LINHA MORTA</x:v>
      </x:c>
      <x:c r="E2859" s="453" t="str">
        <x:v>5025300173</x:v>
      </x:c>
      <x:c r="F2859" s="601" t="str">
        <x:v>RET CHAVE FUSIVEL 15/25KV LM</x:v>
      </x:c>
      <x:c r="G2859" s="453" t="str">
        <x:v>UNIDADE</x:v>
      </x:c>
      <x:c r="H2859" s="604" t="n">
        <x:v>93</x:v>
      </x:c>
      <x:c r="I2859" s="607" t="n">
        <x:v>7234.13</x:v>
      </x:c>
      <x:c r="J2859" s="607" t="n">
        <x:v>30867.63</x:v>
      </x:c>
      <x:c r="K2859" s="453" t="str">
        <x:v>NORTE | SUL</x:v>
      </x:c>
      <x:c r="L2859" s="453" t="str">
        <x:v>SIM</x:v>
      </x:c>
      <x:c r="M2859" s="453" t="str">
        <x:v>PRODUÇÃO · COMPÕE O FATOR K</x:v>
      </x:c>
      <x:c r="N2859" s="453" t="str">
        <x:v>DE/PARA POR CÓDIGO</x:v>
      </x:c>
    </x:row>
    <x:row r="2860">
      <x:c r="A2860" s="453" t="str">
        <x:v>OUTUBRO 2025</x:v>
      </x:c>
      <x:c r="B2860" s="453" t="str">
        <x:v>O&amp;M</x:v>
      </x:c>
      <x:c r="C2860" s="453" t="str">
        <x:v>PRODUÇÃO</x:v>
      </x:c>
      <x:c r="D2860" s="453" t="str">
        <x:v>LINHA MORTA</x:v>
      </x:c>
      <x:c r="E2860" s="453" t="str">
        <x:v>5025300176</x:v>
      </x:c>
      <x:c r="F2860" s="601" t="str">
        <x:v>INST CHAVE FACA LM</x:v>
      </x:c>
      <x:c r="G2860" s="453" t="str">
        <x:v>UNIDADE</x:v>
      </x:c>
      <x:c r="H2860" s="604" t="n">
        <x:v>48</x:v>
      </x:c>
      <x:c r="I2860" s="607" t="n">
        <x:v>9135.84</x:v>
      </x:c>
      <x:c r="J2860" s="607" t="n">
        <x:v>21294.72</x:v>
      </x:c>
      <x:c r="K2860" s="453" t="str">
        <x:v>NORTE | SUL</x:v>
      </x:c>
      <x:c r="L2860" s="453" t="str">
        <x:v>SIM</x:v>
      </x:c>
      <x:c r="M2860" s="453" t="str">
        <x:v>PRODUÇÃO · COMPÕE O FATOR K</x:v>
      </x:c>
      <x:c r="N2860" s="453" t="str">
        <x:v>DE/PARA POR CÓDIGO</x:v>
      </x:c>
    </x:row>
    <x:row r="2861">
      <x:c r="A2861" s="453" t="str">
        <x:v>OUTUBRO 2025</x:v>
      </x:c>
      <x:c r="B2861" s="453" t="str">
        <x:v>O&amp;M</x:v>
      </x:c>
      <x:c r="C2861" s="453" t="str">
        <x:v>PRODUÇÃO</x:v>
      </x:c>
      <x:c r="D2861" s="453" t="str">
        <x:v>LINHA MORTA</x:v>
      </x:c>
      <x:c r="E2861" s="453" t="str">
        <x:v>5025300177</x:v>
      </x:c>
      <x:c r="F2861" s="601" t="str">
        <x:v>RET CHAVE FACA LM</x:v>
      </x:c>
      <x:c r="G2861" s="453" t="str">
        <x:v>UNIDADE</x:v>
      </x:c>
      <x:c r="H2861" s="604" t="n">
        <x:v>29</x:v>
      </x:c>
      <x:c r="I2861" s="607" t="n">
        <x:v>2264.61</x:v>
      </x:c>
      <x:c r="J2861" s="607" t="n">
        <x:v>9625.39</x:v>
      </x:c>
      <x:c r="K2861" s="453" t="str">
        <x:v>NORTE | SUL</x:v>
      </x:c>
      <x:c r="L2861" s="453" t="str">
        <x:v>SIM</x:v>
      </x:c>
      <x:c r="M2861" s="453" t="str">
        <x:v>PRODUÇÃO · COMPÕE O FATOR K</x:v>
      </x:c>
      <x:c r="N2861" s="453" t="str">
        <x:v>DE/PARA POR CÓDIGO</x:v>
      </x:c>
    </x:row>
    <x:row r="2862">
      <x:c r="A2862" s="453" t="str">
        <x:v>OUTUBRO 2025</x:v>
      </x:c>
      <x:c r="B2862" s="453" t="str">
        <x:v>O&amp;M</x:v>
      </x:c>
      <x:c r="C2862" s="453" t="str">
        <x:v>PRODUÇÃO</x:v>
      </x:c>
      <x:c r="D2862" s="453" t="str">
        <x:v>PODA</x:v>
      </x:c>
      <x:c r="E2862" s="453" t="str">
        <x:v>5026000017</x:v>
      </x:c>
      <x:c r="F2862" s="601" t="str">
        <x:v>PODA ARV MEDIO PT &gt;6&lt;12M ELEV 2ME PO LM</x:v>
      </x:c>
      <x:c r="G2862" s="453" t="str">
        <x:v>UNIDADE</x:v>
      </x:c>
      <x:c r="H2862" s="604" t="n">
        <x:v>189</x:v>
      </x:c>
      <x:c r="I2862" s="607" t="n">
        <x:v>48165.06</x:v>
      </x:c>
      <x:c r="J2862" s="607" t="n">
        <x:v>32322.78</x:v>
      </x:c>
      <x:c r="K2862" s="453" t="str">
        <x:v>NORTE | SUL</x:v>
      </x:c>
      <x:c r="L2862" s="453" t="str">
        <x:v>SIM</x:v>
      </x:c>
      <x:c r="M2862" s="453" t="str">
        <x:v>PRODUÇÃO · COMPÕE O FATOR K</x:v>
      </x:c>
      <x:c r="N2862" s="453" t="str">
        <x:v>SUGESTÃO POR SIMILARIDADE</x:v>
      </x:c>
    </x:row>
    <x:row r="2863">
      <x:c r="A2863" s="453" t="str">
        <x:v>OUTUBRO 2025</x:v>
      </x:c>
      <x:c r="B2863" s="453" t="str">
        <x:v>O&amp;M</x:v>
      </x:c>
      <x:c r="C2863" s="453" t="str">
        <x:v>PRODUÇÃO</x:v>
      </x:c>
      <x:c r="D2863" s="453" t="str">
        <x:v>PODA</x:v>
      </x:c>
      <x:c r="E2863" s="453" t="str">
        <x:v>5026000037</x:v>
      </x:c>
      <x:c r="F2863" s="601" t="str">
        <x:v>PODA ARV &lt;6M REDE BT CENTRAL 2PC PO LM</x:v>
      </x:c>
      <x:c r="G2863" s="453" t="str">
        <x:v>UNIDADE</x:v>
      </x:c>
      <x:c r="H2863" s="604" t="n">
        <x:v>188</x:v>
      </x:c>
      <x:c r="I2863" s="607" t="n">
        <x:v>87310.55</x:v>
      </x:c>
      <x:c r="J2863" s="607" t="n">
        <x:v>45930.28</x:v>
      </x:c>
      <x:c r="K2863" s="453" t="str">
        <x:v>NORTE | SUL</x:v>
      </x:c>
      <x:c r="L2863" s="453" t="str">
        <x:v>SIM</x:v>
      </x:c>
      <x:c r="M2863" s="453" t="str">
        <x:v>PRODUÇÃO · COMPÕE O FATOR K</x:v>
      </x:c>
      <x:c r="N2863" s="453" t="str">
        <x:v>SUGESTÃO POR SIMILARIDADE</x:v>
      </x:c>
    </x:row>
    <x:row r="2864">
      <x:c r="A2864" s="453" t="str">
        <x:v>OUTUBRO 2025</x:v>
      </x:c>
      <x:c r="B2864" s="453" t="str">
        <x:v>O&amp;M</x:v>
      </x:c>
      <x:c r="C2864" s="453" t="str">
        <x:v>PRODUÇÃO</x:v>
      </x:c>
      <x:c r="D2864" s="453" t="str">
        <x:v>LINHA VIVA</x:v>
      </x:c>
      <x:c r="E2864" s="453" t="str">
        <x:v>5031200310</x:v>
      </x:c>
      <x:c r="F2864" s="601" t="str">
        <x:v>INST ESTR PRI 2/3F SUS/PAS SP CRUZ SP LV</x:v>
      </x:c>
      <x:c r="G2864" s="453" t="str">
        <x:v>UNIDADE</x:v>
      </x:c>
      <x:c r="H2864" s="604" t="n">
        <x:v>92</x:v>
      </x:c>
      <x:c r="I2864" s="607" t="n">
        <x:v>97035.33</x:v>
      </x:c>
      <x:c r="J2864" s="607" t="n">
        <x:v>57197.32</x:v>
      </x:c>
      <x:c r="K2864" s="453" t="str">
        <x:v>NORTE | SUL</x:v>
      </x:c>
      <x:c r="L2864" s="453" t="str">
        <x:v>SIM</x:v>
      </x:c>
      <x:c r="M2864" s="453" t="str">
        <x:v>PRODUÇÃO · COMPÕE O FATOR K</x:v>
      </x:c>
      <x:c r="N2864" s="453" t="str">
        <x:v>DE/PARA POR CÓDIGO | NÃO INFORMADA</x:v>
      </x:c>
    </x:row>
    <x:row r="2865">
      <x:c r="A2865" s="453" t="str">
        <x:v>OUTUBRO 2025</x:v>
      </x:c>
      <x:c r="B2865" s="453" t="str">
        <x:v>O&amp;M</x:v>
      </x:c>
      <x:c r="C2865" s="453" t="str">
        <x:v>PRODUÇÃO</x:v>
      </x:c>
      <x:c r="D2865" s="453" t="str">
        <x:v>LINHA VIVA</x:v>
      </x:c>
      <x:c r="E2865" s="453" t="str">
        <x:v>5031200311</x:v>
      </x:c>
      <x:c r="F2865" s="601" t="str">
        <x:v>RET ESTR PRI 2/3F SUS/PAS SP CRUZ SP LV</x:v>
      </x:c>
      <x:c r="G2865" s="453" t="str">
        <x:v>UNIDADE</x:v>
      </x:c>
      <x:c r="H2865" s="604" t="n">
        <x:v>73</x:v>
      </x:c>
      <x:c r="I2865" s="607" t="n">
        <x:v>31476.94</x:v>
      </x:c>
      <x:c r="J2865" s="607" t="n">
        <x:v>29177.37</x:v>
      </x:c>
      <x:c r="K2865" s="453" t="str">
        <x:v>NORTE | SUL</x:v>
      </x:c>
      <x:c r="L2865" s="453" t="str">
        <x:v>SIM</x:v>
      </x:c>
      <x:c r="M2865" s="453" t="str">
        <x:v>PRODUÇÃO · COMPÕE O FATOR K</x:v>
      </x:c>
      <x:c r="N2865" s="453" t="str">
        <x:v>DE/PARA POR CÓDIGO</x:v>
      </x:c>
    </x:row>
    <x:row r="2866">
      <x:c r="A2866" s="453" t="str">
        <x:v>OUTUBRO 2025</x:v>
      </x:c>
      <x:c r="B2866" s="453" t="str">
        <x:v>O&amp;M</x:v>
      </x:c>
      <x:c r="C2866" s="453" t="str">
        <x:v>PRODUÇÃO</x:v>
      </x:c>
      <x:c r="D2866" s="453" t="str">
        <x:v>LINHA VIVA</x:v>
      </x:c>
      <x:c r="E2866" s="453" t="str">
        <x:v>5031200312</x:v>
      </x:c>
      <x:c r="F2866" s="601" t="str">
        <x:v>INST ESTR PRI 2/3F SUS/PAS DP CRUZ DP LV</x:v>
      </x:c>
      <x:c r="G2866" s="453" t="str">
        <x:v>UNIDADE</x:v>
      </x:c>
      <x:c r="H2866" s="604" t="n">
        <x:v>3</x:v>
      </x:c>
      <x:c r="I2866" s="607" t="n">
        <x:v>3939.89</x:v>
      </x:c>
      <x:c r="J2866" s="607" t="n">
        <x:v>3505.89</x:v>
      </x:c>
      <x:c r="K2866" s="453" t="str">
        <x:v>NORTE | SUL</x:v>
      </x:c>
      <x:c r="L2866" s="453" t="str">
        <x:v>SIM</x:v>
      </x:c>
      <x:c r="M2866" s="453" t="str">
        <x:v>PRODUÇÃO · COMPÕE O FATOR K</x:v>
      </x:c>
      <x:c r="N2866" s="453" t="str">
        <x:v>DE/PARA POR CÓDIGO | NÃO INFORMADA</x:v>
      </x:c>
    </x:row>
    <x:row r="2867">
      <x:c r="A2867" s="453" t="str">
        <x:v>OUTUBRO 2025</x:v>
      </x:c>
      <x:c r="B2867" s="453" t="str">
        <x:v>O&amp;M</x:v>
      </x:c>
      <x:c r="C2867" s="453" t="str">
        <x:v>PRODUÇÃO</x:v>
      </x:c>
      <x:c r="D2867" s="453" t="str">
        <x:v>LINHA VIVA</x:v>
      </x:c>
      <x:c r="E2867" s="453" t="str">
        <x:v>5031200313</x:v>
      </x:c>
      <x:c r="F2867" s="601" t="str">
        <x:v>RET ESTR PRI 2/3F SUS/PAS DP CRUZ DP LV</x:v>
      </x:c>
      <x:c r="G2867" s="453" t="str">
        <x:v>UNIDADE</x:v>
      </x:c>
      <x:c r="H2867" s="604" t="n">
        <x:v>11</x:v>
      </x:c>
      <x:c r="I2867" s="607" t="n">
        <x:v>5879</x:v>
      </x:c>
      <x:c r="J2867" s="607" t="n">
        <x:v>8263.42</x:v>
      </x:c>
      <x:c r="K2867" s="453" t="str">
        <x:v>NORTE | SUL</x:v>
      </x:c>
      <x:c r="L2867" s="453" t="str">
        <x:v>SIM</x:v>
      </x:c>
      <x:c r="M2867" s="453" t="str">
        <x:v>PRODUÇÃO · COMPÕE O FATOR K</x:v>
      </x:c>
      <x:c r="N2867" s="453" t="str">
        <x:v>DE/PARA POR CÓDIGO</x:v>
      </x:c>
    </x:row>
    <x:row r="2868">
      <x:c r="A2868" s="453" t="str">
        <x:v>OUTUBRO 2025</x:v>
      </x:c>
      <x:c r="B2868" s="453" t="str">
        <x:v>O&amp;M</x:v>
      </x:c>
      <x:c r="C2868" s="453" t="str">
        <x:v>PRODUÇÃO</x:v>
      </x:c>
      <x:c r="D2868" s="453" t="str">
        <x:v>LINHA VIVA</x:v>
      </x:c>
      <x:c r="E2868" s="453" t="str">
        <x:v>5031200314</x:v>
      </x:c>
      <x:c r="F2868" s="601" t="str">
        <x:v>INST ESTR PRI 2/3F ANC/AMA SP CRUZ DP LV</x:v>
      </x:c>
      <x:c r="G2868" s="453" t="str">
        <x:v>UNIDADE</x:v>
      </x:c>
      <x:c r="H2868" s="604" t="n">
        <x:v>15</x:v>
      </x:c>
      <x:c r="I2868" s="607" t="n">
        <x:v>32342.44</x:v>
      </x:c>
      <x:c r="J2868" s="607" t="n">
        <x:v>18781.2</x:v>
      </x:c>
      <x:c r="K2868" s="453" t="str">
        <x:v>NORTE | SUL</x:v>
      </x:c>
      <x:c r="L2868" s="453" t="str">
        <x:v>SIM</x:v>
      </x:c>
      <x:c r="M2868" s="453" t="str">
        <x:v>PRODUÇÃO · COMPÕE O FATOR K</x:v>
      </x:c>
      <x:c r="N2868" s="453" t="str">
        <x:v>DE/PARA POR CÓDIGO | NÃO INFORMADA</x:v>
      </x:c>
    </x:row>
    <x:row r="2869">
      <x:c r="A2869" s="453" t="str">
        <x:v>OUTUBRO 2025</x:v>
      </x:c>
      <x:c r="B2869" s="453" t="str">
        <x:v>O&amp;M</x:v>
      </x:c>
      <x:c r="C2869" s="453" t="str">
        <x:v>PRODUÇÃO</x:v>
      </x:c>
      <x:c r="D2869" s="453" t="str">
        <x:v>LINHA VIVA</x:v>
      </x:c>
      <x:c r="E2869" s="453" t="str">
        <x:v>5031200315</x:v>
      </x:c>
      <x:c r="F2869" s="601" t="str">
        <x:v>RET ESTR PRI 2/3F ANC/AMA SP CRUZ DP LV</x:v>
      </x:c>
      <x:c r="G2869" s="453" t="str">
        <x:v>UNIDADE</x:v>
      </x:c>
      <x:c r="H2869" s="604" t="n">
        <x:v>8</x:v>
      </x:c>
      <x:c r="I2869" s="607" t="n">
        <x:v>6867.82</x:v>
      </x:c>
      <x:c r="J2869" s="607" t="n">
        <x:v>6438.88</x:v>
      </x:c>
      <x:c r="K2869" s="453" t="str">
        <x:v>NORTE | SUL</x:v>
      </x:c>
      <x:c r="L2869" s="453" t="str">
        <x:v>SIM</x:v>
      </x:c>
      <x:c r="M2869" s="453" t="str">
        <x:v>PRODUÇÃO · COMPÕE O FATOR K</x:v>
      </x:c>
      <x:c r="N2869" s="453" t="str">
        <x:v>DE/PARA POR CÓDIGO | NÃO INFORMADA</x:v>
      </x:c>
    </x:row>
    <x:row r="2870">
      <x:c r="A2870" s="453" t="str">
        <x:v>OUTUBRO 2025</x:v>
      </x:c>
      <x:c r="B2870" s="453" t="str">
        <x:v>O&amp;M</x:v>
      </x:c>
      <x:c r="C2870" s="453" t="str">
        <x:v>PRODUÇÃO</x:v>
      </x:c>
      <x:c r="D2870" s="453" t="str">
        <x:v>LINHA VIVA</x:v>
      </x:c>
      <x:c r="E2870" s="453" t="str">
        <x:v>5031200316</x:v>
      </x:c>
      <x:c r="F2870" s="601" t="str">
        <x:v>INST ESTR PRI 2/3F ANC/AMA DP CRUZ DP LV</x:v>
      </x:c>
      <x:c r="G2870" s="453" t="str">
        <x:v>UNIDADE</x:v>
      </x:c>
      <x:c r="H2870" s="604" t="n">
        <x:v>14</x:v>
      </x:c>
      <x:c r="I2870" s="607" t="n">
        <x:v>45001.06</x:v>
      </x:c>
      <x:c r="J2870" s="607" t="n">
        <x:v>23372.72</x:v>
      </x:c>
      <x:c r="K2870" s="453" t="str">
        <x:v>NORTE | SUL</x:v>
      </x:c>
      <x:c r="L2870" s="453" t="str">
        <x:v>SIM</x:v>
      </x:c>
      <x:c r="M2870" s="453" t="str">
        <x:v>PRODUÇÃO · COMPÕE O FATOR K</x:v>
      </x:c>
      <x:c r="N2870" s="453" t="str">
        <x:v>DE/PARA POR CÓDIGO | NÃO INFORMADA</x:v>
      </x:c>
    </x:row>
    <x:row r="2871">
      <x:c r="A2871" s="453" t="str">
        <x:v>OUTUBRO 2025</x:v>
      </x:c>
      <x:c r="B2871" s="453" t="str">
        <x:v>O&amp;M</x:v>
      </x:c>
      <x:c r="C2871" s="453" t="str">
        <x:v>PRODUÇÃO</x:v>
      </x:c>
      <x:c r="D2871" s="453" t="str">
        <x:v>LINHA VIVA</x:v>
      </x:c>
      <x:c r="E2871" s="453" t="str">
        <x:v>5031200317</x:v>
      </x:c>
      <x:c r="F2871" s="601" t="str">
        <x:v>RET ESTR PRI 2/3F ANC/AMA DP CRUZ DP LV</x:v>
      </x:c>
      <x:c r="G2871" s="453" t="str">
        <x:v>UNIDADE</x:v>
      </x:c>
      <x:c r="H2871" s="604" t="n">
        <x:v>4</x:v>
      </x:c>
      <x:c r="I2871" s="607" t="n">
        <x:v>5097.68</x:v>
      </x:c>
      <x:c r="J2871" s="607" t="n">
        <x:v>4293.04</x:v>
      </x:c>
      <x:c r="K2871" s="453" t="str">
        <x:v>NORTE | SUL</x:v>
      </x:c>
      <x:c r="L2871" s="453" t="str">
        <x:v>SIM</x:v>
      </x:c>
      <x:c r="M2871" s="453" t="str">
        <x:v>PRODUÇÃO · COMPÕE O FATOR K</x:v>
      </x:c>
      <x:c r="N2871" s="453" t="str">
        <x:v>DE/PARA POR CÓDIGO</x:v>
      </x:c>
    </x:row>
    <x:row r="2872">
      <x:c r="A2872" s="453" t="str">
        <x:v>OUTUBRO 2025</x:v>
      </x:c>
      <x:c r="B2872" s="453" t="str">
        <x:v>O&amp;M</x:v>
      </x:c>
      <x:c r="C2872" s="453" t="str">
        <x:v>PRODUÇÃO</x:v>
      </x:c>
      <x:c r="D2872" s="453" t="str">
        <x:v>LINHA VIVA</x:v>
      </x:c>
      <x:c r="E2872" s="453" t="str">
        <x:v>5031200319</x:v>
      </x:c>
      <x:c r="F2872" s="601" t="str">
        <x:v>RET ESTR PRI 1F SUSP/PAS SP S/CRUZ LV</x:v>
      </x:c>
      <x:c r="G2872" s="453" t="str">
        <x:v>UNIDADE</x:v>
      </x:c>
      <x:c r="H2872" s="604" t="n">
        <x:v>1</x:v>
      </x:c>
      <x:c r="I2872" s="607" t="n">
        <x:v>179.97</x:v>
      </x:c>
      <x:c r="J2872" s="607" t="n">
        <x:v>119.92</x:v>
      </x:c>
      <x:c r="K2872" s="453" t="str">
        <x:v>NORTE | SUL</x:v>
      </x:c>
      <x:c r="L2872" s="453" t="str">
        <x:v>SIM</x:v>
      </x:c>
      <x:c r="M2872" s="453" t="str">
        <x:v>PRODUÇÃO · COMPÕE O FATOR K</x:v>
      </x:c>
      <x:c r="N2872" s="453" t="str">
        <x:v>DE/PARA POR CÓDIGO</x:v>
      </x:c>
    </x:row>
    <x:row r="2873">
      <x:c r="A2873" s="453" t="str">
        <x:v>OUTUBRO 2025</x:v>
      </x:c>
      <x:c r="B2873" s="453" t="str">
        <x:v>O&amp;M</x:v>
      </x:c>
      <x:c r="C2873" s="453" t="str">
        <x:v>PRODUÇÃO</x:v>
      </x:c>
      <x:c r="D2873" s="453" t="str">
        <x:v>LINHA VIVA</x:v>
      </x:c>
      <x:c r="E2873" s="453" t="str">
        <x:v>5031200322</x:v>
      </x:c>
      <x:c r="F2873" s="601" t="str">
        <x:v>INST ESTR PRI 1F ANC/AMA SP S/CRUZ LV</x:v>
      </x:c>
      <x:c r="G2873" s="453" t="str">
        <x:v>UNIDADE</x:v>
      </x:c>
      <x:c r="H2873" s="604" t="n">
        <x:v>1</x:v>
      </x:c>
      <x:c r="I2873" s="607" t="n">
        <x:v>450.84</x:v>
      </x:c>
      <x:c r="J2873" s="607" t="n">
        <x:v>247.42</x:v>
      </x:c>
      <x:c r="K2873" s="453" t="str">
        <x:v>NORTE | SUL</x:v>
      </x:c>
      <x:c r="L2873" s="453" t="str">
        <x:v>SIM</x:v>
      </x:c>
      <x:c r="M2873" s="453" t="str">
        <x:v>PRODUÇÃO · COMPÕE O FATOR K</x:v>
      </x:c>
      <x:c r="N2873" s="453" t="str">
        <x:v>DE/PARA POR CÓDIGO</x:v>
      </x:c>
    </x:row>
    <x:row r="2874">
      <x:c r="A2874" s="453" t="str">
        <x:v>OUTUBRO 2025</x:v>
      </x:c>
      <x:c r="B2874" s="453" t="str">
        <x:v>O&amp;M</x:v>
      </x:c>
      <x:c r="C2874" s="453" t="str">
        <x:v>PRODUÇÃO</x:v>
      </x:c>
      <x:c r="D2874" s="453" t="str">
        <x:v>LINHA VIVA</x:v>
      </x:c>
      <x:c r="E2874" s="453" t="str">
        <x:v>5031200338</x:v>
      </x:c>
      <x:c r="F2874" s="601" t="str">
        <x:v>TURMA LV INST POSTE ESTRUT PRIMARIA LV</x:v>
      </x:c>
      <x:c r="G2874" s="453" t="str">
        <x:v>UNIDADE</x:v>
      </x:c>
      <x:c r="H2874" s="604" t="n">
        <x:v>62</x:v>
      </x:c>
      <x:c r="I2874" s="607" t="n">
        <x:v>63763.9</x:v>
      </x:c>
      <x:c r="J2874" s="607" t="n">
        <x:v>78672.42</x:v>
      </x:c>
      <x:c r="K2874" s="453" t="str">
        <x:v>NORTE | SUL</x:v>
      </x:c>
      <x:c r="L2874" s="453" t="str">
        <x:v>SIM</x:v>
      </x:c>
      <x:c r="M2874" s="453" t="str">
        <x:v>PRODUÇÃO · COMPÕE O FATOR K</x:v>
      </x:c>
      <x:c r="N2874" s="453" t="str">
        <x:v>DE/PARA POR CÓDIGO</x:v>
      </x:c>
    </x:row>
    <x:row r="2875">
      <x:c r="A2875" s="453" t="str">
        <x:v>OUTUBRO 2025</x:v>
      </x:c>
      <x:c r="B2875" s="453" t="str">
        <x:v>O&amp;M</x:v>
      </x:c>
      <x:c r="C2875" s="453" t="str">
        <x:v>PRODUÇÃO</x:v>
      </x:c>
      <x:c r="D2875" s="453" t="str">
        <x:v>LINHA VIVA</x:v>
      </x:c>
      <x:c r="E2875" s="453" t="str">
        <x:v>5031200339</x:v>
      </x:c>
      <x:c r="F2875" s="601" t="str">
        <x:v>TURMA LV RET POSTE ESTRUT PRIMARIA LV</x:v>
      </x:c>
      <x:c r="G2875" s="453" t="str">
        <x:v>UNIDADE</x:v>
      </x:c>
      <x:c r="H2875" s="604" t="n">
        <x:v>33</x:v>
      </x:c>
      <x:c r="I2875" s="607" t="n">
        <x:v>20531.34</x:v>
      </x:c>
      <x:c r="J2875" s="607" t="n">
        <x:v>35892.78</x:v>
      </x:c>
      <x:c r="K2875" s="453" t="str">
        <x:v>NORTE | SUL</x:v>
      </x:c>
      <x:c r="L2875" s="453" t="str">
        <x:v>SIM</x:v>
      </x:c>
      <x:c r="M2875" s="453" t="str">
        <x:v>PRODUÇÃO · COMPÕE O FATOR K</x:v>
      </x:c>
      <x:c r="N2875" s="453" t="str">
        <x:v>DE/PARA POR CÓDIGO</x:v>
      </x:c>
    </x:row>
    <x:row r="2876">
      <x:c r="A2876" s="453" t="str">
        <x:v>OUTUBRO 2025</x:v>
      </x:c>
      <x:c r="B2876" s="453" t="str">
        <x:v>O&amp;M</x:v>
      </x:c>
      <x:c r="C2876" s="453" t="str">
        <x:v>PRODUÇÃO</x:v>
      </x:c>
      <x:c r="D2876" s="453" t="str">
        <x:v>LINHA VIVA</x:v>
      </x:c>
      <x:c r="E2876" s="453" t="str">
        <x:v>5031200340</x:v>
      </x:c>
      <x:c r="F2876" s="601" t="str">
        <x:v>NIVELAR CRUZETA LV</x:v>
      </x:c>
      <x:c r="G2876" s="453" t="str">
        <x:v>CONJUNTO</x:v>
      </x:c>
      <x:c r="H2876" s="604" t="n">
        <x:v>16</x:v>
      </x:c>
      <x:c r="I2876" s="607" t="n">
        <x:v>5844.64</x:v>
      </x:c>
      <x:c r="J2876" s="607" t="n">
        <x:v>8457.12</x:v>
      </x:c>
      <x:c r="K2876" s="453" t="str">
        <x:v>NORTE</x:v>
      </x:c>
      <x:c r="L2876" s="453" t="str">
        <x:v>SIM</x:v>
      </x:c>
      <x:c r="M2876" s="453" t="str">
        <x:v>PRODUÇÃO · COMPÕE O FATOR K</x:v>
      </x:c>
      <x:c r="N2876" s="453" t="str">
        <x:v>DE/PARA POR CÓDIGO</x:v>
      </x:c>
    </x:row>
    <x:row r="2877">
      <x:c r="A2877" s="453" t="str">
        <x:v>OUTUBRO 2025</x:v>
      </x:c>
      <x:c r="B2877" s="453" t="str">
        <x:v>O&amp;M</x:v>
      </x:c>
      <x:c r="C2877" s="453" t="str">
        <x:v>PRODUÇÃO</x:v>
      </x:c>
      <x:c r="D2877" s="453" t="str">
        <x:v>LINHA VIVA</x:v>
      </x:c>
      <x:c r="E2877" s="453" t="str">
        <x:v>5031200363</x:v>
      </x:c>
      <x:c r="F2877" s="601" t="str">
        <x:v>INST ESTR CP RELIG DIST 1F BASE C 1F LV</x:v>
      </x:c>
      <x:c r="G2877" s="453" t="str">
        <x:v>CONJUNTO</x:v>
      </x:c>
      <x:c r="H2877" s="604" t="n">
        <x:v>9</x:v>
      </x:c>
      <x:c r="I2877" s="607" t="n">
        <x:v>7463.07</x:v>
      </x:c>
      <x:c r="J2877" s="607" t="n">
        <x:v>12594.06</x:v>
      </x:c>
      <x:c r="K2877" s="453" t="str">
        <x:v>NORTE | SUL</x:v>
      </x:c>
      <x:c r="L2877" s="453" t="str">
        <x:v>SIM</x:v>
      </x:c>
      <x:c r="M2877" s="453" t="str">
        <x:v>PRODUÇÃO · COMPÕE O FATOR K</x:v>
      </x:c>
      <x:c r="N2877" s="453" t="str">
        <x:v>DE/PARA POR CÓDIGO</x:v>
      </x:c>
    </x:row>
    <x:row r="2878">
      <x:c r="A2878" s="453" t="str">
        <x:v>OUTUBRO 2025</x:v>
      </x:c>
      <x:c r="B2878" s="453" t="str">
        <x:v>O&amp;M</x:v>
      </x:c>
      <x:c r="C2878" s="453" t="str">
        <x:v>PRODUÇÃO</x:v>
      </x:c>
      <x:c r="D2878" s="453" t="str">
        <x:v>LINHA VIVA</x:v>
      </x:c>
      <x:c r="E2878" s="453" t="str">
        <x:v>5031300110</x:v>
      </x:c>
      <x:c r="F2878" s="601" t="str">
        <x:v>INST ISOLADOR PINO/PILAR LV</x:v>
      </x:c>
      <x:c r="G2878" s="453" t="str">
        <x:v>UNIDADE</x:v>
      </x:c>
      <x:c r="H2878" s="604" t="n">
        <x:v>50</x:v>
      </x:c>
      <x:c r="I2878" s="607" t="n">
        <x:v>15697.12</x:v>
      </x:c>
      <x:c r="J2878" s="607" t="n">
        <x:v>16269.5</x:v>
      </x:c>
      <x:c r="K2878" s="453" t="str">
        <x:v>NORTE | SUL</x:v>
      </x:c>
      <x:c r="L2878" s="453" t="str">
        <x:v>SIM</x:v>
      </x:c>
      <x:c r="M2878" s="453" t="str">
        <x:v>PRODUÇÃO · COMPÕE O FATOR K</x:v>
      </x:c>
      <x:c r="N2878" s="453" t="str">
        <x:v>DE/PARA POR CÓDIGO</x:v>
      </x:c>
    </x:row>
    <x:row r="2879">
      <x:c r="A2879" s="453" t="str">
        <x:v>OUTUBRO 2025</x:v>
      </x:c>
      <x:c r="B2879" s="453" t="str">
        <x:v>O&amp;M</x:v>
      </x:c>
      <x:c r="C2879" s="453" t="str">
        <x:v>PRODUÇÃO</x:v>
      </x:c>
      <x:c r="D2879" s="453" t="str">
        <x:v>LINHA VIVA</x:v>
      </x:c>
      <x:c r="E2879" s="453" t="str">
        <x:v>5031300111</x:v>
      </x:c>
      <x:c r="F2879" s="601" t="str">
        <x:v>RET ISOLADOR PINO/PILAR LV</x:v>
      </x:c>
      <x:c r="G2879" s="453" t="str">
        <x:v>UNIDADE</x:v>
      </x:c>
      <x:c r="H2879" s="604" t="n">
        <x:v>27</x:v>
      </x:c>
      <x:c r="I2879" s="607" t="n">
        <x:v>2819.97</x:v>
      </x:c>
      <x:c r="J2879" s="607" t="n">
        <x:v>5873.31</x:v>
      </x:c>
      <x:c r="K2879" s="453" t="str">
        <x:v>NORTE | SUL</x:v>
      </x:c>
      <x:c r="L2879" s="453" t="str">
        <x:v>SIM</x:v>
      </x:c>
      <x:c r="M2879" s="453" t="str">
        <x:v>PRODUÇÃO · COMPÕE O FATOR K</x:v>
      </x:c>
      <x:c r="N2879" s="453" t="str">
        <x:v>DE/PARA POR CÓDIGO | NÃO INFORMADA</x:v>
      </x:c>
    </x:row>
    <x:row r="2880">
      <x:c r="A2880" s="453" t="str">
        <x:v>OUTUBRO 2025</x:v>
      </x:c>
      <x:c r="B2880" s="453" t="str">
        <x:v>O&amp;M</x:v>
      </x:c>
      <x:c r="C2880" s="453" t="str">
        <x:v>PRODUÇÃO</x:v>
      </x:c>
      <x:c r="D2880" s="453" t="str">
        <x:v>LINHA VIVA</x:v>
      </x:c>
      <x:c r="E2880" s="453" t="str">
        <x:v>5031300112</x:v>
      </x:c>
      <x:c r="F2880" s="601" t="str">
        <x:v>INST ISOLAD DISCO/ANCORAGEM LV</x:v>
      </x:c>
      <x:c r="G2880" s="453" t="str">
        <x:v>CONJUNTO</x:v>
      </x:c>
      <x:c r="H2880" s="604" t="n">
        <x:v>16</x:v>
      </x:c>
      <x:c r="I2880" s="607" t="n">
        <x:v>7140.22</x:v>
      </x:c>
      <x:c r="J2880" s="607" t="n">
        <x:v>5808.64</x:v>
      </x:c>
      <x:c r="K2880" s="453" t="str">
        <x:v>NORTE | SUL</x:v>
      </x:c>
      <x:c r="L2880" s="453" t="str">
        <x:v>SIM</x:v>
      </x:c>
      <x:c r="M2880" s="453" t="str">
        <x:v>PRODUÇÃO · COMPÕE O FATOR K</x:v>
      </x:c>
      <x:c r="N2880" s="453" t="str">
        <x:v>DE/PARA POR CÓDIGO</x:v>
      </x:c>
    </x:row>
    <x:row r="2881">
      <x:c r="A2881" s="453" t="str">
        <x:v>OUTUBRO 2025</x:v>
      </x:c>
      <x:c r="B2881" s="453" t="str">
        <x:v>O&amp;M</x:v>
      </x:c>
      <x:c r="C2881" s="453" t="str">
        <x:v>PRODUÇÃO</x:v>
      </x:c>
      <x:c r="D2881" s="453" t="str">
        <x:v>LINHA VIVA</x:v>
      </x:c>
      <x:c r="E2881" s="453" t="str">
        <x:v>5031300113</x:v>
      </x:c>
      <x:c r="F2881" s="601" t="str">
        <x:v>RET ISOLAD DISCO/ANCORAGEM LV</x:v>
      </x:c>
      <x:c r="G2881" s="453" t="str">
        <x:v>CONJUNTO</x:v>
      </x:c>
      <x:c r="H2881" s="604" t="n">
        <x:v>9</x:v>
      </x:c>
      <x:c r="I2881" s="607" t="n">
        <x:v>1590.51</x:v>
      </x:c>
      <x:c r="J2881" s="607" t="n">
        <x:v>2290.95</x:v>
      </x:c>
      <x:c r="K2881" s="453" t="str">
        <x:v>NORTE | SUL</x:v>
      </x:c>
      <x:c r="L2881" s="453" t="str">
        <x:v>SIM</x:v>
      </x:c>
      <x:c r="M2881" s="453" t="str">
        <x:v>PRODUÇÃO · COMPÕE O FATOR K</x:v>
      </x:c>
      <x:c r="N2881" s="453" t="str">
        <x:v>DE/PARA POR CÓDIGO</x:v>
      </x:c>
    </x:row>
    <x:row r="2882">
      <x:c r="A2882" s="453" t="str">
        <x:v>OUTUBRO 2025</x:v>
      </x:c>
      <x:c r="B2882" s="453" t="str">
        <x:v>O&amp;M</x:v>
      </x:c>
      <x:c r="C2882" s="453" t="str">
        <x:v>PRODUÇÃO</x:v>
      </x:c>
      <x:c r="D2882" s="453" t="str">
        <x:v>LINHA VIVA</x:v>
      </x:c>
      <x:c r="E2882" s="453" t="str">
        <x:v>5032000207</x:v>
      </x:c>
      <x:c r="F2882" s="601" t="str">
        <x:v>INST EMENDA COND NU AL/CU LV</x:v>
      </x:c>
      <x:c r="G2882" s="453" t="str">
        <x:v>UNIDADE</x:v>
      </x:c>
      <x:c r="H2882" s="604" t="n">
        <x:v>23</x:v>
      </x:c>
      <x:c r="I2882" s="607" t="n">
        <x:v>8283.11</x:v>
      </x:c>
      <x:c r="J2882" s="607" t="n">
        <x:v>8339.57</x:v>
      </x:c>
      <x:c r="K2882" s="453" t="str">
        <x:v>NORTE | SUL</x:v>
      </x:c>
      <x:c r="L2882" s="453" t="str">
        <x:v>SIM</x:v>
      </x:c>
      <x:c r="M2882" s="453" t="str">
        <x:v>PRODUÇÃO · COMPÕE O FATOR K</x:v>
      </x:c>
      <x:c r="N2882" s="453" t="str">
        <x:v>DE/PARA POR CÓDIGO</x:v>
      </x:c>
    </x:row>
    <x:row r="2883">
      <x:c r="A2883" s="453" t="str">
        <x:v>OUTUBRO 2025</x:v>
      </x:c>
      <x:c r="B2883" s="453" t="str">
        <x:v>O&amp;M</x:v>
      </x:c>
      <x:c r="C2883" s="453" t="str">
        <x:v>PRODUÇÃO</x:v>
      </x:c>
      <x:c r="D2883" s="453" t="str">
        <x:v>LINHA VIVA</x:v>
      </x:c>
      <x:c r="E2883" s="453" t="str">
        <x:v>5032000208</x:v>
      </x:c>
      <x:c r="F2883" s="601" t="str">
        <x:v>INST CONECTOR EM CONDUTOR LV</x:v>
      </x:c>
      <x:c r="G2883" s="453" t="str">
        <x:v>UNIDADE</x:v>
      </x:c>
      <x:c r="H2883" s="604" t="n">
        <x:v>62</x:v>
      </x:c>
      <x:c r="I2883" s="607" t="n">
        <x:v>13011.01</x:v>
      </x:c>
      <x:c r="J2883" s="607" t="n">
        <x:v>16813.16</x:v>
      </x:c>
      <x:c r="K2883" s="453" t="str">
        <x:v>NORTE | SUL</x:v>
      </x:c>
      <x:c r="L2883" s="453" t="str">
        <x:v>SIM</x:v>
      </x:c>
      <x:c r="M2883" s="453" t="str">
        <x:v>PRODUÇÃO · COMPÕE O FATOR K</x:v>
      </x:c>
      <x:c r="N2883" s="453" t="str">
        <x:v>DE/PARA POR CÓDIGO</x:v>
      </x:c>
    </x:row>
    <x:row r="2884">
      <x:c r="A2884" s="453" t="str">
        <x:v>OUTUBRO 2025</x:v>
      </x:c>
      <x:c r="B2884" s="453" t="str">
        <x:v>O&amp;M</x:v>
      </x:c>
      <x:c r="C2884" s="453" t="str">
        <x:v>PRODUÇÃO</x:v>
      </x:c>
      <x:c r="D2884" s="453" t="str">
        <x:v>LINHA VIVA</x:v>
      </x:c>
      <x:c r="E2884" s="453" t="str">
        <x:v>5032000209</x:v>
      </x:c>
      <x:c r="F2884" s="601" t="str">
        <x:v>RET CONECTOR EM CONDUTOR LV</x:v>
      </x:c>
      <x:c r="G2884" s="453" t="str">
        <x:v>UNIDADE</x:v>
      </x:c>
      <x:c r="H2884" s="604" t="n">
        <x:v>67</x:v>
      </x:c>
      <x:c r="I2884" s="607" t="n">
        <x:v>10800.74</x:v>
      </x:c>
      <x:c r="J2884" s="607" t="n">
        <x:v>11494.52</x:v>
      </x:c>
      <x:c r="K2884" s="453" t="str">
        <x:v>NORTE</x:v>
      </x:c>
      <x:c r="L2884" s="453" t="str">
        <x:v>SIM</x:v>
      </x:c>
      <x:c r="M2884" s="453" t="str">
        <x:v>PRODUÇÃO · COMPÕE O FATOR K</x:v>
      </x:c>
      <x:c r="N2884" s="453" t="str">
        <x:v>DE/PARA POR CÓDIGO</x:v>
      </x:c>
    </x:row>
    <x:row r="2885">
      <x:c r="A2885" s="453" t="str">
        <x:v>OUTUBRO 2025</x:v>
      </x:c>
      <x:c r="B2885" s="453" t="str">
        <x:v>O&amp;M</x:v>
      </x:c>
      <x:c r="C2885" s="453" t="str">
        <x:v>PRODUÇÃO</x:v>
      </x:c>
      <x:c r="D2885" s="453" t="str">
        <x:v>LINHA VIVA</x:v>
      </x:c>
      <x:c r="E2885" s="453" t="str">
        <x:v>5032000214</x:v>
      </x:c>
      <x:c r="F2885" s="601" t="str">
        <x:v>INST AMARRACAO COND NU/MULTIP/PROTEG LV</x:v>
      </x:c>
      <x:c r="G2885" s="453" t="str">
        <x:v>UNIDADE</x:v>
      </x:c>
      <x:c r="H2885" s="604" t="n">
        <x:v>19</x:v>
      </x:c>
      <x:c r="I2885" s="607" t="n">
        <x:v>3047.22</x:v>
      </x:c>
      <x:c r="J2885" s="607" t="n">
        <x:v>6031.17</x:v>
      </x:c>
      <x:c r="K2885" s="453" t="str">
        <x:v>NORTE | SUL</x:v>
      </x:c>
      <x:c r="L2885" s="453" t="str">
        <x:v>SIM</x:v>
      </x:c>
      <x:c r="M2885" s="453" t="str">
        <x:v>PRODUÇÃO · COMPÕE O FATOR K</x:v>
      </x:c>
      <x:c r="N2885" s="453" t="str">
        <x:v>DE/PARA POR CÓDIGO</x:v>
      </x:c>
    </x:row>
    <x:row r="2886">
      <x:c r="A2886" s="453" t="str">
        <x:v>OUTUBRO 2025</x:v>
      </x:c>
      <x:c r="B2886" s="453" t="str">
        <x:v>O&amp;M</x:v>
      </x:c>
      <x:c r="C2886" s="453" t="str">
        <x:v>PRODUÇÃO</x:v>
      </x:c>
      <x:c r="D2886" s="453" t="str">
        <x:v>LINHA VIVA</x:v>
      </x:c>
      <x:c r="E2886" s="453" t="str">
        <x:v>5032000215</x:v>
      </x:c>
      <x:c r="F2886" s="601" t="str">
        <x:v>INST FLY TAP/CRUZAM AEREO LV</x:v>
      </x:c>
      <x:c r="G2886" s="453" t="str">
        <x:v>UNIDADE</x:v>
      </x:c>
      <x:c r="H2886" s="604" t="n">
        <x:v>30</x:v>
      </x:c>
      <x:c r="I2886" s="607" t="n">
        <x:v>22744.63</x:v>
      </x:c>
      <x:c r="J2886" s="607" t="n">
        <x:v>15360.6</x:v>
      </x:c>
      <x:c r="K2886" s="453" t="str">
        <x:v>NORTE | SUL</x:v>
      </x:c>
      <x:c r="L2886" s="453" t="str">
        <x:v>SIM</x:v>
      </x:c>
      <x:c r="M2886" s="453" t="str">
        <x:v>PRODUÇÃO · COMPÕE O FATOR K</x:v>
      </x:c>
      <x:c r="N2886" s="453" t="str">
        <x:v>DE/PARA POR CÓDIGO | NÃO INFORMADA</x:v>
      </x:c>
    </x:row>
    <x:row r="2887">
      <x:c r="A2887" s="453" t="str">
        <x:v>OUTUBRO 2025</x:v>
      </x:c>
      <x:c r="B2887" s="453" t="str">
        <x:v>O&amp;M</x:v>
      </x:c>
      <x:c r="C2887" s="453" t="str">
        <x:v>PRODUÇÃO</x:v>
      </x:c>
      <x:c r="D2887" s="453" t="str">
        <x:v>LINHA VIVA</x:v>
      </x:c>
      <x:c r="E2887" s="453" t="str">
        <x:v>5032000216</x:v>
      </x:c>
      <x:c r="F2887" s="601" t="str">
        <x:v>RET FLY TAP /CRUZAM AEREO LV</x:v>
      </x:c>
      <x:c r="G2887" s="453" t="str">
        <x:v>UNIDADE</x:v>
      </x:c>
      <x:c r="H2887" s="604" t="n">
        <x:v>6</x:v>
      </x:c>
      <x:c r="I2887" s="607" t="n">
        <x:v>4975.62</x:v>
      </x:c>
      <x:c r="J2887" s="607" t="n">
        <x:v>1975.32</x:v>
      </x:c>
      <x:c r="K2887" s="453" t="str">
        <x:v>NORTE</x:v>
      </x:c>
      <x:c r="L2887" s="453" t="str">
        <x:v>SIM</x:v>
      </x:c>
      <x:c r="M2887" s="453" t="str">
        <x:v>PRODUÇÃO · COMPÕE O FATOR K</x:v>
      </x:c>
      <x:c r="N2887" s="453" t="str">
        <x:v>DE/PARA POR CÓDIGO</x:v>
      </x:c>
    </x:row>
    <x:row r="2888">
      <x:c r="A2888" s="453" t="str">
        <x:v>OUTUBRO 2025</x:v>
      </x:c>
      <x:c r="B2888" s="453" t="str">
        <x:v>O&amp;M</x:v>
      </x:c>
      <x:c r="C2888" s="453" t="str">
        <x:v>PRODUÇÃO</x:v>
      </x:c>
      <x:c r="D2888" s="453" t="str">
        <x:v>LINHA VIVA</x:v>
      </x:c>
      <x:c r="E2888" s="453" t="str">
        <x:v>5033000292</x:v>
      </x:c>
      <x:c r="F2888" s="601" t="str">
        <x:v>INST CHAVE FUSIVEL 15/25KV LV</x:v>
      </x:c>
      <x:c r="G2888" s="453" t="str">
        <x:v>UNIDADE</x:v>
      </x:c>
      <x:c r="H2888" s="604" t="n">
        <x:v>104</x:v>
      </x:c>
      <x:c r="I2888" s="607" t="n">
        <x:v>70793.28</x:v>
      </x:c>
      <x:c r="J2888" s="607" t="n">
        <x:v>39590.72</x:v>
      </x:c>
      <x:c r="K2888" s="453" t="str">
        <x:v>NORTE | SUL</x:v>
      </x:c>
      <x:c r="L2888" s="453" t="str">
        <x:v>SIM</x:v>
      </x:c>
      <x:c r="M2888" s="453" t="str">
        <x:v>PRODUÇÃO · COMPÕE O FATOR K</x:v>
      </x:c>
      <x:c r="N2888" s="453" t="str">
        <x:v>DE/PARA POR CÓDIGO | NÃO INFORMADA</x:v>
      </x:c>
    </x:row>
    <x:row r="2889">
      <x:c r="A2889" s="453" t="str">
        <x:v>OUTUBRO 2025</x:v>
      </x:c>
      <x:c r="B2889" s="453" t="str">
        <x:v>O&amp;M</x:v>
      </x:c>
      <x:c r="C2889" s="453" t="str">
        <x:v>PRODUÇÃO</x:v>
      </x:c>
      <x:c r="D2889" s="453" t="str">
        <x:v>LINHA VIVA</x:v>
      </x:c>
      <x:c r="E2889" s="453" t="str">
        <x:v>5033000293</x:v>
      </x:c>
      <x:c r="F2889" s="601" t="str">
        <x:v>RET CHAVE FUSIVEL 15/25KV LV</x:v>
      </x:c>
      <x:c r="G2889" s="453" t="str">
        <x:v>UNIDADE</x:v>
      </x:c>
      <x:c r="H2889" s="604" t="n">
        <x:v>97</x:v>
      </x:c>
      <x:c r="I2889" s="607" t="n">
        <x:v>48549.35</x:v>
      </x:c>
      <x:c r="J2889" s="607" t="n">
        <x:v>32848.08</x:v>
      </x:c>
      <x:c r="K2889" s="453" t="str">
        <x:v>NORTE | SUL</x:v>
      </x:c>
      <x:c r="L2889" s="453" t="str">
        <x:v>SIM</x:v>
      </x:c>
      <x:c r="M2889" s="453" t="str">
        <x:v>PRODUÇÃO · COMPÕE O FATOR K</x:v>
      </x:c>
      <x:c r="N2889" s="453" t="str">
        <x:v>DE/PARA POR CÓDIGO</x:v>
      </x:c>
    </x:row>
    <x:row r="2890">
      <x:c r="A2890" s="453" t="str">
        <x:v>OUTUBRO 2025</x:v>
      </x:c>
      <x:c r="B2890" s="453" t="str">
        <x:v>O&amp;M</x:v>
      </x:c>
      <x:c r="C2890" s="453" t="str">
        <x:v>PRODUÇÃO</x:v>
      </x:c>
      <x:c r="D2890" s="453" t="str">
        <x:v>LINHA VIVA</x:v>
      </x:c>
      <x:c r="E2890" s="453" t="str">
        <x:v>5033000296</x:v>
      </x:c>
      <x:c r="F2890" s="601" t="str">
        <x:v>INST CHAVE FACA LV</x:v>
      </x:c>
      <x:c r="G2890" s="453" t="str">
        <x:v>UNIDADE</x:v>
      </x:c>
      <x:c r="H2890" s="604" t="n">
        <x:v>79</x:v>
      </x:c>
      <x:c r="I2890" s="607" t="n">
        <x:v>52510.93</x:v>
      </x:c>
      <x:c r="J2890" s="607" t="n">
        <x:v>30073.72</x:v>
      </x:c>
      <x:c r="K2890" s="453" t="str">
        <x:v>NORTE | SUL</x:v>
      </x:c>
      <x:c r="L2890" s="453" t="str">
        <x:v>SIM</x:v>
      </x:c>
      <x:c r="M2890" s="453" t="str">
        <x:v>PRODUÇÃO · COMPÕE O FATOR K</x:v>
      </x:c>
      <x:c r="N2890" s="453" t="str">
        <x:v>DE/PARA POR CÓDIGO</x:v>
      </x:c>
    </x:row>
    <x:row r="2891">
      <x:c r="A2891" s="453" t="str">
        <x:v>OUTUBRO 2025</x:v>
      </x:c>
      <x:c r="B2891" s="453" t="str">
        <x:v>O&amp;M</x:v>
      </x:c>
      <x:c r="C2891" s="453" t="str">
        <x:v>PRODUÇÃO</x:v>
      </x:c>
      <x:c r="D2891" s="453" t="str">
        <x:v>LINHA VIVA</x:v>
      </x:c>
      <x:c r="E2891" s="453" t="str">
        <x:v>5033000297</x:v>
      </x:c>
      <x:c r="F2891" s="601" t="str">
        <x:v>RET CHAVE FACA LV</x:v>
      </x:c>
      <x:c r="G2891" s="453" t="str">
        <x:v>UNIDADE</x:v>
      </x:c>
      <x:c r="H2891" s="604" t="n">
        <x:v>97</x:v>
      </x:c>
      <x:c r="I2891" s="607" t="n">
        <x:v>48000.7</x:v>
      </x:c>
      <x:c r="J2891" s="607" t="n">
        <x:v>32848.08</x:v>
      </x:c>
      <x:c r="K2891" s="453" t="str">
        <x:v>NORTE | SUL</x:v>
      </x:c>
      <x:c r="L2891" s="453" t="str">
        <x:v>SIM</x:v>
      </x:c>
      <x:c r="M2891" s="453" t="str">
        <x:v>PRODUÇÃO · COMPÕE O FATOR K</x:v>
      </x:c>
      <x:c r="N2891" s="453" t="str">
        <x:v>DE/PARA POR CÓDIGO</x:v>
      </x:c>
    </x:row>
    <x:row r="2892">
      <x:c r="A2892" s="453" t="str">
        <x:v>OUTUBRO 2025</x:v>
      </x:c>
      <x:c r="B2892" s="453" t="str">
        <x:v>O&amp;M</x:v>
      </x:c>
      <x:c r="C2892" s="453" t="str">
        <x:v>PRODUÇÃO</x:v>
      </x:c>
      <x:c r="D2892" s="453" t="str">
        <x:v>LINHA VIVA</x:v>
      </x:c>
      <x:c r="E2892" s="453" t="str">
        <x:v>5033000318</x:v>
      </x:c>
      <x:c r="F2892" s="601" t="str">
        <x:v>INST PARA-RAIOS MT LV</x:v>
      </x:c>
      <x:c r="G2892" s="453" t="str">
        <x:v>UNIDADE</x:v>
      </x:c>
      <x:c r="H2892" s="604" t="n">
        <x:v>73</x:v>
      </x:c>
      <x:c r="I2892" s="607" t="n">
        <x:v>90680.94</x:v>
      </x:c>
      <x:c r="J2892" s="607" t="n">
        <x:v>28524.02</x:v>
      </x:c>
      <x:c r="K2892" s="453" t="str">
        <x:v>NORTE | SUL</x:v>
      </x:c>
      <x:c r="L2892" s="453" t="str">
        <x:v>SIM</x:v>
      </x:c>
      <x:c r="M2892" s="453" t="str">
        <x:v>PRODUÇÃO · COMPÕE O FATOR K</x:v>
      </x:c>
      <x:c r="N2892" s="453" t="str">
        <x:v>DE/PARA POR CÓDIGO | NÃO INFORMADA</x:v>
      </x:c>
    </x:row>
    <x:row r="2893">
      <x:c r="A2893" s="453" t="str">
        <x:v>OUTUBRO 2025</x:v>
      </x:c>
      <x:c r="B2893" s="453" t="str">
        <x:v>O&amp;M</x:v>
      </x:c>
      <x:c r="C2893" s="453" t="str">
        <x:v>PRODUÇÃO</x:v>
      </x:c>
      <x:c r="D2893" s="453" t="str">
        <x:v>LINHA VIVA</x:v>
      </x:c>
      <x:c r="E2893" s="453" t="str">
        <x:v>5033000319</x:v>
      </x:c>
      <x:c r="F2893" s="601" t="str">
        <x:v>RET PARA-RAIOS MT LV</x:v>
      </x:c>
      <x:c r="G2893" s="453" t="str">
        <x:v>UNIDADE</x:v>
      </x:c>
      <x:c r="H2893" s="604" t="n">
        <x:v>66</x:v>
      </x:c>
      <x:c r="I2893" s="607" t="n">
        <x:v>57113.44</x:v>
      </x:c>
      <x:c r="J2893" s="607" t="n">
        <x:v>16185.18</x:v>
      </x:c>
      <x:c r="K2893" s="453" t="str">
        <x:v>NORTE | SUL</x:v>
      </x:c>
      <x:c r="L2893" s="453" t="str">
        <x:v>SIM</x:v>
      </x:c>
      <x:c r="M2893" s="453" t="str">
        <x:v>PRODUÇÃO · COMPÕE O FATOR K</x:v>
      </x:c>
      <x:c r="N2893" s="453" t="str">
        <x:v>DE/PARA POR CÓDIGO</x:v>
      </x:c>
    </x:row>
    <x:row r="2894">
      <x:c r="A2894" s="453" t="str">
        <x:v>OUTUBRO 2025</x:v>
      </x:c>
      <x:c r="B2894" s="453" t="str">
        <x:v>O&amp;M</x:v>
      </x:c>
      <x:c r="C2894" s="453" t="str">
        <x:v>PRODUÇÃO</x:v>
      </x:c>
      <x:c r="D2894" s="453" t="str">
        <x:v>LIGAÇÃO NOVA</x:v>
      </x:c>
      <x:c r="E2894" s="453" t="str">
        <x:v>5082000194</x:v>
      </x:c>
      <x:c r="F2894" s="601" t="str">
        <x:v>INST PADRAO ENTRADA PARCIAL STC</x:v>
      </x:c>
      <x:c r="G2894" s="453" t="str">
        <x:v>UNIDADE</x:v>
      </x:c>
      <x:c r="H2894" s="604" t="n">
        <x:v>325</x:v>
      </x:c>
      <x:c r="I2894" s="607" t="n">
        <x:v>20640.75</x:v>
      </x:c>
      <x:c r="J2894" s="607" t="n">
        <x:v>70642</x:v>
      </x:c>
      <x:c r="K2894" s="453" t="str">
        <x:v>NORTE</x:v>
      </x:c>
      <x:c r="L2894" s="453" t="str">
        <x:v>SIM</x:v>
      </x:c>
      <x:c r="M2894" s="453" t="str">
        <x:v>PRODUÇÃO · COMPÕE O FATOR K</x:v>
      </x:c>
      <x:c r="N2894" s="453" t="str">
        <x:v>DE/PARA POR CÓDIGO</x:v>
      </x:c>
    </x:row>
    <x:row r="2895">
      <x:c r="A2895" s="453" t="str">
        <x:v>OUTUBRO 2025</x:v>
      </x:c>
      <x:c r="B2895" s="453" t="str">
        <x:v>O&amp;M</x:v>
      </x:c>
      <x:c r="C2895" s="453" t="str">
        <x:v>PRODUÇÃO</x:v>
      </x:c>
      <x:c r="D2895" s="453" t="str">
        <x:v>LIGAÇÃO NOVA</x:v>
      </x:c>
      <x:c r="E2895" s="453" t="str">
        <x:v>5082000198</x:v>
      </x:c>
      <x:c r="F2895" s="601" t="str">
        <x:v>INST MEDIDOR ELETRONICO STC</x:v>
      </x:c>
      <x:c r="G2895" s="453" t="str">
        <x:v>UNIDADE</x:v>
      </x:c>
      <x:c r="H2895" s="604" t="n">
        <x:v>325</x:v>
      </x:c>
      <x:c r="I2895" s="607" t="n">
        <x:v>19724.25</x:v>
      </x:c>
      <x:c r="J2895" s="607" t="n">
        <x:v>53423.5</x:v>
      </x:c>
      <x:c r="K2895" s="453" t="str">
        <x:v>NORTE</x:v>
      </x:c>
      <x:c r="L2895" s="453" t="str">
        <x:v>SIM</x:v>
      </x:c>
      <x:c r="M2895" s="453" t="str">
        <x:v>PRODUÇÃO · COMPÕE O FATOR K</x:v>
      </x:c>
      <x:c r="N2895" s="453" t="str">
        <x:v>DE/PARA POR CÓDIGO</x:v>
      </x:c>
    </x:row>
    <x:row r="2896">
      <x:c r="A2896" s="453" t="str">
        <x:v>OUTUBRO 2025</x:v>
      </x:c>
      <x:c r="B2896" s="453" t="str">
        <x:v>O&amp;M</x:v>
      </x:c>
      <x:c r="C2896" s="453" t="str">
        <x:v>PRODUÇÃO</x:v>
      </x:c>
      <x:c r="D2896" s="453" t="str">
        <x:v>LINHA MORTA</x:v>
      </x:c>
      <x:c r="E2896" s="453" t="str">
        <x:v>5400099116</x:v>
      </x:c>
      <x:c r="F2896" s="601" t="str">
        <x:v>INST CORTA-CIRCUITO BT LM</x:v>
      </x:c>
      <x:c r="G2896" s="453" t="str">
        <x:v>UNIDADE</x:v>
      </x:c>
      <x:c r="H2896" s="604" t="n">
        <x:v>2</x:v>
      </x:c>
      <x:c r="I2896" s="607" t="n">
        <x:v>80.96</x:v>
      </x:c>
      <x:c r="J2896" s="607" t="n">
        <x:v>725.08</x:v>
      </x:c>
      <x:c r="K2896" s="453" t="str">
        <x:v>NORTE</x:v>
      </x:c>
      <x:c r="L2896" s="453" t="str">
        <x:v>SIM</x:v>
      </x:c>
      <x:c r="M2896" s="453" t="str">
        <x:v>PRODUÇÃO · COMPÕE O FATOR K</x:v>
      </x:c>
      <x:c r="N2896" s="453" t="str">
        <x:v>NÃO INFORMADA | DE/PARA POR CÓDIGO</x:v>
      </x:c>
    </x:row>
    <x:row r="2897">
      <x:c r="A2897" s="453" t="str">
        <x:v>OUTUBRO 2025</x:v>
      </x:c>
      <x:c r="B2897" s="453" t="str">
        <x:v>O&amp;M</x:v>
      </x:c>
      <x:c r="C2897" s="453" t="str">
        <x:v>PRODUÇÃO</x:v>
      </x:c>
      <x:c r="D2897" s="453" t="str">
        <x:v>LINHA MORTA</x:v>
      </x:c>
      <x:c r="E2897" s="453" t="str">
        <x:v>5400099117</x:v>
      </x:c>
      <x:c r="F2897" s="601" t="str">
        <x:v>RET CORTA-CIRCUITO BT LM</x:v>
      </x:c>
      <x:c r="G2897" s="453" t="str">
        <x:v>UNIDADE</x:v>
      </x:c>
      <x:c r="H2897" s="604" t="n">
        <x:v>2</x:v>
      </x:c>
      <x:c r="I2897" s="607" t="n">
        <x:v>55.66</x:v>
      </x:c>
      <x:c r="J2897" s="607" t="n">
        <x:v>498.46</x:v>
      </x:c>
      <x:c r="K2897" s="453" t="str">
        <x:v>NORTE</x:v>
      </x:c>
      <x:c r="L2897" s="453" t="str">
        <x:v>SIM</x:v>
      </x:c>
      <x:c r="M2897" s="453" t="str">
        <x:v>PRODUÇÃO · COMPÕE O FATOR K</x:v>
      </x:c>
      <x:c r="N2897" s="453" t="str">
        <x:v>DE/PARA POR CÓDIGO</x:v>
      </x:c>
    </x:row>
    <x:row r="2898">
      <x:c r="A2898" s="453" t="str">
        <x:v>OUTUBRO 2025</x:v>
      </x:c>
      <x:c r="B2898" s="453" t="str">
        <x:v>O&amp;M</x:v>
      </x:c>
      <x:c r="C2898" s="453" t="str">
        <x:v>PRODUÇÃO</x:v>
      </x:c>
      <x:c r="D2898" s="453" t="str">
        <x:v>LINHA MORTA</x:v>
      </x:c>
      <x:c r="E2898" s="453" t="str">
        <x:v>5400099188</x:v>
      </x:c>
      <x:c r="F2898" s="601" t="str">
        <x:v>INST HASTE PARA-RAIOS LM</x:v>
      </x:c>
      <x:c r="G2898" s="453" t="str">
        <x:v>UNIDADE</x:v>
      </x:c>
      <x:c r="H2898" s="604" t="n">
        <x:v>3</x:v>
      </x:c>
      <x:c r="I2898" s="607" t="n">
        <x:v>336.78</x:v>
      </x:c>
      <x:c r="J2898" s="607" t="n">
        <x:v>941.7</x:v>
      </x:c>
      <x:c r="K2898" s="453" t="str">
        <x:v>NORTE | SUL</x:v>
      </x:c>
      <x:c r="L2898" s="453" t="str">
        <x:v>SIM</x:v>
      </x:c>
      <x:c r="M2898" s="453" t="str">
        <x:v>PRODUÇÃO · COMPÕE O FATOR K</x:v>
      </x:c>
      <x:c r="N2898" s="453" t="str">
        <x:v>DE/PARA POR CÓDIGO</x:v>
      </x:c>
    </x:row>
    <x:row r="2899">
      <x:c r="A2899" s="453" t="str">
        <x:v>OUTUBRO 2025</x:v>
      </x:c>
      <x:c r="B2899" s="453" t="str">
        <x:v>O&amp;M</x:v>
      </x:c>
      <x:c r="C2899" s="453" t="str">
        <x:v>PRODUÇÃO</x:v>
      </x:c>
      <x:c r="D2899" s="453" t="str">
        <x:v>LINHA MORTA</x:v>
      </x:c>
      <x:c r="E2899" s="453" t="str">
        <x:v>5400099189</x:v>
      </x:c>
      <x:c r="F2899" s="601" t="str">
        <x:v>RET HASTE PARA-RAIOS LM</x:v>
      </x:c>
      <x:c r="G2899" s="453" t="str">
        <x:v>UNIDADE</x:v>
      </x:c>
      <x:c r="H2899" s="604" t="n">
        <x:v>27</x:v>
      </x:c>
      <x:c r="I2899" s="607" t="n">
        <x:v>1185.84</x:v>
      </x:c>
      <x:c r="J2899" s="607" t="n">
        <x:v>4223.34</x:v>
      </x:c>
      <x:c r="K2899" s="453" t="str">
        <x:v>NORTE | SUL</x:v>
      </x:c>
      <x:c r="L2899" s="453" t="str">
        <x:v>SIM</x:v>
      </x:c>
      <x:c r="M2899" s="453" t="str">
        <x:v>PRODUÇÃO · COMPÕE O FATOR K</x:v>
      </x:c>
      <x:c r="N2899" s="453" t="str">
        <x:v>DE/PARA POR CÓDIGO</x:v>
      </x:c>
    </x:row>
    <x:row r="2900">
      <x:c r="A2900" s="453" t="str">
        <x:v>OUTUBRO 2025</x:v>
      </x:c>
      <x:c r="B2900" s="453" t="str">
        <x:v>O&amp;M</x:v>
      </x:c>
      <x:c r="C2900" s="453" t="str">
        <x:v>PRODUÇÃO</x:v>
      </x:c>
      <x:c r="D2900" s="453" t="str">
        <x:v>LINHA MORTA</x:v>
      </x:c>
      <x:c r="E2900" s="453" t="str">
        <x:v>5400099204</x:v>
      </x:c>
      <x:c r="F2900" s="601" t="str">
        <x:v>IMPLANT TALA (REFORCO POSTE MAD) BASE LM</x:v>
      </x:c>
      <x:c r="G2900" s="453" t="str">
        <x:v>UNIDADE</x:v>
      </x:c>
      <x:c r="H2900" s="604" t="n">
        <x:v>63</x:v>
      </x:c>
      <x:c r="I2900" s="607" t="n">
        <x:v>56622.96</x:v>
      </x:c>
      <x:c r="J2900" s="607" t="n">
        <x:v>66581.55</x:v>
      </x:c>
      <x:c r="K2900" s="453" t="str">
        <x:v>NORTE</x:v>
      </x:c>
      <x:c r="L2900" s="453" t="str">
        <x:v>SIM</x:v>
      </x:c>
      <x:c r="M2900" s="453" t="str">
        <x:v>PRODUÇÃO · COMPÕE O FATOR K</x:v>
      </x:c>
      <x:c r="N2900" s="453" t="str">
        <x:v>DE/PARA POR CÓDIGO</x:v>
      </x:c>
    </x:row>
    <x:row r="2901">
      <x:c r="A2901" s="453" t="str">
        <x:v>OUTUBRO 2025</x:v>
      </x:c>
      <x:c r="B2901" s="453" t="str">
        <x:v>PERDAS</x:v>
      </x:c>
      <x:c r="C2901" s="453" t="str">
        <x:v>PERDAS</x:v>
      </x:c>
      <x:c r="D2901" s="453" t="str">
        <x:v>FORA DO ANEXO IX</x:v>
      </x:c>
      <x:c r="E2901" s="453" t="str">
        <x:v>5015021017</x:v>
      </x:c>
      <x:c r="F2901" s="601" t="str">
        <x:v>RET MEDIDOR CONCENTR C/ TLI SUST SMC</x:v>
      </x:c>
      <x:c r="G2901" s="453" t="str">
        <x:v>NÃO INFORMADA</x:v>
      </x:c>
      <x:c r="H2901" s="604" t="n">
        <x:v>83</x:v>
      </x:c>
      <x:c r="I2901" s="607" t="n">
        <x:v>5868.93</x:v>
      </x:c>
      <x:c r="J2901" s="607" t="n">
        <x:v>29475.5</x:v>
      </x:c>
      <x:c r="K2901" s="453" t="str">
        <x:v>NORTE</x:v>
      </x:c>
      <x:c r="L2901" s="453" t="str">
        <x:v>NÃO</x:v>
      </x:c>
      <x:c r="M2901" s="453" t="str">
        <x:v>PERDAS · FORA DO FATOR K</x:v>
      </x:c>
      <x:c r="N2901" s="453" t="str">
        <x:v>AJUSTE TÉCNICO / SUGESTÃO DIRIGIDA</x:v>
      </x:c>
    </x:row>
    <x:row r="2902">
      <x:c r="A2902" s="453" t="str">
        <x:v>OUTUBRO 2025</x:v>
      </x:c>
      <x:c r="B2902" s="453" t="str">
        <x:v>PERDAS</x:v>
      </x:c>
      <x:c r="C2902" s="453" t="str">
        <x:v>PERDAS</x:v>
      </x:c>
      <x:c r="D2902" s="453" t="str">
        <x:v>FORA DO ANEXO IX</x:v>
      </x:c>
      <x:c r="E2902" s="453" t="str">
        <x:v>5015021018</x:v>
      </x:c>
      <x:c r="F2902" s="601" t="str">
        <x:v>INST MEDIDOR CONCENTR C/ TLI SUST SMC</x:v>
      </x:c>
      <x:c r="G2902" s="453" t="str">
        <x:v>NÃO INFORMADA</x:v>
      </x:c>
      <x:c r="H2902" s="604" t="n">
        <x:v>90</x:v>
      </x:c>
      <x:c r="I2902" s="607" t="n">
        <x:v>9794.7</x:v>
      </x:c>
      <x:c r="J2902" s="607" t="n">
        <x:v>105966.07</x:v>
      </x:c>
      <x:c r="K2902" s="453" t="str">
        <x:v>NORTE</x:v>
      </x:c>
      <x:c r="L2902" s="453" t="str">
        <x:v>NÃO</x:v>
      </x:c>
      <x:c r="M2902" s="453" t="str">
        <x:v>PERDAS · FORA DO FATOR K</x:v>
      </x:c>
      <x:c r="N2902" s="453" t="str">
        <x:v>AJUSTE TÉCNICO / SUGESTÃO DIRIGIDA</x:v>
      </x:c>
    </x:row>
    <x:row r="2903">
      <x:c r="A2903" s="453" t="str">
        <x:v>OUTUBRO 2025</x:v>
      </x:c>
      <x:c r="B2903" s="453" t="str">
        <x:v>PERDAS</x:v>
      </x:c>
      <x:c r="C2903" s="453" t="str">
        <x:v>PERDAS</x:v>
      </x:c>
      <x:c r="D2903" s="453" t="str">
        <x:v>FORA DO ANEXO IX</x:v>
      </x:c>
      <x:c r="E2903" s="453" t="str">
        <x:v>5017000007</x:v>
      </x:c>
      <x:c r="F2903" s="601" t="str">
        <x:v>RET RAM CONC/PLEX S VEIC SUSTEN SMC LM</x:v>
      </x:c>
      <x:c r="G2903" s="453" t="str">
        <x:v>NÃO INFORMADA</x:v>
      </x:c>
      <x:c r="H2903" s="604" t="n">
        <x:v>90</x:v>
      </x:c>
      <x:c r="I2903" s="607" t="n">
        <x:v>5277.6</x:v>
      </x:c>
      <x:c r="J2903" s="607" t="n">
        <x:v>9300.6</x:v>
      </x:c>
      <x:c r="K2903" s="453" t="str">
        <x:v>NORTE</x:v>
      </x:c>
      <x:c r="L2903" s="453" t="str">
        <x:v>NÃO</x:v>
      </x:c>
      <x:c r="M2903" s="453" t="str">
        <x:v>PERDAS · FORA DO FATOR K</x:v>
      </x:c>
      <x:c r="N2903" s="453" t="str">
        <x:v>AJUSTE TÉCNICO / SUGESTÃO DIRIGIDA</x:v>
      </x:c>
    </x:row>
    <x:row r="2904">
      <x:c r="A2904" s="453" t="str">
        <x:v>OUTUBRO 2025</x:v>
      </x:c>
      <x:c r="B2904" s="453" t="str">
        <x:v>PERDAS</x:v>
      </x:c>
      <x:c r="C2904" s="453" t="str">
        <x:v>PERDAS</x:v>
      </x:c>
      <x:c r="D2904" s="453" t="str">
        <x:v>FORA DO ANEXO IX</x:v>
      </x:c>
      <x:c r="E2904" s="453" t="str">
        <x:v>5017000008</x:v>
      </x:c>
      <x:c r="F2904" s="601" t="str">
        <x:v>INST RAM CONC/PLEX S VEIC SUSTEN SMC</x:v>
      </x:c>
      <x:c r="G2904" s="453" t="str">
        <x:v>NÃO INFORMADA</x:v>
      </x:c>
      <x:c r="H2904" s="604" t="n">
        <x:v>90</x:v>
      </x:c>
      <x:c r="I2904" s="607" t="n">
        <x:v>6715.8</x:v>
      </x:c>
      <x:c r="J2904" s="607" t="n">
        <x:v>10969.94</x:v>
      </x:c>
      <x:c r="K2904" s="453" t="str">
        <x:v>NORTE</x:v>
      </x:c>
      <x:c r="L2904" s="453" t="str">
        <x:v>NÃO</x:v>
      </x:c>
      <x:c r="M2904" s="453" t="str">
        <x:v>PERDAS · FORA DO FATOR K</x:v>
      </x:c>
      <x:c r="N2904" s="453" t="str">
        <x:v>AJUSTE TÉCNICO / SUGESTÃO DIRIGIDA</x:v>
      </x:c>
    </x:row>
    <x:row r="2905">
      <x:c r="A2905" s="453" t="str">
        <x:v>OUTUBRO 2025</x:v>
      </x:c>
      <x:c r="B2905" s="453" t="str">
        <x:v>PERDAS</x:v>
      </x:c>
      <x:c r="C2905" s="453" t="str">
        <x:v>PERDAS</x:v>
      </x:c>
      <x:c r="D2905" s="453" t="str">
        <x:v>FORA DO ANEXO IX</x:v>
      </x:c>
      <x:c r="E2905" s="453" t="str">
        <x:v>5080400007</x:v>
      </x:c>
      <x:c r="F2905" s="601" t="str">
        <x:v>SERV FISCALIZACAO INSPECAO EQ MF STC</x:v>
      </x:c>
      <x:c r="G2905" s="453" t="str">
        <x:v>NÃO INFORMADA</x:v>
      </x:c>
      <x:c r="H2905" s="604" t="n">
        <x:v>37.761</x:v>
      </x:c>
      <x:c r="I2905" s="607" t="n">
        <x:v>1281561.89</x:v>
      </x:c>
      <x:c r="J2905" s="607" t="n">
        <x:v>7298.23</x:v>
      </x:c>
      <x:c r="K2905" s="453" t="str">
        <x:v>NORTE | SUL</x:v>
      </x:c>
      <x:c r="L2905" s="453" t="str">
        <x:v>NÃO</x:v>
      </x:c>
      <x:c r="M2905" s="453" t="str">
        <x:v>PERDAS · FORA DO FATOR K</x:v>
      </x:c>
      <x:c r="N2905" s="453" t="str">
        <x:v>AJUSTE TÉCNICO / SUGESTÃO DIRIGIDA</x:v>
      </x:c>
    </x:row>
    <x:row r="2906">
      <x:c r="A2906" s="453" t="str">
        <x:v>OUTUBRO 2025</x:v>
      </x:c>
      <x:c r="B2906" s="453" t="str">
        <x:v>PERDAS</x:v>
      </x:c>
      <x:c r="C2906" s="453" t="str">
        <x:v>PERDAS</x:v>
      </x:c>
      <x:c r="D2906" s="453" t="str">
        <x:v>LIGAÇÃO NOVA</x:v>
      </x:c>
      <x:c r="E2906" s="453" t="str">
        <x:v>5082000198</x:v>
      </x:c>
      <x:c r="F2906" s="601" t="str">
        <x:v>INST MEDIDOR ELETRONICO STC</x:v>
      </x:c>
      <x:c r="G2906" s="453" t="str">
        <x:v>UNIDADE</x:v>
      </x:c>
      <x:c r="H2906" s="604" t="n">
        <x:v>9413</x:v>
      </x:c>
      <x:c r="I2906" s="607" t="n">
        <x:v>2006004.43</x:v>
      </x:c>
      <x:c r="J2906" s="607" t="n">
        <x:v>1547308.94</x:v>
      </x:c>
      <x:c r="K2906" s="453" t="str">
        <x:v>NORTE | SUL</x:v>
      </x:c>
      <x:c r="L2906" s="453" t="str">
        <x:v>NÃO</x:v>
      </x:c>
      <x:c r="M2906" s="453" t="str">
        <x:v>PERDAS · FORA DO FATOR K</x:v>
      </x:c>
      <x:c r="N2906" s="453" t="str">
        <x:v>AJUSTE TÉCNICO / SUGESTÃO DIRIGIDA</x:v>
      </x:c>
    </x:row>
    <x:row r="2907">
      <x:c r="A2907" s="453" t="str">
        <x:v>OUTUBRO 2025</x:v>
      </x:c>
      <x:c r="B2907" s="453" t="str">
        <x:v>PERDAS</x:v>
      </x:c>
      <x:c r="C2907" s="453" t="str">
        <x:v>PERDAS</x:v>
      </x:c>
      <x:c r="D2907" s="453" t="str">
        <x:v>LIGAÇÃO NOVA</x:v>
      </x:c>
      <x:c r="E2907" s="453" t="str">
        <x:v>5082000199</x:v>
      </x:c>
      <x:c r="F2907" s="601" t="str">
        <x:v>RET MEDIDOR ELETRONICO STC</x:v>
      </x:c>
      <x:c r="G2907" s="453" t="str">
        <x:v>UNIDADE</x:v>
      </x:c>
      <x:c r="H2907" s="604" t="n">
        <x:v>9212</x:v>
      </x:c>
      <x:c r="I2907" s="607" t="n">
        <x:v>592055.24</x:v>
      </x:c>
      <x:c r="J2907" s="607" t="n">
        <x:v>1059932.72</x:v>
      </x:c>
      <x:c r="K2907" s="453" t="str">
        <x:v>NORTE | SUL</x:v>
      </x:c>
      <x:c r="L2907" s="453" t="str">
        <x:v>NÃO</x:v>
      </x:c>
      <x:c r="M2907" s="453" t="str">
        <x:v>PERDAS · FORA DO FATOR K</x:v>
      </x:c>
      <x:c r="N2907" s="453" t="str">
        <x:v>AJUSTE TÉCNICO / SUGESTÃO DIRIGIDA</x:v>
      </x:c>
    </x:row>
    <x:row r="2908">
      <x:c r="A2908" s="453" t="str">
        <x:v>OUTUBRO 2025</x:v>
      </x:c>
      <x:c r="B2908" s="453" t="str">
        <x:v>PERDAS</x:v>
      </x:c>
      <x:c r="C2908" s="453" t="str">
        <x:v>PERDAS</x:v>
      </x:c>
      <x:c r="D2908" s="453" t="str">
        <x:v>LIGAÇÃO NOVA</x:v>
      </x:c>
      <x:c r="E2908" s="453" t="str">
        <x:v>5082000203</x:v>
      </x:c>
      <x:c r="F2908" s="601" t="str">
        <x:v>INST RAMAL DE CONEXAO CONC/MULTIPLEX STC</x:v>
      </x:c>
      <x:c r="G2908" s="453" t="str">
        <x:v>UNIDADE</x:v>
      </x:c>
      <x:c r="H2908" s="604" t="n">
        <x:v>370</x:v>
      </x:c>
      <x:c r="I2908" s="607" t="n">
        <x:v>78850.7</x:v>
      </x:c>
      <x:c r="J2908" s="607" t="n">
        <x:v>88888.8</x:v>
      </x:c>
      <x:c r="K2908" s="453" t="str">
        <x:v>NORTE | SUL</x:v>
      </x:c>
      <x:c r="L2908" s="453" t="str">
        <x:v>NÃO</x:v>
      </x:c>
      <x:c r="M2908" s="453" t="str">
        <x:v>PERDAS · FORA DO FATOR K</x:v>
      </x:c>
      <x:c r="N2908" s="453" t="str">
        <x:v>SUGESTÃO POR SIMILARIDADE</x:v>
      </x:c>
    </x:row>
    <x:row r="2909">
      <x:c r="A2909" s="453" t="str">
        <x:v>OUTUBRO 2025</x:v>
      </x:c>
      <x:c r="B2909" s="453" t="str">
        <x:v>PERDAS</x:v>
      </x:c>
      <x:c r="C2909" s="453" t="str">
        <x:v>PERDAS</x:v>
      </x:c>
      <x:c r="D2909" s="453" t="str">
        <x:v>FORA DO ANEXO IX</x:v>
      </x:c>
      <x:c r="E2909" s="453" t="str">
        <x:v>5082000249</x:v>
      </x:c>
      <x:c r="F2909" s="601" t="str">
        <x:v>RET RAMAL CONEX CONC/MULT NORM STC</x:v>
      </x:c>
      <x:c r="G2909" s="453" t="str">
        <x:v>NÃO INFORMADA</x:v>
      </x:c>
      <x:c r="H2909" s="604" t="n">
        <x:v>370</x:v>
      </x:c>
      <x:c r="I2909" s="607" t="n">
        <x:v>23779.9</x:v>
      </x:c>
      <x:c r="J2909" s="607" t="n">
        <x:v>22647.7</x:v>
      </x:c>
      <x:c r="K2909" s="453" t="str">
        <x:v>NORTE | SUL</x:v>
      </x:c>
      <x:c r="L2909" s="453" t="str">
        <x:v>NÃO</x:v>
      </x:c>
      <x:c r="M2909" s="453" t="str">
        <x:v>PERDAS · FORA DO FATOR K</x:v>
      </x:c>
      <x:c r="N2909" s="453" t="str">
        <x:v>SUGESTÃO POR SIMILARIDADE</x:v>
      </x:c>
    </x:row>
    <x:row r="2910">
      <x:c r="A2910" s="453" t="str">
        <x:v>OUTUBRO 2025</x:v>
      </x:c>
      <x:c r="B2910" s="453" t="str">
        <x:v>STC</x:v>
      </x:c>
      <x:c r="C2910" s="453" t="str">
        <x:v>PRODUÇÃO</x:v>
      </x:c>
      <x:c r="D2910" s="453" t="str">
        <x:v>LIGAÇÃO NOVA</x:v>
      </x:c>
      <x:c r="E2910" s="453" t="str">
        <x:v>5010000009</x:v>
      </x:c>
      <x:c r="F2910" s="601" t="str">
        <x:v>INST RAMAL DE CONEXAO LIG PROVIS STC</x:v>
      </x:c>
      <x:c r="G2910" s="453" t="str">
        <x:v>UNIDADE</x:v>
      </x:c>
      <x:c r="H2910" s="604" t="n">
        <x:v>852</x:v>
      </x:c>
      <x:c r="I2910" s="607" t="n">
        <x:v>116468.4</x:v>
      </x:c>
      <x:c r="J2910" s="607" t="n">
        <x:v>204684.48</x:v>
      </x:c>
      <x:c r="K2910" s="453" t="str">
        <x:v>NORTE | SUL</x:v>
      </x:c>
      <x:c r="L2910" s="453" t="str">
        <x:v>SIM</x:v>
      </x:c>
      <x:c r="M2910" s="453" t="str">
        <x:v>PRODUÇÃO · COMPÕE O FATOR K</x:v>
      </x:c>
      <x:c r="N2910" s="453" t="str">
        <x:v>SUGESTÃO POR SIMILARIDADE</x:v>
      </x:c>
    </x:row>
    <x:row r="2911">
      <x:c r="A2911" s="453" t="str">
        <x:v>OUTUBRO 2025</x:v>
      </x:c>
      <x:c r="B2911" s="453" t="str">
        <x:v>STC</x:v>
      </x:c>
      <x:c r="C2911" s="453" t="str">
        <x:v>PRODUÇÃO</x:v>
      </x:c>
      <x:c r="D2911" s="453" t="str">
        <x:v>PLANTÃO</x:v>
      </x:c>
      <x:c r="E2911" s="453" t="str">
        <x:v>5013300039</x:v>
      </x:c>
      <x:c r="F2911" s="601" t="str">
        <x:v>ATEND EMERG FALTA ENERGIA INDIV</x:v>
      </x:c>
      <x:c r="G2911" s="453" t="str">
        <x:v>UNIDADE</x:v>
      </x:c>
      <x:c r="H2911" s="604" t="n">
        <x:v>15620</x:v>
      </x:c>
      <x:c r="I2911" s="607" t="n">
        <x:v>5861561.2</x:v>
      </x:c>
      <x:c r="J2911" s="607" t="n">
        <x:v>3387353.2</x:v>
      </x:c>
      <x:c r="K2911" s="453" t="str">
        <x:v>NORTE | SUL</x:v>
      </x:c>
      <x:c r="L2911" s="453" t="str">
        <x:v>SIM</x:v>
      </x:c>
      <x:c r="M2911" s="453" t="str">
        <x:v>PRODUÇÃO · COMPÕE O FATOR K</x:v>
      </x:c>
      <x:c r="N2911" s="453" t="str">
        <x:v>SUGESTÃO POR SIMILARIDADE</x:v>
      </x:c>
    </x:row>
    <x:row r="2912">
      <x:c r="A2912" s="453" t="str">
        <x:v>OUTUBRO 2025</x:v>
      </x:c>
      <x:c r="B2912" s="453" t="str">
        <x:v>STC</x:v>
      </x:c>
      <x:c r="C2912" s="453" t="str">
        <x:v>PRODUÇÃO</x:v>
      </x:c>
      <x:c r="D2912" s="453" t="str">
        <x:v>PLANTÃO</x:v>
      </x:c>
      <x:c r="E2912" s="453" t="str">
        <x:v>5013300047</x:v>
      </x:c>
      <x:c r="F2912" s="601" t="str">
        <x:v>ATEND EMERG EMERGÊNCIA IMPRODUTIVA</x:v>
      </x:c>
      <x:c r="G2912" s="453" t="str">
        <x:v>UNIDADE</x:v>
      </x:c>
      <x:c r="H2912" s="604" t="n">
        <x:v>7350</x:v>
      </x:c>
      <x:c r="I2912" s="607" t="n">
        <x:v>2758161</x:v>
      </x:c>
      <x:c r="J2912" s="607" t="n">
        <x:v>961233</x:v>
      </x:c>
      <x:c r="K2912" s="453" t="str">
        <x:v>NORTE | SUL</x:v>
      </x:c>
      <x:c r="L2912" s="453" t="str">
        <x:v>SIM</x:v>
      </x:c>
      <x:c r="M2912" s="453" t="str">
        <x:v>PRODUÇÃO · COMPÕE O FATOR K</x:v>
      </x:c>
      <x:c r="N2912" s="453" t="str">
        <x:v>SUGESTÃO POR SIMILARIDADE</x:v>
      </x:c>
    </x:row>
    <x:row r="2913">
      <x:c r="A2913" s="453" t="str">
        <x:v>OUTUBRO 2025</x:v>
      </x:c>
      <x:c r="B2913" s="453" t="str">
        <x:v>STC</x:v>
      </x:c>
      <x:c r="C2913" s="453" t="str">
        <x:v>PRODUÇÃO</x:v>
      </x:c>
      <x:c r="D2913" s="453" t="str">
        <x:v>PLANTÃO</x:v>
      </x:c>
      <x:c r="E2913" s="453" t="str">
        <x:v>5013300049</x:v>
      </x:c>
      <x:c r="F2913" s="601" t="str">
        <x:v>ATEND EMERG MISCEL TECNICA</x:v>
      </x:c>
      <x:c r="G2913" s="453" t="str">
        <x:v>UNIDADE</x:v>
      </x:c>
      <x:c r="H2913" s="604" t="n">
        <x:v>1905</x:v>
      </x:c>
      <x:c r="I2913" s="607" t="n">
        <x:v>95478.6</x:v>
      </x:c>
      <x:c r="J2913" s="607" t="n">
        <x:v>250945.65</x:v>
      </x:c>
      <x:c r="K2913" s="453" t="str">
        <x:v>NORTE | SUL</x:v>
      </x:c>
      <x:c r="L2913" s="453" t="str">
        <x:v>SIM</x:v>
      </x:c>
      <x:c r="M2913" s="453" t="str">
        <x:v>PRODUÇÃO · COMPÕE O FATOR K</x:v>
      </x:c>
      <x:c r="N2913" s="453" t="str">
        <x:v>SUGESTÃO POR SIMILARIDADE</x:v>
      </x:c>
    </x:row>
    <x:row r="2914">
      <x:c r="A2914" s="453" t="str">
        <x:v>OUTUBRO 2025</x:v>
      </x:c>
      <x:c r="B2914" s="453" t="str">
        <x:v>STC</x:v>
      </x:c>
      <x:c r="C2914" s="453" t="str">
        <x:v>PRODUÇÃO</x:v>
      </x:c>
      <x:c r="D2914" s="453" t="str">
        <x:v>CORTE</x:v>
      </x:c>
      <x:c r="E2914" s="453" t="str">
        <x:v>5081000021</x:v>
      </x:c>
      <x:c r="F2914" s="601" t="str">
        <x:v>ACAO PRODUTIVA RELIGACAO DISJ STC</x:v>
      </x:c>
      <x:c r="G2914" s="453" t="str">
        <x:v>UNIDADE</x:v>
      </x:c>
      <x:c r="H2914" s="604" t="n">
        <x:v>92</x:v>
      </x:c>
      <x:c r="I2914" s="607" t="n">
        <x:v>1955</x:v>
      </x:c>
      <x:c r="J2914" s="607" t="n">
        <x:v>2889.72</x:v>
      </x:c>
      <x:c r="K2914" s="453" t="str">
        <x:v>NORTE | SUL</x:v>
      </x:c>
      <x:c r="L2914" s="453" t="str">
        <x:v>SIM</x:v>
      </x:c>
      <x:c r="M2914" s="453" t="str">
        <x:v>PRODUÇÃO · COMPÕE O FATOR K</x:v>
      </x:c>
      <x:c r="N2914" s="453" t="str">
        <x:v>SUGESTÃO POR SIMILARIDADE</x:v>
      </x:c>
    </x:row>
    <x:row r="2915">
      <x:c r="A2915" s="453" t="str">
        <x:v>OUTUBRO 2025</x:v>
      </x:c>
      <x:c r="B2915" s="453" t="str">
        <x:v>STC</x:v>
      </x:c>
      <x:c r="C2915" s="453" t="str">
        <x:v>PRODUÇÃO</x:v>
      </x:c>
      <x:c r="D2915" s="453" t="str">
        <x:v>CORTE</x:v>
      </x:c>
      <x:c r="E2915" s="453" t="str">
        <x:v>5082000184</x:v>
      </x:c>
      <x:c r="F2915" s="601" t="str">
        <x:v>ACAO PRODUTIVA CORTE DISJ STC</x:v>
      </x:c>
      <x:c r="G2915" s="453" t="str">
        <x:v>UNIDADE</x:v>
      </x:c>
      <x:c r="H2915" s="604" t="n">
        <x:v>14159</x:v>
      </x:c>
      <x:c r="I2915" s="607" t="n">
        <x:v>300878.75</x:v>
      </x:c>
      <x:c r="J2915" s="607" t="n">
        <x:v>444734.19</x:v>
      </x:c>
      <x:c r="K2915" s="453" t="str">
        <x:v>NORTE | SUL</x:v>
      </x:c>
      <x:c r="L2915" s="453" t="str">
        <x:v>SIM</x:v>
      </x:c>
      <x:c r="M2915" s="453" t="str">
        <x:v>PRODUÇÃO · COMPÕE O FATOR K</x:v>
      </x:c>
      <x:c r="N2915" s="453" t="str">
        <x:v>SUGESTÃO POR SIMILARIDADE</x:v>
      </x:c>
    </x:row>
    <x:row r="2916">
      <x:c r="A2916" s="453" t="str">
        <x:v>OUTUBRO 2025</x:v>
      </x:c>
      <x:c r="B2916" s="453" t="str">
        <x:v>STC</x:v>
      </x:c>
      <x:c r="C2916" s="453" t="str">
        <x:v>PRODUÇÃO</x:v>
      </x:c>
      <x:c r="D2916" s="453" t="str">
        <x:v>CORTE</x:v>
      </x:c>
      <x:c r="E2916" s="453" t="str">
        <x:v>5082000185</x:v>
      </x:c>
      <x:c r="F2916" s="601" t="str">
        <x:v>ACAO IMPRODUTIVA DE COBRANCA STC</x:v>
      </x:c>
      <x:c r="G2916" s="453" t="str">
        <x:v>UNIDADE</x:v>
      </x:c>
      <x:c r="H2916" s="604" t="n">
        <x:v>6630</x:v>
      </x:c>
      <x:c r="I2916" s="607" t="n">
        <x:v>469602.9</x:v>
      </x:c>
      <x:c r="J2916" s="607" t="n">
        <x:v>173507.1</x:v>
      </x:c>
      <x:c r="K2916" s="453" t="str">
        <x:v>NORTE | SUL</x:v>
      </x:c>
      <x:c r="L2916" s="453" t="str">
        <x:v>SIM</x:v>
      </x:c>
      <x:c r="M2916" s="453" t="str">
        <x:v>PRODUÇÃO · COMPÕE O FATOR K</x:v>
      </x:c>
      <x:c r="N2916" s="453" t="str">
        <x:v>SUGESTÃO POR SIMILARIDADE</x:v>
      </x:c>
    </x:row>
    <x:row r="2917">
      <x:c r="A2917" s="453" t="str">
        <x:v>OUTUBRO 2025</x:v>
      </x:c>
      <x:c r="B2917" s="453" t="str">
        <x:v>STC</x:v>
      </x:c>
      <x:c r="C2917" s="453" t="str">
        <x:v>PRODUÇÃO</x:v>
      </x:c>
      <x:c r="D2917" s="453" t="str">
        <x:v>CORTE</x:v>
      </x:c>
      <x:c r="E2917" s="453" t="str">
        <x:v>5082000186</x:v>
      </x:c>
      <x:c r="F2917" s="601" t="str">
        <x:v>DESLIGAMENTO A PEDIDO DO CLIENTE STC</x:v>
      </x:c>
      <x:c r="G2917" s="453" t="str">
        <x:v>UNIDADE</x:v>
      </x:c>
      <x:c r="H2917" s="604" t="n">
        <x:v>427</x:v>
      </x:c>
      <x:c r="I2917" s="607" t="n">
        <x:v>15120.07</x:v>
      </x:c>
      <x:c r="J2917" s="607" t="n">
        <x:v>16764.02</x:v>
      </x:c>
      <x:c r="K2917" s="453" t="str">
        <x:v>NORTE | SUL</x:v>
      </x:c>
      <x:c r="L2917" s="453" t="str">
        <x:v>SIM</x:v>
      </x:c>
      <x:c r="M2917" s="453" t="str">
        <x:v>PRODUÇÃO · COMPÕE O FATOR K</x:v>
      </x:c>
      <x:c r="N2917" s="453" t="str">
        <x:v>AJUSTE TÉCNICO / SUGESTÃO DIRIGIDA</x:v>
      </x:c>
    </x:row>
    <x:row r="2918">
      <x:c r="A2918" s="453" t="str">
        <x:v>OUTUBRO 2025</x:v>
      </x:c>
      <x:c r="B2918" s="453" t="str">
        <x:v>STC</x:v>
      </x:c>
      <x:c r="C2918" s="453" t="str">
        <x:v>PRODUÇÃO</x:v>
      </x:c>
      <x:c r="D2918" s="453" t="str">
        <x:v>CORTE</x:v>
      </x:c>
      <x:c r="E2918" s="453" t="str">
        <x:v>5082000191</x:v>
      </x:c>
      <x:c r="F2918" s="601" t="str">
        <x:v>ACAO PRODUTIVA CONFIRMAC PAG DEBITO STC</x:v>
      </x:c>
      <x:c r="G2918" s="453" t="str">
        <x:v>UNIDADE</x:v>
      </x:c>
      <x:c r="H2918" s="604" t="n">
        <x:v>2824</x:v>
      </x:c>
      <x:c r="I2918" s="607" t="n">
        <x:v>200023.92</x:v>
      </x:c>
      <x:c r="J2918" s="607" t="n">
        <x:v>147836.4</x:v>
      </x:c>
      <x:c r="K2918" s="453" t="str">
        <x:v>NORTE | SUL</x:v>
      </x:c>
      <x:c r="L2918" s="453" t="str">
        <x:v>SIM</x:v>
      </x:c>
      <x:c r="M2918" s="453" t="str">
        <x:v>PRODUÇÃO · COMPÕE O FATOR K</x:v>
      </x:c>
      <x:c r="N2918" s="453" t="str">
        <x:v>AJUSTE TÉCNICO / SUGESTÃO DIRIGIDA</x:v>
      </x:c>
    </x:row>
    <x:row r="2919">
      <x:c r="A2919" s="453" t="str">
        <x:v>OUTUBRO 2025</x:v>
      </x:c>
      <x:c r="B2919" s="453" t="str">
        <x:v>STC</x:v>
      </x:c>
      <x:c r="C2919" s="453" t="str">
        <x:v>PRODUÇÃO</x:v>
      </x:c>
      <x:c r="D2919" s="453" t="str">
        <x:v>LIGAÇÃO NOVA</x:v>
      </x:c>
      <x:c r="E2919" s="453" t="str">
        <x:v>5082000196</x:v>
      </x:c>
      <x:c r="F2919" s="601" t="str">
        <x:v>REATIVACAO UC S/ INST MEDIDOR E RAMAL</x:v>
      </x:c>
      <x:c r="G2919" s="453" t="str">
        <x:v>UNIDADE</x:v>
      </x:c>
      <x:c r="H2919" s="604" t="n">
        <x:v>4152</x:v>
      </x:c>
      <x:c r="I2919" s="607" t="n">
        <x:v>294086.16</x:v>
      </x:c>
      <x:c r="J2919" s="607" t="n">
        <x:v>524978.88</x:v>
      </x:c>
      <x:c r="K2919" s="453" t="str">
        <x:v>NORTE | SUL</x:v>
      </x:c>
      <x:c r="L2919" s="453" t="str">
        <x:v>SIM</x:v>
      </x:c>
      <x:c r="M2919" s="453" t="str">
        <x:v>PRODUÇÃO · COMPÕE O FATOR K</x:v>
      </x:c>
      <x:c r="N2919" s="453" t="str">
        <x:v>AJUSTE TÉCNICO / SUGESTÃO DIRIGIDA</x:v>
      </x:c>
    </x:row>
    <x:row r="2920">
      <x:c r="A2920" s="453" t="str">
        <x:v>OUTUBRO 2025</x:v>
      </x:c>
      <x:c r="B2920" s="453" t="str">
        <x:v>STC</x:v>
      </x:c>
      <x:c r="C2920" s="453" t="str">
        <x:v>PRODUÇÃO</x:v>
      </x:c>
      <x:c r="D2920" s="453" t="str">
        <x:v>LIGAÇÃO NOVA</x:v>
      </x:c>
      <x:c r="E2920" s="453" t="str">
        <x:v>5082000198</x:v>
      </x:c>
      <x:c r="F2920" s="601" t="str">
        <x:v>INST MEDIDOR ELETRONICO STC</x:v>
      </x:c>
      <x:c r="G2920" s="453" t="str">
        <x:v>UNIDADE</x:v>
      </x:c>
      <x:c r="H2920" s="604" t="n">
        <x:v>5125</x:v>
      </x:c>
      <x:c r="I2920" s="607" t="n">
        <x:v>609664.78</x:v>
      </x:c>
      <x:c r="J2920" s="607" t="n">
        <x:v>842447.5</x:v>
      </x:c>
      <x:c r="K2920" s="453" t="str">
        <x:v>NORTE | SUL</x:v>
      </x:c>
      <x:c r="L2920" s="453" t="str">
        <x:v>SIM</x:v>
      </x:c>
      <x:c r="M2920" s="453" t="str">
        <x:v>PRODUÇÃO · COMPÕE O FATOR K</x:v>
      </x:c>
      <x:c r="N2920" s="453" t="str">
        <x:v>AJUSTE TÉCNICO / SUGESTÃO DIRIGIDA | SUGESTÃO POR SIMILARIDADE</x:v>
      </x:c>
    </x:row>
    <x:row r="2921">
      <x:c r="A2921" s="453" t="str">
        <x:v>OUTUBRO 2025</x:v>
      </x:c>
      <x:c r="B2921" s="453" t="str">
        <x:v>STC</x:v>
      </x:c>
      <x:c r="C2921" s="453" t="str">
        <x:v>PRODUÇÃO</x:v>
      </x:c>
      <x:c r="D2921" s="453" t="str">
        <x:v>LIGAÇÃO NOVA</x:v>
      </x:c>
      <x:c r="E2921" s="453" t="str">
        <x:v>5082000199</x:v>
      </x:c>
      <x:c r="F2921" s="601" t="str">
        <x:v>RET MEDIDOR ELETRONICO STC</x:v>
      </x:c>
      <x:c r="G2921" s="453" t="str">
        <x:v>UNIDADE</x:v>
      </x:c>
      <x:c r="H2921" s="604" t="n">
        <x:v>1149</x:v>
      </x:c>
      <x:c r="I2921" s="607" t="n">
        <x:v>22649.25</x:v>
      </x:c>
      <x:c r="J2921" s="607" t="n">
        <x:v>132203.94</x:v>
      </x:c>
      <x:c r="K2921" s="453" t="str">
        <x:v>NORTE | SUL</x:v>
      </x:c>
      <x:c r="L2921" s="453" t="str">
        <x:v>SIM</x:v>
      </x:c>
      <x:c r="M2921" s="453" t="str">
        <x:v>PRODUÇÃO · COMPÕE O FATOR K</x:v>
      </x:c>
      <x:c r="N2921" s="453" t="str">
        <x:v>AJUSTE TÉCNICO / SUGESTÃO DIRIGIDA</x:v>
      </x:c>
    </x:row>
    <x:row r="2922">
      <x:c r="A2922" s="453" t="str">
        <x:v>OUTUBRO 2025</x:v>
      </x:c>
      <x:c r="B2922" s="453" t="str">
        <x:v>STC</x:v>
      </x:c>
      <x:c r="C2922" s="453" t="str">
        <x:v>PRODUÇÃO</x:v>
      </x:c>
      <x:c r="D2922" s="453" t="str">
        <x:v>LIGAÇÃO NOVA</x:v>
      </x:c>
      <x:c r="E2922" s="453" t="str">
        <x:v>5082000202</x:v>
      </x:c>
      <x:c r="F2922" s="601" t="str">
        <x:v>INST MEDIDOR COM TESTE INVERSOR STC</x:v>
      </x:c>
      <x:c r="G2922" s="453" t="str">
        <x:v>UNIDADE</x:v>
      </x:c>
      <x:c r="H2922" s="604" t="n">
        <x:v>852</x:v>
      </x:c>
      <x:c r="I2922" s="607" t="n">
        <x:v>101907.72</x:v>
      </x:c>
      <x:c r="J2922" s="607" t="n">
        <x:v>156205.68</x:v>
      </x:c>
      <x:c r="K2922" s="453" t="str">
        <x:v>NORTE | SUL</x:v>
      </x:c>
      <x:c r="L2922" s="453" t="str">
        <x:v>SIM</x:v>
      </x:c>
      <x:c r="M2922" s="453" t="str">
        <x:v>PRODUÇÃO · COMPÕE O FATOR K</x:v>
      </x:c>
      <x:c r="N2922" s="453" t="str">
        <x:v>AJUSTE TÉCNICO / SUGESTÃO DIRIGIDA</x:v>
      </x:c>
    </x:row>
    <x:row r="2923">
      <x:c r="A2923" s="453" t="str">
        <x:v>OUTUBRO 2025</x:v>
      </x:c>
      <x:c r="B2923" s="453" t="str">
        <x:v>STC</x:v>
      </x:c>
      <x:c r="C2923" s="453" t="str">
        <x:v>PRODUÇÃO</x:v>
      </x:c>
      <x:c r="D2923" s="453" t="str">
        <x:v>LIGAÇÃO NOVA</x:v>
      </x:c>
      <x:c r="E2923" s="453" t="str">
        <x:v>5082000203</x:v>
      </x:c>
      <x:c r="F2923" s="601" t="str">
        <x:v>INST RAMAL DE CONEXAO CONC/MULTIPLEX STC</x:v>
      </x:c>
      <x:c r="G2923" s="453" t="str">
        <x:v>UNIDADE</x:v>
      </x:c>
      <x:c r="H2923" s="604" t="n">
        <x:v>8733</x:v>
      </x:c>
      <x:c r="I2923" s="607" t="n">
        <x:v>1838015.73</x:v>
      </x:c>
      <x:c r="J2923" s="607" t="n">
        <x:v>2098015.92</x:v>
      </x:c>
      <x:c r="K2923" s="453" t="str">
        <x:v>NORTE | SUL</x:v>
      </x:c>
      <x:c r="L2923" s="453" t="str">
        <x:v>SIM</x:v>
      </x:c>
      <x:c r="M2923" s="453" t="str">
        <x:v>PRODUÇÃO · COMPÕE O FATOR K</x:v>
      </x:c>
      <x:c r="N2923" s="453" t="str">
        <x:v>AJUSTE TÉCNICO / SUGESTÃO DIRIGIDA | SUGESTÃO POR SIMILARIDADE</x:v>
      </x:c>
    </x:row>
    <x:row r="2924">
      <x:c r="A2924" s="453" t="str">
        <x:v>OUTUBRO 2025</x:v>
      </x:c>
      <x:c r="B2924" s="453" t="str">
        <x:v>STC</x:v>
      </x:c>
      <x:c r="C2924" s="453" t="str">
        <x:v>PRODUÇÃO</x:v>
      </x:c>
      <x:c r="D2924" s="453" t="str">
        <x:v>LIGAÇÃO NOVA</x:v>
      </x:c>
      <x:c r="E2924" s="453" t="str">
        <x:v>5082000204</x:v>
      </x:c>
      <x:c r="F2924" s="601" t="str">
        <x:v>RET RAMAL DE CONEXAO CONC/MULTIPLEX STC</x:v>
      </x:c>
      <x:c r="G2924" s="453" t="str">
        <x:v>UNIDADE</x:v>
      </x:c>
      <x:c r="H2924" s="604" t="n">
        <x:v>1881</x:v>
      </x:c>
      <x:c r="I2924" s="607" t="n">
        <x:v>26785.44</x:v>
      </x:c>
      <x:c r="J2924" s="607" t="n">
        <x:v>316327.77</x:v>
      </x:c>
      <x:c r="K2924" s="453" t="str">
        <x:v>NORTE | SUL</x:v>
      </x:c>
      <x:c r="L2924" s="453" t="str">
        <x:v>SIM</x:v>
      </x:c>
      <x:c r="M2924" s="453" t="str">
        <x:v>PRODUÇÃO · COMPÕE O FATOR K</x:v>
      </x:c>
      <x:c r="N2924" s="453" t="str">
        <x:v>AJUSTE TÉCNICO / SUGESTÃO DIRIGIDA</x:v>
      </x:c>
    </x:row>
    <x:row r="2925">
      <x:c r="A2925" s="453" t="str">
        <x:v>OUTUBRO 2025</x:v>
      </x:c>
      <x:c r="B2925" s="453" t="str">
        <x:v>STC</x:v>
      </x:c>
      <x:c r="C2925" s="453" t="str">
        <x:v>PRODUÇÃO</x:v>
      </x:c>
      <x:c r="D2925" s="453" t="str">
        <x:v>LIGAÇÃO NOVA</x:v>
      </x:c>
      <x:c r="E2925" s="453" t="str">
        <x:v>5082000206</x:v>
      </x:c>
      <x:c r="F2925" s="601" t="str">
        <x:v>RET RAMAL DE CONEXAO C/ FICALIZ STC</x:v>
      </x:c>
      <x:c r="G2925" s="453" t="str">
        <x:v>UNIDADE</x:v>
      </x:c>
      <x:c r="H2925" s="604" t="n">
        <x:v>852</x:v>
      </x:c>
      <x:c r="I2925" s="607" t="n">
        <x:v>12132.48</x:v>
      </x:c>
      <x:c r="J2925" s="607" t="n">
        <x:v>154050.12</x:v>
      </x:c>
      <x:c r="K2925" s="453" t="str">
        <x:v>NORTE | SUL</x:v>
      </x:c>
      <x:c r="L2925" s="453" t="str">
        <x:v>SIM</x:v>
      </x:c>
      <x:c r="M2925" s="453" t="str">
        <x:v>PRODUÇÃO · COMPÕE O FATOR K</x:v>
      </x:c>
      <x:c r="N2925" s="453" t="str">
        <x:v>SUGESTÃO POR SIMILARIDADE</x:v>
      </x:c>
    </x:row>
    <x:row r="2926">
      <x:c r="A2926" s="453" t="str">
        <x:v>OUTUBRO 2025</x:v>
      </x:c>
      <x:c r="B2926" s="453" t="str">
        <x:v>STC</x:v>
      </x:c>
      <x:c r="C2926" s="453" t="str">
        <x:v>PRODUÇÃO</x:v>
      </x:c>
      <x:c r="D2926" s="453" t="str">
        <x:v>FORA DO ANEXO IX</x:v>
      </x:c>
      <x:c r="E2926" s="453" t="str">
        <x:v>5082000249</x:v>
      </x:c>
      <x:c r="F2926" s="601" t="str">
        <x:v>RET RAMAL CONEX CONC/MULT NORM STC</x:v>
      </x:c>
      <x:c r="G2926" s="453" t="str">
        <x:v>NÃO INFORMADA</x:v>
      </x:c>
      <x:c r="H2926" s="604" t="n">
        <x:v>2024</x:v>
      </x:c>
      <x:c r="I2926" s="607" t="n">
        <x:v>71669.84</x:v>
      </x:c>
      <x:c r="J2926" s="607" t="n">
        <x:v>123889.03</x:v>
      </x:c>
      <x:c r="K2926" s="453" t="str">
        <x:v>NORTE | SUL</x:v>
      </x:c>
      <x:c r="L2926" s="453" t="str">
        <x:v>SIM</x:v>
      </x:c>
      <x:c r="M2926" s="453" t="str">
        <x:v>PRODUÇÃO · COMPÕE O FATOR K</x:v>
      </x:c>
      <x:c r="N2926" s="453" t="str">
        <x:v>SUGESTÃO POR SIMILARIDADE</x:v>
      </x:c>
    </x:row>
    <x:row r="2927">
      <x:c r="A2927" s="453" t="str">
        <x:v>OUTUBRO 2025</x:v>
      </x:c>
      <x:c r="B2927" s="453" t="str">
        <x:v>STC</x:v>
      </x:c>
      <x:c r="C2927" s="453" t="str">
        <x:v>PRODUÇÃO</x:v>
      </x:c>
      <x:c r="D2927" s="453" t="str">
        <x:v>FORA DO ANEXO IX</x:v>
      </x:c>
      <x:c r="E2927" s="453" t="str">
        <x:v>5082000252</x:v>
      </x:c>
      <x:c r="F2927" s="601" t="str">
        <x:v>RET MEDIDOR TRAFO ENERGIZ MF STC</x:v>
      </x:c>
      <x:c r="G2927" s="453" t="str">
        <x:v>NÃO INFORMADA</x:v>
      </x:c>
      <x:c r="H2927" s="604" t="n">
        <x:v>1881</x:v>
      </x:c>
      <x:c r="I2927" s="607" t="n">
        <x:v>26785.44</x:v>
      </x:c>
      <x:c r="J2927" s="607" t="n">
        <x:v>72709.82</x:v>
      </x:c>
      <x:c r="K2927" s="453" t="str">
        <x:v>NORTE | SUL</x:v>
      </x:c>
      <x:c r="L2927" s="453" t="str">
        <x:v>SIM</x:v>
      </x:c>
      <x:c r="M2927" s="453" t="str">
        <x:v>PRODUÇÃO · COMPÕE O FATOR K</x:v>
      </x:c>
      <x:c r="N2927" s="453" t="str">
        <x:v>AJUSTE TÉCNICO / SUGESTÃO DIRIGIDA</x:v>
      </x:c>
    </x:row>
    <x:row r="2928">
      <x:c r="A2928" s="453" t="str">
        <x:v>OUTUBRO 2025</x:v>
      </x:c>
      <x:c r="B2928" s="453" t="str">
        <x:v>STC</x:v>
      </x:c>
      <x:c r="C2928" s="453" t="str">
        <x:v>PRODUÇÃO</x:v>
      </x:c>
      <x:c r="D2928" s="453" t="str">
        <x:v>FORA DO ANEXO IX</x:v>
      </x:c>
      <x:c r="E2928" s="453" t="str">
        <x:v>5082000257</x:v>
      </x:c>
      <x:c r="F2928" s="601" t="str">
        <x:v>INST MEDIDOR TRAFO ENERGIZ MF STC</x:v>
      </x:c>
      <x:c r="G2928" s="453" t="str">
        <x:v>NÃO INFORMADA</x:v>
      </x:c>
      <x:c r="H2928" s="604" t="n">
        <x:v>1881</x:v>
      </x:c>
      <x:c r="I2928" s="607" t="n">
        <x:v>198200.97</x:v>
      </x:c>
      <x:c r="J2928" s="607" t="n">
        <x:v>94522.77</x:v>
      </x:c>
      <x:c r="K2928" s="453" t="str">
        <x:v>NORTE | SUL</x:v>
      </x:c>
      <x:c r="L2928" s="453" t="str">
        <x:v>SIM</x:v>
      </x:c>
      <x:c r="M2928" s="453" t="str">
        <x:v>PRODUÇÃO · COMPÕE O FATOR K</x:v>
      </x:c>
      <x:c r="N2928" s="453" t="str">
        <x:v>AJUSTE TÉCNICO / SUGESTÃO DIRIGIDA</x:v>
      </x:c>
    </x:row>
    <x:row r="2929">
      <x:c r="A2929" s="453" t="str">
        <x:v>NOVEMBRO 2025</x:v>
      </x:c>
      <x:c r="B2929" s="453" t="str">
        <x:v>DISPONIBILIDADE</x:v>
      </x:c>
      <x:c r="C2929" s="453" t="str">
        <x:v>DISPONIBILIDADE</x:v>
      </x:c>
      <x:c r="D2929" s="453" t="str">
        <x:v>LINHA VIVA</x:v>
      </x:c>
      <x:c r="E2929" s="453" t="str">
        <x:v>5013300005</x:v>
      </x:c>
      <x:c r="F2929" s="601" t="str">
        <x:v>TURMA LV 4H CAM SOBREAVISO</x:v>
      </x:c>
      <x:c r="G2929" s="453" t="str">
        <x:v>HORA</x:v>
      </x:c>
      <x:c r="H2929" s="604" t="n">
        <x:v>640.894</x:v>
      </x:c>
      <x:c r="I2929" s="607" t="n">
        <x:v>30718.05</x:v>
      </x:c>
      <x:c r="J2929" s="607" t="n">
        <x:v>30506.55</x:v>
      </x:c>
      <x:c r="K2929" s="453" t="str">
        <x:v>NORTE | SUL</x:v>
      </x:c>
      <x:c r="L2929" s="453" t="str">
        <x:v>NÃO</x:v>
      </x:c>
      <x:c r="M2929" s="453" t="str">
        <x:v>DISPONIBILIDADE O&amp;M · FORA DO FATOR K</x:v>
      </x:c>
      <x:c r="N2929" s="453" t="str">
        <x:v>SUGESTÃO POR SIMILARIDADE</x:v>
      </x:c>
    </x:row>
    <x:row r="2930">
      <x:c r="A2930" s="453" t="str">
        <x:v>NOVEMBRO 2025</x:v>
      </x:c>
      <x:c r="B2930" s="453" t="str">
        <x:v>DISPONIBILIDADE</x:v>
      </x:c>
      <x:c r="C2930" s="453" t="str">
        <x:v>DISPONIBILIDADE</x:v>
      </x:c>
      <x:c r="D2930" s="453" t="str">
        <x:v>LINHA MORTA</x:v>
      </x:c>
      <x:c r="E2930" s="453" t="str">
        <x:v>5020000092</x:v>
      </x:c>
      <x:c r="F2930" s="601" t="str">
        <x:v>INST POSTE CONCRETO ATE 14M LM</x:v>
      </x:c>
      <x:c r="G2930" s="453" t="str">
        <x:v>UNIDADE</x:v>
      </x:c>
      <x:c r="H2930" s="604" t="n">
        <x:v>13</x:v>
      </x:c>
      <x:c r="I2930" s="607" t="n">
        <x:v>17442.77</x:v>
      </x:c>
      <x:c r="J2930" s="607" t="n">
        <x:v>22898.33</x:v>
      </x:c>
      <x:c r="K2930" s="453" t="str">
        <x:v>NORTE | SUL</x:v>
      </x:c>
      <x:c r="L2930" s="453" t="str">
        <x:v>NÃO</x:v>
      </x:c>
      <x:c r="M2930" s="453" t="str">
        <x:v>DISPONIBILIDADE O&amp;M · FORA DO FATOR K</x:v>
      </x:c>
      <x:c r="N2930" s="453" t="str">
        <x:v>DE/PARA POR CÓDIGO</x:v>
      </x:c>
    </x:row>
    <x:row r="2931">
      <x:c r="A2931" s="453" t="str">
        <x:v>NOVEMBRO 2025</x:v>
      </x:c>
      <x:c r="B2931" s="453" t="str">
        <x:v>DISPONIBILIDADE</x:v>
      </x:c>
      <x:c r="C2931" s="453" t="str">
        <x:v>DISPONIBILIDADE</x:v>
      </x:c>
      <x:c r="D2931" s="453" t="str">
        <x:v>LINHA MORTA</x:v>
      </x:c>
      <x:c r="E2931" s="453" t="str">
        <x:v>5020000099</x:v>
      </x:c>
      <x:c r="F2931" s="601" t="str">
        <x:v>RET POSTE DE FIBRA 7 A 19M LM</x:v>
      </x:c>
      <x:c r="G2931" s="453" t="str">
        <x:v>UNIDADE</x:v>
      </x:c>
      <x:c r="H2931" s="604" t="n">
        <x:v>8</x:v>
      </x:c>
      <x:c r="I2931" s="607" t="n">
        <x:v>4245.98</x:v>
      </x:c>
      <x:c r="J2931" s="607" t="n">
        <x:v>4792.08</x:v>
      </x:c>
      <x:c r="K2931" s="453" t="str">
        <x:v>NORTE | SUL</x:v>
      </x:c>
      <x:c r="L2931" s="453" t="str">
        <x:v>NÃO</x:v>
      </x:c>
      <x:c r="M2931" s="453" t="str">
        <x:v>DISPONIBILIDADE O&amp;M · FORA DO FATOR K</x:v>
      </x:c>
      <x:c r="N2931" s="453" t="str">
        <x:v>DE/PARA POR CÓDIGO | NÃO INFORMADA</x:v>
      </x:c>
    </x:row>
    <x:row r="2932">
      <x:c r="A2932" s="453" t="str">
        <x:v>NOVEMBRO 2025</x:v>
      </x:c>
      <x:c r="B2932" s="453" t="str">
        <x:v>DISPONIBILIDADE</x:v>
      </x:c>
      <x:c r="C2932" s="453" t="str">
        <x:v>DISPONIBILIDADE</x:v>
      </x:c>
      <x:c r="D2932" s="453" t="str">
        <x:v>LINHA MORTA</x:v>
      </x:c>
      <x:c r="E2932" s="453" t="str">
        <x:v>5020000106</x:v>
      </x:c>
      <x:c r="F2932" s="601" t="str">
        <x:v>APRUMAR POSTE CONC/FIBRA LM</x:v>
      </x:c>
      <x:c r="G2932" s="453" t="str">
        <x:v>UNIDADE</x:v>
      </x:c>
      <x:c r="H2932" s="604" t="n">
        <x:v>21</x:v>
      </x:c>
      <x:c r="I2932" s="607" t="n">
        <x:v>9582.93</x:v>
      </x:c>
      <x:c r="J2932" s="607" t="n">
        <x:v>13686.12</x:v>
      </x:c>
      <x:c r="K2932" s="453" t="str">
        <x:v>NORTE | SUL</x:v>
      </x:c>
      <x:c r="L2932" s="453" t="str">
        <x:v>NÃO</x:v>
      </x:c>
      <x:c r="M2932" s="453" t="str">
        <x:v>DISPONIBILIDADE O&amp;M · FORA DO FATOR K</x:v>
      </x:c>
      <x:c r="N2932" s="453" t="str">
        <x:v>DE/PARA POR CÓDIGO</x:v>
      </x:c>
    </x:row>
    <x:row r="2933">
      <x:c r="A2933" s="453" t="str">
        <x:v>NOVEMBRO 2025</x:v>
      </x:c>
      <x:c r="B2933" s="453" t="str">
        <x:v>DISPONIBILIDADE</x:v>
      </x:c>
      <x:c r="C2933" s="453" t="str">
        <x:v>DISPONIBILIDADE</x:v>
      </x:c>
      <x:c r="D2933" s="453" t="str">
        <x:v>LINHA MORTA</x:v>
      </x:c>
      <x:c r="E2933" s="453" t="str">
        <x:v>5020100057</x:v>
      </x:c>
      <x:c r="F2933" s="601" t="str">
        <x:v>BASE CONCRETO 2CAMADAS PARA POSTE LM</x:v>
      </x:c>
      <x:c r="G2933" s="453" t="str">
        <x:v>UNIDADE</x:v>
      </x:c>
      <x:c r="H2933" s="604" t="n">
        <x:v>1</x:v>
      </x:c>
      <x:c r="I2933" s="607" t="n">
        <x:v>1591.03</x:v>
      </x:c>
      <x:c r="J2933" s="607" t="n">
        <x:v>1447.38</x:v>
      </x:c>
      <x:c r="K2933" s="453" t="str">
        <x:v>NORTE | SUL</x:v>
      </x:c>
      <x:c r="L2933" s="453" t="str">
        <x:v>NÃO</x:v>
      </x:c>
      <x:c r="M2933" s="453" t="str">
        <x:v>DISPONIBILIDADE O&amp;M · FORA DO FATOR K</x:v>
      </x:c>
      <x:c r="N2933" s="453" t="str">
        <x:v>DE/PARA POR CÓDIGO</x:v>
      </x:c>
    </x:row>
    <x:row r="2934">
      <x:c r="A2934" s="453" t="str">
        <x:v>NOVEMBRO 2025</x:v>
      </x:c>
      <x:c r="B2934" s="453" t="str">
        <x:v>DISPONIBILIDADE</x:v>
      </x:c>
      <x:c r="C2934" s="453" t="str">
        <x:v>DISPONIBILIDADE</x:v>
      </x:c>
      <x:c r="D2934" s="453" t="str">
        <x:v>LINHA MORTA</x:v>
      </x:c>
      <x:c r="E2934" s="453" t="str">
        <x:v>5020200034</x:v>
      </x:c>
      <x:c r="F2934" s="601" t="str">
        <x:v>INST ESTAI ANCORA LM</x:v>
      </x:c>
      <x:c r="G2934" s="453" t="str">
        <x:v>CONJUNTO</x:v>
      </x:c>
      <x:c r="H2934" s="604" t="n">
        <x:v>1</x:v>
      </x:c>
      <x:c r="I2934" s="607" t="n">
        <x:v>2186.46</x:v>
      </x:c>
      <x:c r="J2934" s="607" t="n">
        <x:v>919.09</x:v>
      </x:c>
      <x:c r="K2934" s="453" t="str">
        <x:v>SUL</x:v>
      </x:c>
      <x:c r="L2934" s="453" t="str">
        <x:v>NÃO</x:v>
      </x:c>
      <x:c r="M2934" s="453" t="str">
        <x:v>DISPONIBILIDADE O&amp;M · FORA DO FATOR K</x:v>
      </x:c>
      <x:c r="N2934" s="453" t="str">
        <x:v>DE/PARA POR CÓDIGO | NÃO INFORMADA</x:v>
      </x:c>
    </x:row>
    <x:row r="2935">
      <x:c r="A2935" s="453" t="str">
        <x:v>NOVEMBRO 2025</x:v>
      </x:c>
      <x:c r="B2935" s="453" t="str">
        <x:v>DISPONIBILIDADE</x:v>
      </x:c>
      <x:c r="C2935" s="453" t="str">
        <x:v>DISPONIBILIDADE</x:v>
      </x:c>
      <x:c r="D2935" s="453" t="str">
        <x:v>LINHA MORTA</x:v>
      </x:c>
      <x:c r="E2935" s="453" t="str">
        <x:v>5020200035</x:v>
      </x:c>
      <x:c r="F2935" s="601" t="str">
        <x:v>RET ESTAI ANCORA LM</x:v>
      </x:c>
      <x:c r="G2935" s="453" t="str">
        <x:v>CONJUNTO</x:v>
      </x:c>
      <x:c r="H2935" s="604" t="n">
        <x:v>1</x:v>
      </x:c>
      <x:c r="I2935" s="607" t="n">
        <x:v>283.07</x:v>
      </x:c>
      <x:c r="J2935" s="607" t="n">
        <x:v>258.43</x:v>
      </x:c>
      <x:c r="K2935" s="453" t="str">
        <x:v>SUL</x:v>
      </x:c>
      <x:c r="L2935" s="453" t="str">
        <x:v>NÃO</x:v>
      </x:c>
      <x:c r="M2935" s="453" t="str">
        <x:v>DISPONIBILIDADE O&amp;M · FORA DO FATOR K</x:v>
      </x:c>
      <x:c r="N2935" s="453" t="str">
        <x:v>DE/PARA POR CÓDIGO</x:v>
      </x:c>
    </x:row>
    <x:row r="2936">
      <x:c r="A2936" s="453" t="str">
        <x:v>NOVEMBRO 2025</x:v>
      </x:c>
      <x:c r="B2936" s="453" t="str">
        <x:v>DISPONIBILIDADE</x:v>
      </x:c>
      <x:c r="C2936" s="453" t="str">
        <x:v>DISPONIBILIDADE</x:v>
      </x:c>
      <x:c r="D2936" s="453" t="str">
        <x:v>LINHA MORTA</x:v>
      </x:c>
      <x:c r="E2936" s="453" t="str">
        <x:v>5020200036</x:v>
      </x:c>
      <x:c r="F2936" s="601" t="str">
        <x:v>INST ESTAI SUBSOLO BASE REFORCADA LM</x:v>
      </x:c>
      <x:c r="G2936" s="453" t="str">
        <x:v>CONJUNTO</x:v>
      </x:c>
      <x:c r="H2936" s="604" t="n">
        <x:v>1</x:v>
      </x:c>
      <x:c r="I2936" s="607" t="n">
        <x:v>492.93</x:v>
      </x:c>
      <x:c r="J2936" s="607" t="n">
        <x:v>342.03</x:v>
      </x:c>
      <x:c r="K2936" s="453" t="str">
        <x:v>SUL</x:v>
      </x:c>
      <x:c r="L2936" s="453" t="str">
        <x:v>NÃO</x:v>
      </x:c>
      <x:c r="M2936" s="453" t="str">
        <x:v>DISPONIBILIDADE O&amp;M · FORA DO FATOR K</x:v>
      </x:c>
      <x:c r="N2936" s="453" t="str">
        <x:v>SUGESTÃO POR SIMILARIDADE | NÃO INFORMADA</x:v>
      </x:c>
    </x:row>
    <x:row r="2937">
      <x:c r="A2937" s="453" t="str">
        <x:v>NOVEMBRO 2025</x:v>
      </x:c>
      <x:c r="B2937" s="453" t="str">
        <x:v>DISPONIBILIDADE</x:v>
      </x:c>
      <x:c r="C2937" s="453" t="str">
        <x:v>DISPONIBILIDADE</x:v>
      </x:c>
      <x:c r="D2937" s="453" t="str">
        <x:v>LINHA MORTA</x:v>
      </x:c>
      <x:c r="E2937" s="453" t="str">
        <x:v>5020200037</x:v>
      </x:c>
      <x:c r="F2937" s="601" t="str">
        <x:v>INST ESTAI AEREO LM</x:v>
      </x:c>
      <x:c r="G2937" s="453" t="str">
        <x:v>CONJUNTO</x:v>
      </x:c>
      <x:c r="H2937" s="604" t="n">
        <x:v>1</x:v>
      </x:c>
      <x:c r="I2937" s="607" t="n">
        <x:v>345.81</x:v>
      </x:c>
      <x:c r="J2937" s="607" t="n">
        <x:v>368.06</x:v>
      </x:c>
      <x:c r="K2937" s="453" t="str">
        <x:v>SUL</x:v>
      </x:c>
      <x:c r="L2937" s="453" t="str">
        <x:v>NÃO</x:v>
      </x:c>
      <x:c r="M2937" s="453" t="str">
        <x:v>DISPONIBILIDADE O&amp;M · FORA DO FATOR K</x:v>
      </x:c>
      <x:c r="N2937" s="453" t="str">
        <x:v>DE/PARA POR CÓDIGO | NÃO INFORMADA</x:v>
      </x:c>
    </x:row>
    <x:row r="2938">
      <x:c r="A2938" s="453" t="str">
        <x:v>NOVEMBRO 2025</x:v>
      </x:c>
      <x:c r="B2938" s="453" t="str">
        <x:v>DISPONIBILIDADE</x:v>
      </x:c>
      <x:c r="C2938" s="453" t="str">
        <x:v>DISPONIBILIDADE</x:v>
      </x:c>
      <x:c r="D2938" s="453" t="str">
        <x:v>LINHA MORTA</x:v>
      </x:c>
      <x:c r="E2938" s="453" t="str">
        <x:v>5020200038</x:v>
      </x:c>
      <x:c r="F2938" s="601" t="str">
        <x:v>RET ESTAI AEREO LM</x:v>
      </x:c>
      <x:c r="G2938" s="453" t="str">
        <x:v>CONJUNTO</x:v>
      </x:c>
      <x:c r="H2938" s="604" t="n">
        <x:v>2</x:v>
      </x:c>
      <x:c r="I2938" s="607" t="n">
        <x:v>384.1</x:v>
      </x:c>
      <x:c r="J2938" s="607" t="n">
        <x:v>552.08</x:v>
      </x:c>
      <x:c r="K2938" s="453" t="str">
        <x:v>NORTE | SUL</x:v>
      </x:c>
      <x:c r="L2938" s="453" t="str">
        <x:v>NÃO</x:v>
      </x:c>
      <x:c r="M2938" s="453" t="str">
        <x:v>DISPONIBILIDADE O&amp;M · FORA DO FATOR K</x:v>
      </x:c>
      <x:c r="N2938" s="453" t="str">
        <x:v>DE/PARA POR CÓDIGO | NÃO INFORMADA</x:v>
      </x:c>
    </x:row>
    <x:row r="2939">
      <x:c r="A2939" s="453" t="str">
        <x:v>NOVEMBRO 2025</x:v>
      </x:c>
      <x:c r="B2939" s="453" t="str">
        <x:v>DISPONIBILIDADE</x:v>
      </x:c>
      <x:c r="C2939" s="453" t="str">
        <x:v>DISPONIBILIDADE</x:v>
      </x:c>
      <x:c r="D2939" s="453" t="str">
        <x:v>LINHA MORTA</x:v>
      </x:c>
      <x:c r="E2939" s="453" t="str">
        <x:v>5020200039</x:v>
      </x:c>
      <x:c r="F2939" s="601" t="str">
        <x:v>TENSIONAR ESTAI LM</x:v>
      </x:c>
      <x:c r="G2939" s="453" t="str">
        <x:v>CONJUNTO</x:v>
      </x:c>
      <x:c r="H2939" s="604" t="n">
        <x:v>25</x:v>
      </x:c>
      <x:c r="I2939" s="607" t="n">
        <x:v>2383.64</x:v>
      </x:c>
      <x:c r="J2939" s="607" t="n">
        <x:v>4600.75</x:v>
      </x:c>
      <x:c r="K2939" s="453" t="str">
        <x:v>SUL</x:v>
      </x:c>
      <x:c r="L2939" s="453" t="str">
        <x:v>NÃO</x:v>
      </x:c>
      <x:c r="M2939" s="453" t="str">
        <x:v>DISPONIBILIDADE O&amp;M · FORA DO FATOR K</x:v>
      </x:c>
      <x:c r="N2939" s="453" t="str">
        <x:v>DE/PARA POR CÓDIGO</x:v>
      </x:c>
    </x:row>
    <x:row r="2940">
      <x:c r="A2940" s="453" t="str">
        <x:v>NOVEMBRO 2025</x:v>
      </x:c>
      <x:c r="B2940" s="453" t="str">
        <x:v>DISPONIBILIDADE</x:v>
      </x:c>
      <x:c r="C2940" s="453" t="str">
        <x:v>DISPONIBILIDADE</x:v>
      </x:c>
      <x:c r="D2940" s="453" t="str">
        <x:v>LINHA MORTA</x:v>
      </x:c>
      <x:c r="E2940" s="453" t="str">
        <x:v>5021000131</x:v>
      </x:c>
      <x:c r="F2940" s="601" t="str">
        <x:v>INST ESTR PRI 2/3F SUS/PAS SP CRUZ SP LM</x:v>
      </x:c>
      <x:c r="G2940" s="453" t="str">
        <x:v>CONJUNTO</x:v>
      </x:c>
      <x:c r="H2940" s="604" t="n">
        <x:v>27</x:v>
      </x:c>
      <x:c r="I2940" s="607" t="n">
        <x:v>11784.21</x:v>
      </x:c>
      <x:c r="J2940" s="607" t="n">
        <x:v>17621.28</x:v>
      </x:c>
      <x:c r="K2940" s="453" t="str">
        <x:v>NORTE | SUL</x:v>
      </x:c>
      <x:c r="L2940" s="453" t="str">
        <x:v>NÃO</x:v>
      </x:c>
      <x:c r="M2940" s="453" t="str">
        <x:v>DISPONIBILIDADE O&amp;M · FORA DO FATOR K</x:v>
      </x:c>
      <x:c r="N2940" s="453" t="str">
        <x:v>DE/PARA POR CÓDIGO | NÃO INFORMADA</x:v>
      </x:c>
    </x:row>
    <x:row r="2941">
      <x:c r="A2941" s="453" t="str">
        <x:v>NOVEMBRO 2025</x:v>
      </x:c>
      <x:c r="B2941" s="453" t="str">
        <x:v>DISPONIBILIDADE</x:v>
      </x:c>
      <x:c r="C2941" s="453" t="str">
        <x:v>DISPONIBILIDADE</x:v>
      </x:c>
      <x:c r="D2941" s="453" t="str">
        <x:v>LINHA MORTA</x:v>
      </x:c>
      <x:c r="E2941" s="453" t="str">
        <x:v>5021000132</x:v>
      </x:c>
      <x:c r="F2941" s="601" t="str">
        <x:v>RET ESTR PRI 2/3F SUS/PAS SP CRUZ SP LM</x:v>
      </x:c>
      <x:c r="G2941" s="453" t="str">
        <x:v>CONJUNTO</x:v>
      </x:c>
      <x:c r="H2941" s="604" t="n">
        <x:v>20</x:v>
      </x:c>
      <x:c r="I2941" s="607" t="n">
        <x:v>3578.45</x:v>
      </x:c>
      <x:c r="J2941" s="607" t="n">
        <x:v>9787.6</x:v>
      </x:c>
      <x:c r="K2941" s="453" t="str">
        <x:v>NORTE | SUL</x:v>
      </x:c>
      <x:c r="L2941" s="453" t="str">
        <x:v>NÃO</x:v>
      </x:c>
      <x:c r="M2941" s="453" t="str">
        <x:v>DISPONIBILIDADE O&amp;M · FORA DO FATOR K</x:v>
      </x:c>
      <x:c r="N2941" s="453" t="str">
        <x:v>DE/PARA POR CÓDIGO</x:v>
      </x:c>
    </x:row>
    <x:row r="2942">
      <x:c r="A2942" s="453" t="str">
        <x:v>NOVEMBRO 2025</x:v>
      </x:c>
      <x:c r="B2942" s="453" t="str">
        <x:v>DISPONIBILIDADE</x:v>
      </x:c>
      <x:c r="C2942" s="453" t="str">
        <x:v>DISPONIBILIDADE</x:v>
      </x:c>
      <x:c r="D2942" s="453" t="str">
        <x:v>LINHA MORTA</x:v>
      </x:c>
      <x:c r="E2942" s="453" t="str">
        <x:v>5021000133</x:v>
      </x:c>
      <x:c r="F2942" s="601" t="str">
        <x:v>INST ESTR PRI 2/3F SUS/PAS DP CRUZ DP LM</x:v>
      </x:c>
      <x:c r="G2942" s="453" t="str">
        <x:v>CONJUNTO</x:v>
      </x:c>
      <x:c r="H2942" s="604" t="n">
        <x:v>2</x:v>
      </x:c>
      <x:c r="I2942" s="607" t="n">
        <x:v>1194.56</x:v>
      </x:c>
      <x:c r="J2942" s="607" t="n">
        <x:v>1902.32</x:v>
      </x:c>
      <x:c r="K2942" s="453" t="str">
        <x:v>NORTE | SUL</x:v>
      </x:c>
      <x:c r="L2942" s="453" t="str">
        <x:v>NÃO</x:v>
      </x:c>
      <x:c r="M2942" s="453" t="str">
        <x:v>DISPONIBILIDADE O&amp;M · FORA DO FATOR K</x:v>
      </x:c>
      <x:c r="N2942" s="453" t="str">
        <x:v>DE/PARA POR CÓDIGO | NÃO INFORMADA</x:v>
      </x:c>
    </x:row>
    <x:row r="2943">
      <x:c r="A2943" s="453" t="str">
        <x:v>NOVEMBRO 2025</x:v>
      </x:c>
      <x:c r="B2943" s="453" t="str">
        <x:v>DISPONIBILIDADE</x:v>
      </x:c>
      <x:c r="C2943" s="453" t="str">
        <x:v>DISPONIBILIDADE</x:v>
      </x:c>
      <x:c r="D2943" s="453" t="str">
        <x:v>LINHA MORTA</x:v>
      </x:c>
      <x:c r="E2943" s="453" t="str">
        <x:v>5021000134</x:v>
      </x:c>
      <x:c r="F2943" s="601" t="str">
        <x:v>RET ESTR PRI 2/3F SUS/PAS DP CRUZ DP LM</x:v>
      </x:c>
      <x:c r="G2943" s="453" t="str">
        <x:v>CONJUNTO</x:v>
      </x:c>
      <x:c r="H2943" s="604" t="n">
        <x:v>4</x:v>
      </x:c>
      <x:c r="I2943" s="607" t="n">
        <x:v>544.68</x:v>
      </x:c>
      <x:c r="J2943" s="607" t="n">
        <x:v>2853.48</x:v>
      </x:c>
      <x:c r="K2943" s="453" t="str">
        <x:v>NORTE | SUL</x:v>
      </x:c>
      <x:c r="L2943" s="453" t="str">
        <x:v>NÃO</x:v>
      </x:c>
      <x:c r="M2943" s="453" t="str">
        <x:v>DISPONIBILIDADE O&amp;M · FORA DO FATOR K</x:v>
      </x:c>
      <x:c r="N2943" s="453" t="str">
        <x:v>DE/PARA POR CÓDIGO</x:v>
      </x:c>
    </x:row>
    <x:row r="2944">
      <x:c r="A2944" s="453" t="str">
        <x:v>NOVEMBRO 2025</x:v>
      </x:c>
      <x:c r="B2944" s="453" t="str">
        <x:v>DISPONIBILIDADE</x:v>
      </x:c>
      <x:c r="C2944" s="453" t="str">
        <x:v>DISPONIBILIDADE</x:v>
      </x:c>
      <x:c r="D2944" s="453" t="str">
        <x:v>LINHA MORTA</x:v>
      </x:c>
      <x:c r="E2944" s="453" t="str">
        <x:v>5021000135</x:v>
      </x:c>
      <x:c r="F2944" s="601" t="str">
        <x:v>INST ESTR PRI 2/3F ANC/AMA SP CRUZ DP LM</x:v>
      </x:c>
      <x:c r="G2944" s="453" t="str">
        <x:v>CONJUNTO</x:v>
      </x:c>
      <x:c r="H2944" s="604" t="n">
        <x:v>2</x:v>
      </x:c>
      <x:c r="I2944" s="607" t="n">
        <x:v>1747.22</x:v>
      </x:c>
      <x:c r="J2944" s="607" t="n">
        <x:v>2140.52</x:v>
      </x:c>
      <x:c r="K2944" s="453" t="str">
        <x:v>SUL</x:v>
      </x:c>
      <x:c r="L2944" s="453" t="str">
        <x:v>NÃO</x:v>
      </x:c>
      <x:c r="M2944" s="453" t="str">
        <x:v>DISPONIBILIDADE O&amp;M · FORA DO FATOR K</x:v>
      </x:c>
      <x:c r="N2944" s="453" t="str">
        <x:v>DE/PARA POR CÓDIGO | NÃO INFORMADA</x:v>
      </x:c>
    </x:row>
    <x:row r="2945">
      <x:c r="A2945" s="453" t="str">
        <x:v>NOVEMBRO 2025</x:v>
      </x:c>
      <x:c r="B2945" s="453" t="str">
        <x:v>DISPONIBILIDADE</x:v>
      </x:c>
      <x:c r="C2945" s="453" t="str">
        <x:v>DISPONIBILIDADE</x:v>
      </x:c>
      <x:c r="D2945" s="453" t="str">
        <x:v>LINHA MORTA</x:v>
      </x:c>
      <x:c r="E2945" s="453" t="str">
        <x:v>5021000137</x:v>
      </x:c>
      <x:c r="F2945" s="601" t="str">
        <x:v>INST ESTR PRI 2/3F ANC/AMA DP CRUZ DP LM</x:v>
      </x:c>
      <x:c r="G2945" s="453" t="str">
        <x:v>CONJUNTO</x:v>
      </x:c>
      <x:c r="H2945" s="604" t="n">
        <x:v>1</x:v>
      </x:c>
      <x:c r="I2945" s="607" t="n">
        <x:v>1244.55</x:v>
      </x:c>
      <x:c r="J2945" s="607" t="n">
        <x:v>1522.44</x:v>
      </x:c>
      <x:c r="K2945" s="453" t="str">
        <x:v>NORTE | SUL</x:v>
      </x:c>
      <x:c r="L2945" s="453" t="str">
        <x:v>NÃO</x:v>
      </x:c>
      <x:c r="M2945" s="453" t="str">
        <x:v>DISPONIBILIDADE O&amp;M · FORA DO FATOR K</x:v>
      </x:c>
      <x:c r="N2945" s="453" t="str">
        <x:v>DE/PARA POR CÓDIGO</x:v>
      </x:c>
    </x:row>
    <x:row r="2946">
      <x:c r="A2946" s="453" t="str">
        <x:v>NOVEMBRO 2025</x:v>
      </x:c>
      <x:c r="B2946" s="453" t="str">
        <x:v>DISPONIBILIDADE</x:v>
      </x:c>
      <x:c r="C2946" s="453" t="str">
        <x:v>DISPONIBILIDADE</x:v>
      </x:c>
      <x:c r="D2946" s="453" t="str">
        <x:v>LINHA MORTA</x:v>
      </x:c>
      <x:c r="E2946" s="453" t="str">
        <x:v>5021000138</x:v>
      </x:c>
      <x:c r="F2946" s="601" t="str">
        <x:v>RET ESTR PRI 2/3F ANC/AMA DP CRUZ DP LM</x:v>
      </x:c>
      <x:c r="G2946" s="453" t="str">
        <x:v>CONJUNTO</x:v>
      </x:c>
      <x:c r="H2946" s="604" t="n">
        <x:v>1</x:v>
      </x:c>
      <x:c r="I2946" s="607" t="n">
        <x:v>871.14</x:v>
      </x:c>
      <x:c r="J2946" s="607" t="n">
        <x:v>1065.66</x:v>
      </x:c>
      <x:c r="K2946" s="453" t="str">
        <x:v>NORTE | SUL</x:v>
      </x:c>
      <x:c r="L2946" s="453" t="str">
        <x:v>NÃO</x:v>
      </x:c>
      <x:c r="M2946" s="453" t="str">
        <x:v>DISPONIBILIDADE O&amp;M · FORA DO FATOR K</x:v>
      </x:c>
      <x:c r="N2946" s="453" t="str">
        <x:v>DE/PARA POR CÓDIGO | NÃO INFORMADA</x:v>
      </x:c>
    </x:row>
    <x:row r="2947">
      <x:c r="A2947" s="453" t="str">
        <x:v>NOVEMBRO 2025</x:v>
      </x:c>
      <x:c r="B2947" s="453" t="str">
        <x:v>DISPONIBILIDADE</x:v>
      </x:c>
      <x:c r="C2947" s="453" t="str">
        <x:v>DISPONIBILIDADE</x:v>
      </x:c>
      <x:c r="D2947" s="453" t="str">
        <x:v>LINHA MORTA</x:v>
      </x:c>
      <x:c r="E2947" s="453" t="str">
        <x:v>5021000140</x:v>
      </x:c>
      <x:c r="F2947" s="601" t="str">
        <x:v>RET ESTR PRI 1F SUSP/PAS SP S/CRUZ LM</x:v>
      </x:c>
      <x:c r="G2947" s="453" t="str">
        <x:v>CONJUNTO</x:v>
      </x:c>
      <x:c r="H2947" s="604" t="n">
        <x:v>1</x:v>
      </x:c>
      <x:c r="I2947" s="607" t="n">
        <x:v>68.31</x:v>
      </x:c>
      <x:c r="J2947" s="607" t="n">
        <x:v>197.17</x:v>
      </x:c>
      <x:c r="K2947" s="453" t="str">
        <x:v>SUL</x:v>
      </x:c>
      <x:c r="L2947" s="453" t="str">
        <x:v>NÃO</x:v>
      </x:c>
      <x:c r="M2947" s="453" t="str">
        <x:v>DISPONIBILIDADE O&amp;M · FORA DO FATOR K</x:v>
      </x:c>
      <x:c r="N2947" s="453" t="str">
        <x:v>DE/PARA POR CÓDIGO</x:v>
      </x:c>
    </x:row>
    <x:row r="2948">
      <x:c r="A2948" s="453" t="str">
        <x:v>NOVEMBRO 2025</x:v>
      </x:c>
      <x:c r="B2948" s="453" t="str">
        <x:v>DISPONIBILIDADE</x:v>
      </x:c>
      <x:c r="C2948" s="453" t="str">
        <x:v>DISPONIBILIDADE</x:v>
      </x:c>
      <x:c r="D2948" s="453" t="str">
        <x:v>LINHA MORTA</x:v>
      </x:c>
      <x:c r="E2948" s="453" t="str">
        <x:v>5021000141</x:v>
      </x:c>
      <x:c r="F2948" s="601" t="str">
        <x:v>INST ESTR PRI 1F SUSP/PAS DP S/CRUZ LM</x:v>
      </x:c>
      <x:c r="G2948" s="453" t="str">
        <x:v>CONJUNTO</x:v>
      </x:c>
      <x:c r="H2948" s="604" t="n">
        <x:v>3</x:v>
      </x:c>
      <x:c r="I2948" s="607" t="n">
        <x:v>306.11</x:v>
      </x:c>
      <x:c r="J2948" s="607" t="n">
        <x:v>1094.7</x:v>
      </x:c>
      <x:c r="K2948" s="453" t="str">
        <x:v>NORTE | SUL</x:v>
      </x:c>
      <x:c r="L2948" s="453" t="str">
        <x:v>NÃO</x:v>
      </x:c>
      <x:c r="M2948" s="453" t="str">
        <x:v>DISPONIBILIDADE O&amp;M · FORA DO FATOR K</x:v>
      </x:c>
      <x:c r="N2948" s="453" t="str">
        <x:v>DE/PARA POR CÓDIGO</x:v>
      </x:c>
    </x:row>
    <x:row r="2949">
      <x:c r="A2949" s="453" t="str">
        <x:v>NOVEMBRO 2025</x:v>
      </x:c>
      <x:c r="B2949" s="453" t="str">
        <x:v>DISPONIBILIDADE</x:v>
      </x:c>
      <x:c r="C2949" s="453" t="str">
        <x:v>DISPONIBILIDADE</x:v>
      </x:c>
      <x:c r="D2949" s="453" t="str">
        <x:v>LINHA MORTA</x:v>
      </x:c>
      <x:c r="E2949" s="453" t="str">
        <x:v>5021000143</x:v>
      </x:c>
      <x:c r="F2949" s="601" t="str">
        <x:v>INST ESTR PRI 1F ANC/AMA SP S/CRUZ LM</x:v>
      </x:c>
      <x:c r="G2949" s="453" t="str">
        <x:v>CONJUNTO</x:v>
      </x:c>
      <x:c r="H2949" s="604" t="n">
        <x:v>3</x:v>
      </x:c>
      <x:c r="I2949" s="607" t="n">
        <x:v>501.82</x:v>
      </x:c>
      <x:c r="J2949" s="607" t="n">
        <x:v>1253.22</x:v>
      </x:c>
      <x:c r="K2949" s="453" t="str">
        <x:v>SUL</x:v>
      </x:c>
      <x:c r="L2949" s="453" t="str">
        <x:v>NÃO</x:v>
      </x:c>
      <x:c r="M2949" s="453" t="str">
        <x:v>DISPONIBILIDADE O&amp;M · FORA DO FATOR K</x:v>
      </x:c>
      <x:c r="N2949" s="453" t="str">
        <x:v>DE/PARA POR CÓDIGO</x:v>
      </x:c>
    </x:row>
    <x:row r="2950">
      <x:c r="A2950" s="453" t="str">
        <x:v>NOVEMBRO 2025</x:v>
      </x:c>
      <x:c r="B2950" s="453" t="str">
        <x:v>DISPONIBILIDADE</x:v>
      </x:c>
      <x:c r="C2950" s="453" t="str">
        <x:v>DISPONIBILIDADE</x:v>
      </x:c>
      <x:c r="D2950" s="453" t="str">
        <x:v>LINHA MORTA</x:v>
      </x:c>
      <x:c r="E2950" s="453" t="str">
        <x:v>5021000144</x:v>
      </x:c>
      <x:c r="F2950" s="601" t="str">
        <x:v>RET ESTR PRI 1F ANC/AMA SP S/CRUZ LM</x:v>
      </x:c>
      <x:c r="G2950" s="453" t="str">
        <x:v>CONJUNTO</x:v>
      </x:c>
      <x:c r="H2950" s="604" t="n">
        <x:v>3</x:v>
      </x:c>
      <x:c r="I2950" s="607" t="n">
        <x:v>347.39</x:v>
      </x:c>
      <x:c r="J2950" s="607" t="n">
        <x:v>867.57</x:v>
      </x:c>
      <x:c r="K2950" s="453" t="str">
        <x:v>SUL</x:v>
      </x:c>
      <x:c r="L2950" s="453" t="str">
        <x:v>NÃO</x:v>
      </x:c>
      <x:c r="M2950" s="453" t="str">
        <x:v>DISPONIBILIDADE O&amp;M · FORA DO FATOR K</x:v>
      </x:c>
      <x:c r="N2950" s="453" t="str">
        <x:v>DE/PARA POR CÓDIGO</x:v>
      </x:c>
    </x:row>
    <x:row r="2951">
      <x:c r="A2951" s="453" t="str">
        <x:v>NOVEMBRO 2025</x:v>
      </x:c>
      <x:c r="B2951" s="453" t="str">
        <x:v>DISPONIBILIDADE</x:v>
      </x:c>
      <x:c r="C2951" s="453" t="str">
        <x:v>DISPONIBILIDADE</x:v>
      </x:c>
      <x:c r="D2951" s="453" t="str">
        <x:v>LINHA MORTA</x:v>
      </x:c>
      <x:c r="E2951" s="453" t="str">
        <x:v>5021000145</x:v>
      </x:c>
      <x:c r="F2951" s="601" t="str">
        <x:v>INST ESTR PRI 1F ANC/AMA DP S/CRUZ LM</x:v>
      </x:c>
      <x:c r="G2951" s="453" t="str">
        <x:v>CONJUNTO</x:v>
      </x:c>
      <x:c r="H2951" s="604" t="n">
        <x:v>2</x:v>
      </x:c>
      <x:c r="I2951" s="607" t="n">
        <x:v>761.4</x:v>
      </x:c>
      <x:c r="J2951" s="607" t="n">
        <x:v>1050.54</x:v>
      </x:c>
      <x:c r="K2951" s="453" t="str">
        <x:v>SUL</x:v>
      </x:c>
      <x:c r="L2951" s="453" t="str">
        <x:v>NÃO</x:v>
      </x:c>
      <x:c r="M2951" s="453" t="str">
        <x:v>DISPONIBILIDADE O&amp;M · FORA DO FATOR K</x:v>
      </x:c>
      <x:c r="N2951" s="453" t="str">
        <x:v>DE/PARA POR CÓDIGO</x:v>
      </x:c>
    </x:row>
    <x:row r="2952">
      <x:c r="A2952" s="453" t="str">
        <x:v>NOVEMBRO 2025</x:v>
      </x:c>
      <x:c r="B2952" s="453" t="str">
        <x:v>DISPONIBILIDADE</x:v>
      </x:c>
      <x:c r="C2952" s="453" t="str">
        <x:v>DISPONIBILIDADE</x:v>
      </x:c>
      <x:c r="D2952" s="453" t="str">
        <x:v>LINHA MORTA</x:v>
      </x:c>
      <x:c r="E2952" s="453" t="str">
        <x:v>5021000146</x:v>
      </x:c>
      <x:c r="F2952" s="601" t="str">
        <x:v>RET ESTR PRI 1F ANC/AMA DP S/CRUZ LM</x:v>
      </x:c>
      <x:c r="G2952" s="453" t="str">
        <x:v>CONJUNTO</x:v>
      </x:c>
      <x:c r="H2952" s="604" t="n">
        <x:v>1</x:v>
      </x:c>
      <x:c r="I2952" s="607" t="n">
        <x:v>146.42</x:v>
      </x:c>
      <x:c r="J2952" s="607" t="n">
        <x:v>354.91</x:v>
      </x:c>
      <x:c r="K2952" s="453" t="str">
        <x:v>SUL</x:v>
      </x:c>
      <x:c r="L2952" s="453" t="str">
        <x:v>NÃO</x:v>
      </x:c>
      <x:c r="M2952" s="453" t="str">
        <x:v>DISPONIBILIDADE O&amp;M · FORA DO FATOR K</x:v>
      </x:c>
      <x:c r="N2952" s="453" t="str">
        <x:v>DE/PARA POR CÓDIGO</x:v>
      </x:c>
    </x:row>
    <x:row r="2953">
      <x:c r="A2953" s="453" t="str">
        <x:v>NOVEMBRO 2025</x:v>
      </x:c>
      <x:c r="B2953" s="453" t="str">
        <x:v>DISPONIBILIDADE</x:v>
      </x:c>
      <x:c r="C2953" s="453" t="str">
        <x:v>DISPONIBILIDADE</x:v>
      </x:c>
      <x:c r="D2953" s="453" t="str">
        <x:v>LINHA MORTA</x:v>
      </x:c>
      <x:c r="E2953" s="453" t="str">
        <x:v>5021100014</x:v>
      </x:c>
      <x:c r="F2953" s="601" t="str">
        <x:v>INST ESTRUTURA SECUNDARIA LM</x:v>
      </x:c>
      <x:c r="G2953" s="453" t="str">
        <x:v>UNIDADE</x:v>
      </x:c>
      <x:c r="H2953" s="604" t="n">
        <x:v>21</x:v>
      </x:c>
      <x:c r="I2953" s="607" t="n">
        <x:v>2319</x:v>
      </x:c>
      <x:c r="J2953" s="607" t="n">
        <x:v>4968.81</x:v>
      </x:c>
      <x:c r="K2953" s="453" t="str">
        <x:v>NORTE | SUL</x:v>
      </x:c>
      <x:c r="L2953" s="453" t="str">
        <x:v>NÃO</x:v>
      </x:c>
      <x:c r="M2953" s="453" t="str">
        <x:v>DISPONIBILIDADE O&amp;M · FORA DO FATOR K</x:v>
      </x:c>
      <x:c r="N2953" s="453" t="str">
        <x:v>DE/PARA POR CÓDIGO | NÃO INFORMADA</x:v>
      </x:c>
    </x:row>
    <x:row r="2954">
      <x:c r="A2954" s="453" t="str">
        <x:v>NOVEMBRO 2025</x:v>
      </x:c>
      <x:c r="B2954" s="453" t="str">
        <x:v>DISPONIBILIDADE</x:v>
      </x:c>
      <x:c r="C2954" s="453" t="str">
        <x:v>DISPONIBILIDADE</x:v>
      </x:c>
      <x:c r="D2954" s="453" t="str">
        <x:v>LINHA MORTA</x:v>
      </x:c>
      <x:c r="E2954" s="453" t="str">
        <x:v>5021100015</x:v>
      </x:c>
      <x:c r="F2954" s="601" t="str">
        <x:v>RET ESTRUTURA SECUNDARIA LM</x:v>
      </x:c>
      <x:c r="G2954" s="453" t="str">
        <x:v>UNIDADE</x:v>
      </x:c>
      <x:c r="H2954" s="604" t="n">
        <x:v>19</x:v>
      </x:c>
      <x:c r="I2954" s="607" t="n">
        <x:v>632.52</x:v>
      </x:c>
      <x:c r="J2954" s="607" t="n">
        <x:v>4495.59</x:v>
      </x:c>
      <x:c r="K2954" s="453" t="str">
        <x:v>NORTE | SUL</x:v>
      </x:c>
      <x:c r="L2954" s="453" t="str">
        <x:v>NÃO</x:v>
      </x:c>
      <x:c r="M2954" s="453" t="str">
        <x:v>DISPONIBILIDADE O&amp;M · FORA DO FATOR K</x:v>
      </x:c>
      <x:c r="N2954" s="453" t="str">
        <x:v>DE/PARA POR CÓDIGO</x:v>
      </x:c>
    </x:row>
    <x:row r="2955">
      <x:c r="A2955" s="453" t="str">
        <x:v>NOVEMBRO 2025</x:v>
      </x:c>
      <x:c r="B2955" s="453" t="str">
        <x:v>DISPONIBILIDADE</x:v>
      </x:c>
      <x:c r="C2955" s="453" t="str">
        <x:v>DISPONIBILIDADE</x:v>
      </x:c>
      <x:c r="D2955" s="453" t="str">
        <x:v>LINHA MORTA</x:v>
      </x:c>
      <x:c r="E2955" s="453" t="str">
        <x:v>5021200046</x:v>
      </x:c>
      <x:c r="F2955" s="601" t="str">
        <x:v>INST ISOLADOR PINO/PILAR LM</x:v>
      </x:c>
      <x:c r="G2955" s="453" t="str">
        <x:v>UNIDADE</x:v>
      </x:c>
      <x:c r="H2955" s="604" t="n">
        <x:v>15</x:v>
      </x:c>
      <x:c r="I2955" s="607" t="n">
        <x:v>920.82</x:v>
      </x:c>
      <x:c r="J2955" s="607" t="n">
        <x:v>4534.95</x:v>
      </x:c>
      <x:c r="K2955" s="453" t="str">
        <x:v>NORTE | SUL</x:v>
      </x:c>
      <x:c r="L2955" s="453" t="str">
        <x:v>NÃO</x:v>
      </x:c>
      <x:c r="M2955" s="453" t="str">
        <x:v>DISPONIBILIDADE O&amp;M · FORA DO FATOR K</x:v>
      </x:c>
      <x:c r="N2955" s="453" t="str">
        <x:v>DE/PARA POR CÓDIGO | NÃO INFORMADA</x:v>
      </x:c>
    </x:row>
    <x:row r="2956">
      <x:c r="A2956" s="453" t="str">
        <x:v>NOVEMBRO 2025</x:v>
      </x:c>
      <x:c r="B2956" s="453" t="str">
        <x:v>DISPONIBILIDADE</x:v>
      </x:c>
      <x:c r="C2956" s="453" t="str">
        <x:v>DISPONIBILIDADE</x:v>
      </x:c>
      <x:c r="D2956" s="453" t="str">
        <x:v>LINHA MORTA</x:v>
      </x:c>
      <x:c r="E2956" s="453" t="str">
        <x:v>5021200047</x:v>
      </x:c>
      <x:c r="F2956" s="601" t="str">
        <x:v>RET ISOLADOR PINO/PILAR LM</x:v>
      </x:c>
      <x:c r="G2956" s="453" t="str">
        <x:v>UNIDADE</x:v>
      </x:c>
      <x:c r="H2956" s="604" t="n">
        <x:v>7</x:v>
      </x:c>
      <x:c r="I2956" s="607" t="n">
        <x:v>166.94</x:v>
      </x:c>
      <x:c r="J2956" s="607" t="n">
        <x:v>2116.31</x:v>
      </x:c>
      <x:c r="K2956" s="453" t="str">
        <x:v>NORTE | SUL</x:v>
      </x:c>
      <x:c r="L2956" s="453" t="str">
        <x:v>NÃO</x:v>
      </x:c>
      <x:c r="M2956" s="453" t="str">
        <x:v>DISPONIBILIDADE O&amp;M · FORA DO FATOR K</x:v>
      </x:c>
      <x:c r="N2956" s="453" t="str">
        <x:v>DE/PARA POR CÓDIGO</x:v>
      </x:c>
    </x:row>
    <x:row r="2957">
      <x:c r="A2957" s="453" t="str">
        <x:v>NOVEMBRO 2025</x:v>
      </x:c>
      <x:c r="B2957" s="453" t="str">
        <x:v>DISPONIBILIDADE</x:v>
      </x:c>
      <x:c r="C2957" s="453" t="str">
        <x:v>DISPONIBILIDADE</x:v>
      </x:c>
      <x:c r="D2957" s="453" t="str">
        <x:v>LINHA MORTA</x:v>
      </x:c>
      <x:c r="E2957" s="453" t="str">
        <x:v>5021200048</x:v>
      </x:c>
      <x:c r="F2957" s="601" t="str">
        <x:v>INST ISOLAD DISCO/ANCORAGEM LM</x:v>
      </x:c>
      <x:c r="G2957" s="453" t="str">
        <x:v>CONJUNTO</x:v>
      </x:c>
      <x:c r="H2957" s="604" t="n">
        <x:v>1</x:v>
      </x:c>
      <x:c r="I2957" s="607" t="n">
        <x:v>45.36</x:v>
      </x:c>
      <x:c r="J2957" s="607" t="n">
        <x:v>332.43</x:v>
      </x:c>
      <x:c r="K2957" s="453" t="str">
        <x:v>NORTE | SUL</x:v>
      </x:c>
      <x:c r="L2957" s="453" t="str">
        <x:v>NÃO</x:v>
      </x:c>
      <x:c r="M2957" s="453" t="str">
        <x:v>DISPONIBILIDADE O&amp;M · FORA DO FATOR K</x:v>
      </x:c>
      <x:c r="N2957" s="453" t="str">
        <x:v>DE/PARA POR CÓDIGO</x:v>
      </x:c>
    </x:row>
    <x:row r="2958">
      <x:c r="A2958" s="453" t="str">
        <x:v>NOVEMBRO 2025</x:v>
      </x:c>
      <x:c r="B2958" s="453" t="str">
        <x:v>DISPONIBILIDADE</x:v>
      </x:c>
      <x:c r="C2958" s="453" t="str">
        <x:v>DISPONIBILIDADE</x:v>
      </x:c>
      <x:c r="D2958" s="453" t="str">
        <x:v>LINHA MORTA</x:v>
      </x:c>
      <x:c r="E2958" s="453" t="str">
        <x:v>5022000236</x:v>
      </x:c>
      <x:c r="F2958" s="601" t="str">
        <x:v>INST COND NU ALUMINIO &lt;= 1/0 LM</x:v>
      </x:c>
      <x:c r="G2958" s="453" t="str">
        <x:v>METRO</x:v>
      </x:c>
      <x:c r="H2958" s="604" t="n">
        <x:v>36</x:v>
      </x:c>
      <x:c r="I2958" s="607" t="n">
        <x:v>285.16</x:v>
      </x:c>
      <x:c r="J2958" s="607" t="n">
        <x:v>203.4</x:v>
      </x:c>
      <x:c r="K2958" s="453" t="str">
        <x:v>NORTE | SUL</x:v>
      </x:c>
      <x:c r="L2958" s="453" t="str">
        <x:v>NÃO</x:v>
      </x:c>
      <x:c r="M2958" s="453" t="str">
        <x:v>DISPONIBILIDADE O&amp;M · FORA DO FATOR K</x:v>
      </x:c>
      <x:c r="N2958" s="453" t="str">
        <x:v>DE/PARA POR CÓDIGO | NÃO INFORMADA</x:v>
      </x:c>
    </x:row>
    <x:row r="2959">
      <x:c r="A2959" s="453" t="str">
        <x:v>NOVEMBRO 2025</x:v>
      </x:c>
      <x:c r="B2959" s="453" t="str">
        <x:v>DISPONIBILIDADE</x:v>
      </x:c>
      <x:c r="C2959" s="453" t="str">
        <x:v>DISPONIBILIDADE</x:v>
      </x:c>
      <x:c r="D2959" s="453" t="str">
        <x:v>LINHA MORTA</x:v>
      </x:c>
      <x:c r="E2959" s="453" t="str">
        <x:v>5022000242</x:v>
      </x:c>
      <x:c r="F2959" s="601" t="str">
        <x:v>TENSIONAR COND NU ALUMINIO &lt;= 1/0 LM</x:v>
      </x:c>
      <x:c r="G2959" s="453" t="str">
        <x:v>UNIDADE</x:v>
      </x:c>
      <x:c r="H2959" s="604" t="n">
        <x:v>1.344</x:v>
      </x:c>
      <x:c r="I2959" s="607" t="n">
        <x:v>3508.04</x:v>
      </x:c>
      <x:c r="J2959" s="607" t="n">
        <x:v>307.75</x:v>
      </x:c>
      <x:c r="K2959" s="453" t="str">
        <x:v>NORTE | SUL</x:v>
      </x:c>
      <x:c r="L2959" s="453" t="str">
        <x:v>NÃO</x:v>
      </x:c>
      <x:c r="M2959" s="453" t="str">
        <x:v>DISPONIBILIDADE O&amp;M · FORA DO FATOR K</x:v>
      </x:c>
      <x:c r="N2959" s="453" t="str">
        <x:v>DE/PARA POR CÓDIGO</x:v>
      </x:c>
    </x:row>
    <x:row r="2960">
      <x:c r="A2960" s="453" t="str">
        <x:v>NOVEMBRO 2025</x:v>
      </x:c>
      <x:c r="B2960" s="453" t="str">
        <x:v>DISPONIBILIDADE</x:v>
      </x:c>
      <x:c r="C2960" s="453" t="str">
        <x:v>DISPONIBILIDADE</x:v>
      </x:c>
      <x:c r="D2960" s="453" t="str">
        <x:v>LINHA MORTA</x:v>
      </x:c>
      <x:c r="E2960" s="453" t="str">
        <x:v>5022000243</x:v>
      </x:c>
      <x:c r="F2960" s="601" t="str">
        <x:v>INST CONECTOR EM CONDUTOR LM</x:v>
      </x:c>
      <x:c r="G2960" s="453" t="str">
        <x:v>UNIDADE</x:v>
      </x:c>
      <x:c r="H2960" s="604" t="n">
        <x:v>5</x:v>
      </x:c>
      <x:c r="I2960" s="607" t="n">
        <x:v>245.83</x:v>
      </x:c>
      <x:c r="J2960" s="607" t="n">
        <x:v>1261.25</x:v>
      </x:c>
      <x:c r="K2960" s="453" t="str">
        <x:v>NORTE | SUL</x:v>
      </x:c>
      <x:c r="L2960" s="453" t="str">
        <x:v>NÃO</x:v>
      </x:c>
      <x:c r="M2960" s="453" t="str">
        <x:v>DISPONIBILIDADE O&amp;M · FORA DO FATOR K</x:v>
      </x:c>
      <x:c r="N2960" s="453" t="str">
        <x:v>DE/PARA POR CÓDIGO | NÃO INFORMADA</x:v>
      </x:c>
    </x:row>
    <x:row r="2961">
      <x:c r="A2961" s="453" t="str">
        <x:v>NOVEMBRO 2025</x:v>
      </x:c>
      <x:c r="B2961" s="453" t="str">
        <x:v>DISPONIBILIDADE</x:v>
      </x:c>
      <x:c r="C2961" s="453" t="str">
        <x:v>DISPONIBILIDADE</x:v>
      </x:c>
      <x:c r="D2961" s="453" t="str">
        <x:v>LINHA MORTA</x:v>
      </x:c>
      <x:c r="E2961" s="453" t="str">
        <x:v>5022000244</x:v>
      </x:c>
      <x:c r="F2961" s="601" t="str">
        <x:v>RET CONECTOR EM CONDUTOR LM</x:v>
      </x:c>
      <x:c r="G2961" s="453" t="str">
        <x:v>UNIDADE</x:v>
      </x:c>
      <x:c r="H2961" s="604" t="n">
        <x:v>5</x:v>
      </x:c>
      <x:c r="I2961" s="607" t="n">
        <x:v>101.59</x:v>
      </x:c>
      <x:c r="J2961" s="607" t="n">
        <x:v>521.2</x:v>
      </x:c>
      <x:c r="K2961" s="453" t="str">
        <x:v>SUL</x:v>
      </x:c>
      <x:c r="L2961" s="453" t="str">
        <x:v>NÃO</x:v>
      </x:c>
      <x:c r="M2961" s="453" t="str">
        <x:v>DISPONIBILIDADE O&amp;M · FORA DO FATOR K</x:v>
      </x:c>
      <x:c r="N2961" s="453" t="str">
        <x:v>DE/PARA POR CÓDIGO</x:v>
      </x:c>
    </x:row>
    <x:row r="2962">
      <x:c r="A2962" s="453" t="str">
        <x:v>NOVEMBRO 2025</x:v>
      </x:c>
      <x:c r="B2962" s="453" t="str">
        <x:v>DISPONIBILIDADE</x:v>
      </x:c>
      <x:c r="C2962" s="453" t="str">
        <x:v>DISPONIBILIDADE</x:v>
      </x:c>
      <x:c r="D2962" s="453" t="str">
        <x:v>LINHA MORTA</x:v>
      </x:c>
      <x:c r="E2962" s="453" t="str">
        <x:v>5022000249</x:v>
      </x:c>
      <x:c r="F2962" s="601" t="str">
        <x:v>INST AMARRACAO COND NU/MULTIP/PROTEG LM</x:v>
      </x:c>
      <x:c r="G2962" s="453" t="str">
        <x:v>UNIDADE</x:v>
      </x:c>
      <x:c r="H2962" s="604" t="n">
        <x:v>7</x:v>
      </x:c>
      <x:c r="I2962" s="607" t="n">
        <x:v>148.86</x:v>
      </x:c>
      <x:c r="J2962" s="607" t="n">
        <x:v>1704.99</x:v>
      </x:c>
      <x:c r="K2962" s="453" t="str">
        <x:v>NORTE | SUL</x:v>
      </x:c>
      <x:c r="L2962" s="453" t="str">
        <x:v>NÃO</x:v>
      </x:c>
      <x:c r="M2962" s="453" t="str">
        <x:v>DISPONIBILIDADE O&amp;M · FORA DO FATOR K</x:v>
      </x:c>
      <x:c r="N2962" s="453" t="str">
        <x:v>DE/PARA POR CÓDIGO | NÃO INFORMADA</x:v>
      </x:c>
    </x:row>
    <x:row r="2963">
      <x:c r="A2963" s="453" t="str">
        <x:v>NOVEMBRO 2025</x:v>
      </x:c>
      <x:c r="B2963" s="453" t="str">
        <x:v>DISPONIBILIDADE</x:v>
      </x:c>
      <x:c r="C2963" s="453" t="str">
        <x:v>DISPONIBILIDADE</x:v>
      </x:c>
      <x:c r="D2963" s="453" t="str">
        <x:v>LINHA MORTA</x:v>
      </x:c>
      <x:c r="E2963" s="453" t="str">
        <x:v>5022000250</x:v>
      </x:c>
      <x:c r="F2963" s="601" t="str">
        <x:v>INST FLY TAP/CRUZAM AEREO LM</x:v>
      </x:c>
      <x:c r="G2963" s="453" t="str">
        <x:v>UNIDADE</x:v>
      </x:c>
      <x:c r="H2963" s="604" t="n">
        <x:v>1</x:v>
      </x:c>
      <x:c r="I2963" s="607" t="n">
        <x:v>213.85</x:v>
      </x:c>
      <x:c r="J2963" s="607" t="n">
        <x:v>541.17</x:v>
      </x:c>
      <x:c r="K2963" s="453" t="str">
        <x:v>NORTE | SUL</x:v>
      </x:c>
      <x:c r="L2963" s="453" t="str">
        <x:v>NÃO</x:v>
      </x:c>
      <x:c r="M2963" s="453" t="str">
        <x:v>DISPONIBILIDADE O&amp;M · FORA DO FATOR K</x:v>
      </x:c>
      <x:c r="N2963" s="453" t="str">
        <x:v>NÃO INFORMADA</x:v>
      </x:c>
    </x:row>
    <x:row r="2964">
      <x:c r="A2964" s="453" t="str">
        <x:v>NOVEMBRO 2025</x:v>
      </x:c>
      <x:c r="B2964" s="453" t="str">
        <x:v>DISPONIBILIDADE</x:v>
      </x:c>
      <x:c r="C2964" s="453" t="str">
        <x:v>DISPONIBILIDADE</x:v>
      </x:c>
      <x:c r="D2964" s="453" t="str">
        <x:v>FORA DO ANEXO IX</x:v>
      </x:c>
      <x:c r="E2964" s="453" t="str">
        <x:v>5022000252</x:v>
      </x:c>
      <x:c r="F2964" s="601" t="str">
        <x:v>INST ESPACADOR/AFASTADOR REDE PRI/SEC LM</x:v>
      </x:c>
      <x:c r="G2964" s="453" t="str">
        <x:v>NÃO INFORMADA</x:v>
      </x:c>
      <x:c r="H2964" s="604" t="n">
        <x:v>1056</x:v>
      </x:c>
      <x:c r="I2964" s="607" t="n">
        <x:v>0</x:v>
      </x:c>
      <x:c r="J2964" s="607" t="n">
        <x:v>0</x:v>
      </x:c>
      <x:c r="K2964" s="453" t="str">
        <x:v>NORTE | SUL</x:v>
      </x:c>
      <x:c r="L2964" s="453" t="str">
        <x:v>NÃO</x:v>
      </x:c>
      <x:c r="M2964" s="453" t="str">
        <x:v>DISPONIBILIDADE O&amp;M · FORA DO FATOR K</x:v>
      </x:c>
      <x:c r="N2964" s="453" t="str">
        <x:v>DE/PARA POR CÓDIGO | NÃO INFORMADA</x:v>
      </x:c>
    </x:row>
    <x:row r="2965">
      <x:c r="A2965" s="453" t="str">
        <x:v>NOVEMBRO 2025</x:v>
      </x:c>
      <x:c r="B2965" s="453" t="str">
        <x:v>DISPONIBILIDADE</x:v>
      </x:c>
      <x:c r="C2965" s="453" t="str">
        <x:v>DISPONIBILIDADE</x:v>
      </x:c>
      <x:c r="D2965" s="453" t="str">
        <x:v>LINHA MORTA</x:v>
      </x:c>
      <x:c r="E2965" s="453" t="str">
        <x:v>5022000257</x:v>
      </x:c>
      <x:c r="F2965" s="601" t="str">
        <x:v>INST ESTRIBO OU GRAMPO LINHA VIVA RD LM</x:v>
      </x:c>
      <x:c r="G2965" s="453" t="str">
        <x:v>UNIDADE</x:v>
      </x:c>
      <x:c r="H2965" s="604" t="n">
        <x:v>3</x:v>
      </x:c>
      <x:c r="I2965" s="607" t="n">
        <x:v>401.5</x:v>
      </x:c>
      <x:c r="J2965" s="607" t="n">
        <x:v>561.93</x:v>
      </x:c>
      <x:c r="K2965" s="453" t="str">
        <x:v>NORTE | SUL</x:v>
      </x:c>
      <x:c r="L2965" s="453" t="str">
        <x:v>NÃO</x:v>
      </x:c>
      <x:c r="M2965" s="453" t="str">
        <x:v>DISPONIBILIDADE O&amp;M · FORA DO FATOR K</x:v>
      </x:c>
      <x:c r="N2965" s="453" t="str">
        <x:v>DE/PARA POR CÓDIGO | NÃO INFORMADA</x:v>
      </x:c>
    </x:row>
    <x:row r="2966">
      <x:c r="A2966" s="453" t="str">
        <x:v>NOVEMBRO 2025</x:v>
      </x:c>
      <x:c r="B2966" s="453" t="str">
        <x:v>DISPONIBILIDADE</x:v>
      </x:c>
      <x:c r="C2966" s="453" t="str">
        <x:v>DISPONIBILIDADE</x:v>
      </x:c>
      <x:c r="D2966" s="453" t="str">
        <x:v>LINHA MORTA</x:v>
      </x:c>
      <x:c r="E2966" s="453" t="str">
        <x:v>5022000258</x:v>
      </x:c>
      <x:c r="F2966" s="601" t="str">
        <x:v>RET ESTRIBO OU GRAMPO LINHA VIVA RD LM</x:v>
      </x:c>
      <x:c r="G2966" s="453" t="str">
        <x:v>UNIDADE</x:v>
      </x:c>
      <x:c r="H2966" s="604" t="n">
        <x:v>3</x:v>
      </x:c>
      <x:c r="I2966" s="607" t="n">
        <x:v>240.05</x:v>
      </x:c>
      <x:c r="J2966" s="607" t="n">
        <x:v>335.97</x:v>
      </x:c>
      <x:c r="K2966" s="453" t="str">
        <x:v>SUL</x:v>
      </x:c>
      <x:c r="L2966" s="453" t="str">
        <x:v>NÃO</x:v>
      </x:c>
      <x:c r="M2966" s="453" t="str">
        <x:v>DISPONIBILIDADE O&amp;M · FORA DO FATOR K</x:v>
      </x:c>
      <x:c r="N2966" s="453" t="str">
        <x:v>DE/PARA POR CÓDIGO</x:v>
      </x:c>
    </x:row>
    <x:row r="2967">
      <x:c r="A2967" s="453" t="str">
        <x:v>NOVEMBRO 2025</x:v>
      </x:c>
      <x:c r="B2967" s="453" t="str">
        <x:v>DISPONIBILIDADE</x:v>
      </x:c>
      <x:c r="C2967" s="453" t="str">
        <x:v>DISPONIBILIDADE</x:v>
      </x:c>
      <x:c r="D2967" s="453" t="str">
        <x:v>LINHA MORTA</x:v>
      </x:c>
      <x:c r="E2967" s="453" t="str">
        <x:v>5022000261</x:v>
      </x:c>
      <x:c r="F2967" s="601" t="str">
        <x:v>VERIFICAR SEQUENCIA DE FASE(MT) LM</x:v>
      </x:c>
      <x:c r="G2967" s="453" t="str">
        <x:v>UNIDADE</x:v>
      </x:c>
      <x:c r="H2967" s="604" t="n">
        <x:v>1</x:v>
      </x:c>
      <x:c r="I2967" s="607" t="n">
        <x:v>448.6</x:v>
      </x:c>
      <x:c r="J2967" s="607" t="n">
        <x:v>683.67</x:v>
      </x:c>
      <x:c r="K2967" s="453" t="str">
        <x:v>NORTE | SUL</x:v>
      </x:c>
      <x:c r="L2967" s="453" t="str">
        <x:v>NÃO</x:v>
      </x:c>
      <x:c r="M2967" s="453" t="str">
        <x:v>DISPONIBILIDADE O&amp;M · FORA DO FATOR K</x:v>
      </x:c>
      <x:c r="N2967" s="453" t="str">
        <x:v>DE/PARA POR CÓDIGO</x:v>
      </x:c>
    </x:row>
    <x:row r="2968">
      <x:c r="A2968" s="453" t="str">
        <x:v>NOVEMBRO 2025</x:v>
      </x:c>
      <x:c r="B2968" s="453" t="str">
        <x:v>DISPONIBILIDADE</x:v>
      </x:c>
      <x:c r="C2968" s="453" t="str">
        <x:v>DISPONIBILIDADE</x:v>
      </x:c>
      <x:c r="D2968" s="453" t="str">
        <x:v>LINHA MORTA</x:v>
      </x:c>
      <x:c r="E2968" s="453" t="str">
        <x:v>5022000283</x:v>
      </x:c>
      <x:c r="F2968" s="601" t="str">
        <x:v>TENSIONAR COND PROTEGIDO RDC LM</x:v>
      </x:c>
      <x:c r="G2968" s="453" t="str">
        <x:v>UNIDADE</x:v>
      </x:c>
      <x:c r="H2968" s="604" t="n">
        <x:v>0.07</x:v>
      </x:c>
      <x:c r="I2968" s="607" t="n">
        <x:v>254.91</x:v>
      </x:c>
      <x:c r="J2968" s="607" t="n">
        <x:v>21.55</x:v>
      </x:c>
      <x:c r="K2968" s="453" t="str">
        <x:v>NORTE | SUL</x:v>
      </x:c>
      <x:c r="L2968" s="453" t="str">
        <x:v>NÃO</x:v>
      </x:c>
      <x:c r="M2968" s="453" t="str">
        <x:v>DISPONIBILIDADE O&amp;M · FORA DO FATOR K</x:v>
      </x:c>
      <x:c r="N2968" s="453" t="str">
        <x:v>DE/PARA POR CÓDIGO</x:v>
      </x:c>
    </x:row>
    <x:row r="2969">
      <x:c r="A2969" s="453" t="str">
        <x:v>NOVEMBRO 2025</x:v>
      </x:c>
      <x:c r="B2969" s="453" t="str">
        <x:v>DISPONIBILIDADE</x:v>
      </x:c>
      <x:c r="C2969" s="453" t="str">
        <x:v>DISPONIBILIDADE</x:v>
      </x:c>
      <x:c r="D2969" s="453" t="str">
        <x:v>FORA DO ANEXO IX</x:v>
      </x:c>
      <x:c r="E2969" s="453" t="str">
        <x:v>5022000284</x:v>
      </x:c>
      <x:c r="F2969" s="601" t="str">
        <x:v>INST ESPACADOR LOSANGULAR RDC LM</x:v>
      </x:c>
      <x:c r="G2969" s="453" t="str">
        <x:v>NÃO INFORMADA</x:v>
      </x:c>
      <x:c r="H2969" s="604" t="n">
        <x:v>8</x:v>
      </x:c>
      <x:c r="I2969" s="607" t="n">
        <x:v>531.34</x:v>
      </x:c>
      <x:c r="J2969" s="607" t="n">
        <x:v>1883.84</x:v>
      </x:c>
      <x:c r="K2969" s="453" t="str">
        <x:v>NORTE | SUL</x:v>
      </x:c>
      <x:c r="L2969" s="453" t="str">
        <x:v>NÃO</x:v>
      </x:c>
      <x:c r="M2969" s="453" t="str">
        <x:v>DISPONIBILIDADE O&amp;M · FORA DO FATOR K</x:v>
      </x:c>
      <x:c r="N2969" s="453" t="str">
        <x:v>DE/PARA POR CÓDIGO | NÃO INFORMADA</x:v>
      </x:c>
    </x:row>
    <x:row r="2970">
      <x:c r="A2970" s="453" t="str">
        <x:v>NOVEMBRO 2025</x:v>
      </x:c>
      <x:c r="B2970" s="453" t="str">
        <x:v>DISPONIBILIDADE</x:v>
      </x:c>
      <x:c r="C2970" s="453" t="str">
        <x:v>DISPONIBILIDADE</x:v>
      </x:c>
      <x:c r="D2970" s="453" t="str">
        <x:v>FORA DO ANEXO IX</x:v>
      </x:c>
      <x:c r="E2970" s="453" t="str">
        <x:v>5022000285</x:v>
      </x:c>
      <x:c r="F2970" s="601" t="str">
        <x:v>RET ESPACADOR LOSANGULAR RDC LM</x:v>
      </x:c>
      <x:c r="G2970" s="453" t="str">
        <x:v>NÃO INFORMADA</x:v>
      </x:c>
      <x:c r="H2970" s="604" t="n">
        <x:v>8</x:v>
      </x:c>
      <x:c r="I2970" s="607" t="n">
        <x:v>303.62</x:v>
      </x:c>
      <x:c r="J2970" s="607" t="n">
        <x:v>1076.48</x:v>
      </x:c>
      <x:c r="K2970" s="453" t="str">
        <x:v>NORTE | SUL</x:v>
      </x:c>
      <x:c r="L2970" s="453" t="str">
        <x:v>NÃO</x:v>
      </x:c>
      <x:c r="M2970" s="453" t="str">
        <x:v>DISPONIBILIDADE O&amp;M · FORA DO FATOR K</x:v>
      </x:c>
      <x:c r="N2970" s="453" t="str">
        <x:v>DE/PARA POR CÓDIGO</x:v>
      </x:c>
    </x:row>
    <x:row r="2971">
      <x:c r="A2971" s="453" t="str">
        <x:v>NOVEMBRO 2025</x:v>
      </x:c>
      <x:c r="B2971" s="453" t="str">
        <x:v>DISPONIBILIDADE</x:v>
      </x:c>
      <x:c r="C2971" s="453" t="str">
        <x:v>DISPONIBILIDADE</x:v>
      </x:c>
      <x:c r="D2971" s="453" t="str">
        <x:v>LINHA MORTA</x:v>
      </x:c>
      <x:c r="E2971" s="453" t="str">
        <x:v>5022000286</x:v>
      </x:c>
      <x:c r="F2971" s="601" t="str">
        <x:v>INST CONEX OU EMENDA DE CABO RDC LM</x:v>
      </x:c>
      <x:c r="G2971" s="453" t="str">
        <x:v>UNIDADE</x:v>
      </x:c>
      <x:c r="H2971" s="604" t="n">
        <x:v>21</x:v>
      </x:c>
      <x:c r="I2971" s="607" t="n">
        <x:v>1670.3</x:v>
      </x:c>
      <x:c r="J2971" s="607" t="n">
        <x:v>9793.98</x:v>
      </x:c>
      <x:c r="K2971" s="453" t="str">
        <x:v>NORTE | SUL</x:v>
      </x:c>
      <x:c r="L2971" s="453" t="str">
        <x:v>NÃO</x:v>
      </x:c>
      <x:c r="M2971" s="453" t="str">
        <x:v>DISPONIBILIDADE O&amp;M · FORA DO FATOR K</x:v>
      </x:c>
      <x:c r="N2971" s="453" t="str">
        <x:v>DE/PARA POR CÓDIGO</x:v>
      </x:c>
    </x:row>
    <x:row r="2972">
      <x:c r="A2972" s="453" t="str">
        <x:v>NOVEMBRO 2025</x:v>
      </x:c>
      <x:c r="B2972" s="453" t="str">
        <x:v>DISPONIBILIDADE</x:v>
      </x:c>
      <x:c r="C2972" s="453" t="str">
        <x:v>DISPONIBILIDADE</x:v>
      </x:c>
      <x:c r="D2972" s="453" t="str">
        <x:v>LINHA MORTA</x:v>
      </x:c>
      <x:c r="E2972" s="453" t="str">
        <x:v>5022200033</x:v>
      </x:c>
      <x:c r="F2972" s="601" t="str">
        <x:v>INST ATERRAMENTO COMPL 1HASTE LM</x:v>
      </x:c>
      <x:c r="G2972" s="453" t="str">
        <x:v>CONJUNTO</x:v>
      </x:c>
      <x:c r="H2972" s="604" t="n">
        <x:v>7</x:v>
      </x:c>
      <x:c r="I2972" s="607" t="n">
        <x:v>1947.66</x:v>
      </x:c>
      <x:c r="J2972" s="607" t="n">
        <x:v>4593.33</x:v>
      </x:c>
      <x:c r="K2972" s="453" t="str">
        <x:v>SUL</x:v>
      </x:c>
      <x:c r="L2972" s="453" t="str">
        <x:v>NÃO</x:v>
      </x:c>
      <x:c r="M2972" s="453" t="str">
        <x:v>DISPONIBILIDADE O&amp;M · FORA DO FATOR K</x:v>
      </x:c>
      <x:c r="N2972" s="453" t="str">
        <x:v>DE/PARA POR CÓDIGO</x:v>
      </x:c>
    </x:row>
    <x:row r="2973">
      <x:c r="A2973" s="453" t="str">
        <x:v>NOVEMBRO 2025</x:v>
      </x:c>
      <x:c r="B2973" s="453" t="str">
        <x:v>DISPONIBILIDADE</x:v>
      </x:c>
      <x:c r="C2973" s="453" t="str">
        <x:v>DISPONIBILIDADE</x:v>
      </x:c>
      <x:c r="D2973" s="453" t="str">
        <x:v>LINHA MORTA</x:v>
      </x:c>
      <x:c r="E2973" s="453" t="str">
        <x:v>5022200035</x:v>
      </x:c>
      <x:c r="F2973" s="601" t="str">
        <x:v>INST 1HASTE ADICIONAL ATERRAMENTO LM</x:v>
      </x:c>
      <x:c r="G2973" s="453" t="str">
        <x:v>UNIDADE</x:v>
      </x:c>
      <x:c r="H2973" s="604" t="n">
        <x:v>14</x:v>
      </x:c>
      <x:c r="I2973" s="607" t="n">
        <x:v>888.3</x:v>
      </x:c>
      <x:c r="J2973" s="607" t="n">
        <x:v>4771.9</x:v>
      </x:c>
      <x:c r="K2973" s="453" t="str">
        <x:v>SUL</x:v>
      </x:c>
      <x:c r="L2973" s="453" t="str">
        <x:v>NÃO</x:v>
      </x:c>
      <x:c r="M2973" s="453" t="str">
        <x:v>DISPONIBILIDADE O&amp;M · FORA DO FATOR K</x:v>
      </x:c>
      <x:c r="N2973" s="453" t="str">
        <x:v>DE/PARA POR CÓDIGO</x:v>
      </x:c>
    </x:row>
    <x:row r="2974">
      <x:c r="A2974" s="453" t="str">
        <x:v>NOVEMBRO 2025</x:v>
      </x:c>
      <x:c r="B2974" s="453" t="str">
        <x:v>DISPONIBILIDADE</x:v>
      </x:c>
      <x:c r="C2974" s="453" t="str">
        <x:v>DISPONIBILIDADE</x:v>
      </x:c>
      <x:c r="D2974" s="453" t="str">
        <x:v>LINHA MORTA</x:v>
      </x:c>
      <x:c r="E2974" s="453" t="str">
        <x:v>5022200036</x:v>
      </x:c>
      <x:c r="F2974" s="601" t="str">
        <x:v>INST FIO TERRA LM</x:v>
      </x:c>
      <x:c r="G2974" s="453" t="str">
        <x:v>UNIDADE</x:v>
      </x:c>
      <x:c r="H2974" s="604" t="n">
        <x:v>6</x:v>
      </x:c>
      <x:c r="I2974" s="607" t="n">
        <x:v>493.94</x:v>
      </x:c>
      <x:c r="J2974" s="607" t="n">
        <x:v>1721.7</x:v>
      </x:c>
      <x:c r="K2974" s="453" t="str">
        <x:v>SUL</x:v>
      </x:c>
      <x:c r="L2974" s="453" t="str">
        <x:v>NÃO</x:v>
      </x:c>
      <x:c r="M2974" s="453" t="str">
        <x:v>DISPONIBILIDADE O&amp;M · FORA DO FATOR K</x:v>
      </x:c>
      <x:c r="N2974" s="453" t="str">
        <x:v>DE/PARA POR CÓDIGO</x:v>
      </x:c>
    </x:row>
    <x:row r="2975">
      <x:c r="A2975" s="453" t="str">
        <x:v>NOVEMBRO 2025</x:v>
      </x:c>
      <x:c r="B2975" s="453" t="str">
        <x:v>DISPONIBILIDADE</x:v>
      </x:c>
      <x:c r="C2975" s="453" t="str">
        <x:v>DISPONIBILIDADE</x:v>
      </x:c>
      <x:c r="D2975" s="453" t="str">
        <x:v>LINHA MORTA</x:v>
      </x:c>
      <x:c r="E2975" s="453" t="str">
        <x:v>5024000064</x:v>
      </x:c>
      <x:c r="F2975" s="601" t="str">
        <x:v>INST RAMAL DE CONEXAO CONC/MULTIPLEX LM</x:v>
      </x:c>
      <x:c r="G2975" s="453" t="str">
        <x:v>UNIDADE</x:v>
      </x:c>
      <x:c r="H2975" s="604" t="n">
        <x:v>32</x:v>
      </x:c>
      <x:c r="I2975" s="607" t="n">
        <x:v>2269.2</x:v>
      </x:c>
      <x:c r="J2975" s="607" t="n">
        <x:v>15984.32</x:v>
      </x:c>
      <x:c r="K2975" s="453" t="str">
        <x:v>SUL</x:v>
      </x:c>
      <x:c r="L2975" s="453" t="str">
        <x:v>NÃO</x:v>
      </x:c>
      <x:c r="M2975" s="453" t="str">
        <x:v>DISPONIBILIDADE O&amp;M · FORA DO FATOR K</x:v>
      </x:c>
      <x:c r="N2975" s="453" t="str">
        <x:v>DE/PARA POR CÓDIGO | NÃO INFORMADA</x:v>
      </x:c>
    </x:row>
    <x:row r="2976">
      <x:c r="A2976" s="453" t="str">
        <x:v>NOVEMBRO 2025</x:v>
      </x:c>
      <x:c r="B2976" s="453" t="str">
        <x:v>DISPONIBILIDADE</x:v>
      </x:c>
      <x:c r="C2976" s="453" t="str">
        <x:v>DISPONIBILIDADE</x:v>
      </x:c>
      <x:c r="D2976" s="453" t="str">
        <x:v>LINHA MORTA</x:v>
      </x:c>
      <x:c r="E2976" s="453" t="str">
        <x:v>5024000085</x:v>
      </x:c>
      <x:c r="F2976" s="601" t="str">
        <x:v>INST CONEXAO RAMAL DE CONEXAO LM</x:v>
      </x:c>
      <x:c r="G2976" s="453" t="str">
        <x:v>UNIDADE</x:v>
      </x:c>
      <x:c r="H2976" s="604" t="n">
        <x:v>2</x:v>
      </x:c>
      <x:c r="I2976" s="607" t="n">
        <x:v>126.9</x:v>
      </x:c>
      <x:c r="J2976" s="607" t="n">
        <x:v>151.7</x:v>
      </x:c>
      <x:c r="K2976" s="453" t="str">
        <x:v>SUL</x:v>
      </x:c>
      <x:c r="L2976" s="453" t="str">
        <x:v>NÃO</x:v>
      </x:c>
      <x:c r="M2976" s="453" t="str">
        <x:v>DISPONIBILIDADE O&amp;M · FORA DO FATOR K</x:v>
      </x:c>
      <x:c r="N2976" s="453" t="str">
        <x:v>DE/PARA POR CÓDIGO</x:v>
      </x:c>
    </x:row>
    <x:row r="2977">
      <x:c r="A2977" s="453" t="str">
        <x:v>NOVEMBRO 2025</x:v>
      </x:c>
      <x:c r="B2977" s="453" t="str">
        <x:v>DISPONIBILIDADE</x:v>
      </x:c>
      <x:c r="C2977" s="453" t="str">
        <x:v>DISPONIBILIDADE</x:v>
      </x:c>
      <x:c r="D2977" s="453" t="str">
        <x:v>FORA DO ANEXO IX</x:v>
      </x:c>
      <x:c r="E2977" s="453" t="str">
        <x:v>5025300054</x:v>
      </x:c>
      <x:c r="F2977" s="601" t="str">
        <x:v>TURMA MANUT EQUIPAMENTO DISP</x:v>
      </x:c>
      <x:c r="G2977" s="453" t="str">
        <x:v>NÃO INFORMADA</x:v>
      </x:c>
      <x:c r="H2977" s="604" t="n">
        <x:v>2054.248</x:v>
      </x:c>
      <x:c r="I2977" s="607" t="n">
        <x:v>506967.86</x:v>
      </x:c>
      <x:c r="J2977" s="607" t="n">
        <x:v>549084.19</x:v>
      </x:c>
      <x:c r="K2977" s="453" t="str">
        <x:v>NORTE | SUL</x:v>
      </x:c>
      <x:c r="L2977" s="453" t="str">
        <x:v>NÃO</x:v>
      </x:c>
      <x:c r="M2977" s="453" t="str">
        <x:v>DISPONIBILIDADE O&amp;M · FORA DO FATOR K</x:v>
      </x:c>
      <x:c r="N2977" s="453" t="str">
        <x:v>DE/PARA POR CÓDIGO</x:v>
      </x:c>
    </x:row>
    <x:row r="2978">
      <x:c r="A2978" s="453" t="str">
        <x:v>NOVEMBRO 2025</x:v>
      </x:c>
      <x:c r="B2978" s="453" t="str">
        <x:v>DISPONIBILIDADE</x:v>
      </x:c>
      <x:c r="C2978" s="453" t="str">
        <x:v>DISPONIBILIDADE</x:v>
      </x:c>
      <x:c r="D2978" s="453" t="str">
        <x:v>FORA DO ANEXO IX</x:v>
      </x:c>
      <x:c r="E2978" s="453" t="str">
        <x:v>5025300057</x:v>
      </x:c>
      <x:c r="F2978" s="601" t="str">
        <x:v>TURMA QUALIDADE EM DISP</x:v>
      </x:c>
      <x:c r="G2978" s="453" t="str">
        <x:v>NÃO INFORMADA</x:v>
      </x:c>
      <x:c r="H2978" s="604" t="n">
        <x:v>929.233</x:v>
      </x:c>
      <x:c r="I2978" s="607" t="n">
        <x:v>206261.85</x:v>
      </x:c>
      <x:c r="J2978" s="607" t="n">
        <x:v>224496.26</x:v>
      </x:c>
      <x:c r="K2978" s="453" t="str">
        <x:v>NORTE | SUL</x:v>
      </x:c>
      <x:c r="L2978" s="453" t="str">
        <x:v>NÃO</x:v>
      </x:c>
      <x:c r="M2978" s="453" t="str">
        <x:v>DISPONIBILIDADE O&amp;M · FORA DO FATOR K</x:v>
      </x:c>
      <x:c r="N2978" s="453" t="str">
        <x:v>DE/PARA POR CÓDIGO</x:v>
      </x:c>
    </x:row>
    <x:row r="2979">
      <x:c r="A2979" s="453" t="str">
        <x:v>NOVEMBRO 2025</x:v>
      </x:c>
      <x:c r="B2979" s="453" t="str">
        <x:v>DISPONIBILIDADE</x:v>
      </x:c>
      <x:c r="C2979" s="453" t="str">
        <x:v>DISPONIBILIDADE</x:v>
      </x:c>
      <x:c r="D2979" s="453" t="str">
        <x:v>LINHA MORTA</x:v>
      </x:c>
      <x:c r="E2979" s="453" t="str">
        <x:v>5025300109</x:v>
      </x:c>
      <x:c r="F2979" s="601" t="str">
        <x:v>INST ELO FUSIVEL LM</x:v>
      </x:c>
      <x:c r="G2979" s="453" t="str">
        <x:v>CONJUNTO</x:v>
      </x:c>
      <x:c r="H2979" s="604" t="n">
        <x:v>10</x:v>
      </x:c>
      <x:c r="I2979" s="607" t="n">
        <x:v>77.56</x:v>
      </x:c>
      <x:c r="J2979" s="607" t="n">
        <x:v>2894.5</x:v>
      </x:c>
      <x:c r="K2979" s="453" t="str">
        <x:v>NORTE | SUL</x:v>
      </x:c>
      <x:c r="L2979" s="453" t="str">
        <x:v>NÃO</x:v>
      </x:c>
      <x:c r="M2979" s="453" t="str">
        <x:v>DISPONIBILIDADE O&amp;M · FORA DO FATOR K</x:v>
      </x:c>
      <x:c r="N2979" s="453" t="str">
        <x:v>DE/PARA POR CÓDIGO</x:v>
      </x:c>
    </x:row>
    <x:row r="2980">
      <x:c r="A2980" s="453" t="str">
        <x:v>NOVEMBRO 2025</x:v>
      </x:c>
      <x:c r="B2980" s="453" t="str">
        <x:v>DISPONIBILIDADE</x:v>
      </x:c>
      <x:c r="C2980" s="453" t="str">
        <x:v>DISPONIBILIDADE</x:v>
      </x:c>
      <x:c r="D2980" s="453" t="str">
        <x:v>LINHA MORTA</x:v>
      </x:c>
      <x:c r="E2980" s="453" t="str">
        <x:v>5025300110</x:v>
      </x:c>
      <x:c r="F2980" s="601" t="str">
        <x:v>RET ELO FUSIVEL LM</x:v>
      </x:c>
      <x:c r="G2980" s="453" t="str">
        <x:v>CONJUNTO</x:v>
      </x:c>
      <x:c r="H2980" s="604" t="n">
        <x:v>10</x:v>
      </x:c>
      <x:c r="I2980" s="607" t="n">
        <x:v>65.2</x:v>
      </x:c>
      <x:c r="J2980" s="607" t="n">
        <x:v>2433.1</x:v>
      </x:c>
      <x:c r="K2980" s="453" t="str">
        <x:v>NORTE | SUL</x:v>
      </x:c>
      <x:c r="L2980" s="453" t="str">
        <x:v>NÃO</x:v>
      </x:c>
      <x:c r="M2980" s="453" t="str">
        <x:v>DISPONIBILIDADE O&amp;M · FORA DO FATOR K</x:v>
      </x:c>
      <x:c r="N2980" s="453" t="str">
        <x:v>DE/PARA POR CÓDIGO</x:v>
      </x:c>
    </x:row>
    <x:row r="2981">
      <x:c r="A2981" s="453" t="str">
        <x:v>NOVEMBRO 2025</x:v>
      </x:c>
      <x:c r="B2981" s="453" t="str">
        <x:v>DISPONIBILIDADE</x:v>
      </x:c>
      <x:c r="C2981" s="453" t="str">
        <x:v>DISPONIBILIDADE</x:v>
      </x:c>
      <x:c r="D2981" s="453" t="str">
        <x:v>LINHA MORTA</x:v>
      </x:c>
      <x:c r="E2981" s="453" t="str">
        <x:v>5025300120</x:v>
      </x:c>
      <x:c r="F2981" s="601" t="str">
        <x:v>INST RELIGADOR/SECCIONADOR 3F LM</x:v>
      </x:c>
      <x:c r="G2981" s="453" t="str">
        <x:v>UNIDADE</x:v>
      </x:c>
      <x:c r="H2981" s="604" t="n">
        <x:v>2</x:v>
      </x:c>
      <x:c r="I2981" s="607" t="n">
        <x:v>12864.94</x:v>
      </x:c>
      <x:c r="J2981" s="607" t="n">
        <x:v>3320.66</x:v>
      </x:c>
      <x:c r="K2981" s="453" t="str">
        <x:v>SUL</x:v>
      </x:c>
      <x:c r="L2981" s="453" t="str">
        <x:v>NÃO</x:v>
      </x:c>
      <x:c r="M2981" s="453" t="str">
        <x:v>DISPONIBILIDADE O&amp;M · FORA DO FATOR K</x:v>
      </x:c>
      <x:c r="N2981" s="453" t="str">
        <x:v>NÃO INFORMADA</x:v>
      </x:c>
    </x:row>
    <x:row r="2982">
      <x:c r="A2982" s="453" t="str">
        <x:v>NOVEMBRO 2025</x:v>
      </x:c>
      <x:c r="B2982" s="453" t="str">
        <x:v>DISPONIBILIDADE</x:v>
      </x:c>
      <x:c r="C2982" s="453" t="str">
        <x:v>DISPONIBILIDADE</x:v>
      </x:c>
      <x:c r="D2982" s="453" t="str">
        <x:v>LINHA MORTA</x:v>
      </x:c>
      <x:c r="E2982" s="453" t="str">
        <x:v>5025300122</x:v>
      </x:c>
      <x:c r="F2982" s="601" t="str">
        <x:v>INST ESTR CP RELIGADOR/SEC 3F &gt;400A LM</x:v>
      </x:c>
      <x:c r="G2982" s="453" t="str">
        <x:v>CONJUNTO</x:v>
      </x:c>
      <x:c r="H2982" s="604" t="n">
        <x:v>2</x:v>
      </x:c>
      <x:c r="I2982" s="607" t="n">
        <x:v>15715.16</x:v>
      </x:c>
      <x:c r="J2982" s="607" t="n">
        <x:v>12000.76</x:v>
      </x:c>
      <x:c r="K2982" s="453" t="str">
        <x:v>SUL</x:v>
      </x:c>
      <x:c r="L2982" s="453" t="str">
        <x:v>NÃO</x:v>
      </x:c>
      <x:c r="M2982" s="453" t="str">
        <x:v>DISPONIBILIDADE O&amp;M · FORA DO FATOR K</x:v>
      </x:c>
      <x:c r="N2982" s="453" t="str">
        <x:v>DE/PARA POR CÓDIGO | NÃO INFORMADA</x:v>
      </x:c>
    </x:row>
    <x:row r="2983">
      <x:c r="A2983" s="453" t="str">
        <x:v>NOVEMBRO 2025</x:v>
      </x:c>
      <x:c r="B2983" s="453" t="str">
        <x:v>DISPONIBILIDADE</x:v>
      </x:c>
      <x:c r="C2983" s="453" t="str">
        <x:v>DISPONIBILIDADE</x:v>
      </x:c>
      <x:c r="D2983" s="453" t="str">
        <x:v>LINHA MORTA</x:v>
      </x:c>
      <x:c r="E2983" s="453" t="str">
        <x:v>5025300131</x:v>
      </x:c>
      <x:c r="F2983" s="601" t="str">
        <x:v>INST ESTR CP BCO CAPACITOR FIXO LM</x:v>
      </x:c>
      <x:c r="G2983" s="453" t="str">
        <x:v>CONJUNTO</x:v>
      </x:c>
      <x:c r="H2983" s="604" t="n">
        <x:v>3</x:v>
      </x:c>
      <x:c r="I2983" s="607" t="n">
        <x:v>21376.47</x:v>
      </x:c>
      <x:c r="J2983" s="607" t="n">
        <x:v>15001.35</x:v>
      </x:c>
      <x:c r="K2983" s="453" t="str">
        <x:v>SUL</x:v>
      </x:c>
      <x:c r="L2983" s="453" t="str">
        <x:v>NÃO</x:v>
      </x:c>
      <x:c r="M2983" s="453" t="str">
        <x:v>DISPONIBILIDADE O&amp;M · FORA DO FATOR K</x:v>
      </x:c>
      <x:c r="N2983" s="453" t="str">
        <x:v>NÃO INFORMADA</x:v>
      </x:c>
    </x:row>
    <x:row r="2984">
      <x:c r="A2984" s="453" t="str">
        <x:v>NOVEMBRO 2025</x:v>
      </x:c>
      <x:c r="B2984" s="453" t="str">
        <x:v>DISPONIBILIDADE</x:v>
      </x:c>
      <x:c r="C2984" s="453" t="str">
        <x:v>DISPONIBILIDADE</x:v>
      </x:c>
      <x:c r="D2984" s="453" t="str">
        <x:v>LINHA MORTA</x:v>
      </x:c>
      <x:c r="E2984" s="453" t="str">
        <x:v>5025300143</x:v>
      </x:c>
      <x:c r="F2984" s="601" t="str">
        <x:v>INST ESTR CP TRAFO DT 1F FN LM</x:v>
      </x:c>
      <x:c r="G2984" s="453" t="str">
        <x:v>CONJUNTO</x:v>
      </x:c>
      <x:c r="H2984" s="604" t="n">
        <x:v>14</x:v>
      </x:c>
      <x:c r="I2984" s="607" t="n">
        <x:v>16218.33</x:v>
      </x:c>
      <x:c r="J2984" s="607" t="n">
        <x:v>25763.92</x:v>
      </x:c>
      <x:c r="K2984" s="453" t="str">
        <x:v>NORTE | SUL</x:v>
      </x:c>
      <x:c r="L2984" s="453" t="str">
        <x:v>NÃO</x:v>
      </x:c>
      <x:c r="M2984" s="453" t="str">
        <x:v>DISPONIBILIDADE O&amp;M · FORA DO FATOR K</x:v>
      </x:c>
      <x:c r="N2984" s="453" t="str">
        <x:v>DE/PARA POR CÓDIGO | NÃO INFORMADA</x:v>
      </x:c>
    </x:row>
    <x:row r="2985">
      <x:c r="A2985" s="453" t="str">
        <x:v>NOVEMBRO 2025</x:v>
      </x:c>
      <x:c r="B2985" s="453" t="str">
        <x:v>DISPONIBILIDADE</x:v>
      </x:c>
      <x:c r="C2985" s="453" t="str">
        <x:v>DISPONIBILIDADE</x:v>
      </x:c>
      <x:c r="D2985" s="453" t="str">
        <x:v>LINHA MORTA</x:v>
      </x:c>
      <x:c r="E2985" s="453" t="str">
        <x:v>5025300144</x:v>
      </x:c>
      <x:c r="F2985" s="601" t="str">
        <x:v>RET ESTR CP TRAFO DT 1F FN LM</x:v>
      </x:c>
      <x:c r="G2985" s="453" t="str">
        <x:v>CONJUNTO</x:v>
      </x:c>
      <x:c r="H2985" s="604" t="n">
        <x:v>13</x:v>
      </x:c>
      <x:c r="I2985" s="607" t="n">
        <x:v>11219.67</x:v>
      </x:c>
      <x:c r="J2985" s="607" t="n">
        <x:v>19138.99</x:v>
      </x:c>
      <x:c r="K2985" s="453" t="str">
        <x:v>NORTE | SUL</x:v>
      </x:c>
      <x:c r="L2985" s="453" t="str">
        <x:v>NÃO</x:v>
      </x:c>
      <x:c r="M2985" s="453" t="str">
        <x:v>DISPONIBILIDADE O&amp;M · FORA DO FATOR K</x:v>
      </x:c>
      <x:c r="N2985" s="453" t="str">
        <x:v>DE/PARA POR CÓDIGO</x:v>
      </x:c>
    </x:row>
    <x:row r="2986">
      <x:c r="A2986" s="453" t="str">
        <x:v>NOVEMBRO 2025</x:v>
      </x:c>
      <x:c r="B2986" s="453" t="str">
        <x:v>DISPONIBILIDADE</x:v>
      </x:c>
      <x:c r="C2986" s="453" t="str">
        <x:v>DISPONIBILIDADE</x:v>
      </x:c>
      <x:c r="D2986" s="453" t="str">
        <x:v>LINHA MORTA</x:v>
      </x:c>
      <x:c r="E2986" s="453" t="str">
        <x:v>5025300145</x:v>
      </x:c>
      <x:c r="F2986" s="601" t="str">
        <x:v>INST ESTR CP TRAFO DT 2F FF LM</x:v>
      </x:c>
      <x:c r="G2986" s="453" t="str">
        <x:v>CONJUNTO</x:v>
      </x:c>
      <x:c r="H2986" s="604" t="n">
        <x:v>1</x:v>
      </x:c>
      <x:c r="I2986" s="607" t="n">
        <x:v>1283.24</x:v>
      </x:c>
      <x:c r="J2986" s="607" t="n">
        <x:v>2234.63</x:v>
      </x:c>
      <x:c r="K2986" s="453" t="str">
        <x:v>SUL</x:v>
      </x:c>
      <x:c r="L2986" s="453" t="str">
        <x:v>NÃO</x:v>
      </x:c>
      <x:c r="M2986" s="453" t="str">
        <x:v>DISPONIBILIDADE O&amp;M · FORA DO FATOR K</x:v>
      </x:c>
      <x:c r="N2986" s="453" t="str">
        <x:v>DE/PARA POR CÓDIGO</x:v>
      </x:c>
    </x:row>
    <x:row r="2987">
      <x:c r="A2987" s="453" t="str">
        <x:v>NOVEMBRO 2025</x:v>
      </x:c>
      <x:c r="B2987" s="453" t="str">
        <x:v>DISPONIBILIDADE</x:v>
      </x:c>
      <x:c r="C2987" s="453" t="str">
        <x:v>DISPONIBILIDADE</x:v>
      </x:c>
      <x:c r="D2987" s="453" t="str">
        <x:v>LINHA MORTA</x:v>
      </x:c>
      <x:c r="E2987" s="453" t="str">
        <x:v>5025300146</x:v>
      </x:c>
      <x:c r="F2987" s="601" t="str">
        <x:v>RET ESTR CP TRAFO DT 2F FF LM</x:v>
      </x:c>
      <x:c r="G2987" s="453" t="str">
        <x:v>CONJUNTO</x:v>
      </x:c>
      <x:c r="H2987" s="604" t="n">
        <x:v>1</x:v>
      </x:c>
      <x:c r="I2987" s="607" t="n">
        <x:v>981.3</x:v>
      </x:c>
      <x:c r="J2987" s="607" t="n">
        <x:v>1708.84</x:v>
      </x:c>
      <x:c r="K2987" s="453" t="str">
        <x:v>SUL</x:v>
      </x:c>
      <x:c r="L2987" s="453" t="str">
        <x:v>NÃO</x:v>
      </x:c>
      <x:c r="M2987" s="453" t="str">
        <x:v>DISPONIBILIDADE O&amp;M · FORA DO FATOR K</x:v>
      </x:c>
      <x:c r="N2987" s="453" t="str">
        <x:v>DE/PARA POR CÓDIGO</x:v>
      </x:c>
    </x:row>
    <x:row r="2988">
      <x:c r="A2988" s="453" t="str">
        <x:v>NOVEMBRO 2025</x:v>
      </x:c>
      <x:c r="B2988" s="453" t="str">
        <x:v>DISPONIBILIDADE</x:v>
      </x:c>
      <x:c r="C2988" s="453" t="str">
        <x:v>DISPONIBILIDADE</x:v>
      </x:c>
      <x:c r="D2988" s="453" t="str">
        <x:v>LINHA MORTA</x:v>
      </x:c>
      <x:c r="E2988" s="453" t="str">
        <x:v>5025300147</x:v>
      </x:c>
      <x:c r="F2988" s="601" t="str">
        <x:v>INST ESTR CP TRAFO DT 3F LM</x:v>
      </x:c>
      <x:c r="G2988" s="453" t="str">
        <x:v>CONJUNTO</x:v>
      </x:c>
      <x:c r="H2988" s="604" t="n">
        <x:v>7</x:v>
      </x:c>
      <x:c r="I2988" s="607" t="n">
        <x:v>16984.25</x:v>
      </x:c>
      <x:c r="J2988" s="607" t="n">
        <x:v>21163.24</x:v>
      </x:c>
      <x:c r="K2988" s="453" t="str">
        <x:v>NORTE | SUL</x:v>
      </x:c>
      <x:c r="L2988" s="453" t="str">
        <x:v>NÃO</x:v>
      </x:c>
      <x:c r="M2988" s="453" t="str">
        <x:v>DISPONIBILIDADE O&amp;M · FORA DO FATOR K</x:v>
      </x:c>
      <x:c r="N2988" s="453" t="str">
        <x:v>DE/PARA POR CÓDIGO</x:v>
      </x:c>
    </x:row>
    <x:row r="2989">
      <x:c r="A2989" s="453" t="str">
        <x:v>NOVEMBRO 2025</x:v>
      </x:c>
      <x:c r="B2989" s="453" t="str">
        <x:v>DISPONIBILIDADE</x:v>
      </x:c>
      <x:c r="C2989" s="453" t="str">
        <x:v>DISPONIBILIDADE</x:v>
      </x:c>
      <x:c r="D2989" s="453" t="str">
        <x:v>LINHA MORTA</x:v>
      </x:c>
      <x:c r="E2989" s="453" t="str">
        <x:v>5025300148</x:v>
      </x:c>
      <x:c r="F2989" s="601" t="str">
        <x:v>RET ESTR CP TRAFO DT 3F LM</x:v>
      </x:c>
      <x:c r="G2989" s="453" t="str">
        <x:v>CONJUNTO</x:v>
      </x:c>
      <x:c r="H2989" s="604" t="n">
        <x:v>7</x:v>
      </x:c>
      <x:c r="I2989" s="607" t="n">
        <x:v>10356.13</x:v>
      </x:c>
      <x:c r="J2989" s="607" t="n">
        <x:v>15182.37</x:v>
      </x:c>
      <x:c r="K2989" s="453" t="str">
        <x:v>NORTE | SUL</x:v>
      </x:c>
      <x:c r="L2989" s="453" t="str">
        <x:v>NÃO</x:v>
      </x:c>
      <x:c r="M2989" s="453" t="str">
        <x:v>DISPONIBILIDADE O&amp;M · FORA DO FATOR K</x:v>
      </x:c>
      <x:c r="N2989" s="453" t="str">
        <x:v>DE/PARA POR CÓDIGO</x:v>
      </x:c>
    </x:row>
    <x:row r="2990">
      <x:c r="A2990" s="453" t="str">
        <x:v>NOVEMBRO 2025</x:v>
      </x:c>
      <x:c r="B2990" s="453" t="str">
        <x:v>DISPONIBILIDADE</x:v>
      </x:c>
      <x:c r="C2990" s="453" t="str">
        <x:v>DISPONIBILIDADE</x:v>
      </x:c>
      <x:c r="D2990" s="453" t="str">
        <x:v>LINHA MORTA</x:v>
      </x:c>
      <x:c r="E2990" s="453" t="str">
        <x:v>5025300160</x:v>
      </x:c>
      <x:c r="F2990" s="601" t="str">
        <x:v>INST PARA-RAIOS BT LM</x:v>
      </x:c>
      <x:c r="G2990" s="453" t="str">
        <x:v>CONJUNTO</x:v>
      </x:c>
      <x:c r="H2990" s="604" t="n">
        <x:v>38</x:v>
      </x:c>
      <x:c r="I2990" s="607" t="n">
        <x:v>1054.01</x:v>
      </x:c>
      <x:c r="J2990" s="607" t="n">
        <x:v>13776.52</x:v>
      </x:c>
      <x:c r="K2990" s="453" t="str">
        <x:v>SUL</x:v>
      </x:c>
      <x:c r="L2990" s="453" t="str">
        <x:v>NÃO</x:v>
      </x:c>
      <x:c r="M2990" s="453" t="str">
        <x:v>DISPONIBILIDADE O&amp;M · FORA DO FATOR K</x:v>
      </x:c>
      <x:c r="N2990" s="453" t="str">
        <x:v>DE/PARA POR CÓDIGO | NÃO INFORMADA</x:v>
      </x:c>
    </x:row>
    <x:row r="2991">
      <x:c r="A2991" s="453" t="str">
        <x:v>NOVEMBRO 2025</x:v>
      </x:c>
      <x:c r="B2991" s="453" t="str">
        <x:v>DISPONIBILIDADE</x:v>
      </x:c>
      <x:c r="C2991" s="453" t="str">
        <x:v>DISPONIBILIDADE</x:v>
      </x:c>
      <x:c r="D2991" s="453" t="str">
        <x:v>LINHA MORTA</x:v>
      </x:c>
      <x:c r="E2991" s="453" t="str">
        <x:v>5025300161</x:v>
      </x:c>
      <x:c r="F2991" s="601" t="str">
        <x:v>RET PARA-RAIOS BT LM</x:v>
      </x:c>
      <x:c r="G2991" s="453" t="str">
        <x:v>CONJUNTO</x:v>
      </x:c>
      <x:c r="H2991" s="604" t="n">
        <x:v>1</x:v>
      </x:c>
      <x:c r="I2991" s="607" t="n">
        <x:v>21.97</x:v>
      </x:c>
      <x:c r="J2991" s="607" t="n">
        <x:v>249.23</x:v>
      </x:c>
      <x:c r="K2991" s="453" t="str">
        <x:v>SUL</x:v>
      </x:c>
      <x:c r="L2991" s="453" t="str">
        <x:v>NÃO</x:v>
      </x:c>
      <x:c r="M2991" s="453" t="str">
        <x:v>DISPONIBILIDADE O&amp;M · FORA DO FATOR K</x:v>
      </x:c>
      <x:c r="N2991" s="453" t="str">
        <x:v>DE/PARA POR CÓDIGO</x:v>
      </x:c>
    </x:row>
    <x:row r="2992">
      <x:c r="A2992" s="453" t="str">
        <x:v>NOVEMBRO 2025</x:v>
      </x:c>
      <x:c r="B2992" s="453" t="str">
        <x:v>DISPONIBILIDADE</x:v>
      </x:c>
      <x:c r="C2992" s="453" t="str">
        <x:v>DISPONIBILIDADE</x:v>
      </x:c>
      <x:c r="D2992" s="453" t="str">
        <x:v>LINHA MORTA</x:v>
      </x:c>
      <x:c r="E2992" s="453" t="str">
        <x:v>5025300162</x:v>
      </x:c>
      <x:c r="F2992" s="601" t="str">
        <x:v>INST PARA-RAIOS MT LM</x:v>
      </x:c>
      <x:c r="G2992" s="453" t="str">
        <x:v>UNIDADE</x:v>
      </x:c>
      <x:c r="H2992" s="604" t="n">
        <x:v>66</x:v>
      </x:c>
      <x:c r="I2992" s="607" t="n">
        <x:v>6437.83</x:v>
      </x:c>
      <x:c r="J2992" s="607" t="n">
        <x:v>31214.7</x:v>
      </x:c>
      <x:c r="K2992" s="453" t="str">
        <x:v>NORTE | SUL</x:v>
      </x:c>
      <x:c r="L2992" s="453" t="str">
        <x:v>NÃO</x:v>
      </x:c>
      <x:c r="M2992" s="453" t="str">
        <x:v>DISPONIBILIDADE O&amp;M · FORA DO FATOR K</x:v>
      </x:c>
      <x:c r="N2992" s="453" t="str">
        <x:v>DE/PARA POR CÓDIGO</x:v>
      </x:c>
    </x:row>
    <x:row r="2993">
      <x:c r="A2993" s="453" t="str">
        <x:v>NOVEMBRO 2025</x:v>
      </x:c>
      <x:c r="B2993" s="453" t="str">
        <x:v>DISPONIBILIDADE</x:v>
      </x:c>
      <x:c r="C2993" s="453" t="str">
        <x:v>DISPONIBILIDADE</x:v>
      </x:c>
      <x:c r="D2993" s="453" t="str">
        <x:v>LINHA MORTA</x:v>
      </x:c>
      <x:c r="E2993" s="453" t="str">
        <x:v>5025300163</x:v>
      </x:c>
      <x:c r="F2993" s="601" t="str">
        <x:v>RET PARA-RAIOS MT LM</x:v>
      </x:c>
      <x:c r="G2993" s="453" t="str">
        <x:v>UNIDADE</x:v>
      </x:c>
      <x:c r="H2993" s="604" t="n">
        <x:v>58</x:v>
      </x:c>
      <x:c r="I2993" s="607" t="n">
        <x:v>2354.9</x:v>
      </x:c>
      <x:c r="J2993" s="607" t="n">
        <x:v>17009.08</x:v>
      </x:c>
      <x:c r="K2993" s="453" t="str">
        <x:v>NORTE | SUL</x:v>
      </x:c>
      <x:c r="L2993" s="453" t="str">
        <x:v>NÃO</x:v>
      </x:c>
      <x:c r="M2993" s="453" t="str">
        <x:v>DISPONIBILIDADE O&amp;M · FORA DO FATOR K</x:v>
      </x:c>
      <x:c r="N2993" s="453" t="str">
        <x:v>DE/PARA POR CÓDIGO</x:v>
      </x:c>
    </x:row>
    <x:row r="2994">
      <x:c r="A2994" s="453" t="str">
        <x:v>NOVEMBRO 2025</x:v>
      </x:c>
      <x:c r="B2994" s="453" t="str">
        <x:v>DISPONIBILIDADE</x:v>
      </x:c>
      <x:c r="C2994" s="453" t="str">
        <x:v>DISPONIBILIDADE</x:v>
      </x:c>
      <x:c r="D2994" s="453" t="str">
        <x:v>LINHA MORTA</x:v>
      </x:c>
      <x:c r="E2994" s="453" t="str">
        <x:v>5025300166</x:v>
      </x:c>
      <x:c r="F2994" s="601" t="str">
        <x:v>INST CHAVE FUSIVEL RELIG LM</x:v>
      </x:c>
      <x:c r="G2994" s="453" t="str">
        <x:v>UNIDADE</x:v>
      </x:c>
      <x:c r="H2994" s="604" t="n">
        <x:v>3</x:v>
      </x:c>
      <x:c r="I2994" s="607" t="n">
        <x:v>1636.97</x:v>
      </x:c>
      <x:c r="J2994" s="607" t="n">
        <x:v>2312.46</x:v>
      </x:c>
      <x:c r="K2994" s="453" t="str">
        <x:v>SUL</x:v>
      </x:c>
      <x:c r="L2994" s="453" t="str">
        <x:v>NÃO</x:v>
      </x:c>
      <x:c r="M2994" s="453" t="str">
        <x:v>DISPONIBILIDADE O&amp;M · FORA DO FATOR K</x:v>
      </x:c>
      <x:c r="N2994" s="453" t="str">
        <x:v>DE/PARA POR CÓDIGO</x:v>
      </x:c>
    </x:row>
    <x:row r="2995">
      <x:c r="A2995" s="453" t="str">
        <x:v>NOVEMBRO 2025</x:v>
      </x:c>
      <x:c r="B2995" s="453" t="str">
        <x:v>DISPONIBILIDADE</x:v>
      </x:c>
      <x:c r="C2995" s="453" t="str">
        <x:v>DISPONIBILIDADE</x:v>
      </x:c>
      <x:c r="D2995" s="453" t="str">
        <x:v>LINHA MORTA</x:v>
      </x:c>
      <x:c r="E2995" s="453" t="str">
        <x:v>5025300167</x:v>
      </x:c>
      <x:c r="F2995" s="601" t="str">
        <x:v>RET CHAVE FUSIVEL RELIG LM</x:v>
      </x:c>
      <x:c r="G2995" s="453" t="str">
        <x:v>UNIDADE</x:v>
      </x:c>
      <x:c r="H2995" s="604" t="n">
        <x:v>3</x:v>
      </x:c>
      <x:c r="I2995" s="607" t="n">
        <x:v>998.53</x:v>
      </x:c>
      <x:c r="J2995" s="607" t="n">
        <x:v>1410.57</x:v>
      </x:c>
      <x:c r="K2995" s="453" t="str">
        <x:v>SUL</x:v>
      </x:c>
      <x:c r="L2995" s="453" t="str">
        <x:v>NÃO</x:v>
      </x:c>
      <x:c r="M2995" s="453" t="str">
        <x:v>DISPONIBILIDADE O&amp;M · FORA DO FATOR K</x:v>
      </x:c>
      <x:c r="N2995" s="453" t="str">
        <x:v>DE/PARA POR CÓDIGO</x:v>
      </x:c>
    </x:row>
    <x:row r="2996">
      <x:c r="A2996" s="453" t="str">
        <x:v>NOVEMBRO 2025</x:v>
      </x:c>
      <x:c r="B2996" s="453" t="str">
        <x:v>DISPONIBILIDADE</x:v>
      </x:c>
      <x:c r="C2996" s="453" t="str">
        <x:v>DISPONIBILIDADE</x:v>
      </x:c>
      <x:c r="D2996" s="453" t="str">
        <x:v>LINHA MORTA</x:v>
      </x:c>
      <x:c r="E2996" s="453" t="str">
        <x:v>5025300172</x:v>
      </x:c>
      <x:c r="F2996" s="601" t="str">
        <x:v>INST CHAVE FUSIVEL 15/25KV LM</x:v>
      </x:c>
      <x:c r="G2996" s="453" t="str">
        <x:v>UNIDADE</x:v>
      </x:c>
      <x:c r="H2996" s="604" t="n">
        <x:v>27</x:v>
      </x:c>
      <x:c r="I2996" s="607" t="n">
        <x:v>3383.77</x:v>
      </x:c>
      <x:c r="J2996" s="607" t="n">
        <x:v>11978.28</x:v>
      </x:c>
      <x:c r="K2996" s="453" t="str">
        <x:v>NORTE | SUL</x:v>
      </x:c>
      <x:c r="L2996" s="453" t="str">
        <x:v>NÃO</x:v>
      </x:c>
      <x:c r="M2996" s="453" t="str">
        <x:v>DISPONIBILIDADE O&amp;M · FORA DO FATOR K</x:v>
      </x:c>
      <x:c r="N2996" s="453" t="str">
        <x:v>DE/PARA POR CÓDIGO</x:v>
      </x:c>
    </x:row>
    <x:row r="2997">
      <x:c r="A2997" s="453" t="str">
        <x:v>NOVEMBRO 2025</x:v>
      </x:c>
      <x:c r="B2997" s="453" t="str">
        <x:v>DISPONIBILIDADE</x:v>
      </x:c>
      <x:c r="C2997" s="453" t="str">
        <x:v>DISPONIBILIDADE</x:v>
      </x:c>
      <x:c r="D2997" s="453" t="str">
        <x:v>LINHA MORTA</x:v>
      </x:c>
      <x:c r="E2997" s="453" t="str">
        <x:v>5025300173</x:v>
      </x:c>
      <x:c r="F2997" s="601" t="str">
        <x:v>RET CHAVE FUSIVEL 15/25KV LM</x:v>
      </x:c>
      <x:c r="G2997" s="453" t="str">
        <x:v>UNIDADE</x:v>
      </x:c>
      <x:c r="H2997" s="604" t="n">
        <x:v>24</x:v>
      </x:c>
      <x:c r="I2997" s="607" t="n">
        <x:v>1663.22</x:v>
      </x:c>
      <x:c r="J2997" s="607" t="n">
        <x:v>7965.84</x:v>
      </x:c>
      <x:c r="K2997" s="453" t="str">
        <x:v>NORTE | SUL</x:v>
      </x:c>
      <x:c r="L2997" s="453" t="str">
        <x:v>NÃO</x:v>
      </x:c>
      <x:c r="M2997" s="453" t="str">
        <x:v>DISPONIBILIDADE O&amp;M · FORA DO FATOR K</x:v>
      </x:c>
      <x:c r="N2997" s="453" t="str">
        <x:v>DE/PARA POR CÓDIGO</x:v>
      </x:c>
    </x:row>
    <x:row r="2998">
      <x:c r="A2998" s="453" t="str">
        <x:v>NOVEMBRO 2025</x:v>
      </x:c>
      <x:c r="B2998" s="453" t="str">
        <x:v>DISPONIBILIDADE</x:v>
      </x:c>
      <x:c r="C2998" s="453" t="str">
        <x:v>DISPONIBILIDADE</x:v>
      </x:c>
      <x:c r="D2998" s="453" t="str">
        <x:v>LINHA MORTA</x:v>
      </x:c>
      <x:c r="E2998" s="453" t="str">
        <x:v>5025300176</x:v>
      </x:c>
      <x:c r="F2998" s="601" t="str">
        <x:v>INST CHAVE FACA LM</x:v>
      </x:c>
      <x:c r="G2998" s="453" t="str">
        <x:v>UNIDADE</x:v>
      </x:c>
      <x:c r="H2998" s="604" t="n">
        <x:v>3</x:v>
      </x:c>
      <x:c r="I2998" s="607" t="n">
        <x:v>570.99</x:v>
      </x:c>
      <x:c r="J2998" s="607" t="n">
        <x:v>1330.92</x:v>
      </x:c>
      <x:c r="K2998" s="453" t="str">
        <x:v>SUL</x:v>
      </x:c>
      <x:c r="L2998" s="453" t="str">
        <x:v>NÃO</x:v>
      </x:c>
      <x:c r="M2998" s="453" t="str">
        <x:v>DISPONIBILIDADE O&amp;M · FORA DO FATOR K</x:v>
      </x:c>
      <x:c r="N2998" s="453" t="str">
        <x:v>DE/PARA POR CÓDIGO</x:v>
      </x:c>
    </x:row>
    <x:row r="2999">
      <x:c r="A2999" s="453" t="str">
        <x:v>NOVEMBRO 2025</x:v>
      </x:c>
      <x:c r="B2999" s="453" t="str">
        <x:v>DISPONIBILIDADE</x:v>
      </x:c>
      <x:c r="C2999" s="453" t="str">
        <x:v>DISPONIBILIDADE</x:v>
      </x:c>
      <x:c r="D2999" s="453" t="str">
        <x:v>LINHA MORTA</x:v>
      </x:c>
      <x:c r="E2999" s="453" t="str">
        <x:v>5025300252</x:v>
      </x:c>
      <x:c r="F2999" s="601" t="str">
        <x:v>TURMA LM ATE 36,2KV 5H CAM SOBREAVISO</x:v>
      </x:c>
      <x:c r="G2999" s="453" t="str">
        <x:v>HORA</x:v>
      </x:c>
      <x:c r="H2999" s="604" t="n">
        <x:v>2378.179</x:v>
      </x:c>
      <x:c r="I2999" s="607" t="n">
        <x:v>291612.31</x:v>
      </x:c>
      <x:c r="J2999" s="607" t="n">
        <x:v>123736.65</x:v>
      </x:c>
      <x:c r="K2999" s="453" t="str">
        <x:v>NORTE | SUL</x:v>
      </x:c>
      <x:c r="L2999" s="453" t="str">
        <x:v>NÃO</x:v>
      </x:c>
      <x:c r="M2999" s="453" t="str">
        <x:v>DISPONIBILIDADE O&amp;M · FORA DO FATOR K</x:v>
      </x:c>
      <x:c r="N2999" s="453" t="str">
        <x:v>OBSERVAÇÃO DO DE/PARA</x:v>
      </x:c>
    </x:row>
    <x:row r="3000">
      <x:c r="A3000" s="453" t="str">
        <x:v>NOVEMBRO 2025</x:v>
      </x:c>
      <x:c r="B3000" s="453" t="str">
        <x:v>DISPONIBILIDADE</x:v>
      </x:c>
      <x:c r="C3000" s="453" t="str">
        <x:v>DISPONIBILIDADE</x:v>
      </x:c>
      <x:c r="D3000" s="453" t="str">
        <x:v>LINHA MORTA</x:v>
      </x:c>
      <x:c r="E3000" s="453" t="str">
        <x:v>5025300253</x:v>
      </x:c>
      <x:c r="F3000" s="601" t="str">
        <x:v>TURMA LM ATE 36,2KV 2H LEVE SOBREAVISO</x:v>
      </x:c>
      <x:c r="G3000" s="453" t="str">
        <x:v>HORA</x:v>
      </x:c>
      <x:c r="H3000" s="604" t="n">
        <x:v>30</x:v>
      </x:c>
      <x:c r="I3000" s="607" t="n">
        <x:v>580.8</x:v>
      </x:c>
      <x:c r="J3000" s="607" t="n">
        <x:v>1560.9</x:v>
      </x:c>
      <x:c r="K3000" s="453" t="str">
        <x:v>NORTE | SUL</x:v>
      </x:c>
      <x:c r="L3000" s="453" t="str">
        <x:v>NÃO</x:v>
      </x:c>
      <x:c r="M3000" s="453" t="str">
        <x:v>DISPONIBILIDADE O&amp;M · FORA DO FATOR K</x:v>
      </x:c>
      <x:c r="N3000" s="453" t="str">
        <x:v>OBSERVAÇÃO DO DE/PARA</x:v>
      </x:c>
    </x:row>
    <x:row r="3001">
      <x:c r="A3001" s="453" t="str">
        <x:v>NOVEMBRO 2025</x:v>
      </x:c>
      <x:c r="B3001" s="453" t="str">
        <x:v>DISPONIBILIDADE</x:v>
      </x:c>
      <x:c r="C3001" s="453" t="str">
        <x:v>DISPONIBILIDADE</x:v>
      </x:c>
      <x:c r="D3001" s="453" t="str">
        <x:v>LINHA MORTA</x:v>
      </x:c>
      <x:c r="E3001" s="453" t="str">
        <x:v>5025300384</x:v>
      </x:c>
      <x:c r="F3001" s="601" t="str">
        <x:v>RET ESPACADOR/AFASTADOR REDE PRI/SEC LM</x:v>
      </x:c>
      <x:c r="G3001" s="453" t="str">
        <x:v>CONJUNTO</x:v>
      </x:c>
      <x:c r="H3001" s="604" t="n">
        <x:v>10</x:v>
      </x:c>
      <x:c r="I3001" s="607" t="n">
        <x:v>295.9</x:v>
      </x:c>
      <x:c r="J3001" s="607" t="n">
        <x:v>1577.4</x:v>
      </x:c>
      <x:c r="K3001" s="453" t="str">
        <x:v>NORTE | SUL</x:v>
      </x:c>
      <x:c r="L3001" s="453" t="str">
        <x:v>NÃO</x:v>
      </x:c>
      <x:c r="M3001" s="453" t="str">
        <x:v>DISPONIBILIDADE O&amp;M · FORA DO FATOR K</x:v>
      </x:c>
      <x:c r="N3001" s="453" t="str">
        <x:v>DE/PARA POR CÓDIGO</x:v>
      </x:c>
    </x:row>
    <x:row r="3002">
      <x:c r="A3002" s="453" t="str">
        <x:v>NOVEMBRO 2025</x:v>
      </x:c>
      <x:c r="B3002" s="453" t="str">
        <x:v>DISPONIBILIDADE</x:v>
      </x:c>
      <x:c r="C3002" s="453" t="str">
        <x:v>DISPONIBILIDADE</x:v>
      </x:c>
      <x:c r="D3002" s="453" t="str">
        <x:v>PODA</x:v>
      </x:c>
      <x:c r="E3002" s="453" t="str">
        <x:v>5026000017</x:v>
      </x:c>
      <x:c r="F3002" s="601" t="str">
        <x:v>PODA ARV MEDIO PT &gt;6&lt;12M ELEV 2ME PO LM</x:v>
      </x:c>
      <x:c r="G3002" s="453" t="str">
        <x:v>UNIDADE</x:v>
      </x:c>
      <x:c r="H3002" s="604" t="n">
        <x:v>461</x:v>
      </x:c>
      <x:c r="I3002" s="607" t="n">
        <x:v>83453.68</x:v>
      </x:c>
      <x:c r="J3002" s="607" t="n">
        <x:v>78840.22</x:v>
      </x:c>
      <x:c r="K3002" s="453" t="str">
        <x:v>NORTE | SUL</x:v>
      </x:c>
      <x:c r="L3002" s="453" t="str">
        <x:v>NÃO</x:v>
      </x:c>
      <x:c r="M3002" s="453" t="str">
        <x:v>DISPONIBILIDADE O&amp;M · FORA DO FATOR K</x:v>
      </x:c>
      <x:c r="N3002" s="453" t="str">
        <x:v>SUGESTÃO POR SIMILARIDADE</x:v>
      </x:c>
    </x:row>
    <x:row r="3003">
      <x:c r="A3003" s="453" t="str">
        <x:v>NOVEMBRO 2025</x:v>
      </x:c>
      <x:c r="B3003" s="453" t="str">
        <x:v>DISPONIBILIDADE</x:v>
      </x:c>
      <x:c r="C3003" s="453" t="str">
        <x:v>DISPONIBILIDADE</x:v>
      </x:c>
      <x:c r="D3003" s="453" t="str">
        <x:v>PODA</x:v>
      </x:c>
      <x:c r="E3003" s="453" t="str">
        <x:v>5026000026</x:v>
      </x:c>
      <x:c r="F3003" s="601" t="str">
        <x:v>SERV CAMINHAO RECOLHE TRITURADOR/PODA</x:v>
      </x:c>
      <x:c r="G3003" s="453" t="str">
        <x:v>UNIDADE</x:v>
      </x:c>
      <x:c r="H3003" s="604" t="n">
        <x:v>878</x:v>
      </x:c>
      <x:c r="I3003" s="607" t="n">
        <x:v>159567.72</x:v>
      </x:c>
      <x:c r="J3003" s="607" t="n">
        <x:v>429008.36</x:v>
      </x:c>
      <x:c r="K3003" s="453" t="str">
        <x:v>NORTE | SUL</x:v>
      </x:c>
      <x:c r="L3003" s="453" t="str">
        <x:v>NÃO</x:v>
      </x:c>
      <x:c r="M3003" s="453" t="str">
        <x:v>DISPONIBILIDADE O&amp;M · FORA DO FATOR K</x:v>
      </x:c>
      <x:c r="N3003" s="453" t="str">
        <x:v>DE/PARA POR CÓDIGO</x:v>
      </x:c>
    </x:row>
    <x:row r="3004">
      <x:c r="A3004" s="453" t="str">
        <x:v>NOVEMBRO 2025</x:v>
      </x:c>
      <x:c r="B3004" s="453" t="str">
        <x:v>DISPONIBILIDADE</x:v>
      </x:c>
      <x:c r="C3004" s="453" t="str">
        <x:v>DISPONIBILIDADE</x:v>
      </x:c>
      <x:c r="D3004" s="453" t="str">
        <x:v>PODA</x:v>
      </x:c>
      <x:c r="E3004" s="453" t="str">
        <x:v>5026000037</x:v>
      </x:c>
      <x:c r="F3004" s="601" t="str">
        <x:v>PODA ARV &lt;6M REDE BT CENTRAL 2PC PO LM</x:v>
      </x:c>
      <x:c r="G3004" s="453" t="str">
        <x:v>UNIDADE</x:v>
      </x:c>
      <x:c r="H3004" s="604" t="n">
        <x:v>603</x:v>
      </x:c>
      <x:c r="I3004" s="607" t="n">
        <x:v>226414.98</x:v>
      </x:c>
      <x:c r="J3004" s="607" t="n">
        <x:v>147318.93</x:v>
      </x:c>
      <x:c r="K3004" s="453" t="str">
        <x:v>NORTE | SUL</x:v>
      </x:c>
      <x:c r="L3004" s="453" t="str">
        <x:v>NÃO</x:v>
      </x:c>
      <x:c r="M3004" s="453" t="str">
        <x:v>DISPONIBILIDADE O&amp;M · FORA DO FATOR K</x:v>
      </x:c>
      <x:c r="N3004" s="453" t="str">
        <x:v>SUGESTÃO POR SIMILARIDADE</x:v>
      </x:c>
    </x:row>
    <x:row r="3005">
      <x:c r="A3005" s="453" t="str">
        <x:v>NOVEMBRO 2025</x:v>
      </x:c>
      <x:c r="B3005" s="453" t="str">
        <x:v>DISPONIBILIDADE</x:v>
      </x:c>
      <x:c r="C3005" s="453" t="str">
        <x:v>DISPONIBILIDADE</x:v>
      </x:c>
      <x:c r="D3005" s="453" t="str">
        <x:v>LINHA MORTA</x:v>
      </x:c>
      <x:c r="E3005" s="453" t="str">
        <x:v>5027000033</x:v>
      </x:c>
      <x:c r="F3005" s="601" t="str">
        <x:v>ABRIR FAIXA SEMI-MECANIZADA RD</x:v>
      </x:c>
      <x:c r="G3005" s="453" t="str">
        <x:v>HA</x:v>
      </x:c>
      <x:c r="H3005" s="604" t="n">
        <x:v>1.2</x:v>
      </x:c>
      <x:c r="I3005" s="607" t="n">
        <x:v>33909.56</x:v>
      </x:c>
      <x:c r="J3005" s="607" t="n">
        <x:v>24812.29</x:v>
      </x:c>
      <x:c r="K3005" s="453" t="str">
        <x:v>SUL</x:v>
      </x:c>
      <x:c r="L3005" s="453" t="str">
        <x:v>NÃO</x:v>
      </x:c>
      <x:c r="M3005" s="453" t="str">
        <x:v>DISPONIBILIDADE O&amp;M · FORA DO FATOR K</x:v>
      </x:c>
      <x:c r="N3005" s="453" t="str">
        <x:v>NÃO INFORMADA</x:v>
      </x:c>
    </x:row>
    <x:row r="3006">
      <x:c r="A3006" s="453" t="str">
        <x:v>NOVEMBRO 2025</x:v>
      </x:c>
      <x:c r="B3006" s="453" t="str">
        <x:v>DISPONIBILIDADE</x:v>
      </x:c>
      <x:c r="C3006" s="453" t="str">
        <x:v>DISPONIBILIDADE</x:v>
      </x:c>
      <x:c r="D3006" s="453" t="str">
        <x:v>LINHA VIVA</x:v>
      </x:c>
      <x:c r="E3006" s="453" t="str">
        <x:v>5030000078</x:v>
      </x:c>
      <x:c r="F3006" s="601" t="str">
        <x:v>APRUMAR POSTE CONC/FIBRA LV</x:v>
      </x:c>
      <x:c r="G3006" s="453" t="str">
        <x:v>UNIDADE</x:v>
      </x:c>
      <x:c r="H3006" s="604" t="n">
        <x:v>3</x:v>
      </x:c>
      <x:c r="I3006" s="607" t="n">
        <x:v>1500.75</x:v>
      </x:c>
      <x:c r="J3006" s="607" t="n">
        <x:v>2320.77</x:v>
      </x:c>
      <x:c r="K3006" s="453" t="str">
        <x:v>NORTE</x:v>
      </x:c>
      <x:c r="L3006" s="453" t="str">
        <x:v>NÃO</x:v>
      </x:c>
      <x:c r="M3006" s="453" t="str">
        <x:v>DISPONIBILIDADE O&amp;M · FORA DO FATOR K</x:v>
      </x:c>
      <x:c r="N3006" s="453" t="str">
        <x:v>NÃO INFORMADA</x:v>
      </x:c>
    </x:row>
    <x:row r="3007">
      <x:c r="A3007" s="453" t="str">
        <x:v>NOVEMBRO 2025</x:v>
      </x:c>
      <x:c r="B3007" s="453" t="str">
        <x:v>DISPONIBILIDADE</x:v>
      </x:c>
      <x:c r="C3007" s="453" t="str">
        <x:v>DISPONIBILIDADE</x:v>
      </x:c>
      <x:c r="D3007" s="453" t="str">
        <x:v>LINHA VIVA</x:v>
      </x:c>
      <x:c r="E3007" s="453" t="str">
        <x:v>5031200310</x:v>
      </x:c>
      <x:c r="F3007" s="601" t="str">
        <x:v>INST ESTR PRI 2/3F SUS/PAS SP CRUZ SP LV</x:v>
      </x:c>
      <x:c r="G3007" s="453" t="str">
        <x:v>UNIDADE</x:v>
      </x:c>
      <x:c r="H3007" s="604" t="n">
        <x:v>49</x:v>
      </x:c>
      <x:c r="I3007" s="607" t="n">
        <x:v>46115.83</x:v>
      </x:c>
      <x:c r="J3007" s="607" t="n">
        <x:v>30463.79</x:v>
      </x:c>
      <x:c r="K3007" s="453" t="str">
        <x:v>NORTE | SUL</x:v>
      </x:c>
      <x:c r="L3007" s="453" t="str">
        <x:v>NÃO</x:v>
      </x:c>
      <x:c r="M3007" s="453" t="str">
        <x:v>DISPONIBILIDADE O&amp;M · FORA DO FATOR K</x:v>
      </x:c>
      <x:c r="N3007" s="453" t="str">
        <x:v>DE/PARA POR CÓDIGO | NÃO INFORMADA</x:v>
      </x:c>
    </x:row>
    <x:row r="3008">
      <x:c r="A3008" s="453" t="str">
        <x:v>NOVEMBRO 2025</x:v>
      </x:c>
      <x:c r="B3008" s="453" t="str">
        <x:v>DISPONIBILIDADE</x:v>
      </x:c>
      <x:c r="C3008" s="453" t="str">
        <x:v>DISPONIBILIDADE</x:v>
      </x:c>
      <x:c r="D3008" s="453" t="str">
        <x:v>LINHA VIVA</x:v>
      </x:c>
      <x:c r="E3008" s="453" t="str">
        <x:v>5031200311</x:v>
      </x:c>
      <x:c r="F3008" s="601" t="str">
        <x:v>RET ESTR PRI 2/3F SUS/PAS SP CRUZ SP LV</x:v>
      </x:c>
      <x:c r="G3008" s="453" t="str">
        <x:v>UNIDADE</x:v>
      </x:c>
      <x:c r="H3008" s="604" t="n">
        <x:v>37</x:v>
      </x:c>
      <x:c r="I3008" s="607" t="n">
        <x:v>15169.95</x:v>
      </x:c>
      <x:c r="J3008" s="607" t="n">
        <x:v>14788.53</x:v>
      </x:c>
      <x:c r="K3008" s="453" t="str">
        <x:v>NORTE | SUL</x:v>
      </x:c>
      <x:c r="L3008" s="453" t="str">
        <x:v>NÃO</x:v>
      </x:c>
      <x:c r="M3008" s="453" t="str">
        <x:v>DISPONIBILIDADE O&amp;M · FORA DO FATOR K</x:v>
      </x:c>
      <x:c r="N3008" s="453" t="str">
        <x:v>DE/PARA POR CÓDIGO</x:v>
      </x:c>
    </x:row>
    <x:row r="3009">
      <x:c r="A3009" s="453" t="str">
        <x:v>NOVEMBRO 2025</x:v>
      </x:c>
      <x:c r="B3009" s="453" t="str">
        <x:v>DISPONIBILIDADE</x:v>
      </x:c>
      <x:c r="C3009" s="453" t="str">
        <x:v>DISPONIBILIDADE</x:v>
      </x:c>
      <x:c r="D3009" s="453" t="str">
        <x:v>LINHA VIVA</x:v>
      </x:c>
      <x:c r="E3009" s="453" t="str">
        <x:v>5031200312</x:v>
      </x:c>
      <x:c r="F3009" s="601" t="str">
        <x:v>INST ESTR PRI 2/3F SUS/PAS DP CRUZ DP LV</x:v>
      </x:c>
      <x:c r="G3009" s="453" t="str">
        <x:v>UNIDADE</x:v>
      </x:c>
      <x:c r="H3009" s="604" t="n">
        <x:v>8</x:v>
      </x:c>
      <x:c r="I3009" s="607" t="n">
        <x:v>13837.47</x:v>
      </x:c>
      <x:c r="J3009" s="607" t="n">
        <x:v>9349.04</x:v>
      </x:c>
      <x:c r="K3009" s="453" t="str">
        <x:v>NORTE | SUL</x:v>
      </x:c>
      <x:c r="L3009" s="453" t="str">
        <x:v>NÃO</x:v>
      </x:c>
      <x:c r="M3009" s="453" t="str">
        <x:v>DISPONIBILIDADE O&amp;M · FORA DO FATOR K</x:v>
      </x:c>
      <x:c r="N3009" s="453" t="str">
        <x:v>DE/PARA POR CÓDIGO | NÃO INFORMADA</x:v>
      </x:c>
    </x:row>
    <x:row r="3010">
      <x:c r="A3010" s="453" t="str">
        <x:v>NOVEMBRO 2025</x:v>
      </x:c>
      <x:c r="B3010" s="453" t="str">
        <x:v>DISPONIBILIDADE</x:v>
      </x:c>
      <x:c r="C3010" s="453" t="str">
        <x:v>DISPONIBILIDADE</x:v>
      </x:c>
      <x:c r="D3010" s="453" t="str">
        <x:v>LINHA VIVA</x:v>
      </x:c>
      <x:c r="E3010" s="453" t="str">
        <x:v>5031200313</x:v>
      </x:c>
      <x:c r="F3010" s="601" t="str">
        <x:v>RET ESTR PRI 2/3F SUS/PAS DP CRUZ DP LV</x:v>
      </x:c>
      <x:c r="G3010" s="453" t="str">
        <x:v>UNIDADE</x:v>
      </x:c>
      <x:c r="H3010" s="604" t="n">
        <x:v>20</x:v>
      </x:c>
      <x:c r="I3010" s="607" t="n">
        <x:v>9932.33</x:v>
      </x:c>
      <x:c r="J3010" s="607" t="n">
        <x:v>15024.4</x:v>
      </x:c>
      <x:c r="K3010" s="453" t="str">
        <x:v>NORTE | SUL</x:v>
      </x:c>
      <x:c r="L3010" s="453" t="str">
        <x:v>NÃO</x:v>
      </x:c>
      <x:c r="M3010" s="453" t="str">
        <x:v>DISPONIBILIDADE O&amp;M · FORA DO FATOR K</x:v>
      </x:c>
      <x:c r="N3010" s="453" t="str">
        <x:v>DE/PARA POR CÓDIGO</x:v>
      </x:c>
    </x:row>
    <x:row r="3011">
      <x:c r="A3011" s="453" t="str">
        <x:v>NOVEMBRO 2025</x:v>
      </x:c>
      <x:c r="B3011" s="453" t="str">
        <x:v>DISPONIBILIDADE</x:v>
      </x:c>
      <x:c r="C3011" s="453" t="str">
        <x:v>DISPONIBILIDADE</x:v>
      </x:c>
      <x:c r="D3011" s="453" t="str">
        <x:v>LINHA VIVA</x:v>
      </x:c>
      <x:c r="E3011" s="453" t="str">
        <x:v>5031200314</x:v>
      </x:c>
      <x:c r="F3011" s="601" t="str">
        <x:v>INST ESTR PRI 2/3F ANC/AMA SP CRUZ DP LV</x:v>
      </x:c>
      <x:c r="G3011" s="453" t="str">
        <x:v>UNIDADE</x:v>
      </x:c>
      <x:c r="H3011" s="604" t="n">
        <x:v>3</x:v>
      </x:c>
      <x:c r="I3011" s="607" t="n">
        <x:v>5977.74</x:v>
      </x:c>
      <x:c r="J3011" s="607" t="n">
        <x:v>3756.24</x:v>
      </x:c>
      <x:c r="K3011" s="453" t="str">
        <x:v>NORTE | SUL</x:v>
      </x:c>
      <x:c r="L3011" s="453" t="str">
        <x:v>NÃO</x:v>
      </x:c>
      <x:c r="M3011" s="453" t="str">
        <x:v>DISPONIBILIDADE O&amp;M · FORA DO FATOR K</x:v>
      </x:c>
      <x:c r="N3011" s="453" t="str">
        <x:v>DE/PARA POR CÓDIGO</x:v>
      </x:c>
    </x:row>
    <x:row r="3012">
      <x:c r="A3012" s="453" t="str">
        <x:v>NOVEMBRO 2025</x:v>
      </x:c>
      <x:c r="B3012" s="453" t="str">
        <x:v>DISPONIBILIDADE</x:v>
      </x:c>
      <x:c r="C3012" s="453" t="str">
        <x:v>DISPONIBILIDADE</x:v>
      </x:c>
      <x:c r="D3012" s="453" t="str">
        <x:v>LINHA VIVA</x:v>
      </x:c>
      <x:c r="E3012" s="453" t="str">
        <x:v>5031200315</x:v>
      </x:c>
      <x:c r="F3012" s="601" t="str">
        <x:v>RET ESTR PRI 2/3F ANC/AMA SP CRUZ DP LV</x:v>
      </x:c>
      <x:c r="G3012" s="453" t="str">
        <x:v>UNIDADE</x:v>
      </x:c>
      <x:c r="H3012" s="604" t="n">
        <x:v>3</x:v>
      </x:c>
      <x:c r="I3012" s="607" t="n">
        <x:v>2392.08</x:v>
      </x:c>
      <x:c r="J3012" s="607" t="n">
        <x:v>2414.58</x:v>
      </x:c>
      <x:c r="K3012" s="453" t="str">
        <x:v>NORTE | SUL</x:v>
      </x:c>
      <x:c r="L3012" s="453" t="str">
        <x:v>NÃO</x:v>
      </x:c>
      <x:c r="M3012" s="453" t="str">
        <x:v>DISPONIBILIDADE O&amp;M · FORA DO FATOR K</x:v>
      </x:c>
      <x:c r="N3012" s="453" t="str">
        <x:v>DE/PARA POR CÓDIGO</x:v>
      </x:c>
    </x:row>
    <x:row r="3013">
      <x:c r="A3013" s="453" t="str">
        <x:v>NOVEMBRO 2025</x:v>
      </x:c>
      <x:c r="B3013" s="453" t="str">
        <x:v>DISPONIBILIDADE</x:v>
      </x:c>
      <x:c r="C3013" s="453" t="str">
        <x:v>DISPONIBILIDADE</x:v>
      </x:c>
      <x:c r="D3013" s="453" t="str">
        <x:v>LINHA VIVA</x:v>
      </x:c>
      <x:c r="E3013" s="453" t="str">
        <x:v>5031200316</x:v>
      </x:c>
      <x:c r="F3013" s="601" t="str">
        <x:v>INST ESTR PRI 2/3F ANC/AMA DP CRUZ DP LV</x:v>
      </x:c>
      <x:c r="G3013" s="453" t="str">
        <x:v>UNIDADE</x:v>
      </x:c>
      <x:c r="H3013" s="604" t="n">
        <x:v>2</x:v>
      </x:c>
      <x:c r="I3013" s="607" t="n">
        <x:v>5976.1</x:v>
      </x:c>
      <x:c r="J3013" s="607" t="n">
        <x:v>3338.96</x:v>
      </x:c>
      <x:c r="K3013" s="453" t="str">
        <x:v>NORTE | SUL</x:v>
      </x:c>
      <x:c r="L3013" s="453" t="str">
        <x:v>NÃO</x:v>
      </x:c>
      <x:c r="M3013" s="453" t="str">
        <x:v>DISPONIBILIDADE O&amp;M · FORA DO FATOR K</x:v>
      </x:c>
      <x:c r="N3013" s="453" t="str">
        <x:v>DE/PARA POR CÓDIGO | NÃO INFORMADA</x:v>
      </x:c>
    </x:row>
    <x:row r="3014">
      <x:c r="A3014" s="453" t="str">
        <x:v>NOVEMBRO 2025</x:v>
      </x:c>
      <x:c r="B3014" s="453" t="str">
        <x:v>DISPONIBILIDADE</x:v>
      </x:c>
      <x:c r="C3014" s="453" t="str">
        <x:v>DISPONIBILIDADE</x:v>
      </x:c>
      <x:c r="D3014" s="453" t="str">
        <x:v>LINHA VIVA</x:v>
      </x:c>
      <x:c r="E3014" s="453" t="str">
        <x:v>5031200317</x:v>
      </x:c>
      <x:c r="F3014" s="601" t="str">
        <x:v>RET ESTR PRI 2/3F ANC/AMA DP CRUZ DP LV</x:v>
      </x:c>
      <x:c r="G3014" s="453" t="str">
        <x:v>UNIDADE</x:v>
      </x:c>
      <x:c r="H3014" s="604" t="n">
        <x:v>1</x:v>
      </x:c>
      <x:c r="I3014" s="607" t="n">
        <x:v>1195.22</x:v>
      </x:c>
      <x:c r="J3014" s="607" t="n">
        <x:v>1073.26</x:v>
      </x:c>
      <x:c r="K3014" s="453" t="str">
        <x:v>NORTE | SUL</x:v>
      </x:c>
      <x:c r="L3014" s="453" t="str">
        <x:v>NÃO</x:v>
      </x:c>
      <x:c r="M3014" s="453" t="str">
        <x:v>DISPONIBILIDADE O&amp;M · FORA DO FATOR K</x:v>
      </x:c>
      <x:c r="N3014" s="453" t="str">
        <x:v>DE/PARA POR CÓDIGO</x:v>
      </x:c>
    </x:row>
    <x:row r="3015">
      <x:c r="A3015" s="453" t="str">
        <x:v>NOVEMBRO 2025</x:v>
      </x:c>
      <x:c r="B3015" s="453" t="str">
        <x:v>DISPONIBILIDADE</x:v>
      </x:c>
      <x:c r="C3015" s="453" t="str">
        <x:v>DISPONIBILIDADE</x:v>
      </x:c>
      <x:c r="D3015" s="453" t="str">
        <x:v>LINHA VIVA</x:v>
      </x:c>
      <x:c r="E3015" s="453" t="str">
        <x:v>5031200340</x:v>
      </x:c>
      <x:c r="F3015" s="601" t="str">
        <x:v>NIVELAR CRUZETA LV</x:v>
      </x:c>
      <x:c r="G3015" s="453" t="str">
        <x:v>CONJUNTO</x:v>
      </x:c>
      <x:c r="H3015" s="604" t="n">
        <x:v>6</x:v>
      </x:c>
      <x:c r="I3015" s="607" t="n">
        <x:v>2013.9</x:v>
      </x:c>
      <x:c r="J3015" s="607" t="n">
        <x:v>3171.42</x:v>
      </x:c>
      <x:c r="K3015" s="453" t="str">
        <x:v>NORTE</x:v>
      </x:c>
      <x:c r="L3015" s="453" t="str">
        <x:v>NÃO</x:v>
      </x:c>
      <x:c r="M3015" s="453" t="str">
        <x:v>DISPONIBILIDADE O&amp;M · FORA DO FATOR K</x:v>
      </x:c>
      <x:c r="N3015" s="453" t="str">
        <x:v>DE/PARA POR CÓDIGO</x:v>
      </x:c>
    </x:row>
    <x:row r="3016">
      <x:c r="A3016" s="453" t="str">
        <x:v>NOVEMBRO 2025</x:v>
      </x:c>
      <x:c r="B3016" s="453" t="str">
        <x:v>DISPONIBILIDADE</x:v>
      </x:c>
      <x:c r="C3016" s="453" t="str">
        <x:v>DISPONIBILIDADE</x:v>
      </x:c>
      <x:c r="D3016" s="453" t="str">
        <x:v>LINHA VIVA</x:v>
      </x:c>
      <x:c r="E3016" s="453" t="str">
        <x:v>5031300110</x:v>
      </x:c>
      <x:c r="F3016" s="601" t="str">
        <x:v>INST ISOLADOR PINO/PILAR LV</x:v>
      </x:c>
      <x:c r="G3016" s="453" t="str">
        <x:v>UNIDADE</x:v>
      </x:c>
      <x:c r="H3016" s="604" t="n">
        <x:v>6</x:v>
      </x:c>
      <x:c r="I3016" s="607" t="n">
        <x:v>1537.12</x:v>
      </x:c>
      <x:c r="J3016" s="607" t="n">
        <x:v>1952.34</x:v>
      </x:c>
      <x:c r="K3016" s="453" t="str">
        <x:v>NORTE | SUL</x:v>
      </x:c>
      <x:c r="L3016" s="453" t="str">
        <x:v>NÃO</x:v>
      </x:c>
      <x:c r="M3016" s="453" t="str">
        <x:v>DISPONIBILIDADE O&amp;M · FORA DO FATOR K</x:v>
      </x:c>
      <x:c r="N3016" s="453" t="str">
        <x:v>DE/PARA POR CÓDIGO</x:v>
      </x:c>
    </x:row>
    <x:row r="3017">
      <x:c r="A3017" s="453" t="str">
        <x:v>NOVEMBRO 2025</x:v>
      </x:c>
      <x:c r="B3017" s="453" t="str">
        <x:v>DISPONIBILIDADE</x:v>
      </x:c>
      <x:c r="C3017" s="453" t="str">
        <x:v>DISPONIBILIDADE</x:v>
      </x:c>
      <x:c r="D3017" s="453" t="str">
        <x:v>LINHA VIVA</x:v>
      </x:c>
      <x:c r="E3017" s="453" t="str">
        <x:v>5031300111</x:v>
      </x:c>
      <x:c r="F3017" s="601" t="str">
        <x:v>RET ISOLADOR PINO/PILAR LV</x:v>
      </x:c>
      <x:c r="G3017" s="453" t="str">
        <x:v>UNIDADE</x:v>
      </x:c>
      <x:c r="H3017" s="604" t="n">
        <x:v>10</x:v>
      </x:c>
      <x:c r="I3017" s="607" t="n">
        <x:v>1016.34</x:v>
      </x:c>
      <x:c r="J3017" s="607" t="n">
        <x:v>2175.3</x:v>
      </x:c>
      <x:c r="K3017" s="453" t="str">
        <x:v>NORTE | SUL</x:v>
      </x:c>
      <x:c r="L3017" s="453" t="str">
        <x:v>NÃO</x:v>
      </x:c>
      <x:c r="M3017" s="453" t="str">
        <x:v>DISPONIBILIDADE O&amp;M · FORA DO FATOR K</x:v>
      </x:c>
      <x:c r="N3017" s="453" t="str">
        <x:v>DE/PARA POR CÓDIGO | NÃO INFORMADA</x:v>
      </x:c>
    </x:row>
    <x:row r="3018">
      <x:c r="A3018" s="453" t="str">
        <x:v>NOVEMBRO 2025</x:v>
      </x:c>
      <x:c r="B3018" s="453" t="str">
        <x:v>DISPONIBILIDADE</x:v>
      </x:c>
      <x:c r="C3018" s="453" t="str">
        <x:v>DISPONIBILIDADE</x:v>
      </x:c>
      <x:c r="D3018" s="453" t="str">
        <x:v>LINHA VIVA</x:v>
      </x:c>
      <x:c r="E3018" s="453" t="str">
        <x:v>5031300112</x:v>
      </x:c>
      <x:c r="F3018" s="601" t="str">
        <x:v>INST ISOLAD DISCO/ANCORAGEM LV</x:v>
      </x:c>
      <x:c r="G3018" s="453" t="str">
        <x:v>CONJUNTO</x:v>
      </x:c>
      <x:c r="H3018" s="604" t="n">
        <x:v>3</x:v>
      </x:c>
      <x:c r="I3018" s="607" t="n">
        <x:v>1242.69</x:v>
      </x:c>
      <x:c r="J3018" s="607" t="n">
        <x:v>1089.12</x:v>
      </x:c>
      <x:c r="K3018" s="453" t="str">
        <x:v>NORTE | SUL</x:v>
      </x:c>
      <x:c r="L3018" s="453" t="str">
        <x:v>NÃO</x:v>
      </x:c>
      <x:c r="M3018" s="453" t="str">
        <x:v>DISPONIBILIDADE O&amp;M · FORA DO FATOR K</x:v>
      </x:c>
      <x:c r="N3018" s="453" t="str">
        <x:v>DE/PARA POR CÓDIGO</x:v>
      </x:c>
    </x:row>
    <x:row r="3019">
      <x:c r="A3019" s="453" t="str">
        <x:v>NOVEMBRO 2025</x:v>
      </x:c>
      <x:c r="B3019" s="453" t="str">
        <x:v>DISPONIBILIDADE</x:v>
      </x:c>
      <x:c r="C3019" s="453" t="str">
        <x:v>DISPONIBILIDADE</x:v>
      </x:c>
      <x:c r="D3019" s="453" t="str">
        <x:v>LINHA VIVA</x:v>
      </x:c>
      <x:c r="E3019" s="453" t="str">
        <x:v>5032000207</x:v>
      </x:c>
      <x:c r="F3019" s="601" t="str">
        <x:v>INST EMENDA COND NU AL/CU LV</x:v>
      </x:c>
      <x:c r="G3019" s="453" t="str">
        <x:v>UNIDADE</x:v>
      </x:c>
      <x:c r="H3019" s="604" t="n">
        <x:v>8</x:v>
      </x:c>
      <x:c r="I3019" s="607" t="n">
        <x:v>2744.48</x:v>
      </x:c>
      <x:c r="J3019" s="607" t="n">
        <x:v>2900.72</x:v>
      </x:c>
      <x:c r="K3019" s="453" t="str">
        <x:v>NORTE | SUL</x:v>
      </x:c>
      <x:c r="L3019" s="453" t="str">
        <x:v>NÃO</x:v>
      </x:c>
      <x:c r="M3019" s="453" t="str">
        <x:v>DISPONIBILIDADE O&amp;M · FORA DO FATOR K</x:v>
      </x:c>
      <x:c r="N3019" s="453" t="str">
        <x:v>DE/PARA POR CÓDIGO</x:v>
      </x:c>
    </x:row>
    <x:row r="3020">
      <x:c r="A3020" s="453" t="str">
        <x:v>NOVEMBRO 2025</x:v>
      </x:c>
      <x:c r="B3020" s="453" t="str">
        <x:v>DISPONIBILIDADE</x:v>
      </x:c>
      <x:c r="C3020" s="453" t="str">
        <x:v>DISPONIBILIDADE</x:v>
      </x:c>
      <x:c r="D3020" s="453" t="str">
        <x:v>LINHA VIVA</x:v>
      </x:c>
      <x:c r="E3020" s="453" t="str">
        <x:v>5032000208</x:v>
      </x:c>
      <x:c r="F3020" s="601" t="str">
        <x:v>INST CONECTOR EM CONDUTOR LV</x:v>
      </x:c>
      <x:c r="G3020" s="453" t="str">
        <x:v>UNIDADE</x:v>
      </x:c>
      <x:c r="H3020" s="604" t="n">
        <x:v>53</x:v>
      </x:c>
      <x:c r="I3020" s="607" t="n">
        <x:v>10405.77</x:v>
      </x:c>
      <x:c r="J3020" s="607" t="n">
        <x:v>14372.54</x:v>
      </x:c>
      <x:c r="K3020" s="453" t="str">
        <x:v>NORTE | SUL</x:v>
      </x:c>
      <x:c r="L3020" s="453" t="str">
        <x:v>NÃO</x:v>
      </x:c>
      <x:c r="M3020" s="453" t="str">
        <x:v>DISPONIBILIDADE O&amp;M · FORA DO FATOR K</x:v>
      </x:c>
      <x:c r="N3020" s="453" t="str">
        <x:v>DE/PARA POR CÓDIGO</x:v>
      </x:c>
    </x:row>
    <x:row r="3021">
      <x:c r="A3021" s="453" t="str">
        <x:v>NOVEMBRO 2025</x:v>
      </x:c>
      <x:c r="B3021" s="453" t="str">
        <x:v>DISPONIBILIDADE</x:v>
      </x:c>
      <x:c r="C3021" s="453" t="str">
        <x:v>DISPONIBILIDADE</x:v>
      </x:c>
      <x:c r="D3021" s="453" t="str">
        <x:v>LINHA VIVA</x:v>
      </x:c>
      <x:c r="E3021" s="453" t="str">
        <x:v>5032000209</x:v>
      </x:c>
      <x:c r="F3021" s="601" t="str">
        <x:v>RET CONECTOR EM CONDUTOR LV</x:v>
      </x:c>
      <x:c r="G3021" s="453" t="str">
        <x:v>UNIDADE</x:v>
      </x:c>
      <x:c r="H3021" s="604" t="n">
        <x:v>50</x:v>
      </x:c>
      <x:c r="I3021" s="607" t="n">
        <x:v>8288.38</x:v>
      </x:c>
      <x:c r="J3021" s="607" t="n">
        <x:v>8578</x:v>
      </x:c>
      <x:c r="K3021" s="453" t="str">
        <x:v>NORTE | SUL</x:v>
      </x:c>
      <x:c r="L3021" s="453" t="str">
        <x:v>NÃO</x:v>
      </x:c>
      <x:c r="M3021" s="453" t="str">
        <x:v>DISPONIBILIDADE O&amp;M · FORA DO FATOR K</x:v>
      </x:c>
      <x:c r="N3021" s="453" t="str">
        <x:v>DE/PARA POR CÓDIGO</x:v>
      </x:c>
    </x:row>
    <x:row r="3022">
      <x:c r="A3022" s="453" t="str">
        <x:v>NOVEMBRO 2025</x:v>
      </x:c>
      <x:c r="B3022" s="453" t="str">
        <x:v>DISPONIBILIDADE</x:v>
      </x:c>
      <x:c r="C3022" s="453" t="str">
        <x:v>DISPONIBILIDADE</x:v>
      </x:c>
      <x:c r="D3022" s="453" t="str">
        <x:v>LINHA VIVA</x:v>
      </x:c>
      <x:c r="E3022" s="453" t="str">
        <x:v>5032000214</x:v>
      </x:c>
      <x:c r="F3022" s="601" t="str">
        <x:v>INST AMARRACAO COND NU/MULTIP/PROTEG LV</x:v>
      </x:c>
      <x:c r="G3022" s="453" t="str">
        <x:v>UNIDADE</x:v>
      </x:c>
      <x:c r="H3022" s="604" t="n">
        <x:v>24</x:v>
      </x:c>
      <x:c r="I3022" s="607" t="n">
        <x:v>3562.68</x:v>
      </x:c>
      <x:c r="J3022" s="607" t="n">
        <x:v>7618.32</x:v>
      </x:c>
      <x:c r="K3022" s="453" t="str">
        <x:v>NORTE | SUL</x:v>
      </x:c>
      <x:c r="L3022" s="453" t="str">
        <x:v>NÃO</x:v>
      </x:c>
      <x:c r="M3022" s="453" t="str">
        <x:v>DISPONIBILIDADE O&amp;M · FORA DO FATOR K</x:v>
      </x:c>
      <x:c r="N3022" s="453" t="str">
        <x:v>DE/PARA POR CÓDIGO</x:v>
      </x:c>
    </x:row>
    <x:row r="3023">
      <x:c r="A3023" s="453" t="str">
        <x:v>NOVEMBRO 2025</x:v>
      </x:c>
      <x:c r="B3023" s="453" t="str">
        <x:v>DISPONIBILIDADE</x:v>
      </x:c>
      <x:c r="C3023" s="453" t="str">
        <x:v>DISPONIBILIDADE</x:v>
      </x:c>
      <x:c r="D3023" s="453" t="str">
        <x:v>LINHA VIVA</x:v>
      </x:c>
      <x:c r="E3023" s="453" t="str">
        <x:v>5032000215</x:v>
      </x:c>
      <x:c r="F3023" s="601" t="str">
        <x:v>INST FLY TAP/CRUZAM AEREO LV</x:v>
      </x:c>
      <x:c r="G3023" s="453" t="str">
        <x:v>UNIDADE</x:v>
      </x:c>
      <x:c r="H3023" s="604" t="n">
        <x:v>4</x:v>
      </x:c>
      <x:c r="I3023" s="607" t="n">
        <x:v>2476.71</x:v>
      </x:c>
      <x:c r="J3023" s="607" t="n">
        <x:v>2048.08</x:v>
      </x:c>
      <x:c r="K3023" s="453" t="str">
        <x:v>NORTE | SUL</x:v>
      </x:c>
      <x:c r="L3023" s="453" t="str">
        <x:v>NÃO</x:v>
      </x:c>
      <x:c r="M3023" s="453" t="str">
        <x:v>DISPONIBILIDADE O&amp;M · FORA DO FATOR K</x:v>
      </x:c>
      <x:c r="N3023" s="453" t="str">
        <x:v>NÃO INFORMADA | DE/PARA POR CÓDIGO</x:v>
      </x:c>
    </x:row>
    <x:row r="3024">
      <x:c r="A3024" s="453" t="str">
        <x:v>NOVEMBRO 2025</x:v>
      </x:c>
      <x:c r="B3024" s="453" t="str">
        <x:v>DISPONIBILIDADE</x:v>
      </x:c>
      <x:c r="C3024" s="453" t="str">
        <x:v>DISPONIBILIDADE</x:v>
      </x:c>
      <x:c r="D3024" s="453" t="str">
        <x:v>LINHA VIVA</x:v>
      </x:c>
      <x:c r="E3024" s="453" t="str">
        <x:v>5032000216</x:v>
      </x:c>
      <x:c r="F3024" s="601" t="str">
        <x:v>RET FLY TAP /CRUZAM AEREO LV</x:v>
      </x:c>
      <x:c r="G3024" s="453" t="str">
        <x:v>UNIDADE</x:v>
      </x:c>
      <x:c r="H3024" s="604" t="n">
        <x:v>1</x:v>
      </x:c>
      <x:c r="I3024" s="607" t="n">
        <x:v>876.73</x:v>
      </x:c>
      <x:c r="J3024" s="607" t="n">
        <x:v>329.22</x:v>
      </x:c>
      <x:c r="K3024" s="453" t="str">
        <x:v>SUL</x:v>
      </x:c>
      <x:c r="L3024" s="453" t="str">
        <x:v>NÃO</x:v>
      </x:c>
      <x:c r="M3024" s="453" t="str">
        <x:v>DISPONIBILIDADE O&amp;M · FORA DO FATOR K</x:v>
      </x:c>
      <x:c r="N3024" s="453" t="str">
        <x:v>DE/PARA POR CÓDIGO</x:v>
      </x:c>
    </x:row>
    <x:row r="3025">
      <x:c r="A3025" s="453" t="str">
        <x:v>NOVEMBRO 2025</x:v>
      </x:c>
      <x:c r="B3025" s="453" t="str">
        <x:v>DISPONIBILIDADE</x:v>
      </x:c>
      <x:c r="C3025" s="453" t="str">
        <x:v>DISPONIBILIDADE</x:v>
      </x:c>
      <x:c r="D3025" s="453" t="str">
        <x:v>LINHA VIVA</x:v>
      </x:c>
      <x:c r="E3025" s="453" t="str">
        <x:v>5033000292</x:v>
      </x:c>
      <x:c r="F3025" s="601" t="str">
        <x:v>INST CHAVE FUSIVEL 15/25KV LV</x:v>
      </x:c>
      <x:c r="G3025" s="453" t="str">
        <x:v>UNIDADE</x:v>
      </x:c>
      <x:c r="H3025" s="604" t="n">
        <x:v>59</x:v>
      </x:c>
      <x:c r="I3025" s="607" t="n">
        <x:v>38109.45</x:v>
      </x:c>
      <x:c r="J3025" s="607" t="n">
        <x:v>22460.12</x:v>
      </x:c>
      <x:c r="K3025" s="453" t="str">
        <x:v>NORTE | SUL</x:v>
      </x:c>
      <x:c r="L3025" s="453" t="str">
        <x:v>NÃO</x:v>
      </x:c>
      <x:c r="M3025" s="453" t="str">
        <x:v>DISPONIBILIDADE O&amp;M · FORA DO FATOR K</x:v>
      </x:c>
      <x:c r="N3025" s="453" t="str">
        <x:v>DE/PARA POR CÓDIGO | NÃO INFORMADA</x:v>
      </x:c>
    </x:row>
    <x:row r="3026">
      <x:c r="A3026" s="453" t="str">
        <x:v>NOVEMBRO 2025</x:v>
      </x:c>
      <x:c r="B3026" s="453" t="str">
        <x:v>DISPONIBILIDADE</x:v>
      </x:c>
      <x:c r="C3026" s="453" t="str">
        <x:v>DISPONIBILIDADE</x:v>
      </x:c>
      <x:c r="D3026" s="453" t="str">
        <x:v>LINHA VIVA</x:v>
      </x:c>
      <x:c r="E3026" s="453" t="str">
        <x:v>5033000293</x:v>
      </x:c>
      <x:c r="F3026" s="601" t="str">
        <x:v>RET CHAVE FUSIVEL 15/25KV LV</x:v>
      </x:c>
      <x:c r="G3026" s="453" t="str">
        <x:v>UNIDADE</x:v>
      </x:c>
      <x:c r="H3026" s="604" t="n">
        <x:v>49</x:v>
      </x:c>
      <x:c r="I3026" s="607" t="n">
        <x:v>22905.06</x:v>
      </x:c>
      <x:c r="J3026" s="607" t="n">
        <x:v>16593.36</x:v>
      </x:c>
      <x:c r="K3026" s="453" t="str">
        <x:v>NORTE | SUL</x:v>
      </x:c>
      <x:c r="L3026" s="453" t="str">
        <x:v>NÃO</x:v>
      </x:c>
      <x:c r="M3026" s="453" t="str">
        <x:v>DISPONIBILIDADE O&amp;M · FORA DO FATOR K</x:v>
      </x:c>
      <x:c r="N3026" s="453" t="str">
        <x:v>DE/PARA POR CÓDIGO</x:v>
      </x:c>
    </x:row>
    <x:row r="3027">
      <x:c r="A3027" s="453" t="str">
        <x:v>NOVEMBRO 2025</x:v>
      </x:c>
      <x:c r="B3027" s="453" t="str">
        <x:v>DISPONIBILIDADE</x:v>
      </x:c>
      <x:c r="C3027" s="453" t="str">
        <x:v>DISPONIBILIDADE</x:v>
      </x:c>
      <x:c r="D3027" s="453" t="str">
        <x:v>LINHA VIVA</x:v>
      </x:c>
      <x:c r="E3027" s="453" t="str">
        <x:v>5033000318</x:v>
      </x:c>
      <x:c r="F3027" s="601" t="str">
        <x:v>INST PARA-RAIOS MT LV</x:v>
      </x:c>
      <x:c r="G3027" s="453" t="str">
        <x:v>UNIDADE</x:v>
      </x:c>
      <x:c r="H3027" s="604" t="n">
        <x:v>19</x:v>
      </x:c>
      <x:c r="I3027" s="607" t="n">
        <x:v>22752.22</x:v>
      </x:c>
      <x:c r="J3027" s="607" t="n">
        <x:v>7424.06</x:v>
      </x:c>
      <x:c r="K3027" s="453" t="str">
        <x:v>NORTE | SUL</x:v>
      </x:c>
      <x:c r="L3027" s="453" t="str">
        <x:v>NÃO</x:v>
      </x:c>
      <x:c r="M3027" s="453" t="str">
        <x:v>DISPONIBILIDADE O&amp;M · FORA DO FATOR K</x:v>
      </x:c>
      <x:c r="N3027" s="453" t="str">
        <x:v>DE/PARA POR CÓDIGO | NÃO INFORMADA</x:v>
      </x:c>
    </x:row>
    <x:row r="3028">
      <x:c r="A3028" s="453" t="str">
        <x:v>NOVEMBRO 2025</x:v>
      </x:c>
      <x:c r="B3028" s="453" t="str">
        <x:v>DISPONIBILIDADE</x:v>
      </x:c>
      <x:c r="C3028" s="453" t="str">
        <x:v>DISPONIBILIDADE</x:v>
      </x:c>
      <x:c r="D3028" s="453" t="str">
        <x:v>LINHA VIVA</x:v>
      </x:c>
      <x:c r="E3028" s="453" t="str">
        <x:v>5033000319</x:v>
      </x:c>
      <x:c r="F3028" s="601" t="str">
        <x:v>RET PARA-RAIOS MT LV</x:v>
      </x:c>
      <x:c r="G3028" s="453" t="str">
        <x:v>UNIDADE</x:v>
      </x:c>
      <x:c r="H3028" s="604" t="n">
        <x:v>19</x:v>
      </x:c>
      <x:c r="I3028" s="607" t="n">
        <x:v>15433.29</x:v>
      </x:c>
      <x:c r="J3028" s="607" t="n">
        <x:v>4659.37</x:v>
      </x:c>
      <x:c r="K3028" s="453" t="str">
        <x:v>NORTE | SUL</x:v>
      </x:c>
      <x:c r="L3028" s="453" t="str">
        <x:v>NÃO</x:v>
      </x:c>
      <x:c r="M3028" s="453" t="str">
        <x:v>DISPONIBILIDADE O&amp;M · FORA DO FATOR K</x:v>
      </x:c>
      <x:c r="N3028" s="453" t="str">
        <x:v>DE/PARA POR CÓDIGO</x:v>
      </x:c>
    </x:row>
    <x:row r="3029">
      <x:c r="A3029" s="453" t="str">
        <x:v>NOVEMBRO 2025</x:v>
      </x:c>
      <x:c r="B3029" s="453" t="str">
        <x:v>DISPONIBILIDADE</x:v>
      </x:c>
      <x:c r="C3029" s="453" t="str">
        <x:v>DISPONIBILIDADE</x:v>
      </x:c>
      <x:c r="D3029" s="453" t="str">
        <x:v>PODA</x:v>
      </x:c>
      <x:c r="E3029" s="453" t="str">
        <x:v>5035000065</x:v>
      </x:c>
      <x:c r="F3029" s="601" t="str">
        <x:v>PODA ARV&gt;6&lt;12M REDE BT CENTRAL 2MC PO LV</x:v>
      </x:c>
      <x:c r="G3029" s="453" t="str">
        <x:v>UNIDADE</x:v>
      </x:c>
      <x:c r="H3029" s="604" t="n">
        <x:v>6</x:v>
      </x:c>
      <x:c r="I3029" s="607" t="n">
        <x:v>16140.36</x:v>
      </x:c>
      <x:c r="J3029" s="607" t="n">
        <x:v>4250.94</x:v>
      </x:c>
      <x:c r="K3029" s="453" t="str">
        <x:v>NORTE | SUL</x:v>
      </x:c>
      <x:c r="L3029" s="453" t="str">
        <x:v>NÃO</x:v>
      </x:c>
      <x:c r="M3029" s="453" t="str">
        <x:v>DISPONIBILIDADE O&amp;M · FORA DO FATOR K</x:v>
      </x:c>
      <x:c r="N3029" s="453" t="str">
        <x:v>SUGESTÃO POR SIMILARIDADE</x:v>
      </x:c>
    </x:row>
    <x:row r="3030">
      <x:c r="A3030" s="453" t="str">
        <x:v>NOVEMBRO 2025</x:v>
      </x:c>
      <x:c r="B3030" s="453" t="str">
        <x:v>DISPONIBILIDADE</x:v>
      </x:c>
      <x:c r="C3030" s="453" t="str">
        <x:v>DISPONIBILIDADE</x:v>
      </x:c>
      <x:c r="D3030" s="453" t="str">
        <x:v>LINHA MORTA</x:v>
      </x:c>
      <x:c r="E3030" s="453" t="str">
        <x:v>5400099116</x:v>
      </x:c>
      <x:c r="F3030" s="601" t="str">
        <x:v>INST CORTA-CIRCUITO BT LM</x:v>
      </x:c>
      <x:c r="G3030" s="453" t="str">
        <x:v>UNIDADE</x:v>
      </x:c>
      <x:c r="H3030" s="604" t="n">
        <x:v>4</x:v>
      </x:c>
      <x:c r="I3030" s="607" t="n">
        <x:v>152.6</x:v>
      </x:c>
      <x:c r="J3030" s="607" t="n">
        <x:v>1450.16</x:v>
      </x:c>
      <x:c r="K3030" s="453" t="str">
        <x:v>SUL</x:v>
      </x:c>
      <x:c r="L3030" s="453" t="str">
        <x:v>NÃO</x:v>
      </x:c>
      <x:c r="M3030" s="453" t="str">
        <x:v>DISPONIBILIDADE O&amp;M · FORA DO FATOR K</x:v>
      </x:c>
      <x:c r="N3030" s="453" t="str">
        <x:v>DE/PARA POR CÓDIGO | NÃO INFORMADA</x:v>
      </x:c>
    </x:row>
    <x:row r="3031">
      <x:c r="A3031" s="453" t="str">
        <x:v>NOVEMBRO 2025</x:v>
      </x:c>
      <x:c r="B3031" s="453" t="str">
        <x:v>DISPONIBILIDADE</x:v>
      </x:c>
      <x:c r="C3031" s="453" t="str">
        <x:v>DISPONIBILIDADE</x:v>
      </x:c>
      <x:c r="D3031" s="453" t="str">
        <x:v>LINHA MORTA</x:v>
      </x:c>
      <x:c r="E3031" s="453" t="str">
        <x:v>5400099117</x:v>
      </x:c>
      <x:c r="F3031" s="601" t="str">
        <x:v>RET CORTA-CIRCUITO BT LM</x:v>
      </x:c>
      <x:c r="G3031" s="453" t="str">
        <x:v>UNIDADE</x:v>
      </x:c>
      <x:c r="H3031" s="604" t="n">
        <x:v>7</x:v>
      </x:c>
      <x:c r="I3031" s="607" t="n">
        <x:v>154.52</x:v>
      </x:c>
      <x:c r="J3031" s="607" t="n">
        <x:v>1744.61</x:v>
      </x:c>
      <x:c r="K3031" s="453" t="str">
        <x:v>SUL</x:v>
      </x:c>
      <x:c r="L3031" s="453" t="str">
        <x:v>NÃO</x:v>
      </x:c>
      <x:c r="M3031" s="453" t="str">
        <x:v>DISPONIBILIDADE O&amp;M · FORA DO FATOR K</x:v>
      </x:c>
      <x:c r="N3031" s="453" t="str">
        <x:v>DE/PARA POR CÓDIGO</x:v>
      </x:c>
    </x:row>
    <x:row r="3032">
      <x:c r="A3032" s="453" t="str">
        <x:v>NOVEMBRO 2025</x:v>
      </x:c>
      <x:c r="B3032" s="453" t="str">
        <x:v>DISPONIBILIDADE</x:v>
      </x:c>
      <x:c r="C3032" s="453" t="str">
        <x:v>DISPONIBILIDADE</x:v>
      </x:c>
      <x:c r="D3032" s="453" t="str">
        <x:v>LINHA MORTA</x:v>
      </x:c>
      <x:c r="E3032" s="453" t="str">
        <x:v>5400099204</x:v>
      </x:c>
      <x:c r="F3032" s="601" t="str">
        <x:v>IMPLANT TALA (REFORCO POSTE MAD) BASE LM</x:v>
      </x:c>
      <x:c r="G3032" s="453" t="str">
        <x:v>UNIDADE</x:v>
      </x:c>
      <x:c r="H3032" s="604" t="n">
        <x:v>58</x:v>
      </x:c>
      <x:c r="I3032" s="607" t="n">
        <x:v>59712.52</x:v>
      </x:c>
      <x:c r="J3032" s="607" t="n">
        <x:v>61297.3</x:v>
      </x:c>
      <x:c r="K3032" s="453" t="str">
        <x:v>NORTE | SUL</x:v>
      </x:c>
      <x:c r="L3032" s="453" t="str">
        <x:v>NÃO</x:v>
      </x:c>
      <x:c r="M3032" s="453" t="str">
        <x:v>DISPONIBILIDADE O&amp;M · FORA DO FATOR K</x:v>
      </x:c>
      <x:c r="N3032" s="453" t="str">
        <x:v>DE/PARA POR CÓDIGO</x:v>
      </x:c>
    </x:row>
    <x:row r="3033">
      <x:c r="A3033" s="453" t="str">
        <x:v>NOVEMBRO 2025</x:v>
      </x:c>
      <x:c r="B3033" s="453" t="str">
        <x:v>O&amp;M</x:v>
      </x:c>
      <x:c r="C3033" s="453" t="str">
        <x:v>PRODUÇÃO</x:v>
      </x:c>
      <x:c r="D3033" s="453" t="str">
        <x:v>LINHA MORTA</x:v>
      </x:c>
      <x:c r="E3033" s="453" t="str">
        <x:v>5020000092</x:v>
      </x:c>
      <x:c r="F3033" s="601" t="str">
        <x:v>INST POSTE CONCRETO ATE 14M LM</x:v>
      </x:c>
      <x:c r="G3033" s="453" t="str">
        <x:v>UNIDADE</x:v>
      </x:c>
      <x:c r="H3033" s="604" t="n">
        <x:v>1141.981132</x:v>
      </x:c>
      <x:c r="I3033" s="607" t="n">
        <x:v>1561999.97</x:v>
      </x:c>
      <x:c r="J3033" s="607" t="n">
        <x:v>2011496.99</x:v>
      </x:c>
      <x:c r="K3033" s="453" t="str">
        <x:v>NORTE | SUL</x:v>
      </x:c>
      <x:c r="L3033" s="453" t="str">
        <x:v>SIM</x:v>
      </x:c>
      <x:c r="M3033" s="453" t="str">
        <x:v>PRODUÇÃO · COMPÕE O FATOR K</x:v>
      </x:c>
      <x:c r="N3033" s="453" t="str">
        <x:v>DE/PARA POR CÓDIGO</x:v>
      </x:c>
    </x:row>
    <x:row r="3034">
      <x:c r="A3034" s="453" t="str">
        <x:v>NOVEMBRO 2025</x:v>
      </x:c>
      <x:c r="B3034" s="453" t="str">
        <x:v>O&amp;M</x:v>
      </x:c>
      <x:c r="C3034" s="453" t="str">
        <x:v>PRODUÇÃO</x:v>
      </x:c>
      <x:c r="D3034" s="453" t="str">
        <x:v>LINHA MORTA</x:v>
      </x:c>
      <x:c r="E3034" s="453" t="str">
        <x:v>5020000093</x:v>
      </x:c>
      <x:c r="F3034" s="601" t="str">
        <x:v>RET POSTE CONCRETO ATE 14M LM</x:v>
      </x:c>
      <x:c r="G3034" s="453" t="str">
        <x:v>UNIDADE</x:v>
      </x:c>
      <x:c r="H3034" s="604" t="n">
        <x:v>64.906784</x:v>
      </x:c>
      <x:c r="I3034" s="607" t="n">
        <x:v>37209.87</x:v>
      </x:c>
      <x:c r="J3034" s="607" t="n">
        <x:v>45219.26</x:v>
      </x:c>
      <x:c r="K3034" s="453" t="str">
        <x:v>NORTE | SUL</x:v>
      </x:c>
      <x:c r="L3034" s="453" t="str">
        <x:v>SIM</x:v>
      </x:c>
      <x:c r="M3034" s="453" t="str">
        <x:v>PRODUÇÃO · COMPÕE O FATOR K</x:v>
      </x:c>
      <x:c r="N3034" s="453" t="str">
        <x:v>DE/PARA POR CÓDIGO | NÃO INFORMADA</x:v>
      </x:c>
    </x:row>
    <x:row r="3035">
      <x:c r="A3035" s="453" t="str">
        <x:v>NOVEMBRO 2025</x:v>
      </x:c>
      <x:c r="B3035" s="453" t="str">
        <x:v>O&amp;M</x:v>
      </x:c>
      <x:c r="C3035" s="453" t="str">
        <x:v>PRODUÇÃO</x:v>
      </x:c>
      <x:c r="D3035" s="453" t="str">
        <x:v>LINHA MORTA</x:v>
      </x:c>
      <x:c r="E3035" s="453" t="str">
        <x:v>5020000098</x:v>
      </x:c>
      <x:c r="F3035" s="601" t="str">
        <x:v>INST POSTE DE FIBRA 7 A 19M LM</x:v>
      </x:c>
      <x:c r="G3035" s="453" t="str">
        <x:v>UNIDADE</x:v>
      </x:c>
      <x:c r="H3035" s="604" t="n">
        <x:v>466.018868</x:v>
      </x:c>
      <x:c r="I3035" s="607" t="n">
        <x:v>572137.7</x:v>
      </x:c>
      <x:c r="J3035" s="607" t="n">
        <x:v>547460.33</x:v>
      </x:c>
      <x:c r="K3035" s="453" t="str">
        <x:v>NORTE | SUL</x:v>
      </x:c>
      <x:c r="L3035" s="453" t="str">
        <x:v>SIM</x:v>
      </x:c>
      <x:c r="M3035" s="453" t="str">
        <x:v>PRODUÇÃO · COMPÕE O FATOR K</x:v>
      </x:c>
      <x:c r="N3035" s="453" t="str">
        <x:v>DE/PARA POR CÓDIGO | NÃO INFORMADA</x:v>
      </x:c>
    </x:row>
    <x:row r="3036">
      <x:c r="A3036" s="453" t="str">
        <x:v>NOVEMBRO 2025</x:v>
      </x:c>
      <x:c r="B3036" s="453" t="str">
        <x:v>O&amp;M</x:v>
      </x:c>
      <x:c r="C3036" s="453" t="str">
        <x:v>PRODUÇÃO</x:v>
      </x:c>
      <x:c r="D3036" s="453" t="str">
        <x:v>LINHA MORTA</x:v>
      </x:c>
      <x:c r="E3036" s="453" t="str">
        <x:v>5020000099</x:v>
      </x:c>
      <x:c r="F3036" s="601" t="str">
        <x:v>RET POSTE DE FIBRA 7 A 19M LM</x:v>
      </x:c>
      <x:c r="G3036" s="453" t="str">
        <x:v>UNIDADE</x:v>
      </x:c>
      <x:c r="H3036" s="604" t="n">
        <x:v>7.134668</x:v>
      </x:c>
      <x:c r="I3036" s="607" t="n">
        <x:v>3268.34</x:v>
      </x:c>
      <x:c r="J3036" s="607" t="n">
        <x:v>4273.74</x:v>
      </x:c>
      <x:c r="K3036" s="453" t="str">
        <x:v>NORTE | SUL</x:v>
      </x:c>
      <x:c r="L3036" s="453" t="str">
        <x:v>SIM</x:v>
      </x:c>
      <x:c r="M3036" s="453" t="str">
        <x:v>PRODUÇÃO · COMPÕE O FATOR K</x:v>
      </x:c>
      <x:c r="N3036" s="453" t="str">
        <x:v>DE/PARA POR CÓDIGO | NÃO INFORMADA</x:v>
      </x:c>
    </x:row>
    <x:row r="3037">
      <x:c r="A3037" s="453" t="str">
        <x:v>NOVEMBRO 2025</x:v>
      </x:c>
      <x:c r="B3037" s="453" t="str">
        <x:v>O&amp;M</x:v>
      </x:c>
      <x:c r="C3037" s="453" t="str">
        <x:v>PRODUÇÃO</x:v>
      </x:c>
      <x:c r="D3037" s="453" t="str">
        <x:v>LINHA MORTA</x:v>
      </x:c>
      <x:c r="E3037" s="453" t="str">
        <x:v>5020000106</x:v>
      </x:c>
      <x:c r="F3037" s="601" t="str">
        <x:v>APRUMAR POSTE CONC/FIBRA LM</x:v>
      </x:c>
      <x:c r="G3037" s="453" t="str">
        <x:v>UNIDADE</x:v>
      </x:c>
      <x:c r="H3037" s="604" t="n">
        <x:v>7</x:v>
      </x:c>
      <x:c r="I3037" s="607" t="n">
        <x:v>3194.31</x:v>
      </x:c>
      <x:c r="J3037" s="607" t="n">
        <x:v>4562.04</x:v>
      </x:c>
      <x:c r="K3037" s="453" t="str">
        <x:v>NORTE</x:v>
      </x:c>
      <x:c r="L3037" s="453" t="str">
        <x:v>SIM</x:v>
      </x:c>
      <x:c r="M3037" s="453" t="str">
        <x:v>PRODUÇÃO · COMPÕE O FATOR K</x:v>
      </x:c>
      <x:c r="N3037" s="453" t="str">
        <x:v>DE/PARA POR CÓDIGO</x:v>
      </x:c>
    </x:row>
    <x:row r="3038">
      <x:c r="A3038" s="453" t="str">
        <x:v>NOVEMBRO 2025</x:v>
      </x:c>
      <x:c r="B3038" s="453" t="str">
        <x:v>O&amp;M</x:v>
      </x:c>
      <x:c r="C3038" s="453" t="str">
        <x:v>PRODUÇÃO</x:v>
      </x:c>
      <x:c r="D3038" s="453" t="str">
        <x:v>LINHA MORTA</x:v>
      </x:c>
      <x:c r="E3038" s="453" t="str">
        <x:v>5020000107</x:v>
      </x:c>
      <x:c r="F3038" s="601" t="str">
        <x:v>RESTAURAR PASSEIO SIMPLES CIMENTADO LM</x:v>
      </x:c>
      <x:c r="G3038" s="453" t="str">
        <x:v>UNIDADE</x:v>
      </x:c>
      <x:c r="H3038" s="604" t="n">
        <x:v>45</x:v>
      </x:c>
      <x:c r="I3038" s="607" t="n">
        <x:v>32064.75</x:v>
      </x:c>
      <x:c r="J3038" s="607" t="n">
        <x:v>25115.85</x:v>
      </x:c>
      <x:c r="K3038" s="453" t="str">
        <x:v>NORTE | SUL</x:v>
      </x:c>
      <x:c r="L3038" s="453" t="str">
        <x:v>SIM</x:v>
      </x:c>
      <x:c r="M3038" s="453" t="str">
        <x:v>PRODUÇÃO · COMPÕE O FATOR K</x:v>
      </x:c>
      <x:c r="N3038" s="453" t="str">
        <x:v>DE/PARA POR CÓDIGO</x:v>
      </x:c>
    </x:row>
    <x:row r="3039">
      <x:c r="A3039" s="453" t="str">
        <x:v>NOVEMBRO 2025</x:v>
      </x:c>
      <x:c r="B3039" s="453" t="str">
        <x:v>O&amp;M</x:v>
      </x:c>
      <x:c r="C3039" s="453" t="str">
        <x:v>PRODUÇÃO</x:v>
      </x:c>
      <x:c r="D3039" s="453" t="str">
        <x:v>LINHA MORTA</x:v>
      </x:c>
      <x:c r="E3039" s="453" t="str">
        <x:v>5020000118</x:v>
      </x:c>
      <x:c r="F3039" s="601" t="str">
        <x:v>RET POSTE DE MADEIRA LM</x:v>
      </x:c>
      <x:c r="G3039" s="453" t="str">
        <x:v>UNIDADE</x:v>
      </x:c>
      <x:c r="H3039" s="604" t="n">
        <x:v>892.958548</x:v>
      </x:c>
      <x:c r="I3039" s="607" t="n">
        <x:v>451067.16</x:v>
      </x:c>
      <x:c r="J3039" s="607" t="n">
        <x:v>534891.1</x:v>
      </x:c>
      <x:c r="K3039" s="453" t="str">
        <x:v>NORTE | SUL</x:v>
      </x:c>
      <x:c r="L3039" s="453" t="str">
        <x:v>SIM</x:v>
      </x:c>
      <x:c r="M3039" s="453" t="str">
        <x:v>PRODUÇÃO · COMPÕE O FATOR K</x:v>
      </x:c>
      <x:c r="N3039" s="453" t="str">
        <x:v>DE/PARA POR CÓDIGO | NÃO INFORMADA</x:v>
      </x:c>
    </x:row>
    <x:row r="3040">
      <x:c r="A3040" s="453" t="str">
        <x:v>NOVEMBRO 2025</x:v>
      </x:c>
      <x:c r="B3040" s="453" t="str">
        <x:v>O&amp;M</x:v>
      </x:c>
      <x:c r="C3040" s="453" t="str">
        <x:v>PRODUÇÃO</x:v>
      </x:c>
      <x:c r="D3040" s="453" t="str">
        <x:v>LINHA MORTA</x:v>
      </x:c>
      <x:c r="E3040" s="453" t="str">
        <x:v>5020000119</x:v>
      </x:c>
      <x:c r="F3040" s="601" t="str">
        <x:v>INST POSTE MET QUAD 5 OU 7M PADRAO LM</x:v>
      </x:c>
      <x:c r="G3040" s="453" t="str">
        <x:v>UNIDADE</x:v>
      </x:c>
      <x:c r="H3040" s="604" t="n">
        <x:v>119</x:v>
      </x:c>
      <x:c r="I3040" s="607" t="n">
        <x:v>29301.37</x:v>
      </x:c>
      <x:c r="J3040" s="607" t="n">
        <x:v>112765.59</x:v>
      </x:c>
      <x:c r="K3040" s="453" t="str">
        <x:v>NORTE</x:v>
      </x:c>
      <x:c r="L3040" s="453" t="str">
        <x:v>SIM</x:v>
      </x:c>
      <x:c r="M3040" s="453" t="str">
        <x:v>PRODUÇÃO · COMPÕE O FATOR K</x:v>
      </x:c>
      <x:c r="N3040" s="453" t="str">
        <x:v>DE/PARA POR CÓDIGO</x:v>
      </x:c>
    </x:row>
    <x:row r="3041">
      <x:c r="A3041" s="453" t="str">
        <x:v>NOVEMBRO 2025</x:v>
      </x:c>
      <x:c r="B3041" s="453" t="str">
        <x:v>O&amp;M</x:v>
      </x:c>
      <x:c r="C3041" s="453" t="str">
        <x:v>PRODUÇÃO</x:v>
      </x:c>
      <x:c r="D3041" s="453" t="str">
        <x:v>LINHA MORTA</x:v>
      </x:c>
      <x:c r="E3041" s="453" t="str">
        <x:v>5020100055</x:v>
      </x:c>
      <x:c r="F3041" s="601" t="str">
        <x:v>ABRIR CAVA ROCHA MACICA S/ EXPLOSIVO LM</x:v>
      </x:c>
      <x:c r="G3041" s="453" t="str">
        <x:v>UNIDADE</x:v>
      </x:c>
      <x:c r="H3041" s="604" t="n">
        <x:v>26</x:v>
      </x:c>
      <x:c r="I3041" s="607" t="n">
        <x:v>143083.56</x:v>
      </x:c>
      <x:c r="J3041" s="607" t="n">
        <x:v>42888.3</x:v>
      </x:c>
      <x:c r="K3041" s="453" t="str">
        <x:v>NORTE | SUL</x:v>
      </x:c>
      <x:c r="L3041" s="453" t="str">
        <x:v>SIM</x:v>
      </x:c>
      <x:c r="M3041" s="453" t="str">
        <x:v>PRODUÇÃO · COMPÕE O FATOR K</x:v>
      </x:c>
      <x:c r="N3041" s="453" t="str">
        <x:v>DE/PARA POR CÓDIGO | NÃO INFORMADA</x:v>
      </x:c>
    </x:row>
    <x:row r="3042">
      <x:c r="A3042" s="453" t="str">
        <x:v>NOVEMBRO 2025</x:v>
      </x:c>
      <x:c r="B3042" s="453" t="str">
        <x:v>O&amp;M</x:v>
      </x:c>
      <x:c r="C3042" s="453" t="str">
        <x:v>PRODUÇÃO</x:v>
      </x:c>
      <x:c r="D3042" s="453" t="str">
        <x:v>LINHA MORTA</x:v>
      </x:c>
      <x:c r="E3042" s="453" t="str">
        <x:v>5020100057</x:v>
      </x:c>
      <x:c r="F3042" s="601" t="str">
        <x:v>BASE CONCRETO 2CAMADAS PARA POSTE LM</x:v>
      </x:c>
      <x:c r="G3042" s="453" t="str">
        <x:v>UNIDADE</x:v>
      </x:c>
      <x:c r="H3042" s="604" t="n">
        <x:v>249</x:v>
      </x:c>
      <x:c r="I3042" s="607" t="n">
        <x:v>540864.79</x:v>
      </x:c>
      <x:c r="J3042" s="607" t="n">
        <x:v>360397.62</x:v>
      </x:c>
      <x:c r="K3042" s="453" t="str">
        <x:v>NORTE | SUL</x:v>
      </x:c>
      <x:c r="L3042" s="453" t="str">
        <x:v>SIM</x:v>
      </x:c>
      <x:c r="M3042" s="453" t="str">
        <x:v>PRODUÇÃO · COMPÕE O FATOR K</x:v>
      </x:c>
      <x:c r="N3042" s="453" t="str">
        <x:v>DE/PARA POR CÓDIGO</x:v>
      </x:c>
    </x:row>
    <x:row r="3043">
      <x:c r="A3043" s="453" t="str">
        <x:v>NOVEMBRO 2025</x:v>
      </x:c>
      <x:c r="B3043" s="453" t="str">
        <x:v>O&amp;M</x:v>
      </x:c>
      <x:c r="C3043" s="453" t="str">
        <x:v>PRODUÇÃO</x:v>
      </x:c>
      <x:c r="D3043" s="453" t="str">
        <x:v>LINHA MORTA</x:v>
      </x:c>
      <x:c r="E3043" s="453" t="str">
        <x:v>5020100058</x:v>
      </x:c>
      <x:c r="F3043" s="601" t="str">
        <x:v>BASE CONCRETO C/ MANILHA PARA POSTE LM</x:v>
      </x:c>
      <x:c r="G3043" s="453" t="str">
        <x:v>UNIDADE</x:v>
      </x:c>
      <x:c r="H3043" s="604" t="n">
        <x:v>3</x:v>
      </x:c>
      <x:c r="I3043" s="607" t="n">
        <x:v>32028.18</x:v>
      </x:c>
      <x:c r="J3043" s="607" t="n">
        <x:v>5166.72</x:v>
      </x:c>
      <x:c r="K3043" s="453" t="str">
        <x:v>SUL</x:v>
      </x:c>
      <x:c r="L3043" s="453" t="str">
        <x:v>SIM</x:v>
      </x:c>
      <x:c r="M3043" s="453" t="str">
        <x:v>PRODUÇÃO · COMPÕE O FATOR K</x:v>
      </x:c>
      <x:c r="N3043" s="453" t="str">
        <x:v>DE/PARA POR CÓDIGO</x:v>
      </x:c>
    </x:row>
    <x:row r="3044">
      <x:c r="A3044" s="453" t="str">
        <x:v>NOVEMBRO 2025</x:v>
      </x:c>
      <x:c r="B3044" s="453" t="str">
        <x:v>O&amp;M</x:v>
      </x:c>
      <x:c r="C3044" s="453" t="str">
        <x:v>PRODUÇÃO</x:v>
      </x:c>
      <x:c r="D3044" s="453" t="str">
        <x:v>LINHA MORTA</x:v>
      </x:c>
      <x:c r="E3044" s="453" t="str">
        <x:v>5020200034</x:v>
      </x:c>
      <x:c r="F3044" s="601" t="str">
        <x:v>INST ESTAI ANCORA LM</x:v>
      </x:c>
      <x:c r="G3044" s="453" t="str">
        <x:v>CONJUNTO</x:v>
      </x:c>
      <x:c r="H3044" s="604" t="n">
        <x:v>33</x:v>
      </x:c>
      <x:c r="I3044" s="607" t="n">
        <x:v>63524.56</x:v>
      </x:c>
      <x:c r="J3044" s="607" t="n">
        <x:v>30329.97</x:v>
      </x:c>
      <x:c r="K3044" s="453" t="str">
        <x:v>NORTE | SUL</x:v>
      </x:c>
      <x:c r="L3044" s="453" t="str">
        <x:v>SIM</x:v>
      </x:c>
      <x:c r="M3044" s="453" t="str">
        <x:v>PRODUÇÃO · COMPÕE O FATOR K</x:v>
      </x:c>
      <x:c r="N3044" s="453" t="str">
        <x:v>DE/PARA POR CÓDIGO</x:v>
      </x:c>
    </x:row>
    <x:row r="3045">
      <x:c r="A3045" s="453" t="str">
        <x:v>NOVEMBRO 2025</x:v>
      </x:c>
      <x:c r="B3045" s="453" t="str">
        <x:v>O&amp;M</x:v>
      </x:c>
      <x:c r="C3045" s="453" t="str">
        <x:v>PRODUÇÃO</x:v>
      </x:c>
      <x:c r="D3045" s="453" t="str">
        <x:v>LINHA MORTA</x:v>
      </x:c>
      <x:c r="E3045" s="453" t="str">
        <x:v>5020200035</x:v>
      </x:c>
      <x:c r="F3045" s="601" t="str">
        <x:v>RET ESTAI ANCORA LM</x:v>
      </x:c>
      <x:c r="G3045" s="453" t="str">
        <x:v>CONJUNTO</x:v>
      </x:c>
      <x:c r="H3045" s="604" t="n">
        <x:v>109</x:v>
      </x:c>
      <x:c r="I3045" s="607" t="n">
        <x:v>31459.83</x:v>
      </x:c>
      <x:c r="J3045" s="607" t="n">
        <x:v>28168.87</x:v>
      </x:c>
      <x:c r="K3045" s="453" t="str">
        <x:v>NORTE | SUL</x:v>
      </x:c>
      <x:c r="L3045" s="453" t="str">
        <x:v>SIM</x:v>
      </x:c>
      <x:c r="M3045" s="453" t="str">
        <x:v>PRODUÇÃO · COMPÕE O FATOR K</x:v>
      </x:c>
      <x:c r="N3045" s="453" t="str">
        <x:v>DE/PARA POR CÓDIGO</x:v>
      </x:c>
    </x:row>
    <x:row r="3046">
      <x:c r="A3046" s="453" t="str">
        <x:v>NOVEMBRO 2025</x:v>
      </x:c>
      <x:c r="B3046" s="453" t="str">
        <x:v>O&amp;M</x:v>
      </x:c>
      <x:c r="C3046" s="453" t="str">
        <x:v>PRODUÇÃO</x:v>
      </x:c>
      <x:c r="D3046" s="453" t="str">
        <x:v>LINHA MORTA</x:v>
      </x:c>
      <x:c r="E3046" s="453" t="str">
        <x:v>5020200036</x:v>
      </x:c>
      <x:c r="F3046" s="601" t="str">
        <x:v>INST ESTAI SUBSOLO BASE REFORCADA LM</x:v>
      </x:c>
      <x:c r="G3046" s="453" t="str">
        <x:v>CONJUNTO</x:v>
      </x:c>
      <x:c r="H3046" s="604" t="n">
        <x:v>22</x:v>
      </x:c>
      <x:c r="I3046" s="607" t="n">
        <x:v>14085.18</x:v>
      </x:c>
      <x:c r="J3046" s="607" t="n">
        <x:v>7524.66</x:v>
      </x:c>
      <x:c r="K3046" s="453" t="str">
        <x:v>NORTE | SUL</x:v>
      </x:c>
      <x:c r="L3046" s="453" t="str">
        <x:v>SIM</x:v>
      </x:c>
      <x:c r="M3046" s="453" t="str">
        <x:v>PRODUÇÃO · COMPÕE O FATOR K</x:v>
      </x:c>
      <x:c r="N3046" s="453" t="str">
        <x:v>SUGESTÃO POR SIMILARIDADE | NÃO INFORMADA</x:v>
      </x:c>
    </x:row>
    <x:row r="3047">
      <x:c r="A3047" s="453" t="str">
        <x:v>NOVEMBRO 2025</x:v>
      </x:c>
      <x:c r="B3047" s="453" t="str">
        <x:v>O&amp;M</x:v>
      </x:c>
      <x:c r="C3047" s="453" t="str">
        <x:v>PRODUÇÃO</x:v>
      </x:c>
      <x:c r="D3047" s="453" t="str">
        <x:v>LINHA MORTA</x:v>
      </x:c>
      <x:c r="E3047" s="453" t="str">
        <x:v>5020200037</x:v>
      </x:c>
      <x:c r="F3047" s="601" t="str">
        <x:v>INST ESTAI AEREO LM</x:v>
      </x:c>
      <x:c r="G3047" s="453" t="str">
        <x:v>CONJUNTO</x:v>
      </x:c>
      <x:c r="H3047" s="604" t="n">
        <x:v>6</x:v>
      </x:c>
      <x:c r="I3047" s="607" t="n">
        <x:v>3723.79</x:v>
      </x:c>
      <x:c r="J3047" s="607" t="n">
        <x:v>2208.36</x:v>
      </x:c>
      <x:c r="K3047" s="453" t="str">
        <x:v>NORTE | SUL</x:v>
      </x:c>
      <x:c r="L3047" s="453" t="str">
        <x:v>SIM</x:v>
      </x:c>
      <x:c r="M3047" s="453" t="str">
        <x:v>PRODUÇÃO · COMPÕE O FATOR K</x:v>
      </x:c>
      <x:c r="N3047" s="453" t="str">
        <x:v>DE/PARA POR CÓDIGO | NÃO INFORMADA</x:v>
      </x:c>
    </x:row>
    <x:row r="3048">
      <x:c r="A3048" s="453" t="str">
        <x:v>NOVEMBRO 2025</x:v>
      </x:c>
      <x:c r="B3048" s="453" t="str">
        <x:v>O&amp;M</x:v>
      </x:c>
      <x:c r="C3048" s="453" t="str">
        <x:v>PRODUÇÃO</x:v>
      </x:c>
      <x:c r="D3048" s="453" t="str">
        <x:v>LINHA MORTA</x:v>
      </x:c>
      <x:c r="E3048" s="453" t="str">
        <x:v>5020200038</x:v>
      </x:c>
      <x:c r="F3048" s="601" t="str">
        <x:v>RET ESTAI AEREO LM</x:v>
      </x:c>
      <x:c r="G3048" s="453" t="str">
        <x:v>CONJUNTO</x:v>
      </x:c>
      <x:c r="H3048" s="604" t="n">
        <x:v>28</x:v>
      </x:c>
      <x:c r="I3048" s="607" t="n">
        <x:v>4783.24</x:v>
      </x:c>
      <x:c r="J3048" s="607" t="n">
        <x:v>7729.12</x:v>
      </x:c>
      <x:c r="K3048" s="453" t="str">
        <x:v>NORTE | SUL</x:v>
      </x:c>
      <x:c r="L3048" s="453" t="str">
        <x:v>SIM</x:v>
      </x:c>
      <x:c r="M3048" s="453" t="str">
        <x:v>PRODUÇÃO · COMPÕE O FATOR K</x:v>
      </x:c>
      <x:c r="N3048" s="453" t="str">
        <x:v>DE/PARA POR CÓDIGO | NÃO INFORMADA</x:v>
      </x:c>
    </x:row>
    <x:row r="3049">
      <x:c r="A3049" s="453" t="str">
        <x:v>NOVEMBRO 2025</x:v>
      </x:c>
      <x:c r="B3049" s="453" t="str">
        <x:v>O&amp;M</x:v>
      </x:c>
      <x:c r="C3049" s="453" t="str">
        <x:v>PRODUÇÃO</x:v>
      </x:c>
      <x:c r="D3049" s="453" t="str">
        <x:v>LINHA MORTA</x:v>
      </x:c>
      <x:c r="E3049" s="453" t="str">
        <x:v>5020200039</x:v>
      </x:c>
      <x:c r="F3049" s="601" t="str">
        <x:v>TENSIONAR ESTAI LM</x:v>
      </x:c>
      <x:c r="G3049" s="453" t="str">
        <x:v>CONJUNTO</x:v>
      </x:c>
      <x:c r="H3049" s="604" t="n">
        <x:v>6</x:v>
      </x:c>
      <x:c r="I3049" s="607" t="n">
        <x:v>585.6</x:v>
      </x:c>
      <x:c r="J3049" s="607" t="n">
        <x:v>1104.18</x:v>
      </x:c>
      <x:c r="K3049" s="453" t="str">
        <x:v>NORTE</x:v>
      </x:c>
      <x:c r="L3049" s="453" t="str">
        <x:v>SIM</x:v>
      </x:c>
      <x:c r="M3049" s="453" t="str">
        <x:v>PRODUÇÃO · COMPÕE O FATOR K</x:v>
      </x:c>
      <x:c r="N3049" s="453" t="str">
        <x:v>DE/PARA POR CÓDIGO</x:v>
      </x:c>
    </x:row>
    <x:row r="3050">
      <x:c r="A3050" s="453" t="str">
        <x:v>NOVEMBRO 2025</x:v>
      </x:c>
      <x:c r="B3050" s="453" t="str">
        <x:v>O&amp;M</x:v>
      </x:c>
      <x:c r="C3050" s="453" t="str">
        <x:v>PRODUÇÃO</x:v>
      </x:c>
      <x:c r="D3050" s="453" t="str">
        <x:v>LINHA MORTA</x:v>
      </x:c>
      <x:c r="E3050" s="453" t="str">
        <x:v>5021000131</x:v>
      </x:c>
      <x:c r="F3050" s="601" t="str">
        <x:v>INST ESTR PRI 2/3F SUS/PAS SP CRUZ SP LM</x:v>
      </x:c>
      <x:c r="G3050" s="453" t="str">
        <x:v>CONJUNTO</x:v>
      </x:c>
      <x:c r="H3050" s="604" t="n">
        <x:v>466</x:v>
      </x:c>
      <x:c r="I3050" s="607" t="n">
        <x:v>241346.33</x:v>
      </x:c>
      <x:c r="J3050" s="607" t="n">
        <x:v>304130.24</x:v>
      </x:c>
      <x:c r="K3050" s="453" t="str">
        <x:v>NORTE | SUL</x:v>
      </x:c>
      <x:c r="L3050" s="453" t="str">
        <x:v>SIM</x:v>
      </x:c>
      <x:c r="M3050" s="453" t="str">
        <x:v>PRODUÇÃO · COMPÕE O FATOR K</x:v>
      </x:c>
      <x:c r="N3050" s="453" t="str">
        <x:v>DE/PARA POR CÓDIGO | NÃO INFORMADA</x:v>
      </x:c>
    </x:row>
    <x:row r="3051">
      <x:c r="A3051" s="453" t="str">
        <x:v>NOVEMBRO 2025</x:v>
      </x:c>
      <x:c r="B3051" s="453" t="str">
        <x:v>O&amp;M</x:v>
      </x:c>
      <x:c r="C3051" s="453" t="str">
        <x:v>PRODUÇÃO</x:v>
      </x:c>
      <x:c r="D3051" s="453" t="str">
        <x:v>LINHA MORTA</x:v>
      </x:c>
      <x:c r="E3051" s="453" t="str">
        <x:v>5021000132</x:v>
      </x:c>
      <x:c r="F3051" s="601" t="str">
        <x:v>RET ESTR PRI 2/3F SUS/PAS SP CRUZ SP LM</x:v>
      </x:c>
      <x:c r="G3051" s="453" t="str">
        <x:v>CONJUNTO</x:v>
      </x:c>
      <x:c r="H3051" s="604" t="n">
        <x:v>280</x:v>
      </x:c>
      <x:c r="I3051" s="607" t="n">
        <x:v>53706.37</x:v>
      </x:c>
      <x:c r="J3051" s="607" t="n">
        <x:v>137026.4</x:v>
      </x:c>
      <x:c r="K3051" s="453" t="str">
        <x:v>NORTE | SUL</x:v>
      </x:c>
      <x:c r="L3051" s="453" t="str">
        <x:v>SIM</x:v>
      </x:c>
      <x:c r="M3051" s="453" t="str">
        <x:v>PRODUÇÃO · COMPÕE O FATOR K</x:v>
      </x:c>
      <x:c r="N3051" s="453" t="str">
        <x:v>DE/PARA POR CÓDIGO</x:v>
      </x:c>
    </x:row>
    <x:row r="3052">
      <x:c r="A3052" s="453" t="str">
        <x:v>NOVEMBRO 2025</x:v>
      </x:c>
      <x:c r="B3052" s="453" t="str">
        <x:v>O&amp;M</x:v>
      </x:c>
      <x:c r="C3052" s="453" t="str">
        <x:v>PRODUÇÃO</x:v>
      </x:c>
      <x:c r="D3052" s="453" t="str">
        <x:v>LINHA MORTA</x:v>
      </x:c>
      <x:c r="E3052" s="453" t="str">
        <x:v>5021000133</x:v>
      </x:c>
      <x:c r="F3052" s="601" t="str">
        <x:v>INST ESTR PRI 2/3F SUS/PAS DP CRUZ DP LM</x:v>
      </x:c>
      <x:c r="G3052" s="453" t="str">
        <x:v>CONJUNTO</x:v>
      </x:c>
      <x:c r="H3052" s="604" t="n">
        <x:v>46</x:v>
      </x:c>
      <x:c r="I3052" s="607" t="n">
        <x:v>32772.36</x:v>
      </x:c>
      <x:c r="J3052" s="607" t="n">
        <x:v>43753.36</x:v>
      </x:c>
      <x:c r="K3052" s="453" t="str">
        <x:v>NORTE | SUL</x:v>
      </x:c>
      <x:c r="L3052" s="453" t="str">
        <x:v>SIM</x:v>
      </x:c>
      <x:c r="M3052" s="453" t="str">
        <x:v>PRODUÇÃO · COMPÕE O FATOR K</x:v>
      </x:c>
      <x:c r="N3052" s="453" t="str">
        <x:v>DE/PARA POR CÓDIGO | NÃO INFORMADA</x:v>
      </x:c>
    </x:row>
    <x:row r="3053">
      <x:c r="A3053" s="453" t="str">
        <x:v>NOVEMBRO 2025</x:v>
      </x:c>
      <x:c r="B3053" s="453" t="str">
        <x:v>O&amp;M</x:v>
      </x:c>
      <x:c r="C3053" s="453" t="str">
        <x:v>PRODUÇÃO</x:v>
      </x:c>
      <x:c r="D3053" s="453" t="str">
        <x:v>LINHA MORTA</x:v>
      </x:c>
      <x:c r="E3053" s="453" t="str">
        <x:v>5021000134</x:v>
      </x:c>
      <x:c r="F3053" s="601" t="str">
        <x:v>RET ESTR PRI 2/3F SUS/PAS DP CRUZ DP LM</x:v>
      </x:c>
      <x:c r="G3053" s="453" t="str">
        <x:v>CONJUNTO</x:v>
      </x:c>
      <x:c r="H3053" s="604" t="n">
        <x:v>43</x:v>
      </x:c>
      <x:c r="I3053" s="607" t="n">
        <x:v>9799.67</x:v>
      </x:c>
      <x:c r="J3053" s="607" t="n">
        <x:v>30674.91</x:v>
      </x:c>
      <x:c r="K3053" s="453" t="str">
        <x:v>NORTE | SUL</x:v>
      </x:c>
      <x:c r="L3053" s="453" t="str">
        <x:v>SIM</x:v>
      </x:c>
      <x:c r="M3053" s="453" t="str">
        <x:v>PRODUÇÃO · COMPÕE O FATOR K</x:v>
      </x:c>
      <x:c r="N3053" s="453" t="str">
        <x:v>DE/PARA POR CÓDIGO</x:v>
      </x:c>
    </x:row>
    <x:row r="3054">
      <x:c r="A3054" s="453" t="str">
        <x:v>NOVEMBRO 2025</x:v>
      </x:c>
      <x:c r="B3054" s="453" t="str">
        <x:v>O&amp;M</x:v>
      </x:c>
      <x:c r="C3054" s="453" t="str">
        <x:v>PRODUÇÃO</x:v>
      </x:c>
      <x:c r="D3054" s="453" t="str">
        <x:v>LINHA MORTA</x:v>
      </x:c>
      <x:c r="E3054" s="453" t="str">
        <x:v>5021000135</x:v>
      </x:c>
      <x:c r="F3054" s="601" t="str">
        <x:v>INST ESTR PRI 2/3F ANC/AMA SP CRUZ DP LM</x:v>
      </x:c>
      <x:c r="G3054" s="453" t="str">
        <x:v>CONJUNTO</x:v>
      </x:c>
      <x:c r="H3054" s="604" t="n">
        <x:v>147</x:v>
      </x:c>
      <x:c r="I3054" s="607" t="n">
        <x:v>128064.33</x:v>
      </x:c>
      <x:c r="J3054" s="607" t="n">
        <x:v>157328.22</x:v>
      </x:c>
      <x:c r="K3054" s="453" t="str">
        <x:v>NORTE | SUL</x:v>
      </x:c>
      <x:c r="L3054" s="453" t="str">
        <x:v>SIM</x:v>
      </x:c>
      <x:c r="M3054" s="453" t="str">
        <x:v>PRODUÇÃO · COMPÕE O FATOR K</x:v>
      </x:c>
      <x:c r="N3054" s="453" t="str">
        <x:v>DE/PARA POR CÓDIGO</x:v>
      </x:c>
    </x:row>
    <x:row r="3055">
      <x:c r="A3055" s="453" t="str">
        <x:v>NOVEMBRO 2025</x:v>
      </x:c>
      <x:c r="B3055" s="453" t="str">
        <x:v>O&amp;M</x:v>
      </x:c>
      <x:c r="C3055" s="453" t="str">
        <x:v>PRODUÇÃO</x:v>
      </x:c>
      <x:c r="D3055" s="453" t="str">
        <x:v>LINHA MORTA</x:v>
      </x:c>
      <x:c r="E3055" s="453" t="str">
        <x:v>5021000136</x:v>
      </x:c>
      <x:c r="F3055" s="601" t="str">
        <x:v>RET ESTR PRI 2/3F ANC/AMA SP CRUZ DP LM</x:v>
      </x:c>
      <x:c r="G3055" s="453" t="str">
        <x:v>CONJUNTO</x:v>
      </x:c>
      <x:c r="H3055" s="604" t="n">
        <x:v>56</x:v>
      </x:c>
      <x:c r="I3055" s="607" t="n">
        <x:v>17898.59</x:v>
      </x:c>
      <x:c r="J3055" s="607" t="n">
        <x:v>41954.08</x:v>
      </x:c>
      <x:c r="K3055" s="453" t="str">
        <x:v>NORTE | SUL</x:v>
      </x:c>
      <x:c r="L3055" s="453" t="str">
        <x:v>SIM</x:v>
      </x:c>
      <x:c r="M3055" s="453" t="str">
        <x:v>PRODUÇÃO · COMPÕE O FATOR K</x:v>
      </x:c>
      <x:c r="N3055" s="453" t="str">
        <x:v>DE/PARA POR CÓDIGO | NÃO INFORMADA</x:v>
      </x:c>
    </x:row>
    <x:row r="3056">
      <x:c r="A3056" s="453" t="str">
        <x:v>NOVEMBRO 2025</x:v>
      </x:c>
      <x:c r="B3056" s="453" t="str">
        <x:v>O&amp;M</x:v>
      </x:c>
      <x:c r="C3056" s="453" t="str">
        <x:v>PRODUÇÃO</x:v>
      </x:c>
      <x:c r="D3056" s="453" t="str">
        <x:v>LINHA MORTA</x:v>
      </x:c>
      <x:c r="E3056" s="453" t="str">
        <x:v>5021000137</x:v>
      </x:c>
      <x:c r="F3056" s="601" t="str">
        <x:v>INST ESTR PRI 2/3F ANC/AMA DP CRUZ DP LM</x:v>
      </x:c>
      <x:c r="G3056" s="453" t="str">
        <x:v>CONJUNTO</x:v>
      </x:c>
      <x:c r="H3056" s="604" t="n">
        <x:v>116</x:v>
      </x:c>
      <x:c r="I3056" s="607" t="n">
        <x:v>150864.4</x:v>
      </x:c>
      <x:c r="J3056" s="607" t="n">
        <x:v>176603.04</x:v>
      </x:c>
      <x:c r="K3056" s="453" t="str">
        <x:v>NORTE | SUL</x:v>
      </x:c>
      <x:c r="L3056" s="453" t="str">
        <x:v>SIM</x:v>
      </x:c>
      <x:c r="M3056" s="453" t="str">
        <x:v>PRODUÇÃO · COMPÕE O FATOR K</x:v>
      </x:c>
      <x:c r="N3056" s="453" t="str">
        <x:v>DE/PARA POR CÓDIGO</x:v>
      </x:c>
    </x:row>
    <x:row r="3057">
      <x:c r="A3057" s="453" t="str">
        <x:v>NOVEMBRO 2025</x:v>
      </x:c>
      <x:c r="B3057" s="453" t="str">
        <x:v>O&amp;M</x:v>
      </x:c>
      <x:c r="C3057" s="453" t="str">
        <x:v>PRODUÇÃO</x:v>
      </x:c>
      <x:c r="D3057" s="453" t="str">
        <x:v>LINHA MORTA</x:v>
      </x:c>
      <x:c r="E3057" s="453" t="str">
        <x:v>5021000138</x:v>
      </x:c>
      <x:c r="F3057" s="601" t="str">
        <x:v>RET ESTR PRI 2/3F ANC/AMA DP CRUZ DP LM</x:v>
      </x:c>
      <x:c r="G3057" s="453" t="str">
        <x:v>CONJUNTO</x:v>
      </x:c>
      <x:c r="H3057" s="604" t="n">
        <x:v>19</x:v>
      </x:c>
      <x:c r="I3057" s="607" t="n">
        <x:v>7784.53</x:v>
      </x:c>
      <x:c r="J3057" s="607" t="n">
        <x:v>20247.54</x:v>
      </x:c>
      <x:c r="K3057" s="453" t="str">
        <x:v>NORTE | SUL</x:v>
      </x:c>
      <x:c r="L3057" s="453" t="str">
        <x:v>SIM</x:v>
      </x:c>
      <x:c r="M3057" s="453" t="str">
        <x:v>PRODUÇÃO · COMPÕE O FATOR K</x:v>
      </x:c>
      <x:c r="N3057" s="453" t="str">
        <x:v>DE/PARA POR CÓDIGO | OBSERVAÇÃO DO DE/PARA | NÃO INFORMADA</x:v>
      </x:c>
    </x:row>
    <x:row r="3058">
      <x:c r="A3058" s="453" t="str">
        <x:v>NOVEMBRO 2025</x:v>
      </x:c>
      <x:c r="B3058" s="453" t="str">
        <x:v>O&amp;M</x:v>
      </x:c>
      <x:c r="C3058" s="453" t="str">
        <x:v>PRODUÇÃO</x:v>
      </x:c>
      <x:c r="D3058" s="453" t="str">
        <x:v>LINHA MORTA</x:v>
      </x:c>
      <x:c r="E3058" s="453" t="str">
        <x:v>5021000140</x:v>
      </x:c>
      <x:c r="F3058" s="601" t="str">
        <x:v>RET ESTR PRI 1F SUSP/PAS SP S/CRUZ LM</x:v>
      </x:c>
      <x:c r="G3058" s="453" t="str">
        <x:v>CONJUNTO</x:v>
      </x:c>
      <x:c r="H3058" s="604" t="n">
        <x:v>266</x:v>
      </x:c>
      <x:c r="I3058" s="607" t="n">
        <x:v>18170.46</x:v>
      </x:c>
      <x:c r="J3058" s="607" t="n">
        <x:v>52447.22</x:v>
      </x:c>
      <x:c r="K3058" s="453" t="str">
        <x:v>NORTE | SUL</x:v>
      </x:c>
      <x:c r="L3058" s="453" t="str">
        <x:v>SIM</x:v>
      </x:c>
      <x:c r="M3058" s="453" t="str">
        <x:v>PRODUÇÃO · COMPÕE O FATOR K</x:v>
      </x:c>
      <x:c r="N3058" s="453" t="str">
        <x:v>DE/PARA POR CÓDIGO</x:v>
      </x:c>
    </x:row>
    <x:row r="3059">
      <x:c r="A3059" s="453" t="str">
        <x:v>NOVEMBRO 2025</x:v>
      </x:c>
      <x:c r="B3059" s="453" t="str">
        <x:v>O&amp;M</x:v>
      </x:c>
      <x:c r="C3059" s="453" t="str">
        <x:v>PRODUÇÃO</x:v>
      </x:c>
      <x:c r="D3059" s="453" t="str">
        <x:v>LINHA MORTA</x:v>
      </x:c>
      <x:c r="E3059" s="453" t="str">
        <x:v>5021000141</x:v>
      </x:c>
      <x:c r="F3059" s="601" t="str">
        <x:v>INST ESTR PRI 1F SUSP/PAS DP S/CRUZ LM</x:v>
      </x:c>
      <x:c r="G3059" s="453" t="str">
        <x:v>CONJUNTO</x:v>
      </x:c>
      <x:c r="H3059" s="604" t="n">
        <x:v>198</x:v>
      </x:c>
      <x:c r="I3059" s="607" t="n">
        <x:v>32854.14</x:v>
      </x:c>
      <x:c r="J3059" s="607" t="n">
        <x:v>72250.2</x:v>
      </x:c>
      <x:c r="K3059" s="453" t="str">
        <x:v>NORTE | SUL</x:v>
      </x:c>
      <x:c r="L3059" s="453" t="str">
        <x:v>SIM</x:v>
      </x:c>
      <x:c r="M3059" s="453" t="str">
        <x:v>PRODUÇÃO · COMPÕE O FATOR K</x:v>
      </x:c>
      <x:c r="N3059" s="453" t="str">
        <x:v>DE/PARA POR CÓDIGO</x:v>
      </x:c>
    </x:row>
    <x:row r="3060">
      <x:c r="A3060" s="453" t="str">
        <x:v>NOVEMBRO 2025</x:v>
      </x:c>
      <x:c r="B3060" s="453" t="str">
        <x:v>O&amp;M</x:v>
      </x:c>
      <x:c r="C3060" s="453" t="str">
        <x:v>PRODUÇÃO</x:v>
      </x:c>
      <x:c r="D3060" s="453" t="str">
        <x:v>LINHA MORTA</x:v>
      </x:c>
      <x:c r="E3060" s="453" t="str">
        <x:v>5021000143</x:v>
      </x:c>
      <x:c r="F3060" s="601" t="str">
        <x:v>INST ESTR PRI 1F ANC/AMA SP S/CRUZ LM</x:v>
      </x:c>
      <x:c r="G3060" s="453" t="str">
        <x:v>CONJUNTO</x:v>
      </x:c>
      <x:c r="H3060" s="604" t="n">
        <x:v>1</x:v>
      </x:c>
      <x:c r="I3060" s="607" t="n">
        <x:v>167.27</x:v>
      </x:c>
      <x:c r="J3060" s="607" t="n">
        <x:v>417.74</x:v>
      </x:c>
      <x:c r="K3060" s="453" t="str">
        <x:v>NORTE</x:v>
      </x:c>
      <x:c r="L3060" s="453" t="str">
        <x:v>SIM</x:v>
      </x:c>
      <x:c r="M3060" s="453" t="str">
        <x:v>PRODUÇÃO · COMPÕE O FATOR K</x:v>
      </x:c>
      <x:c r="N3060" s="453" t="str">
        <x:v>DE/PARA POR CÓDIGO</x:v>
      </x:c>
    </x:row>
    <x:row r="3061">
      <x:c r="A3061" s="453" t="str">
        <x:v>NOVEMBRO 2025</x:v>
      </x:c>
      <x:c r="B3061" s="453" t="str">
        <x:v>O&amp;M</x:v>
      </x:c>
      <x:c r="C3061" s="453" t="str">
        <x:v>PRODUÇÃO</x:v>
      </x:c>
      <x:c r="D3061" s="453" t="str">
        <x:v>LINHA MORTA</x:v>
      </x:c>
      <x:c r="E3061" s="453" t="str">
        <x:v>5021000144</x:v>
      </x:c>
      <x:c r="F3061" s="601" t="str">
        <x:v>RET ESTR PRI 1F ANC/AMA SP S/CRUZ LM</x:v>
      </x:c>
      <x:c r="G3061" s="453" t="str">
        <x:v>CONJUNTO</x:v>
      </x:c>
      <x:c r="H3061" s="604" t="n">
        <x:v>1</x:v>
      </x:c>
      <x:c r="I3061" s="607" t="n">
        <x:v>115.8</x:v>
      </x:c>
      <x:c r="J3061" s="607" t="n">
        <x:v>289.19</x:v>
      </x:c>
      <x:c r="K3061" s="453" t="str">
        <x:v>NORTE</x:v>
      </x:c>
      <x:c r="L3061" s="453" t="str">
        <x:v>SIM</x:v>
      </x:c>
      <x:c r="M3061" s="453" t="str">
        <x:v>PRODUÇÃO · COMPÕE O FATOR K</x:v>
      </x:c>
      <x:c r="N3061" s="453" t="str">
        <x:v>DE/PARA POR CÓDIGO</x:v>
      </x:c>
    </x:row>
    <x:row r="3062">
      <x:c r="A3062" s="453" t="str">
        <x:v>NOVEMBRO 2025</x:v>
      </x:c>
      <x:c r="B3062" s="453" t="str">
        <x:v>O&amp;M</x:v>
      </x:c>
      <x:c r="C3062" s="453" t="str">
        <x:v>PRODUÇÃO</x:v>
      </x:c>
      <x:c r="D3062" s="453" t="str">
        <x:v>LINHA MORTA</x:v>
      </x:c>
      <x:c r="E3062" s="453" t="str">
        <x:v>5021000145</x:v>
      </x:c>
      <x:c r="F3062" s="601" t="str">
        <x:v>INST ESTR PRI 1F ANC/AMA DP S/CRUZ LM</x:v>
      </x:c>
      <x:c r="G3062" s="453" t="str">
        <x:v>CONJUNTO</x:v>
      </x:c>
      <x:c r="H3062" s="604" t="n">
        <x:v>53</x:v>
      </x:c>
      <x:c r="I3062" s="607" t="n">
        <x:v>20177.1</x:v>
      </x:c>
      <x:c r="J3062" s="607" t="n">
        <x:v>27839.31</x:v>
      </x:c>
      <x:c r="K3062" s="453" t="str">
        <x:v>NORTE | SUL</x:v>
      </x:c>
      <x:c r="L3062" s="453" t="str">
        <x:v>SIM</x:v>
      </x:c>
      <x:c r="M3062" s="453" t="str">
        <x:v>PRODUÇÃO · COMPÕE O FATOR K</x:v>
      </x:c>
      <x:c r="N3062" s="453" t="str">
        <x:v>DE/PARA POR CÓDIGO</x:v>
      </x:c>
    </x:row>
    <x:row r="3063">
      <x:c r="A3063" s="453" t="str">
        <x:v>NOVEMBRO 2025</x:v>
      </x:c>
      <x:c r="B3063" s="453" t="str">
        <x:v>O&amp;M</x:v>
      </x:c>
      <x:c r="C3063" s="453" t="str">
        <x:v>PRODUÇÃO</x:v>
      </x:c>
      <x:c r="D3063" s="453" t="str">
        <x:v>LINHA MORTA</x:v>
      </x:c>
      <x:c r="E3063" s="453" t="str">
        <x:v>5021000146</x:v>
      </x:c>
      <x:c r="F3063" s="601" t="str">
        <x:v>RET ESTR PRI 1F ANC/AMA DP S/CRUZ LM</x:v>
      </x:c>
      <x:c r="G3063" s="453" t="str">
        <x:v>CONJUNTO</x:v>
      </x:c>
      <x:c r="H3063" s="604" t="n">
        <x:v>37</x:v>
      </x:c>
      <x:c r="I3063" s="607" t="n">
        <x:v>5417.54</x:v>
      </x:c>
      <x:c r="J3063" s="607" t="n">
        <x:v>13131.67</x:v>
      </x:c>
      <x:c r="K3063" s="453" t="str">
        <x:v>NORTE | SUL</x:v>
      </x:c>
      <x:c r="L3063" s="453" t="str">
        <x:v>SIM</x:v>
      </x:c>
      <x:c r="M3063" s="453" t="str">
        <x:v>PRODUÇÃO · COMPÕE O FATOR K</x:v>
      </x:c>
      <x:c r="N3063" s="453" t="str">
        <x:v>DE/PARA POR CÓDIGO</x:v>
      </x:c>
    </x:row>
    <x:row r="3064">
      <x:c r="A3064" s="453" t="str">
        <x:v>NOVEMBRO 2025</x:v>
      </x:c>
      <x:c r="B3064" s="453" t="str">
        <x:v>O&amp;M</x:v>
      </x:c>
      <x:c r="C3064" s="453" t="str">
        <x:v>PRODUÇÃO</x:v>
      </x:c>
      <x:c r="D3064" s="453" t="str">
        <x:v>LINHA MORTA</x:v>
      </x:c>
      <x:c r="E3064" s="453" t="str">
        <x:v>5021000147</x:v>
      </x:c>
      <x:c r="F3064" s="601" t="str">
        <x:v>INST ESTR PRI 2/3F SUS/PAS SP S/CRUZ LM</x:v>
      </x:c>
      <x:c r="G3064" s="453" t="str">
        <x:v>CONJUNTO</x:v>
      </x:c>
      <x:c r="H3064" s="604" t="n">
        <x:v>50</x:v>
      </x:c>
      <x:c r="I3064" s="607" t="n">
        <x:v>13665</x:v>
      </x:c>
      <x:c r="J3064" s="607" t="n">
        <x:v>23700</x:v>
      </x:c>
      <x:c r="K3064" s="453" t="str">
        <x:v>NORTE | SUL</x:v>
      </x:c>
      <x:c r="L3064" s="453" t="str">
        <x:v>SIM</x:v>
      </x:c>
      <x:c r="M3064" s="453" t="str">
        <x:v>PRODUÇÃO · COMPÕE O FATOR K</x:v>
      </x:c>
      <x:c r="N3064" s="453" t="str">
        <x:v>DE/PARA POR CÓDIGO</x:v>
      </x:c>
    </x:row>
    <x:row r="3065">
      <x:c r="A3065" s="453" t="str">
        <x:v>NOVEMBRO 2025</x:v>
      </x:c>
      <x:c r="B3065" s="453" t="str">
        <x:v>O&amp;M</x:v>
      </x:c>
      <x:c r="C3065" s="453" t="str">
        <x:v>PRODUÇÃO</x:v>
      </x:c>
      <x:c r="D3065" s="453" t="str">
        <x:v>LINHA MORTA</x:v>
      </x:c>
      <x:c r="E3065" s="453" t="str">
        <x:v>5021000148</x:v>
      </x:c>
      <x:c r="F3065" s="601" t="str">
        <x:v>RET ESTR PRI 2/3F SUS/PAS SP S/CRUZ LM</x:v>
      </x:c>
      <x:c r="G3065" s="453" t="str">
        <x:v>CONJUNTO</x:v>
      </x:c>
      <x:c r="H3065" s="604" t="n">
        <x:v>10</x:v>
      </x:c>
      <x:c r="I3065" s="607" t="n">
        <x:v>927.24</x:v>
      </x:c>
      <x:c r="J3065" s="607" t="n">
        <x:v>2501.5</x:v>
      </x:c>
      <x:c r="K3065" s="453" t="str">
        <x:v>NORTE | SUL</x:v>
      </x:c>
      <x:c r="L3065" s="453" t="str">
        <x:v>SIM</x:v>
      </x:c>
      <x:c r="M3065" s="453" t="str">
        <x:v>PRODUÇÃO · COMPÕE O FATOR K</x:v>
      </x:c>
      <x:c r="N3065" s="453" t="str">
        <x:v>DE/PARA POR CÓDIGO</x:v>
      </x:c>
    </x:row>
    <x:row r="3066">
      <x:c r="A3066" s="453" t="str">
        <x:v>NOVEMBRO 2025</x:v>
      </x:c>
      <x:c r="B3066" s="453" t="str">
        <x:v>O&amp;M</x:v>
      </x:c>
      <x:c r="C3066" s="453" t="str">
        <x:v>PRODUÇÃO</x:v>
      </x:c>
      <x:c r="D3066" s="453" t="str">
        <x:v>LINHA MORTA</x:v>
      </x:c>
      <x:c r="E3066" s="453" t="str">
        <x:v>5021000158</x:v>
      </x:c>
      <x:c r="F3066" s="601" t="str">
        <x:v>INST ESTR PRI RDC PASSANTE SIMPLES LM</x:v>
      </x:c>
      <x:c r="G3066" s="453" t="str">
        <x:v>CONJUNTO</x:v>
      </x:c>
      <x:c r="H3066" s="604" t="n">
        <x:v>146</x:v>
      </x:c>
      <x:c r="I3066" s="607" t="n">
        <x:v>40765.89</x:v>
      </x:c>
      <x:c r="J3066" s="607" t="n">
        <x:v>87782.5</x:v>
      </x:c>
      <x:c r="K3066" s="453" t="str">
        <x:v>NORTE | SUL</x:v>
      </x:c>
      <x:c r="L3066" s="453" t="str">
        <x:v>SIM</x:v>
      </x:c>
      <x:c r="M3066" s="453" t="str">
        <x:v>PRODUÇÃO · COMPÕE O FATOR K</x:v>
      </x:c>
      <x:c r="N3066" s="453" t="str">
        <x:v>DE/PARA POR CÓDIGO | SEM DE/PARA (OBS. EQUIVALÊNCIA / DILUIÇÃO)</x:v>
      </x:c>
    </x:row>
    <x:row r="3067">
      <x:c r="A3067" s="453" t="str">
        <x:v>NOVEMBRO 2025</x:v>
      </x:c>
      <x:c r="B3067" s="453" t="str">
        <x:v>O&amp;M</x:v>
      </x:c>
      <x:c r="C3067" s="453" t="str">
        <x:v>PRODUÇÃO</x:v>
      </x:c>
      <x:c r="D3067" s="453" t="str">
        <x:v>LINHA MORTA</x:v>
      </x:c>
      <x:c r="E3067" s="453" t="str">
        <x:v>5021000159</x:v>
      </x:c>
      <x:c r="F3067" s="601" t="str">
        <x:v>RET ESTR PRI RDC PASSANTE SIMPLES LM</x:v>
      </x:c>
      <x:c r="G3067" s="453" t="str">
        <x:v>CONJUNTO</x:v>
      </x:c>
      <x:c r="H3067" s="604" t="n">
        <x:v>1</x:v>
      </x:c>
      <x:c r="I3067" s="607" t="n">
        <x:v>119.57</x:v>
      </x:c>
      <x:c r="J3067" s="607" t="n">
        <x:v>349.13</x:v>
      </x:c>
      <x:c r="K3067" s="453" t="str">
        <x:v>NORTE | SUL</x:v>
      </x:c>
      <x:c r="L3067" s="453" t="str">
        <x:v>SIM</x:v>
      </x:c>
      <x:c r="M3067" s="453" t="str">
        <x:v>PRODUÇÃO · COMPÕE O FATOR K</x:v>
      </x:c>
      <x:c r="N3067" s="453" t="str">
        <x:v>NÃO INFORMADA | DE/PARA POR CÓDIGO</x:v>
      </x:c>
    </x:row>
    <x:row r="3068">
      <x:c r="A3068" s="453" t="str">
        <x:v>NOVEMBRO 2025</x:v>
      </x:c>
      <x:c r="B3068" s="453" t="str">
        <x:v>O&amp;M</x:v>
      </x:c>
      <x:c r="C3068" s="453" t="str">
        <x:v>PRODUÇÃO</x:v>
      </x:c>
      <x:c r="D3068" s="453" t="str">
        <x:v>LINHA MORTA</x:v>
      </x:c>
      <x:c r="E3068" s="453" t="str">
        <x:v>5021000160</x:v>
      </x:c>
      <x:c r="F3068" s="601" t="str">
        <x:v>INST ESTR PRI RDC ANCORAGEM SIMPLES LM</x:v>
      </x:c>
      <x:c r="G3068" s="453" t="str">
        <x:v>CONJUNTO</x:v>
      </x:c>
      <x:c r="H3068" s="604" t="n">
        <x:v>32</x:v>
      </x:c>
      <x:c r="I3068" s="607" t="n">
        <x:v>22177.28</x:v>
      </x:c>
      <x:c r="J3068" s="607" t="n">
        <x:v>23690.24</x:v>
      </x:c>
      <x:c r="K3068" s="453" t="str">
        <x:v>NORTE | SUL</x:v>
      </x:c>
      <x:c r="L3068" s="453" t="str">
        <x:v>SIM</x:v>
      </x:c>
      <x:c r="M3068" s="453" t="str">
        <x:v>PRODUÇÃO · COMPÕE O FATOR K</x:v>
      </x:c>
      <x:c r="N3068" s="453" t="str">
        <x:v>DE/PARA POR CÓDIGO</x:v>
      </x:c>
    </x:row>
    <x:row r="3069">
      <x:c r="A3069" s="453" t="str">
        <x:v>NOVEMBRO 2025</x:v>
      </x:c>
      <x:c r="B3069" s="453" t="str">
        <x:v>O&amp;M</x:v>
      </x:c>
      <x:c r="C3069" s="453" t="str">
        <x:v>PRODUÇÃO</x:v>
      </x:c>
      <x:c r="D3069" s="453" t="str">
        <x:v>LINHA MORTA</x:v>
      </x:c>
      <x:c r="E3069" s="453" t="str">
        <x:v>5021000162</x:v>
      </x:c>
      <x:c r="F3069" s="601" t="str">
        <x:v>INST ESTR PRI RDC ANCORAGEM DUPLA LM</x:v>
      </x:c>
      <x:c r="G3069" s="453" t="str">
        <x:v>CONJUNTO</x:v>
      </x:c>
      <x:c r="H3069" s="604" t="n">
        <x:v>18</x:v>
      </x:c>
      <x:c r="I3069" s="607" t="n">
        <x:v>24949.08</x:v>
      </x:c>
      <x:c r="J3069" s="607" t="n">
        <x:v>16470.36</x:v>
      </x:c>
      <x:c r="K3069" s="453" t="str">
        <x:v>NORTE | SUL</x:v>
      </x:c>
      <x:c r="L3069" s="453" t="str">
        <x:v>SIM</x:v>
      </x:c>
      <x:c r="M3069" s="453" t="str">
        <x:v>PRODUÇÃO · COMPÕE O FATOR K</x:v>
      </x:c>
      <x:c r="N3069" s="453" t="str">
        <x:v>DE/PARA POR CÓDIGO | NÃO INFORMADA</x:v>
      </x:c>
    </x:row>
    <x:row r="3070">
      <x:c r="A3070" s="453" t="str">
        <x:v>NOVEMBRO 2025</x:v>
      </x:c>
      <x:c r="B3070" s="453" t="str">
        <x:v>O&amp;M</x:v>
      </x:c>
      <x:c r="C3070" s="453" t="str">
        <x:v>PRODUÇÃO</x:v>
      </x:c>
      <x:c r="D3070" s="453" t="str">
        <x:v>LINHA MORTA</x:v>
      </x:c>
      <x:c r="E3070" s="453" t="str">
        <x:v>5021000164</x:v>
      </x:c>
      <x:c r="F3070" s="601" t="str">
        <x:v>INST ESTR PRI RDC N3S-CE LM</x:v>
      </x:c>
      <x:c r="G3070" s="453" t="str">
        <x:v>CONJUNTO</x:v>
      </x:c>
      <x:c r="H3070" s="604" t="n">
        <x:v>7</x:v>
      </x:c>
      <x:c r="I3070" s="607" t="n">
        <x:v>13904.52</x:v>
      </x:c>
      <x:c r="J3070" s="607" t="n">
        <x:v>7957.39</x:v>
      </x:c>
      <x:c r="K3070" s="453" t="str">
        <x:v>NORTE | SUL</x:v>
      </x:c>
      <x:c r="L3070" s="453" t="str">
        <x:v>SIM</x:v>
      </x:c>
      <x:c r="M3070" s="453" t="str">
        <x:v>PRODUÇÃO · COMPÕE O FATOR K</x:v>
      </x:c>
      <x:c r="N3070" s="453" t="str">
        <x:v>DE/PARA POR CÓDIGO</x:v>
      </x:c>
    </x:row>
    <x:row r="3071">
      <x:c r="A3071" s="453" t="str">
        <x:v>NOVEMBRO 2025</x:v>
      </x:c>
      <x:c r="B3071" s="453" t="str">
        <x:v>O&amp;M</x:v>
      </x:c>
      <x:c r="C3071" s="453" t="str">
        <x:v>PRODUÇÃO</x:v>
      </x:c>
      <x:c r="D3071" s="453" t="str">
        <x:v>LINHA MORTA</x:v>
      </x:c>
      <x:c r="E3071" s="453" t="str">
        <x:v>5021100014</x:v>
      </x:c>
      <x:c r="F3071" s="601" t="str">
        <x:v>INST ESTRUTURA SECUNDARIA LM</x:v>
      </x:c>
      <x:c r="G3071" s="453" t="str">
        <x:v>UNIDADE</x:v>
      </x:c>
      <x:c r="H3071" s="604" t="n">
        <x:v>2779</x:v>
      </x:c>
      <x:c r="I3071" s="607" t="n">
        <x:v>317757.74</x:v>
      </x:c>
      <x:c r="J3071" s="607" t="n">
        <x:v>657539.19</x:v>
      </x:c>
      <x:c r="K3071" s="453" t="str">
        <x:v>NORTE | SUL</x:v>
      </x:c>
      <x:c r="L3071" s="453" t="str">
        <x:v>SIM</x:v>
      </x:c>
      <x:c r="M3071" s="453" t="str">
        <x:v>PRODUÇÃO · COMPÕE O FATOR K</x:v>
      </x:c>
      <x:c r="N3071" s="453" t="str">
        <x:v>DE/PARA POR CÓDIGO | NÃO INFORMADA</x:v>
      </x:c>
    </x:row>
    <x:row r="3072">
      <x:c r="A3072" s="453" t="str">
        <x:v>NOVEMBRO 2025</x:v>
      </x:c>
      <x:c r="B3072" s="453" t="str">
        <x:v>O&amp;M</x:v>
      </x:c>
      <x:c r="C3072" s="453" t="str">
        <x:v>PRODUÇÃO</x:v>
      </x:c>
      <x:c r="D3072" s="453" t="str">
        <x:v>LINHA MORTA</x:v>
      </x:c>
      <x:c r="E3072" s="453" t="str">
        <x:v>5021100015</x:v>
      </x:c>
      <x:c r="F3072" s="601" t="str">
        <x:v>RET ESTRUTURA SECUNDARIA LM</x:v>
      </x:c>
      <x:c r="G3072" s="453" t="str">
        <x:v>UNIDADE</x:v>
      </x:c>
      <x:c r="H3072" s="604" t="n">
        <x:v>1744</x:v>
      </x:c>
      <x:c r="I3072" s="607" t="n">
        <x:v>83828.53</x:v>
      </x:c>
      <x:c r="J3072" s="607" t="n">
        <x:v>412647.84</x:v>
      </x:c>
      <x:c r="K3072" s="453" t="str">
        <x:v>NORTE | SUL</x:v>
      </x:c>
      <x:c r="L3072" s="453" t="str">
        <x:v>SIM</x:v>
      </x:c>
      <x:c r="M3072" s="453" t="str">
        <x:v>PRODUÇÃO · COMPÕE O FATOR K</x:v>
      </x:c>
      <x:c r="N3072" s="453" t="str">
        <x:v>DE/PARA POR CÓDIGO</x:v>
      </x:c>
    </x:row>
    <x:row r="3073">
      <x:c r="A3073" s="453" t="str">
        <x:v>NOVEMBRO 2025</x:v>
      </x:c>
      <x:c r="B3073" s="453" t="str">
        <x:v>O&amp;M</x:v>
      </x:c>
      <x:c r="C3073" s="453" t="str">
        <x:v>PRODUÇÃO</x:v>
      </x:c>
      <x:c r="D3073" s="453" t="str">
        <x:v>LINHA MORTA</x:v>
      </x:c>
      <x:c r="E3073" s="453" t="str">
        <x:v>5021200046</x:v>
      </x:c>
      <x:c r="F3073" s="601" t="str">
        <x:v>INST ISOLADOR PINO/PILAR LM</x:v>
      </x:c>
      <x:c r="G3073" s="453" t="str">
        <x:v>UNIDADE</x:v>
      </x:c>
      <x:c r="H3073" s="604" t="n">
        <x:v>123</x:v>
      </x:c>
      <x:c r="I3073" s="607" t="n">
        <x:v>9083.04</x:v>
      </x:c>
      <x:c r="J3073" s="607" t="n">
        <x:v>37186.59</x:v>
      </x:c>
      <x:c r="K3073" s="453" t="str">
        <x:v>NORTE | SUL</x:v>
      </x:c>
      <x:c r="L3073" s="453" t="str">
        <x:v>SIM</x:v>
      </x:c>
      <x:c r="M3073" s="453" t="str">
        <x:v>PRODUÇÃO · COMPÕE O FATOR K</x:v>
      </x:c>
      <x:c r="N3073" s="453" t="str">
        <x:v>DE/PARA POR CÓDIGO | NÃO INFORMADA</x:v>
      </x:c>
    </x:row>
    <x:row r="3074">
      <x:c r="A3074" s="453" t="str">
        <x:v>NOVEMBRO 2025</x:v>
      </x:c>
      <x:c r="B3074" s="453" t="str">
        <x:v>O&amp;M</x:v>
      </x:c>
      <x:c r="C3074" s="453" t="str">
        <x:v>PRODUÇÃO</x:v>
      </x:c>
      <x:c r="D3074" s="453" t="str">
        <x:v>LINHA MORTA</x:v>
      </x:c>
      <x:c r="E3074" s="453" t="str">
        <x:v>5021200047</x:v>
      </x:c>
      <x:c r="F3074" s="601" t="str">
        <x:v>RET ISOLADOR PINO/PILAR LM</x:v>
      </x:c>
      <x:c r="G3074" s="453" t="str">
        <x:v>UNIDADE</x:v>
      </x:c>
      <x:c r="H3074" s="604" t="n">
        <x:v>42</x:v>
      </x:c>
      <x:c r="I3074" s="607" t="n">
        <x:v>1230.18</x:v>
      </x:c>
      <x:c r="J3074" s="607" t="n">
        <x:v>12697.86</x:v>
      </x:c>
      <x:c r="K3074" s="453" t="str">
        <x:v>NORTE | SUL</x:v>
      </x:c>
      <x:c r="L3074" s="453" t="str">
        <x:v>SIM</x:v>
      </x:c>
      <x:c r="M3074" s="453" t="str">
        <x:v>PRODUÇÃO · COMPÕE O FATOR K</x:v>
      </x:c>
      <x:c r="N3074" s="453" t="str">
        <x:v>DE/PARA POR CÓDIGO</x:v>
      </x:c>
    </x:row>
    <x:row r="3075">
      <x:c r="A3075" s="453" t="str">
        <x:v>NOVEMBRO 2025</x:v>
      </x:c>
      <x:c r="B3075" s="453" t="str">
        <x:v>O&amp;M</x:v>
      </x:c>
      <x:c r="C3075" s="453" t="str">
        <x:v>PRODUÇÃO</x:v>
      </x:c>
      <x:c r="D3075" s="453" t="str">
        <x:v>LINHA MORTA</x:v>
      </x:c>
      <x:c r="E3075" s="453" t="str">
        <x:v>5021200048</x:v>
      </x:c>
      <x:c r="F3075" s="601" t="str">
        <x:v>INST ISOLAD DISCO/ANCORAGEM LM</x:v>
      </x:c>
      <x:c r="G3075" s="453" t="str">
        <x:v>CONJUNTO</x:v>
      </x:c>
      <x:c r="H3075" s="604" t="n">
        <x:v>45</x:v>
      </x:c>
      <x:c r="I3075" s="607" t="n">
        <x:v>4802.24</x:v>
      </x:c>
      <x:c r="J3075" s="607" t="n">
        <x:v>14959.35</x:v>
      </x:c>
      <x:c r="K3075" s="453" t="str">
        <x:v>NORTE | SUL</x:v>
      </x:c>
      <x:c r="L3075" s="453" t="str">
        <x:v>SIM</x:v>
      </x:c>
      <x:c r="M3075" s="453" t="str">
        <x:v>PRODUÇÃO · COMPÕE O FATOR K</x:v>
      </x:c>
      <x:c r="N3075" s="453" t="str">
        <x:v>DE/PARA POR CÓDIGO</x:v>
      </x:c>
    </x:row>
    <x:row r="3076">
      <x:c r="A3076" s="453" t="str">
        <x:v>NOVEMBRO 2025</x:v>
      </x:c>
      <x:c r="B3076" s="453" t="str">
        <x:v>O&amp;M</x:v>
      </x:c>
      <x:c r="C3076" s="453" t="str">
        <x:v>PRODUÇÃO</x:v>
      </x:c>
      <x:c r="D3076" s="453" t="str">
        <x:v>LINHA MORTA</x:v>
      </x:c>
      <x:c r="E3076" s="453" t="str">
        <x:v>5021200049</x:v>
      </x:c>
      <x:c r="F3076" s="601" t="str">
        <x:v>RET ISOLAD DISCO/ANCORAGEM LM</x:v>
      </x:c>
      <x:c r="G3076" s="453" t="str">
        <x:v>CONJUNTO</x:v>
      </x:c>
      <x:c r="H3076" s="604" t="n">
        <x:v>15</x:v>
      </x:c>
      <x:c r="I3076" s="607" t="n">
        <x:v>658.8</x:v>
      </x:c>
      <x:c r="J3076" s="607" t="n">
        <x:v>3141</x:v>
      </x:c>
      <x:c r="K3076" s="453" t="str">
        <x:v>NORTE | SUL</x:v>
      </x:c>
      <x:c r="L3076" s="453" t="str">
        <x:v>SIM</x:v>
      </x:c>
      <x:c r="M3076" s="453" t="str">
        <x:v>PRODUÇÃO · COMPÕE O FATOR K</x:v>
      </x:c>
      <x:c r="N3076" s="453" t="str">
        <x:v>DE/PARA POR CÓDIGO</x:v>
      </x:c>
    </x:row>
    <x:row r="3077">
      <x:c r="A3077" s="453" t="str">
        <x:v>NOVEMBRO 2025</x:v>
      </x:c>
      <x:c r="B3077" s="453" t="str">
        <x:v>O&amp;M</x:v>
      </x:c>
      <x:c r="C3077" s="453" t="str">
        <x:v>PRODUÇÃO</x:v>
      </x:c>
      <x:c r="D3077" s="453" t="str">
        <x:v>LINHA MORTA</x:v>
      </x:c>
      <x:c r="E3077" s="453" t="str">
        <x:v>5022000231</x:v>
      </x:c>
      <x:c r="F3077" s="601" t="str">
        <x:v>RET COND NU COBRE &gt; 50MM² LM</x:v>
      </x:c>
      <x:c r="G3077" s="453" t="str">
        <x:v>METRO</x:v>
      </x:c>
      <x:c r="H3077" s="604" t="n">
        <x:v>546</x:v>
      </x:c>
      <x:c r="I3077" s="607" t="n">
        <x:v>1694.77</x:v>
      </x:c>
      <x:c r="J3077" s="607" t="n">
        <x:v>1796.34</x:v>
      </x:c>
      <x:c r="K3077" s="453" t="str">
        <x:v>NORTE | SUL</x:v>
      </x:c>
      <x:c r="L3077" s="453" t="str">
        <x:v>SIM</x:v>
      </x:c>
      <x:c r="M3077" s="453" t="str">
        <x:v>PRODUÇÃO · COMPÕE O FATOR K</x:v>
      </x:c>
      <x:c r="N3077" s="453" t="str">
        <x:v>NÃO INFORMADA</x:v>
      </x:c>
    </x:row>
    <x:row r="3078">
      <x:c r="A3078" s="453" t="str">
        <x:v>NOVEMBRO 2025</x:v>
      </x:c>
      <x:c r="B3078" s="453" t="str">
        <x:v>O&amp;M</x:v>
      </x:c>
      <x:c r="C3078" s="453" t="str">
        <x:v>PRODUÇÃO</x:v>
      </x:c>
      <x:c r="D3078" s="453" t="str">
        <x:v>LINHA MORTA</x:v>
      </x:c>
      <x:c r="E3078" s="453" t="str">
        <x:v>5022000233</x:v>
      </x:c>
      <x:c r="F3078" s="601" t="str">
        <x:v>RET COND NU COBRE &lt;= 50MM² LM</x:v>
      </x:c>
      <x:c r="G3078" s="453" t="str">
        <x:v>METRO</x:v>
      </x:c>
      <x:c r="H3078" s="604" t="n">
        <x:v>5791</x:v>
      </x:c>
      <x:c r="I3078" s="607" t="n">
        <x:v>13448.53</x:v>
      </x:c>
      <x:c r="J3078" s="607" t="n">
        <x:v>12913.93</x:v>
      </x:c>
      <x:c r="K3078" s="453" t="str">
        <x:v>NORTE | SUL</x:v>
      </x:c>
      <x:c r="L3078" s="453" t="str">
        <x:v>SIM</x:v>
      </x:c>
      <x:c r="M3078" s="453" t="str">
        <x:v>PRODUÇÃO · COMPÕE O FATOR K</x:v>
      </x:c>
      <x:c r="N3078" s="453" t="str">
        <x:v>DE/PARA POR CÓDIGO</x:v>
      </x:c>
    </x:row>
    <x:row r="3079">
      <x:c r="A3079" s="453" t="str">
        <x:v>NOVEMBRO 2025</x:v>
      </x:c>
      <x:c r="B3079" s="453" t="str">
        <x:v>O&amp;M</x:v>
      </x:c>
      <x:c r="C3079" s="453" t="str">
        <x:v>PRODUÇÃO</x:v>
      </x:c>
      <x:c r="D3079" s="453" t="str">
        <x:v>LINHA MORTA</x:v>
      </x:c>
      <x:c r="E3079" s="453" t="str">
        <x:v>5022000234</x:v>
      </x:c>
      <x:c r="F3079" s="601" t="str">
        <x:v>INST COND NU ALUMINIO &gt; 1/0 LM</x:v>
      </x:c>
      <x:c r="G3079" s="453" t="str">
        <x:v>METRO</x:v>
      </x:c>
      <x:c r="H3079" s="604" t="n">
        <x:v>5265</x:v>
      </x:c>
      <x:c r="I3079" s="607" t="n">
        <x:v>50055.3</x:v>
      </x:c>
      <x:c r="J3079" s="607" t="n">
        <x:v>38065.95</x:v>
      </x:c>
      <x:c r="K3079" s="453" t="str">
        <x:v>NORTE | SUL</x:v>
      </x:c>
      <x:c r="L3079" s="453" t="str">
        <x:v>SIM</x:v>
      </x:c>
      <x:c r="M3079" s="453" t="str">
        <x:v>PRODUÇÃO · COMPÕE O FATOR K</x:v>
      </x:c>
      <x:c r="N3079" s="453" t="str">
        <x:v>DE/PARA POR CÓDIGO</x:v>
      </x:c>
    </x:row>
    <x:row r="3080">
      <x:c r="A3080" s="453" t="str">
        <x:v>NOVEMBRO 2025</x:v>
      </x:c>
      <x:c r="B3080" s="453" t="str">
        <x:v>O&amp;M</x:v>
      </x:c>
      <x:c r="C3080" s="453" t="str">
        <x:v>PRODUÇÃO</x:v>
      </x:c>
      <x:c r="D3080" s="453" t="str">
        <x:v>LINHA MORTA</x:v>
      </x:c>
      <x:c r="E3080" s="453" t="str">
        <x:v>5022000236</x:v>
      </x:c>
      <x:c r="F3080" s="601" t="str">
        <x:v>INST COND NU ALUMINIO &lt;= 1/0 LM</x:v>
      </x:c>
      <x:c r="G3080" s="453" t="str">
        <x:v>METRO</x:v>
      </x:c>
      <x:c r="H3080" s="604" t="n">
        <x:v>76271</x:v>
      </x:c>
      <x:c r="I3080" s="607" t="n">
        <x:v>603708.35</x:v>
      </x:c>
      <x:c r="J3080" s="607" t="n">
        <x:v>430931.15</x:v>
      </x:c>
      <x:c r="K3080" s="453" t="str">
        <x:v>NORTE | SUL</x:v>
      </x:c>
      <x:c r="L3080" s="453" t="str">
        <x:v>SIM</x:v>
      </x:c>
      <x:c r="M3080" s="453" t="str">
        <x:v>PRODUÇÃO · COMPÕE O FATOR K</x:v>
      </x:c>
      <x:c r="N3080" s="453" t="str">
        <x:v>DE/PARA POR CÓDIGO | NÃO INFORMADA</x:v>
      </x:c>
    </x:row>
    <x:row r="3081">
      <x:c r="A3081" s="453" t="str">
        <x:v>NOVEMBRO 2025</x:v>
      </x:c>
      <x:c r="B3081" s="453" t="str">
        <x:v>O&amp;M</x:v>
      </x:c>
      <x:c r="C3081" s="453" t="str">
        <x:v>PRODUÇÃO</x:v>
      </x:c>
      <x:c r="D3081" s="453" t="str">
        <x:v>LINHA MORTA</x:v>
      </x:c>
      <x:c r="E3081" s="453" t="str">
        <x:v>5022000237</x:v>
      </x:c>
      <x:c r="F3081" s="601" t="str">
        <x:v>RET COND NU ALUMINIO &lt;= 1/0 LM</x:v>
      </x:c>
      <x:c r="G3081" s="453" t="str">
        <x:v>METRO</x:v>
      </x:c>
      <x:c r="H3081" s="604" t="n">
        <x:v>46808</x:v>
      </x:c>
      <x:c r="I3081" s="607" t="n">
        <x:v>125762.08</x:v>
      </x:c>
      <x:c r="J3081" s="607" t="n">
        <x:v>129190.08</x:v>
      </x:c>
      <x:c r="K3081" s="453" t="str">
        <x:v>NORTE | SUL</x:v>
      </x:c>
      <x:c r="L3081" s="453" t="str">
        <x:v>SIM</x:v>
      </x:c>
      <x:c r="M3081" s="453" t="str">
        <x:v>PRODUÇÃO · COMPÕE O FATOR K</x:v>
      </x:c>
      <x:c r="N3081" s="453" t="str">
        <x:v>DE/PARA POR CÓDIGO</x:v>
      </x:c>
    </x:row>
    <x:row r="3082">
      <x:c r="A3082" s="453" t="str">
        <x:v>NOVEMBRO 2025</x:v>
      </x:c>
      <x:c r="B3082" s="453" t="str">
        <x:v>O&amp;M</x:v>
      </x:c>
      <x:c r="C3082" s="453" t="str">
        <x:v>PRODUÇÃO</x:v>
      </x:c>
      <x:c r="D3082" s="453" t="str">
        <x:v>LINHA MORTA</x:v>
      </x:c>
      <x:c r="E3082" s="453" t="str">
        <x:v>5022000239</x:v>
      </x:c>
      <x:c r="F3082" s="601" t="str">
        <x:v>TENSIONAR COND NU COBRE &gt; 50MM² LM</x:v>
      </x:c>
      <x:c r="G3082" s="453" t="str">
        <x:v>UNIDADE</x:v>
      </x:c>
      <x:c r="H3082" s="604" t="n">
        <x:v>0.12</x:v>
      </x:c>
      <x:c r="I3082" s="607" t="n">
        <x:v>340</x:v>
      </x:c>
      <x:c r="J3082" s="607" t="n">
        <x:v>31.28</x:v>
      </x:c>
      <x:c r="K3082" s="453" t="str">
        <x:v>NORTE | SUL</x:v>
      </x:c>
      <x:c r="L3082" s="453" t="str">
        <x:v>SIM</x:v>
      </x:c>
      <x:c r="M3082" s="453" t="str">
        <x:v>PRODUÇÃO · COMPÕE O FATOR K</x:v>
      </x:c>
      <x:c r="N3082" s="453" t="str">
        <x:v>DE/PARA POR CÓDIGO</x:v>
      </x:c>
    </x:row>
    <x:row r="3083">
      <x:c r="A3083" s="453" t="str">
        <x:v>NOVEMBRO 2025</x:v>
      </x:c>
      <x:c r="B3083" s="453" t="str">
        <x:v>O&amp;M</x:v>
      </x:c>
      <x:c r="C3083" s="453" t="str">
        <x:v>PRODUÇÃO</x:v>
      </x:c>
      <x:c r="D3083" s="453" t="str">
        <x:v>LINHA MORTA</x:v>
      </x:c>
      <x:c r="E3083" s="453" t="str">
        <x:v>5022000240</x:v>
      </x:c>
      <x:c r="F3083" s="601" t="str">
        <x:v>TENSIONAR COND NU COBRE &lt;= 50MM² LM</x:v>
      </x:c>
      <x:c r="G3083" s="453" t="str">
        <x:v>UNIDADE</x:v>
      </x:c>
      <x:c r="H3083" s="604" t="n">
        <x:v>3.866</x:v>
      </x:c>
      <x:c r="I3083" s="607" t="n">
        <x:v>12181.64</x:v>
      </x:c>
      <x:c r="J3083" s="607" t="n">
        <x:v>807.49</x:v>
      </x:c>
      <x:c r="K3083" s="453" t="str">
        <x:v>NORTE | SUL</x:v>
      </x:c>
      <x:c r="L3083" s="453" t="str">
        <x:v>SIM</x:v>
      </x:c>
      <x:c r="M3083" s="453" t="str">
        <x:v>PRODUÇÃO · COMPÕE O FATOR K</x:v>
      </x:c>
      <x:c r="N3083" s="453" t="str">
        <x:v>DE/PARA POR CÓDIGO</x:v>
      </x:c>
    </x:row>
    <x:row r="3084">
      <x:c r="A3084" s="453" t="str">
        <x:v>NOVEMBRO 2025</x:v>
      </x:c>
      <x:c r="B3084" s="453" t="str">
        <x:v>O&amp;M</x:v>
      </x:c>
      <x:c r="C3084" s="453" t="str">
        <x:v>PRODUÇÃO</x:v>
      </x:c>
      <x:c r="D3084" s="453" t="str">
        <x:v>LINHA MORTA</x:v>
      </x:c>
      <x:c r="E3084" s="453" t="str">
        <x:v>5022000242</x:v>
      </x:c>
      <x:c r="F3084" s="601" t="str">
        <x:v>TENSIONAR COND NU ALUMINIO &lt;= 1/0 LM</x:v>
      </x:c>
      <x:c r="G3084" s="453" t="str">
        <x:v>UNIDADE</x:v>
      </x:c>
      <x:c r="H3084" s="604" t="n">
        <x:v>41.591</x:v>
      </x:c>
      <x:c r="I3084" s="607" t="n">
        <x:v>157996.99</x:v>
      </x:c>
      <x:c r="J3084" s="607" t="n">
        <x:v>9523.51</x:v>
      </x:c>
      <x:c r="K3084" s="453" t="str">
        <x:v>NORTE | SUL</x:v>
      </x:c>
      <x:c r="L3084" s="453" t="str">
        <x:v>SIM</x:v>
      </x:c>
      <x:c r="M3084" s="453" t="str">
        <x:v>PRODUÇÃO · COMPÕE O FATOR K</x:v>
      </x:c>
      <x:c r="N3084" s="453" t="str">
        <x:v>DE/PARA POR CÓDIGO</x:v>
      </x:c>
    </x:row>
    <x:row r="3085">
      <x:c r="A3085" s="453" t="str">
        <x:v>NOVEMBRO 2025</x:v>
      </x:c>
      <x:c r="B3085" s="453" t="str">
        <x:v>O&amp;M</x:v>
      </x:c>
      <x:c r="C3085" s="453" t="str">
        <x:v>PRODUÇÃO</x:v>
      </x:c>
      <x:c r="D3085" s="453" t="str">
        <x:v>LINHA MORTA</x:v>
      </x:c>
      <x:c r="E3085" s="453" t="str">
        <x:v>5022000243</x:v>
      </x:c>
      <x:c r="F3085" s="601" t="str">
        <x:v>INST CONECTOR EM CONDUTOR LM</x:v>
      </x:c>
      <x:c r="G3085" s="453" t="str">
        <x:v>UNIDADE</x:v>
      </x:c>
      <x:c r="H3085" s="604" t="n">
        <x:v>53</x:v>
      </x:c>
      <x:c r="I3085" s="607" t="n">
        <x:v>2586.4</x:v>
      </x:c>
      <x:c r="J3085" s="607" t="n">
        <x:v>13369.25</x:v>
      </x:c>
      <x:c r="K3085" s="453" t="str">
        <x:v>NORTE | SUL</x:v>
      </x:c>
      <x:c r="L3085" s="453" t="str">
        <x:v>SIM</x:v>
      </x:c>
      <x:c r="M3085" s="453" t="str">
        <x:v>PRODUÇÃO · COMPÕE O FATOR K</x:v>
      </x:c>
      <x:c r="N3085" s="453" t="str">
        <x:v>NÃO INFORMADA | DE/PARA POR CÓDIGO</x:v>
      </x:c>
    </x:row>
    <x:row r="3086">
      <x:c r="A3086" s="453" t="str">
        <x:v>NOVEMBRO 2025</x:v>
      </x:c>
      <x:c r="B3086" s="453" t="str">
        <x:v>O&amp;M</x:v>
      </x:c>
      <x:c r="C3086" s="453" t="str">
        <x:v>PRODUÇÃO</x:v>
      </x:c>
      <x:c r="D3086" s="453" t="str">
        <x:v>LINHA MORTA</x:v>
      </x:c>
      <x:c r="E3086" s="453" t="str">
        <x:v>5022000249</x:v>
      </x:c>
      <x:c r="F3086" s="601" t="str">
        <x:v>INST AMARRACAO COND NU/MULTIP/PROTEG LM</x:v>
      </x:c>
      <x:c r="G3086" s="453" t="str">
        <x:v>UNIDADE</x:v>
      </x:c>
      <x:c r="H3086" s="604" t="n">
        <x:v>8</x:v>
      </x:c>
      <x:c r="I3086" s="607" t="n">
        <x:v>195.28</x:v>
      </x:c>
      <x:c r="J3086" s="607" t="n">
        <x:v>1948.56</x:v>
      </x:c>
      <x:c r="K3086" s="453" t="str">
        <x:v>NORTE | SUL</x:v>
      </x:c>
      <x:c r="L3086" s="453" t="str">
        <x:v>SIM</x:v>
      </x:c>
      <x:c r="M3086" s="453" t="str">
        <x:v>PRODUÇÃO · COMPÕE O FATOR K</x:v>
      </x:c>
      <x:c r="N3086" s="453" t="str">
        <x:v>DE/PARA POR CÓDIGO | NÃO INFORMADA</x:v>
      </x:c>
    </x:row>
    <x:row r="3087">
      <x:c r="A3087" s="453" t="str">
        <x:v>NOVEMBRO 2025</x:v>
      </x:c>
      <x:c r="B3087" s="453" t="str">
        <x:v>O&amp;M</x:v>
      </x:c>
      <x:c r="C3087" s="453" t="str">
        <x:v>PRODUÇÃO</x:v>
      </x:c>
      <x:c r="D3087" s="453" t="str">
        <x:v>FORA DO ANEXO IX</x:v>
      </x:c>
      <x:c r="E3087" s="453" t="str">
        <x:v>5022000252</x:v>
      </x:c>
      <x:c r="F3087" s="601" t="str">
        <x:v>INST ESPACADOR/AFASTADOR REDE PRI/SEC LM</x:v>
      </x:c>
      <x:c r="G3087" s="453" t="str">
        <x:v>NÃO INFORMADA</x:v>
      </x:c>
      <x:c r="H3087" s="604" t="n">
        <x:v>1049</x:v>
      </x:c>
      <x:c r="I3087" s="607" t="n">
        <x:v>0</x:v>
      </x:c>
      <x:c r="J3087" s="607" t="n">
        <x:v>0</x:v>
      </x:c>
      <x:c r="K3087" s="453" t="str">
        <x:v>NORTE | SUL</x:v>
      </x:c>
      <x:c r="L3087" s="453" t="str">
        <x:v>SIM</x:v>
      </x:c>
      <x:c r="M3087" s="453" t="str">
        <x:v>PRODUÇÃO · COMPÕE O FATOR K</x:v>
      </x:c>
      <x:c r="N3087" s="453" t="str">
        <x:v>DE/PARA POR CÓDIGO | NÃO INFORMADA</x:v>
      </x:c>
    </x:row>
    <x:row r="3088">
      <x:c r="A3088" s="453" t="str">
        <x:v>NOVEMBRO 2025</x:v>
      </x:c>
      <x:c r="B3088" s="453" t="str">
        <x:v>O&amp;M</x:v>
      </x:c>
      <x:c r="C3088" s="453" t="str">
        <x:v>PRODUÇÃO</x:v>
      </x:c>
      <x:c r="D3088" s="453" t="str">
        <x:v>LINHA MORTA</x:v>
      </x:c>
      <x:c r="E3088" s="453" t="str">
        <x:v>5022000257</x:v>
      </x:c>
      <x:c r="F3088" s="601" t="str">
        <x:v>INST ESTRIBO OU GRAMPO LINHA VIVA RD LM</x:v>
      </x:c>
      <x:c r="G3088" s="453" t="str">
        <x:v>UNIDADE</x:v>
      </x:c>
      <x:c r="H3088" s="604" t="n">
        <x:v>5</x:v>
      </x:c>
      <x:c r="I3088" s="607" t="n">
        <x:v>1098.05</x:v>
      </x:c>
      <x:c r="J3088" s="607" t="n">
        <x:v>936.55</x:v>
      </x:c>
      <x:c r="K3088" s="453" t="str">
        <x:v>NORTE | SUL</x:v>
      </x:c>
      <x:c r="L3088" s="453" t="str">
        <x:v>SIM</x:v>
      </x:c>
      <x:c r="M3088" s="453" t="str">
        <x:v>PRODUÇÃO · COMPÕE O FATOR K</x:v>
      </x:c>
      <x:c r="N3088" s="453" t="str">
        <x:v>DE/PARA POR CÓDIGO</x:v>
      </x:c>
    </x:row>
    <x:row r="3089">
      <x:c r="A3089" s="453" t="str">
        <x:v>NOVEMBRO 2025</x:v>
      </x:c>
      <x:c r="B3089" s="453" t="str">
        <x:v>O&amp;M</x:v>
      </x:c>
      <x:c r="C3089" s="453" t="str">
        <x:v>PRODUÇÃO</x:v>
      </x:c>
      <x:c r="D3089" s="453" t="str">
        <x:v>LINHA MORTA</x:v>
      </x:c>
      <x:c r="E3089" s="453" t="str">
        <x:v>5022000261</x:v>
      </x:c>
      <x:c r="F3089" s="601" t="str">
        <x:v>VERIFICAR SEQUENCIA DE FASE(MT) LM</x:v>
      </x:c>
      <x:c r="G3089" s="453" t="str">
        <x:v>UNIDADE</x:v>
      </x:c>
      <x:c r="H3089" s="604" t="n">
        <x:v>35</x:v>
      </x:c>
      <x:c r="I3089" s="607" t="n">
        <x:v>17088.75</x:v>
      </x:c>
      <x:c r="J3089" s="607" t="n">
        <x:v>23928.45</x:v>
      </x:c>
      <x:c r="K3089" s="453" t="str">
        <x:v>NORTE</x:v>
      </x:c>
      <x:c r="L3089" s="453" t="str">
        <x:v>SIM</x:v>
      </x:c>
      <x:c r="M3089" s="453" t="str">
        <x:v>PRODUÇÃO · COMPÕE O FATOR K</x:v>
      </x:c>
      <x:c r="N3089" s="453" t="str">
        <x:v>DE/PARA POR CÓDIGO</x:v>
      </x:c>
    </x:row>
    <x:row r="3090">
      <x:c r="A3090" s="453" t="str">
        <x:v>NOVEMBRO 2025</x:v>
      </x:c>
      <x:c r="B3090" s="453" t="str">
        <x:v>O&amp;M</x:v>
      </x:c>
      <x:c r="C3090" s="453" t="str">
        <x:v>PRODUÇÃO</x:v>
      </x:c>
      <x:c r="D3090" s="453" t="str">
        <x:v>LINHA MORTA</x:v>
      </x:c>
      <x:c r="E3090" s="453" t="str">
        <x:v>5022000266</x:v>
      </x:c>
      <x:c r="F3090" s="601" t="str">
        <x:v>INST COND 4PLEX BT 3X10(10)-3X120(70) LM</x:v>
      </x:c>
      <x:c r="G3090" s="453" t="str">
        <x:v>METRO</x:v>
      </x:c>
      <x:c r="H3090" s="604" t="n">
        <x:v>0.551</x:v>
      </x:c>
      <x:c r="I3090" s="607" t="n">
        <x:v>4832.4</x:v>
      </x:c>
      <x:c r="J3090" s="607" t="n">
        <x:v>10.79</x:v>
      </x:c>
      <x:c r="K3090" s="453" t="str">
        <x:v>NORTE | SUL</x:v>
      </x:c>
      <x:c r="L3090" s="453" t="str">
        <x:v>SIM</x:v>
      </x:c>
      <x:c r="M3090" s="453" t="str">
        <x:v>PRODUÇÃO · COMPÕE O FATOR K</x:v>
      </x:c>
      <x:c r="N3090" s="453" t="str">
        <x:v>NÃO INFORMADA</x:v>
      </x:c>
    </x:row>
    <x:row r="3091">
      <x:c r="A3091" s="453" t="str">
        <x:v>NOVEMBRO 2025</x:v>
      </x:c>
      <x:c r="B3091" s="453" t="str">
        <x:v>O&amp;M</x:v>
      </x:c>
      <x:c r="C3091" s="453" t="str">
        <x:v>PRODUÇÃO</x:v>
      </x:c>
      <x:c r="D3091" s="453" t="str">
        <x:v>LINHA MORTA</x:v>
      </x:c>
      <x:c r="E3091" s="453" t="str">
        <x:v>5022000276</x:v>
      </x:c>
      <x:c r="F3091" s="601" t="str">
        <x:v>INST COND COBERTO RDC 35-70MM2 LM</x:v>
      </x:c>
      <x:c r="G3091" s="453" t="str">
        <x:v>METRO</x:v>
      </x:c>
      <x:c r="H3091" s="604" t="n">
        <x:v>22327</x:v>
      </x:c>
      <x:c r="I3091" s="607" t="n">
        <x:v>211939.57</x:v>
      </x:c>
      <x:c r="J3091" s="607" t="n">
        <x:v>149590.9</x:v>
      </x:c>
      <x:c r="K3091" s="453" t="str">
        <x:v>NORTE | SUL</x:v>
      </x:c>
      <x:c r="L3091" s="453" t="str">
        <x:v>SIM</x:v>
      </x:c>
      <x:c r="M3091" s="453" t="str">
        <x:v>PRODUÇÃO · COMPÕE O FATOR K</x:v>
      </x:c>
      <x:c r="N3091" s="453" t="str">
        <x:v>DE/PARA POR CÓDIGO</x:v>
      </x:c>
    </x:row>
    <x:row r="3092">
      <x:c r="A3092" s="453" t="str">
        <x:v>NOVEMBRO 2025</x:v>
      </x:c>
      <x:c r="B3092" s="453" t="str">
        <x:v>O&amp;M</x:v>
      </x:c>
      <x:c r="C3092" s="453" t="str">
        <x:v>PRODUÇÃO</x:v>
      </x:c>
      <x:c r="D3092" s="453" t="str">
        <x:v>LINHA MORTA</x:v>
      </x:c>
      <x:c r="E3092" s="453" t="str">
        <x:v>5022000277</x:v>
      </x:c>
      <x:c r="F3092" s="601" t="str">
        <x:v>RET COND COBERTO RDC 35-70MM2 LM</x:v>
      </x:c>
      <x:c r="G3092" s="453" t="str">
        <x:v>METRO</x:v>
      </x:c>
      <x:c r="H3092" s="604" t="n">
        <x:v>273</x:v>
      </x:c>
      <x:c r="I3092" s="607" t="n">
        <x:v>814.78</x:v>
      </x:c>
      <x:c r="J3092" s="607" t="n">
        <x:v>1111.11</x:v>
      </x:c>
      <x:c r="K3092" s="453" t="str">
        <x:v>NORTE | SUL</x:v>
      </x:c>
      <x:c r="L3092" s="453" t="str">
        <x:v>SIM</x:v>
      </x:c>
      <x:c r="M3092" s="453" t="str">
        <x:v>PRODUÇÃO · COMPÕE O FATOR K</x:v>
      </x:c>
      <x:c r="N3092" s="453" t="str">
        <x:v>DE/PARA POR CÓDIGO</x:v>
      </x:c>
    </x:row>
    <x:row r="3093">
      <x:c r="A3093" s="453" t="str">
        <x:v>NOVEMBRO 2025</x:v>
      </x:c>
      <x:c r="B3093" s="453" t="str">
        <x:v>O&amp;M</x:v>
      </x:c>
      <x:c r="C3093" s="453" t="str">
        <x:v>PRODUÇÃO</x:v>
      </x:c>
      <x:c r="D3093" s="453" t="str">
        <x:v>LINHA MORTA</x:v>
      </x:c>
      <x:c r="E3093" s="453" t="str">
        <x:v>5022000278</x:v>
      </x:c>
      <x:c r="F3093" s="601" t="str">
        <x:v>INST COND COBERTO RDC 95-185MM2 LM</x:v>
      </x:c>
      <x:c r="G3093" s="453" t="str">
        <x:v>METRO</x:v>
      </x:c>
      <x:c r="H3093" s="604" t="n">
        <x:v>17696</x:v>
      </x:c>
      <x:c r="I3093" s="607" t="n">
        <x:v>201834.91</x:v>
      </x:c>
      <x:c r="J3093" s="607" t="n">
        <x:v>167404.16</x:v>
      </x:c>
      <x:c r="K3093" s="453" t="str">
        <x:v>NORTE | SUL</x:v>
      </x:c>
      <x:c r="L3093" s="453" t="str">
        <x:v>SIM</x:v>
      </x:c>
      <x:c r="M3093" s="453" t="str">
        <x:v>PRODUÇÃO · COMPÕE O FATOR K</x:v>
      </x:c>
      <x:c r="N3093" s="453" t="str">
        <x:v>DE/PARA POR CÓDIGO</x:v>
      </x:c>
    </x:row>
    <x:row r="3094">
      <x:c r="A3094" s="453" t="str">
        <x:v>NOVEMBRO 2025</x:v>
      </x:c>
      <x:c r="B3094" s="453" t="str">
        <x:v>O&amp;M</x:v>
      </x:c>
      <x:c r="C3094" s="453" t="str">
        <x:v>PRODUÇÃO</x:v>
      </x:c>
      <x:c r="D3094" s="453" t="str">
        <x:v>LINHA MORTA</x:v>
      </x:c>
      <x:c r="E3094" s="453" t="str">
        <x:v>5022000279</x:v>
      </x:c>
      <x:c r="F3094" s="601" t="str">
        <x:v>RET COND COBERTO RDC 95-185MM2 LM</x:v>
      </x:c>
      <x:c r="G3094" s="453" t="str">
        <x:v>METRO</x:v>
      </x:c>
      <x:c r="H3094" s="604" t="n">
        <x:v>138</x:v>
      </x:c>
      <x:c r="I3094" s="607" t="n">
        <x:v>552.77</x:v>
      </x:c>
      <x:c r="J3094" s="607" t="n">
        <x:v>761.76</x:v>
      </x:c>
      <x:c r="K3094" s="453" t="str">
        <x:v>NORTE | SUL</x:v>
      </x:c>
      <x:c r="L3094" s="453" t="str">
        <x:v>SIM</x:v>
      </x:c>
      <x:c r="M3094" s="453" t="str">
        <x:v>PRODUÇÃO · COMPÕE O FATOR K</x:v>
      </x:c>
      <x:c r="N3094" s="453" t="str">
        <x:v>DE/PARA POR CÓDIGO</x:v>
      </x:c>
    </x:row>
    <x:row r="3095">
      <x:c r="A3095" s="453" t="str">
        <x:v>NOVEMBRO 2025</x:v>
      </x:c>
      <x:c r="B3095" s="453" t="str">
        <x:v>O&amp;M</x:v>
      </x:c>
      <x:c r="C3095" s="453" t="str">
        <x:v>PRODUÇÃO</x:v>
      </x:c>
      <x:c r="D3095" s="453" t="str">
        <x:v>LINHA MORTA</x:v>
      </x:c>
      <x:c r="E3095" s="453" t="str">
        <x:v>5022000283</x:v>
      </x:c>
      <x:c r="F3095" s="601" t="str">
        <x:v>TENSIONAR COND PROTEGIDO RDC LM</x:v>
      </x:c>
      <x:c r="G3095" s="453" t="str">
        <x:v>UNIDADE</x:v>
      </x:c>
      <x:c r="H3095" s="604" t="n">
        <x:v>4.375</x:v>
      </x:c>
      <x:c r="I3095" s="607" t="n">
        <x:v>20710.37</x:v>
      </x:c>
      <x:c r="J3095" s="607" t="n">
        <x:v>1346.84</x:v>
      </x:c>
      <x:c r="K3095" s="453" t="str">
        <x:v>NORTE | SUL</x:v>
      </x:c>
      <x:c r="L3095" s="453" t="str">
        <x:v>SIM</x:v>
      </x:c>
      <x:c r="M3095" s="453" t="str">
        <x:v>PRODUÇÃO · COMPÕE O FATOR K</x:v>
      </x:c>
      <x:c r="N3095" s="453" t="str">
        <x:v>DE/PARA POR CÓDIGO</x:v>
      </x:c>
    </x:row>
    <x:row r="3096">
      <x:c r="A3096" s="453" t="str">
        <x:v>NOVEMBRO 2025</x:v>
      </x:c>
      <x:c r="B3096" s="453" t="str">
        <x:v>O&amp;M</x:v>
      </x:c>
      <x:c r="C3096" s="453" t="str">
        <x:v>PRODUÇÃO</x:v>
      </x:c>
      <x:c r="D3096" s="453" t="str">
        <x:v>LINHA MORTA</x:v>
      </x:c>
      <x:c r="E3096" s="453" t="str">
        <x:v>5022000286</x:v>
      </x:c>
      <x:c r="F3096" s="601" t="str">
        <x:v>INST CONEX OU EMENDA DE CABO RDC LM</x:v>
      </x:c>
      <x:c r="G3096" s="453" t="str">
        <x:v>UNIDADE</x:v>
      </x:c>
      <x:c r="H3096" s="604" t="n">
        <x:v>41</x:v>
      </x:c>
      <x:c r="I3096" s="607" t="n">
        <x:v>4602.66</x:v>
      </x:c>
      <x:c r="J3096" s="607" t="n">
        <x:v>19121.58</x:v>
      </x:c>
      <x:c r="K3096" s="453" t="str">
        <x:v>NORTE | SUL</x:v>
      </x:c>
      <x:c r="L3096" s="453" t="str">
        <x:v>SIM</x:v>
      </x:c>
      <x:c r="M3096" s="453" t="str">
        <x:v>PRODUÇÃO · COMPÕE O FATOR K</x:v>
      </x:c>
      <x:c r="N3096" s="453" t="str">
        <x:v>DE/PARA POR CÓDIGO</x:v>
      </x:c>
    </x:row>
    <x:row r="3097">
      <x:c r="A3097" s="453" t="str">
        <x:v>NOVEMBRO 2025</x:v>
      </x:c>
      <x:c r="B3097" s="453" t="str">
        <x:v>O&amp;M</x:v>
      </x:c>
      <x:c r="C3097" s="453" t="str">
        <x:v>PRODUÇÃO</x:v>
      </x:c>
      <x:c r="D3097" s="453" t="str">
        <x:v>LINHA MORTA</x:v>
      </x:c>
      <x:c r="E3097" s="453" t="str">
        <x:v>5022200033</x:v>
      </x:c>
      <x:c r="F3097" s="601" t="str">
        <x:v>INST ATERRAMENTO COMPL 1HASTE LM</x:v>
      </x:c>
      <x:c r="G3097" s="453" t="str">
        <x:v>CONJUNTO</x:v>
      </x:c>
      <x:c r="H3097" s="604" t="n">
        <x:v>252</x:v>
      </x:c>
      <x:c r="I3097" s="607" t="n">
        <x:v>102488.12</x:v>
      </x:c>
      <x:c r="J3097" s="607" t="n">
        <x:v>165359.88</x:v>
      </x:c>
      <x:c r="K3097" s="453" t="str">
        <x:v>NORTE | SUL</x:v>
      </x:c>
      <x:c r="L3097" s="453" t="str">
        <x:v>SIM</x:v>
      </x:c>
      <x:c r="M3097" s="453" t="str">
        <x:v>PRODUÇÃO · COMPÕE O FATOR K</x:v>
      </x:c>
      <x:c r="N3097" s="453" t="str">
        <x:v>DE/PARA POR CÓDIGO</x:v>
      </x:c>
    </x:row>
    <x:row r="3098">
      <x:c r="A3098" s="453" t="str">
        <x:v>NOVEMBRO 2025</x:v>
      </x:c>
      <x:c r="B3098" s="453" t="str">
        <x:v>O&amp;M</x:v>
      </x:c>
      <x:c r="C3098" s="453" t="str">
        <x:v>PRODUÇÃO</x:v>
      </x:c>
      <x:c r="D3098" s="453" t="str">
        <x:v>LINHA MORTA</x:v>
      </x:c>
      <x:c r="E3098" s="453" t="str">
        <x:v>5022200035</x:v>
      </x:c>
      <x:c r="F3098" s="601" t="str">
        <x:v>INST 1HASTE ADICIONAL ATERRAMENTO LM</x:v>
      </x:c>
      <x:c r="G3098" s="453" t="str">
        <x:v>UNIDADE</x:v>
      </x:c>
      <x:c r="H3098" s="604" t="n">
        <x:v>390</x:v>
      </x:c>
      <x:c r="I3098" s="607" t="n">
        <x:v>24745.5</x:v>
      </x:c>
      <x:c r="J3098" s="607" t="n">
        <x:v>132931.5</x:v>
      </x:c>
      <x:c r="K3098" s="453" t="str">
        <x:v>NORTE | SUL</x:v>
      </x:c>
      <x:c r="L3098" s="453" t="str">
        <x:v>SIM</x:v>
      </x:c>
      <x:c r="M3098" s="453" t="str">
        <x:v>PRODUÇÃO · COMPÕE O FATOR K</x:v>
      </x:c>
      <x:c r="N3098" s="453" t="str">
        <x:v>DE/PARA POR CÓDIGO</x:v>
      </x:c>
    </x:row>
    <x:row r="3099">
      <x:c r="A3099" s="453" t="str">
        <x:v>NOVEMBRO 2025</x:v>
      </x:c>
      <x:c r="B3099" s="453" t="str">
        <x:v>O&amp;M</x:v>
      </x:c>
      <x:c r="C3099" s="453" t="str">
        <x:v>PRODUÇÃO</x:v>
      </x:c>
      <x:c r="D3099" s="453" t="str">
        <x:v>LINHA MORTA</x:v>
      </x:c>
      <x:c r="E3099" s="453" t="str">
        <x:v>5022200036</x:v>
      </x:c>
      <x:c r="F3099" s="601" t="str">
        <x:v>INST FIO TERRA LM</x:v>
      </x:c>
      <x:c r="G3099" s="453" t="str">
        <x:v>UNIDADE</x:v>
      </x:c>
      <x:c r="H3099" s="604" t="n">
        <x:v>5</x:v>
      </x:c>
      <x:c r="I3099" s="607" t="n">
        <x:v>488</x:v>
      </x:c>
      <x:c r="J3099" s="607" t="n">
        <x:v>1434.75</x:v>
      </x:c>
      <x:c r="K3099" s="453" t="str">
        <x:v>NORTE</x:v>
      </x:c>
      <x:c r="L3099" s="453" t="str">
        <x:v>SIM</x:v>
      </x:c>
      <x:c r="M3099" s="453" t="str">
        <x:v>PRODUÇÃO · COMPÕE O FATOR K</x:v>
      </x:c>
      <x:c r="N3099" s="453" t="str">
        <x:v>DE/PARA POR CÓDIGO</x:v>
      </x:c>
    </x:row>
    <x:row r="3100">
      <x:c r="A3100" s="453" t="str">
        <x:v>NOVEMBRO 2025</x:v>
      </x:c>
      <x:c r="B3100" s="453" t="str">
        <x:v>O&amp;M</x:v>
      </x:c>
      <x:c r="C3100" s="453" t="str">
        <x:v>PRODUÇÃO</x:v>
      </x:c>
      <x:c r="D3100" s="453" t="str">
        <x:v>LINHA MORTA</x:v>
      </x:c>
      <x:c r="E3100" s="453" t="str">
        <x:v>5022200037</x:v>
      </x:c>
      <x:c r="F3100" s="601" t="str">
        <x:v>INST SECCION E ATERRAM CERCA LM</x:v>
      </x:c>
      <x:c r="G3100" s="453" t="str">
        <x:v>CONJUNTO</x:v>
      </x:c>
      <x:c r="H3100" s="604" t="n">
        <x:v>17</x:v>
      </x:c>
      <x:c r="I3100" s="607" t="n">
        <x:v>12240.21</x:v>
      </x:c>
      <x:c r="J3100" s="607" t="n">
        <x:v>12934.11</x:v>
      </x:c>
      <x:c r="K3100" s="453" t="str">
        <x:v>NORTE | SUL</x:v>
      </x:c>
      <x:c r="L3100" s="453" t="str">
        <x:v>SIM</x:v>
      </x:c>
      <x:c r="M3100" s="453" t="str">
        <x:v>PRODUÇÃO · COMPÕE O FATOR K</x:v>
      </x:c>
      <x:c r="N3100" s="453" t="str">
        <x:v>DE/PARA POR CÓDIGO | NÃO INFORMADA</x:v>
      </x:c>
    </x:row>
    <x:row r="3101">
      <x:c r="A3101" s="453" t="str">
        <x:v>NOVEMBRO 2025</x:v>
      </x:c>
      <x:c r="B3101" s="453" t="str">
        <x:v>O&amp;M</x:v>
      </x:c>
      <x:c r="C3101" s="453" t="str">
        <x:v>PRODUÇÃO</x:v>
      </x:c>
      <x:c r="D3101" s="453" t="str">
        <x:v>LINHA MORTA</x:v>
      </x:c>
      <x:c r="E3101" s="453" t="str">
        <x:v>5023000183</x:v>
      </x:c>
      <x:c r="F3101" s="601" t="str">
        <x:v>INST TRAFO DT POSTE/PLATAF 3F LM</x:v>
      </x:c>
      <x:c r="G3101" s="453" t="str">
        <x:v>UNIDADE</x:v>
      </x:c>
      <x:c r="H3101" s="604" t="n">
        <x:v>86</x:v>
      </x:c>
      <x:c r="I3101" s="607" t="n">
        <x:v>231750.1</x:v>
      </x:c>
      <x:c r="J3101" s="607" t="n">
        <x:v>130002.76</x:v>
      </x:c>
      <x:c r="K3101" s="453" t="str">
        <x:v>NORTE | SUL</x:v>
      </x:c>
      <x:c r="L3101" s="453" t="str">
        <x:v>SIM</x:v>
      </x:c>
      <x:c r="M3101" s="453" t="str">
        <x:v>PRODUÇÃO · COMPÕE O FATOR K</x:v>
      </x:c>
      <x:c r="N3101" s="453" t="str">
        <x:v>DE/PARA POR CÓDIGO</x:v>
      </x:c>
    </x:row>
    <x:row r="3102">
      <x:c r="A3102" s="453" t="str">
        <x:v>NOVEMBRO 2025</x:v>
      </x:c>
      <x:c r="B3102" s="453" t="str">
        <x:v>O&amp;M</x:v>
      </x:c>
      <x:c r="C3102" s="453" t="str">
        <x:v>PRODUÇÃO</x:v>
      </x:c>
      <x:c r="D3102" s="453" t="str">
        <x:v>LINHA MORTA</x:v>
      </x:c>
      <x:c r="E3102" s="453" t="str">
        <x:v>5023000186</x:v>
      </x:c>
      <x:c r="F3102" s="601" t="str">
        <x:v>RET TRAFO DT POSTE/PLATAF 3F LM</x:v>
      </x:c>
      <x:c r="G3102" s="453" t="str">
        <x:v>UNIDADE</x:v>
      </x:c>
      <x:c r="H3102" s="604" t="n">
        <x:v>85</x:v>
      </x:c>
      <x:c r="I3102" s="607" t="n">
        <x:v>114772.19</x:v>
      </x:c>
      <x:c r="J3102" s="607" t="n">
        <x:v>127374.2</x:v>
      </x:c>
      <x:c r="K3102" s="453" t="str">
        <x:v>NORTE | SUL</x:v>
      </x:c>
      <x:c r="L3102" s="453" t="str">
        <x:v>SIM</x:v>
      </x:c>
      <x:c r="M3102" s="453" t="str">
        <x:v>PRODUÇÃO · COMPÕE O FATOR K</x:v>
      </x:c>
      <x:c r="N3102" s="453" t="str">
        <x:v>DE/PARA POR CÓDIGO</x:v>
      </x:c>
    </x:row>
    <x:row r="3103">
      <x:c r="A3103" s="453" t="str">
        <x:v>NOVEMBRO 2025</x:v>
      </x:c>
      <x:c r="B3103" s="453" t="str">
        <x:v>O&amp;M</x:v>
      </x:c>
      <x:c r="C3103" s="453" t="str">
        <x:v>PRODUÇÃO</x:v>
      </x:c>
      <x:c r="D3103" s="453" t="str">
        <x:v>LINHA MORTA</x:v>
      </x:c>
      <x:c r="E3103" s="453" t="str">
        <x:v>5024000064</x:v>
      </x:c>
      <x:c r="F3103" s="601" t="str">
        <x:v>INST RAMAL DE CONEXAO CONC/MULTIPLEX LM</x:v>
      </x:c>
      <x:c r="G3103" s="453" t="str">
        <x:v>UNIDADE</x:v>
      </x:c>
      <x:c r="H3103" s="604" t="n">
        <x:v>202</x:v>
      </x:c>
      <x:c r="I3103" s="607" t="n">
        <x:v>34507.66</x:v>
      </x:c>
      <x:c r="J3103" s="607" t="n">
        <x:v>100901.02</x:v>
      </x:c>
      <x:c r="K3103" s="453" t="str">
        <x:v>NORTE | SUL</x:v>
      </x:c>
      <x:c r="L3103" s="453" t="str">
        <x:v>SIM</x:v>
      </x:c>
      <x:c r="M3103" s="453" t="str">
        <x:v>PRODUÇÃO · COMPÕE O FATOR K</x:v>
      </x:c>
      <x:c r="N3103" s="453" t="str">
        <x:v>DE/PARA POR CÓDIGO</x:v>
      </x:c>
    </x:row>
    <x:row r="3104">
      <x:c r="A3104" s="453" t="str">
        <x:v>NOVEMBRO 2025</x:v>
      </x:c>
      <x:c r="B3104" s="453" t="str">
        <x:v>O&amp;M</x:v>
      </x:c>
      <x:c r="C3104" s="453" t="str">
        <x:v>PRODUÇÃO</x:v>
      </x:c>
      <x:c r="D3104" s="453" t="str">
        <x:v>LINHA MORTA</x:v>
      </x:c>
      <x:c r="E3104" s="453" t="str">
        <x:v>5024000065</x:v>
      </x:c>
      <x:c r="F3104" s="601" t="str">
        <x:v>RET RAMAL DE CONEXAO CONC/MULTIPLEX LM</x:v>
      </x:c>
      <x:c r="G3104" s="453" t="str">
        <x:v>UNIDADE</x:v>
      </x:c>
      <x:c r="H3104" s="604" t="n">
        <x:v>97</x:v>
      </x:c>
      <x:c r="I3104" s="607" t="n">
        <x:v>2977.52</x:v>
      </x:c>
      <x:c r="J3104" s="607" t="n">
        <x:v>33916.05</x:v>
      </x:c>
      <x:c r="K3104" s="453" t="str">
        <x:v>NORTE | SUL</x:v>
      </x:c>
      <x:c r="L3104" s="453" t="str">
        <x:v>SIM</x:v>
      </x:c>
      <x:c r="M3104" s="453" t="str">
        <x:v>PRODUÇÃO · COMPÕE O FATOR K</x:v>
      </x:c>
      <x:c r="N3104" s="453" t="str">
        <x:v>DE/PARA POR CÓDIGO</x:v>
      </x:c>
    </x:row>
    <x:row r="3105">
      <x:c r="A3105" s="453" t="str">
        <x:v>NOVEMBRO 2025</x:v>
      </x:c>
      <x:c r="B3105" s="453" t="str">
        <x:v>O&amp;M</x:v>
      </x:c>
      <x:c r="C3105" s="453" t="str">
        <x:v>PRODUÇÃO</x:v>
      </x:c>
      <x:c r="D3105" s="453" t="str">
        <x:v>FORA DO ANEXO IX</x:v>
      </x:c>
      <x:c r="E3105" s="453" t="str">
        <x:v>5024000072</x:v>
      </x:c>
      <x:c r="F3105" s="601" t="str">
        <x:v>INST CONEXAO RAMAL DE CONEXAO LM</x:v>
      </x:c>
      <x:c r="G3105" s="453" t="str">
        <x:v>NÃO INFORMADA</x:v>
      </x:c>
      <x:c r="H3105" s="604" t="n">
        <x:v>218</x:v>
      </x:c>
      <x:c r="I3105" s="607" t="n">
        <x:v>0</x:v>
      </x:c>
      <x:c r="J3105" s="607" t="n">
        <x:v>0</x:v>
      </x:c>
      <x:c r="K3105" s="453" t="str">
        <x:v>NORTE | SUL</x:v>
      </x:c>
      <x:c r="L3105" s="453" t="str">
        <x:v>SIM</x:v>
      </x:c>
      <x:c r="M3105" s="453" t="str">
        <x:v>PRODUÇÃO · COMPÕE O FATOR K</x:v>
      </x:c>
      <x:c r="N3105" s="453" t="str">
        <x:v>DE/PARA POR CÓDIGO</x:v>
      </x:c>
    </x:row>
    <x:row r="3106">
      <x:c r="A3106" s="453" t="str">
        <x:v>NOVEMBRO 2025</x:v>
      </x:c>
      <x:c r="B3106" s="453" t="str">
        <x:v>O&amp;M</x:v>
      </x:c>
      <x:c r="C3106" s="453" t="str">
        <x:v>PRODUÇÃO</x:v>
      </x:c>
      <x:c r="D3106" s="453" t="str">
        <x:v>FORA DO ANEXO IX</x:v>
      </x:c>
      <x:c r="E3106" s="453" t="str">
        <x:v>5024000073</x:v>
      </x:c>
      <x:c r="F3106" s="601" t="str">
        <x:v>RET CONEXAO RAMAL DE CONEXAO LM</x:v>
      </x:c>
      <x:c r="G3106" s="453" t="str">
        <x:v>NÃO INFORMADA</x:v>
      </x:c>
      <x:c r="H3106" s="604" t="n">
        <x:v>218</x:v>
      </x:c>
      <x:c r="I3106" s="607" t="n">
        <x:v>0</x:v>
      </x:c>
      <x:c r="J3106" s="607" t="n">
        <x:v>0</x:v>
      </x:c>
      <x:c r="K3106" s="453" t="str">
        <x:v>NORTE | SUL</x:v>
      </x:c>
      <x:c r="L3106" s="453" t="str">
        <x:v>SIM</x:v>
      </x:c>
      <x:c r="M3106" s="453" t="str">
        <x:v>PRODUÇÃO · COMPÕE O FATOR K</x:v>
      </x:c>
      <x:c r="N3106" s="453" t="str">
        <x:v>DE/PARA POR CÓDIGO</x:v>
      </x:c>
    </x:row>
    <x:row r="3107">
      <x:c r="A3107" s="453" t="str">
        <x:v>NOVEMBRO 2025</x:v>
      </x:c>
      <x:c r="B3107" s="453" t="str">
        <x:v>O&amp;M</x:v>
      </x:c>
      <x:c r="C3107" s="453" t="str">
        <x:v>PRODUÇÃO</x:v>
      </x:c>
      <x:c r="D3107" s="453" t="str">
        <x:v>LINHA MORTA</x:v>
      </x:c>
      <x:c r="E3107" s="453" t="str">
        <x:v>5024000085</x:v>
      </x:c>
      <x:c r="F3107" s="601" t="str">
        <x:v>INST CONEXAO RAMAL DE CONEXAO LM</x:v>
      </x:c>
      <x:c r="G3107" s="453" t="str">
        <x:v>UNIDADE</x:v>
      </x:c>
      <x:c r="H3107" s="604" t="n">
        <x:v>1040</x:v>
      </x:c>
      <x:c r="I3107" s="607" t="n">
        <x:v>65970.89</x:v>
      </x:c>
      <x:c r="J3107" s="607" t="n">
        <x:v>78884</x:v>
      </x:c>
      <x:c r="K3107" s="453" t="str">
        <x:v>NORTE | SUL</x:v>
      </x:c>
      <x:c r="L3107" s="453" t="str">
        <x:v>SIM</x:v>
      </x:c>
      <x:c r="M3107" s="453" t="str">
        <x:v>PRODUÇÃO · COMPÕE O FATOR K</x:v>
      </x:c>
      <x:c r="N3107" s="453" t="str">
        <x:v>DE/PARA POR CÓDIGO</x:v>
      </x:c>
    </x:row>
    <x:row r="3108">
      <x:c r="A3108" s="453" t="str">
        <x:v>NOVEMBRO 2025</x:v>
      </x:c>
      <x:c r="B3108" s="453" t="str">
        <x:v>O&amp;M</x:v>
      </x:c>
      <x:c r="C3108" s="453" t="str">
        <x:v>PRODUÇÃO</x:v>
      </x:c>
      <x:c r="D3108" s="453" t="str">
        <x:v>LINHA MORTA</x:v>
      </x:c>
      <x:c r="E3108" s="453" t="str">
        <x:v>5025300101</x:v>
      </x:c>
      <x:c r="F3108" s="601" t="str">
        <x:v>INST PLACA IDENTIFICACAO COMPONENTE LM</x:v>
      </x:c>
      <x:c r="G3108" s="453" t="str">
        <x:v>UNIDADE</x:v>
      </x:c>
      <x:c r="H3108" s="604" t="n">
        <x:v>2</x:v>
      </x:c>
      <x:c r="I3108" s="607" t="n">
        <x:v>29.28</x:v>
      </x:c>
      <x:c r="J3108" s="607" t="n">
        <x:v>562.86</x:v>
      </x:c>
      <x:c r="K3108" s="453" t="str">
        <x:v>NORTE | SUL</x:v>
      </x:c>
      <x:c r="L3108" s="453" t="str">
        <x:v>SIM</x:v>
      </x:c>
      <x:c r="M3108" s="453" t="str">
        <x:v>PRODUÇÃO · COMPÕE O FATOR K</x:v>
      </x:c>
      <x:c r="N3108" s="453" t="str">
        <x:v>NÃO INFORMADA</x:v>
      </x:c>
    </x:row>
    <x:row r="3109">
      <x:c r="A3109" s="453" t="str">
        <x:v>NOVEMBRO 2025</x:v>
      </x:c>
      <x:c r="B3109" s="453" t="str">
        <x:v>O&amp;M</x:v>
      </x:c>
      <x:c r="C3109" s="453" t="str">
        <x:v>PRODUÇÃO</x:v>
      </x:c>
      <x:c r="D3109" s="453" t="str">
        <x:v>LINHA MORTA</x:v>
      </x:c>
      <x:c r="E3109" s="453" t="str">
        <x:v>5025300103</x:v>
      </x:c>
      <x:c r="F3109" s="601" t="str">
        <x:v>INST ILUMINACAO PUBLICA LM</x:v>
      </x:c>
      <x:c r="G3109" s="453" t="str">
        <x:v>CONJUNTO</x:v>
      </x:c>
      <x:c r="H3109" s="604" t="n">
        <x:v>373</x:v>
      </x:c>
      <x:c r="I3109" s="607" t="n">
        <x:v>135745.06</x:v>
      </x:c>
      <x:c r="J3109" s="607" t="n">
        <x:v>184597.7</x:v>
      </x:c>
      <x:c r="K3109" s="453" t="str">
        <x:v>NORTE | SUL</x:v>
      </x:c>
      <x:c r="L3109" s="453" t="str">
        <x:v>SIM</x:v>
      </x:c>
      <x:c r="M3109" s="453" t="str">
        <x:v>PRODUÇÃO · COMPÕE O FATOR K</x:v>
      </x:c>
      <x:c r="N3109" s="453" t="str">
        <x:v>DE/PARA POR CÓDIGO</x:v>
      </x:c>
    </x:row>
    <x:row r="3110">
      <x:c r="A3110" s="453" t="str">
        <x:v>NOVEMBRO 2025</x:v>
      </x:c>
      <x:c r="B3110" s="453" t="str">
        <x:v>O&amp;M</x:v>
      </x:c>
      <x:c r="C3110" s="453" t="str">
        <x:v>PRODUÇÃO</x:v>
      </x:c>
      <x:c r="D3110" s="453" t="str">
        <x:v>LINHA MORTA</x:v>
      </x:c>
      <x:c r="E3110" s="453" t="str">
        <x:v>5025300104</x:v>
      </x:c>
      <x:c r="F3110" s="601" t="str">
        <x:v>RET ILUMINACAO PUBLICA LM</x:v>
      </x:c>
      <x:c r="G3110" s="453" t="str">
        <x:v>CONJUNTO</x:v>
      </x:c>
      <x:c r="H3110" s="604" t="n">
        <x:v>378</x:v>
      </x:c>
      <x:c r="I3110" s="607" t="n">
        <x:v>65456.95</x:v>
      </x:c>
      <x:c r="J3110" s="607" t="n">
        <x:v>88693.92</x:v>
      </x:c>
      <x:c r="K3110" s="453" t="str">
        <x:v>NORTE | SUL</x:v>
      </x:c>
      <x:c r="L3110" s="453" t="str">
        <x:v>SIM</x:v>
      </x:c>
      <x:c r="M3110" s="453" t="str">
        <x:v>PRODUÇÃO · COMPÕE O FATOR K</x:v>
      </x:c>
      <x:c r="N3110" s="453" t="str">
        <x:v>DE/PARA POR CÓDIGO</x:v>
      </x:c>
    </x:row>
    <x:row r="3111">
      <x:c r="A3111" s="453" t="str">
        <x:v>NOVEMBRO 2025</x:v>
      </x:c>
      <x:c r="B3111" s="453" t="str">
        <x:v>O&amp;M</x:v>
      </x:c>
      <x:c r="C3111" s="453" t="str">
        <x:v>PRODUÇÃO</x:v>
      </x:c>
      <x:c r="D3111" s="453" t="str">
        <x:v>LINHA MORTA</x:v>
      </x:c>
      <x:c r="E3111" s="453" t="str">
        <x:v>5025300105</x:v>
      </x:c>
      <x:c r="F3111" s="601" t="str">
        <x:v>INST CONEXAO ILUMINACAO PUBLICA LM</x:v>
      </x:c>
      <x:c r="G3111" s="453" t="str">
        <x:v>UNIDADE</x:v>
      </x:c>
      <x:c r="H3111" s="604" t="n">
        <x:v>46</x:v>
      </x:c>
      <x:c r="I3111" s="607" t="n">
        <x:v>1926.55</x:v>
      </x:c>
      <x:c r="J3111" s="607" t="n">
        <x:v>13913.16</x:v>
      </x:c>
      <x:c r="K3111" s="453" t="str">
        <x:v>NORTE | SUL</x:v>
      </x:c>
      <x:c r="L3111" s="453" t="str">
        <x:v>SIM</x:v>
      </x:c>
      <x:c r="M3111" s="453" t="str">
        <x:v>PRODUÇÃO · COMPÕE O FATOR K</x:v>
      </x:c>
      <x:c r="N3111" s="453" t="str">
        <x:v>DE/PARA POR CÓDIGO</x:v>
      </x:c>
    </x:row>
    <x:row r="3112">
      <x:c r="A3112" s="453" t="str">
        <x:v>NOVEMBRO 2025</x:v>
      </x:c>
      <x:c r="B3112" s="453" t="str">
        <x:v>O&amp;M</x:v>
      </x:c>
      <x:c r="C3112" s="453" t="str">
        <x:v>PRODUÇÃO</x:v>
      </x:c>
      <x:c r="D3112" s="453" t="str">
        <x:v>LINHA MORTA</x:v>
      </x:c>
      <x:c r="E3112" s="453" t="str">
        <x:v>5025300106</x:v>
      </x:c>
      <x:c r="F3112" s="601" t="str">
        <x:v>RET CONEXAO ILUMINACAO PUBLICA LM</x:v>
      </x:c>
      <x:c r="G3112" s="453" t="str">
        <x:v>UNIDADE</x:v>
      </x:c>
      <x:c r="H3112" s="604" t="n">
        <x:v>46</x:v>
      </x:c>
      <x:c r="I3112" s="607" t="n">
        <x:v>1215.71</x:v>
      </x:c>
      <x:c r="J3112" s="607" t="n">
        <x:v>8779.56</x:v>
      </x:c>
      <x:c r="K3112" s="453" t="str">
        <x:v>NORTE | SUL</x:v>
      </x:c>
      <x:c r="L3112" s="453" t="str">
        <x:v>SIM</x:v>
      </x:c>
      <x:c r="M3112" s="453" t="str">
        <x:v>PRODUÇÃO · COMPÕE O FATOR K</x:v>
      </x:c>
      <x:c r="N3112" s="453" t="str">
        <x:v>DE/PARA POR CÓDIGO</x:v>
      </x:c>
    </x:row>
    <x:row r="3113">
      <x:c r="A3113" s="453" t="str">
        <x:v>NOVEMBRO 2025</x:v>
      </x:c>
      <x:c r="B3113" s="453" t="str">
        <x:v>O&amp;M</x:v>
      </x:c>
      <x:c r="C3113" s="453" t="str">
        <x:v>PRODUÇÃO</x:v>
      </x:c>
      <x:c r="D3113" s="453" t="str">
        <x:v>LINHA MORTA</x:v>
      </x:c>
      <x:c r="E3113" s="453" t="str">
        <x:v>5025300109</x:v>
      </x:c>
      <x:c r="F3113" s="601" t="str">
        <x:v>INST ELO FUSIVEL LM</x:v>
      </x:c>
      <x:c r="G3113" s="453" t="str">
        <x:v>CONJUNTO</x:v>
      </x:c>
      <x:c r="H3113" s="604" t="n">
        <x:v>80</x:v>
      </x:c>
      <x:c r="I3113" s="607" t="n">
        <x:v>1260.21</x:v>
      </x:c>
      <x:c r="J3113" s="607" t="n">
        <x:v>23156</x:v>
      </x:c>
      <x:c r="K3113" s="453" t="str">
        <x:v>NORTE</x:v>
      </x:c>
      <x:c r="L3113" s="453" t="str">
        <x:v>SIM</x:v>
      </x:c>
      <x:c r="M3113" s="453" t="str">
        <x:v>PRODUÇÃO · COMPÕE O FATOR K</x:v>
      </x:c>
      <x:c r="N3113" s="453" t="str">
        <x:v>DE/PARA POR CÓDIGO</x:v>
      </x:c>
    </x:row>
    <x:row r="3114">
      <x:c r="A3114" s="453" t="str">
        <x:v>NOVEMBRO 2025</x:v>
      </x:c>
      <x:c r="B3114" s="453" t="str">
        <x:v>O&amp;M</x:v>
      </x:c>
      <x:c r="C3114" s="453" t="str">
        <x:v>PRODUÇÃO</x:v>
      </x:c>
      <x:c r="D3114" s="453" t="str">
        <x:v>LINHA MORTA</x:v>
      </x:c>
      <x:c r="E3114" s="453" t="str">
        <x:v>5025300110</x:v>
      </x:c>
      <x:c r="F3114" s="601" t="str">
        <x:v>RET ELO FUSIVEL LM</x:v>
      </x:c>
      <x:c r="G3114" s="453" t="str">
        <x:v>CONJUNTO</x:v>
      </x:c>
      <x:c r="H3114" s="604" t="n">
        <x:v>80</x:v>
      </x:c>
      <x:c r="I3114" s="607" t="n">
        <x:v>1059.32</x:v>
      </x:c>
      <x:c r="J3114" s="607" t="n">
        <x:v>19464.8</x:v>
      </x:c>
      <x:c r="K3114" s="453" t="str">
        <x:v>NORTE</x:v>
      </x:c>
      <x:c r="L3114" s="453" t="str">
        <x:v>SIM</x:v>
      </x:c>
      <x:c r="M3114" s="453" t="str">
        <x:v>PRODUÇÃO · COMPÕE O FATOR K</x:v>
      </x:c>
      <x:c r="N3114" s="453" t="str">
        <x:v>DE/PARA POR CÓDIGO</x:v>
      </x:c>
    </x:row>
    <x:row r="3115">
      <x:c r="A3115" s="453" t="str">
        <x:v>NOVEMBRO 2025</x:v>
      </x:c>
      <x:c r="B3115" s="453" t="str">
        <x:v>O&amp;M</x:v>
      </x:c>
      <x:c r="C3115" s="453" t="str">
        <x:v>PRODUÇÃO</x:v>
      </x:c>
      <x:c r="D3115" s="453" t="str">
        <x:v>LINHA MORTA</x:v>
      </x:c>
      <x:c r="E3115" s="453" t="str">
        <x:v>5025300116</x:v>
      </x:c>
      <x:c r="F3115" s="601" t="str">
        <x:v>INST RELIGADOR 1F POSTE LM</x:v>
      </x:c>
      <x:c r="G3115" s="453" t="str">
        <x:v>UNIDADE</x:v>
      </x:c>
      <x:c r="H3115" s="604" t="n">
        <x:v>5</x:v>
      </x:c>
      <x:c r="I3115" s="607" t="n">
        <x:v>4557.95</x:v>
      </x:c>
      <x:c r="J3115" s="607" t="n">
        <x:v>4529.75</x:v>
      </x:c>
      <x:c r="K3115" s="453" t="str">
        <x:v>NORTE</x:v>
      </x:c>
      <x:c r="L3115" s="453" t="str">
        <x:v>SIM</x:v>
      </x:c>
      <x:c r="M3115" s="453" t="str">
        <x:v>PRODUÇÃO · COMPÕE O FATOR K</x:v>
      </x:c>
      <x:c r="N3115" s="453" t="str">
        <x:v>NÃO INFORMADA</x:v>
      </x:c>
    </x:row>
    <x:row r="3116">
      <x:c r="A3116" s="453" t="str">
        <x:v>NOVEMBRO 2025</x:v>
      </x:c>
      <x:c r="B3116" s="453" t="str">
        <x:v>O&amp;M</x:v>
      </x:c>
      <x:c r="C3116" s="453" t="str">
        <x:v>PRODUÇÃO</x:v>
      </x:c>
      <x:c r="D3116" s="453" t="str">
        <x:v>LINHA MORTA</x:v>
      </x:c>
      <x:c r="E3116" s="453" t="str">
        <x:v>5025300122</x:v>
      </x:c>
      <x:c r="F3116" s="601" t="str">
        <x:v>INST ESTR CP RELIGADOR/SEC 3F &gt;400A LM</x:v>
      </x:c>
      <x:c r="G3116" s="453" t="str">
        <x:v>CONJUNTO</x:v>
      </x:c>
      <x:c r="H3116" s="604" t="n">
        <x:v>12</x:v>
      </x:c>
      <x:c r="I3116" s="607" t="n">
        <x:v>55169.04</x:v>
      </x:c>
      <x:c r="J3116" s="607" t="n">
        <x:v>72004.56</x:v>
      </x:c>
      <x:c r="K3116" s="453" t="str">
        <x:v>NORTE | SUL</x:v>
      </x:c>
      <x:c r="L3116" s="453" t="str">
        <x:v>SIM</x:v>
      </x:c>
      <x:c r="M3116" s="453" t="str">
        <x:v>PRODUÇÃO · COMPÕE O FATOR K</x:v>
      </x:c>
      <x:c r="N3116" s="453" t="str">
        <x:v>DE/PARA POR CÓDIGO</x:v>
      </x:c>
    </x:row>
    <x:row r="3117">
      <x:c r="A3117" s="453" t="str">
        <x:v>NOVEMBRO 2025</x:v>
      </x:c>
      <x:c r="B3117" s="453" t="str">
        <x:v>O&amp;M</x:v>
      </x:c>
      <x:c r="C3117" s="453" t="str">
        <x:v>PRODUÇÃO</x:v>
      </x:c>
      <x:c r="D3117" s="453" t="str">
        <x:v>LINHA MORTA</x:v>
      </x:c>
      <x:c r="E3117" s="453" t="str">
        <x:v>5025300123</x:v>
      </x:c>
      <x:c r="F3117" s="601" t="str">
        <x:v>RET ESTR CP RELIGADOR/SEC 3F &gt;400A LM</x:v>
      </x:c>
      <x:c r="G3117" s="453" t="str">
        <x:v>CONJUNTO</x:v>
      </x:c>
      <x:c r="H3117" s="604" t="n">
        <x:v>4</x:v>
      </x:c>
      <x:c r="I3117" s="607" t="n">
        <x:v>8560.36</x:v>
      </x:c>
      <x:c r="J3117" s="607" t="n">
        <x:v>15028.8</x:v>
      </x:c>
      <x:c r="K3117" s="453" t="str">
        <x:v>NORTE | SUL</x:v>
      </x:c>
      <x:c r="L3117" s="453" t="str">
        <x:v>SIM</x:v>
      </x:c>
      <x:c r="M3117" s="453" t="str">
        <x:v>PRODUÇÃO · COMPÕE O FATOR K</x:v>
      </x:c>
      <x:c r="N3117" s="453" t="str">
        <x:v>DE/PARA POR CÓDIGO | NÃO INFORMADA</x:v>
      </x:c>
    </x:row>
    <x:row r="3118">
      <x:c r="A3118" s="453" t="str">
        <x:v>NOVEMBRO 2025</x:v>
      </x:c>
      <x:c r="B3118" s="453" t="str">
        <x:v>O&amp;M</x:v>
      </x:c>
      <x:c r="C3118" s="453" t="str">
        <x:v>PRODUÇÃO</x:v>
      </x:c>
      <x:c r="D3118" s="453" t="str">
        <x:v>LINHA MORTA</x:v>
      </x:c>
      <x:c r="E3118" s="453" t="str">
        <x:v>5025300124</x:v>
      </x:c>
      <x:c r="F3118" s="601" t="str">
        <x:v>INST REGULADOR TENSAO 3F POSTE/PLATAF LM</x:v>
      </x:c>
      <x:c r="G3118" s="453" t="str">
        <x:v>UNIDADE</x:v>
      </x:c>
      <x:c r="H3118" s="604" t="n">
        <x:v>5</x:v>
      </x:c>
      <x:c r="I3118" s="607" t="n">
        <x:v>48280.1</x:v>
      </x:c>
      <x:c r="J3118" s="607" t="n">
        <x:v>11712.75</x:v>
      </x:c>
      <x:c r="K3118" s="453" t="str">
        <x:v>NORTE | SUL</x:v>
      </x:c>
      <x:c r="L3118" s="453" t="str">
        <x:v>SIM</x:v>
      </x:c>
      <x:c r="M3118" s="453" t="str">
        <x:v>PRODUÇÃO · COMPÕE O FATOR K</x:v>
      </x:c>
      <x:c r="N3118" s="453" t="str">
        <x:v>NÃO INFORMADA | DE/PARA POR CÓDIGO</x:v>
      </x:c>
    </x:row>
    <x:row r="3119">
      <x:c r="A3119" s="453" t="str">
        <x:v>NOVEMBRO 2025</x:v>
      </x:c>
      <x:c r="B3119" s="453" t="str">
        <x:v>O&amp;M</x:v>
      </x:c>
      <x:c r="C3119" s="453" t="str">
        <x:v>PRODUÇÃO</x:v>
      </x:c>
      <x:c r="D3119" s="453" t="str">
        <x:v>LINHA MORTA</x:v>
      </x:c>
      <x:c r="E3119" s="453" t="str">
        <x:v>5025300125</x:v>
      </x:c>
      <x:c r="F3119" s="601" t="str">
        <x:v>RET REGULADOR TENSAO 3F POSTE/PLATAF LM</x:v>
      </x:c>
      <x:c r="G3119" s="453" t="str">
        <x:v>UNIDADE</x:v>
      </x:c>
      <x:c r="H3119" s="604" t="n">
        <x:v>2</x:v>
      </x:c>
      <x:c r="I3119" s="607" t="n">
        <x:v>8887.36</x:v>
      </x:c>
      <x:c r="J3119" s="607" t="n">
        <x:v>2585.08</x:v>
      </x:c>
      <x:c r="K3119" s="453" t="str">
        <x:v>NORTE | SUL</x:v>
      </x:c>
      <x:c r="L3119" s="453" t="str">
        <x:v>SIM</x:v>
      </x:c>
      <x:c r="M3119" s="453" t="str">
        <x:v>PRODUÇÃO · COMPÕE O FATOR K</x:v>
      </x:c>
      <x:c r="N3119" s="453" t="str">
        <x:v>NÃO INFORMADA</x:v>
      </x:c>
    </x:row>
    <x:row r="3120">
      <x:c r="A3120" s="453" t="str">
        <x:v>NOVEMBRO 2025</x:v>
      </x:c>
      <x:c r="B3120" s="453" t="str">
        <x:v>O&amp;M</x:v>
      </x:c>
      <x:c r="C3120" s="453" t="str">
        <x:v>PRODUÇÃO</x:v>
      </x:c>
      <x:c r="D3120" s="453" t="str">
        <x:v>LINHA MORTA</x:v>
      </x:c>
      <x:c r="E3120" s="453" t="str">
        <x:v>5025300126</x:v>
      </x:c>
      <x:c r="F3120" s="601" t="str">
        <x:v>INST ESTR CP BCO REGUL 3F PLAT C/ATER LM</x:v>
      </x:c>
      <x:c r="G3120" s="453" t="str">
        <x:v>CONJUNTO</x:v>
      </x:c>
      <x:c r="H3120" s="604" t="n">
        <x:v>1</x:v>
      </x:c>
      <x:c r="I3120" s="607" t="n">
        <x:v>10576</x:v>
      </x:c>
      <x:c r="J3120" s="607" t="n">
        <x:v>7475.89</x:v>
      </x:c>
      <x:c r="K3120" s="453" t="str">
        <x:v>NORTE | SUL</x:v>
      </x:c>
      <x:c r="L3120" s="453" t="str">
        <x:v>SIM</x:v>
      </x:c>
      <x:c r="M3120" s="453" t="str">
        <x:v>PRODUÇÃO · COMPÕE O FATOR K</x:v>
      </x:c>
      <x:c r="N3120" s="453" t="str">
        <x:v>NÃO INFORMADA</x:v>
      </x:c>
    </x:row>
    <x:row r="3121">
      <x:c r="A3121" s="453" t="str">
        <x:v>NOVEMBRO 2025</x:v>
      </x:c>
      <x:c r="B3121" s="453" t="str">
        <x:v>O&amp;M</x:v>
      </x:c>
      <x:c r="C3121" s="453" t="str">
        <x:v>PRODUÇÃO</x:v>
      </x:c>
      <x:c r="D3121" s="453" t="str">
        <x:v>LINHA MORTA</x:v>
      </x:c>
      <x:c r="E3121" s="453" t="str">
        <x:v>5025300127</x:v>
      </x:c>
      <x:c r="F3121" s="601" t="str">
        <x:v>RET ESTR CP BCO REGUL 3F PLAT LM</x:v>
      </x:c>
      <x:c r="G3121" s="453" t="str">
        <x:v>CONJUNTO</x:v>
      </x:c>
      <x:c r="H3121" s="604" t="n">
        <x:v>1</x:v>
      </x:c>
      <x:c r="I3121" s="607" t="n">
        <x:v>17987.01</x:v>
      </x:c>
      <x:c r="J3121" s="607" t="n">
        <x:v>3921.51</x:v>
      </x:c>
      <x:c r="K3121" s="453" t="str">
        <x:v>NORTE</x:v>
      </x:c>
      <x:c r="L3121" s="453" t="str">
        <x:v>SIM</x:v>
      </x:c>
      <x:c r="M3121" s="453" t="str">
        <x:v>PRODUÇÃO · COMPÕE O FATOR K</x:v>
      </x:c>
      <x:c r="N3121" s="453" t="str">
        <x:v>NÃO INFORMADA</x:v>
      </x:c>
    </x:row>
    <x:row r="3122">
      <x:c r="A3122" s="453" t="str">
        <x:v>NOVEMBRO 2025</x:v>
      </x:c>
      <x:c r="B3122" s="453" t="str">
        <x:v>O&amp;M</x:v>
      </x:c>
      <x:c r="C3122" s="453" t="str">
        <x:v>PRODUÇÃO</x:v>
      </x:c>
      <x:c r="D3122" s="453" t="str">
        <x:v>LINHA MORTA</x:v>
      </x:c>
      <x:c r="E3122" s="453" t="str">
        <x:v>5025300132</x:v>
      </x:c>
      <x:c r="F3122" s="601" t="str">
        <x:v>RET ESTR CP BCO CAPACITOR FIXO LM</x:v>
      </x:c>
      <x:c r="G3122" s="453" t="str">
        <x:v>CONJUNTO</x:v>
      </x:c>
      <x:c r="H3122" s="604" t="n">
        <x:v>3</x:v>
      </x:c>
      <x:c r="I3122" s="607" t="n">
        <x:v>9824.4</x:v>
      </x:c>
      <x:c r="J3122" s="607" t="n">
        <x:v>4728.6</x:v>
      </x:c>
      <x:c r="K3122" s="453" t="str">
        <x:v>SUL</x:v>
      </x:c>
      <x:c r="L3122" s="453" t="str">
        <x:v>SIM</x:v>
      </x:c>
      <x:c r="M3122" s="453" t="str">
        <x:v>PRODUÇÃO · COMPÕE O FATOR K</x:v>
      </x:c>
      <x:c r="N3122" s="453" t="str">
        <x:v>NÃO INFORMADA</x:v>
      </x:c>
    </x:row>
    <x:row r="3123">
      <x:c r="A3123" s="453" t="str">
        <x:v>NOVEMBRO 2025</x:v>
      </x:c>
      <x:c r="B3123" s="453" t="str">
        <x:v>O&amp;M</x:v>
      </x:c>
      <x:c r="C3123" s="453" t="str">
        <x:v>PRODUÇÃO</x:v>
      </x:c>
      <x:c r="D3123" s="453" t="str">
        <x:v>LINHA MORTA</x:v>
      </x:c>
      <x:c r="E3123" s="453" t="str">
        <x:v>5025300143</x:v>
      </x:c>
      <x:c r="F3123" s="601" t="str">
        <x:v>INST ESTR CP TRAFO DT 1F FN LM</x:v>
      </x:c>
      <x:c r="G3123" s="453" t="str">
        <x:v>CONJUNTO</x:v>
      </x:c>
      <x:c r="H3123" s="604" t="n">
        <x:v>76</x:v>
      </x:c>
      <x:c r="I3123" s="607" t="n">
        <x:v>122154.85</x:v>
      </x:c>
      <x:c r="J3123" s="607" t="n">
        <x:v>139861.28</x:v>
      </x:c>
      <x:c r="K3123" s="453" t="str">
        <x:v>NORTE | SUL</x:v>
      </x:c>
      <x:c r="L3123" s="453" t="str">
        <x:v>SIM</x:v>
      </x:c>
      <x:c r="M3123" s="453" t="str">
        <x:v>PRODUÇÃO · COMPÕE O FATOR K</x:v>
      </x:c>
      <x:c r="N3123" s="453" t="str">
        <x:v>DE/PARA POR CÓDIGO</x:v>
      </x:c>
    </x:row>
    <x:row r="3124">
      <x:c r="A3124" s="453" t="str">
        <x:v>NOVEMBRO 2025</x:v>
      </x:c>
      <x:c r="B3124" s="453" t="str">
        <x:v>O&amp;M</x:v>
      </x:c>
      <x:c r="C3124" s="453" t="str">
        <x:v>PRODUÇÃO</x:v>
      </x:c>
      <x:c r="D3124" s="453" t="str">
        <x:v>LINHA MORTA</x:v>
      </x:c>
      <x:c r="E3124" s="453" t="str">
        <x:v>5025300144</x:v>
      </x:c>
      <x:c r="F3124" s="601" t="str">
        <x:v>RET ESTR CP TRAFO DT 1F FN LM</x:v>
      </x:c>
      <x:c r="G3124" s="453" t="str">
        <x:v>CONJUNTO</x:v>
      </x:c>
      <x:c r="H3124" s="604" t="n">
        <x:v>34</x:v>
      </x:c>
      <x:c r="I3124" s="607" t="n">
        <x:v>22884.19</x:v>
      </x:c>
      <x:c r="J3124" s="607" t="n">
        <x:v>50055.82</x:v>
      </x:c>
      <x:c r="K3124" s="453" t="str">
        <x:v>NORTE | SUL</x:v>
      </x:c>
      <x:c r="L3124" s="453" t="str">
        <x:v>SIM</x:v>
      </x:c>
      <x:c r="M3124" s="453" t="str">
        <x:v>PRODUÇÃO · COMPÕE O FATOR K</x:v>
      </x:c>
      <x:c r="N3124" s="453" t="str">
        <x:v>DE/PARA POR CÓDIGO</x:v>
      </x:c>
    </x:row>
    <x:row r="3125">
      <x:c r="A3125" s="453" t="str">
        <x:v>NOVEMBRO 2025</x:v>
      </x:c>
      <x:c r="B3125" s="453" t="str">
        <x:v>O&amp;M</x:v>
      </x:c>
      <x:c r="C3125" s="453" t="str">
        <x:v>PRODUÇÃO</x:v>
      </x:c>
      <x:c r="D3125" s="453" t="str">
        <x:v>LINHA MORTA</x:v>
      </x:c>
      <x:c r="E3125" s="453" t="str">
        <x:v>5025300145</x:v>
      </x:c>
      <x:c r="F3125" s="601" t="str">
        <x:v>INST ESTR CP TRAFO DT 2F FF LM</x:v>
      </x:c>
      <x:c r="G3125" s="453" t="str">
        <x:v>CONJUNTO</x:v>
      </x:c>
      <x:c r="H3125" s="604" t="n">
        <x:v>5</x:v>
      </x:c>
      <x:c r="I3125" s="607" t="n">
        <x:v>9053.35</x:v>
      </x:c>
      <x:c r="J3125" s="607" t="n">
        <x:v>11173.15</x:v>
      </x:c>
      <x:c r="K3125" s="453" t="str">
        <x:v>NORTE | SUL</x:v>
      </x:c>
      <x:c r="L3125" s="453" t="str">
        <x:v>SIM</x:v>
      </x:c>
      <x:c r="M3125" s="453" t="str">
        <x:v>PRODUÇÃO · COMPÕE O FATOR K</x:v>
      </x:c>
      <x:c r="N3125" s="453" t="str">
        <x:v>DE/PARA POR CÓDIGO</x:v>
      </x:c>
    </x:row>
    <x:row r="3126">
      <x:c r="A3126" s="453" t="str">
        <x:v>NOVEMBRO 2025</x:v>
      </x:c>
      <x:c r="B3126" s="453" t="str">
        <x:v>O&amp;M</x:v>
      </x:c>
      <x:c r="C3126" s="453" t="str">
        <x:v>PRODUÇÃO</x:v>
      </x:c>
      <x:c r="D3126" s="453" t="str">
        <x:v>LINHA MORTA</x:v>
      </x:c>
      <x:c r="E3126" s="453" t="str">
        <x:v>5025300146</x:v>
      </x:c>
      <x:c r="F3126" s="601" t="str">
        <x:v>RET ESTR CP TRAFO DT 2F FF LM</x:v>
      </x:c>
      <x:c r="G3126" s="453" t="str">
        <x:v>CONJUNTO</x:v>
      </x:c>
      <x:c r="H3126" s="604" t="n">
        <x:v>7</x:v>
      </x:c>
      <x:c r="I3126" s="607" t="n">
        <x:v>5671.12</x:v>
      </x:c>
      <x:c r="J3126" s="607" t="n">
        <x:v>11961.88</x:v>
      </x:c>
      <x:c r="K3126" s="453" t="str">
        <x:v>NORTE | SUL</x:v>
      </x:c>
      <x:c r="L3126" s="453" t="str">
        <x:v>SIM</x:v>
      </x:c>
      <x:c r="M3126" s="453" t="str">
        <x:v>PRODUÇÃO · COMPÕE O FATOR K</x:v>
      </x:c>
      <x:c r="N3126" s="453" t="str">
        <x:v>DE/PARA POR CÓDIGO</x:v>
      </x:c>
    </x:row>
    <x:row r="3127">
      <x:c r="A3127" s="453" t="str">
        <x:v>NOVEMBRO 2025</x:v>
      </x:c>
      <x:c r="B3127" s="453" t="str">
        <x:v>O&amp;M</x:v>
      </x:c>
      <x:c r="C3127" s="453" t="str">
        <x:v>PRODUÇÃO</x:v>
      </x:c>
      <x:c r="D3127" s="453" t="str">
        <x:v>LINHA MORTA</x:v>
      </x:c>
      <x:c r="E3127" s="453" t="str">
        <x:v>5025300147</x:v>
      </x:c>
      <x:c r="F3127" s="601" t="str">
        <x:v>INST ESTR CP TRAFO DT 3F LM</x:v>
      </x:c>
      <x:c r="G3127" s="453" t="str">
        <x:v>CONJUNTO</x:v>
      </x:c>
      <x:c r="H3127" s="604" t="n">
        <x:v>64</x:v>
      </x:c>
      <x:c r="I3127" s="607" t="n">
        <x:v>173665.92</x:v>
      </x:c>
      <x:c r="J3127" s="607" t="n">
        <x:v>193492.48</x:v>
      </x:c>
      <x:c r="K3127" s="453" t="str">
        <x:v>NORTE | SUL</x:v>
      </x:c>
      <x:c r="L3127" s="453" t="str">
        <x:v>SIM</x:v>
      </x:c>
      <x:c r="M3127" s="453" t="str">
        <x:v>PRODUÇÃO · COMPÕE O FATOR K</x:v>
      </x:c>
      <x:c r="N3127" s="453" t="str">
        <x:v>DE/PARA POR CÓDIGO</x:v>
      </x:c>
    </x:row>
    <x:row r="3128">
      <x:c r="A3128" s="453" t="str">
        <x:v>NOVEMBRO 2025</x:v>
      </x:c>
      <x:c r="B3128" s="453" t="str">
        <x:v>O&amp;M</x:v>
      </x:c>
      <x:c r="C3128" s="453" t="str">
        <x:v>PRODUÇÃO</x:v>
      </x:c>
      <x:c r="D3128" s="453" t="str">
        <x:v>LINHA MORTA</x:v>
      </x:c>
      <x:c r="E3128" s="453" t="str">
        <x:v>5025300148</x:v>
      </x:c>
      <x:c r="F3128" s="601" t="str">
        <x:v>RET ESTR CP TRAFO DT 3F LM</x:v>
      </x:c>
      <x:c r="G3128" s="453" t="str">
        <x:v>CONJUNTO</x:v>
      </x:c>
      <x:c r="H3128" s="604" t="n">
        <x:v>5</x:v>
      </x:c>
      <x:c r="I3128" s="607" t="n">
        <x:v>6686.25</x:v>
      </x:c>
      <x:c r="J3128" s="607" t="n">
        <x:v>10844.55</x:v>
      </x:c>
      <x:c r="K3128" s="453" t="str">
        <x:v>NORTE | SUL</x:v>
      </x:c>
      <x:c r="L3128" s="453" t="str">
        <x:v>SIM</x:v>
      </x:c>
      <x:c r="M3128" s="453" t="str">
        <x:v>PRODUÇÃO · COMPÕE O FATOR K</x:v>
      </x:c>
      <x:c r="N3128" s="453" t="str">
        <x:v>DE/PARA POR CÓDIGO</x:v>
      </x:c>
    </x:row>
    <x:row r="3129">
      <x:c r="A3129" s="453" t="str">
        <x:v>NOVEMBRO 2025</x:v>
      </x:c>
      <x:c r="B3129" s="453" t="str">
        <x:v>O&amp;M</x:v>
      </x:c>
      <x:c r="C3129" s="453" t="str">
        <x:v>PRODUÇÃO</x:v>
      </x:c>
      <x:c r="D3129" s="453" t="str">
        <x:v>LINHA MORTA</x:v>
      </x:c>
      <x:c r="E3129" s="453" t="str">
        <x:v>5025300160</x:v>
      </x:c>
      <x:c r="F3129" s="601" t="str">
        <x:v>INST PARA-RAIOS BT LM</x:v>
      </x:c>
      <x:c r="G3129" s="453" t="str">
        <x:v>CONJUNTO</x:v>
      </x:c>
      <x:c r="H3129" s="604" t="n">
        <x:v>135</x:v>
      </x:c>
      <x:c r="I3129" s="607" t="n">
        <x:v>8248.54</x:v>
      </x:c>
      <x:c r="J3129" s="607" t="n">
        <x:v>48942.9</x:v>
      </x:c>
      <x:c r="K3129" s="453" t="str">
        <x:v>NORTE | SUL</x:v>
      </x:c>
      <x:c r="L3129" s="453" t="str">
        <x:v>SIM</x:v>
      </x:c>
      <x:c r="M3129" s="453" t="str">
        <x:v>PRODUÇÃO · COMPÕE O FATOR K</x:v>
      </x:c>
      <x:c r="N3129" s="453" t="str">
        <x:v>DE/PARA POR CÓDIGO | NÃO INFORMADA</x:v>
      </x:c>
    </x:row>
    <x:row r="3130">
      <x:c r="A3130" s="453" t="str">
        <x:v>NOVEMBRO 2025</x:v>
      </x:c>
      <x:c r="B3130" s="453" t="str">
        <x:v>O&amp;M</x:v>
      </x:c>
      <x:c r="C3130" s="453" t="str">
        <x:v>PRODUÇÃO</x:v>
      </x:c>
      <x:c r="D3130" s="453" t="str">
        <x:v>LINHA MORTA</x:v>
      </x:c>
      <x:c r="E3130" s="453" t="str">
        <x:v>5025300161</x:v>
      </x:c>
      <x:c r="F3130" s="601" t="str">
        <x:v>RET PARA-RAIOS BT LM</x:v>
      </x:c>
      <x:c r="G3130" s="453" t="str">
        <x:v>CONJUNTO</x:v>
      </x:c>
      <x:c r="H3130" s="604" t="n">
        <x:v>2</x:v>
      </x:c>
      <x:c r="I3130" s="607" t="n">
        <x:v>43.94</x:v>
      </x:c>
      <x:c r="J3130" s="607" t="n">
        <x:v>498.46</x:v>
      </x:c>
      <x:c r="K3130" s="453" t="str">
        <x:v>NORTE | SUL</x:v>
      </x:c>
      <x:c r="L3130" s="453" t="str">
        <x:v>SIM</x:v>
      </x:c>
      <x:c r="M3130" s="453" t="str">
        <x:v>PRODUÇÃO · COMPÕE O FATOR K</x:v>
      </x:c>
      <x:c r="N3130" s="453" t="str">
        <x:v>DE/PARA POR CÓDIGO</x:v>
      </x:c>
    </x:row>
    <x:row r="3131">
      <x:c r="A3131" s="453" t="str">
        <x:v>NOVEMBRO 2025</x:v>
      </x:c>
      <x:c r="B3131" s="453" t="str">
        <x:v>O&amp;M</x:v>
      </x:c>
      <x:c r="C3131" s="453" t="str">
        <x:v>PRODUÇÃO</x:v>
      </x:c>
      <x:c r="D3131" s="453" t="str">
        <x:v>LINHA MORTA</x:v>
      </x:c>
      <x:c r="E3131" s="453" t="str">
        <x:v>5025300162</x:v>
      </x:c>
      <x:c r="F3131" s="601" t="str">
        <x:v>INST PARA-RAIOS MT LM</x:v>
      </x:c>
      <x:c r="G3131" s="453" t="str">
        <x:v>UNIDADE</x:v>
      </x:c>
      <x:c r="H3131" s="604" t="n">
        <x:v>132</x:v>
      </x:c>
      <x:c r="I3131" s="607" t="n">
        <x:v>21108.36</x:v>
      </x:c>
      <x:c r="J3131" s="607" t="n">
        <x:v>62429.4</x:v>
      </x:c>
      <x:c r="K3131" s="453" t="str">
        <x:v>NORTE | SUL</x:v>
      </x:c>
      <x:c r="L3131" s="453" t="str">
        <x:v>SIM</x:v>
      </x:c>
      <x:c r="M3131" s="453" t="str">
        <x:v>PRODUÇÃO · COMPÕE O FATOR K</x:v>
      </x:c>
      <x:c r="N3131" s="453" t="str">
        <x:v>DE/PARA POR CÓDIGO</x:v>
      </x:c>
    </x:row>
    <x:row r="3132">
      <x:c r="A3132" s="453" t="str">
        <x:v>NOVEMBRO 2025</x:v>
      </x:c>
      <x:c r="B3132" s="453" t="str">
        <x:v>O&amp;M</x:v>
      </x:c>
      <x:c r="C3132" s="453" t="str">
        <x:v>PRODUÇÃO</x:v>
      </x:c>
      <x:c r="D3132" s="453" t="str">
        <x:v>LINHA MORTA</x:v>
      </x:c>
      <x:c r="E3132" s="453" t="str">
        <x:v>5025300163</x:v>
      </x:c>
      <x:c r="F3132" s="601" t="str">
        <x:v>RET PARA-RAIOS MT LM</x:v>
      </x:c>
      <x:c r="G3132" s="453" t="str">
        <x:v>UNIDADE</x:v>
      </x:c>
      <x:c r="H3132" s="604" t="n">
        <x:v>25</x:v>
      </x:c>
      <x:c r="I3132" s="607" t="n">
        <x:v>1488.52</x:v>
      </x:c>
      <x:c r="J3132" s="607" t="n">
        <x:v>7331.5</x:v>
      </x:c>
      <x:c r="K3132" s="453" t="str">
        <x:v>NORTE | SUL</x:v>
      </x:c>
      <x:c r="L3132" s="453" t="str">
        <x:v>SIM</x:v>
      </x:c>
      <x:c r="M3132" s="453" t="str">
        <x:v>PRODUÇÃO · COMPÕE O FATOR K</x:v>
      </x:c>
      <x:c r="N3132" s="453" t="str">
        <x:v>DE/PARA POR CÓDIGO</x:v>
      </x:c>
    </x:row>
    <x:row r="3133">
      <x:c r="A3133" s="453" t="str">
        <x:v>NOVEMBRO 2025</x:v>
      </x:c>
      <x:c r="B3133" s="453" t="str">
        <x:v>O&amp;M</x:v>
      </x:c>
      <x:c r="C3133" s="453" t="str">
        <x:v>PRODUÇÃO</x:v>
      </x:c>
      <x:c r="D3133" s="453" t="str">
        <x:v>LINHA MORTA</x:v>
      </x:c>
      <x:c r="E3133" s="453" t="str">
        <x:v>5025300166</x:v>
      </x:c>
      <x:c r="F3133" s="601" t="str">
        <x:v>INST CHAVE FUSIVEL RELIG LM</x:v>
      </x:c>
      <x:c r="G3133" s="453" t="str">
        <x:v>UNIDADE</x:v>
      </x:c>
      <x:c r="H3133" s="604" t="n">
        <x:v>24</x:v>
      </x:c>
      <x:c r="I3133" s="607" t="n">
        <x:v>15109.92</x:v>
      </x:c>
      <x:c r="J3133" s="607" t="n">
        <x:v>18499.68</x:v>
      </x:c>
      <x:c r="K3133" s="453" t="str">
        <x:v>NORTE | SUL</x:v>
      </x:c>
      <x:c r="L3133" s="453" t="str">
        <x:v>SIM</x:v>
      </x:c>
      <x:c r="M3133" s="453" t="str">
        <x:v>PRODUÇÃO · COMPÕE O FATOR K</x:v>
      </x:c>
      <x:c r="N3133" s="453" t="str">
        <x:v>DE/PARA POR CÓDIGO</x:v>
      </x:c>
    </x:row>
    <x:row r="3134">
      <x:c r="A3134" s="453" t="str">
        <x:v>NOVEMBRO 2025</x:v>
      </x:c>
      <x:c r="B3134" s="453" t="str">
        <x:v>O&amp;M</x:v>
      </x:c>
      <x:c r="C3134" s="453" t="str">
        <x:v>PRODUÇÃO</x:v>
      </x:c>
      <x:c r="D3134" s="453" t="str">
        <x:v>LINHA MORTA</x:v>
      </x:c>
      <x:c r="E3134" s="453" t="str">
        <x:v>5025300167</x:v>
      </x:c>
      <x:c r="F3134" s="601" t="str">
        <x:v>RET CHAVE FUSIVEL RELIG LM</x:v>
      </x:c>
      <x:c r="G3134" s="453" t="str">
        <x:v>UNIDADE</x:v>
      </x:c>
      <x:c r="H3134" s="604" t="n">
        <x:v>18</x:v>
      </x:c>
      <x:c r="I3134" s="607" t="n">
        <x:v>5797.8</x:v>
      </x:c>
      <x:c r="J3134" s="607" t="n">
        <x:v>8463.42</x:v>
      </x:c>
      <x:c r="K3134" s="453" t="str">
        <x:v>NORTE | SUL</x:v>
      </x:c>
      <x:c r="L3134" s="453" t="str">
        <x:v>SIM</x:v>
      </x:c>
      <x:c r="M3134" s="453" t="str">
        <x:v>PRODUÇÃO · COMPÕE O FATOR K</x:v>
      </x:c>
      <x:c r="N3134" s="453" t="str">
        <x:v>DE/PARA POR CÓDIGO</x:v>
      </x:c>
    </x:row>
    <x:row r="3135">
      <x:c r="A3135" s="453" t="str">
        <x:v>NOVEMBRO 2025</x:v>
      </x:c>
      <x:c r="B3135" s="453" t="str">
        <x:v>O&amp;M</x:v>
      </x:c>
      <x:c r="C3135" s="453" t="str">
        <x:v>PRODUÇÃO</x:v>
      </x:c>
      <x:c r="D3135" s="453" t="str">
        <x:v>LINHA MORTA</x:v>
      </x:c>
      <x:c r="E3135" s="453" t="str">
        <x:v>5025300172</x:v>
      </x:c>
      <x:c r="F3135" s="601" t="str">
        <x:v>INST CHAVE FUSIVEL 15/25KV LM</x:v>
      </x:c>
      <x:c r="G3135" s="453" t="str">
        <x:v>UNIDADE</x:v>
      </x:c>
      <x:c r="H3135" s="604" t="n">
        <x:v>159</x:v>
      </x:c>
      <x:c r="I3135" s="607" t="n">
        <x:v>29675.42</x:v>
      </x:c>
      <x:c r="J3135" s="607" t="n">
        <x:v>70538.76</x:v>
      </x:c>
      <x:c r="K3135" s="453" t="str">
        <x:v>NORTE | SUL</x:v>
      </x:c>
      <x:c r="L3135" s="453" t="str">
        <x:v>SIM</x:v>
      </x:c>
      <x:c r="M3135" s="453" t="str">
        <x:v>PRODUÇÃO · COMPÕE O FATOR K</x:v>
      </x:c>
      <x:c r="N3135" s="453" t="str">
        <x:v>DE/PARA POR CÓDIGO</x:v>
      </x:c>
    </x:row>
    <x:row r="3136">
      <x:c r="A3136" s="453" t="str">
        <x:v>NOVEMBRO 2025</x:v>
      </x:c>
      <x:c r="B3136" s="453" t="str">
        <x:v>O&amp;M</x:v>
      </x:c>
      <x:c r="C3136" s="453" t="str">
        <x:v>PRODUÇÃO</x:v>
      </x:c>
      <x:c r="D3136" s="453" t="str">
        <x:v>LINHA MORTA</x:v>
      </x:c>
      <x:c r="E3136" s="453" t="str">
        <x:v>5025300173</x:v>
      </x:c>
      <x:c r="F3136" s="601" t="str">
        <x:v>RET CHAVE FUSIVEL 15/25KV LM</x:v>
      </x:c>
      <x:c r="G3136" s="453" t="str">
        <x:v>UNIDADE</x:v>
      </x:c>
      <x:c r="H3136" s="604" t="n">
        <x:v>77</x:v>
      </x:c>
      <x:c r="I3136" s="607" t="n">
        <x:v>5734.53</x:v>
      </x:c>
      <x:c r="J3136" s="607" t="n">
        <x:v>25557.07</x:v>
      </x:c>
      <x:c r="K3136" s="453" t="str">
        <x:v>NORTE | SUL</x:v>
      </x:c>
      <x:c r="L3136" s="453" t="str">
        <x:v>SIM</x:v>
      </x:c>
      <x:c r="M3136" s="453" t="str">
        <x:v>PRODUÇÃO · COMPÕE O FATOR K</x:v>
      </x:c>
      <x:c r="N3136" s="453" t="str">
        <x:v>DE/PARA POR CÓDIGO</x:v>
      </x:c>
    </x:row>
    <x:row r="3137">
      <x:c r="A3137" s="453" t="str">
        <x:v>NOVEMBRO 2025</x:v>
      </x:c>
      <x:c r="B3137" s="453" t="str">
        <x:v>O&amp;M</x:v>
      </x:c>
      <x:c r="C3137" s="453" t="str">
        <x:v>PRODUÇÃO</x:v>
      </x:c>
      <x:c r="D3137" s="453" t="str">
        <x:v>LINHA MORTA</x:v>
      </x:c>
      <x:c r="E3137" s="453" t="str">
        <x:v>5025300176</x:v>
      </x:c>
      <x:c r="F3137" s="601" t="str">
        <x:v>INST CHAVE FACA LM</x:v>
      </x:c>
      <x:c r="G3137" s="453" t="str">
        <x:v>UNIDADE</x:v>
      </x:c>
      <x:c r="H3137" s="604" t="n">
        <x:v>26</x:v>
      </x:c>
      <x:c r="I3137" s="607" t="n">
        <x:v>4948.58</x:v>
      </x:c>
      <x:c r="J3137" s="607" t="n">
        <x:v>11534.64</x:v>
      </x:c>
      <x:c r="K3137" s="453" t="str">
        <x:v>NORTE | SUL</x:v>
      </x:c>
      <x:c r="L3137" s="453" t="str">
        <x:v>SIM</x:v>
      </x:c>
      <x:c r="M3137" s="453" t="str">
        <x:v>PRODUÇÃO · COMPÕE O FATOR K</x:v>
      </x:c>
      <x:c r="N3137" s="453" t="str">
        <x:v>DE/PARA POR CÓDIGO</x:v>
      </x:c>
    </x:row>
    <x:row r="3138">
      <x:c r="A3138" s="453" t="str">
        <x:v>NOVEMBRO 2025</x:v>
      </x:c>
      <x:c r="B3138" s="453" t="str">
        <x:v>O&amp;M</x:v>
      </x:c>
      <x:c r="C3138" s="453" t="str">
        <x:v>PRODUÇÃO</x:v>
      </x:c>
      <x:c r="D3138" s="453" t="str">
        <x:v>LINHA MORTA</x:v>
      </x:c>
      <x:c r="E3138" s="453" t="str">
        <x:v>5025300177</x:v>
      </x:c>
      <x:c r="F3138" s="601" t="str">
        <x:v>RET CHAVE FACA LM</x:v>
      </x:c>
      <x:c r="G3138" s="453" t="str">
        <x:v>UNIDADE</x:v>
      </x:c>
      <x:c r="H3138" s="604" t="n">
        <x:v>16</x:v>
      </x:c>
      <x:c r="I3138" s="607" t="n">
        <x:v>1249.44</x:v>
      </x:c>
      <x:c r="J3138" s="607" t="n">
        <x:v>5310.56</x:v>
      </x:c>
      <x:c r="K3138" s="453" t="str">
        <x:v>NORTE | SUL</x:v>
      </x:c>
      <x:c r="L3138" s="453" t="str">
        <x:v>SIM</x:v>
      </x:c>
      <x:c r="M3138" s="453" t="str">
        <x:v>PRODUÇÃO · COMPÕE O FATOR K</x:v>
      </x:c>
      <x:c r="N3138" s="453" t="str">
        <x:v>DE/PARA POR CÓDIGO</x:v>
      </x:c>
    </x:row>
    <x:row r="3139">
      <x:c r="A3139" s="453" t="str">
        <x:v>NOVEMBRO 2025</x:v>
      </x:c>
      <x:c r="B3139" s="453" t="str">
        <x:v>O&amp;M</x:v>
      </x:c>
      <x:c r="C3139" s="453" t="str">
        <x:v>PRODUÇÃO</x:v>
      </x:c>
      <x:c r="D3139" s="453" t="str">
        <x:v>LINHA MORTA</x:v>
      </x:c>
      <x:c r="E3139" s="453" t="str">
        <x:v>5025300384</x:v>
      </x:c>
      <x:c r="F3139" s="601" t="str">
        <x:v>RET ESPACADOR/AFASTADOR REDE PRI/SEC LM</x:v>
      </x:c>
      <x:c r="G3139" s="453" t="str">
        <x:v>CONJUNTO</x:v>
      </x:c>
      <x:c r="H3139" s="604" t="n">
        <x:v>9</x:v>
      </x:c>
      <x:c r="I3139" s="607" t="n">
        <x:v>304.74</x:v>
      </x:c>
      <x:c r="J3139" s="607" t="n">
        <x:v>1419.66</x:v>
      </x:c>
      <x:c r="K3139" s="453" t="str">
        <x:v>NORTE | SUL</x:v>
      </x:c>
      <x:c r="L3139" s="453" t="str">
        <x:v>SIM</x:v>
      </x:c>
      <x:c r="M3139" s="453" t="str">
        <x:v>PRODUÇÃO · COMPÕE O FATOR K</x:v>
      </x:c>
      <x:c r="N3139" s="453" t="str">
        <x:v>DE/PARA POR CÓDIGO</x:v>
      </x:c>
    </x:row>
    <x:row r="3140">
      <x:c r="A3140" s="453" t="str">
        <x:v>NOVEMBRO 2025</x:v>
      </x:c>
      <x:c r="B3140" s="453" t="str">
        <x:v>O&amp;M</x:v>
      </x:c>
      <x:c r="C3140" s="453" t="str">
        <x:v>PRODUÇÃO</x:v>
      </x:c>
      <x:c r="D3140" s="453" t="str">
        <x:v>PODA</x:v>
      </x:c>
      <x:c r="E3140" s="453" t="str">
        <x:v>5026000015</x:v>
      </x:c>
      <x:c r="F3140" s="601" t="str">
        <x:v>PODA ARV GRANDE PT &gt;=12M ELEV 2GE PO LM</x:v>
      </x:c>
      <x:c r="G3140" s="453" t="str">
        <x:v>UNIDADE</x:v>
      </x:c>
      <x:c r="H3140" s="604" t="n">
        <x:v>1</x:v>
      </x:c>
      <x:c r="I3140" s="607" t="n">
        <x:v>1692.85</x:v>
      </x:c>
      <x:c r="J3140" s="607" t="n">
        <x:v>293.17</x:v>
      </x:c>
      <x:c r="K3140" s="453" t="str">
        <x:v>NORTE</x:v>
      </x:c>
      <x:c r="L3140" s="453" t="str">
        <x:v>SIM</x:v>
      </x:c>
      <x:c r="M3140" s="453" t="str">
        <x:v>PRODUÇÃO · COMPÕE O FATOR K</x:v>
      </x:c>
      <x:c r="N3140" s="453" t="str">
        <x:v>SUGESTÃO POR SIMILARIDADE</x:v>
      </x:c>
    </x:row>
    <x:row r="3141">
      <x:c r="A3141" s="453" t="str">
        <x:v>NOVEMBRO 2025</x:v>
      </x:c>
      <x:c r="B3141" s="453" t="str">
        <x:v>O&amp;M</x:v>
      </x:c>
      <x:c r="C3141" s="453" t="str">
        <x:v>PRODUÇÃO</x:v>
      </x:c>
      <x:c r="D3141" s="453" t="str">
        <x:v>PODA</x:v>
      </x:c>
      <x:c r="E3141" s="453" t="str">
        <x:v>5026000017</x:v>
      </x:c>
      <x:c r="F3141" s="601" t="str">
        <x:v>PODA ARV MEDIO PT &gt;6&lt;12M ELEV 2ME PO LM</x:v>
      </x:c>
      <x:c r="G3141" s="453" t="str">
        <x:v>UNIDADE</x:v>
      </x:c>
      <x:c r="H3141" s="604" t="n">
        <x:v>491</x:v>
      </x:c>
      <x:c r="I3141" s="607" t="n">
        <x:v>122260.51</x:v>
      </x:c>
      <x:c r="J3141" s="607" t="n">
        <x:v>83970.82</x:v>
      </x:c>
      <x:c r="K3141" s="453" t="str">
        <x:v>NORTE | SUL</x:v>
      </x:c>
      <x:c r="L3141" s="453" t="str">
        <x:v>SIM</x:v>
      </x:c>
      <x:c r="M3141" s="453" t="str">
        <x:v>PRODUÇÃO · COMPÕE O FATOR K</x:v>
      </x:c>
      <x:c r="N3141" s="453" t="str">
        <x:v>SUGESTÃO POR SIMILARIDADE</x:v>
      </x:c>
    </x:row>
    <x:row r="3142">
      <x:c r="A3142" s="453" t="str">
        <x:v>NOVEMBRO 2025</x:v>
      </x:c>
      <x:c r="B3142" s="453" t="str">
        <x:v>O&amp;M</x:v>
      </x:c>
      <x:c r="C3142" s="453" t="str">
        <x:v>PRODUÇÃO</x:v>
      </x:c>
      <x:c r="D3142" s="453" t="str">
        <x:v>PODA</x:v>
      </x:c>
      <x:c r="E3142" s="453" t="str">
        <x:v>5026000037</x:v>
      </x:c>
      <x:c r="F3142" s="601" t="str">
        <x:v>PODA ARV &lt;6M REDE BT CENTRAL 2PC PO LM</x:v>
      </x:c>
      <x:c r="G3142" s="453" t="str">
        <x:v>UNIDADE</x:v>
      </x:c>
      <x:c r="H3142" s="604" t="n">
        <x:v>220</x:v>
      </x:c>
      <x:c r="I3142" s="607" t="n">
        <x:v>96815.02</x:v>
      </x:c>
      <x:c r="J3142" s="607" t="n">
        <x:v>53748.2</x:v>
      </x:c>
      <x:c r="K3142" s="453" t="str">
        <x:v>NORTE | SUL</x:v>
      </x:c>
      <x:c r="L3142" s="453" t="str">
        <x:v>SIM</x:v>
      </x:c>
      <x:c r="M3142" s="453" t="str">
        <x:v>PRODUÇÃO · COMPÕE O FATOR K</x:v>
      </x:c>
      <x:c r="N3142" s="453" t="str">
        <x:v>SUGESTÃO POR SIMILARIDADE</x:v>
      </x:c>
    </x:row>
    <x:row r="3143">
      <x:c r="A3143" s="453" t="str">
        <x:v>NOVEMBRO 2025</x:v>
      </x:c>
      <x:c r="B3143" s="453" t="str">
        <x:v>O&amp;M</x:v>
      </x:c>
      <x:c r="C3143" s="453" t="str">
        <x:v>PRODUÇÃO</x:v>
      </x:c>
      <x:c r="D3143" s="453" t="str">
        <x:v>LINHA MORTA</x:v>
      </x:c>
      <x:c r="E3143" s="453" t="str">
        <x:v>5027000033</x:v>
      </x:c>
      <x:c r="F3143" s="601" t="str">
        <x:v>ABRIR FAIXA SEMI-MECANIZADA RD</x:v>
      </x:c>
      <x:c r="G3143" s="453" t="str">
        <x:v>HA</x:v>
      </x:c>
      <x:c r="H3143" s="604" t="n">
        <x:v>0.35</x:v>
      </x:c>
      <x:c r="I3143" s="607" t="n">
        <x:v>9890.29</x:v>
      </x:c>
      <x:c r="J3143" s="607" t="n">
        <x:v>7236.92</x:v>
      </x:c>
      <x:c r="K3143" s="453" t="str">
        <x:v>NORTE</x:v>
      </x:c>
      <x:c r="L3143" s="453" t="str">
        <x:v>SIM</x:v>
      </x:c>
      <x:c r="M3143" s="453" t="str">
        <x:v>PRODUÇÃO · COMPÕE O FATOR K</x:v>
      </x:c>
      <x:c r="N3143" s="453" t="str">
        <x:v>NÃO INFORMADA</x:v>
      </x:c>
    </x:row>
    <x:row r="3144">
      <x:c r="A3144" s="453" t="str">
        <x:v>NOVEMBRO 2025</x:v>
      </x:c>
      <x:c r="B3144" s="453" t="str">
        <x:v>O&amp;M</x:v>
      </x:c>
      <x:c r="C3144" s="453" t="str">
        <x:v>PRODUÇÃO</x:v>
      </x:c>
      <x:c r="D3144" s="453" t="str">
        <x:v>LINHA VIVA</x:v>
      </x:c>
      <x:c r="E3144" s="453" t="str">
        <x:v>5031200310</x:v>
      </x:c>
      <x:c r="F3144" s="601" t="str">
        <x:v>INST ESTR PRI 2/3F SUS/PAS SP CRUZ SP LV</x:v>
      </x:c>
      <x:c r="G3144" s="453" t="str">
        <x:v>UNIDADE</x:v>
      </x:c>
      <x:c r="H3144" s="604" t="n">
        <x:v>264</x:v>
      </x:c>
      <x:c r="I3144" s="607" t="n">
        <x:v>279438.98</x:v>
      </x:c>
      <x:c r="J3144" s="607" t="n">
        <x:v>164131.44</x:v>
      </x:c>
      <x:c r="K3144" s="453" t="str">
        <x:v>NORTE | SUL</x:v>
      </x:c>
      <x:c r="L3144" s="453" t="str">
        <x:v>SIM</x:v>
      </x:c>
      <x:c r="M3144" s="453" t="str">
        <x:v>PRODUÇÃO · COMPÕE O FATOR K</x:v>
      </x:c>
      <x:c r="N3144" s="453" t="str">
        <x:v>DE/PARA POR CÓDIGO | NÃO INFORMADA</x:v>
      </x:c>
    </x:row>
    <x:row r="3145">
      <x:c r="A3145" s="453" t="str">
        <x:v>NOVEMBRO 2025</x:v>
      </x:c>
      <x:c r="B3145" s="453" t="str">
        <x:v>O&amp;M</x:v>
      </x:c>
      <x:c r="C3145" s="453" t="str">
        <x:v>PRODUÇÃO</x:v>
      </x:c>
      <x:c r="D3145" s="453" t="str">
        <x:v>LINHA VIVA</x:v>
      </x:c>
      <x:c r="E3145" s="453" t="str">
        <x:v>5031200311</x:v>
      </x:c>
      <x:c r="F3145" s="601" t="str">
        <x:v>RET ESTR PRI 2/3F SUS/PAS SP CRUZ SP LV</x:v>
      </x:c>
      <x:c r="G3145" s="453" t="str">
        <x:v>UNIDADE</x:v>
      </x:c>
      <x:c r="H3145" s="604" t="n">
        <x:v>232</x:v>
      </x:c>
      <x:c r="I3145" s="607" t="n">
        <x:v>98724.48</x:v>
      </x:c>
      <x:c r="J3145" s="607" t="n">
        <x:v>92728.08</x:v>
      </x:c>
      <x:c r="K3145" s="453" t="str">
        <x:v>NORTE | SUL</x:v>
      </x:c>
      <x:c r="L3145" s="453" t="str">
        <x:v>SIM</x:v>
      </x:c>
      <x:c r="M3145" s="453" t="str">
        <x:v>PRODUÇÃO · COMPÕE O FATOR K</x:v>
      </x:c>
      <x:c r="N3145" s="453" t="str">
        <x:v>DE/PARA POR CÓDIGO</x:v>
      </x:c>
    </x:row>
    <x:row r="3146">
      <x:c r="A3146" s="453" t="str">
        <x:v>NOVEMBRO 2025</x:v>
      </x:c>
      <x:c r="B3146" s="453" t="str">
        <x:v>O&amp;M</x:v>
      </x:c>
      <x:c r="C3146" s="453" t="str">
        <x:v>PRODUÇÃO</x:v>
      </x:c>
      <x:c r="D3146" s="453" t="str">
        <x:v>LINHA VIVA</x:v>
      </x:c>
      <x:c r="E3146" s="453" t="str">
        <x:v>5031200312</x:v>
      </x:c>
      <x:c r="F3146" s="601" t="str">
        <x:v>INST ESTR PRI 2/3F SUS/PAS DP CRUZ DP LV</x:v>
      </x:c>
      <x:c r="G3146" s="453" t="str">
        <x:v>UNIDADE</x:v>
      </x:c>
      <x:c r="H3146" s="604" t="n">
        <x:v>21</x:v>
      </x:c>
      <x:c r="I3146" s="607" t="n">
        <x:v>35500.8</x:v>
      </x:c>
      <x:c r="J3146" s="607" t="n">
        <x:v>24541.23</x:v>
      </x:c>
      <x:c r="K3146" s="453" t="str">
        <x:v>NORTE | SUL</x:v>
      </x:c>
      <x:c r="L3146" s="453" t="str">
        <x:v>SIM</x:v>
      </x:c>
      <x:c r="M3146" s="453" t="str">
        <x:v>PRODUÇÃO · COMPÕE O FATOR K</x:v>
      </x:c>
      <x:c r="N3146" s="453" t="str">
        <x:v>DE/PARA POR CÓDIGO | NÃO INFORMADA</x:v>
      </x:c>
    </x:row>
    <x:row r="3147">
      <x:c r="A3147" s="453" t="str">
        <x:v>NOVEMBRO 2025</x:v>
      </x:c>
      <x:c r="B3147" s="453" t="str">
        <x:v>O&amp;M</x:v>
      </x:c>
      <x:c r="C3147" s="453" t="str">
        <x:v>PRODUÇÃO</x:v>
      </x:c>
      <x:c r="D3147" s="453" t="str">
        <x:v>LINHA VIVA</x:v>
      </x:c>
      <x:c r="E3147" s="453" t="str">
        <x:v>5031200313</x:v>
      </x:c>
      <x:c r="F3147" s="601" t="str">
        <x:v>RET ESTR PRI 2/3F SUS/PAS DP CRUZ DP LV</x:v>
      </x:c>
      <x:c r="G3147" s="453" t="str">
        <x:v>UNIDADE</x:v>
      </x:c>
      <x:c r="H3147" s="604" t="n">
        <x:v>30</x:v>
      </x:c>
      <x:c r="I3147" s="607" t="n">
        <x:v>17893.06</x:v>
      </x:c>
      <x:c r="J3147" s="607" t="n">
        <x:v>22536.6</x:v>
      </x:c>
      <x:c r="K3147" s="453" t="str">
        <x:v>NORTE | SUL</x:v>
      </x:c>
      <x:c r="L3147" s="453" t="str">
        <x:v>SIM</x:v>
      </x:c>
      <x:c r="M3147" s="453" t="str">
        <x:v>PRODUÇÃO · COMPÕE O FATOR K</x:v>
      </x:c>
      <x:c r="N3147" s="453" t="str">
        <x:v>DE/PARA POR CÓDIGO</x:v>
      </x:c>
    </x:row>
    <x:row r="3148">
      <x:c r="A3148" s="453" t="str">
        <x:v>NOVEMBRO 2025</x:v>
      </x:c>
      <x:c r="B3148" s="453" t="str">
        <x:v>O&amp;M</x:v>
      </x:c>
      <x:c r="C3148" s="453" t="str">
        <x:v>PRODUÇÃO</x:v>
      </x:c>
      <x:c r="D3148" s="453" t="str">
        <x:v>LINHA VIVA</x:v>
      </x:c>
      <x:c r="E3148" s="453" t="str">
        <x:v>5031200314</x:v>
      </x:c>
      <x:c r="F3148" s="601" t="str">
        <x:v>INST ESTR PRI 2/3F ANC/AMA SP CRUZ DP LV</x:v>
      </x:c>
      <x:c r="G3148" s="453" t="str">
        <x:v>UNIDADE</x:v>
      </x:c>
      <x:c r="H3148" s="604" t="n">
        <x:v>38</x:v>
      </x:c>
      <x:c r="I3148" s="607" t="n">
        <x:v>81334.51</x:v>
      </x:c>
      <x:c r="J3148" s="607" t="n">
        <x:v>47579.04</x:v>
      </x:c>
      <x:c r="K3148" s="453" t="str">
        <x:v>NORTE | SUL</x:v>
      </x:c>
      <x:c r="L3148" s="453" t="str">
        <x:v>SIM</x:v>
      </x:c>
      <x:c r="M3148" s="453" t="str">
        <x:v>PRODUÇÃO · COMPÕE O FATOR K</x:v>
      </x:c>
      <x:c r="N3148" s="453" t="str">
        <x:v>DE/PARA POR CÓDIGO | NÃO INFORMADA</x:v>
      </x:c>
    </x:row>
    <x:row r="3149">
      <x:c r="A3149" s="453" t="str">
        <x:v>NOVEMBRO 2025</x:v>
      </x:c>
      <x:c r="B3149" s="453" t="str">
        <x:v>O&amp;M</x:v>
      </x:c>
      <x:c r="C3149" s="453" t="str">
        <x:v>PRODUÇÃO</x:v>
      </x:c>
      <x:c r="D3149" s="453" t="str">
        <x:v>LINHA VIVA</x:v>
      </x:c>
      <x:c r="E3149" s="453" t="str">
        <x:v>5031200315</x:v>
      </x:c>
      <x:c r="F3149" s="601" t="str">
        <x:v>RET ESTR PRI 2/3F ANC/AMA SP CRUZ DP LV</x:v>
      </x:c>
      <x:c r="G3149" s="453" t="str">
        <x:v>UNIDADE</x:v>
      </x:c>
      <x:c r="H3149" s="604" t="n">
        <x:v>28</x:v>
      </x:c>
      <x:c r="I3149" s="607" t="n">
        <x:v>23869.37</x:v>
      </x:c>
      <x:c r="J3149" s="607" t="n">
        <x:v>22536.08</x:v>
      </x:c>
      <x:c r="K3149" s="453" t="str">
        <x:v>NORTE | SUL</x:v>
      </x:c>
      <x:c r="L3149" s="453" t="str">
        <x:v>SIM</x:v>
      </x:c>
      <x:c r="M3149" s="453" t="str">
        <x:v>PRODUÇÃO · COMPÕE O FATOR K</x:v>
      </x:c>
      <x:c r="N3149" s="453" t="str">
        <x:v>DE/PARA POR CÓDIGO | NÃO INFORMADA</x:v>
      </x:c>
    </x:row>
    <x:row r="3150">
      <x:c r="A3150" s="453" t="str">
        <x:v>NOVEMBRO 2025</x:v>
      </x:c>
      <x:c r="B3150" s="453" t="str">
        <x:v>O&amp;M</x:v>
      </x:c>
      <x:c r="C3150" s="453" t="str">
        <x:v>PRODUÇÃO</x:v>
      </x:c>
      <x:c r="D3150" s="453" t="str">
        <x:v>LINHA VIVA</x:v>
      </x:c>
      <x:c r="E3150" s="453" t="str">
        <x:v>5031200316</x:v>
      </x:c>
      <x:c r="F3150" s="601" t="str">
        <x:v>INST ESTR PRI 2/3F ANC/AMA DP CRUZ DP LV</x:v>
      </x:c>
      <x:c r="G3150" s="453" t="str">
        <x:v>UNIDADE</x:v>
      </x:c>
      <x:c r="H3150" s="604" t="n">
        <x:v>26</x:v>
      </x:c>
      <x:c r="I3150" s="607" t="n">
        <x:v>84554.08</x:v>
      </x:c>
      <x:c r="J3150" s="607" t="n">
        <x:v>43406.48</x:v>
      </x:c>
      <x:c r="K3150" s="453" t="str">
        <x:v>NORTE | SUL</x:v>
      </x:c>
      <x:c r="L3150" s="453" t="str">
        <x:v>SIM</x:v>
      </x:c>
      <x:c r="M3150" s="453" t="str">
        <x:v>PRODUÇÃO · COMPÕE O FATOR K</x:v>
      </x:c>
      <x:c r="N3150" s="453" t="str">
        <x:v>DE/PARA POR CÓDIGO | NÃO INFORMADA</x:v>
      </x:c>
    </x:row>
    <x:row r="3151">
      <x:c r="A3151" s="453" t="str">
        <x:v>NOVEMBRO 2025</x:v>
      </x:c>
      <x:c r="B3151" s="453" t="str">
        <x:v>O&amp;M</x:v>
      </x:c>
      <x:c r="C3151" s="453" t="str">
        <x:v>PRODUÇÃO</x:v>
      </x:c>
      <x:c r="D3151" s="453" t="str">
        <x:v>LINHA VIVA</x:v>
      </x:c>
      <x:c r="E3151" s="453" t="str">
        <x:v>5031200317</x:v>
      </x:c>
      <x:c r="F3151" s="601" t="str">
        <x:v>RET ESTR PRI 2/3F ANC/AMA DP CRUZ DP LV</x:v>
      </x:c>
      <x:c r="G3151" s="453" t="str">
        <x:v>UNIDADE</x:v>
      </x:c>
      <x:c r="H3151" s="604" t="n">
        <x:v>9</x:v>
      </x:c>
      <x:c r="I3151" s="607" t="n">
        <x:v>11707.38</x:v>
      </x:c>
      <x:c r="J3151" s="607" t="n">
        <x:v>9659.34</x:v>
      </x:c>
      <x:c r="K3151" s="453" t="str">
        <x:v>NORTE | SUL</x:v>
      </x:c>
      <x:c r="L3151" s="453" t="str">
        <x:v>SIM</x:v>
      </x:c>
      <x:c r="M3151" s="453" t="str">
        <x:v>PRODUÇÃO · COMPÕE O FATOR K</x:v>
      </x:c>
      <x:c r="N3151" s="453" t="str">
        <x:v>DE/PARA POR CÓDIGO</x:v>
      </x:c>
    </x:row>
    <x:row r="3152">
      <x:c r="A3152" s="453" t="str">
        <x:v>NOVEMBRO 2025</x:v>
      </x:c>
      <x:c r="B3152" s="453" t="str">
        <x:v>O&amp;M</x:v>
      </x:c>
      <x:c r="C3152" s="453" t="str">
        <x:v>PRODUÇÃO</x:v>
      </x:c>
      <x:c r="D3152" s="453" t="str">
        <x:v>LINHA VIVA</x:v>
      </x:c>
      <x:c r="E3152" s="453" t="str">
        <x:v>5031200319</x:v>
      </x:c>
      <x:c r="F3152" s="601" t="str">
        <x:v>RET ESTR PRI 1F SUSP/PAS SP S/CRUZ LV</x:v>
      </x:c>
      <x:c r="G3152" s="453" t="str">
        <x:v>UNIDADE</x:v>
      </x:c>
      <x:c r="H3152" s="604" t="n">
        <x:v>6</x:v>
      </x:c>
      <x:c r="I3152" s="607" t="n">
        <x:v>1079.82</x:v>
      </x:c>
      <x:c r="J3152" s="607" t="n">
        <x:v>719.52</x:v>
      </x:c>
      <x:c r="K3152" s="453" t="str">
        <x:v>NORTE | SUL</x:v>
      </x:c>
      <x:c r="L3152" s="453" t="str">
        <x:v>SIM</x:v>
      </x:c>
      <x:c r="M3152" s="453" t="str">
        <x:v>PRODUÇÃO · COMPÕE O FATOR K</x:v>
      </x:c>
      <x:c r="N3152" s="453" t="str">
        <x:v>DE/PARA POR CÓDIGO</x:v>
      </x:c>
    </x:row>
    <x:row r="3153">
      <x:c r="A3153" s="453" t="str">
        <x:v>NOVEMBRO 2025</x:v>
      </x:c>
      <x:c r="B3153" s="453" t="str">
        <x:v>O&amp;M</x:v>
      </x:c>
      <x:c r="C3153" s="453" t="str">
        <x:v>PRODUÇÃO</x:v>
      </x:c>
      <x:c r="D3153" s="453" t="str">
        <x:v>LINHA VIVA</x:v>
      </x:c>
      <x:c r="E3153" s="453" t="str">
        <x:v>5031200322</x:v>
      </x:c>
      <x:c r="F3153" s="601" t="str">
        <x:v>INST ESTR PRI 1F ANC/AMA SP S/CRUZ LV</x:v>
      </x:c>
      <x:c r="G3153" s="453" t="str">
        <x:v>UNIDADE</x:v>
      </x:c>
      <x:c r="H3153" s="604" t="n">
        <x:v>3</x:v>
      </x:c>
      <x:c r="I3153" s="607" t="n">
        <x:v>1352.52</x:v>
      </x:c>
      <x:c r="J3153" s="607" t="n">
        <x:v>742.26</x:v>
      </x:c>
      <x:c r="K3153" s="453" t="str">
        <x:v>NORTE | SUL</x:v>
      </x:c>
      <x:c r="L3153" s="453" t="str">
        <x:v>SIM</x:v>
      </x:c>
      <x:c r="M3153" s="453" t="str">
        <x:v>PRODUÇÃO · COMPÕE O FATOR K</x:v>
      </x:c>
      <x:c r="N3153" s="453" t="str">
        <x:v>DE/PARA POR CÓDIGO</x:v>
      </x:c>
    </x:row>
    <x:row r="3154">
      <x:c r="A3154" s="453" t="str">
        <x:v>NOVEMBRO 2025</x:v>
      </x:c>
      <x:c r="B3154" s="453" t="str">
        <x:v>O&amp;M</x:v>
      </x:c>
      <x:c r="C3154" s="453" t="str">
        <x:v>PRODUÇÃO</x:v>
      </x:c>
      <x:c r="D3154" s="453" t="str">
        <x:v>LINHA VIVA</x:v>
      </x:c>
      <x:c r="E3154" s="453" t="str">
        <x:v>5031200327</x:v>
      </x:c>
      <x:c r="F3154" s="601" t="str">
        <x:v>RET ESTR PRI 2/3F SUS/PAS SP S/CRUZ LV</x:v>
      </x:c>
      <x:c r="G3154" s="453" t="str">
        <x:v>UNIDADE</x:v>
      </x:c>
      <x:c r="H3154" s="604" t="n">
        <x:v>4</x:v>
      </x:c>
      <x:c r="I3154" s="607" t="n">
        <x:v>1874.6</x:v>
      </x:c>
      <x:c r="J3154" s="607" t="n">
        <x:v>1121.68</x:v>
      </x:c>
      <x:c r="K3154" s="453" t="str">
        <x:v>NORTE | SUL</x:v>
      </x:c>
      <x:c r="L3154" s="453" t="str">
        <x:v>SIM</x:v>
      </x:c>
      <x:c r="M3154" s="453" t="str">
        <x:v>PRODUÇÃO · COMPÕE O FATOR K</x:v>
      </x:c>
      <x:c r="N3154" s="453" t="str">
        <x:v>DE/PARA POR CÓDIGO</x:v>
      </x:c>
    </x:row>
    <x:row r="3155">
      <x:c r="A3155" s="453" t="str">
        <x:v>NOVEMBRO 2025</x:v>
      </x:c>
      <x:c r="B3155" s="453" t="str">
        <x:v>O&amp;M</x:v>
      </x:c>
      <x:c r="C3155" s="453" t="str">
        <x:v>PRODUÇÃO</x:v>
      </x:c>
      <x:c r="D3155" s="453" t="str">
        <x:v>LINHA VIVA</x:v>
      </x:c>
      <x:c r="E3155" s="453" t="str">
        <x:v>5031200338</x:v>
      </x:c>
      <x:c r="F3155" s="601" t="str">
        <x:v>TURMA LV INST POSTE ESTRUT PRIMARIA LV</x:v>
      </x:c>
      <x:c r="G3155" s="453" t="str">
        <x:v>UNIDADE</x:v>
      </x:c>
      <x:c r="H3155" s="604" t="n">
        <x:v>91</x:v>
      </x:c>
      <x:c r="I3155" s="607" t="n">
        <x:v>92716.12</x:v>
      </x:c>
      <x:c r="J3155" s="607" t="n">
        <x:v>115470.81</x:v>
      </x:c>
      <x:c r="K3155" s="453" t="str">
        <x:v>NORTE | SUL</x:v>
      </x:c>
      <x:c r="L3155" s="453" t="str">
        <x:v>SIM</x:v>
      </x:c>
      <x:c r="M3155" s="453" t="str">
        <x:v>PRODUÇÃO · COMPÕE O FATOR K</x:v>
      </x:c>
      <x:c r="N3155" s="453" t="str">
        <x:v>DE/PARA POR CÓDIGO</x:v>
      </x:c>
    </x:row>
    <x:row r="3156">
      <x:c r="A3156" s="453" t="str">
        <x:v>NOVEMBRO 2025</x:v>
      </x:c>
      <x:c r="B3156" s="453" t="str">
        <x:v>O&amp;M</x:v>
      </x:c>
      <x:c r="C3156" s="453" t="str">
        <x:v>PRODUÇÃO</x:v>
      </x:c>
      <x:c r="D3156" s="453" t="str">
        <x:v>LINHA VIVA</x:v>
      </x:c>
      <x:c r="E3156" s="453" t="str">
        <x:v>5031200339</x:v>
      </x:c>
      <x:c r="F3156" s="601" t="str">
        <x:v>TURMA LV RET POSTE ESTRUT PRIMARIA LV</x:v>
      </x:c>
      <x:c r="G3156" s="453" t="str">
        <x:v>UNIDADE</x:v>
      </x:c>
      <x:c r="H3156" s="604" t="n">
        <x:v>55</x:v>
      </x:c>
      <x:c r="I3156" s="607" t="n">
        <x:v>32282.7</x:v>
      </x:c>
      <x:c r="J3156" s="607" t="n">
        <x:v>59821.3</x:v>
      </x:c>
      <x:c r="K3156" s="453" t="str">
        <x:v>NORTE | SUL</x:v>
      </x:c>
      <x:c r="L3156" s="453" t="str">
        <x:v>SIM</x:v>
      </x:c>
      <x:c r="M3156" s="453" t="str">
        <x:v>PRODUÇÃO · COMPÕE O FATOR K</x:v>
      </x:c>
      <x:c r="N3156" s="453" t="str">
        <x:v>DE/PARA POR CÓDIGO</x:v>
      </x:c>
    </x:row>
    <x:row r="3157">
      <x:c r="A3157" s="453" t="str">
        <x:v>NOVEMBRO 2025</x:v>
      </x:c>
      <x:c r="B3157" s="453" t="str">
        <x:v>O&amp;M</x:v>
      </x:c>
      <x:c r="C3157" s="453" t="str">
        <x:v>PRODUÇÃO</x:v>
      </x:c>
      <x:c r="D3157" s="453" t="str">
        <x:v>LINHA VIVA</x:v>
      </x:c>
      <x:c r="E3157" s="453" t="str">
        <x:v>5031200340</x:v>
      </x:c>
      <x:c r="F3157" s="601" t="str">
        <x:v>NIVELAR CRUZETA LV</x:v>
      </x:c>
      <x:c r="G3157" s="453" t="str">
        <x:v>CONJUNTO</x:v>
      </x:c>
      <x:c r="H3157" s="604" t="n">
        <x:v>48</x:v>
      </x:c>
      <x:c r="I3157" s="607" t="n">
        <x:v>17504.28</x:v>
      </x:c>
      <x:c r="J3157" s="607" t="n">
        <x:v>25371.36</x:v>
      </x:c>
      <x:c r="K3157" s="453" t="str">
        <x:v>NORTE</x:v>
      </x:c>
      <x:c r="L3157" s="453" t="str">
        <x:v>SIM</x:v>
      </x:c>
      <x:c r="M3157" s="453" t="str">
        <x:v>PRODUÇÃO · COMPÕE O FATOR K</x:v>
      </x:c>
      <x:c r="N3157" s="453" t="str">
        <x:v>DE/PARA POR CÓDIGO</x:v>
      </x:c>
    </x:row>
    <x:row r="3158">
      <x:c r="A3158" s="453" t="str">
        <x:v>NOVEMBRO 2025</x:v>
      </x:c>
      <x:c r="B3158" s="453" t="str">
        <x:v>O&amp;M</x:v>
      </x:c>
      <x:c r="C3158" s="453" t="str">
        <x:v>PRODUÇÃO</x:v>
      </x:c>
      <x:c r="D3158" s="453" t="str">
        <x:v>LINHA VIVA</x:v>
      </x:c>
      <x:c r="E3158" s="453" t="str">
        <x:v>5031200363</x:v>
      </x:c>
      <x:c r="F3158" s="601" t="str">
        <x:v>INST ESTR CP RELIG DIST 1F BASE C 1F LV</x:v>
      </x:c>
      <x:c r="G3158" s="453" t="str">
        <x:v>CONJUNTO</x:v>
      </x:c>
      <x:c r="H3158" s="604" t="n">
        <x:v>19</x:v>
      </x:c>
      <x:c r="I3158" s="607" t="n">
        <x:v>15755.37</x:v>
      </x:c>
      <x:c r="J3158" s="607" t="n">
        <x:v>26587.46</x:v>
      </x:c>
      <x:c r="K3158" s="453" t="str">
        <x:v>NORTE | SUL</x:v>
      </x:c>
      <x:c r="L3158" s="453" t="str">
        <x:v>SIM</x:v>
      </x:c>
      <x:c r="M3158" s="453" t="str">
        <x:v>PRODUÇÃO · COMPÕE O FATOR K</x:v>
      </x:c>
      <x:c r="N3158" s="453" t="str">
        <x:v>DE/PARA POR CÓDIGO</x:v>
      </x:c>
    </x:row>
    <x:row r="3159">
      <x:c r="A3159" s="453" t="str">
        <x:v>NOVEMBRO 2025</x:v>
      </x:c>
      <x:c r="B3159" s="453" t="str">
        <x:v>O&amp;M</x:v>
      </x:c>
      <x:c r="C3159" s="453" t="str">
        <x:v>PRODUÇÃO</x:v>
      </x:c>
      <x:c r="D3159" s="453" t="str">
        <x:v>LINHA VIVA</x:v>
      </x:c>
      <x:c r="E3159" s="453" t="str">
        <x:v>5031300110</x:v>
      </x:c>
      <x:c r="F3159" s="601" t="str">
        <x:v>INST ISOLADOR PINO/PILAR LV</x:v>
      </x:c>
      <x:c r="G3159" s="453" t="str">
        <x:v>UNIDADE</x:v>
      </x:c>
      <x:c r="H3159" s="604" t="n">
        <x:v>300</x:v>
      </x:c>
      <x:c r="I3159" s="607" t="n">
        <x:v>79980.3</x:v>
      </x:c>
      <x:c r="J3159" s="607" t="n">
        <x:v>97617</x:v>
      </x:c>
      <x:c r="K3159" s="453" t="str">
        <x:v>NORTE | SUL</x:v>
      </x:c>
      <x:c r="L3159" s="453" t="str">
        <x:v>SIM</x:v>
      </x:c>
      <x:c r="M3159" s="453" t="str">
        <x:v>PRODUÇÃO · COMPÕE O FATOR K</x:v>
      </x:c>
      <x:c r="N3159" s="453" t="str">
        <x:v>DE/PARA POR CÓDIGO</x:v>
      </x:c>
    </x:row>
    <x:row r="3160">
      <x:c r="A3160" s="453" t="str">
        <x:v>NOVEMBRO 2025</x:v>
      </x:c>
      <x:c r="B3160" s="453" t="str">
        <x:v>O&amp;M</x:v>
      </x:c>
      <x:c r="C3160" s="453" t="str">
        <x:v>PRODUÇÃO</x:v>
      </x:c>
      <x:c r="D3160" s="453" t="str">
        <x:v>LINHA VIVA</x:v>
      </x:c>
      <x:c r="E3160" s="453" t="str">
        <x:v>5031300111</x:v>
      </x:c>
      <x:c r="F3160" s="601" t="str">
        <x:v>RET ISOLADOR PINO/PILAR LV</x:v>
      </x:c>
      <x:c r="G3160" s="453" t="str">
        <x:v>UNIDADE</x:v>
      </x:c>
      <x:c r="H3160" s="604" t="n">
        <x:v>295</x:v>
      </x:c>
      <x:c r="I3160" s="607" t="n">
        <x:v>31168.23</x:v>
      </x:c>
      <x:c r="J3160" s="607" t="n">
        <x:v>64171.35</x:v>
      </x:c>
      <x:c r="K3160" s="453" t="str">
        <x:v>NORTE | SUL</x:v>
      </x:c>
      <x:c r="L3160" s="453" t="str">
        <x:v>SIM</x:v>
      </x:c>
      <x:c r="M3160" s="453" t="str">
        <x:v>PRODUÇÃO · COMPÕE O FATOR K</x:v>
      </x:c>
      <x:c r="N3160" s="453" t="str">
        <x:v>DE/PARA POR CÓDIGO | NÃO INFORMADA</x:v>
      </x:c>
    </x:row>
    <x:row r="3161">
      <x:c r="A3161" s="453" t="str">
        <x:v>NOVEMBRO 2025</x:v>
      </x:c>
      <x:c r="B3161" s="453" t="str">
        <x:v>O&amp;M</x:v>
      </x:c>
      <x:c r="C3161" s="453" t="str">
        <x:v>PRODUÇÃO</x:v>
      </x:c>
      <x:c r="D3161" s="453" t="str">
        <x:v>LINHA VIVA</x:v>
      </x:c>
      <x:c r="E3161" s="453" t="str">
        <x:v>5031300112</x:v>
      </x:c>
      <x:c r="F3161" s="601" t="str">
        <x:v>INST ISOLAD DISCO/ANCORAGEM LV</x:v>
      </x:c>
      <x:c r="G3161" s="453" t="str">
        <x:v>CONJUNTO</x:v>
      </x:c>
      <x:c r="H3161" s="604" t="n">
        <x:v>14</x:v>
      </x:c>
      <x:c r="I3161" s="607" t="n">
        <x:v>5982.27</x:v>
      </x:c>
      <x:c r="J3161" s="607" t="n">
        <x:v>5082.56</x:v>
      </x:c>
      <x:c r="K3161" s="453" t="str">
        <x:v>NORTE | SUL</x:v>
      </x:c>
      <x:c r="L3161" s="453" t="str">
        <x:v>SIM</x:v>
      </x:c>
      <x:c r="M3161" s="453" t="str">
        <x:v>PRODUÇÃO · COMPÕE O FATOR K</x:v>
      </x:c>
      <x:c r="N3161" s="453" t="str">
        <x:v>DE/PARA POR CÓDIGO</x:v>
      </x:c>
    </x:row>
    <x:row r="3162">
      <x:c r="A3162" s="453" t="str">
        <x:v>NOVEMBRO 2025</x:v>
      </x:c>
      <x:c r="B3162" s="453" t="str">
        <x:v>O&amp;M</x:v>
      </x:c>
      <x:c r="C3162" s="453" t="str">
        <x:v>PRODUÇÃO</x:v>
      </x:c>
      <x:c r="D3162" s="453" t="str">
        <x:v>LINHA VIVA</x:v>
      </x:c>
      <x:c r="E3162" s="453" t="str">
        <x:v>5031300113</x:v>
      </x:c>
      <x:c r="F3162" s="601" t="str">
        <x:v>RET ISOLAD DISCO/ANCORAGEM LV</x:v>
      </x:c>
      <x:c r="G3162" s="453" t="str">
        <x:v>CONJUNTO</x:v>
      </x:c>
      <x:c r="H3162" s="604" t="n">
        <x:v>10</x:v>
      </x:c>
      <x:c r="I3162" s="607" t="n">
        <x:v>1755.87</x:v>
      </x:c>
      <x:c r="J3162" s="607" t="n">
        <x:v>2545.5</x:v>
      </x:c>
      <x:c r="K3162" s="453" t="str">
        <x:v>NORTE | SUL</x:v>
      </x:c>
      <x:c r="L3162" s="453" t="str">
        <x:v>SIM</x:v>
      </x:c>
      <x:c r="M3162" s="453" t="str">
        <x:v>PRODUÇÃO · COMPÕE O FATOR K</x:v>
      </x:c>
      <x:c r="N3162" s="453" t="str">
        <x:v>DE/PARA POR CÓDIGO</x:v>
      </x:c>
    </x:row>
    <x:row r="3163">
      <x:c r="A3163" s="453" t="str">
        <x:v>NOVEMBRO 2025</x:v>
      </x:c>
      <x:c r="B3163" s="453" t="str">
        <x:v>O&amp;M</x:v>
      </x:c>
      <x:c r="C3163" s="453" t="str">
        <x:v>PRODUÇÃO</x:v>
      </x:c>
      <x:c r="D3163" s="453" t="str">
        <x:v>LINHA VIVA</x:v>
      </x:c>
      <x:c r="E3163" s="453" t="str">
        <x:v>5032000207</x:v>
      </x:c>
      <x:c r="F3163" s="601" t="str">
        <x:v>INST EMENDA COND NU AL/CU LV</x:v>
      </x:c>
      <x:c r="G3163" s="453" t="str">
        <x:v>UNIDADE</x:v>
      </x:c>
      <x:c r="H3163" s="604" t="n">
        <x:v>24</x:v>
      </x:c>
      <x:c r="I3163" s="607" t="n">
        <x:v>8678.04</x:v>
      </x:c>
      <x:c r="J3163" s="607" t="n">
        <x:v>8702.16</x:v>
      </x:c>
      <x:c r="K3163" s="453" t="str">
        <x:v>NORTE | SUL</x:v>
      </x:c>
      <x:c r="L3163" s="453" t="str">
        <x:v>SIM</x:v>
      </x:c>
      <x:c r="M3163" s="453" t="str">
        <x:v>PRODUÇÃO · COMPÕE O FATOR K</x:v>
      </x:c>
      <x:c r="N3163" s="453" t="str">
        <x:v>DE/PARA POR CÓDIGO</x:v>
      </x:c>
    </x:row>
    <x:row r="3164">
      <x:c r="A3164" s="453" t="str">
        <x:v>NOVEMBRO 2025</x:v>
      </x:c>
      <x:c r="B3164" s="453" t="str">
        <x:v>O&amp;M</x:v>
      </x:c>
      <x:c r="C3164" s="453" t="str">
        <x:v>PRODUÇÃO</x:v>
      </x:c>
      <x:c r="D3164" s="453" t="str">
        <x:v>LINHA VIVA</x:v>
      </x:c>
      <x:c r="E3164" s="453" t="str">
        <x:v>5032000208</x:v>
      </x:c>
      <x:c r="F3164" s="601" t="str">
        <x:v>INST CONECTOR EM CONDUTOR LV</x:v>
      </x:c>
      <x:c r="G3164" s="453" t="str">
        <x:v>UNIDADE</x:v>
      </x:c>
      <x:c r="H3164" s="604" t="n">
        <x:v>276</x:v>
      </x:c>
      <x:c r="I3164" s="607" t="n">
        <x:v>56442.76</x:v>
      </x:c>
      <x:c r="J3164" s="607" t="n">
        <x:v>74845.68</x:v>
      </x:c>
      <x:c r="K3164" s="453" t="str">
        <x:v>NORTE | SUL</x:v>
      </x:c>
      <x:c r="L3164" s="453" t="str">
        <x:v>SIM</x:v>
      </x:c>
      <x:c r="M3164" s="453" t="str">
        <x:v>PRODUÇÃO · COMPÕE O FATOR K</x:v>
      </x:c>
      <x:c r="N3164" s="453" t="str">
        <x:v>DE/PARA POR CÓDIGO</x:v>
      </x:c>
    </x:row>
    <x:row r="3165">
      <x:c r="A3165" s="453" t="str">
        <x:v>NOVEMBRO 2025</x:v>
      </x:c>
      <x:c r="B3165" s="453" t="str">
        <x:v>O&amp;M</x:v>
      </x:c>
      <x:c r="C3165" s="453" t="str">
        <x:v>PRODUÇÃO</x:v>
      </x:c>
      <x:c r="D3165" s="453" t="str">
        <x:v>LINHA VIVA</x:v>
      </x:c>
      <x:c r="E3165" s="453" t="str">
        <x:v>5032000209</x:v>
      </x:c>
      <x:c r="F3165" s="601" t="str">
        <x:v>RET CONECTOR EM CONDUTOR LV</x:v>
      </x:c>
      <x:c r="G3165" s="453" t="str">
        <x:v>UNIDADE</x:v>
      </x:c>
      <x:c r="H3165" s="604" t="n">
        <x:v>264</x:v>
      </x:c>
      <x:c r="I3165" s="607" t="n">
        <x:v>40869.06</x:v>
      </x:c>
      <x:c r="J3165" s="607" t="n">
        <x:v>45291.84</x:v>
      </x:c>
      <x:c r="K3165" s="453" t="str">
        <x:v>NORTE</x:v>
      </x:c>
      <x:c r="L3165" s="453" t="str">
        <x:v>SIM</x:v>
      </x:c>
      <x:c r="M3165" s="453" t="str">
        <x:v>PRODUÇÃO · COMPÕE O FATOR K</x:v>
      </x:c>
      <x:c r="N3165" s="453" t="str">
        <x:v>DE/PARA POR CÓDIGO</x:v>
      </x:c>
    </x:row>
    <x:row r="3166">
      <x:c r="A3166" s="453" t="str">
        <x:v>NOVEMBRO 2025</x:v>
      </x:c>
      <x:c r="B3166" s="453" t="str">
        <x:v>O&amp;M</x:v>
      </x:c>
      <x:c r="C3166" s="453" t="str">
        <x:v>PRODUÇÃO</x:v>
      </x:c>
      <x:c r="D3166" s="453" t="str">
        <x:v>LINHA VIVA</x:v>
      </x:c>
      <x:c r="E3166" s="453" t="str">
        <x:v>5032000214</x:v>
      </x:c>
      <x:c r="F3166" s="601" t="str">
        <x:v>INST AMARRACAO COND NU/MULTIP/PROTEG LV</x:v>
      </x:c>
      <x:c r="G3166" s="453" t="str">
        <x:v>UNIDADE</x:v>
      </x:c>
      <x:c r="H3166" s="604" t="n">
        <x:v>161</x:v>
      </x:c>
      <x:c r="I3166" s="607" t="n">
        <x:v>25730.04</x:v>
      </x:c>
      <x:c r="J3166" s="607" t="n">
        <x:v>51106.23</x:v>
      </x:c>
      <x:c r="K3166" s="453" t="str">
        <x:v>NORTE | SUL</x:v>
      </x:c>
      <x:c r="L3166" s="453" t="str">
        <x:v>SIM</x:v>
      </x:c>
      <x:c r="M3166" s="453" t="str">
        <x:v>PRODUÇÃO · COMPÕE O FATOR K</x:v>
      </x:c>
      <x:c r="N3166" s="453" t="str">
        <x:v>DE/PARA POR CÓDIGO</x:v>
      </x:c>
    </x:row>
    <x:row r="3167">
      <x:c r="A3167" s="453" t="str">
        <x:v>NOVEMBRO 2025</x:v>
      </x:c>
      <x:c r="B3167" s="453" t="str">
        <x:v>O&amp;M</x:v>
      </x:c>
      <x:c r="C3167" s="453" t="str">
        <x:v>PRODUÇÃO</x:v>
      </x:c>
      <x:c r="D3167" s="453" t="str">
        <x:v>LINHA VIVA</x:v>
      </x:c>
      <x:c r="E3167" s="453" t="str">
        <x:v>5032000215</x:v>
      </x:c>
      <x:c r="F3167" s="601" t="str">
        <x:v>INST FLY TAP/CRUZAM AEREO LV</x:v>
      </x:c>
      <x:c r="G3167" s="453" t="str">
        <x:v>UNIDADE</x:v>
      </x:c>
      <x:c r="H3167" s="604" t="n">
        <x:v>26</x:v>
      </x:c>
      <x:c r="I3167" s="607" t="n">
        <x:v>20481.14</x:v>
      </x:c>
      <x:c r="J3167" s="607" t="n">
        <x:v>13312.52</x:v>
      </x:c>
      <x:c r="K3167" s="453" t="str">
        <x:v>NORTE | SUL</x:v>
      </x:c>
      <x:c r="L3167" s="453" t="str">
        <x:v>SIM</x:v>
      </x:c>
      <x:c r="M3167" s="453" t="str">
        <x:v>PRODUÇÃO · COMPÕE O FATOR K</x:v>
      </x:c>
      <x:c r="N3167" s="453" t="str">
        <x:v>DE/PARA POR CÓDIGO | NÃO INFORMADA</x:v>
      </x:c>
    </x:row>
    <x:row r="3168">
      <x:c r="A3168" s="453" t="str">
        <x:v>NOVEMBRO 2025</x:v>
      </x:c>
      <x:c r="B3168" s="453" t="str">
        <x:v>O&amp;M</x:v>
      </x:c>
      <x:c r="C3168" s="453" t="str">
        <x:v>PRODUÇÃO</x:v>
      </x:c>
      <x:c r="D3168" s="453" t="str">
        <x:v>LINHA VIVA</x:v>
      </x:c>
      <x:c r="E3168" s="453" t="str">
        <x:v>5032000216</x:v>
      </x:c>
      <x:c r="F3168" s="601" t="str">
        <x:v>RET FLY TAP /CRUZAM AEREO LV</x:v>
      </x:c>
      <x:c r="G3168" s="453" t="str">
        <x:v>UNIDADE</x:v>
      </x:c>
      <x:c r="H3168" s="604" t="n">
        <x:v>7</x:v>
      </x:c>
      <x:c r="I3168" s="607" t="n">
        <x:v>5530.09</x:v>
      </x:c>
      <x:c r="J3168" s="607" t="n">
        <x:v>2304.54</x:v>
      </x:c>
      <x:c r="K3168" s="453" t="str">
        <x:v>NORTE</x:v>
      </x:c>
      <x:c r="L3168" s="453" t="str">
        <x:v>SIM</x:v>
      </x:c>
      <x:c r="M3168" s="453" t="str">
        <x:v>PRODUÇÃO · COMPÕE O FATOR K</x:v>
      </x:c>
      <x:c r="N3168" s="453" t="str">
        <x:v>DE/PARA POR CÓDIGO</x:v>
      </x:c>
    </x:row>
    <x:row r="3169">
      <x:c r="A3169" s="453" t="str">
        <x:v>NOVEMBRO 2025</x:v>
      </x:c>
      <x:c r="B3169" s="453" t="str">
        <x:v>O&amp;M</x:v>
      </x:c>
      <x:c r="C3169" s="453" t="str">
        <x:v>PRODUÇÃO</x:v>
      </x:c>
      <x:c r="D3169" s="453" t="str">
        <x:v>LINHA VIVA</x:v>
      </x:c>
      <x:c r="E3169" s="453" t="str">
        <x:v>5033000292</x:v>
      </x:c>
      <x:c r="F3169" s="601" t="str">
        <x:v>INST CHAVE FUSIVEL 15/25KV LV</x:v>
      </x:c>
      <x:c r="G3169" s="453" t="str">
        <x:v>UNIDADE</x:v>
      </x:c>
      <x:c r="H3169" s="604" t="n">
        <x:v>228</x:v>
      </x:c>
      <x:c r="I3169" s="607" t="n">
        <x:v>148397.83</x:v>
      </x:c>
      <x:c r="J3169" s="607" t="n">
        <x:v>86795.04</x:v>
      </x:c>
      <x:c r="K3169" s="453" t="str">
        <x:v>NORTE | SUL</x:v>
      </x:c>
      <x:c r="L3169" s="453" t="str">
        <x:v>SIM</x:v>
      </x:c>
      <x:c r="M3169" s="453" t="str">
        <x:v>PRODUÇÃO · COMPÕE O FATOR K</x:v>
      </x:c>
      <x:c r="N3169" s="453" t="str">
        <x:v>DE/PARA POR CÓDIGO | NÃO INFORMADA</x:v>
      </x:c>
    </x:row>
    <x:row r="3170">
      <x:c r="A3170" s="453" t="str">
        <x:v>NOVEMBRO 2025</x:v>
      </x:c>
      <x:c r="B3170" s="453" t="str">
        <x:v>O&amp;M</x:v>
      </x:c>
      <x:c r="C3170" s="453" t="str">
        <x:v>PRODUÇÃO</x:v>
      </x:c>
      <x:c r="D3170" s="453" t="str">
        <x:v>LINHA VIVA</x:v>
      </x:c>
      <x:c r="E3170" s="453" t="str">
        <x:v>5033000293</x:v>
      </x:c>
      <x:c r="F3170" s="601" t="str">
        <x:v>RET CHAVE FUSIVEL 15/25KV LV</x:v>
      </x:c>
      <x:c r="G3170" s="453" t="str">
        <x:v>UNIDADE</x:v>
      </x:c>
      <x:c r="H3170" s="604" t="n">
        <x:v>214</x:v>
      </x:c>
      <x:c r="I3170" s="607" t="n">
        <x:v>104418.96</x:v>
      </x:c>
      <x:c r="J3170" s="607" t="n">
        <x:v>72468.96</x:v>
      </x:c>
      <x:c r="K3170" s="453" t="str">
        <x:v>NORTE | SUL</x:v>
      </x:c>
      <x:c r="L3170" s="453" t="str">
        <x:v>SIM</x:v>
      </x:c>
      <x:c r="M3170" s="453" t="str">
        <x:v>PRODUÇÃO · COMPÕE O FATOR K</x:v>
      </x:c>
      <x:c r="N3170" s="453" t="str">
        <x:v>DE/PARA POR CÓDIGO</x:v>
      </x:c>
    </x:row>
    <x:row r="3171">
      <x:c r="A3171" s="453" t="str">
        <x:v>NOVEMBRO 2025</x:v>
      </x:c>
      <x:c r="B3171" s="453" t="str">
        <x:v>O&amp;M</x:v>
      </x:c>
      <x:c r="C3171" s="453" t="str">
        <x:v>PRODUÇÃO</x:v>
      </x:c>
      <x:c r="D3171" s="453" t="str">
        <x:v>LINHA VIVA</x:v>
      </x:c>
      <x:c r="E3171" s="453" t="str">
        <x:v>5033000296</x:v>
      </x:c>
      <x:c r="F3171" s="601" t="str">
        <x:v>INST CHAVE FACA LV</x:v>
      </x:c>
      <x:c r="G3171" s="453" t="str">
        <x:v>UNIDADE</x:v>
      </x:c>
      <x:c r="H3171" s="604" t="n">
        <x:v>64</x:v>
      </x:c>
      <x:c r="I3171" s="607" t="n">
        <x:v>41968.84</x:v>
      </x:c>
      <x:c r="J3171" s="607" t="n">
        <x:v>24363.52</x:v>
      </x:c>
      <x:c r="K3171" s="453" t="str">
        <x:v>NORTE | SUL</x:v>
      </x:c>
      <x:c r="L3171" s="453" t="str">
        <x:v>SIM</x:v>
      </x:c>
      <x:c r="M3171" s="453" t="str">
        <x:v>PRODUÇÃO · COMPÕE O FATOR K</x:v>
      </x:c>
      <x:c r="N3171" s="453" t="str">
        <x:v>DE/PARA POR CÓDIGO</x:v>
      </x:c>
    </x:row>
    <x:row r="3172">
      <x:c r="A3172" s="453" t="str">
        <x:v>NOVEMBRO 2025</x:v>
      </x:c>
      <x:c r="B3172" s="453" t="str">
        <x:v>O&amp;M</x:v>
      </x:c>
      <x:c r="C3172" s="453" t="str">
        <x:v>PRODUÇÃO</x:v>
      </x:c>
      <x:c r="D3172" s="453" t="str">
        <x:v>LINHA VIVA</x:v>
      </x:c>
      <x:c r="E3172" s="453" t="str">
        <x:v>5033000297</x:v>
      </x:c>
      <x:c r="F3172" s="601" t="str">
        <x:v>RET CHAVE FACA LV</x:v>
      </x:c>
      <x:c r="G3172" s="453" t="str">
        <x:v>UNIDADE</x:v>
      </x:c>
      <x:c r="H3172" s="604" t="n">
        <x:v>55</x:v>
      </x:c>
      <x:c r="I3172" s="607" t="n">
        <x:v>27224.81</x:v>
      </x:c>
      <x:c r="J3172" s="607" t="n">
        <x:v>18625.2</x:v>
      </x:c>
      <x:c r="K3172" s="453" t="str">
        <x:v>NORTE | SUL</x:v>
      </x:c>
      <x:c r="L3172" s="453" t="str">
        <x:v>SIM</x:v>
      </x:c>
      <x:c r="M3172" s="453" t="str">
        <x:v>PRODUÇÃO · COMPÕE O FATOR K</x:v>
      </x:c>
      <x:c r="N3172" s="453" t="str">
        <x:v>DE/PARA POR CÓDIGO</x:v>
      </x:c>
    </x:row>
    <x:row r="3173">
      <x:c r="A3173" s="453" t="str">
        <x:v>NOVEMBRO 2025</x:v>
      </x:c>
      <x:c r="B3173" s="453" t="str">
        <x:v>O&amp;M</x:v>
      </x:c>
      <x:c r="C3173" s="453" t="str">
        <x:v>PRODUÇÃO</x:v>
      </x:c>
      <x:c r="D3173" s="453" t="str">
        <x:v>LINHA VIVA</x:v>
      </x:c>
      <x:c r="E3173" s="453" t="str">
        <x:v>5033000318</x:v>
      </x:c>
      <x:c r="F3173" s="601" t="str">
        <x:v>INST PARA-RAIOS MT LV</x:v>
      </x:c>
      <x:c r="G3173" s="453" t="str">
        <x:v>UNIDADE</x:v>
      </x:c>
      <x:c r="H3173" s="604" t="n">
        <x:v>86</x:v>
      </x:c>
      <x:c r="I3173" s="607" t="n">
        <x:v>113385.81</x:v>
      </x:c>
      <x:c r="J3173" s="607" t="n">
        <x:v>33603.64</x:v>
      </x:c>
      <x:c r="K3173" s="453" t="str">
        <x:v>NORTE | SUL</x:v>
      </x:c>
      <x:c r="L3173" s="453" t="str">
        <x:v>SIM</x:v>
      </x:c>
      <x:c r="M3173" s="453" t="str">
        <x:v>PRODUÇÃO · COMPÕE O FATOR K</x:v>
      </x:c>
      <x:c r="N3173" s="453" t="str">
        <x:v>DE/PARA POR CÓDIGO | NÃO INFORMADA</x:v>
      </x:c>
    </x:row>
    <x:row r="3174">
      <x:c r="A3174" s="453" t="str">
        <x:v>NOVEMBRO 2025</x:v>
      </x:c>
      <x:c r="B3174" s="453" t="str">
        <x:v>O&amp;M</x:v>
      </x:c>
      <x:c r="C3174" s="453" t="str">
        <x:v>PRODUÇÃO</x:v>
      </x:c>
      <x:c r="D3174" s="453" t="str">
        <x:v>LINHA VIVA</x:v>
      </x:c>
      <x:c r="E3174" s="453" t="str">
        <x:v>5033000319</x:v>
      </x:c>
      <x:c r="F3174" s="601" t="str">
        <x:v>RET PARA-RAIOS MT LV</x:v>
      </x:c>
      <x:c r="G3174" s="453" t="str">
        <x:v>UNIDADE</x:v>
      </x:c>
      <x:c r="H3174" s="604" t="n">
        <x:v>85</x:v>
      </x:c>
      <x:c r="I3174" s="607" t="n">
        <x:v>74457.36</x:v>
      </x:c>
      <x:c r="J3174" s="607" t="n">
        <x:v>20844.55</x:v>
      </x:c>
      <x:c r="K3174" s="453" t="str">
        <x:v>NORTE | SUL</x:v>
      </x:c>
      <x:c r="L3174" s="453" t="str">
        <x:v>SIM</x:v>
      </x:c>
      <x:c r="M3174" s="453" t="str">
        <x:v>PRODUÇÃO · COMPÕE O FATOR K</x:v>
      </x:c>
      <x:c r="N3174" s="453" t="str">
        <x:v>DE/PARA POR CÓDIGO</x:v>
      </x:c>
    </x:row>
    <x:row r="3175">
      <x:c r="A3175" s="453" t="str">
        <x:v>NOVEMBRO 2025</x:v>
      </x:c>
      <x:c r="B3175" s="453" t="str">
        <x:v>O&amp;M</x:v>
      </x:c>
      <x:c r="C3175" s="453" t="str">
        <x:v>PRODUÇÃO</x:v>
      </x:c>
      <x:c r="D3175" s="453" t="str">
        <x:v>PODA</x:v>
      </x:c>
      <x:c r="E3175" s="453" t="str">
        <x:v>5035000065</x:v>
      </x:c>
      <x:c r="F3175" s="601" t="str">
        <x:v>PODA ARV&gt;6&lt;12M REDE BT CENTRAL 2MC PO LV</x:v>
      </x:c>
      <x:c r="G3175" s="453" t="str">
        <x:v>UNIDADE</x:v>
      </x:c>
      <x:c r="H3175" s="604" t="n">
        <x:v>2</x:v>
      </x:c>
      <x:c r="I3175" s="607" t="n">
        <x:v>5855.52</x:v>
      </x:c>
      <x:c r="J3175" s="607" t="n">
        <x:v>1416.98</x:v>
      </x:c>
      <x:c r="K3175" s="453" t="str">
        <x:v>NORTE</x:v>
      </x:c>
      <x:c r="L3175" s="453" t="str">
        <x:v>SIM</x:v>
      </x:c>
      <x:c r="M3175" s="453" t="str">
        <x:v>PRODUÇÃO · COMPÕE O FATOR K</x:v>
      </x:c>
      <x:c r="N3175" s="453" t="str">
        <x:v>SUGESTÃO POR SIMILARIDADE</x:v>
      </x:c>
    </x:row>
    <x:row r="3176">
      <x:c r="A3176" s="453" t="str">
        <x:v>NOVEMBRO 2025</x:v>
      </x:c>
      <x:c r="B3176" s="453" t="str">
        <x:v>O&amp;M</x:v>
      </x:c>
      <x:c r="C3176" s="453" t="str">
        <x:v>PRODUÇÃO</x:v>
      </x:c>
      <x:c r="D3176" s="453" t="str">
        <x:v>LIGAÇÃO NOVA</x:v>
      </x:c>
      <x:c r="E3176" s="453" t="str">
        <x:v>5082000194</x:v>
      </x:c>
      <x:c r="F3176" s="601" t="str">
        <x:v>INST PADRAO ENTRADA PARCIAL STC</x:v>
      </x:c>
      <x:c r="G3176" s="453" t="str">
        <x:v>UNIDADE</x:v>
      </x:c>
      <x:c r="H3176" s="604" t="n">
        <x:v>119</x:v>
      </x:c>
      <x:c r="I3176" s="607" t="n">
        <x:v>7557.69</x:v>
      </x:c>
      <x:c r="J3176" s="607" t="n">
        <x:v>25865.84</x:v>
      </x:c>
      <x:c r="K3176" s="453" t="str">
        <x:v>NORTE</x:v>
      </x:c>
      <x:c r="L3176" s="453" t="str">
        <x:v>SIM</x:v>
      </x:c>
      <x:c r="M3176" s="453" t="str">
        <x:v>PRODUÇÃO · COMPÕE O FATOR K</x:v>
      </x:c>
      <x:c r="N3176" s="453" t="str">
        <x:v>DE/PARA POR CÓDIGO</x:v>
      </x:c>
    </x:row>
    <x:row r="3177">
      <x:c r="A3177" s="453" t="str">
        <x:v>NOVEMBRO 2025</x:v>
      </x:c>
      <x:c r="B3177" s="453" t="str">
        <x:v>O&amp;M</x:v>
      </x:c>
      <x:c r="C3177" s="453" t="str">
        <x:v>PRODUÇÃO</x:v>
      </x:c>
      <x:c r="D3177" s="453" t="str">
        <x:v>LIGAÇÃO NOVA</x:v>
      </x:c>
      <x:c r="E3177" s="453" t="str">
        <x:v>5082000198</x:v>
      </x:c>
      <x:c r="F3177" s="601" t="str">
        <x:v>INST MEDIDOR ELETRONICO STC</x:v>
      </x:c>
      <x:c r="G3177" s="453" t="str">
        <x:v>UNIDADE</x:v>
      </x:c>
      <x:c r="H3177" s="604" t="n">
        <x:v>119</x:v>
      </x:c>
      <x:c r="I3177" s="607" t="n">
        <x:v>7222.11</x:v>
      </x:c>
      <x:c r="J3177" s="607" t="n">
        <x:v>19561.22</x:v>
      </x:c>
      <x:c r="K3177" s="453" t="str">
        <x:v>NORTE</x:v>
      </x:c>
      <x:c r="L3177" s="453" t="str">
        <x:v>SIM</x:v>
      </x:c>
      <x:c r="M3177" s="453" t="str">
        <x:v>PRODUÇÃO · COMPÕE O FATOR K</x:v>
      </x:c>
      <x:c r="N3177" s="453" t="str">
        <x:v>DE/PARA POR CÓDIGO</x:v>
      </x:c>
    </x:row>
    <x:row r="3178">
      <x:c r="A3178" s="453" t="str">
        <x:v>NOVEMBRO 2025</x:v>
      </x:c>
      <x:c r="B3178" s="453" t="str">
        <x:v>O&amp;M</x:v>
      </x:c>
      <x:c r="C3178" s="453" t="str">
        <x:v>PRODUÇÃO</x:v>
      </x:c>
      <x:c r="D3178" s="453" t="str">
        <x:v>LINHA MORTA</x:v>
      </x:c>
      <x:c r="E3178" s="453" t="str">
        <x:v>5400099116</x:v>
      </x:c>
      <x:c r="F3178" s="601" t="str">
        <x:v>INST CORTA-CIRCUITO BT LM</x:v>
      </x:c>
      <x:c r="G3178" s="453" t="str">
        <x:v>UNIDADE</x:v>
      </x:c>
      <x:c r="H3178" s="604" t="n">
        <x:v>2</x:v>
      </x:c>
      <x:c r="I3178" s="607" t="n">
        <x:v>80.96</x:v>
      </x:c>
      <x:c r="J3178" s="607" t="n">
        <x:v>725.08</x:v>
      </x:c>
      <x:c r="K3178" s="453" t="str">
        <x:v>NORTE</x:v>
      </x:c>
      <x:c r="L3178" s="453" t="str">
        <x:v>SIM</x:v>
      </x:c>
      <x:c r="M3178" s="453" t="str">
        <x:v>PRODUÇÃO · COMPÕE O FATOR K</x:v>
      </x:c>
      <x:c r="N3178" s="453" t="str">
        <x:v>NÃO INFORMADA | DE/PARA POR CÓDIGO</x:v>
      </x:c>
    </x:row>
    <x:row r="3179">
      <x:c r="A3179" s="453" t="str">
        <x:v>NOVEMBRO 2025</x:v>
      </x:c>
      <x:c r="B3179" s="453" t="str">
        <x:v>O&amp;M</x:v>
      </x:c>
      <x:c r="C3179" s="453" t="str">
        <x:v>PRODUÇÃO</x:v>
      </x:c>
      <x:c r="D3179" s="453" t="str">
        <x:v>LINHA MORTA</x:v>
      </x:c>
      <x:c r="E3179" s="453" t="str">
        <x:v>5400099117</x:v>
      </x:c>
      <x:c r="F3179" s="601" t="str">
        <x:v>RET CORTA-CIRCUITO BT LM</x:v>
      </x:c>
      <x:c r="G3179" s="453" t="str">
        <x:v>UNIDADE</x:v>
      </x:c>
      <x:c r="H3179" s="604" t="n">
        <x:v>2</x:v>
      </x:c>
      <x:c r="I3179" s="607" t="n">
        <x:v>55.66</x:v>
      </x:c>
      <x:c r="J3179" s="607" t="n">
        <x:v>498.46</x:v>
      </x:c>
      <x:c r="K3179" s="453" t="str">
        <x:v>NORTE</x:v>
      </x:c>
      <x:c r="L3179" s="453" t="str">
        <x:v>SIM</x:v>
      </x:c>
      <x:c r="M3179" s="453" t="str">
        <x:v>PRODUÇÃO · COMPÕE O FATOR K</x:v>
      </x:c>
      <x:c r="N3179" s="453" t="str">
        <x:v>DE/PARA POR CÓDIGO</x:v>
      </x:c>
    </x:row>
    <x:row r="3180">
      <x:c r="A3180" s="453" t="str">
        <x:v>NOVEMBRO 2025</x:v>
      </x:c>
      <x:c r="B3180" s="453" t="str">
        <x:v>O&amp;M</x:v>
      </x:c>
      <x:c r="C3180" s="453" t="str">
        <x:v>PRODUÇÃO</x:v>
      </x:c>
      <x:c r="D3180" s="453" t="str">
        <x:v>LINHA MORTA</x:v>
      </x:c>
      <x:c r="E3180" s="453" t="str">
        <x:v>5400099188</x:v>
      </x:c>
      <x:c r="F3180" s="601" t="str">
        <x:v>INST HASTE PARA-RAIOS LM</x:v>
      </x:c>
      <x:c r="G3180" s="453" t="str">
        <x:v>UNIDADE</x:v>
      </x:c>
      <x:c r="H3180" s="604" t="n">
        <x:v>12</x:v>
      </x:c>
      <x:c r="I3180" s="607" t="n">
        <x:v>1347.12</x:v>
      </x:c>
      <x:c r="J3180" s="607" t="n">
        <x:v>3766.8</x:v>
      </x:c>
      <x:c r="K3180" s="453" t="str">
        <x:v>NORTE | SUL</x:v>
      </x:c>
      <x:c r="L3180" s="453" t="str">
        <x:v>SIM</x:v>
      </x:c>
      <x:c r="M3180" s="453" t="str">
        <x:v>PRODUÇÃO · COMPÕE O FATOR K</x:v>
      </x:c>
      <x:c r="N3180" s="453" t="str">
        <x:v>DE/PARA POR CÓDIGO</x:v>
      </x:c>
    </x:row>
    <x:row r="3181">
      <x:c r="A3181" s="453" t="str">
        <x:v>NOVEMBRO 2025</x:v>
      </x:c>
      <x:c r="B3181" s="453" t="str">
        <x:v>O&amp;M</x:v>
      </x:c>
      <x:c r="C3181" s="453" t="str">
        <x:v>PRODUÇÃO</x:v>
      </x:c>
      <x:c r="D3181" s="453" t="str">
        <x:v>LINHA MORTA</x:v>
      </x:c>
      <x:c r="E3181" s="453" t="str">
        <x:v>5400099189</x:v>
      </x:c>
      <x:c r="F3181" s="601" t="str">
        <x:v>RET HASTE PARA-RAIOS LM</x:v>
      </x:c>
      <x:c r="G3181" s="453" t="str">
        <x:v>UNIDADE</x:v>
      </x:c>
      <x:c r="H3181" s="604" t="n">
        <x:v>21</x:v>
      </x:c>
      <x:c r="I3181" s="607" t="n">
        <x:v>922.32</x:v>
      </x:c>
      <x:c r="J3181" s="607" t="n">
        <x:v>3284.82</x:v>
      </x:c>
      <x:c r="K3181" s="453" t="str">
        <x:v>NORTE | SUL</x:v>
      </x:c>
      <x:c r="L3181" s="453" t="str">
        <x:v>SIM</x:v>
      </x:c>
      <x:c r="M3181" s="453" t="str">
        <x:v>PRODUÇÃO · COMPÕE O FATOR K</x:v>
      </x:c>
      <x:c r="N3181" s="453" t="str">
        <x:v>DE/PARA POR CÓDIGO</x:v>
      </x:c>
    </x:row>
    <x:row r="3182">
      <x:c r="A3182" s="453" t="str">
        <x:v>NOVEMBRO 2025</x:v>
      </x:c>
      <x:c r="B3182" s="453" t="str">
        <x:v>O&amp;M</x:v>
      </x:c>
      <x:c r="C3182" s="453" t="str">
        <x:v>PRODUÇÃO</x:v>
      </x:c>
      <x:c r="D3182" s="453" t="str">
        <x:v>LINHA MORTA</x:v>
      </x:c>
      <x:c r="E3182" s="453" t="str">
        <x:v>5400099204</x:v>
      </x:c>
      <x:c r="F3182" s="601" t="str">
        <x:v>IMPLANT TALA (REFORCO POSTE MAD) BASE LM</x:v>
      </x:c>
      <x:c r="G3182" s="453" t="str">
        <x:v>UNIDADE</x:v>
      </x:c>
      <x:c r="H3182" s="604" t="n">
        <x:v>54</x:v>
      </x:c>
      <x:c r="I3182" s="607" t="n">
        <x:v>50825.68</x:v>
      </x:c>
      <x:c r="J3182" s="607" t="n">
        <x:v>57069.9</x:v>
      </x:c>
      <x:c r="K3182" s="453" t="str">
        <x:v>NORTE</x:v>
      </x:c>
      <x:c r="L3182" s="453" t="str">
        <x:v>SIM</x:v>
      </x:c>
      <x:c r="M3182" s="453" t="str">
        <x:v>PRODUÇÃO · COMPÕE O FATOR K</x:v>
      </x:c>
      <x:c r="N3182" s="453" t="str">
        <x:v>DE/PARA POR CÓDIGO</x:v>
      </x:c>
    </x:row>
    <x:row r="3183">
      <x:c r="A3183" s="453" t="str">
        <x:v>NOVEMBRO 2025</x:v>
      </x:c>
      <x:c r="B3183" s="453" t="str">
        <x:v>PERDAS</x:v>
      </x:c>
      <x:c r="C3183" s="453" t="str">
        <x:v>PERDAS</x:v>
      </x:c>
      <x:c r="D3183" s="453" t="str">
        <x:v>FORA DO ANEXO IX</x:v>
      </x:c>
      <x:c r="E3183" s="453" t="str">
        <x:v>5015021017</x:v>
      </x:c>
      <x:c r="F3183" s="601" t="str">
        <x:v>RET MEDIDOR CONCENTR C/ TLI SUST SMC</x:v>
      </x:c>
      <x:c r="G3183" s="453" t="str">
        <x:v>NÃO INFORMADA</x:v>
      </x:c>
      <x:c r="H3183" s="604" t="n">
        <x:v>68</x:v>
      </x:c>
      <x:c r="I3183" s="607" t="n">
        <x:v>4808.28</x:v>
      </x:c>
      <x:c r="J3183" s="607" t="n">
        <x:v>24148.6</x:v>
      </x:c>
      <x:c r="K3183" s="453" t="str">
        <x:v>NORTE</x:v>
      </x:c>
      <x:c r="L3183" s="453" t="str">
        <x:v>NÃO</x:v>
      </x:c>
      <x:c r="M3183" s="453" t="str">
        <x:v>PERDAS · FORA DO FATOR K</x:v>
      </x:c>
      <x:c r="N3183" s="453" t="str">
        <x:v>AJUSTE TÉCNICO / SUGESTÃO DIRIGIDA</x:v>
      </x:c>
    </x:row>
    <x:row r="3184">
      <x:c r="A3184" s="453" t="str">
        <x:v>NOVEMBRO 2025</x:v>
      </x:c>
      <x:c r="B3184" s="453" t="str">
        <x:v>PERDAS</x:v>
      </x:c>
      <x:c r="C3184" s="453" t="str">
        <x:v>PERDAS</x:v>
      </x:c>
      <x:c r="D3184" s="453" t="str">
        <x:v>FORA DO ANEXO IX</x:v>
      </x:c>
      <x:c r="E3184" s="453" t="str">
        <x:v>5015021018</x:v>
      </x:c>
      <x:c r="F3184" s="601" t="str">
        <x:v>INST MEDIDOR CONCENTR C/ TLI SUST SMC</x:v>
      </x:c>
      <x:c r="G3184" s="453" t="str">
        <x:v>NÃO INFORMADA</x:v>
      </x:c>
      <x:c r="H3184" s="604" t="n">
        <x:v>72</x:v>
      </x:c>
      <x:c r="I3184" s="607" t="n">
        <x:v>7835.76</x:v>
      </x:c>
      <x:c r="J3184" s="607" t="n">
        <x:v>84772.85</x:v>
      </x:c>
      <x:c r="K3184" s="453" t="str">
        <x:v>NORTE</x:v>
      </x:c>
      <x:c r="L3184" s="453" t="str">
        <x:v>NÃO</x:v>
      </x:c>
      <x:c r="M3184" s="453" t="str">
        <x:v>PERDAS · FORA DO FATOR K</x:v>
      </x:c>
      <x:c r="N3184" s="453" t="str">
        <x:v>AJUSTE TÉCNICO / SUGESTÃO DIRIGIDA</x:v>
      </x:c>
    </x:row>
    <x:row r="3185">
      <x:c r="A3185" s="453" t="str">
        <x:v>NOVEMBRO 2025</x:v>
      </x:c>
      <x:c r="B3185" s="453" t="str">
        <x:v>PERDAS</x:v>
      </x:c>
      <x:c r="C3185" s="453" t="str">
        <x:v>PERDAS</x:v>
      </x:c>
      <x:c r="D3185" s="453" t="str">
        <x:v>FORA DO ANEXO IX</x:v>
      </x:c>
      <x:c r="E3185" s="453" t="str">
        <x:v>5017000007</x:v>
      </x:c>
      <x:c r="F3185" s="601" t="str">
        <x:v>RET RAM CONC/PLEX S VEIC SUSTEN SMC LM</x:v>
      </x:c>
      <x:c r="G3185" s="453" t="str">
        <x:v>NÃO INFORMADA</x:v>
      </x:c>
      <x:c r="H3185" s="604" t="n">
        <x:v>72</x:v>
      </x:c>
      <x:c r="I3185" s="607" t="n">
        <x:v>4222.08</x:v>
      </x:c>
      <x:c r="J3185" s="607" t="n">
        <x:v>7440.48</x:v>
      </x:c>
      <x:c r="K3185" s="453" t="str">
        <x:v>NORTE</x:v>
      </x:c>
      <x:c r="L3185" s="453" t="str">
        <x:v>NÃO</x:v>
      </x:c>
      <x:c r="M3185" s="453" t="str">
        <x:v>PERDAS · FORA DO FATOR K</x:v>
      </x:c>
      <x:c r="N3185" s="453" t="str">
        <x:v>AJUSTE TÉCNICO / SUGESTÃO DIRIGIDA</x:v>
      </x:c>
    </x:row>
    <x:row r="3186">
      <x:c r="A3186" s="453" t="str">
        <x:v>NOVEMBRO 2025</x:v>
      </x:c>
      <x:c r="B3186" s="453" t="str">
        <x:v>PERDAS</x:v>
      </x:c>
      <x:c r="C3186" s="453" t="str">
        <x:v>PERDAS</x:v>
      </x:c>
      <x:c r="D3186" s="453" t="str">
        <x:v>FORA DO ANEXO IX</x:v>
      </x:c>
      <x:c r="E3186" s="453" t="str">
        <x:v>5017000008</x:v>
      </x:c>
      <x:c r="F3186" s="601" t="str">
        <x:v>INST RAM CONC/PLEX S VEIC SUSTEN SMC</x:v>
      </x:c>
      <x:c r="G3186" s="453" t="str">
        <x:v>NÃO INFORMADA</x:v>
      </x:c>
      <x:c r="H3186" s="604" t="n">
        <x:v>72</x:v>
      </x:c>
      <x:c r="I3186" s="607" t="n">
        <x:v>5372.64</x:v>
      </x:c>
      <x:c r="J3186" s="607" t="n">
        <x:v>8775.95</x:v>
      </x:c>
      <x:c r="K3186" s="453" t="str">
        <x:v>NORTE</x:v>
      </x:c>
      <x:c r="L3186" s="453" t="str">
        <x:v>NÃO</x:v>
      </x:c>
      <x:c r="M3186" s="453" t="str">
        <x:v>PERDAS · FORA DO FATOR K</x:v>
      </x:c>
      <x:c r="N3186" s="453" t="str">
        <x:v>AJUSTE TÉCNICO / SUGESTÃO DIRIGIDA</x:v>
      </x:c>
    </x:row>
    <x:row r="3187">
      <x:c r="A3187" s="453" t="str">
        <x:v>NOVEMBRO 2025</x:v>
      </x:c>
      <x:c r="B3187" s="453" t="str">
        <x:v>PERDAS</x:v>
      </x:c>
      <x:c r="C3187" s="453" t="str">
        <x:v>PERDAS</x:v>
      </x:c>
      <x:c r="D3187" s="453" t="str">
        <x:v>FORA DO ANEXO IX</x:v>
      </x:c>
      <x:c r="E3187" s="453" t="str">
        <x:v>5080400007</x:v>
      </x:c>
      <x:c r="F3187" s="601" t="str">
        <x:v>SERV FISCALIZACAO INSPECAO EQ MF STC</x:v>
      </x:c>
      <x:c r="G3187" s="453" t="str">
        <x:v>NÃO INFORMADA</x:v>
      </x:c>
      <x:c r="H3187" s="604" t="n">
        <x:v>49.946</x:v>
      </x:c>
      <x:c r="I3187" s="607" t="n">
        <x:v>1695105.81</x:v>
      </x:c>
      <x:c r="J3187" s="607" t="n">
        <x:v>9653.28</x:v>
      </x:c>
      <x:c r="K3187" s="453" t="str">
        <x:v>NORTE | SUL</x:v>
      </x:c>
      <x:c r="L3187" s="453" t="str">
        <x:v>NÃO</x:v>
      </x:c>
      <x:c r="M3187" s="453" t="str">
        <x:v>PERDAS · FORA DO FATOR K</x:v>
      </x:c>
      <x:c r="N3187" s="453" t="str">
        <x:v>AJUSTE TÉCNICO / SUGESTÃO DIRIGIDA</x:v>
      </x:c>
    </x:row>
    <x:row r="3188">
      <x:c r="A3188" s="453" t="str">
        <x:v>NOVEMBRO 2025</x:v>
      </x:c>
      <x:c r="B3188" s="453" t="str">
        <x:v>PERDAS</x:v>
      </x:c>
      <x:c r="C3188" s="453" t="str">
        <x:v>PERDAS</x:v>
      </x:c>
      <x:c r="D3188" s="453" t="str">
        <x:v>LIGAÇÃO NOVA</x:v>
      </x:c>
      <x:c r="E3188" s="453" t="str">
        <x:v>5082000198</x:v>
      </x:c>
      <x:c r="F3188" s="601" t="str">
        <x:v>INST MEDIDOR ELETRONICO STC</x:v>
      </x:c>
      <x:c r="G3188" s="453" t="str">
        <x:v>UNIDADE</x:v>
      </x:c>
      <x:c r="H3188" s="604" t="n">
        <x:v>8075</x:v>
      </x:c>
      <x:c r="I3188" s="607" t="n">
        <x:v>1720863.25</x:v>
      </x:c>
      <x:c r="J3188" s="607" t="n">
        <x:v>1327368.5</x:v>
      </x:c>
      <x:c r="K3188" s="453" t="str">
        <x:v>NORTE | SUL</x:v>
      </x:c>
      <x:c r="L3188" s="453" t="str">
        <x:v>NÃO</x:v>
      </x:c>
      <x:c r="M3188" s="453" t="str">
        <x:v>PERDAS · FORA DO FATOR K</x:v>
      </x:c>
      <x:c r="N3188" s="453" t="str">
        <x:v>AJUSTE TÉCNICO / SUGESTÃO DIRIGIDA</x:v>
      </x:c>
    </x:row>
    <x:row r="3189">
      <x:c r="A3189" s="453" t="str">
        <x:v>NOVEMBRO 2025</x:v>
      </x:c>
      <x:c r="B3189" s="453" t="str">
        <x:v>PERDAS</x:v>
      </x:c>
      <x:c r="C3189" s="453" t="str">
        <x:v>PERDAS</x:v>
      </x:c>
      <x:c r="D3189" s="453" t="str">
        <x:v>LIGAÇÃO NOVA</x:v>
      </x:c>
      <x:c r="E3189" s="453" t="str">
        <x:v>5082000199</x:v>
      </x:c>
      <x:c r="F3189" s="601" t="str">
        <x:v>RET MEDIDOR ELETRONICO STC</x:v>
      </x:c>
      <x:c r="G3189" s="453" t="str">
        <x:v>UNIDADE</x:v>
      </x:c>
      <x:c r="H3189" s="604" t="n">
        <x:v>7680</x:v>
      </x:c>
      <x:c r="I3189" s="607" t="n">
        <x:v>493593.6</x:v>
      </x:c>
      <x:c r="J3189" s="607" t="n">
        <x:v>883660.8</x:v>
      </x:c>
      <x:c r="K3189" s="453" t="str">
        <x:v>NORTE | SUL</x:v>
      </x:c>
      <x:c r="L3189" s="453" t="str">
        <x:v>NÃO</x:v>
      </x:c>
      <x:c r="M3189" s="453" t="str">
        <x:v>PERDAS · FORA DO FATOR K</x:v>
      </x:c>
      <x:c r="N3189" s="453" t="str">
        <x:v>AJUSTE TÉCNICO / SUGESTÃO DIRIGIDA</x:v>
      </x:c>
    </x:row>
    <x:row r="3190">
      <x:c r="A3190" s="453" t="str">
        <x:v>NOVEMBRO 2025</x:v>
      </x:c>
      <x:c r="B3190" s="453" t="str">
        <x:v>PERDAS</x:v>
      </x:c>
      <x:c r="C3190" s="453" t="str">
        <x:v>PERDAS</x:v>
      </x:c>
      <x:c r="D3190" s="453" t="str">
        <x:v>LIGAÇÃO NOVA</x:v>
      </x:c>
      <x:c r="E3190" s="453" t="str">
        <x:v>5082000203</x:v>
      </x:c>
      <x:c r="F3190" s="601" t="str">
        <x:v>INST RAMAL DE CONEXAO CONC/MULTIPLEX STC</x:v>
      </x:c>
      <x:c r="G3190" s="453" t="str">
        <x:v>UNIDADE</x:v>
      </x:c>
      <x:c r="H3190" s="604" t="n">
        <x:v>714</x:v>
      </x:c>
      <x:c r="I3190" s="607" t="n">
        <x:v>152160.54</x:v>
      </x:c>
      <x:c r="J3190" s="607" t="n">
        <x:v>171531.36</x:v>
      </x:c>
      <x:c r="K3190" s="453" t="str">
        <x:v>NORTE | SUL</x:v>
      </x:c>
      <x:c r="L3190" s="453" t="str">
        <x:v>NÃO</x:v>
      </x:c>
      <x:c r="M3190" s="453" t="str">
        <x:v>PERDAS · FORA DO FATOR K</x:v>
      </x:c>
      <x:c r="N3190" s="453" t="str">
        <x:v>SUGESTÃO POR SIMILARIDADE</x:v>
      </x:c>
    </x:row>
    <x:row r="3191">
      <x:c r="A3191" s="453" t="str">
        <x:v>NOVEMBRO 2025</x:v>
      </x:c>
      <x:c r="B3191" s="453" t="str">
        <x:v>PERDAS</x:v>
      </x:c>
      <x:c r="C3191" s="453" t="str">
        <x:v>PERDAS</x:v>
      </x:c>
      <x:c r="D3191" s="453" t="str">
        <x:v>FORA DO ANEXO IX</x:v>
      </x:c>
      <x:c r="E3191" s="453" t="str">
        <x:v>5082000249</x:v>
      </x:c>
      <x:c r="F3191" s="601" t="str">
        <x:v>RET RAMAL CONEX CONC/MULT NORM STC</x:v>
      </x:c>
      <x:c r="G3191" s="453" t="str">
        <x:v>NÃO INFORMADA</x:v>
      </x:c>
      <x:c r="H3191" s="604" t="n">
        <x:v>714</x:v>
      </x:c>
      <x:c r="I3191" s="607" t="n">
        <x:v>45888.78</x:v>
      </x:c>
      <x:c r="J3191" s="607" t="n">
        <x:v>43703.94</x:v>
      </x:c>
      <x:c r="K3191" s="453" t="str">
        <x:v>NORTE | SUL</x:v>
      </x:c>
      <x:c r="L3191" s="453" t="str">
        <x:v>NÃO</x:v>
      </x:c>
      <x:c r="M3191" s="453" t="str">
        <x:v>PERDAS · FORA DO FATOR K</x:v>
      </x:c>
      <x:c r="N3191" s="453" t="str">
        <x:v>SUGESTÃO POR SIMILARIDADE</x:v>
      </x:c>
    </x:row>
    <x:row r="3192">
      <x:c r="A3192" s="453" t="str">
        <x:v>NOVEMBRO 2025</x:v>
      </x:c>
      <x:c r="B3192" s="453" t="str">
        <x:v>STC</x:v>
      </x:c>
      <x:c r="C3192" s="453" t="str">
        <x:v>PRODUÇÃO</x:v>
      </x:c>
      <x:c r="D3192" s="453" t="str">
        <x:v>LIGAÇÃO NOVA</x:v>
      </x:c>
      <x:c r="E3192" s="453" t="str">
        <x:v>5010000009</x:v>
      </x:c>
      <x:c r="F3192" s="601" t="str">
        <x:v>INST RAMAL DE CONEXAO LIG PROVIS STC</x:v>
      </x:c>
      <x:c r="G3192" s="453" t="str">
        <x:v>UNIDADE</x:v>
      </x:c>
      <x:c r="H3192" s="604" t="n">
        <x:v>1008</x:v>
      </x:c>
      <x:c r="I3192" s="607" t="n">
        <x:v>137793.6</x:v>
      </x:c>
      <x:c r="J3192" s="607" t="n">
        <x:v>242161.92</x:v>
      </x:c>
      <x:c r="K3192" s="453" t="str">
        <x:v>NORTE | SUL</x:v>
      </x:c>
      <x:c r="L3192" s="453" t="str">
        <x:v>SIM</x:v>
      </x:c>
      <x:c r="M3192" s="453" t="str">
        <x:v>PRODUÇÃO · COMPÕE O FATOR K</x:v>
      </x:c>
      <x:c r="N3192" s="453" t="str">
        <x:v>SUGESTÃO POR SIMILARIDADE</x:v>
      </x:c>
    </x:row>
    <x:row r="3193">
      <x:c r="A3193" s="453" t="str">
        <x:v>NOVEMBRO 2025</x:v>
      </x:c>
      <x:c r="B3193" s="453" t="str">
        <x:v>STC</x:v>
      </x:c>
      <x:c r="C3193" s="453" t="str">
        <x:v>PRODUÇÃO</x:v>
      </x:c>
      <x:c r="D3193" s="453" t="str">
        <x:v>PLANTÃO</x:v>
      </x:c>
      <x:c r="E3193" s="453" t="str">
        <x:v>5013300039</x:v>
      </x:c>
      <x:c r="F3193" s="601" t="str">
        <x:v>ATEND EMERG FALTA ENERGIA INDIV</x:v>
      </x:c>
      <x:c r="G3193" s="453" t="str">
        <x:v>UNIDADE</x:v>
      </x:c>
      <x:c r="H3193" s="604" t="n">
        <x:v>14603</x:v>
      </x:c>
      <x:c r="I3193" s="607" t="n">
        <x:v>5479921.78</x:v>
      </x:c>
      <x:c r="J3193" s="607" t="n">
        <x:v>3166806.58</x:v>
      </x:c>
      <x:c r="K3193" s="453" t="str">
        <x:v>NORTE | SUL</x:v>
      </x:c>
      <x:c r="L3193" s="453" t="str">
        <x:v>SIM</x:v>
      </x:c>
      <x:c r="M3193" s="453" t="str">
        <x:v>PRODUÇÃO · COMPÕE O FATOR K</x:v>
      </x:c>
      <x:c r="N3193" s="453" t="str">
        <x:v>SUGESTÃO POR SIMILARIDADE</x:v>
      </x:c>
    </x:row>
    <x:row r="3194">
      <x:c r="A3194" s="453" t="str">
        <x:v>NOVEMBRO 2025</x:v>
      </x:c>
      <x:c r="B3194" s="453" t="str">
        <x:v>STC</x:v>
      </x:c>
      <x:c r="C3194" s="453" t="str">
        <x:v>PRODUÇÃO</x:v>
      </x:c>
      <x:c r="D3194" s="453" t="str">
        <x:v>PLANTÃO</x:v>
      </x:c>
      <x:c r="E3194" s="453" t="str">
        <x:v>5013300047</x:v>
      </x:c>
      <x:c r="F3194" s="601" t="str">
        <x:v>ATEND EMERG EMERGÊNCIA IMPRODUTIVA</x:v>
      </x:c>
      <x:c r="G3194" s="453" t="str">
        <x:v>UNIDADE</x:v>
      </x:c>
      <x:c r="H3194" s="604" t="n">
        <x:v>8378</x:v>
      </x:c>
      <x:c r="I3194" s="607" t="n">
        <x:v>3143928.28</x:v>
      </x:c>
      <x:c r="J3194" s="607" t="n">
        <x:v>1095674.84</x:v>
      </x:c>
      <x:c r="K3194" s="453" t="str">
        <x:v>NORTE | SUL</x:v>
      </x:c>
      <x:c r="L3194" s="453" t="str">
        <x:v>SIM</x:v>
      </x:c>
      <x:c r="M3194" s="453" t="str">
        <x:v>PRODUÇÃO · COMPÕE O FATOR K</x:v>
      </x:c>
      <x:c r="N3194" s="453" t="str">
        <x:v>SUGESTÃO POR SIMILARIDADE</x:v>
      </x:c>
    </x:row>
    <x:row r="3195">
      <x:c r="A3195" s="453" t="str">
        <x:v>NOVEMBRO 2025</x:v>
      </x:c>
      <x:c r="B3195" s="453" t="str">
        <x:v>STC</x:v>
      </x:c>
      <x:c r="C3195" s="453" t="str">
        <x:v>PRODUÇÃO</x:v>
      </x:c>
      <x:c r="D3195" s="453" t="str">
        <x:v>PLANTÃO</x:v>
      </x:c>
      <x:c r="E3195" s="453" t="str">
        <x:v>5013300049</x:v>
      </x:c>
      <x:c r="F3195" s="601" t="str">
        <x:v>ATEND EMERG MISCEL TECNICA</x:v>
      </x:c>
      <x:c r="G3195" s="453" t="str">
        <x:v>UNIDADE</x:v>
      </x:c>
      <x:c r="H3195" s="604" t="n">
        <x:v>2467</x:v>
      </x:c>
      <x:c r="I3195" s="607" t="n">
        <x:v>123646.04</x:v>
      </x:c>
      <x:c r="J3195" s="607" t="n">
        <x:v>324977.91</x:v>
      </x:c>
      <x:c r="K3195" s="453" t="str">
        <x:v>NORTE | SUL</x:v>
      </x:c>
      <x:c r="L3195" s="453" t="str">
        <x:v>SIM</x:v>
      </x:c>
      <x:c r="M3195" s="453" t="str">
        <x:v>PRODUÇÃO · COMPÕE O FATOR K</x:v>
      </x:c>
      <x:c r="N3195" s="453" t="str">
        <x:v>SUGESTÃO POR SIMILARIDADE</x:v>
      </x:c>
    </x:row>
    <x:row r="3196">
      <x:c r="A3196" s="453" t="str">
        <x:v>NOVEMBRO 2025</x:v>
      </x:c>
      <x:c r="B3196" s="453" t="str">
        <x:v>STC</x:v>
      </x:c>
      <x:c r="C3196" s="453" t="str">
        <x:v>PRODUÇÃO</x:v>
      </x:c>
      <x:c r="D3196" s="453" t="str">
        <x:v>CORTE</x:v>
      </x:c>
      <x:c r="E3196" s="453" t="str">
        <x:v>5081000021</x:v>
      </x:c>
      <x:c r="F3196" s="601" t="str">
        <x:v>ACAO PRODUTIVA RELIGACAO DISJ STC</x:v>
      </x:c>
      <x:c r="G3196" s="453" t="str">
        <x:v>UNIDADE</x:v>
      </x:c>
      <x:c r="H3196" s="604" t="n">
        <x:v>113</x:v>
      </x:c>
      <x:c r="I3196" s="607" t="n">
        <x:v>2401.25</x:v>
      </x:c>
      <x:c r="J3196" s="607" t="n">
        <x:v>3549.33</x:v>
      </x:c>
      <x:c r="K3196" s="453" t="str">
        <x:v>NORTE | SUL</x:v>
      </x:c>
      <x:c r="L3196" s="453" t="str">
        <x:v>SIM</x:v>
      </x:c>
      <x:c r="M3196" s="453" t="str">
        <x:v>PRODUÇÃO · COMPÕE O FATOR K</x:v>
      </x:c>
      <x:c r="N3196" s="453" t="str">
        <x:v>SUGESTÃO POR SIMILARIDADE</x:v>
      </x:c>
    </x:row>
    <x:row r="3197">
      <x:c r="A3197" s="453" t="str">
        <x:v>NOVEMBRO 2025</x:v>
      </x:c>
      <x:c r="B3197" s="453" t="str">
        <x:v>STC</x:v>
      </x:c>
      <x:c r="C3197" s="453" t="str">
        <x:v>PRODUÇÃO</x:v>
      </x:c>
      <x:c r="D3197" s="453" t="str">
        <x:v>CORTE</x:v>
      </x:c>
      <x:c r="E3197" s="453" t="str">
        <x:v>5082000184</x:v>
      </x:c>
      <x:c r="F3197" s="601" t="str">
        <x:v>ACAO PRODUTIVA CORTE DISJ STC</x:v>
      </x:c>
      <x:c r="G3197" s="453" t="str">
        <x:v>UNIDADE</x:v>
      </x:c>
      <x:c r="H3197" s="604" t="n">
        <x:v>20207</x:v>
      </x:c>
      <x:c r="I3197" s="607" t="n">
        <x:v>429398.75</x:v>
      </x:c>
      <x:c r="J3197" s="607" t="n">
        <x:v>634701.87</x:v>
      </x:c>
      <x:c r="K3197" s="453" t="str">
        <x:v>NORTE | SUL</x:v>
      </x:c>
      <x:c r="L3197" s="453" t="str">
        <x:v>SIM</x:v>
      </x:c>
      <x:c r="M3197" s="453" t="str">
        <x:v>PRODUÇÃO · COMPÕE O FATOR K</x:v>
      </x:c>
      <x:c r="N3197" s="453" t="str">
        <x:v>SUGESTÃO POR SIMILARIDADE</x:v>
      </x:c>
    </x:row>
    <x:row r="3198">
      <x:c r="A3198" s="453" t="str">
        <x:v>NOVEMBRO 2025</x:v>
      </x:c>
      <x:c r="B3198" s="453" t="str">
        <x:v>STC</x:v>
      </x:c>
      <x:c r="C3198" s="453" t="str">
        <x:v>PRODUÇÃO</x:v>
      </x:c>
      <x:c r="D3198" s="453" t="str">
        <x:v>CORTE</x:v>
      </x:c>
      <x:c r="E3198" s="453" t="str">
        <x:v>5082000185</x:v>
      </x:c>
      <x:c r="F3198" s="601" t="str">
        <x:v>ACAO IMPRODUTIVA DE COBRANCA STC</x:v>
      </x:c>
      <x:c r="G3198" s="453" t="str">
        <x:v>UNIDADE</x:v>
      </x:c>
      <x:c r="H3198" s="604" t="n">
        <x:v>8656</x:v>
      </x:c>
      <x:c r="I3198" s="607" t="n">
        <x:v>613104.48</x:v>
      </x:c>
      <x:c r="J3198" s="607" t="n">
        <x:v>226527.52</x:v>
      </x:c>
      <x:c r="K3198" s="453" t="str">
        <x:v>NORTE | SUL</x:v>
      </x:c>
      <x:c r="L3198" s="453" t="str">
        <x:v>SIM</x:v>
      </x:c>
      <x:c r="M3198" s="453" t="str">
        <x:v>PRODUÇÃO · COMPÕE O FATOR K</x:v>
      </x:c>
      <x:c r="N3198" s="453" t="str">
        <x:v>SUGESTÃO POR SIMILARIDADE</x:v>
      </x:c>
    </x:row>
    <x:row r="3199">
      <x:c r="A3199" s="453" t="str">
        <x:v>NOVEMBRO 2025</x:v>
      </x:c>
      <x:c r="B3199" s="453" t="str">
        <x:v>STC</x:v>
      </x:c>
      <x:c r="C3199" s="453" t="str">
        <x:v>PRODUÇÃO</x:v>
      </x:c>
      <x:c r="D3199" s="453" t="str">
        <x:v>CORTE</x:v>
      </x:c>
      <x:c r="E3199" s="453" t="str">
        <x:v>5082000186</x:v>
      </x:c>
      <x:c r="F3199" s="601" t="str">
        <x:v>DESLIGAMENTO A PEDIDO DO CLIENTE STC</x:v>
      </x:c>
      <x:c r="G3199" s="453" t="str">
        <x:v>UNIDADE</x:v>
      </x:c>
      <x:c r="H3199" s="604" t="n">
        <x:v>382</x:v>
      </x:c>
      <x:c r="I3199" s="607" t="n">
        <x:v>13526.62</x:v>
      </x:c>
      <x:c r="J3199" s="607" t="n">
        <x:v>14997.32</x:v>
      </x:c>
      <x:c r="K3199" s="453" t="str">
        <x:v>NORTE | SUL</x:v>
      </x:c>
      <x:c r="L3199" s="453" t="str">
        <x:v>SIM</x:v>
      </x:c>
      <x:c r="M3199" s="453" t="str">
        <x:v>PRODUÇÃO · COMPÕE O FATOR K</x:v>
      </x:c>
      <x:c r="N3199" s="453" t="str">
        <x:v>AJUSTE TÉCNICO / SUGESTÃO DIRIGIDA</x:v>
      </x:c>
    </x:row>
    <x:row r="3200">
      <x:c r="A3200" s="453" t="str">
        <x:v>NOVEMBRO 2025</x:v>
      </x:c>
      <x:c r="B3200" s="453" t="str">
        <x:v>STC</x:v>
      </x:c>
      <x:c r="C3200" s="453" t="str">
        <x:v>PRODUÇÃO</x:v>
      </x:c>
      <x:c r="D3200" s="453" t="str">
        <x:v>CORTE</x:v>
      </x:c>
      <x:c r="E3200" s="453" t="str">
        <x:v>5082000191</x:v>
      </x:c>
      <x:c r="F3200" s="601" t="str">
        <x:v>ACAO PRODUTIVA CONFIRMAC PAG DEBITO STC</x:v>
      </x:c>
      <x:c r="G3200" s="453" t="str">
        <x:v>UNIDADE</x:v>
      </x:c>
      <x:c r="H3200" s="604" t="n">
        <x:v>3633</x:v>
      </x:c>
      <x:c r="I3200" s="607" t="n">
        <x:v>257325.39</x:v>
      </x:c>
      <x:c r="J3200" s="607" t="n">
        <x:v>190187.55</x:v>
      </x:c>
      <x:c r="K3200" s="453" t="str">
        <x:v>NORTE | SUL</x:v>
      </x:c>
      <x:c r="L3200" s="453" t="str">
        <x:v>SIM</x:v>
      </x:c>
      <x:c r="M3200" s="453" t="str">
        <x:v>PRODUÇÃO · COMPÕE O FATOR K</x:v>
      </x:c>
      <x:c r="N3200" s="453" t="str">
        <x:v>AJUSTE TÉCNICO / SUGESTÃO DIRIGIDA</x:v>
      </x:c>
    </x:row>
    <x:row r="3201">
      <x:c r="A3201" s="453" t="str">
        <x:v>NOVEMBRO 2025</x:v>
      </x:c>
      <x:c r="B3201" s="453" t="str">
        <x:v>STC</x:v>
      </x:c>
      <x:c r="C3201" s="453" t="str">
        <x:v>PRODUÇÃO</x:v>
      </x:c>
      <x:c r="D3201" s="453" t="str">
        <x:v>LIGAÇÃO NOVA</x:v>
      </x:c>
      <x:c r="E3201" s="453" t="str">
        <x:v>5082000196</x:v>
      </x:c>
      <x:c r="F3201" s="601" t="str">
        <x:v>REATIVACAO UC S/ INST MEDIDOR E RAMAL</x:v>
      </x:c>
      <x:c r="G3201" s="453" t="str">
        <x:v>UNIDADE</x:v>
      </x:c>
      <x:c r="H3201" s="604" t="n">
        <x:v>3960</x:v>
      </x:c>
      <x:c r="I3201" s="607" t="n">
        <x:v>280486.8</x:v>
      </x:c>
      <x:c r="J3201" s="607" t="n">
        <x:v>500702.4</x:v>
      </x:c>
      <x:c r="K3201" s="453" t="str">
        <x:v>NORTE | SUL</x:v>
      </x:c>
      <x:c r="L3201" s="453" t="str">
        <x:v>SIM</x:v>
      </x:c>
      <x:c r="M3201" s="453" t="str">
        <x:v>PRODUÇÃO · COMPÕE O FATOR K</x:v>
      </x:c>
      <x:c r="N3201" s="453" t="str">
        <x:v>AJUSTE TÉCNICO / SUGESTÃO DIRIGIDA</x:v>
      </x:c>
    </x:row>
    <x:row r="3202">
      <x:c r="A3202" s="453" t="str">
        <x:v>NOVEMBRO 2025</x:v>
      </x:c>
      <x:c r="B3202" s="453" t="str">
        <x:v>STC</x:v>
      </x:c>
      <x:c r="C3202" s="453" t="str">
        <x:v>PRODUÇÃO</x:v>
      </x:c>
      <x:c r="D3202" s="453" t="str">
        <x:v>LIGAÇÃO NOVA</x:v>
      </x:c>
      <x:c r="E3202" s="453" t="str">
        <x:v>5082000198</x:v>
      </x:c>
      <x:c r="F3202" s="601" t="str">
        <x:v>INST MEDIDOR ELETRONICO STC</x:v>
      </x:c>
      <x:c r="G3202" s="453" t="str">
        <x:v>UNIDADE</x:v>
      </x:c>
      <x:c r="H3202" s="604" t="n">
        <x:v>5983</x:v>
      </x:c>
      <x:c r="I3202" s="607" t="n">
        <x:v>704058.57</x:v>
      </x:c>
      <x:c r="J3202" s="607" t="n">
        <x:v>983485.54</x:v>
      </x:c>
      <x:c r="K3202" s="453" t="str">
        <x:v>NORTE | SUL</x:v>
      </x:c>
      <x:c r="L3202" s="453" t="str">
        <x:v>SIM</x:v>
      </x:c>
      <x:c r="M3202" s="453" t="str">
        <x:v>PRODUÇÃO · COMPÕE O FATOR K</x:v>
      </x:c>
      <x:c r="N3202" s="453" t="str">
        <x:v>AJUSTE TÉCNICO / SUGESTÃO DIRIGIDA | SUGESTÃO POR SIMILARIDADE</x:v>
      </x:c>
    </x:row>
    <x:row r="3203">
      <x:c r="A3203" s="453" t="str">
        <x:v>NOVEMBRO 2025</x:v>
      </x:c>
      <x:c r="B3203" s="453" t="str">
        <x:v>STC</x:v>
      </x:c>
      <x:c r="C3203" s="453" t="str">
        <x:v>PRODUÇÃO</x:v>
      </x:c>
      <x:c r="D3203" s="453" t="str">
        <x:v>LIGAÇÃO NOVA</x:v>
      </x:c>
      <x:c r="E3203" s="453" t="str">
        <x:v>5082000199</x:v>
      </x:c>
      <x:c r="F3203" s="601" t="str">
        <x:v>RET MEDIDOR ELETRONICO STC</x:v>
      </x:c>
      <x:c r="G3203" s="453" t="str">
        <x:v>UNIDADE</x:v>
      </x:c>
      <x:c r="H3203" s="604" t="n">
        <x:v>1322</x:v>
      </x:c>
      <x:c r="I3203" s="607" t="n">
        <x:v>25472.66</x:v>
      </x:c>
      <x:c r="J3203" s="607" t="n">
        <x:v>152109.32</x:v>
      </x:c>
      <x:c r="K3203" s="453" t="str">
        <x:v>NORTE | SUL</x:v>
      </x:c>
      <x:c r="L3203" s="453" t="str">
        <x:v>SIM</x:v>
      </x:c>
      <x:c r="M3203" s="453" t="str">
        <x:v>PRODUÇÃO · COMPÕE O FATOR K</x:v>
      </x:c>
      <x:c r="N3203" s="453" t="str">
        <x:v>AJUSTE TÉCNICO / SUGESTÃO DIRIGIDA</x:v>
      </x:c>
    </x:row>
    <x:row r="3204">
      <x:c r="A3204" s="453" t="str">
        <x:v>NOVEMBRO 2025</x:v>
      </x:c>
      <x:c r="B3204" s="453" t="str">
        <x:v>STC</x:v>
      </x:c>
      <x:c r="C3204" s="453" t="str">
        <x:v>PRODUÇÃO</x:v>
      </x:c>
      <x:c r="D3204" s="453" t="str">
        <x:v>LIGAÇÃO NOVA</x:v>
      </x:c>
      <x:c r="E3204" s="453" t="str">
        <x:v>5082000202</x:v>
      </x:c>
      <x:c r="F3204" s="601" t="str">
        <x:v>INST MEDIDOR COM TESTE INVERSOR STC</x:v>
      </x:c>
      <x:c r="G3204" s="453" t="str">
        <x:v>UNIDADE</x:v>
      </x:c>
      <x:c r="H3204" s="604" t="n">
        <x:v>1008</x:v>
      </x:c>
      <x:c r="I3204" s="607" t="n">
        <x:v>120566.88</x:v>
      </x:c>
      <x:c r="J3204" s="607" t="n">
        <x:v>184806.72</x:v>
      </x:c>
      <x:c r="K3204" s="453" t="str">
        <x:v>NORTE | SUL</x:v>
      </x:c>
      <x:c r="L3204" s="453" t="str">
        <x:v>SIM</x:v>
      </x:c>
      <x:c r="M3204" s="453" t="str">
        <x:v>PRODUÇÃO · COMPÕE O FATOR K</x:v>
      </x:c>
      <x:c r="N3204" s="453" t="str">
        <x:v>AJUSTE TÉCNICO / SUGESTÃO DIRIGIDA</x:v>
      </x:c>
    </x:row>
    <x:row r="3205">
      <x:c r="A3205" s="453" t="str">
        <x:v>NOVEMBRO 2025</x:v>
      </x:c>
      <x:c r="B3205" s="453" t="str">
        <x:v>STC</x:v>
      </x:c>
      <x:c r="C3205" s="453" t="str">
        <x:v>PRODUÇÃO</x:v>
      </x:c>
      <x:c r="D3205" s="453" t="str">
        <x:v>LIGAÇÃO NOVA</x:v>
      </x:c>
      <x:c r="E3205" s="453" t="str">
        <x:v>5082000203</x:v>
      </x:c>
      <x:c r="F3205" s="601" t="str">
        <x:v>INST RAMAL DE CONEXAO CONC/MULTIPLEX STC</x:v>
      </x:c>
      <x:c r="G3205" s="453" t="str">
        <x:v>UNIDADE</x:v>
      </x:c>
      <x:c r="H3205" s="604" t="n">
        <x:v>9661</x:v>
      </x:c>
      <x:c r="I3205" s="607" t="n">
        <x:v>1977666.89</x:v>
      </x:c>
      <x:c r="J3205" s="607" t="n">
        <x:v>2320958.64</x:v>
      </x:c>
      <x:c r="K3205" s="453" t="str">
        <x:v>NORTE | SUL</x:v>
      </x:c>
      <x:c r="L3205" s="453" t="str">
        <x:v>SIM</x:v>
      </x:c>
      <x:c r="M3205" s="453" t="str">
        <x:v>PRODUÇÃO · COMPÕE O FATOR K</x:v>
      </x:c>
      <x:c r="N3205" s="453" t="str">
        <x:v>AJUSTE TÉCNICO / SUGESTÃO DIRIGIDA | SUGESTÃO POR SIMILARIDADE</x:v>
      </x:c>
    </x:row>
    <x:row r="3206">
      <x:c r="A3206" s="453" t="str">
        <x:v>NOVEMBRO 2025</x:v>
      </x:c>
      <x:c r="B3206" s="453" t="str">
        <x:v>STC</x:v>
      </x:c>
      <x:c r="C3206" s="453" t="str">
        <x:v>PRODUÇÃO</x:v>
      </x:c>
      <x:c r="D3206" s="453" t="str">
        <x:v>LIGAÇÃO NOVA</x:v>
      </x:c>
      <x:c r="E3206" s="453" t="str">
        <x:v>5082000204</x:v>
      </x:c>
      <x:c r="F3206" s="601" t="str">
        <x:v>RET RAMAL DE CONEXAO CONC/MULTIPLEX STC</x:v>
      </x:c>
      <x:c r="G3206" s="453" t="str">
        <x:v>UNIDADE</x:v>
      </x:c>
      <x:c r="H3206" s="604" t="n">
        <x:v>2097</x:v>
      </x:c>
      <x:c r="I3206" s="607" t="n">
        <x:v>29861.28</x:v>
      </x:c>
      <x:c r="J3206" s="607" t="n">
        <x:v>352652.49</x:v>
      </x:c>
      <x:c r="K3206" s="453" t="str">
        <x:v>NORTE | SUL</x:v>
      </x:c>
      <x:c r="L3206" s="453" t="str">
        <x:v>SIM</x:v>
      </x:c>
      <x:c r="M3206" s="453" t="str">
        <x:v>PRODUÇÃO · COMPÕE O FATOR K</x:v>
      </x:c>
      <x:c r="N3206" s="453" t="str">
        <x:v>AJUSTE TÉCNICO / SUGESTÃO DIRIGIDA</x:v>
      </x:c>
    </x:row>
    <x:row r="3207">
      <x:c r="A3207" s="453" t="str">
        <x:v>NOVEMBRO 2025</x:v>
      </x:c>
      <x:c r="B3207" s="453" t="str">
        <x:v>STC</x:v>
      </x:c>
      <x:c r="C3207" s="453" t="str">
        <x:v>PRODUÇÃO</x:v>
      </x:c>
      <x:c r="D3207" s="453" t="str">
        <x:v>LIGAÇÃO NOVA</x:v>
      </x:c>
      <x:c r="E3207" s="453" t="str">
        <x:v>5082000206</x:v>
      </x:c>
      <x:c r="F3207" s="601" t="str">
        <x:v>RET RAMAL DE CONEXAO C/ FICALIZ STC</x:v>
      </x:c>
      <x:c r="G3207" s="453" t="str">
        <x:v>UNIDADE</x:v>
      </x:c>
      <x:c r="H3207" s="604" t="n">
        <x:v>1008</x:v>
      </x:c>
      <x:c r="I3207" s="607" t="n">
        <x:v>14353.92</x:v>
      </x:c>
      <x:c r="J3207" s="607" t="n">
        <x:v>182256.48</x:v>
      </x:c>
      <x:c r="K3207" s="453" t="str">
        <x:v>NORTE | SUL</x:v>
      </x:c>
      <x:c r="L3207" s="453" t="str">
        <x:v>SIM</x:v>
      </x:c>
      <x:c r="M3207" s="453" t="str">
        <x:v>PRODUÇÃO · COMPÕE O FATOR K</x:v>
      </x:c>
      <x:c r="N3207" s="453" t="str">
        <x:v>SUGESTÃO POR SIMILARIDADE</x:v>
      </x:c>
    </x:row>
    <x:row r="3208">
      <x:c r="A3208" s="453" t="str">
        <x:v>NOVEMBRO 2025</x:v>
      </x:c>
      <x:c r="B3208" s="453" t="str">
        <x:v>STC</x:v>
      </x:c>
      <x:c r="C3208" s="453" t="str">
        <x:v>PRODUÇÃO</x:v>
      </x:c>
      <x:c r="D3208" s="453" t="str">
        <x:v>FORA DO ANEXO IX</x:v>
      </x:c>
      <x:c r="E3208" s="453" t="str">
        <x:v>5082000249</x:v>
      </x:c>
      <x:c r="F3208" s="601" t="str">
        <x:v>RET RAMAL CONEX CONC/MULT NORM STC</x:v>
      </x:c>
      <x:c r="G3208" s="453" t="str">
        <x:v>NÃO INFORMADA</x:v>
      </x:c>
      <x:c r="H3208" s="604" t="n">
        <x:v>1895</x:v>
      </x:c>
      <x:c r="I3208" s="607" t="n">
        <x:v>67101.95</x:v>
      </x:c>
      <x:c r="J3208" s="607" t="n">
        <x:v>115992.94</x:v>
      </x:c>
      <x:c r="K3208" s="453" t="str">
        <x:v>NORTE | SUL</x:v>
      </x:c>
      <x:c r="L3208" s="453" t="str">
        <x:v>SIM</x:v>
      </x:c>
      <x:c r="M3208" s="453" t="str">
        <x:v>PRODUÇÃO · COMPÕE O FATOR K</x:v>
      </x:c>
      <x:c r="N3208" s="453" t="str">
        <x:v>SUGESTÃO POR SIMILARIDADE</x:v>
      </x:c>
    </x:row>
    <x:row r="3209">
      <x:c r="A3209" s="453" t="str">
        <x:v>NOVEMBRO 2025</x:v>
      </x:c>
      <x:c r="B3209" s="453" t="str">
        <x:v>STC</x:v>
      </x:c>
      <x:c r="C3209" s="453" t="str">
        <x:v>PRODUÇÃO</x:v>
      </x:c>
      <x:c r="D3209" s="453" t="str">
        <x:v>FORA DO ANEXO IX</x:v>
      </x:c>
      <x:c r="E3209" s="453" t="str">
        <x:v>5082000252</x:v>
      </x:c>
      <x:c r="F3209" s="601" t="str">
        <x:v>RET MEDIDOR TRAFO ENERGIZ MF STC</x:v>
      </x:c>
      <x:c r="G3209" s="453" t="str">
        <x:v>NÃO INFORMADA</x:v>
      </x:c>
      <x:c r="H3209" s="604" t="n">
        <x:v>2097</x:v>
      </x:c>
      <x:c r="I3209" s="607" t="n">
        <x:v>29861.28</x:v>
      </x:c>
      <x:c r="J3209" s="607" t="n">
        <x:v>81059.27</x:v>
      </x:c>
      <x:c r="K3209" s="453" t="str">
        <x:v>NORTE | SUL</x:v>
      </x:c>
      <x:c r="L3209" s="453" t="str">
        <x:v>SIM</x:v>
      </x:c>
      <x:c r="M3209" s="453" t="str">
        <x:v>PRODUÇÃO · COMPÕE O FATOR K</x:v>
      </x:c>
      <x:c r="N3209" s="453" t="str">
        <x:v>AJUSTE TÉCNICO / SUGESTÃO DIRIGIDA</x:v>
      </x:c>
    </x:row>
    <x:row r="3210">
      <x:c r="A3210" s="453" t="str">
        <x:v>NOVEMBRO 2025</x:v>
      </x:c>
      <x:c r="B3210" s="453" t="str">
        <x:v>STC</x:v>
      </x:c>
      <x:c r="C3210" s="453" t="str">
        <x:v>PRODUÇÃO</x:v>
      </x:c>
      <x:c r="D3210" s="453" t="str">
        <x:v>FORA DO ANEXO IX</x:v>
      </x:c>
      <x:c r="E3210" s="453" t="str">
        <x:v>5082000257</x:v>
      </x:c>
      <x:c r="F3210" s="601" t="str">
        <x:v>INST MEDIDOR TRAFO ENERGIZ MF STC</x:v>
      </x:c>
      <x:c r="G3210" s="453" t="str">
        <x:v>NÃO INFORMADA</x:v>
      </x:c>
      <x:c r="H3210" s="604" t="n">
        <x:v>2097</x:v>
      </x:c>
      <x:c r="I3210" s="607" t="n">
        <x:v>220960.89</x:v>
      </x:c>
      <x:c r="J3210" s="607" t="n">
        <x:v>105377.05</x:v>
      </x:c>
      <x:c r="K3210" s="453" t="str">
        <x:v>NORTE | SUL</x:v>
      </x:c>
      <x:c r="L3210" s="453" t="str">
        <x:v>SIM</x:v>
      </x:c>
      <x:c r="M3210" s="453" t="str">
        <x:v>PRODUÇÃO · COMPÕE O FATOR K</x:v>
      </x:c>
      <x:c r="N3210" s="453" t="str">
        <x:v>AJUSTE TÉCNICO / SUGESTÃO DIRIGIDA</x:v>
      </x:c>
    </x:row>
    <x:row r="3211">
      <x:c r="A3211" s="453" t="str">
        <x:v>DEZEMBRO 2025</x:v>
      </x:c>
      <x:c r="B3211" s="453" t="str">
        <x:v>DISPONIBILIDADE</x:v>
      </x:c>
      <x:c r="C3211" s="453" t="str">
        <x:v>DISPONIBILIDADE</x:v>
      </x:c>
      <x:c r="D3211" s="453" t="str">
        <x:v>LINHA VIVA</x:v>
      </x:c>
      <x:c r="E3211" s="453" t="str">
        <x:v>5013300005</x:v>
      </x:c>
      <x:c r="F3211" s="601" t="str">
        <x:v>TURMA LV 4H CAM SOBREAVISO</x:v>
      </x:c>
      <x:c r="G3211" s="453" t="str">
        <x:v>HORA</x:v>
      </x:c>
      <x:c r="H3211" s="604" t="n">
        <x:v>766.335</x:v>
      </x:c>
      <x:c r="I3211" s="607" t="n">
        <x:v>36730.44</x:v>
      </x:c>
      <x:c r="J3211" s="607" t="n">
        <x:v>36477.55</x:v>
      </x:c>
      <x:c r="K3211" s="453" t="str">
        <x:v>NORTE | SUL</x:v>
      </x:c>
      <x:c r="L3211" s="453" t="str">
        <x:v>NÃO</x:v>
      </x:c>
      <x:c r="M3211" s="453" t="str">
        <x:v>DISPONIBILIDADE O&amp;M · FORA DO FATOR K</x:v>
      </x:c>
      <x:c r="N3211" s="453" t="str">
        <x:v>SUGESTÃO POR SIMILARIDADE</x:v>
      </x:c>
    </x:row>
    <x:row r="3212">
      <x:c r="A3212" s="453" t="str">
        <x:v>DEZEMBRO 2025</x:v>
      </x:c>
      <x:c r="B3212" s="453" t="str">
        <x:v>DISPONIBILIDADE</x:v>
      </x:c>
      <x:c r="C3212" s="453" t="str">
        <x:v>DISPONIBILIDADE</x:v>
      </x:c>
      <x:c r="D3212" s="453" t="str">
        <x:v>LINHA MORTA</x:v>
      </x:c>
      <x:c r="E3212" s="453" t="str">
        <x:v>5020000092</x:v>
      </x:c>
      <x:c r="F3212" s="601" t="str">
        <x:v>INST POSTE CONCRETO ATE 14M LM</x:v>
      </x:c>
      <x:c r="G3212" s="453" t="str">
        <x:v>UNIDADE</x:v>
      </x:c>
      <x:c r="H3212" s="604" t="n">
        <x:v>16</x:v>
      </x:c>
      <x:c r="I3212" s="607" t="n">
        <x:v>21906.43</x:v>
      </x:c>
      <x:c r="J3212" s="607" t="n">
        <x:v>28182.56</x:v>
      </x:c>
      <x:c r="K3212" s="453" t="str">
        <x:v>NORTE | SUL</x:v>
      </x:c>
      <x:c r="L3212" s="453" t="str">
        <x:v>NÃO</x:v>
      </x:c>
      <x:c r="M3212" s="453" t="str">
        <x:v>DISPONIBILIDADE O&amp;M · FORA DO FATOR K</x:v>
      </x:c>
      <x:c r="N3212" s="453" t="str">
        <x:v>DE/PARA POR CÓDIGO</x:v>
      </x:c>
    </x:row>
    <x:row r="3213">
      <x:c r="A3213" s="453" t="str">
        <x:v>DEZEMBRO 2025</x:v>
      </x:c>
      <x:c r="B3213" s="453" t="str">
        <x:v>DISPONIBILIDADE</x:v>
      </x:c>
      <x:c r="C3213" s="453" t="str">
        <x:v>DISPONIBILIDADE</x:v>
      </x:c>
      <x:c r="D3213" s="453" t="str">
        <x:v>LINHA MORTA</x:v>
      </x:c>
      <x:c r="E3213" s="453" t="str">
        <x:v>5020000093</x:v>
      </x:c>
      <x:c r="F3213" s="601" t="str">
        <x:v>RET POSTE CONCRETO ATE 14M LM</x:v>
      </x:c>
      <x:c r="G3213" s="453" t="str">
        <x:v>UNIDADE</x:v>
      </x:c>
      <x:c r="H3213" s="604" t="n">
        <x:v>2</x:v>
      </x:c>
      <x:c r="I3213" s="607" t="n">
        <x:v>948.11</x:v>
      </x:c>
      <x:c r="J3213" s="607" t="n">
        <x:v>1393.36</x:v>
      </x:c>
      <x:c r="K3213" s="453" t="str">
        <x:v>SUL</x:v>
      </x:c>
      <x:c r="L3213" s="453" t="str">
        <x:v>NÃO</x:v>
      </x:c>
      <x:c r="M3213" s="453" t="str">
        <x:v>DISPONIBILIDADE O&amp;M · FORA DO FATOR K</x:v>
      </x:c>
      <x:c r="N3213" s="453" t="str">
        <x:v>DE/PARA POR CÓDIGO | NÃO INFORMADA</x:v>
      </x:c>
    </x:row>
    <x:row r="3214">
      <x:c r="A3214" s="453" t="str">
        <x:v>DEZEMBRO 2025</x:v>
      </x:c>
      <x:c r="B3214" s="453" t="str">
        <x:v>DISPONIBILIDADE</x:v>
      </x:c>
      <x:c r="C3214" s="453" t="str">
        <x:v>DISPONIBILIDADE</x:v>
      </x:c>
      <x:c r="D3214" s="453" t="str">
        <x:v>LINHA MORTA</x:v>
      </x:c>
      <x:c r="E3214" s="453" t="str">
        <x:v>5020000098</x:v>
      </x:c>
      <x:c r="F3214" s="601" t="str">
        <x:v>INST POSTE DE FIBRA 7 A 19M LM</x:v>
      </x:c>
      <x:c r="G3214" s="453" t="str">
        <x:v>UNIDADE</x:v>
      </x:c>
      <x:c r="H3214" s="604" t="n">
        <x:v>1</x:v>
      </x:c>
      <x:c r="I3214" s="607" t="n">
        <x:v>1118.39</x:v>
      </x:c>
      <x:c r="J3214" s="607" t="n">
        <x:v>1174.76</x:v>
      </x:c>
      <x:c r="K3214" s="453" t="str">
        <x:v>NORTE | SUL</x:v>
      </x:c>
      <x:c r="L3214" s="453" t="str">
        <x:v>NÃO</x:v>
      </x:c>
      <x:c r="M3214" s="453" t="str">
        <x:v>DISPONIBILIDADE O&amp;M · FORA DO FATOR K</x:v>
      </x:c>
      <x:c r="N3214" s="453" t="str">
        <x:v>DE/PARA POR CÓDIGO</x:v>
      </x:c>
    </x:row>
    <x:row r="3215">
      <x:c r="A3215" s="453" t="str">
        <x:v>DEZEMBRO 2025</x:v>
      </x:c>
      <x:c r="B3215" s="453" t="str">
        <x:v>DISPONIBILIDADE</x:v>
      </x:c>
      <x:c r="C3215" s="453" t="str">
        <x:v>DISPONIBILIDADE</x:v>
      </x:c>
      <x:c r="D3215" s="453" t="str">
        <x:v>LINHA MORTA</x:v>
      </x:c>
      <x:c r="E3215" s="453" t="str">
        <x:v>5020000099</x:v>
      </x:c>
      <x:c r="F3215" s="601" t="str">
        <x:v>RET POSTE DE FIBRA 7 A 19M LM</x:v>
      </x:c>
      <x:c r="G3215" s="453" t="str">
        <x:v>UNIDADE</x:v>
      </x:c>
      <x:c r="H3215" s="604" t="n">
        <x:v>15</x:v>
      </x:c>
      <x:c r="I3215" s="607" t="n">
        <x:v>8095.91</x:v>
      </x:c>
      <x:c r="J3215" s="607" t="n">
        <x:v>8985.15</x:v>
      </x:c>
      <x:c r="K3215" s="453" t="str">
        <x:v>NORTE | SUL</x:v>
      </x:c>
      <x:c r="L3215" s="453" t="str">
        <x:v>NÃO</x:v>
      </x:c>
      <x:c r="M3215" s="453" t="str">
        <x:v>DISPONIBILIDADE O&amp;M · FORA DO FATOR K</x:v>
      </x:c>
      <x:c r="N3215" s="453" t="str">
        <x:v>DE/PARA POR CÓDIGO | NÃO INFORMADA</x:v>
      </x:c>
    </x:row>
    <x:row r="3216">
      <x:c r="A3216" s="453" t="str">
        <x:v>DEZEMBRO 2025</x:v>
      </x:c>
      <x:c r="B3216" s="453" t="str">
        <x:v>DISPONIBILIDADE</x:v>
      </x:c>
      <x:c r="C3216" s="453" t="str">
        <x:v>DISPONIBILIDADE</x:v>
      </x:c>
      <x:c r="D3216" s="453" t="str">
        <x:v>LINHA MORTA</x:v>
      </x:c>
      <x:c r="E3216" s="453" t="str">
        <x:v>5020000106</x:v>
      </x:c>
      <x:c r="F3216" s="601" t="str">
        <x:v>APRUMAR POSTE CONC/FIBRA LM</x:v>
      </x:c>
      <x:c r="G3216" s="453" t="str">
        <x:v>UNIDADE</x:v>
      </x:c>
      <x:c r="H3216" s="604" t="n">
        <x:v>13</x:v>
      </x:c>
      <x:c r="I3216" s="607" t="n">
        <x:v>5932.29</x:v>
      </x:c>
      <x:c r="J3216" s="607" t="n">
        <x:v>8472.36</x:v>
      </x:c>
      <x:c r="K3216" s="453" t="str">
        <x:v>NORTE | SUL</x:v>
      </x:c>
      <x:c r="L3216" s="453" t="str">
        <x:v>NÃO</x:v>
      </x:c>
      <x:c r="M3216" s="453" t="str">
        <x:v>DISPONIBILIDADE O&amp;M · FORA DO FATOR K</x:v>
      </x:c>
      <x:c r="N3216" s="453" t="str">
        <x:v>DE/PARA POR CÓDIGO</x:v>
      </x:c>
    </x:row>
    <x:row r="3217">
      <x:c r="A3217" s="453" t="str">
        <x:v>DEZEMBRO 2025</x:v>
      </x:c>
      <x:c r="B3217" s="453" t="str">
        <x:v>DISPONIBILIDADE</x:v>
      </x:c>
      <x:c r="C3217" s="453" t="str">
        <x:v>DISPONIBILIDADE</x:v>
      </x:c>
      <x:c r="D3217" s="453" t="str">
        <x:v>LINHA MORTA</x:v>
      </x:c>
      <x:c r="E3217" s="453" t="str">
        <x:v>5020100057</x:v>
      </x:c>
      <x:c r="F3217" s="601" t="str">
        <x:v>BASE CONCRETO 2CAMADAS PARA POSTE LM</x:v>
      </x:c>
      <x:c r="G3217" s="453" t="str">
        <x:v>UNIDADE</x:v>
      </x:c>
      <x:c r="H3217" s="604" t="n">
        <x:v>1</x:v>
      </x:c>
      <x:c r="I3217" s="607" t="n">
        <x:v>2576.91</x:v>
      </x:c>
      <x:c r="J3217" s="607" t="n">
        <x:v>1447.38</x:v>
      </x:c>
      <x:c r="K3217" s="453" t="str">
        <x:v>NORTE | SUL</x:v>
      </x:c>
      <x:c r="L3217" s="453" t="str">
        <x:v>NÃO</x:v>
      </x:c>
      <x:c r="M3217" s="453" t="str">
        <x:v>DISPONIBILIDADE O&amp;M · FORA DO FATOR K</x:v>
      </x:c>
      <x:c r="N3217" s="453" t="str">
        <x:v>DE/PARA POR CÓDIGO</x:v>
      </x:c>
    </x:row>
    <x:row r="3218">
      <x:c r="A3218" s="453" t="str">
        <x:v>DEZEMBRO 2025</x:v>
      </x:c>
      <x:c r="B3218" s="453" t="str">
        <x:v>DISPONIBILIDADE</x:v>
      </x:c>
      <x:c r="C3218" s="453" t="str">
        <x:v>DISPONIBILIDADE</x:v>
      </x:c>
      <x:c r="D3218" s="453" t="str">
        <x:v>LINHA MORTA</x:v>
      </x:c>
      <x:c r="E3218" s="453" t="str">
        <x:v>5020200035</x:v>
      </x:c>
      <x:c r="F3218" s="601" t="str">
        <x:v>RET ESTAI ANCORA LM</x:v>
      </x:c>
      <x:c r="G3218" s="453" t="str">
        <x:v>CONJUNTO</x:v>
      </x:c>
      <x:c r="H3218" s="604" t="n">
        <x:v>2</x:v>
      </x:c>
      <x:c r="I3218" s="607" t="n">
        <x:v>566.14</x:v>
      </x:c>
      <x:c r="J3218" s="607" t="n">
        <x:v>516.86</x:v>
      </x:c>
      <x:c r="K3218" s="453" t="str">
        <x:v>SUL</x:v>
      </x:c>
      <x:c r="L3218" s="453" t="str">
        <x:v>NÃO</x:v>
      </x:c>
      <x:c r="M3218" s="453" t="str">
        <x:v>DISPONIBILIDADE O&amp;M · FORA DO FATOR K</x:v>
      </x:c>
      <x:c r="N3218" s="453" t="str">
        <x:v>DE/PARA POR CÓDIGO</x:v>
      </x:c>
    </x:row>
    <x:row r="3219">
      <x:c r="A3219" s="453" t="str">
        <x:v>DEZEMBRO 2025</x:v>
      </x:c>
      <x:c r="B3219" s="453" t="str">
        <x:v>DISPONIBILIDADE</x:v>
      </x:c>
      <x:c r="C3219" s="453" t="str">
        <x:v>DISPONIBILIDADE</x:v>
      </x:c>
      <x:c r="D3219" s="453" t="str">
        <x:v>LINHA MORTA</x:v>
      </x:c>
      <x:c r="E3219" s="453" t="str">
        <x:v>5020200036</x:v>
      </x:c>
      <x:c r="F3219" s="601" t="str">
        <x:v>INST ESTAI SUBSOLO BASE REFORCADA LM</x:v>
      </x:c>
      <x:c r="G3219" s="453" t="str">
        <x:v>CONJUNTO</x:v>
      </x:c>
      <x:c r="H3219" s="604" t="n">
        <x:v>1</x:v>
      </x:c>
      <x:c r="I3219" s="607" t="n">
        <x:v>492.93</x:v>
      </x:c>
      <x:c r="J3219" s="607" t="n">
        <x:v>342.03</x:v>
      </x:c>
      <x:c r="K3219" s="453" t="str">
        <x:v>SUL</x:v>
      </x:c>
      <x:c r="L3219" s="453" t="str">
        <x:v>NÃO</x:v>
      </x:c>
      <x:c r="M3219" s="453" t="str">
        <x:v>DISPONIBILIDADE O&amp;M · FORA DO FATOR K</x:v>
      </x:c>
      <x:c r="N3219" s="453" t="str">
        <x:v>SUGESTÃO POR SIMILARIDADE | NÃO INFORMADA</x:v>
      </x:c>
    </x:row>
    <x:row r="3220">
      <x:c r="A3220" s="453" t="str">
        <x:v>DEZEMBRO 2025</x:v>
      </x:c>
      <x:c r="B3220" s="453" t="str">
        <x:v>DISPONIBILIDADE</x:v>
      </x:c>
      <x:c r="C3220" s="453" t="str">
        <x:v>DISPONIBILIDADE</x:v>
      </x:c>
      <x:c r="D3220" s="453" t="str">
        <x:v>LINHA MORTA</x:v>
      </x:c>
      <x:c r="E3220" s="453" t="str">
        <x:v>5020200037</x:v>
      </x:c>
      <x:c r="F3220" s="601" t="str">
        <x:v>INST ESTAI AEREO LM</x:v>
      </x:c>
      <x:c r="G3220" s="453" t="str">
        <x:v>CONJUNTO</x:v>
      </x:c>
      <x:c r="H3220" s="604" t="n">
        <x:v>1</x:v>
      </x:c>
      <x:c r="I3220" s="607" t="n">
        <x:v>345.81</x:v>
      </x:c>
      <x:c r="J3220" s="607" t="n">
        <x:v>368.06</x:v>
      </x:c>
      <x:c r="K3220" s="453" t="str">
        <x:v>SUL</x:v>
      </x:c>
      <x:c r="L3220" s="453" t="str">
        <x:v>NÃO</x:v>
      </x:c>
      <x:c r="M3220" s="453" t="str">
        <x:v>DISPONIBILIDADE O&amp;M · FORA DO FATOR K</x:v>
      </x:c>
      <x:c r="N3220" s="453" t="str">
        <x:v>DE/PARA POR CÓDIGO | NÃO INFORMADA</x:v>
      </x:c>
    </x:row>
    <x:row r="3221">
      <x:c r="A3221" s="453" t="str">
        <x:v>DEZEMBRO 2025</x:v>
      </x:c>
      <x:c r="B3221" s="453" t="str">
        <x:v>DISPONIBILIDADE</x:v>
      </x:c>
      <x:c r="C3221" s="453" t="str">
        <x:v>DISPONIBILIDADE</x:v>
      </x:c>
      <x:c r="D3221" s="453" t="str">
        <x:v>LINHA MORTA</x:v>
      </x:c>
      <x:c r="E3221" s="453" t="str">
        <x:v>5020200038</x:v>
      </x:c>
      <x:c r="F3221" s="601" t="str">
        <x:v>RET ESTAI AEREO LM</x:v>
      </x:c>
      <x:c r="G3221" s="453" t="str">
        <x:v>CONJUNTO</x:v>
      </x:c>
      <x:c r="H3221" s="604" t="n">
        <x:v>1</x:v>
      </x:c>
      <x:c r="I3221" s="607" t="n">
        <x:v>259.36</x:v>
      </x:c>
      <x:c r="J3221" s="607" t="n">
        <x:v>276.04</x:v>
      </x:c>
      <x:c r="K3221" s="453" t="str">
        <x:v>NORTE | SUL</x:v>
      </x:c>
      <x:c r="L3221" s="453" t="str">
        <x:v>NÃO</x:v>
      </x:c>
      <x:c r="M3221" s="453" t="str">
        <x:v>DISPONIBILIDADE O&amp;M · FORA DO FATOR K</x:v>
      </x:c>
      <x:c r="N3221" s="453" t="str">
        <x:v>DE/PARA POR CÓDIGO | NÃO INFORMADA</x:v>
      </x:c>
    </x:row>
    <x:row r="3222">
      <x:c r="A3222" s="453" t="str">
        <x:v>DEZEMBRO 2025</x:v>
      </x:c>
      <x:c r="B3222" s="453" t="str">
        <x:v>DISPONIBILIDADE</x:v>
      </x:c>
      <x:c r="C3222" s="453" t="str">
        <x:v>DISPONIBILIDADE</x:v>
      </x:c>
      <x:c r="D3222" s="453" t="str">
        <x:v>LINHA MORTA</x:v>
      </x:c>
      <x:c r="E3222" s="453" t="str">
        <x:v>5020200039</x:v>
      </x:c>
      <x:c r="F3222" s="601" t="str">
        <x:v>TENSIONAR ESTAI LM</x:v>
      </x:c>
      <x:c r="G3222" s="453" t="str">
        <x:v>CONJUNTO</x:v>
      </x:c>
      <x:c r="H3222" s="604" t="n">
        <x:v>33</x:v>
      </x:c>
      <x:c r="I3222" s="607" t="n">
        <x:v>3220.8</x:v>
      </x:c>
      <x:c r="J3222" s="607" t="n">
        <x:v>6072.99</x:v>
      </x:c>
      <x:c r="K3222" s="453" t="str">
        <x:v>SUL</x:v>
      </x:c>
      <x:c r="L3222" s="453" t="str">
        <x:v>NÃO</x:v>
      </x:c>
      <x:c r="M3222" s="453" t="str">
        <x:v>DISPONIBILIDADE O&amp;M · FORA DO FATOR K</x:v>
      </x:c>
      <x:c r="N3222" s="453" t="str">
        <x:v>DE/PARA POR CÓDIGO</x:v>
      </x:c>
    </x:row>
    <x:row r="3223">
      <x:c r="A3223" s="453" t="str">
        <x:v>DEZEMBRO 2025</x:v>
      </x:c>
      <x:c r="B3223" s="453" t="str">
        <x:v>DISPONIBILIDADE</x:v>
      </x:c>
      <x:c r="C3223" s="453" t="str">
        <x:v>DISPONIBILIDADE</x:v>
      </x:c>
      <x:c r="D3223" s="453" t="str">
        <x:v>LINHA MORTA</x:v>
      </x:c>
      <x:c r="E3223" s="453" t="str">
        <x:v>5021000131</x:v>
      </x:c>
      <x:c r="F3223" s="601" t="str">
        <x:v>INST ESTR PRI 2/3F SUS/PAS SP CRUZ SP LM</x:v>
      </x:c>
      <x:c r="G3223" s="453" t="str">
        <x:v>CONJUNTO</x:v>
      </x:c>
      <x:c r="H3223" s="604" t="n">
        <x:v>33</x:v>
      </x:c>
      <x:c r="I3223" s="607" t="n">
        <x:v>12600.9</x:v>
      </x:c>
      <x:c r="J3223" s="607" t="n">
        <x:v>21537.12</x:v>
      </x:c>
      <x:c r="K3223" s="453" t="str">
        <x:v>NORTE | SUL</x:v>
      </x:c>
      <x:c r="L3223" s="453" t="str">
        <x:v>NÃO</x:v>
      </x:c>
      <x:c r="M3223" s="453" t="str">
        <x:v>DISPONIBILIDADE O&amp;M · FORA DO FATOR K</x:v>
      </x:c>
      <x:c r="N3223" s="453" t="str">
        <x:v>DE/PARA POR CÓDIGO | NÃO INFORMADA</x:v>
      </x:c>
    </x:row>
    <x:row r="3224">
      <x:c r="A3224" s="453" t="str">
        <x:v>DEZEMBRO 2025</x:v>
      </x:c>
      <x:c r="B3224" s="453" t="str">
        <x:v>DISPONIBILIDADE</x:v>
      </x:c>
      <x:c r="C3224" s="453" t="str">
        <x:v>DISPONIBILIDADE</x:v>
      </x:c>
      <x:c r="D3224" s="453" t="str">
        <x:v>LINHA MORTA</x:v>
      </x:c>
      <x:c r="E3224" s="453" t="str">
        <x:v>5021000132</x:v>
      </x:c>
      <x:c r="F3224" s="601" t="str">
        <x:v>RET ESTR PRI 2/3F SUS/PAS SP CRUZ SP LM</x:v>
      </x:c>
      <x:c r="G3224" s="453" t="str">
        <x:v>CONJUNTO</x:v>
      </x:c>
      <x:c r="H3224" s="604" t="n">
        <x:v>24</x:v>
      </x:c>
      <x:c r="I3224" s="607" t="n">
        <x:v>5284.28</x:v>
      </x:c>
      <x:c r="J3224" s="607" t="n">
        <x:v>11745.12</x:v>
      </x:c>
      <x:c r="K3224" s="453" t="str">
        <x:v>NORTE | SUL</x:v>
      </x:c>
      <x:c r="L3224" s="453" t="str">
        <x:v>NÃO</x:v>
      </x:c>
      <x:c r="M3224" s="453" t="str">
        <x:v>DISPONIBILIDADE O&amp;M · FORA DO FATOR K</x:v>
      </x:c>
      <x:c r="N3224" s="453" t="str">
        <x:v>DE/PARA POR CÓDIGO</x:v>
      </x:c>
    </x:row>
    <x:row r="3225">
      <x:c r="A3225" s="453" t="str">
        <x:v>DEZEMBRO 2025</x:v>
      </x:c>
      <x:c r="B3225" s="453" t="str">
        <x:v>DISPONIBILIDADE</x:v>
      </x:c>
      <x:c r="C3225" s="453" t="str">
        <x:v>DISPONIBILIDADE</x:v>
      </x:c>
      <x:c r="D3225" s="453" t="str">
        <x:v>LINHA MORTA</x:v>
      </x:c>
      <x:c r="E3225" s="453" t="str">
        <x:v>5021000134</x:v>
      </x:c>
      <x:c r="F3225" s="601" t="str">
        <x:v>RET ESTR PRI 2/3F SUS/PAS DP CRUZ DP LM</x:v>
      </x:c>
      <x:c r="G3225" s="453" t="str">
        <x:v>CONJUNTO</x:v>
      </x:c>
      <x:c r="H3225" s="604" t="n">
        <x:v>12</x:v>
      </x:c>
      <x:c r="I3225" s="607" t="n">
        <x:v>1757.1</x:v>
      </x:c>
      <x:c r="J3225" s="607" t="n">
        <x:v>8560.44</x:v>
      </x:c>
      <x:c r="K3225" s="453" t="str">
        <x:v>NORTE | SUL</x:v>
      </x:c>
      <x:c r="L3225" s="453" t="str">
        <x:v>NÃO</x:v>
      </x:c>
      <x:c r="M3225" s="453" t="str">
        <x:v>DISPONIBILIDADE O&amp;M · FORA DO FATOR K</x:v>
      </x:c>
      <x:c r="N3225" s="453" t="str">
        <x:v>DE/PARA POR CÓDIGO</x:v>
      </x:c>
    </x:row>
    <x:row r="3226">
      <x:c r="A3226" s="453" t="str">
        <x:v>DEZEMBRO 2025</x:v>
      </x:c>
      <x:c r="B3226" s="453" t="str">
        <x:v>DISPONIBILIDADE</x:v>
      </x:c>
      <x:c r="C3226" s="453" t="str">
        <x:v>DISPONIBILIDADE</x:v>
      </x:c>
      <x:c r="D3226" s="453" t="str">
        <x:v>LINHA MORTA</x:v>
      </x:c>
      <x:c r="E3226" s="453" t="str">
        <x:v>5021000135</x:v>
      </x:c>
      <x:c r="F3226" s="601" t="str">
        <x:v>INST ESTR PRI 2/3F ANC/AMA SP CRUZ DP LM</x:v>
      </x:c>
      <x:c r="G3226" s="453" t="str">
        <x:v>CONJUNTO</x:v>
      </x:c>
      <x:c r="H3226" s="604" t="n">
        <x:v>8</x:v>
      </x:c>
      <x:c r="I3226" s="607" t="n">
        <x:v>4942.88</x:v>
      </x:c>
      <x:c r="J3226" s="607" t="n">
        <x:v>8562.08</x:v>
      </x:c>
      <x:c r="K3226" s="453" t="str">
        <x:v>SUL</x:v>
      </x:c>
      <x:c r="L3226" s="453" t="str">
        <x:v>NÃO</x:v>
      </x:c>
      <x:c r="M3226" s="453" t="str">
        <x:v>DISPONIBILIDADE O&amp;M · FORA DO FATOR K</x:v>
      </x:c>
      <x:c r="N3226" s="453" t="str">
        <x:v>DE/PARA POR CÓDIGO | NÃO INFORMADA</x:v>
      </x:c>
    </x:row>
    <x:row r="3227">
      <x:c r="A3227" s="453" t="str">
        <x:v>DEZEMBRO 2025</x:v>
      </x:c>
      <x:c r="B3227" s="453" t="str">
        <x:v>DISPONIBILIDADE</x:v>
      </x:c>
      <x:c r="C3227" s="453" t="str">
        <x:v>DISPONIBILIDADE</x:v>
      </x:c>
      <x:c r="D3227" s="453" t="str">
        <x:v>LINHA MORTA</x:v>
      </x:c>
      <x:c r="E3227" s="453" t="str">
        <x:v>5021000136</x:v>
      </x:c>
      <x:c r="F3227" s="601" t="str">
        <x:v>RET ESTR PRI 2/3F ANC/AMA SP CRUZ DP LM</x:v>
      </x:c>
      <x:c r="G3227" s="453" t="str">
        <x:v>CONJUNTO</x:v>
      </x:c>
      <x:c r="H3227" s="604" t="n">
        <x:v>6</x:v>
      </x:c>
      <x:c r="I3227" s="607" t="n">
        <x:v>1331.58</x:v>
      </x:c>
      <x:c r="J3227" s="607" t="n">
        <x:v>4495.08</x:v>
      </x:c>
      <x:c r="K3227" s="453" t="str">
        <x:v>SUL</x:v>
      </x:c>
      <x:c r="L3227" s="453" t="str">
        <x:v>NÃO</x:v>
      </x:c>
      <x:c r="M3227" s="453" t="str">
        <x:v>DISPONIBILIDADE O&amp;M · FORA DO FATOR K</x:v>
      </x:c>
      <x:c r="N3227" s="453" t="str">
        <x:v>DE/PARA POR CÓDIGO | NÃO INFORMADA</x:v>
      </x:c>
    </x:row>
    <x:row r="3228">
      <x:c r="A3228" s="453" t="str">
        <x:v>DEZEMBRO 2025</x:v>
      </x:c>
      <x:c r="B3228" s="453" t="str">
        <x:v>DISPONIBILIDADE</x:v>
      </x:c>
      <x:c r="C3228" s="453" t="str">
        <x:v>DISPONIBILIDADE</x:v>
      </x:c>
      <x:c r="D3228" s="453" t="str">
        <x:v>LINHA MORTA</x:v>
      </x:c>
      <x:c r="E3228" s="453" t="str">
        <x:v>5021000137</x:v>
      </x:c>
      <x:c r="F3228" s="601" t="str">
        <x:v>INST ESTR PRI 2/3F ANC/AMA DP CRUZ DP LM</x:v>
      </x:c>
      <x:c r="G3228" s="453" t="str">
        <x:v>CONJUNTO</x:v>
      </x:c>
      <x:c r="H3228" s="604" t="n">
        <x:v>4</x:v>
      </x:c>
      <x:c r="I3228" s="607" t="n">
        <x:v>4526.18</x:v>
      </x:c>
      <x:c r="J3228" s="607" t="n">
        <x:v>6089.76</x:v>
      </x:c>
      <x:c r="K3228" s="453" t="str">
        <x:v>NORTE | SUL</x:v>
      </x:c>
      <x:c r="L3228" s="453" t="str">
        <x:v>NÃO</x:v>
      </x:c>
      <x:c r="M3228" s="453" t="str">
        <x:v>DISPONIBILIDADE O&amp;M · FORA DO FATOR K</x:v>
      </x:c>
      <x:c r="N3228" s="453" t="str">
        <x:v>DE/PARA POR CÓDIGO</x:v>
      </x:c>
    </x:row>
    <x:row r="3229">
      <x:c r="A3229" s="453" t="str">
        <x:v>DEZEMBRO 2025</x:v>
      </x:c>
      <x:c r="B3229" s="453" t="str">
        <x:v>DISPONIBILIDADE</x:v>
      </x:c>
      <x:c r="C3229" s="453" t="str">
        <x:v>DISPONIBILIDADE</x:v>
      </x:c>
      <x:c r="D3229" s="453" t="str">
        <x:v>LINHA MORTA</x:v>
      </x:c>
      <x:c r="E3229" s="453" t="str">
        <x:v>5021000138</x:v>
      </x:c>
      <x:c r="F3229" s="601" t="str">
        <x:v>RET ESTR PRI 2/3F ANC/AMA DP CRUZ DP LM</x:v>
      </x:c>
      <x:c r="G3229" s="453" t="str">
        <x:v>CONJUNTO</x:v>
      </x:c>
      <x:c r="H3229" s="604" t="n">
        <x:v>5</x:v>
      </x:c>
      <x:c r="I3229" s="607" t="n">
        <x:v>1850.43</x:v>
      </x:c>
      <x:c r="J3229" s="607" t="n">
        <x:v>5328.3</x:v>
      </x:c>
      <x:c r="K3229" s="453" t="str">
        <x:v>NORTE | SUL</x:v>
      </x:c>
      <x:c r="L3229" s="453" t="str">
        <x:v>NÃO</x:v>
      </x:c>
      <x:c r="M3229" s="453" t="str">
        <x:v>DISPONIBILIDADE O&amp;M · FORA DO FATOR K</x:v>
      </x:c>
      <x:c r="N3229" s="453" t="str">
        <x:v>DE/PARA POR CÓDIGO | NÃO INFORMADA</x:v>
      </x:c>
    </x:row>
    <x:row r="3230">
      <x:c r="A3230" s="453" t="str">
        <x:v>DEZEMBRO 2025</x:v>
      </x:c>
      <x:c r="B3230" s="453" t="str">
        <x:v>DISPONIBILIDADE</x:v>
      </x:c>
      <x:c r="C3230" s="453" t="str">
        <x:v>DISPONIBILIDADE</x:v>
      </x:c>
      <x:c r="D3230" s="453" t="str">
        <x:v>LINHA MORTA</x:v>
      </x:c>
      <x:c r="E3230" s="453" t="str">
        <x:v>5021000140</x:v>
      </x:c>
      <x:c r="F3230" s="601" t="str">
        <x:v>RET ESTR PRI 1F SUSP/PAS SP S/CRUZ LM</x:v>
      </x:c>
      <x:c r="G3230" s="453" t="str">
        <x:v>CONJUNTO</x:v>
      </x:c>
      <x:c r="H3230" s="604" t="n">
        <x:v>1</x:v>
      </x:c>
      <x:c r="I3230" s="607" t="n">
        <x:v>68.31</x:v>
      </x:c>
      <x:c r="J3230" s="607" t="n">
        <x:v>197.17</x:v>
      </x:c>
      <x:c r="K3230" s="453" t="str">
        <x:v>SUL</x:v>
      </x:c>
      <x:c r="L3230" s="453" t="str">
        <x:v>NÃO</x:v>
      </x:c>
      <x:c r="M3230" s="453" t="str">
        <x:v>DISPONIBILIDADE O&amp;M · FORA DO FATOR K</x:v>
      </x:c>
      <x:c r="N3230" s="453" t="str">
        <x:v>DE/PARA POR CÓDIGO</x:v>
      </x:c>
    </x:row>
    <x:row r="3231">
      <x:c r="A3231" s="453" t="str">
        <x:v>DEZEMBRO 2025</x:v>
      </x:c>
      <x:c r="B3231" s="453" t="str">
        <x:v>DISPONIBILIDADE</x:v>
      </x:c>
      <x:c r="C3231" s="453" t="str">
        <x:v>DISPONIBILIDADE</x:v>
      </x:c>
      <x:c r="D3231" s="453" t="str">
        <x:v>LINHA MORTA</x:v>
      </x:c>
      <x:c r="E3231" s="453" t="str">
        <x:v>5021000143</x:v>
      </x:c>
      <x:c r="F3231" s="601" t="str">
        <x:v>INST ESTR PRI 1F ANC/AMA SP S/CRUZ LM</x:v>
      </x:c>
      <x:c r="G3231" s="453" t="str">
        <x:v>CONJUNTO</x:v>
      </x:c>
      <x:c r="H3231" s="604" t="n">
        <x:v>1</x:v>
      </x:c>
      <x:c r="I3231" s="607" t="n">
        <x:v>167.27</x:v>
      </x:c>
      <x:c r="J3231" s="607" t="n">
        <x:v>417.74</x:v>
      </x:c>
      <x:c r="K3231" s="453" t="str">
        <x:v>SUL</x:v>
      </x:c>
      <x:c r="L3231" s="453" t="str">
        <x:v>NÃO</x:v>
      </x:c>
      <x:c r="M3231" s="453" t="str">
        <x:v>DISPONIBILIDADE O&amp;M · FORA DO FATOR K</x:v>
      </x:c>
      <x:c r="N3231" s="453" t="str">
        <x:v>DE/PARA POR CÓDIGO</x:v>
      </x:c>
    </x:row>
    <x:row r="3232">
      <x:c r="A3232" s="453" t="str">
        <x:v>DEZEMBRO 2025</x:v>
      </x:c>
      <x:c r="B3232" s="453" t="str">
        <x:v>DISPONIBILIDADE</x:v>
      </x:c>
      <x:c r="C3232" s="453" t="str">
        <x:v>DISPONIBILIDADE</x:v>
      </x:c>
      <x:c r="D3232" s="453" t="str">
        <x:v>LINHA MORTA</x:v>
      </x:c>
      <x:c r="E3232" s="453" t="str">
        <x:v>5021000144</x:v>
      </x:c>
      <x:c r="F3232" s="601" t="str">
        <x:v>RET ESTR PRI 1F ANC/AMA SP S/CRUZ LM</x:v>
      </x:c>
      <x:c r="G3232" s="453" t="str">
        <x:v>CONJUNTO</x:v>
      </x:c>
      <x:c r="H3232" s="604" t="n">
        <x:v>1</x:v>
      </x:c>
      <x:c r="I3232" s="607" t="n">
        <x:v>115.8</x:v>
      </x:c>
      <x:c r="J3232" s="607" t="n">
        <x:v>289.19</x:v>
      </x:c>
      <x:c r="K3232" s="453" t="str">
        <x:v>SUL</x:v>
      </x:c>
      <x:c r="L3232" s="453" t="str">
        <x:v>NÃO</x:v>
      </x:c>
      <x:c r="M3232" s="453" t="str">
        <x:v>DISPONIBILIDADE O&amp;M · FORA DO FATOR K</x:v>
      </x:c>
      <x:c r="N3232" s="453" t="str">
        <x:v>DE/PARA POR CÓDIGO</x:v>
      </x:c>
    </x:row>
    <x:row r="3233">
      <x:c r="A3233" s="453" t="str">
        <x:v>DEZEMBRO 2025</x:v>
      </x:c>
      <x:c r="B3233" s="453" t="str">
        <x:v>DISPONIBILIDADE</x:v>
      </x:c>
      <x:c r="C3233" s="453" t="str">
        <x:v>DISPONIBILIDADE</x:v>
      </x:c>
      <x:c r="D3233" s="453" t="str">
        <x:v>LINHA MORTA</x:v>
      </x:c>
      <x:c r="E3233" s="453" t="str">
        <x:v>5021100014</x:v>
      </x:c>
      <x:c r="F3233" s="601" t="str">
        <x:v>INST ESTRUTURA SECUNDARIA LM</x:v>
      </x:c>
      <x:c r="G3233" s="453" t="str">
        <x:v>UNIDADE</x:v>
      </x:c>
      <x:c r="H3233" s="604" t="n">
        <x:v>27</x:v>
      </x:c>
      <x:c r="I3233" s="607" t="n">
        <x:v>3510.21</x:v>
      </x:c>
      <x:c r="J3233" s="607" t="n">
        <x:v>6388.47</x:v>
      </x:c>
      <x:c r="K3233" s="453" t="str">
        <x:v>NORTE | SUL</x:v>
      </x:c>
      <x:c r="L3233" s="453" t="str">
        <x:v>NÃO</x:v>
      </x:c>
      <x:c r="M3233" s="453" t="str">
        <x:v>DISPONIBILIDADE O&amp;M · FORA DO FATOR K</x:v>
      </x:c>
      <x:c r="N3233" s="453" t="str">
        <x:v>DE/PARA POR CÓDIGO | NÃO INFORMADA</x:v>
      </x:c>
    </x:row>
    <x:row r="3234">
      <x:c r="A3234" s="453" t="str">
        <x:v>DEZEMBRO 2025</x:v>
      </x:c>
      <x:c r="B3234" s="453" t="str">
        <x:v>DISPONIBILIDADE</x:v>
      </x:c>
      <x:c r="C3234" s="453" t="str">
        <x:v>DISPONIBILIDADE</x:v>
      </x:c>
      <x:c r="D3234" s="453" t="str">
        <x:v>LINHA MORTA</x:v>
      </x:c>
      <x:c r="E3234" s="453" t="str">
        <x:v>5021100015</x:v>
      </x:c>
      <x:c r="F3234" s="601" t="str">
        <x:v>RET ESTRUTURA SECUNDARIA LM</x:v>
      </x:c>
      <x:c r="G3234" s="453" t="str">
        <x:v>UNIDADE</x:v>
      </x:c>
      <x:c r="H3234" s="604" t="n">
        <x:v>22</x:v>
      </x:c>
      <x:c r="I3234" s="607" t="n">
        <x:v>937.48</x:v>
      </x:c>
      <x:c r="J3234" s="607" t="n">
        <x:v>5205.42</x:v>
      </x:c>
      <x:c r="K3234" s="453" t="str">
        <x:v>NORTE | SUL</x:v>
      </x:c>
      <x:c r="L3234" s="453" t="str">
        <x:v>NÃO</x:v>
      </x:c>
      <x:c r="M3234" s="453" t="str">
        <x:v>DISPONIBILIDADE O&amp;M · FORA DO FATOR K</x:v>
      </x:c>
      <x:c r="N3234" s="453" t="str">
        <x:v>DE/PARA POR CÓDIGO</x:v>
      </x:c>
    </x:row>
    <x:row r="3235">
      <x:c r="A3235" s="453" t="str">
        <x:v>DEZEMBRO 2025</x:v>
      </x:c>
      <x:c r="B3235" s="453" t="str">
        <x:v>DISPONIBILIDADE</x:v>
      </x:c>
      <x:c r="C3235" s="453" t="str">
        <x:v>DISPONIBILIDADE</x:v>
      </x:c>
      <x:c r="D3235" s="453" t="str">
        <x:v>LINHA MORTA</x:v>
      </x:c>
      <x:c r="E3235" s="453" t="str">
        <x:v>5021200046</x:v>
      </x:c>
      <x:c r="F3235" s="601" t="str">
        <x:v>INST ISOLADOR PINO/PILAR LM</x:v>
      </x:c>
      <x:c r="G3235" s="453" t="str">
        <x:v>UNIDADE</x:v>
      </x:c>
      <x:c r="H3235" s="604" t="n">
        <x:v>10</x:v>
      </x:c>
      <x:c r="I3235" s="607" t="n">
        <x:v>491.76</x:v>
      </x:c>
      <x:c r="J3235" s="607" t="n">
        <x:v>3023.3</x:v>
      </x:c>
      <x:c r="K3235" s="453" t="str">
        <x:v>NORTE | SUL</x:v>
      </x:c>
      <x:c r="L3235" s="453" t="str">
        <x:v>NÃO</x:v>
      </x:c>
      <x:c r="M3235" s="453" t="str">
        <x:v>DISPONIBILIDADE O&amp;M · FORA DO FATOR K</x:v>
      </x:c>
      <x:c r="N3235" s="453" t="str">
        <x:v>DE/PARA POR CÓDIGO | NÃO INFORMADA</x:v>
      </x:c>
    </x:row>
    <x:row r="3236">
      <x:c r="A3236" s="453" t="str">
        <x:v>DEZEMBRO 2025</x:v>
      </x:c>
      <x:c r="B3236" s="453" t="str">
        <x:v>DISPONIBILIDADE</x:v>
      </x:c>
      <x:c r="C3236" s="453" t="str">
        <x:v>DISPONIBILIDADE</x:v>
      </x:c>
      <x:c r="D3236" s="453" t="str">
        <x:v>LINHA MORTA</x:v>
      </x:c>
      <x:c r="E3236" s="453" t="str">
        <x:v>5021200047</x:v>
      </x:c>
      <x:c r="F3236" s="601" t="str">
        <x:v>RET ISOLADOR PINO/PILAR LM</x:v>
      </x:c>
      <x:c r="G3236" s="453" t="str">
        <x:v>UNIDADE</x:v>
      </x:c>
      <x:c r="H3236" s="604" t="n">
        <x:v>10</x:v>
      </x:c>
      <x:c r="I3236" s="607" t="n">
        <x:v>207.26</x:v>
      </x:c>
      <x:c r="J3236" s="607" t="n">
        <x:v>3023.3</x:v>
      </x:c>
      <x:c r="K3236" s="453" t="str">
        <x:v>NORTE | SUL</x:v>
      </x:c>
      <x:c r="L3236" s="453" t="str">
        <x:v>NÃO</x:v>
      </x:c>
      <x:c r="M3236" s="453" t="str">
        <x:v>DISPONIBILIDADE O&amp;M · FORA DO FATOR K</x:v>
      </x:c>
      <x:c r="N3236" s="453" t="str">
        <x:v>DE/PARA POR CÓDIGO</x:v>
      </x:c>
    </x:row>
    <x:row r="3237">
      <x:c r="A3237" s="453" t="str">
        <x:v>DEZEMBRO 2025</x:v>
      </x:c>
      <x:c r="B3237" s="453" t="str">
        <x:v>DISPONIBILIDADE</x:v>
      </x:c>
      <x:c r="C3237" s="453" t="str">
        <x:v>DISPONIBILIDADE</x:v>
      </x:c>
      <x:c r="D3237" s="453" t="str">
        <x:v>LINHA MORTA</x:v>
      </x:c>
      <x:c r="E3237" s="453" t="str">
        <x:v>5022000236</x:v>
      </x:c>
      <x:c r="F3237" s="601" t="str">
        <x:v>INST COND NU ALUMINIO &lt;= 1/0 LM</x:v>
      </x:c>
      <x:c r="G3237" s="453" t="str">
        <x:v>METRO</x:v>
      </x:c>
      <x:c r="H3237" s="604" t="n">
        <x:v>200</x:v>
      </x:c>
      <x:c r="I3237" s="607" t="n">
        <x:v>1584.2</x:v>
      </x:c>
      <x:c r="J3237" s="607" t="n">
        <x:v>1130</x:v>
      </x:c>
      <x:c r="K3237" s="453" t="str">
        <x:v>NORTE | SUL</x:v>
      </x:c>
      <x:c r="L3237" s="453" t="str">
        <x:v>NÃO</x:v>
      </x:c>
      <x:c r="M3237" s="453" t="str">
        <x:v>DISPONIBILIDADE O&amp;M · FORA DO FATOR K</x:v>
      </x:c>
      <x:c r="N3237" s="453" t="str">
        <x:v>DE/PARA POR CÓDIGO | NÃO INFORMADA</x:v>
      </x:c>
    </x:row>
    <x:row r="3238">
      <x:c r="A3238" s="453" t="str">
        <x:v>DEZEMBRO 2025</x:v>
      </x:c>
      <x:c r="B3238" s="453" t="str">
        <x:v>DISPONIBILIDADE</x:v>
      </x:c>
      <x:c r="C3238" s="453" t="str">
        <x:v>DISPONIBILIDADE</x:v>
      </x:c>
      <x:c r="D3238" s="453" t="str">
        <x:v>LINHA MORTA</x:v>
      </x:c>
      <x:c r="E3238" s="453" t="str">
        <x:v>5022000237</x:v>
      </x:c>
      <x:c r="F3238" s="601" t="str">
        <x:v>RET COND NU ALUMINIO &lt;= 1/0 LM</x:v>
      </x:c>
      <x:c r="G3238" s="453" t="str">
        <x:v>METRO</x:v>
      </x:c>
      <x:c r="H3238" s="604" t="n">
        <x:v>200</x:v>
      </x:c>
      <x:c r="I3238" s="607" t="n">
        <x:v>487.56</x:v>
      </x:c>
      <x:c r="J3238" s="607" t="n">
        <x:v>552</x:v>
      </x:c>
      <x:c r="K3238" s="453" t="str">
        <x:v>SUL</x:v>
      </x:c>
      <x:c r="L3238" s="453" t="str">
        <x:v>NÃO</x:v>
      </x:c>
      <x:c r="M3238" s="453" t="str">
        <x:v>DISPONIBILIDADE O&amp;M · FORA DO FATOR K</x:v>
      </x:c>
      <x:c r="N3238" s="453" t="str">
        <x:v>DE/PARA POR CÓDIGO</x:v>
      </x:c>
    </x:row>
    <x:row r="3239">
      <x:c r="A3239" s="453" t="str">
        <x:v>DEZEMBRO 2025</x:v>
      </x:c>
      <x:c r="B3239" s="453" t="str">
        <x:v>DISPONIBILIDADE</x:v>
      </x:c>
      <x:c r="C3239" s="453" t="str">
        <x:v>DISPONIBILIDADE</x:v>
      </x:c>
      <x:c r="D3239" s="453" t="str">
        <x:v>LINHA MORTA</x:v>
      </x:c>
      <x:c r="E3239" s="453" t="str">
        <x:v>5022000240</x:v>
      </x:c>
      <x:c r="F3239" s="601" t="str">
        <x:v>TENSIONAR COND NU COBRE &lt;= 50MM² LM</x:v>
      </x:c>
      <x:c r="G3239" s="453" t="str">
        <x:v>UNIDADE</x:v>
      </x:c>
      <x:c r="H3239" s="604" t="n">
        <x:v>0.29</x:v>
      </x:c>
      <x:c r="I3239" s="607" t="n">
        <x:v>762.81</x:v>
      </x:c>
      <x:c r="J3239" s="607" t="n">
        <x:v>60.57</x:v>
      </x:c>
      <x:c r="K3239" s="453" t="str">
        <x:v>NORTE | SUL</x:v>
      </x:c>
      <x:c r="L3239" s="453" t="str">
        <x:v>NÃO</x:v>
      </x:c>
      <x:c r="M3239" s="453" t="str">
        <x:v>DISPONIBILIDADE O&amp;M · FORA DO FATOR K</x:v>
      </x:c>
      <x:c r="N3239" s="453" t="str">
        <x:v>DE/PARA POR CÓDIGO</x:v>
      </x:c>
    </x:row>
    <x:row r="3240">
      <x:c r="A3240" s="453" t="str">
        <x:v>DEZEMBRO 2025</x:v>
      </x:c>
      <x:c r="B3240" s="453" t="str">
        <x:v>DISPONIBILIDADE</x:v>
      </x:c>
      <x:c r="C3240" s="453" t="str">
        <x:v>DISPONIBILIDADE</x:v>
      </x:c>
      <x:c r="D3240" s="453" t="str">
        <x:v>LINHA MORTA</x:v>
      </x:c>
      <x:c r="E3240" s="453" t="str">
        <x:v>5022000242</x:v>
      </x:c>
      <x:c r="F3240" s="601" t="str">
        <x:v>TENSIONAR COND NU ALUMINIO &lt;= 1/0 LM</x:v>
      </x:c>
      <x:c r="G3240" s="453" t="str">
        <x:v>UNIDADE</x:v>
      </x:c>
      <x:c r="H3240" s="604" t="n">
        <x:v>5.586</x:v>
      </x:c>
      <x:c r="I3240" s="607" t="n">
        <x:v>15862.27</x:v>
      </x:c>
      <x:c r="J3240" s="607" t="n">
        <x:v>1279.08</x:v>
      </x:c>
      <x:c r="K3240" s="453" t="str">
        <x:v>NORTE | SUL</x:v>
      </x:c>
      <x:c r="L3240" s="453" t="str">
        <x:v>NÃO</x:v>
      </x:c>
      <x:c r="M3240" s="453" t="str">
        <x:v>DISPONIBILIDADE O&amp;M · FORA DO FATOR K</x:v>
      </x:c>
      <x:c r="N3240" s="453" t="str">
        <x:v>DE/PARA POR CÓDIGO</x:v>
      </x:c>
    </x:row>
    <x:row r="3241">
      <x:c r="A3241" s="453" t="str">
        <x:v>DEZEMBRO 2025</x:v>
      </x:c>
      <x:c r="B3241" s="453" t="str">
        <x:v>DISPONIBILIDADE</x:v>
      </x:c>
      <x:c r="C3241" s="453" t="str">
        <x:v>DISPONIBILIDADE</x:v>
      </x:c>
      <x:c r="D3241" s="453" t="str">
        <x:v>LINHA MORTA</x:v>
      </x:c>
      <x:c r="E3241" s="453" t="str">
        <x:v>5022000243</x:v>
      </x:c>
      <x:c r="F3241" s="601" t="str">
        <x:v>INST CONECTOR EM CONDUTOR LM</x:v>
      </x:c>
      <x:c r="G3241" s="453" t="str">
        <x:v>UNIDADE</x:v>
      </x:c>
      <x:c r="H3241" s="604" t="n">
        <x:v>6</x:v>
      </x:c>
      <x:c r="I3241" s="607" t="n">
        <x:v>283.56</x:v>
      </x:c>
      <x:c r="J3241" s="607" t="n">
        <x:v>1513.5</x:v>
      </x:c>
      <x:c r="K3241" s="453" t="str">
        <x:v>NORTE | SUL</x:v>
      </x:c>
      <x:c r="L3241" s="453" t="str">
        <x:v>NÃO</x:v>
      </x:c>
      <x:c r="M3241" s="453" t="str">
        <x:v>DISPONIBILIDADE O&amp;M · FORA DO FATOR K</x:v>
      </x:c>
      <x:c r="N3241" s="453" t="str">
        <x:v>DE/PARA POR CÓDIGO | NÃO INFORMADA</x:v>
      </x:c>
    </x:row>
    <x:row r="3242">
      <x:c r="A3242" s="453" t="str">
        <x:v>DEZEMBRO 2025</x:v>
      </x:c>
      <x:c r="B3242" s="453" t="str">
        <x:v>DISPONIBILIDADE</x:v>
      </x:c>
      <x:c r="C3242" s="453" t="str">
        <x:v>DISPONIBILIDADE</x:v>
      </x:c>
      <x:c r="D3242" s="453" t="str">
        <x:v>LINHA MORTA</x:v>
      </x:c>
      <x:c r="E3242" s="453" t="str">
        <x:v>5022000244</x:v>
      </x:c>
      <x:c r="F3242" s="601" t="str">
        <x:v>RET CONECTOR EM CONDUTOR LM</x:v>
      </x:c>
      <x:c r="G3242" s="453" t="str">
        <x:v>UNIDADE</x:v>
      </x:c>
      <x:c r="H3242" s="604" t="n">
        <x:v>6</x:v>
      </x:c>
      <x:c r="I3242" s="607" t="n">
        <x:v>117.18</x:v>
      </x:c>
      <x:c r="J3242" s="607" t="n">
        <x:v>625.44</x:v>
      </x:c>
      <x:c r="K3242" s="453" t="str">
        <x:v>SUL</x:v>
      </x:c>
      <x:c r="L3242" s="453" t="str">
        <x:v>NÃO</x:v>
      </x:c>
      <x:c r="M3242" s="453" t="str">
        <x:v>DISPONIBILIDADE O&amp;M · FORA DO FATOR K</x:v>
      </x:c>
      <x:c r="N3242" s="453" t="str">
        <x:v>DE/PARA POR CÓDIGO</x:v>
      </x:c>
    </x:row>
    <x:row r="3243">
      <x:c r="A3243" s="453" t="str">
        <x:v>DEZEMBRO 2025</x:v>
      </x:c>
      <x:c r="B3243" s="453" t="str">
        <x:v>DISPONIBILIDADE</x:v>
      </x:c>
      <x:c r="C3243" s="453" t="str">
        <x:v>DISPONIBILIDADE</x:v>
      </x:c>
      <x:c r="D3243" s="453" t="str">
        <x:v>LINHA MORTA</x:v>
      </x:c>
      <x:c r="E3243" s="453" t="str">
        <x:v>5022000249</x:v>
      </x:c>
      <x:c r="F3243" s="601" t="str">
        <x:v>INST AMARRACAO COND NU/MULTIP/PROTEG LM</x:v>
      </x:c>
      <x:c r="G3243" s="453" t="str">
        <x:v>UNIDADE</x:v>
      </x:c>
      <x:c r="H3243" s="604" t="n">
        <x:v>2</x:v>
      </x:c>
      <x:c r="I3243" s="607" t="n">
        <x:v>51.98</x:v>
      </x:c>
      <x:c r="J3243" s="607" t="n">
        <x:v>487.14</x:v>
      </x:c>
      <x:c r="K3243" s="453" t="str">
        <x:v>NORTE | SUL</x:v>
      </x:c>
      <x:c r="L3243" s="453" t="str">
        <x:v>NÃO</x:v>
      </x:c>
      <x:c r="M3243" s="453" t="str">
        <x:v>DISPONIBILIDADE O&amp;M · FORA DO FATOR K</x:v>
      </x:c>
      <x:c r="N3243" s="453" t="str">
        <x:v>DE/PARA POR CÓDIGO | NÃO INFORMADA</x:v>
      </x:c>
    </x:row>
    <x:row r="3244">
      <x:c r="A3244" s="453" t="str">
        <x:v>DEZEMBRO 2025</x:v>
      </x:c>
      <x:c r="B3244" s="453" t="str">
        <x:v>DISPONIBILIDADE</x:v>
      </x:c>
      <x:c r="C3244" s="453" t="str">
        <x:v>DISPONIBILIDADE</x:v>
      </x:c>
      <x:c r="D3244" s="453" t="str">
        <x:v>FORA DO ANEXO IX</x:v>
      </x:c>
      <x:c r="E3244" s="453" t="str">
        <x:v>5022000252</x:v>
      </x:c>
      <x:c r="F3244" s="601" t="str">
        <x:v>INST ESPACADOR/AFASTADOR REDE PRI/SEC LM</x:v>
      </x:c>
      <x:c r="G3244" s="453" t="str">
        <x:v>NÃO INFORMADA</x:v>
      </x:c>
      <x:c r="H3244" s="604" t="n">
        <x:v>1332</x:v>
      </x:c>
      <x:c r="I3244" s="607" t="n">
        <x:v>0</x:v>
      </x:c>
      <x:c r="J3244" s="607" t="n">
        <x:v>0</x:v>
      </x:c>
      <x:c r="K3244" s="453" t="str">
        <x:v>NORTE | SUL</x:v>
      </x:c>
      <x:c r="L3244" s="453" t="str">
        <x:v>NÃO</x:v>
      </x:c>
      <x:c r="M3244" s="453" t="str">
        <x:v>DISPONIBILIDADE O&amp;M · FORA DO FATOR K</x:v>
      </x:c>
      <x:c r="N3244" s="453" t="str">
        <x:v>DE/PARA POR CÓDIGO | NÃO INFORMADA</x:v>
      </x:c>
    </x:row>
    <x:row r="3245">
      <x:c r="A3245" s="453" t="str">
        <x:v>DEZEMBRO 2025</x:v>
      </x:c>
      <x:c r="B3245" s="453" t="str">
        <x:v>DISPONIBILIDADE</x:v>
      </x:c>
      <x:c r="C3245" s="453" t="str">
        <x:v>DISPONIBILIDADE</x:v>
      </x:c>
      <x:c r="D3245" s="453" t="str">
        <x:v>LINHA MORTA</x:v>
      </x:c>
      <x:c r="E3245" s="453" t="str">
        <x:v>5022000283</x:v>
      </x:c>
      <x:c r="F3245" s="601" t="str">
        <x:v>TENSIONAR COND PROTEGIDO RDC LM</x:v>
      </x:c>
      <x:c r="G3245" s="453" t="str">
        <x:v>UNIDADE</x:v>
      </x:c>
      <x:c r="H3245" s="604" t="n">
        <x:v>0.303</x:v>
      </x:c>
      <x:c r="I3245" s="607" t="n">
        <x:v>1021.78</x:v>
      </x:c>
      <x:c r="J3245" s="607" t="n">
        <x:v>93.28</x:v>
      </x:c>
      <x:c r="K3245" s="453" t="str">
        <x:v>NORTE | SUL</x:v>
      </x:c>
      <x:c r="L3245" s="453" t="str">
        <x:v>NÃO</x:v>
      </x:c>
      <x:c r="M3245" s="453" t="str">
        <x:v>DISPONIBILIDADE O&amp;M · FORA DO FATOR K</x:v>
      </x:c>
      <x:c r="N3245" s="453" t="str">
        <x:v>DE/PARA POR CÓDIGO</x:v>
      </x:c>
    </x:row>
    <x:row r="3246">
      <x:c r="A3246" s="453" t="str">
        <x:v>DEZEMBRO 2025</x:v>
      </x:c>
      <x:c r="B3246" s="453" t="str">
        <x:v>DISPONIBILIDADE</x:v>
      </x:c>
      <x:c r="C3246" s="453" t="str">
        <x:v>DISPONIBILIDADE</x:v>
      </x:c>
      <x:c r="D3246" s="453" t="str">
        <x:v>LINHA MORTA</x:v>
      </x:c>
      <x:c r="E3246" s="453" t="str">
        <x:v>5022000286</x:v>
      </x:c>
      <x:c r="F3246" s="601" t="str">
        <x:v>INST CONEX OU EMENDA DE CABO RDC LM</x:v>
      </x:c>
      <x:c r="G3246" s="453" t="str">
        <x:v>UNIDADE</x:v>
      </x:c>
      <x:c r="H3246" s="604" t="n">
        <x:v>5</x:v>
      </x:c>
      <x:c r="I3246" s="607" t="n">
        <x:v>371.04</x:v>
      </x:c>
      <x:c r="J3246" s="607" t="n">
        <x:v>2331.9</x:v>
      </x:c>
      <x:c r="K3246" s="453" t="str">
        <x:v>NORTE | SUL</x:v>
      </x:c>
      <x:c r="L3246" s="453" t="str">
        <x:v>NÃO</x:v>
      </x:c>
      <x:c r="M3246" s="453" t="str">
        <x:v>DISPONIBILIDADE O&amp;M · FORA DO FATOR K</x:v>
      </x:c>
      <x:c r="N3246" s="453" t="str">
        <x:v>DE/PARA POR CÓDIGO</x:v>
      </x:c>
    </x:row>
    <x:row r="3247">
      <x:c r="A3247" s="453" t="str">
        <x:v>DEZEMBRO 2025</x:v>
      </x:c>
      <x:c r="B3247" s="453" t="str">
        <x:v>DISPONIBILIDADE</x:v>
      </x:c>
      <x:c r="C3247" s="453" t="str">
        <x:v>DISPONIBILIDADE</x:v>
      </x:c>
      <x:c r="D3247" s="453" t="str">
        <x:v>LINHA MORTA</x:v>
      </x:c>
      <x:c r="E3247" s="453" t="str">
        <x:v>5022200033</x:v>
      </x:c>
      <x:c r="F3247" s="601" t="str">
        <x:v>INST ATERRAMENTO COMPL 1HASTE LM</x:v>
      </x:c>
      <x:c r="G3247" s="453" t="str">
        <x:v>CONJUNTO</x:v>
      </x:c>
      <x:c r="H3247" s="604" t="n">
        <x:v>2</x:v>
      </x:c>
      <x:c r="I3247" s="607" t="n">
        <x:v>790.62</x:v>
      </x:c>
      <x:c r="J3247" s="607" t="n">
        <x:v>1312.38</x:v>
      </x:c>
      <x:c r="K3247" s="453" t="str">
        <x:v>SUL</x:v>
      </x:c>
      <x:c r="L3247" s="453" t="str">
        <x:v>NÃO</x:v>
      </x:c>
      <x:c r="M3247" s="453" t="str">
        <x:v>DISPONIBILIDADE O&amp;M · FORA DO FATOR K</x:v>
      </x:c>
      <x:c r="N3247" s="453" t="str">
        <x:v>DE/PARA POR CÓDIGO</x:v>
      </x:c>
    </x:row>
    <x:row r="3248">
      <x:c r="A3248" s="453" t="str">
        <x:v>DEZEMBRO 2025</x:v>
      </x:c>
      <x:c r="B3248" s="453" t="str">
        <x:v>DISPONIBILIDADE</x:v>
      </x:c>
      <x:c r="C3248" s="453" t="str">
        <x:v>DISPONIBILIDADE</x:v>
      </x:c>
      <x:c r="D3248" s="453" t="str">
        <x:v>LINHA MORTA</x:v>
      </x:c>
      <x:c r="E3248" s="453" t="str">
        <x:v>5022200035</x:v>
      </x:c>
      <x:c r="F3248" s="601" t="str">
        <x:v>INST 1HASTE ADICIONAL ATERRAMENTO LM</x:v>
      </x:c>
      <x:c r="G3248" s="453" t="str">
        <x:v>UNIDADE</x:v>
      </x:c>
      <x:c r="H3248" s="604" t="n">
        <x:v>15</x:v>
      </x:c>
      <x:c r="I3248" s="607" t="n">
        <x:v>951.75</x:v>
      </x:c>
      <x:c r="J3248" s="607" t="n">
        <x:v>5112.75</x:v>
      </x:c>
      <x:c r="K3248" s="453" t="str">
        <x:v>SUL</x:v>
      </x:c>
      <x:c r="L3248" s="453" t="str">
        <x:v>NÃO</x:v>
      </x:c>
      <x:c r="M3248" s="453" t="str">
        <x:v>DISPONIBILIDADE O&amp;M · FORA DO FATOR K</x:v>
      </x:c>
      <x:c r="N3248" s="453" t="str">
        <x:v>DE/PARA POR CÓDIGO</x:v>
      </x:c>
    </x:row>
    <x:row r="3249">
      <x:c r="A3249" s="453" t="str">
        <x:v>DEZEMBRO 2025</x:v>
      </x:c>
      <x:c r="B3249" s="453" t="str">
        <x:v>DISPONIBILIDADE</x:v>
      </x:c>
      <x:c r="C3249" s="453" t="str">
        <x:v>DISPONIBILIDADE</x:v>
      </x:c>
      <x:c r="D3249" s="453" t="str">
        <x:v>LINHA MORTA</x:v>
      </x:c>
      <x:c r="E3249" s="453" t="str">
        <x:v>5022200036</x:v>
      </x:c>
      <x:c r="F3249" s="601" t="str">
        <x:v>INST FIO TERRA LM</x:v>
      </x:c>
      <x:c r="G3249" s="453" t="str">
        <x:v>UNIDADE</x:v>
      </x:c>
      <x:c r="H3249" s="604" t="n">
        <x:v>7</x:v>
      </x:c>
      <x:c r="I3249" s="607" t="n">
        <x:v>487.8</x:v>
      </x:c>
      <x:c r="J3249" s="607" t="n">
        <x:v>2008.65</x:v>
      </x:c>
      <x:c r="K3249" s="453" t="str">
        <x:v>SUL</x:v>
      </x:c>
      <x:c r="L3249" s="453" t="str">
        <x:v>NÃO</x:v>
      </x:c>
      <x:c r="M3249" s="453" t="str">
        <x:v>DISPONIBILIDADE O&amp;M · FORA DO FATOR K</x:v>
      </x:c>
      <x:c r="N3249" s="453" t="str">
        <x:v>DE/PARA POR CÓDIGO</x:v>
      </x:c>
    </x:row>
    <x:row r="3250">
      <x:c r="A3250" s="453" t="str">
        <x:v>DEZEMBRO 2025</x:v>
      </x:c>
      <x:c r="B3250" s="453" t="str">
        <x:v>DISPONIBILIDADE</x:v>
      </x:c>
      <x:c r="C3250" s="453" t="str">
        <x:v>DISPONIBILIDADE</x:v>
      </x:c>
      <x:c r="D3250" s="453" t="str">
        <x:v>LINHA MORTA</x:v>
      </x:c>
      <x:c r="E3250" s="453" t="str">
        <x:v>5024000085</x:v>
      </x:c>
      <x:c r="F3250" s="601" t="str">
        <x:v>INST CONEXAO RAMAL DE CONEXAO LM</x:v>
      </x:c>
      <x:c r="G3250" s="453" t="str">
        <x:v>UNIDADE</x:v>
      </x:c>
      <x:c r="H3250" s="604" t="n">
        <x:v>20</x:v>
      </x:c>
      <x:c r="I3250" s="607" t="n">
        <x:v>1269</x:v>
      </x:c>
      <x:c r="J3250" s="607" t="n">
        <x:v>1517</x:v>
      </x:c>
      <x:c r="K3250" s="453" t="str">
        <x:v>SUL</x:v>
      </x:c>
      <x:c r="L3250" s="453" t="str">
        <x:v>NÃO</x:v>
      </x:c>
      <x:c r="M3250" s="453" t="str">
        <x:v>DISPONIBILIDADE O&amp;M · FORA DO FATOR K</x:v>
      </x:c>
      <x:c r="N3250" s="453" t="str">
        <x:v>DE/PARA POR CÓDIGO</x:v>
      </x:c>
    </x:row>
    <x:row r="3251">
      <x:c r="A3251" s="453" t="str">
        <x:v>DEZEMBRO 2025</x:v>
      </x:c>
      <x:c r="B3251" s="453" t="str">
        <x:v>DISPONIBILIDADE</x:v>
      </x:c>
      <x:c r="C3251" s="453" t="str">
        <x:v>DISPONIBILIDADE</x:v>
      </x:c>
      <x:c r="D3251" s="453" t="str">
        <x:v>FORA DO ANEXO IX</x:v>
      </x:c>
      <x:c r="E3251" s="453" t="str">
        <x:v>5025300054</x:v>
      </x:c>
      <x:c r="F3251" s="601" t="str">
        <x:v>TURMA MANUT EQUIPAMENTO DISP</x:v>
      </x:c>
      <x:c r="G3251" s="453" t="str">
        <x:v>NÃO INFORMADA</x:v>
      </x:c>
      <x:c r="H3251" s="604" t="n">
        <x:v>1975.912</x:v>
      </x:c>
      <x:c r="I3251" s="607" t="n">
        <x:v>487635.32</x:v>
      </x:c>
      <x:c r="J3251" s="607" t="n">
        <x:v>528145.6</x:v>
      </x:c>
      <x:c r="K3251" s="453" t="str">
        <x:v>NORTE | SUL</x:v>
      </x:c>
      <x:c r="L3251" s="453" t="str">
        <x:v>NÃO</x:v>
      </x:c>
      <x:c r="M3251" s="453" t="str">
        <x:v>DISPONIBILIDADE O&amp;M · FORA DO FATOR K</x:v>
      </x:c>
      <x:c r="N3251" s="453" t="str">
        <x:v>DE/PARA POR CÓDIGO</x:v>
      </x:c>
    </x:row>
    <x:row r="3252">
      <x:c r="A3252" s="453" t="str">
        <x:v>DEZEMBRO 2025</x:v>
      </x:c>
      <x:c r="B3252" s="453" t="str">
        <x:v>DISPONIBILIDADE</x:v>
      </x:c>
      <x:c r="C3252" s="453" t="str">
        <x:v>DISPONIBILIDADE</x:v>
      </x:c>
      <x:c r="D3252" s="453" t="str">
        <x:v>FORA DO ANEXO IX</x:v>
      </x:c>
      <x:c r="E3252" s="453" t="str">
        <x:v>5025300057</x:v>
      </x:c>
      <x:c r="F3252" s="601" t="str">
        <x:v>TURMA QUALIDADE EM DISP</x:v>
      </x:c>
      <x:c r="G3252" s="453" t="str">
        <x:v>NÃO INFORMADA</x:v>
      </x:c>
      <x:c r="H3252" s="604" t="n">
        <x:v>922.6</x:v>
      </x:c>
      <x:c r="I3252" s="607" t="n">
        <x:v>204789.52</x:v>
      </x:c>
      <x:c r="J3252" s="607" t="n">
        <x:v>222893.77</x:v>
      </x:c>
      <x:c r="K3252" s="453" t="str">
        <x:v>NORTE | SUL</x:v>
      </x:c>
      <x:c r="L3252" s="453" t="str">
        <x:v>NÃO</x:v>
      </x:c>
      <x:c r="M3252" s="453" t="str">
        <x:v>DISPONIBILIDADE O&amp;M · FORA DO FATOR K</x:v>
      </x:c>
      <x:c r="N3252" s="453" t="str">
        <x:v>DE/PARA POR CÓDIGO</x:v>
      </x:c>
    </x:row>
    <x:row r="3253">
      <x:c r="A3253" s="453" t="str">
        <x:v>DEZEMBRO 2025</x:v>
      </x:c>
      <x:c r="B3253" s="453" t="str">
        <x:v>DISPONIBILIDADE</x:v>
      </x:c>
      <x:c r="C3253" s="453" t="str">
        <x:v>DISPONIBILIDADE</x:v>
      </x:c>
      <x:c r="D3253" s="453" t="str">
        <x:v>LINHA MORTA</x:v>
      </x:c>
      <x:c r="E3253" s="453" t="str">
        <x:v>5025300103</x:v>
      </x:c>
      <x:c r="F3253" s="601" t="str">
        <x:v>INST ILUMINACAO PUBLICA LM</x:v>
      </x:c>
      <x:c r="G3253" s="453" t="str">
        <x:v>CONJUNTO</x:v>
      </x:c>
      <x:c r="H3253" s="604" t="n">
        <x:v>2</x:v>
      </x:c>
      <x:c r="I3253" s="607" t="n">
        <x:v>728.38</x:v>
      </x:c>
      <x:c r="J3253" s="607" t="n">
        <x:v>989.8</x:v>
      </x:c>
      <x:c r="K3253" s="453" t="str">
        <x:v>SUL</x:v>
      </x:c>
      <x:c r="L3253" s="453" t="str">
        <x:v>NÃO</x:v>
      </x:c>
      <x:c r="M3253" s="453" t="str">
        <x:v>DISPONIBILIDADE O&amp;M · FORA DO FATOR K</x:v>
      </x:c>
      <x:c r="N3253" s="453" t="str">
        <x:v>DE/PARA POR CÓDIGO</x:v>
      </x:c>
    </x:row>
    <x:row r="3254">
      <x:c r="A3254" s="453" t="str">
        <x:v>DEZEMBRO 2025</x:v>
      </x:c>
      <x:c r="B3254" s="453" t="str">
        <x:v>DISPONIBILIDADE</x:v>
      </x:c>
      <x:c r="C3254" s="453" t="str">
        <x:v>DISPONIBILIDADE</x:v>
      </x:c>
      <x:c r="D3254" s="453" t="str">
        <x:v>LINHA MORTA</x:v>
      </x:c>
      <x:c r="E3254" s="453" t="str">
        <x:v>5025300104</x:v>
      </x:c>
      <x:c r="F3254" s="601" t="str">
        <x:v>RET ILUMINACAO PUBLICA LM</x:v>
      </x:c>
      <x:c r="G3254" s="453" t="str">
        <x:v>CONJUNTO</x:v>
      </x:c>
      <x:c r="H3254" s="604" t="n">
        <x:v>3</x:v>
      </x:c>
      <x:c r="I3254" s="607" t="n">
        <x:v>564.95</x:v>
      </x:c>
      <x:c r="J3254" s="607" t="n">
        <x:v>703.92</x:v>
      </x:c>
      <x:c r="K3254" s="453" t="str">
        <x:v>SUL</x:v>
      </x:c>
      <x:c r="L3254" s="453" t="str">
        <x:v>NÃO</x:v>
      </x:c>
      <x:c r="M3254" s="453" t="str">
        <x:v>DISPONIBILIDADE O&amp;M · FORA DO FATOR K</x:v>
      </x:c>
      <x:c r="N3254" s="453" t="str">
        <x:v>DE/PARA POR CÓDIGO</x:v>
      </x:c>
    </x:row>
    <x:row r="3255">
      <x:c r="A3255" s="453" t="str">
        <x:v>DEZEMBRO 2025</x:v>
      </x:c>
      <x:c r="B3255" s="453" t="str">
        <x:v>DISPONIBILIDADE</x:v>
      </x:c>
      <x:c r="C3255" s="453" t="str">
        <x:v>DISPONIBILIDADE</x:v>
      </x:c>
      <x:c r="D3255" s="453" t="str">
        <x:v>LINHA MORTA</x:v>
      </x:c>
      <x:c r="E3255" s="453" t="str">
        <x:v>5025300109</x:v>
      </x:c>
      <x:c r="F3255" s="601" t="str">
        <x:v>INST ELO FUSIVEL LM</x:v>
      </x:c>
      <x:c r="G3255" s="453" t="str">
        <x:v>CONJUNTO</x:v>
      </x:c>
      <x:c r="H3255" s="604" t="n">
        <x:v>9</x:v>
      </x:c>
      <x:c r="I3255" s="607" t="n">
        <x:v>91.44</x:v>
      </x:c>
      <x:c r="J3255" s="607" t="n">
        <x:v>2605.05</x:v>
      </x:c>
      <x:c r="K3255" s="453" t="str">
        <x:v>NORTE | SUL</x:v>
      </x:c>
      <x:c r="L3255" s="453" t="str">
        <x:v>NÃO</x:v>
      </x:c>
      <x:c r="M3255" s="453" t="str">
        <x:v>DISPONIBILIDADE O&amp;M · FORA DO FATOR K</x:v>
      </x:c>
      <x:c r="N3255" s="453" t="str">
        <x:v>DE/PARA POR CÓDIGO</x:v>
      </x:c>
    </x:row>
    <x:row r="3256">
      <x:c r="A3256" s="453" t="str">
        <x:v>DEZEMBRO 2025</x:v>
      </x:c>
      <x:c r="B3256" s="453" t="str">
        <x:v>DISPONIBILIDADE</x:v>
      </x:c>
      <x:c r="C3256" s="453" t="str">
        <x:v>DISPONIBILIDADE</x:v>
      </x:c>
      <x:c r="D3256" s="453" t="str">
        <x:v>LINHA MORTA</x:v>
      </x:c>
      <x:c r="E3256" s="453" t="str">
        <x:v>5025300110</x:v>
      </x:c>
      <x:c r="F3256" s="601" t="str">
        <x:v>RET ELO FUSIVEL LM</x:v>
      </x:c>
      <x:c r="G3256" s="453" t="str">
        <x:v>CONJUNTO</x:v>
      </x:c>
      <x:c r="H3256" s="604" t="n">
        <x:v>9</x:v>
      </x:c>
      <x:c r="I3256" s="607" t="n">
        <x:v>76.86</x:v>
      </x:c>
      <x:c r="J3256" s="607" t="n">
        <x:v>2189.79</x:v>
      </x:c>
      <x:c r="K3256" s="453" t="str">
        <x:v>NORTE | SUL</x:v>
      </x:c>
      <x:c r="L3256" s="453" t="str">
        <x:v>NÃO</x:v>
      </x:c>
      <x:c r="M3256" s="453" t="str">
        <x:v>DISPONIBILIDADE O&amp;M · FORA DO FATOR K</x:v>
      </x:c>
      <x:c r="N3256" s="453" t="str">
        <x:v>DE/PARA POR CÓDIGO</x:v>
      </x:c>
    </x:row>
    <x:row r="3257">
      <x:c r="A3257" s="453" t="str">
        <x:v>DEZEMBRO 2025</x:v>
      </x:c>
      <x:c r="B3257" s="453" t="str">
        <x:v>DISPONIBILIDADE</x:v>
      </x:c>
      <x:c r="C3257" s="453" t="str">
        <x:v>DISPONIBILIDADE</x:v>
      </x:c>
      <x:c r="D3257" s="453" t="str">
        <x:v>LINHA MORTA</x:v>
      </x:c>
      <x:c r="E3257" s="453" t="str">
        <x:v>5025300116</x:v>
      </x:c>
      <x:c r="F3257" s="601" t="str">
        <x:v>INST RELIGADOR 1F POSTE LM</x:v>
      </x:c>
      <x:c r="G3257" s="453" t="str">
        <x:v>UNIDADE</x:v>
      </x:c>
      <x:c r="H3257" s="604" t="n">
        <x:v>3</x:v>
      </x:c>
      <x:c r="I3257" s="607" t="n">
        <x:v>2734.77</x:v>
      </x:c>
      <x:c r="J3257" s="607" t="n">
        <x:v>2717.85</x:v>
      </x:c>
      <x:c r="K3257" s="453" t="str">
        <x:v>SUL</x:v>
      </x:c>
      <x:c r="L3257" s="453" t="str">
        <x:v>NÃO</x:v>
      </x:c>
      <x:c r="M3257" s="453" t="str">
        <x:v>DISPONIBILIDADE O&amp;M · FORA DO FATOR K</x:v>
      </x:c>
      <x:c r="N3257" s="453" t="str">
        <x:v>NÃO INFORMADA</x:v>
      </x:c>
    </x:row>
    <x:row r="3258">
      <x:c r="A3258" s="453" t="str">
        <x:v>DEZEMBRO 2025</x:v>
      </x:c>
      <x:c r="B3258" s="453" t="str">
        <x:v>DISPONIBILIDADE</x:v>
      </x:c>
      <x:c r="C3258" s="453" t="str">
        <x:v>DISPONIBILIDADE</x:v>
      </x:c>
      <x:c r="D3258" s="453" t="str">
        <x:v>LINHA MORTA</x:v>
      </x:c>
      <x:c r="E3258" s="453" t="str">
        <x:v>5025300143</x:v>
      </x:c>
      <x:c r="F3258" s="601" t="str">
        <x:v>INST ESTR CP TRAFO DT 1F FN LM</x:v>
      </x:c>
      <x:c r="G3258" s="453" t="str">
        <x:v>CONJUNTO</x:v>
      </x:c>
      <x:c r="H3258" s="604" t="n">
        <x:v>22</x:v>
      </x:c>
      <x:c r="I3258" s="607" t="n">
        <x:v>23542.83</x:v>
      </x:c>
      <x:c r="J3258" s="607" t="n">
        <x:v>40486.16</x:v>
      </x:c>
      <x:c r="K3258" s="453" t="str">
        <x:v>NORTE | SUL</x:v>
      </x:c>
      <x:c r="L3258" s="453" t="str">
        <x:v>NÃO</x:v>
      </x:c>
      <x:c r="M3258" s="453" t="str">
        <x:v>DISPONIBILIDADE O&amp;M · FORA DO FATOR K</x:v>
      </x:c>
      <x:c r="N3258" s="453" t="str">
        <x:v>DE/PARA POR CÓDIGO | NÃO INFORMADA</x:v>
      </x:c>
    </x:row>
    <x:row r="3259">
      <x:c r="A3259" s="453" t="str">
        <x:v>DEZEMBRO 2025</x:v>
      </x:c>
      <x:c r="B3259" s="453" t="str">
        <x:v>DISPONIBILIDADE</x:v>
      </x:c>
      <x:c r="C3259" s="453" t="str">
        <x:v>DISPONIBILIDADE</x:v>
      </x:c>
      <x:c r="D3259" s="453" t="str">
        <x:v>LINHA MORTA</x:v>
      </x:c>
      <x:c r="E3259" s="453" t="str">
        <x:v>5025300144</x:v>
      </x:c>
      <x:c r="F3259" s="601" t="str">
        <x:v>RET ESTR CP TRAFO DT 1F FN LM</x:v>
      </x:c>
      <x:c r="G3259" s="453" t="str">
        <x:v>CONJUNTO</x:v>
      </x:c>
      <x:c r="H3259" s="604" t="n">
        <x:v>17</x:v>
      </x:c>
      <x:c r="I3259" s="607" t="n">
        <x:v>15061.68</x:v>
      </x:c>
      <x:c r="J3259" s="607" t="n">
        <x:v>25027.91</x:v>
      </x:c>
      <x:c r="K3259" s="453" t="str">
        <x:v>NORTE | SUL</x:v>
      </x:c>
      <x:c r="L3259" s="453" t="str">
        <x:v>NÃO</x:v>
      </x:c>
      <x:c r="M3259" s="453" t="str">
        <x:v>DISPONIBILIDADE O&amp;M · FORA DO FATOR K</x:v>
      </x:c>
      <x:c r="N3259" s="453" t="str">
        <x:v>DE/PARA POR CÓDIGO</x:v>
      </x:c>
    </x:row>
    <x:row r="3260">
      <x:c r="A3260" s="453" t="str">
        <x:v>DEZEMBRO 2025</x:v>
      </x:c>
      <x:c r="B3260" s="453" t="str">
        <x:v>DISPONIBILIDADE</x:v>
      </x:c>
      <x:c r="C3260" s="453" t="str">
        <x:v>DISPONIBILIDADE</x:v>
      </x:c>
      <x:c r="D3260" s="453" t="str">
        <x:v>LINHA MORTA</x:v>
      </x:c>
      <x:c r="E3260" s="453" t="str">
        <x:v>5025300145</x:v>
      </x:c>
      <x:c r="F3260" s="601" t="str">
        <x:v>INST ESTR CP TRAFO DT 2F FF LM</x:v>
      </x:c>
      <x:c r="G3260" s="453" t="str">
        <x:v>CONJUNTO</x:v>
      </x:c>
      <x:c r="H3260" s="604" t="n">
        <x:v>3</x:v>
      </x:c>
      <x:c r="I3260" s="607" t="n">
        <x:v>3849.71</x:v>
      </x:c>
      <x:c r="J3260" s="607" t="n">
        <x:v>6703.89</x:v>
      </x:c>
      <x:c r="K3260" s="453" t="str">
        <x:v>SUL</x:v>
      </x:c>
      <x:c r="L3260" s="453" t="str">
        <x:v>NÃO</x:v>
      </x:c>
      <x:c r="M3260" s="453" t="str">
        <x:v>DISPONIBILIDADE O&amp;M · FORA DO FATOR K</x:v>
      </x:c>
      <x:c r="N3260" s="453" t="str">
        <x:v>DE/PARA POR CÓDIGO</x:v>
      </x:c>
    </x:row>
    <x:row r="3261">
      <x:c r="A3261" s="453" t="str">
        <x:v>DEZEMBRO 2025</x:v>
      </x:c>
      <x:c r="B3261" s="453" t="str">
        <x:v>DISPONIBILIDADE</x:v>
      </x:c>
      <x:c r="C3261" s="453" t="str">
        <x:v>DISPONIBILIDADE</x:v>
      </x:c>
      <x:c r="D3261" s="453" t="str">
        <x:v>LINHA MORTA</x:v>
      </x:c>
      <x:c r="E3261" s="453" t="str">
        <x:v>5025300146</x:v>
      </x:c>
      <x:c r="F3261" s="601" t="str">
        <x:v>RET ESTR CP TRAFO DT 2F FF LM</x:v>
      </x:c>
      <x:c r="G3261" s="453" t="str">
        <x:v>CONJUNTO</x:v>
      </x:c>
      <x:c r="H3261" s="604" t="n">
        <x:v>3</x:v>
      </x:c>
      <x:c r="I3261" s="607" t="n">
        <x:v>2943.91</x:v>
      </x:c>
      <x:c r="J3261" s="607" t="n">
        <x:v>5126.52</x:v>
      </x:c>
      <x:c r="K3261" s="453" t="str">
        <x:v>SUL</x:v>
      </x:c>
      <x:c r="L3261" s="453" t="str">
        <x:v>NÃO</x:v>
      </x:c>
      <x:c r="M3261" s="453" t="str">
        <x:v>DISPONIBILIDADE O&amp;M · FORA DO FATOR K</x:v>
      </x:c>
      <x:c r="N3261" s="453" t="str">
        <x:v>DE/PARA POR CÓDIGO</x:v>
      </x:c>
    </x:row>
    <x:row r="3262">
      <x:c r="A3262" s="453" t="str">
        <x:v>DEZEMBRO 2025</x:v>
      </x:c>
      <x:c r="B3262" s="453" t="str">
        <x:v>DISPONIBILIDADE</x:v>
      </x:c>
      <x:c r="C3262" s="453" t="str">
        <x:v>DISPONIBILIDADE</x:v>
      </x:c>
      <x:c r="D3262" s="453" t="str">
        <x:v>LINHA MORTA</x:v>
      </x:c>
      <x:c r="E3262" s="453" t="str">
        <x:v>5025300147</x:v>
      </x:c>
      <x:c r="F3262" s="601" t="str">
        <x:v>INST ESTR CP TRAFO DT 3F LM</x:v>
      </x:c>
      <x:c r="G3262" s="453" t="str">
        <x:v>CONJUNTO</x:v>
      </x:c>
      <x:c r="H3262" s="604" t="n">
        <x:v>11</x:v>
      </x:c>
      <x:c r="I3262" s="607" t="n">
        <x:v>24822.67</x:v>
      </x:c>
      <x:c r="J3262" s="607" t="n">
        <x:v>33256.52</x:v>
      </x:c>
      <x:c r="K3262" s="453" t="str">
        <x:v>NORTE | SUL</x:v>
      </x:c>
      <x:c r="L3262" s="453" t="str">
        <x:v>NÃO</x:v>
      </x:c>
      <x:c r="M3262" s="453" t="str">
        <x:v>DISPONIBILIDADE O&amp;M · FORA DO FATOR K</x:v>
      </x:c>
      <x:c r="N3262" s="453" t="str">
        <x:v>DE/PARA POR CÓDIGO</x:v>
      </x:c>
    </x:row>
    <x:row r="3263">
      <x:c r="A3263" s="453" t="str">
        <x:v>DEZEMBRO 2025</x:v>
      </x:c>
      <x:c r="B3263" s="453" t="str">
        <x:v>DISPONIBILIDADE</x:v>
      </x:c>
      <x:c r="C3263" s="453" t="str">
        <x:v>DISPONIBILIDADE</x:v>
      </x:c>
      <x:c r="D3263" s="453" t="str">
        <x:v>LINHA MORTA</x:v>
      </x:c>
      <x:c r="E3263" s="453" t="str">
        <x:v>5025300148</x:v>
      </x:c>
      <x:c r="F3263" s="601" t="str">
        <x:v>RET ESTR CP TRAFO DT 3F LM</x:v>
      </x:c>
      <x:c r="G3263" s="453" t="str">
        <x:v>CONJUNTO</x:v>
      </x:c>
      <x:c r="H3263" s="604" t="n">
        <x:v>11</x:v>
      </x:c>
      <x:c r="I3263" s="607" t="n">
        <x:v>17198.21</x:v>
      </x:c>
      <x:c r="J3263" s="607" t="n">
        <x:v>23858.01</x:v>
      </x:c>
      <x:c r="K3263" s="453" t="str">
        <x:v>NORTE | SUL</x:v>
      </x:c>
      <x:c r="L3263" s="453" t="str">
        <x:v>NÃO</x:v>
      </x:c>
      <x:c r="M3263" s="453" t="str">
        <x:v>DISPONIBILIDADE O&amp;M · FORA DO FATOR K</x:v>
      </x:c>
      <x:c r="N3263" s="453" t="str">
        <x:v>DE/PARA POR CÓDIGO</x:v>
      </x:c>
    </x:row>
    <x:row r="3264">
      <x:c r="A3264" s="453" t="str">
        <x:v>DEZEMBRO 2025</x:v>
      </x:c>
      <x:c r="B3264" s="453" t="str">
        <x:v>DISPONIBILIDADE</x:v>
      </x:c>
      <x:c r="C3264" s="453" t="str">
        <x:v>DISPONIBILIDADE</x:v>
      </x:c>
      <x:c r="D3264" s="453" t="str">
        <x:v>LINHA MORTA</x:v>
      </x:c>
      <x:c r="E3264" s="453" t="str">
        <x:v>5025300160</x:v>
      </x:c>
      <x:c r="F3264" s="601" t="str">
        <x:v>INST PARA-RAIOS BT LM</x:v>
      </x:c>
      <x:c r="G3264" s="453" t="str">
        <x:v>CONJUNTO</x:v>
      </x:c>
      <x:c r="H3264" s="604" t="n">
        <x:v>27</x:v>
      </x:c>
      <x:c r="I3264" s="607" t="n">
        <x:v>1158.3</x:v>
      </x:c>
      <x:c r="J3264" s="607" t="n">
        <x:v>9788.58</x:v>
      </x:c>
      <x:c r="K3264" s="453" t="str">
        <x:v>SUL</x:v>
      </x:c>
      <x:c r="L3264" s="453" t="str">
        <x:v>NÃO</x:v>
      </x:c>
      <x:c r="M3264" s="453" t="str">
        <x:v>DISPONIBILIDADE O&amp;M · FORA DO FATOR K</x:v>
      </x:c>
      <x:c r="N3264" s="453" t="str">
        <x:v>DE/PARA POR CÓDIGO | NÃO INFORMADA</x:v>
      </x:c>
    </x:row>
    <x:row r="3265">
      <x:c r="A3265" s="453" t="str">
        <x:v>DEZEMBRO 2025</x:v>
      </x:c>
      <x:c r="B3265" s="453" t="str">
        <x:v>DISPONIBILIDADE</x:v>
      </x:c>
      <x:c r="C3265" s="453" t="str">
        <x:v>DISPONIBILIDADE</x:v>
      </x:c>
      <x:c r="D3265" s="453" t="str">
        <x:v>LINHA MORTA</x:v>
      </x:c>
      <x:c r="E3265" s="453" t="str">
        <x:v>5025300162</x:v>
      </x:c>
      <x:c r="F3265" s="601" t="str">
        <x:v>INST PARA-RAIOS MT LM</x:v>
      </x:c>
      <x:c r="G3265" s="453" t="str">
        <x:v>UNIDADE</x:v>
      </x:c>
      <x:c r="H3265" s="604" t="n">
        <x:v>28</x:v>
      </x:c>
      <x:c r="I3265" s="607" t="n">
        <x:v>3004.47</x:v>
      </x:c>
      <x:c r="J3265" s="607" t="n">
        <x:v>13242.6</x:v>
      </x:c>
      <x:c r="K3265" s="453" t="str">
        <x:v>NORTE | SUL</x:v>
      </x:c>
      <x:c r="L3265" s="453" t="str">
        <x:v>NÃO</x:v>
      </x:c>
      <x:c r="M3265" s="453" t="str">
        <x:v>DISPONIBILIDADE O&amp;M · FORA DO FATOR K</x:v>
      </x:c>
      <x:c r="N3265" s="453" t="str">
        <x:v>DE/PARA POR CÓDIGO</x:v>
      </x:c>
    </x:row>
    <x:row r="3266">
      <x:c r="A3266" s="453" t="str">
        <x:v>DEZEMBRO 2025</x:v>
      </x:c>
      <x:c r="B3266" s="453" t="str">
        <x:v>DISPONIBILIDADE</x:v>
      </x:c>
      <x:c r="C3266" s="453" t="str">
        <x:v>DISPONIBILIDADE</x:v>
      </x:c>
      <x:c r="D3266" s="453" t="str">
        <x:v>LINHA MORTA</x:v>
      </x:c>
      <x:c r="E3266" s="453" t="str">
        <x:v>5025300163</x:v>
      </x:c>
      <x:c r="F3266" s="601" t="str">
        <x:v>RET PARA-RAIOS MT LM</x:v>
      </x:c>
      <x:c r="G3266" s="453" t="str">
        <x:v>UNIDADE</x:v>
      </x:c>
      <x:c r="H3266" s="604" t="n">
        <x:v>28</x:v>
      </x:c>
      <x:c r="I3266" s="607" t="n">
        <x:v>1277.63</x:v>
      </x:c>
      <x:c r="J3266" s="607" t="n">
        <x:v>8211.28</x:v>
      </x:c>
      <x:c r="K3266" s="453" t="str">
        <x:v>NORTE | SUL</x:v>
      </x:c>
      <x:c r="L3266" s="453" t="str">
        <x:v>NÃO</x:v>
      </x:c>
      <x:c r="M3266" s="453" t="str">
        <x:v>DISPONIBILIDADE O&amp;M · FORA DO FATOR K</x:v>
      </x:c>
      <x:c r="N3266" s="453" t="str">
        <x:v>DE/PARA POR CÓDIGO</x:v>
      </x:c>
    </x:row>
    <x:row r="3267">
      <x:c r="A3267" s="453" t="str">
        <x:v>DEZEMBRO 2025</x:v>
      </x:c>
      <x:c r="B3267" s="453" t="str">
        <x:v>DISPONIBILIDADE</x:v>
      </x:c>
      <x:c r="C3267" s="453" t="str">
        <x:v>DISPONIBILIDADE</x:v>
      </x:c>
      <x:c r="D3267" s="453" t="str">
        <x:v>LINHA MORTA</x:v>
      </x:c>
      <x:c r="E3267" s="453" t="str">
        <x:v>5025300172</x:v>
      </x:c>
      <x:c r="F3267" s="601" t="str">
        <x:v>INST CHAVE FUSIVEL 15/25KV LM</x:v>
      </x:c>
      <x:c r="G3267" s="453" t="str">
        <x:v>UNIDADE</x:v>
      </x:c>
      <x:c r="H3267" s="604" t="n">
        <x:v>37</x:v>
      </x:c>
      <x:c r="I3267" s="607" t="n">
        <x:v>4931.43</x:v>
      </x:c>
      <x:c r="J3267" s="607" t="n">
        <x:v>16414.68</x:v>
      </x:c>
      <x:c r="K3267" s="453" t="str">
        <x:v>NORTE | SUL</x:v>
      </x:c>
      <x:c r="L3267" s="453" t="str">
        <x:v>NÃO</x:v>
      </x:c>
      <x:c r="M3267" s="453" t="str">
        <x:v>DISPONIBILIDADE O&amp;M · FORA DO FATOR K</x:v>
      </x:c>
      <x:c r="N3267" s="453" t="str">
        <x:v>DE/PARA POR CÓDIGO</x:v>
      </x:c>
    </x:row>
    <x:row r="3268">
      <x:c r="A3268" s="453" t="str">
        <x:v>DEZEMBRO 2025</x:v>
      </x:c>
      <x:c r="B3268" s="453" t="str">
        <x:v>DISPONIBILIDADE</x:v>
      </x:c>
      <x:c r="C3268" s="453" t="str">
        <x:v>DISPONIBILIDADE</x:v>
      </x:c>
      <x:c r="D3268" s="453" t="str">
        <x:v>LINHA MORTA</x:v>
      </x:c>
      <x:c r="E3268" s="453" t="str">
        <x:v>5025300173</x:v>
      </x:c>
      <x:c r="F3268" s="601" t="str">
        <x:v>RET CHAVE FUSIVEL 15/25KV LM</x:v>
      </x:c>
      <x:c r="G3268" s="453" t="str">
        <x:v>UNIDADE</x:v>
      </x:c>
      <x:c r="H3268" s="604" t="n">
        <x:v>40</x:v>
      </x:c>
      <x:c r="I3268" s="607" t="n">
        <x:v>2634.75</x:v>
      </x:c>
      <x:c r="J3268" s="607" t="n">
        <x:v>13276.4</x:v>
      </x:c>
      <x:c r="K3268" s="453" t="str">
        <x:v>NORTE | SUL</x:v>
      </x:c>
      <x:c r="L3268" s="453" t="str">
        <x:v>NÃO</x:v>
      </x:c>
      <x:c r="M3268" s="453" t="str">
        <x:v>DISPONIBILIDADE O&amp;M · FORA DO FATOR K</x:v>
      </x:c>
      <x:c r="N3268" s="453" t="str">
        <x:v>DE/PARA POR CÓDIGO</x:v>
      </x:c>
    </x:row>
    <x:row r="3269">
      <x:c r="A3269" s="453" t="str">
        <x:v>DEZEMBRO 2025</x:v>
      </x:c>
      <x:c r="B3269" s="453" t="str">
        <x:v>DISPONIBILIDADE</x:v>
      </x:c>
      <x:c r="C3269" s="453" t="str">
        <x:v>DISPONIBILIDADE</x:v>
      </x:c>
      <x:c r="D3269" s="453" t="str">
        <x:v>LINHA MORTA</x:v>
      </x:c>
      <x:c r="E3269" s="453" t="str">
        <x:v>5025300252</x:v>
      </x:c>
      <x:c r="F3269" s="601" t="str">
        <x:v>TURMA LM ATE 36,2KV 5H CAM SOBREAVISO</x:v>
      </x:c>
      <x:c r="G3269" s="453" t="str">
        <x:v>HORA</x:v>
      </x:c>
      <x:c r="H3269" s="604" t="n">
        <x:v>2857.645</x:v>
      </x:c>
      <x:c r="I3269" s="607" t="n">
        <x:v>350404.43</x:v>
      </x:c>
      <x:c r="J3269" s="607" t="n">
        <x:v>148683.27</x:v>
      </x:c>
      <x:c r="K3269" s="453" t="str">
        <x:v>NORTE | SUL</x:v>
      </x:c>
      <x:c r="L3269" s="453" t="str">
        <x:v>NÃO</x:v>
      </x:c>
      <x:c r="M3269" s="453" t="str">
        <x:v>DISPONIBILIDADE O&amp;M · FORA DO FATOR K</x:v>
      </x:c>
      <x:c r="N3269" s="453" t="str">
        <x:v>OBSERVAÇÃO DO DE/PARA</x:v>
      </x:c>
    </x:row>
    <x:row r="3270">
      <x:c r="A3270" s="453" t="str">
        <x:v>DEZEMBRO 2025</x:v>
      </x:c>
      <x:c r="B3270" s="453" t="str">
        <x:v>DISPONIBILIDADE</x:v>
      </x:c>
      <x:c r="C3270" s="453" t="str">
        <x:v>DISPONIBILIDADE</x:v>
      </x:c>
      <x:c r="D3270" s="453" t="str">
        <x:v>LINHA MORTA</x:v>
      </x:c>
      <x:c r="E3270" s="453" t="str">
        <x:v>5025300253</x:v>
      </x:c>
      <x:c r="F3270" s="601" t="str">
        <x:v>TURMA LM ATE 36,2KV 2H LEVE SOBREAVISO</x:v>
      </x:c>
      <x:c r="G3270" s="453" t="str">
        <x:v>HORA</x:v>
      </x:c>
      <x:c r="H3270" s="604" t="n">
        <x:v>264.649</x:v>
      </x:c>
      <x:c r="I3270" s="607" t="n">
        <x:v>5123.6</x:v>
      </x:c>
      <x:c r="J3270" s="607" t="n">
        <x:v>13769.69</x:v>
      </x:c>
      <x:c r="K3270" s="453" t="str">
        <x:v>NORTE | SUL</x:v>
      </x:c>
      <x:c r="L3270" s="453" t="str">
        <x:v>NÃO</x:v>
      </x:c>
      <x:c r="M3270" s="453" t="str">
        <x:v>DISPONIBILIDADE O&amp;M · FORA DO FATOR K</x:v>
      </x:c>
      <x:c r="N3270" s="453" t="str">
        <x:v>OBSERVAÇÃO DO DE/PARA</x:v>
      </x:c>
    </x:row>
    <x:row r="3271">
      <x:c r="A3271" s="453" t="str">
        <x:v>DEZEMBRO 2025</x:v>
      </x:c>
      <x:c r="B3271" s="453" t="str">
        <x:v>DISPONIBILIDADE</x:v>
      </x:c>
      <x:c r="C3271" s="453" t="str">
        <x:v>DISPONIBILIDADE</x:v>
      </x:c>
      <x:c r="D3271" s="453" t="str">
        <x:v>LINHA MORTA</x:v>
      </x:c>
      <x:c r="E3271" s="453" t="str">
        <x:v>5025300384</x:v>
      </x:c>
      <x:c r="F3271" s="601" t="str">
        <x:v>RET ESPACADOR/AFASTADOR REDE PRI/SEC LM</x:v>
      </x:c>
      <x:c r="G3271" s="453" t="str">
        <x:v>CONJUNTO</x:v>
      </x:c>
      <x:c r="H3271" s="604" t="n">
        <x:v>4</x:v>
      </x:c>
      <x:c r="I3271" s="607" t="n">
        <x:v>135.44</x:v>
      </x:c>
      <x:c r="J3271" s="607" t="n">
        <x:v>630.96</x:v>
      </x:c>
      <x:c r="K3271" s="453" t="str">
        <x:v>NORTE | SUL</x:v>
      </x:c>
      <x:c r="L3271" s="453" t="str">
        <x:v>NÃO</x:v>
      </x:c>
      <x:c r="M3271" s="453" t="str">
        <x:v>DISPONIBILIDADE O&amp;M · FORA DO FATOR K</x:v>
      </x:c>
      <x:c r="N3271" s="453" t="str">
        <x:v>DE/PARA POR CÓDIGO</x:v>
      </x:c>
    </x:row>
    <x:row r="3272">
      <x:c r="A3272" s="453" t="str">
        <x:v>DEZEMBRO 2025</x:v>
      </x:c>
      <x:c r="B3272" s="453" t="str">
        <x:v>DISPONIBILIDADE</x:v>
      </x:c>
      <x:c r="C3272" s="453" t="str">
        <x:v>DISPONIBILIDADE</x:v>
      </x:c>
      <x:c r="D3272" s="453" t="str">
        <x:v>PODA</x:v>
      </x:c>
      <x:c r="E3272" s="453" t="str">
        <x:v>5026000015</x:v>
      </x:c>
      <x:c r="F3272" s="601" t="str">
        <x:v>PODA ARV GRANDE PT &gt;=12M ELEV 2GE PO LM</x:v>
      </x:c>
      <x:c r="G3272" s="453" t="str">
        <x:v>UNIDADE</x:v>
      </x:c>
      <x:c r="H3272" s="604" t="n">
        <x:v>2</x:v>
      </x:c>
      <x:c r="I3272" s="607" t="n">
        <x:v>3385.7</x:v>
      </x:c>
      <x:c r="J3272" s="607" t="n">
        <x:v>586.34</x:v>
      </x:c>
      <x:c r="K3272" s="453" t="str">
        <x:v>NORTE | SUL</x:v>
      </x:c>
      <x:c r="L3272" s="453" t="str">
        <x:v>NÃO</x:v>
      </x:c>
      <x:c r="M3272" s="453" t="str">
        <x:v>DISPONIBILIDADE O&amp;M · FORA DO FATOR K</x:v>
      </x:c>
      <x:c r="N3272" s="453" t="str">
        <x:v>SUGESTÃO POR SIMILARIDADE</x:v>
      </x:c>
    </x:row>
    <x:row r="3273">
      <x:c r="A3273" s="453" t="str">
        <x:v>DEZEMBRO 2025</x:v>
      </x:c>
      <x:c r="B3273" s="453" t="str">
        <x:v>DISPONIBILIDADE</x:v>
      </x:c>
      <x:c r="C3273" s="453" t="str">
        <x:v>DISPONIBILIDADE</x:v>
      </x:c>
      <x:c r="D3273" s="453" t="str">
        <x:v>PODA</x:v>
      </x:c>
      <x:c r="E3273" s="453" t="str">
        <x:v>5026000017</x:v>
      </x:c>
      <x:c r="F3273" s="601" t="str">
        <x:v>PODA ARV MEDIO PT &gt;6&lt;12M ELEV 2ME PO LM</x:v>
      </x:c>
      <x:c r="G3273" s="453" t="str">
        <x:v>UNIDADE</x:v>
      </x:c>
      <x:c r="H3273" s="604" t="n">
        <x:v>351</x:v>
      </x:c>
      <x:c r="I3273" s="607" t="n">
        <x:v>136985.89</x:v>
      </x:c>
      <x:c r="J3273" s="607" t="n">
        <x:v>60028.02</x:v>
      </x:c>
      <x:c r="K3273" s="453" t="str">
        <x:v>NORTE | SUL</x:v>
      </x:c>
      <x:c r="L3273" s="453" t="str">
        <x:v>NÃO</x:v>
      </x:c>
      <x:c r="M3273" s="453" t="str">
        <x:v>DISPONIBILIDADE O&amp;M · FORA DO FATOR K</x:v>
      </x:c>
      <x:c r="N3273" s="453" t="str">
        <x:v>SUGESTÃO POR SIMILARIDADE</x:v>
      </x:c>
    </x:row>
    <x:row r="3274">
      <x:c r="A3274" s="453" t="str">
        <x:v>DEZEMBRO 2025</x:v>
      </x:c>
      <x:c r="B3274" s="453" t="str">
        <x:v>DISPONIBILIDADE</x:v>
      </x:c>
      <x:c r="C3274" s="453" t="str">
        <x:v>DISPONIBILIDADE</x:v>
      </x:c>
      <x:c r="D3274" s="453" t="str">
        <x:v>PODA</x:v>
      </x:c>
      <x:c r="E3274" s="453" t="str">
        <x:v>5026000026</x:v>
      </x:c>
      <x:c r="F3274" s="601" t="str">
        <x:v>SERV CAMINHAO RECOLHE TRITURADOR/PODA</x:v>
      </x:c>
      <x:c r="G3274" s="453" t="str">
        <x:v>UNIDADE</x:v>
      </x:c>
      <x:c r="H3274" s="604" t="n">
        <x:v>373.4</x:v>
      </x:c>
      <x:c r="I3274" s="607" t="n">
        <x:v>67861.72</x:v>
      </x:c>
      <x:c r="J3274" s="607" t="n">
        <x:v>182450.71</x:v>
      </x:c>
      <x:c r="K3274" s="453" t="str">
        <x:v>NORTE | SUL</x:v>
      </x:c>
      <x:c r="L3274" s="453" t="str">
        <x:v>NÃO</x:v>
      </x:c>
      <x:c r="M3274" s="453" t="str">
        <x:v>DISPONIBILIDADE O&amp;M · FORA DO FATOR K</x:v>
      </x:c>
      <x:c r="N3274" s="453" t="str">
        <x:v>DE/PARA POR CÓDIGO</x:v>
      </x:c>
    </x:row>
    <x:row r="3275">
      <x:c r="A3275" s="453" t="str">
        <x:v>DEZEMBRO 2025</x:v>
      </x:c>
      <x:c r="B3275" s="453" t="str">
        <x:v>DISPONIBILIDADE</x:v>
      </x:c>
      <x:c r="C3275" s="453" t="str">
        <x:v>DISPONIBILIDADE</x:v>
      </x:c>
      <x:c r="D3275" s="453" t="str">
        <x:v>PODA</x:v>
      </x:c>
      <x:c r="E3275" s="453" t="str">
        <x:v>5026000037</x:v>
      </x:c>
      <x:c r="F3275" s="601" t="str">
        <x:v>PODA ARV &lt;6M REDE BT CENTRAL 2PC PO LM</x:v>
      </x:c>
      <x:c r="G3275" s="453" t="str">
        <x:v>UNIDADE</x:v>
      </x:c>
      <x:c r="H3275" s="604" t="n">
        <x:v>662</x:v>
      </x:c>
      <x:c r="I3275" s="607" t="n">
        <x:v>287704.13</x:v>
      </x:c>
      <x:c r="J3275" s="607" t="n">
        <x:v>161733.22</x:v>
      </x:c>
      <x:c r="K3275" s="453" t="str">
        <x:v>NORTE | SUL</x:v>
      </x:c>
      <x:c r="L3275" s="453" t="str">
        <x:v>NÃO</x:v>
      </x:c>
      <x:c r="M3275" s="453" t="str">
        <x:v>DISPONIBILIDADE O&amp;M · FORA DO FATOR K</x:v>
      </x:c>
      <x:c r="N3275" s="453" t="str">
        <x:v>SUGESTÃO POR SIMILARIDADE</x:v>
      </x:c>
    </x:row>
    <x:row r="3276">
      <x:c r="A3276" s="453" t="str">
        <x:v>DEZEMBRO 2025</x:v>
      </x:c>
      <x:c r="B3276" s="453" t="str">
        <x:v>DISPONIBILIDADE</x:v>
      </x:c>
      <x:c r="C3276" s="453" t="str">
        <x:v>DISPONIBILIDADE</x:v>
      </x:c>
      <x:c r="D3276" s="453" t="str">
        <x:v>LINHA VIVA</x:v>
      </x:c>
      <x:c r="E3276" s="453" t="str">
        <x:v>5031200310</x:v>
      </x:c>
      <x:c r="F3276" s="601" t="str">
        <x:v>INST ESTR PRI 2/3F SUS/PAS SP CRUZ SP LV</x:v>
      </x:c>
      <x:c r="G3276" s="453" t="str">
        <x:v>UNIDADE</x:v>
      </x:c>
      <x:c r="H3276" s="604" t="n">
        <x:v>74</x:v>
      </x:c>
      <x:c r="I3276" s="607" t="n">
        <x:v>71440.78</x:v>
      </x:c>
      <x:c r="J3276" s="607" t="n">
        <x:v>46006.54</x:v>
      </x:c>
      <x:c r="K3276" s="453" t="str">
        <x:v>NORTE | SUL</x:v>
      </x:c>
      <x:c r="L3276" s="453" t="str">
        <x:v>NÃO</x:v>
      </x:c>
      <x:c r="M3276" s="453" t="str">
        <x:v>DISPONIBILIDADE O&amp;M · FORA DO FATOR K</x:v>
      </x:c>
      <x:c r="N3276" s="453" t="str">
        <x:v>DE/PARA POR CÓDIGO | NÃO INFORMADA</x:v>
      </x:c>
    </x:row>
    <x:row r="3277">
      <x:c r="A3277" s="453" t="str">
        <x:v>DEZEMBRO 2025</x:v>
      </x:c>
      <x:c r="B3277" s="453" t="str">
        <x:v>DISPONIBILIDADE</x:v>
      </x:c>
      <x:c r="C3277" s="453" t="str">
        <x:v>DISPONIBILIDADE</x:v>
      </x:c>
      <x:c r="D3277" s="453" t="str">
        <x:v>LINHA VIVA</x:v>
      </x:c>
      <x:c r="E3277" s="453" t="str">
        <x:v>5031200311</x:v>
      </x:c>
      <x:c r="F3277" s="601" t="str">
        <x:v>RET ESTR PRI 2/3F SUS/PAS SP CRUZ SP LV</x:v>
      </x:c>
      <x:c r="G3277" s="453" t="str">
        <x:v>UNIDADE</x:v>
      </x:c>
      <x:c r="H3277" s="604" t="n">
        <x:v>60</x:v>
      </x:c>
      <x:c r="I3277" s="607" t="n">
        <x:v>25648.27</x:v>
      </x:c>
      <x:c r="J3277" s="607" t="n">
        <x:v>23981.4</x:v>
      </x:c>
      <x:c r="K3277" s="453" t="str">
        <x:v>NORTE | SUL</x:v>
      </x:c>
      <x:c r="L3277" s="453" t="str">
        <x:v>NÃO</x:v>
      </x:c>
      <x:c r="M3277" s="453" t="str">
        <x:v>DISPONIBILIDADE O&amp;M · FORA DO FATOR K</x:v>
      </x:c>
      <x:c r="N3277" s="453" t="str">
        <x:v>DE/PARA POR CÓDIGO</x:v>
      </x:c>
    </x:row>
    <x:row r="3278">
      <x:c r="A3278" s="453" t="str">
        <x:v>DEZEMBRO 2025</x:v>
      </x:c>
      <x:c r="B3278" s="453" t="str">
        <x:v>DISPONIBILIDADE</x:v>
      </x:c>
      <x:c r="C3278" s="453" t="str">
        <x:v>DISPONIBILIDADE</x:v>
      </x:c>
      <x:c r="D3278" s="453" t="str">
        <x:v>LINHA VIVA</x:v>
      </x:c>
      <x:c r="E3278" s="453" t="str">
        <x:v>5031200312</x:v>
      </x:c>
      <x:c r="F3278" s="601" t="str">
        <x:v>INST ESTR PRI 2/3F SUS/PAS DP CRUZ DP LV</x:v>
      </x:c>
      <x:c r="G3278" s="453" t="str">
        <x:v>UNIDADE</x:v>
      </x:c>
      <x:c r="H3278" s="604" t="n">
        <x:v>6</x:v>
      </x:c>
      <x:c r="I3278" s="607" t="n">
        <x:v>8570.29</x:v>
      </x:c>
      <x:c r="J3278" s="607" t="n">
        <x:v>7011.78</x:v>
      </x:c>
      <x:c r="K3278" s="453" t="str">
        <x:v>NORTE | SUL</x:v>
      </x:c>
      <x:c r="L3278" s="453" t="str">
        <x:v>NÃO</x:v>
      </x:c>
      <x:c r="M3278" s="453" t="str">
        <x:v>DISPONIBILIDADE O&amp;M · FORA DO FATOR K</x:v>
      </x:c>
      <x:c r="N3278" s="453" t="str">
        <x:v>DE/PARA POR CÓDIGO | NÃO INFORMADA</x:v>
      </x:c>
    </x:row>
    <x:row r="3279">
      <x:c r="A3279" s="453" t="str">
        <x:v>DEZEMBRO 2025</x:v>
      </x:c>
      <x:c r="B3279" s="453" t="str">
        <x:v>DISPONIBILIDADE</x:v>
      </x:c>
      <x:c r="C3279" s="453" t="str">
        <x:v>DISPONIBILIDADE</x:v>
      </x:c>
      <x:c r="D3279" s="453" t="str">
        <x:v>LINHA VIVA</x:v>
      </x:c>
      <x:c r="E3279" s="453" t="str">
        <x:v>5031200313</x:v>
      </x:c>
      <x:c r="F3279" s="601" t="str">
        <x:v>RET ESTR PRI 2/3F SUS/PAS DP CRUZ DP LV</x:v>
      </x:c>
      <x:c r="G3279" s="453" t="str">
        <x:v>UNIDADE</x:v>
      </x:c>
      <x:c r="H3279" s="604" t="n">
        <x:v>23</x:v>
      </x:c>
      <x:c r="I3279" s="607" t="n">
        <x:v>10147.68</x:v>
      </x:c>
      <x:c r="J3279" s="607" t="n">
        <x:v>17278.06</x:v>
      </x:c>
      <x:c r="K3279" s="453" t="str">
        <x:v>NORTE | SUL</x:v>
      </x:c>
      <x:c r="L3279" s="453" t="str">
        <x:v>NÃO</x:v>
      </x:c>
      <x:c r="M3279" s="453" t="str">
        <x:v>DISPONIBILIDADE O&amp;M · FORA DO FATOR K</x:v>
      </x:c>
      <x:c r="N3279" s="453" t="str">
        <x:v>DE/PARA POR CÓDIGO</x:v>
      </x:c>
    </x:row>
    <x:row r="3280">
      <x:c r="A3280" s="453" t="str">
        <x:v>DEZEMBRO 2025</x:v>
      </x:c>
      <x:c r="B3280" s="453" t="str">
        <x:v>DISPONIBILIDADE</x:v>
      </x:c>
      <x:c r="C3280" s="453" t="str">
        <x:v>DISPONIBILIDADE</x:v>
      </x:c>
      <x:c r="D3280" s="453" t="str">
        <x:v>LINHA VIVA</x:v>
      </x:c>
      <x:c r="E3280" s="453" t="str">
        <x:v>5031200314</x:v>
      </x:c>
      <x:c r="F3280" s="601" t="str">
        <x:v>INST ESTR PRI 2/3F ANC/AMA SP CRUZ DP LV</x:v>
      </x:c>
      <x:c r="G3280" s="453" t="str">
        <x:v>UNIDADE</x:v>
      </x:c>
      <x:c r="H3280" s="604" t="n">
        <x:v>9</x:v>
      </x:c>
      <x:c r="I3280" s="607" t="n">
        <x:v>19165.64</x:v>
      </x:c>
      <x:c r="J3280" s="607" t="n">
        <x:v>11268.72</x:v>
      </x:c>
      <x:c r="K3280" s="453" t="str">
        <x:v>NORTE | SUL</x:v>
      </x:c>
      <x:c r="L3280" s="453" t="str">
        <x:v>NÃO</x:v>
      </x:c>
      <x:c r="M3280" s="453" t="str">
        <x:v>DISPONIBILIDADE O&amp;M · FORA DO FATOR K</x:v>
      </x:c>
      <x:c r="N3280" s="453" t="str">
        <x:v>DE/PARA POR CÓDIGO</x:v>
      </x:c>
    </x:row>
    <x:row r="3281">
      <x:c r="A3281" s="453" t="str">
        <x:v>DEZEMBRO 2025</x:v>
      </x:c>
      <x:c r="B3281" s="453" t="str">
        <x:v>DISPONIBILIDADE</x:v>
      </x:c>
      <x:c r="C3281" s="453" t="str">
        <x:v>DISPONIBILIDADE</x:v>
      </x:c>
      <x:c r="D3281" s="453" t="str">
        <x:v>LINHA VIVA</x:v>
      </x:c>
      <x:c r="E3281" s="453" t="str">
        <x:v>5031200315</x:v>
      </x:c>
      <x:c r="F3281" s="601" t="str">
        <x:v>RET ESTR PRI 2/3F ANC/AMA SP CRUZ DP LV</x:v>
      </x:c>
      <x:c r="G3281" s="453" t="str">
        <x:v>UNIDADE</x:v>
      </x:c>
      <x:c r="H3281" s="604" t="n">
        <x:v>8</x:v>
      </x:c>
      <x:c r="I3281" s="607" t="n">
        <x:v>6872.1</x:v>
      </x:c>
      <x:c r="J3281" s="607" t="n">
        <x:v>6438.88</x:v>
      </x:c>
      <x:c r="K3281" s="453" t="str">
        <x:v>NORTE | SUL</x:v>
      </x:c>
      <x:c r="L3281" s="453" t="str">
        <x:v>NÃO</x:v>
      </x:c>
      <x:c r="M3281" s="453" t="str">
        <x:v>DISPONIBILIDADE O&amp;M · FORA DO FATOR K</x:v>
      </x:c>
      <x:c r="N3281" s="453" t="str">
        <x:v>DE/PARA POR CÓDIGO</x:v>
      </x:c>
    </x:row>
    <x:row r="3282">
      <x:c r="A3282" s="453" t="str">
        <x:v>DEZEMBRO 2025</x:v>
      </x:c>
      <x:c r="B3282" s="453" t="str">
        <x:v>DISPONIBILIDADE</x:v>
      </x:c>
      <x:c r="C3282" s="453" t="str">
        <x:v>DISPONIBILIDADE</x:v>
      </x:c>
      <x:c r="D3282" s="453" t="str">
        <x:v>LINHA VIVA</x:v>
      </x:c>
      <x:c r="E3282" s="453" t="str">
        <x:v>5031200316</x:v>
      </x:c>
      <x:c r="F3282" s="601" t="str">
        <x:v>INST ESTR PRI 2/3F ANC/AMA DP CRUZ DP LV</x:v>
      </x:c>
      <x:c r="G3282" s="453" t="str">
        <x:v>UNIDADE</x:v>
      </x:c>
      <x:c r="H3282" s="604" t="n">
        <x:v>9</x:v>
      </x:c>
      <x:c r="I3282" s="607" t="n">
        <x:v>28740.66</x:v>
      </x:c>
      <x:c r="J3282" s="607" t="n">
        <x:v>15025.32</x:v>
      </x:c>
      <x:c r="K3282" s="453" t="str">
        <x:v>NORTE | SUL</x:v>
      </x:c>
      <x:c r="L3282" s="453" t="str">
        <x:v>NÃO</x:v>
      </x:c>
      <x:c r="M3282" s="453" t="str">
        <x:v>DISPONIBILIDADE O&amp;M · FORA DO FATOR K</x:v>
      </x:c>
      <x:c r="N3282" s="453" t="str">
        <x:v>DE/PARA POR CÓDIGO | NÃO INFORMADA</x:v>
      </x:c>
    </x:row>
    <x:row r="3283">
      <x:c r="A3283" s="453" t="str">
        <x:v>DEZEMBRO 2025</x:v>
      </x:c>
      <x:c r="B3283" s="453" t="str">
        <x:v>DISPONIBILIDADE</x:v>
      </x:c>
      <x:c r="C3283" s="453" t="str">
        <x:v>DISPONIBILIDADE</x:v>
      </x:c>
      <x:c r="D3283" s="453" t="str">
        <x:v>LINHA VIVA</x:v>
      </x:c>
      <x:c r="E3283" s="453" t="str">
        <x:v>5031200317</x:v>
      </x:c>
      <x:c r="F3283" s="601" t="str">
        <x:v>RET ESTR PRI 2/3F ANC/AMA DP CRUZ DP LV</x:v>
      </x:c>
      <x:c r="G3283" s="453" t="str">
        <x:v>UNIDADE</x:v>
      </x:c>
      <x:c r="H3283" s="604" t="n">
        <x:v>2</x:v>
      </x:c>
      <x:c r="I3283" s="607" t="n">
        <x:v>2601.64</x:v>
      </x:c>
      <x:c r="J3283" s="607" t="n">
        <x:v>2146.52</x:v>
      </x:c>
      <x:c r="K3283" s="453" t="str">
        <x:v>NORTE | SUL</x:v>
      </x:c>
      <x:c r="L3283" s="453" t="str">
        <x:v>NÃO</x:v>
      </x:c>
      <x:c r="M3283" s="453" t="str">
        <x:v>DISPONIBILIDADE O&amp;M · FORA DO FATOR K</x:v>
      </x:c>
      <x:c r="N3283" s="453" t="str">
        <x:v>DE/PARA POR CÓDIGO</x:v>
      </x:c>
    </x:row>
    <x:row r="3284">
      <x:c r="A3284" s="453" t="str">
        <x:v>DEZEMBRO 2025</x:v>
      </x:c>
      <x:c r="B3284" s="453" t="str">
        <x:v>DISPONIBILIDADE</x:v>
      </x:c>
      <x:c r="C3284" s="453" t="str">
        <x:v>DISPONIBILIDADE</x:v>
      </x:c>
      <x:c r="D3284" s="453" t="str">
        <x:v>LINHA VIVA</x:v>
      </x:c>
      <x:c r="E3284" s="453" t="str">
        <x:v>5031200338</x:v>
      </x:c>
      <x:c r="F3284" s="601" t="str">
        <x:v>TURMA LV INST POSTE ESTRUT PRIMARIA LV</x:v>
      </x:c>
      <x:c r="G3284" s="453" t="str">
        <x:v>UNIDADE</x:v>
      </x:c>
      <x:c r="H3284" s="604" t="n">
        <x:v>1</x:v>
      </x:c>
      <x:c r="I3284" s="607" t="n">
        <x:v>1243.56</x:v>
      </x:c>
      <x:c r="J3284" s="607" t="n">
        <x:v>1268.91</x:v>
      </x:c>
      <x:c r="K3284" s="453" t="str">
        <x:v>SUL</x:v>
      </x:c>
      <x:c r="L3284" s="453" t="str">
        <x:v>NÃO</x:v>
      </x:c>
      <x:c r="M3284" s="453" t="str">
        <x:v>DISPONIBILIDADE O&amp;M · FORA DO FATOR K</x:v>
      </x:c>
      <x:c r="N3284" s="453" t="str">
        <x:v>DE/PARA POR CÓDIGO</x:v>
      </x:c>
    </x:row>
    <x:row r="3285">
      <x:c r="A3285" s="453" t="str">
        <x:v>DEZEMBRO 2025</x:v>
      </x:c>
      <x:c r="B3285" s="453" t="str">
        <x:v>DISPONIBILIDADE</x:v>
      </x:c>
      <x:c r="C3285" s="453" t="str">
        <x:v>DISPONIBILIDADE</x:v>
      </x:c>
      <x:c r="D3285" s="453" t="str">
        <x:v>LINHA VIVA</x:v>
      </x:c>
      <x:c r="E3285" s="453" t="str">
        <x:v>5031200339</x:v>
      </x:c>
      <x:c r="F3285" s="601" t="str">
        <x:v>TURMA LV RET POSTE ESTRUT PRIMARIA LV</x:v>
      </x:c>
      <x:c r="G3285" s="453" t="str">
        <x:v>UNIDADE</x:v>
      </x:c>
      <x:c r="H3285" s="604" t="n">
        <x:v>1</x:v>
      </x:c>
      <x:c r="I3285" s="607" t="n">
        <x:v>633.66</x:v>
      </x:c>
      <x:c r="J3285" s="607" t="n">
        <x:v>1087.66</x:v>
      </x:c>
      <x:c r="K3285" s="453" t="str">
        <x:v>SUL</x:v>
      </x:c>
      <x:c r="L3285" s="453" t="str">
        <x:v>NÃO</x:v>
      </x:c>
      <x:c r="M3285" s="453" t="str">
        <x:v>DISPONIBILIDADE O&amp;M · FORA DO FATOR K</x:v>
      </x:c>
      <x:c r="N3285" s="453" t="str">
        <x:v>DE/PARA POR CÓDIGO</x:v>
      </x:c>
    </x:row>
    <x:row r="3286">
      <x:c r="A3286" s="453" t="str">
        <x:v>DEZEMBRO 2025</x:v>
      </x:c>
      <x:c r="B3286" s="453" t="str">
        <x:v>DISPONIBILIDADE</x:v>
      </x:c>
      <x:c r="C3286" s="453" t="str">
        <x:v>DISPONIBILIDADE</x:v>
      </x:c>
      <x:c r="D3286" s="453" t="str">
        <x:v>LINHA VIVA</x:v>
      </x:c>
      <x:c r="E3286" s="453" t="str">
        <x:v>5031200340</x:v>
      </x:c>
      <x:c r="F3286" s="601" t="str">
        <x:v>NIVELAR CRUZETA LV</x:v>
      </x:c>
      <x:c r="G3286" s="453" t="str">
        <x:v>CONJUNTO</x:v>
      </x:c>
      <x:c r="H3286" s="604" t="n">
        <x:v>6</x:v>
      </x:c>
      <x:c r="I3286" s="607" t="n">
        <x:v>2013.9</x:v>
      </x:c>
      <x:c r="J3286" s="607" t="n">
        <x:v>3171.42</x:v>
      </x:c>
      <x:c r="K3286" s="453" t="str">
        <x:v>NORTE</x:v>
      </x:c>
      <x:c r="L3286" s="453" t="str">
        <x:v>NÃO</x:v>
      </x:c>
      <x:c r="M3286" s="453" t="str">
        <x:v>DISPONIBILIDADE O&amp;M · FORA DO FATOR K</x:v>
      </x:c>
      <x:c r="N3286" s="453" t="str">
        <x:v>DE/PARA POR CÓDIGO</x:v>
      </x:c>
    </x:row>
    <x:row r="3287">
      <x:c r="A3287" s="453" t="str">
        <x:v>DEZEMBRO 2025</x:v>
      </x:c>
      <x:c r="B3287" s="453" t="str">
        <x:v>DISPONIBILIDADE</x:v>
      </x:c>
      <x:c r="C3287" s="453" t="str">
        <x:v>DISPONIBILIDADE</x:v>
      </x:c>
      <x:c r="D3287" s="453" t="str">
        <x:v>LINHA VIVA</x:v>
      </x:c>
      <x:c r="E3287" s="453" t="str">
        <x:v>5031300110</x:v>
      </x:c>
      <x:c r="F3287" s="601" t="str">
        <x:v>INST ISOLADOR PINO/PILAR LV</x:v>
      </x:c>
      <x:c r="G3287" s="453" t="str">
        <x:v>UNIDADE</x:v>
      </x:c>
      <x:c r="H3287" s="604" t="n">
        <x:v>10</x:v>
      </x:c>
      <x:c r="I3287" s="607" t="n">
        <x:v>2708.6</x:v>
      </x:c>
      <x:c r="J3287" s="607" t="n">
        <x:v>3253.9</x:v>
      </x:c>
      <x:c r="K3287" s="453" t="str">
        <x:v>NORTE | SUL</x:v>
      </x:c>
      <x:c r="L3287" s="453" t="str">
        <x:v>NÃO</x:v>
      </x:c>
      <x:c r="M3287" s="453" t="str">
        <x:v>DISPONIBILIDADE O&amp;M · FORA DO FATOR K</x:v>
      </x:c>
      <x:c r="N3287" s="453" t="str">
        <x:v>DE/PARA POR CÓDIGO</x:v>
      </x:c>
    </x:row>
    <x:row r="3288">
      <x:c r="A3288" s="453" t="str">
        <x:v>DEZEMBRO 2025</x:v>
      </x:c>
      <x:c r="B3288" s="453" t="str">
        <x:v>DISPONIBILIDADE</x:v>
      </x:c>
      <x:c r="C3288" s="453" t="str">
        <x:v>DISPONIBILIDADE</x:v>
      </x:c>
      <x:c r="D3288" s="453" t="str">
        <x:v>LINHA VIVA</x:v>
      </x:c>
      <x:c r="E3288" s="453" t="str">
        <x:v>5031300111</x:v>
      </x:c>
      <x:c r="F3288" s="601" t="str">
        <x:v>RET ISOLADOR PINO/PILAR LV</x:v>
      </x:c>
      <x:c r="G3288" s="453" t="str">
        <x:v>UNIDADE</x:v>
      </x:c>
      <x:c r="H3288" s="604" t="n">
        <x:v>16</x:v>
      </x:c>
      <x:c r="I3288" s="607" t="n">
        <x:v>1739.04</x:v>
      </x:c>
      <x:c r="J3288" s="607" t="n">
        <x:v>3480.48</x:v>
      </x:c>
      <x:c r="K3288" s="453" t="str">
        <x:v>NORTE | SUL</x:v>
      </x:c>
      <x:c r="L3288" s="453" t="str">
        <x:v>NÃO</x:v>
      </x:c>
      <x:c r="M3288" s="453" t="str">
        <x:v>DISPONIBILIDADE O&amp;M · FORA DO FATOR K</x:v>
      </x:c>
      <x:c r="N3288" s="453" t="str">
        <x:v>DE/PARA POR CÓDIGO | NÃO INFORMADA</x:v>
      </x:c>
    </x:row>
    <x:row r="3289">
      <x:c r="A3289" s="453" t="str">
        <x:v>DEZEMBRO 2025</x:v>
      </x:c>
      <x:c r="B3289" s="453" t="str">
        <x:v>DISPONIBILIDADE</x:v>
      </x:c>
      <x:c r="C3289" s="453" t="str">
        <x:v>DISPONIBILIDADE</x:v>
      </x:c>
      <x:c r="D3289" s="453" t="str">
        <x:v>LINHA VIVA</x:v>
      </x:c>
      <x:c r="E3289" s="453" t="str">
        <x:v>5031300112</x:v>
      </x:c>
      <x:c r="F3289" s="601" t="str">
        <x:v>INST ISOLAD DISCO/ANCORAGEM LV</x:v>
      </x:c>
      <x:c r="G3289" s="453" t="str">
        <x:v>CONJUNTO</x:v>
      </x:c>
      <x:c r="H3289" s="604" t="n">
        <x:v>3</x:v>
      </x:c>
      <x:c r="I3289" s="607" t="n">
        <x:v>1242.69</x:v>
      </x:c>
      <x:c r="J3289" s="607" t="n">
        <x:v>1089.12</x:v>
      </x:c>
      <x:c r="K3289" s="453" t="str">
        <x:v>NORTE | SUL</x:v>
      </x:c>
      <x:c r="L3289" s="453" t="str">
        <x:v>NÃO</x:v>
      </x:c>
      <x:c r="M3289" s="453" t="str">
        <x:v>DISPONIBILIDADE O&amp;M · FORA DO FATOR K</x:v>
      </x:c>
      <x:c r="N3289" s="453" t="str">
        <x:v>DE/PARA POR CÓDIGO</x:v>
      </x:c>
    </x:row>
    <x:row r="3290">
      <x:c r="A3290" s="453" t="str">
        <x:v>DEZEMBRO 2025</x:v>
      </x:c>
      <x:c r="B3290" s="453" t="str">
        <x:v>DISPONIBILIDADE</x:v>
      </x:c>
      <x:c r="C3290" s="453" t="str">
        <x:v>DISPONIBILIDADE</x:v>
      </x:c>
      <x:c r="D3290" s="453" t="str">
        <x:v>LINHA VIVA</x:v>
      </x:c>
      <x:c r="E3290" s="453" t="str">
        <x:v>5031300113</x:v>
      </x:c>
      <x:c r="F3290" s="601" t="str">
        <x:v>RET ISOLAD DISCO/ANCORAGEM LV</x:v>
      </x:c>
      <x:c r="G3290" s="453" t="str">
        <x:v>CONJUNTO</x:v>
      </x:c>
      <x:c r="H3290" s="604" t="n">
        <x:v>3</x:v>
      </x:c>
      <x:c r="I3290" s="607" t="n">
        <x:v>496.08</x:v>
      </x:c>
      <x:c r="J3290" s="607" t="n">
        <x:v>763.65</x:v>
      </x:c>
      <x:c r="K3290" s="453" t="str">
        <x:v>NORTE | SUL</x:v>
      </x:c>
      <x:c r="L3290" s="453" t="str">
        <x:v>NÃO</x:v>
      </x:c>
      <x:c r="M3290" s="453" t="str">
        <x:v>DISPONIBILIDADE O&amp;M · FORA DO FATOR K</x:v>
      </x:c>
      <x:c r="N3290" s="453" t="str">
        <x:v>DE/PARA POR CÓDIGO</x:v>
      </x:c>
    </x:row>
    <x:row r="3291">
      <x:c r="A3291" s="453" t="str">
        <x:v>DEZEMBRO 2025</x:v>
      </x:c>
      <x:c r="B3291" s="453" t="str">
        <x:v>DISPONIBILIDADE</x:v>
      </x:c>
      <x:c r="C3291" s="453" t="str">
        <x:v>DISPONIBILIDADE</x:v>
      </x:c>
      <x:c r="D3291" s="453" t="str">
        <x:v>LINHA VIVA</x:v>
      </x:c>
      <x:c r="E3291" s="453" t="str">
        <x:v>5032000207</x:v>
      </x:c>
      <x:c r="F3291" s="601" t="str">
        <x:v>INST EMENDA COND NU AL/CU LV</x:v>
      </x:c>
      <x:c r="G3291" s="453" t="str">
        <x:v>UNIDADE</x:v>
      </x:c>
      <x:c r="H3291" s="604" t="n">
        <x:v>11</x:v>
      </x:c>
      <x:c r="I3291" s="607" t="n">
        <x:v>3721.79</x:v>
      </x:c>
      <x:c r="J3291" s="607" t="n">
        <x:v>3988.49</x:v>
      </x:c>
      <x:c r="K3291" s="453" t="str">
        <x:v>NORTE | SUL</x:v>
      </x:c>
      <x:c r="L3291" s="453" t="str">
        <x:v>NÃO</x:v>
      </x:c>
      <x:c r="M3291" s="453" t="str">
        <x:v>DISPONIBILIDADE O&amp;M · FORA DO FATOR K</x:v>
      </x:c>
      <x:c r="N3291" s="453" t="str">
        <x:v>DE/PARA POR CÓDIGO</x:v>
      </x:c>
    </x:row>
    <x:row r="3292">
      <x:c r="A3292" s="453" t="str">
        <x:v>DEZEMBRO 2025</x:v>
      </x:c>
      <x:c r="B3292" s="453" t="str">
        <x:v>DISPONIBILIDADE</x:v>
      </x:c>
      <x:c r="C3292" s="453" t="str">
        <x:v>DISPONIBILIDADE</x:v>
      </x:c>
      <x:c r="D3292" s="453" t="str">
        <x:v>LINHA VIVA</x:v>
      </x:c>
      <x:c r="E3292" s="453" t="str">
        <x:v>5032000208</x:v>
      </x:c>
      <x:c r="F3292" s="601" t="str">
        <x:v>INST CONECTOR EM CONDUTOR LV</x:v>
      </x:c>
      <x:c r="G3292" s="453" t="str">
        <x:v>UNIDADE</x:v>
      </x:c>
      <x:c r="H3292" s="604" t="n">
        <x:v>100</x:v>
      </x:c>
      <x:c r="I3292" s="607" t="n">
        <x:v>19799.44</x:v>
      </x:c>
      <x:c r="J3292" s="607" t="n">
        <x:v>27118</x:v>
      </x:c>
      <x:c r="K3292" s="453" t="str">
        <x:v>NORTE | SUL</x:v>
      </x:c>
      <x:c r="L3292" s="453" t="str">
        <x:v>NÃO</x:v>
      </x:c>
      <x:c r="M3292" s="453" t="str">
        <x:v>DISPONIBILIDADE O&amp;M · FORA DO FATOR K</x:v>
      </x:c>
      <x:c r="N3292" s="453" t="str">
        <x:v>DE/PARA POR CÓDIGO</x:v>
      </x:c>
    </x:row>
    <x:row r="3293">
      <x:c r="A3293" s="453" t="str">
        <x:v>DEZEMBRO 2025</x:v>
      </x:c>
      <x:c r="B3293" s="453" t="str">
        <x:v>DISPONIBILIDADE</x:v>
      </x:c>
      <x:c r="C3293" s="453" t="str">
        <x:v>DISPONIBILIDADE</x:v>
      </x:c>
      <x:c r="D3293" s="453" t="str">
        <x:v>LINHA VIVA</x:v>
      </x:c>
      <x:c r="E3293" s="453" t="str">
        <x:v>5032000209</x:v>
      </x:c>
      <x:c r="F3293" s="601" t="str">
        <x:v>RET CONECTOR EM CONDUTOR LV</x:v>
      </x:c>
      <x:c r="G3293" s="453" t="str">
        <x:v>UNIDADE</x:v>
      </x:c>
      <x:c r="H3293" s="604" t="n">
        <x:v>80</x:v>
      </x:c>
      <x:c r="I3293" s="607" t="n">
        <x:v>13234.35</x:v>
      </x:c>
      <x:c r="J3293" s="607" t="n">
        <x:v>13724.8</x:v>
      </x:c>
      <x:c r="K3293" s="453" t="str">
        <x:v>NORTE | SUL</x:v>
      </x:c>
      <x:c r="L3293" s="453" t="str">
        <x:v>NÃO</x:v>
      </x:c>
      <x:c r="M3293" s="453" t="str">
        <x:v>DISPONIBILIDADE O&amp;M · FORA DO FATOR K</x:v>
      </x:c>
      <x:c r="N3293" s="453" t="str">
        <x:v>DE/PARA POR CÓDIGO</x:v>
      </x:c>
    </x:row>
    <x:row r="3294">
      <x:c r="A3294" s="453" t="str">
        <x:v>DEZEMBRO 2025</x:v>
      </x:c>
      <x:c r="B3294" s="453" t="str">
        <x:v>DISPONIBILIDADE</x:v>
      </x:c>
      <x:c r="C3294" s="453" t="str">
        <x:v>DISPONIBILIDADE</x:v>
      </x:c>
      <x:c r="D3294" s="453" t="str">
        <x:v>LINHA VIVA</x:v>
      </x:c>
      <x:c r="E3294" s="453" t="str">
        <x:v>5032000214</x:v>
      </x:c>
      <x:c r="F3294" s="601" t="str">
        <x:v>INST AMARRACAO COND NU/MULTIP/PROTEG LV</x:v>
      </x:c>
      <x:c r="G3294" s="453" t="str">
        <x:v>UNIDADE</x:v>
      </x:c>
      <x:c r="H3294" s="604" t="n">
        <x:v>70</x:v>
      </x:c>
      <x:c r="I3294" s="607" t="n">
        <x:v>11018.28</x:v>
      </x:c>
      <x:c r="J3294" s="607" t="n">
        <x:v>22220.1</x:v>
      </x:c>
      <x:c r="K3294" s="453" t="str">
        <x:v>NORTE | SUL</x:v>
      </x:c>
      <x:c r="L3294" s="453" t="str">
        <x:v>NÃO</x:v>
      </x:c>
      <x:c r="M3294" s="453" t="str">
        <x:v>DISPONIBILIDADE O&amp;M · FORA DO FATOR K</x:v>
      </x:c>
      <x:c r="N3294" s="453" t="str">
        <x:v>DE/PARA POR CÓDIGO</x:v>
      </x:c>
    </x:row>
    <x:row r="3295">
      <x:c r="A3295" s="453" t="str">
        <x:v>DEZEMBRO 2025</x:v>
      </x:c>
      <x:c r="B3295" s="453" t="str">
        <x:v>DISPONIBILIDADE</x:v>
      </x:c>
      <x:c r="C3295" s="453" t="str">
        <x:v>DISPONIBILIDADE</x:v>
      </x:c>
      <x:c r="D3295" s="453" t="str">
        <x:v>LINHA VIVA</x:v>
      </x:c>
      <x:c r="E3295" s="453" t="str">
        <x:v>5032000215</x:v>
      </x:c>
      <x:c r="F3295" s="601" t="str">
        <x:v>INST FLY TAP/CRUZAM AEREO LV</x:v>
      </x:c>
      <x:c r="G3295" s="453" t="str">
        <x:v>UNIDADE</x:v>
      </x:c>
      <x:c r="H3295" s="604" t="n">
        <x:v>4</x:v>
      </x:c>
      <x:c r="I3295" s="607" t="n">
        <x:v>3019.21</x:v>
      </x:c>
      <x:c r="J3295" s="607" t="n">
        <x:v>2048.08</x:v>
      </x:c>
      <x:c r="K3295" s="453" t="str">
        <x:v>NORTE | SUL</x:v>
      </x:c>
      <x:c r="L3295" s="453" t="str">
        <x:v>NÃO</x:v>
      </x:c>
      <x:c r="M3295" s="453" t="str">
        <x:v>DISPONIBILIDADE O&amp;M · FORA DO FATOR K</x:v>
      </x:c>
      <x:c r="N3295" s="453" t="str">
        <x:v>NÃO INFORMADA | DE/PARA POR CÓDIGO</x:v>
      </x:c>
    </x:row>
    <x:row r="3296">
      <x:c r="A3296" s="453" t="str">
        <x:v>DEZEMBRO 2025</x:v>
      </x:c>
      <x:c r="B3296" s="453" t="str">
        <x:v>DISPONIBILIDADE</x:v>
      </x:c>
      <x:c r="C3296" s="453" t="str">
        <x:v>DISPONIBILIDADE</x:v>
      </x:c>
      <x:c r="D3296" s="453" t="str">
        <x:v>LINHA VIVA</x:v>
      </x:c>
      <x:c r="E3296" s="453" t="str">
        <x:v>5032000216</x:v>
      </x:c>
      <x:c r="F3296" s="601" t="str">
        <x:v>RET FLY TAP /CRUZAM AEREO LV</x:v>
      </x:c>
      <x:c r="G3296" s="453" t="str">
        <x:v>UNIDADE</x:v>
      </x:c>
      <x:c r="H3296" s="604" t="n">
        <x:v>2</x:v>
      </x:c>
      <x:c r="I3296" s="607" t="n">
        <x:v>1682.27</x:v>
      </x:c>
      <x:c r="J3296" s="607" t="n">
        <x:v>658.44</x:v>
      </x:c>
      <x:c r="K3296" s="453" t="str">
        <x:v>SUL</x:v>
      </x:c>
      <x:c r="L3296" s="453" t="str">
        <x:v>NÃO</x:v>
      </x:c>
      <x:c r="M3296" s="453" t="str">
        <x:v>DISPONIBILIDADE O&amp;M · FORA DO FATOR K</x:v>
      </x:c>
      <x:c r="N3296" s="453" t="str">
        <x:v>DE/PARA POR CÓDIGO</x:v>
      </x:c>
    </x:row>
    <x:row r="3297">
      <x:c r="A3297" s="453" t="str">
        <x:v>DEZEMBRO 2025</x:v>
      </x:c>
      <x:c r="B3297" s="453" t="str">
        <x:v>DISPONIBILIDADE</x:v>
      </x:c>
      <x:c r="C3297" s="453" t="str">
        <x:v>DISPONIBILIDADE</x:v>
      </x:c>
      <x:c r="D3297" s="453" t="str">
        <x:v>LINHA VIVA</x:v>
      </x:c>
      <x:c r="E3297" s="453" t="str">
        <x:v>5033000292</x:v>
      </x:c>
      <x:c r="F3297" s="601" t="str">
        <x:v>INST CHAVE FUSIVEL 15/25KV LV</x:v>
      </x:c>
      <x:c r="G3297" s="453" t="str">
        <x:v>UNIDADE</x:v>
      </x:c>
      <x:c r="H3297" s="604" t="n">
        <x:v>106</x:v>
      </x:c>
      <x:c r="I3297" s="607" t="n">
        <x:v>74332.8</x:v>
      </x:c>
      <x:c r="J3297" s="607" t="n">
        <x:v>40352.08</x:v>
      </x:c>
      <x:c r="K3297" s="453" t="str">
        <x:v>NORTE | SUL</x:v>
      </x:c>
      <x:c r="L3297" s="453" t="str">
        <x:v>NÃO</x:v>
      </x:c>
      <x:c r="M3297" s="453" t="str">
        <x:v>DISPONIBILIDADE O&amp;M · FORA DO FATOR K</x:v>
      </x:c>
      <x:c r="N3297" s="453" t="str">
        <x:v>DE/PARA POR CÓDIGO | NÃO INFORMADA</x:v>
      </x:c>
    </x:row>
    <x:row r="3298">
      <x:c r="A3298" s="453" t="str">
        <x:v>DEZEMBRO 2025</x:v>
      </x:c>
      <x:c r="B3298" s="453" t="str">
        <x:v>DISPONIBILIDADE</x:v>
      </x:c>
      <x:c r="C3298" s="453" t="str">
        <x:v>DISPONIBILIDADE</x:v>
      </x:c>
      <x:c r="D3298" s="453" t="str">
        <x:v>LINHA VIVA</x:v>
      </x:c>
      <x:c r="E3298" s="453" t="str">
        <x:v>5033000293</x:v>
      </x:c>
      <x:c r="F3298" s="601" t="str">
        <x:v>RET CHAVE FUSIVEL 15/25KV LV</x:v>
      </x:c>
      <x:c r="G3298" s="453" t="str">
        <x:v>UNIDADE</x:v>
      </x:c>
      <x:c r="H3298" s="604" t="n">
        <x:v>78</x:v>
      </x:c>
      <x:c r="I3298" s="607" t="n">
        <x:v>39099.22</x:v>
      </x:c>
      <x:c r="J3298" s="607" t="n">
        <x:v>26413.92</x:v>
      </x:c>
      <x:c r="K3298" s="453" t="str">
        <x:v>NORTE | SUL</x:v>
      </x:c>
      <x:c r="L3298" s="453" t="str">
        <x:v>NÃO</x:v>
      </x:c>
      <x:c r="M3298" s="453" t="str">
        <x:v>DISPONIBILIDADE O&amp;M · FORA DO FATOR K</x:v>
      </x:c>
      <x:c r="N3298" s="453" t="str">
        <x:v>DE/PARA POR CÓDIGO</x:v>
      </x:c>
    </x:row>
    <x:row r="3299">
      <x:c r="A3299" s="453" t="str">
        <x:v>DEZEMBRO 2025</x:v>
      </x:c>
      <x:c r="B3299" s="453" t="str">
        <x:v>DISPONIBILIDADE</x:v>
      </x:c>
      <x:c r="C3299" s="453" t="str">
        <x:v>DISPONIBILIDADE</x:v>
      </x:c>
      <x:c r="D3299" s="453" t="str">
        <x:v>LINHA VIVA</x:v>
      </x:c>
      <x:c r="E3299" s="453" t="str">
        <x:v>5033000318</x:v>
      </x:c>
      <x:c r="F3299" s="601" t="str">
        <x:v>INST PARA-RAIOS MT LV</x:v>
      </x:c>
      <x:c r="G3299" s="453" t="str">
        <x:v>UNIDADE</x:v>
      </x:c>
      <x:c r="H3299" s="604" t="n">
        <x:v>36</x:v>
      </x:c>
      <x:c r="I3299" s="607" t="n">
        <x:v>40286.14</x:v>
      </x:c>
      <x:c r="J3299" s="607" t="n">
        <x:v>14066.64</x:v>
      </x:c>
      <x:c r="K3299" s="453" t="str">
        <x:v>NORTE | SUL</x:v>
      </x:c>
      <x:c r="L3299" s="453" t="str">
        <x:v>NÃO</x:v>
      </x:c>
      <x:c r="M3299" s="453" t="str">
        <x:v>DISPONIBILIDADE O&amp;M · FORA DO FATOR K</x:v>
      </x:c>
      <x:c r="N3299" s="453" t="str">
        <x:v>DE/PARA POR CÓDIGO | NÃO INFORMADA</x:v>
      </x:c>
    </x:row>
    <x:row r="3300">
      <x:c r="A3300" s="453" t="str">
        <x:v>DEZEMBRO 2025</x:v>
      </x:c>
      <x:c r="B3300" s="453" t="str">
        <x:v>DISPONIBILIDADE</x:v>
      </x:c>
      <x:c r="C3300" s="453" t="str">
        <x:v>DISPONIBILIDADE</x:v>
      </x:c>
      <x:c r="D3300" s="453" t="str">
        <x:v>LINHA VIVA</x:v>
      </x:c>
      <x:c r="E3300" s="453" t="str">
        <x:v>5033000319</x:v>
      </x:c>
      <x:c r="F3300" s="601" t="str">
        <x:v>RET PARA-RAIOS MT LV</x:v>
      </x:c>
      <x:c r="G3300" s="453" t="str">
        <x:v>UNIDADE</x:v>
      </x:c>
      <x:c r="H3300" s="604" t="n">
        <x:v>35</x:v>
      </x:c>
      <x:c r="I3300" s="607" t="n">
        <x:v>25824.94</x:v>
      </x:c>
      <x:c r="J3300" s="607" t="n">
        <x:v>8583.05</x:v>
      </x:c>
      <x:c r="K3300" s="453" t="str">
        <x:v>NORTE | SUL</x:v>
      </x:c>
      <x:c r="L3300" s="453" t="str">
        <x:v>NÃO</x:v>
      </x:c>
      <x:c r="M3300" s="453" t="str">
        <x:v>DISPONIBILIDADE O&amp;M · FORA DO FATOR K</x:v>
      </x:c>
      <x:c r="N3300" s="453" t="str">
        <x:v>DE/PARA POR CÓDIGO</x:v>
      </x:c>
    </x:row>
    <x:row r="3301">
      <x:c r="A3301" s="453" t="str">
        <x:v>DEZEMBRO 2025</x:v>
      </x:c>
      <x:c r="B3301" s="453" t="str">
        <x:v>DISPONIBILIDADE</x:v>
      </x:c>
      <x:c r="C3301" s="453" t="str">
        <x:v>DISPONIBILIDADE</x:v>
      </x:c>
      <x:c r="D3301" s="453" t="str">
        <x:v>PODA</x:v>
      </x:c>
      <x:c r="E3301" s="453" t="str">
        <x:v>5035000065</x:v>
      </x:c>
      <x:c r="F3301" s="601" t="str">
        <x:v>PODA ARV&gt;6&lt;12M REDE BT CENTRAL 2MC PO LV</x:v>
      </x:c>
      <x:c r="G3301" s="453" t="str">
        <x:v>UNIDADE</x:v>
      </x:c>
      <x:c r="H3301" s="604" t="n">
        <x:v>18</x:v>
      </x:c>
      <x:c r="I3301" s="607" t="n">
        <x:v>48658.78</x:v>
      </x:c>
      <x:c r="J3301" s="607" t="n">
        <x:v>12752.82</x:v>
      </x:c>
      <x:c r="K3301" s="453" t="str">
        <x:v>NORTE | SUL</x:v>
      </x:c>
      <x:c r="L3301" s="453" t="str">
        <x:v>NÃO</x:v>
      </x:c>
      <x:c r="M3301" s="453" t="str">
        <x:v>DISPONIBILIDADE O&amp;M · FORA DO FATOR K</x:v>
      </x:c>
      <x:c r="N3301" s="453" t="str">
        <x:v>SUGESTÃO POR SIMILARIDADE</x:v>
      </x:c>
    </x:row>
    <x:row r="3302">
      <x:c r="A3302" s="453" t="str">
        <x:v>DEZEMBRO 2025</x:v>
      </x:c>
      <x:c r="B3302" s="453" t="str">
        <x:v>DISPONIBILIDADE</x:v>
      </x:c>
      <x:c r="C3302" s="453" t="str">
        <x:v>DISPONIBILIDADE</x:v>
      </x:c>
      <x:c r="D3302" s="453" t="str">
        <x:v>LINHA MORTA</x:v>
      </x:c>
      <x:c r="E3302" s="453" t="str">
        <x:v>5400099116</x:v>
      </x:c>
      <x:c r="F3302" s="601" t="str">
        <x:v>INST CORTA-CIRCUITO BT LM</x:v>
      </x:c>
      <x:c r="G3302" s="453" t="str">
        <x:v>UNIDADE</x:v>
      </x:c>
      <x:c r="H3302" s="604" t="n">
        <x:v>7</x:v>
      </x:c>
      <x:c r="I3302" s="607" t="n">
        <x:v>283.37</x:v>
      </x:c>
      <x:c r="J3302" s="607" t="n">
        <x:v>2537.78</x:v>
      </x:c>
      <x:c r="K3302" s="453" t="str">
        <x:v>SUL</x:v>
      </x:c>
      <x:c r="L3302" s="453" t="str">
        <x:v>NÃO</x:v>
      </x:c>
      <x:c r="M3302" s="453" t="str">
        <x:v>DISPONIBILIDADE O&amp;M · FORA DO FATOR K</x:v>
      </x:c>
      <x:c r="N3302" s="453" t="str">
        <x:v>DE/PARA POR CÓDIGO | NÃO INFORMADA</x:v>
      </x:c>
    </x:row>
    <x:row r="3303">
      <x:c r="A3303" s="453" t="str">
        <x:v>DEZEMBRO 2025</x:v>
      </x:c>
      <x:c r="B3303" s="453" t="str">
        <x:v>DISPONIBILIDADE</x:v>
      </x:c>
      <x:c r="C3303" s="453" t="str">
        <x:v>DISPONIBILIDADE</x:v>
      </x:c>
      <x:c r="D3303" s="453" t="str">
        <x:v>LINHA MORTA</x:v>
      </x:c>
      <x:c r="E3303" s="453" t="str">
        <x:v>5400099117</x:v>
      </x:c>
      <x:c r="F3303" s="601" t="str">
        <x:v>RET CORTA-CIRCUITO BT LM</x:v>
      </x:c>
      <x:c r="G3303" s="453" t="str">
        <x:v>UNIDADE</x:v>
      </x:c>
      <x:c r="H3303" s="604" t="n">
        <x:v>19</x:v>
      </x:c>
      <x:c r="I3303" s="607" t="n">
        <x:v>429.04</x:v>
      </x:c>
      <x:c r="J3303" s="607" t="n">
        <x:v>4735.37</x:v>
      </x:c>
      <x:c r="K3303" s="453" t="str">
        <x:v>SUL</x:v>
      </x:c>
      <x:c r="L3303" s="453" t="str">
        <x:v>NÃO</x:v>
      </x:c>
      <x:c r="M3303" s="453" t="str">
        <x:v>DISPONIBILIDADE O&amp;M · FORA DO FATOR K</x:v>
      </x:c>
      <x:c r="N3303" s="453" t="str">
        <x:v>DE/PARA POR CÓDIGO</x:v>
      </x:c>
    </x:row>
    <x:row r="3304">
      <x:c r="A3304" s="453" t="str">
        <x:v>DEZEMBRO 2025</x:v>
      </x:c>
      <x:c r="B3304" s="453" t="str">
        <x:v>DISPONIBILIDADE</x:v>
      </x:c>
      <x:c r="C3304" s="453" t="str">
        <x:v>DISPONIBILIDADE</x:v>
      </x:c>
      <x:c r="D3304" s="453" t="str">
        <x:v>LINHA MORTA</x:v>
      </x:c>
      <x:c r="E3304" s="453" t="str">
        <x:v>5400099188</x:v>
      </x:c>
      <x:c r="F3304" s="601" t="str">
        <x:v>INST HASTE PARA-RAIOS LM</x:v>
      </x:c>
      <x:c r="G3304" s="453" t="str">
        <x:v>UNIDADE</x:v>
      </x:c>
      <x:c r="H3304" s="604" t="n">
        <x:v>5</x:v>
      </x:c>
      <x:c r="I3304" s="607" t="n">
        <x:v>780.9</x:v>
      </x:c>
      <x:c r="J3304" s="607" t="n">
        <x:v>1569.5</x:v>
      </x:c>
      <x:c r="K3304" s="453" t="str">
        <x:v>SUL</x:v>
      </x:c>
      <x:c r="L3304" s="453" t="str">
        <x:v>NÃO</x:v>
      </x:c>
      <x:c r="M3304" s="453" t="str">
        <x:v>DISPONIBILIDADE O&amp;M · FORA DO FATOR K</x:v>
      </x:c>
      <x:c r="N3304" s="453" t="str">
        <x:v>NÃO INFORMADA | DE/PARA POR CÓDIGO</x:v>
      </x:c>
    </x:row>
    <x:row r="3305">
      <x:c r="A3305" s="453" t="str">
        <x:v>DEZEMBRO 2025</x:v>
      </x:c>
      <x:c r="B3305" s="453" t="str">
        <x:v>DISPONIBILIDADE</x:v>
      </x:c>
      <x:c r="C3305" s="453" t="str">
        <x:v>DISPONIBILIDADE</x:v>
      </x:c>
      <x:c r="D3305" s="453" t="str">
        <x:v>LINHA MORTA</x:v>
      </x:c>
      <x:c r="E3305" s="453" t="str">
        <x:v>5400099189</x:v>
      </x:c>
      <x:c r="F3305" s="601" t="str">
        <x:v>RET HASTE PARA-RAIOS LM</x:v>
      </x:c>
      <x:c r="G3305" s="453" t="str">
        <x:v>UNIDADE</x:v>
      </x:c>
      <x:c r="H3305" s="604" t="n">
        <x:v>1</x:v>
      </x:c>
      <x:c r="I3305" s="607" t="n">
        <x:v>43.92</x:v>
      </x:c>
      <x:c r="J3305" s="607" t="n">
        <x:v>156.42</x:v>
      </x:c>
      <x:c r="K3305" s="453" t="str">
        <x:v>SUL</x:v>
      </x:c>
      <x:c r="L3305" s="453" t="str">
        <x:v>NÃO</x:v>
      </x:c>
      <x:c r="M3305" s="453" t="str">
        <x:v>DISPONIBILIDADE O&amp;M · FORA DO FATOR K</x:v>
      </x:c>
      <x:c r="N3305" s="453" t="str">
        <x:v>DE/PARA POR CÓDIGO</x:v>
      </x:c>
    </x:row>
    <x:row r="3306">
      <x:c r="A3306" s="453" t="str">
        <x:v>DEZEMBRO 2025</x:v>
      </x:c>
      <x:c r="B3306" s="453" t="str">
        <x:v>DISPONIBILIDADE</x:v>
      </x:c>
      <x:c r="C3306" s="453" t="str">
        <x:v>DISPONIBILIDADE</x:v>
      </x:c>
      <x:c r="D3306" s="453" t="str">
        <x:v>LINHA MORTA</x:v>
      </x:c>
      <x:c r="E3306" s="453" t="str">
        <x:v>5400099204</x:v>
      </x:c>
      <x:c r="F3306" s="601" t="str">
        <x:v>IMPLANT TALA (REFORCO POSTE MAD) BASE LM</x:v>
      </x:c>
      <x:c r="G3306" s="453" t="str">
        <x:v>UNIDADE</x:v>
      </x:c>
      <x:c r="H3306" s="604" t="n">
        <x:v>36</x:v>
      </x:c>
      <x:c r="I3306" s="607" t="n">
        <x:v>33584.06</x:v>
      </x:c>
      <x:c r="J3306" s="607" t="n">
        <x:v>38046.6</x:v>
      </x:c>
      <x:c r="K3306" s="453" t="str">
        <x:v>NORTE | SUL</x:v>
      </x:c>
      <x:c r="L3306" s="453" t="str">
        <x:v>NÃO</x:v>
      </x:c>
      <x:c r="M3306" s="453" t="str">
        <x:v>DISPONIBILIDADE O&amp;M · FORA DO FATOR K</x:v>
      </x:c>
      <x:c r="N3306" s="453" t="str">
        <x:v>DE/PARA POR CÓDIGO</x:v>
      </x:c>
    </x:row>
    <x:row r="3307">
      <x:c r="A3307" s="453" t="str">
        <x:v>DEZEMBRO 2025</x:v>
      </x:c>
      <x:c r="B3307" s="453" t="str">
        <x:v>O&amp;M</x:v>
      </x:c>
      <x:c r="C3307" s="453" t="str">
        <x:v>PRODUÇÃO</x:v>
      </x:c>
      <x:c r="D3307" s="453" t="str">
        <x:v>LINHA MORTA</x:v>
      </x:c>
      <x:c r="E3307" s="453" t="str">
        <x:v>5020000092</x:v>
      </x:c>
      <x:c r="F3307" s="601" t="str">
        <x:v>INST POSTE CONCRETO ATE 14M LM</x:v>
      </x:c>
      <x:c r="G3307" s="453" t="str">
        <x:v>UNIDADE</x:v>
      </x:c>
      <x:c r="H3307" s="604" t="n">
        <x:v>881</x:v>
      </x:c>
      <x:c r="I3307" s="607" t="n">
        <x:v>1195489.14</x:v>
      </x:c>
      <x:c r="J3307" s="607" t="n">
        <x:v>1551802.21</x:v>
      </x:c>
      <x:c r="K3307" s="453" t="str">
        <x:v>NORTE | SUL</x:v>
      </x:c>
      <x:c r="L3307" s="453" t="str">
        <x:v>SIM</x:v>
      </x:c>
      <x:c r="M3307" s="453" t="str">
        <x:v>PRODUÇÃO · COMPÕE O FATOR K</x:v>
      </x:c>
      <x:c r="N3307" s="453" t="str">
        <x:v>DE/PARA POR CÓDIGO</x:v>
      </x:c>
    </x:row>
    <x:row r="3308">
      <x:c r="A3308" s="453" t="str">
        <x:v>DEZEMBRO 2025</x:v>
      </x:c>
      <x:c r="B3308" s="453" t="str">
        <x:v>O&amp;M</x:v>
      </x:c>
      <x:c r="C3308" s="453" t="str">
        <x:v>PRODUÇÃO</x:v>
      </x:c>
      <x:c r="D3308" s="453" t="str">
        <x:v>LINHA MORTA</x:v>
      </x:c>
      <x:c r="E3308" s="453" t="str">
        <x:v>5020000093</x:v>
      </x:c>
      <x:c r="F3308" s="601" t="str">
        <x:v>RET POSTE CONCRETO ATE 14M LM</x:v>
      </x:c>
      <x:c r="G3308" s="453" t="str">
        <x:v>UNIDADE</x:v>
      </x:c>
      <x:c r="H3308" s="604" t="n">
        <x:v>52.340826</x:v>
      </x:c>
      <x:c r="I3308" s="607" t="n">
        <x:v>30871.13</x:v>
      </x:c>
      <x:c r="J3308" s="607" t="n">
        <x:v>36464.81</x:v>
      </x:c>
      <x:c r="K3308" s="453" t="str">
        <x:v>NORTE | SUL</x:v>
      </x:c>
      <x:c r="L3308" s="453" t="str">
        <x:v>SIM</x:v>
      </x:c>
      <x:c r="M3308" s="453" t="str">
        <x:v>PRODUÇÃO · COMPÕE O FATOR K</x:v>
      </x:c>
      <x:c r="N3308" s="453" t="str">
        <x:v>DE/PARA POR CÓDIGO | NÃO INFORMADA</x:v>
      </x:c>
    </x:row>
    <x:row r="3309">
      <x:c r="A3309" s="453" t="str">
        <x:v>DEZEMBRO 2025</x:v>
      </x:c>
      <x:c r="B3309" s="453" t="str">
        <x:v>O&amp;M</x:v>
      </x:c>
      <x:c r="C3309" s="453" t="str">
        <x:v>PRODUÇÃO</x:v>
      </x:c>
      <x:c r="D3309" s="453" t="str">
        <x:v>LINHA MORTA</x:v>
      </x:c>
      <x:c r="E3309" s="453" t="str">
        <x:v>5020000098</x:v>
      </x:c>
      <x:c r="F3309" s="601" t="str">
        <x:v>INST POSTE DE FIBRA 7 A 19M LM</x:v>
      </x:c>
      <x:c r="G3309" s="453" t="str">
        <x:v>UNIDADE</x:v>
      </x:c>
      <x:c r="H3309" s="604" t="n">
        <x:v>449</x:v>
      </x:c>
      <x:c r="I3309" s="607" t="n">
        <x:v>552471.63</x:v>
      </x:c>
      <x:c r="J3309" s="607" t="n">
        <x:v>527467.24</x:v>
      </x:c>
      <x:c r="K3309" s="453" t="str">
        <x:v>NORTE | SUL</x:v>
      </x:c>
      <x:c r="L3309" s="453" t="str">
        <x:v>SIM</x:v>
      </x:c>
      <x:c r="M3309" s="453" t="str">
        <x:v>PRODUÇÃO · COMPÕE O FATOR K</x:v>
      </x:c>
      <x:c r="N3309" s="453" t="str">
        <x:v>DE/PARA POR CÓDIGO | NÃO INFORMADA</x:v>
      </x:c>
    </x:row>
    <x:row r="3310">
      <x:c r="A3310" s="453" t="str">
        <x:v>DEZEMBRO 2025</x:v>
      </x:c>
      <x:c r="B3310" s="453" t="str">
        <x:v>O&amp;M</x:v>
      </x:c>
      <x:c r="C3310" s="453" t="str">
        <x:v>PRODUÇÃO</x:v>
      </x:c>
      <x:c r="D3310" s="453" t="str">
        <x:v>LINHA MORTA</x:v>
      </x:c>
      <x:c r="E3310" s="453" t="str">
        <x:v>5020000099</x:v>
      </x:c>
      <x:c r="F3310" s="601" t="str">
        <x:v>RET POSTE DE FIBRA 7 A 19M LM</x:v>
      </x:c>
      <x:c r="G3310" s="453" t="str">
        <x:v>UNIDADE</x:v>
      </x:c>
      <x:c r="H3310" s="604" t="n">
        <x:v>5.228712</x:v>
      </x:c>
      <x:c r="I3310" s="607" t="n">
        <x:v>2555.99</x:v>
      </x:c>
      <x:c r="J3310" s="607" t="n">
        <x:v>3132.05</x:v>
      </x:c>
      <x:c r="K3310" s="453" t="str">
        <x:v>NORTE | SUL</x:v>
      </x:c>
      <x:c r="L3310" s="453" t="str">
        <x:v>SIM</x:v>
      </x:c>
      <x:c r="M3310" s="453" t="str">
        <x:v>PRODUÇÃO · COMPÕE O FATOR K</x:v>
      </x:c>
      <x:c r="N3310" s="453" t="str">
        <x:v>DE/PARA POR CÓDIGO | NÃO INFORMADA</x:v>
      </x:c>
    </x:row>
    <x:row r="3311">
      <x:c r="A3311" s="453" t="str">
        <x:v>DEZEMBRO 2025</x:v>
      </x:c>
      <x:c r="B3311" s="453" t="str">
        <x:v>O&amp;M</x:v>
      </x:c>
      <x:c r="C3311" s="453" t="str">
        <x:v>PRODUÇÃO</x:v>
      </x:c>
      <x:c r="D3311" s="453" t="str">
        <x:v>LINHA MORTA</x:v>
      </x:c>
      <x:c r="E3311" s="453" t="str">
        <x:v>5020000106</x:v>
      </x:c>
      <x:c r="F3311" s="601" t="str">
        <x:v>APRUMAR POSTE CONC/FIBRA LM</x:v>
      </x:c>
      <x:c r="G3311" s="453" t="str">
        <x:v>UNIDADE</x:v>
      </x:c>
      <x:c r="H3311" s="604" t="n">
        <x:v>4</x:v>
      </x:c>
      <x:c r="I3311" s="607" t="n">
        <x:v>1825.32</x:v>
      </x:c>
      <x:c r="J3311" s="607" t="n">
        <x:v>2606.88</x:v>
      </x:c>
      <x:c r="K3311" s="453" t="str">
        <x:v>NORTE</x:v>
      </x:c>
      <x:c r="L3311" s="453" t="str">
        <x:v>SIM</x:v>
      </x:c>
      <x:c r="M3311" s="453" t="str">
        <x:v>PRODUÇÃO · COMPÕE O FATOR K</x:v>
      </x:c>
      <x:c r="N3311" s="453" t="str">
        <x:v>DE/PARA POR CÓDIGO</x:v>
      </x:c>
    </x:row>
    <x:row r="3312">
      <x:c r="A3312" s="453" t="str">
        <x:v>DEZEMBRO 2025</x:v>
      </x:c>
      <x:c r="B3312" s="453" t="str">
        <x:v>O&amp;M</x:v>
      </x:c>
      <x:c r="C3312" s="453" t="str">
        <x:v>PRODUÇÃO</x:v>
      </x:c>
      <x:c r="D3312" s="453" t="str">
        <x:v>LINHA MORTA</x:v>
      </x:c>
      <x:c r="E3312" s="453" t="str">
        <x:v>5020000107</x:v>
      </x:c>
      <x:c r="F3312" s="601" t="str">
        <x:v>RESTAURAR PASSEIO SIMPLES CIMENTADO LM</x:v>
      </x:c>
      <x:c r="G3312" s="453" t="str">
        <x:v>UNIDADE</x:v>
      </x:c>
      <x:c r="H3312" s="604" t="n">
        <x:v>17</x:v>
      </x:c>
      <x:c r="I3312" s="607" t="n">
        <x:v>12113.35</x:v>
      </x:c>
      <x:c r="J3312" s="607" t="n">
        <x:v>9488.21</x:v>
      </x:c>
      <x:c r="K3312" s="453" t="str">
        <x:v>NORTE | SUL</x:v>
      </x:c>
      <x:c r="L3312" s="453" t="str">
        <x:v>SIM</x:v>
      </x:c>
      <x:c r="M3312" s="453" t="str">
        <x:v>PRODUÇÃO · COMPÕE O FATOR K</x:v>
      </x:c>
      <x:c r="N3312" s="453" t="str">
        <x:v>DE/PARA POR CÓDIGO</x:v>
      </x:c>
    </x:row>
    <x:row r="3313">
      <x:c r="A3313" s="453" t="str">
        <x:v>DEZEMBRO 2025</x:v>
      </x:c>
      <x:c r="B3313" s="453" t="str">
        <x:v>O&amp;M</x:v>
      </x:c>
      <x:c r="C3313" s="453" t="str">
        <x:v>PRODUÇÃO</x:v>
      </x:c>
      <x:c r="D3313" s="453" t="str">
        <x:v>LINHA MORTA</x:v>
      </x:c>
      <x:c r="E3313" s="453" t="str">
        <x:v>5020000118</x:v>
      </x:c>
      <x:c r="F3313" s="601" t="str">
        <x:v>RET POSTE DE MADEIRA LM</x:v>
      </x:c>
      <x:c r="G3313" s="453" t="str">
        <x:v>UNIDADE</x:v>
      </x:c>
      <x:c r="H3313" s="604" t="n">
        <x:v>732.430462</x:v>
      </x:c>
      <x:c r="I3313" s="607" t="n">
        <x:v>374781.29</x:v>
      </x:c>
      <x:c r="J3313" s="607" t="n">
        <x:v>438733.17</x:v>
      </x:c>
      <x:c r="K3313" s="453" t="str">
        <x:v>NORTE | SUL</x:v>
      </x:c>
      <x:c r="L3313" s="453" t="str">
        <x:v>SIM</x:v>
      </x:c>
      <x:c r="M3313" s="453" t="str">
        <x:v>PRODUÇÃO · COMPÕE O FATOR K</x:v>
      </x:c>
      <x:c r="N3313" s="453" t="str">
        <x:v>DE/PARA POR CÓDIGO | NÃO INFORMADA</x:v>
      </x:c>
    </x:row>
    <x:row r="3314">
      <x:c r="A3314" s="453" t="str">
        <x:v>DEZEMBRO 2025</x:v>
      </x:c>
      <x:c r="B3314" s="453" t="str">
        <x:v>O&amp;M</x:v>
      </x:c>
      <x:c r="C3314" s="453" t="str">
        <x:v>PRODUÇÃO</x:v>
      </x:c>
      <x:c r="D3314" s="453" t="str">
        <x:v>LINHA MORTA</x:v>
      </x:c>
      <x:c r="E3314" s="453" t="str">
        <x:v>5020000119</x:v>
      </x:c>
      <x:c r="F3314" s="601" t="str">
        <x:v>INST POSTE MET QUAD 5 OU 7M PADRAO LM</x:v>
      </x:c>
      <x:c r="G3314" s="453" t="str">
        <x:v>UNIDADE</x:v>
      </x:c>
      <x:c r="H3314" s="604" t="n">
        <x:v>444</x:v>
      </x:c>
      <x:c r="I3314" s="607" t="n">
        <x:v>109326.12</x:v>
      </x:c>
      <x:c r="J3314" s="607" t="n">
        <x:v>420738.84</x:v>
      </x:c>
      <x:c r="K3314" s="453" t="str">
        <x:v>NORTE</x:v>
      </x:c>
      <x:c r="L3314" s="453" t="str">
        <x:v>SIM</x:v>
      </x:c>
      <x:c r="M3314" s="453" t="str">
        <x:v>PRODUÇÃO · COMPÕE O FATOR K</x:v>
      </x:c>
      <x:c r="N3314" s="453" t="str">
        <x:v>DE/PARA POR CÓDIGO</x:v>
      </x:c>
    </x:row>
    <x:row r="3315">
      <x:c r="A3315" s="453" t="str">
        <x:v>DEZEMBRO 2025</x:v>
      </x:c>
      <x:c r="B3315" s="453" t="str">
        <x:v>O&amp;M</x:v>
      </x:c>
      <x:c r="C3315" s="453" t="str">
        <x:v>PRODUÇÃO</x:v>
      </x:c>
      <x:c r="D3315" s="453" t="str">
        <x:v>LINHA MORTA</x:v>
      </x:c>
      <x:c r="E3315" s="453" t="str">
        <x:v>5020100055</x:v>
      </x:c>
      <x:c r="F3315" s="601" t="str">
        <x:v>ABRIR CAVA ROCHA MACICA S/ EXPLOSIVO LM</x:v>
      </x:c>
      <x:c r="G3315" s="453" t="str">
        <x:v>UNIDADE</x:v>
      </x:c>
      <x:c r="H3315" s="604" t="n">
        <x:v>3</x:v>
      </x:c>
      <x:c r="I3315" s="607" t="n">
        <x:v>13960.62</x:v>
      </x:c>
      <x:c r="J3315" s="607" t="n">
        <x:v>4948.65</x:v>
      </x:c>
      <x:c r="K3315" s="453" t="str">
        <x:v>NORTE | SUL</x:v>
      </x:c>
      <x:c r="L3315" s="453" t="str">
        <x:v>SIM</x:v>
      </x:c>
      <x:c r="M3315" s="453" t="str">
        <x:v>PRODUÇÃO · COMPÕE O FATOR K</x:v>
      </x:c>
      <x:c r="N3315" s="453" t="str">
        <x:v>DE/PARA POR CÓDIGO | NÃO INFORMADA</x:v>
      </x:c>
    </x:row>
    <x:row r="3316">
      <x:c r="A3316" s="453" t="str">
        <x:v>DEZEMBRO 2025</x:v>
      </x:c>
      <x:c r="B3316" s="453" t="str">
        <x:v>O&amp;M</x:v>
      </x:c>
      <x:c r="C3316" s="453" t="str">
        <x:v>PRODUÇÃO</x:v>
      </x:c>
      <x:c r="D3316" s="453" t="str">
        <x:v>LINHA MORTA</x:v>
      </x:c>
      <x:c r="E3316" s="453" t="str">
        <x:v>5020100057</x:v>
      </x:c>
      <x:c r="F3316" s="601" t="str">
        <x:v>BASE CONCRETO 2CAMADAS PARA POSTE LM</x:v>
      </x:c>
      <x:c r="G3316" s="453" t="str">
        <x:v>UNIDADE</x:v>
      </x:c>
      <x:c r="H3316" s="604" t="n">
        <x:v>245</x:v>
      </x:c>
      <x:c r="I3316" s="607" t="n">
        <x:v>519983.79</x:v>
      </x:c>
      <x:c r="J3316" s="607" t="n">
        <x:v>354608.1</x:v>
      </x:c>
      <x:c r="K3316" s="453" t="str">
        <x:v>NORTE | SUL</x:v>
      </x:c>
      <x:c r="L3316" s="453" t="str">
        <x:v>SIM</x:v>
      </x:c>
      <x:c r="M3316" s="453" t="str">
        <x:v>PRODUÇÃO · COMPÕE O FATOR K</x:v>
      </x:c>
      <x:c r="N3316" s="453" t="str">
        <x:v>DE/PARA POR CÓDIGO</x:v>
      </x:c>
    </x:row>
    <x:row r="3317">
      <x:c r="A3317" s="453" t="str">
        <x:v>DEZEMBRO 2025</x:v>
      </x:c>
      <x:c r="B3317" s="453" t="str">
        <x:v>O&amp;M</x:v>
      </x:c>
      <x:c r="C3317" s="453" t="str">
        <x:v>PRODUÇÃO</x:v>
      </x:c>
      <x:c r="D3317" s="453" t="str">
        <x:v>LINHA MORTA</x:v>
      </x:c>
      <x:c r="E3317" s="453" t="str">
        <x:v>5020100058</x:v>
      </x:c>
      <x:c r="F3317" s="601" t="str">
        <x:v>BASE CONCRETO C/ MANILHA PARA POSTE LM</x:v>
      </x:c>
      <x:c r="G3317" s="453" t="str">
        <x:v>UNIDADE</x:v>
      </x:c>
      <x:c r="H3317" s="604" t="n">
        <x:v>1</x:v>
      </x:c>
      <x:c r="I3317" s="607" t="n">
        <x:v>10676.06</x:v>
      </x:c>
      <x:c r="J3317" s="607" t="n">
        <x:v>1722.24</x:v>
      </x:c>
      <x:c r="K3317" s="453" t="str">
        <x:v>SUL</x:v>
      </x:c>
      <x:c r="L3317" s="453" t="str">
        <x:v>SIM</x:v>
      </x:c>
      <x:c r="M3317" s="453" t="str">
        <x:v>PRODUÇÃO · COMPÕE O FATOR K</x:v>
      </x:c>
      <x:c r="N3317" s="453" t="str">
        <x:v>DE/PARA POR CÓDIGO</x:v>
      </x:c>
    </x:row>
    <x:row r="3318">
      <x:c r="A3318" s="453" t="str">
        <x:v>DEZEMBRO 2025</x:v>
      </x:c>
      <x:c r="B3318" s="453" t="str">
        <x:v>O&amp;M</x:v>
      </x:c>
      <x:c r="C3318" s="453" t="str">
        <x:v>PRODUÇÃO</x:v>
      </x:c>
      <x:c r="D3318" s="453" t="str">
        <x:v>LINHA MORTA</x:v>
      </x:c>
      <x:c r="E3318" s="453" t="str">
        <x:v>5020200034</x:v>
      </x:c>
      <x:c r="F3318" s="601" t="str">
        <x:v>INST ESTAI ANCORA LM</x:v>
      </x:c>
      <x:c r="G3318" s="453" t="str">
        <x:v>CONJUNTO</x:v>
      </x:c>
      <x:c r="H3318" s="604" t="n">
        <x:v>33</x:v>
      </x:c>
      <x:c r="I3318" s="607" t="n">
        <x:v>62860.82</x:v>
      </x:c>
      <x:c r="J3318" s="607" t="n">
        <x:v>30329.97</x:v>
      </x:c>
      <x:c r="K3318" s="453" t="str">
        <x:v>NORTE | SUL</x:v>
      </x:c>
      <x:c r="L3318" s="453" t="str">
        <x:v>SIM</x:v>
      </x:c>
      <x:c r="M3318" s="453" t="str">
        <x:v>PRODUÇÃO · COMPÕE O FATOR K</x:v>
      </x:c>
      <x:c r="N3318" s="453" t="str">
        <x:v>DE/PARA POR CÓDIGO</x:v>
      </x:c>
    </x:row>
    <x:row r="3319">
      <x:c r="A3319" s="453" t="str">
        <x:v>DEZEMBRO 2025</x:v>
      </x:c>
      <x:c r="B3319" s="453" t="str">
        <x:v>O&amp;M</x:v>
      </x:c>
      <x:c r="C3319" s="453" t="str">
        <x:v>PRODUÇÃO</x:v>
      </x:c>
      <x:c r="D3319" s="453" t="str">
        <x:v>LINHA MORTA</x:v>
      </x:c>
      <x:c r="E3319" s="453" t="str">
        <x:v>5020200035</x:v>
      </x:c>
      <x:c r="F3319" s="601" t="str">
        <x:v>RET ESTAI ANCORA LM</x:v>
      </x:c>
      <x:c r="G3319" s="453" t="str">
        <x:v>CONJUNTO</x:v>
      </x:c>
      <x:c r="H3319" s="604" t="n">
        <x:v>97</x:v>
      </x:c>
      <x:c r="I3319" s="607" t="n">
        <x:v>27987.34</x:v>
      </x:c>
      <x:c r="J3319" s="607" t="n">
        <x:v>25067.71</x:v>
      </x:c>
      <x:c r="K3319" s="453" t="str">
        <x:v>NORTE | SUL</x:v>
      </x:c>
      <x:c r="L3319" s="453" t="str">
        <x:v>SIM</x:v>
      </x:c>
      <x:c r="M3319" s="453" t="str">
        <x:v>PRODUÇÃO · COMPÕE O FATOR K</x:v>
      </x:c>
      <x:c r="N3319" s="453" t="str">
        <x:v>DE/PARA POR CÓDIGO</x:v>
      </x:c>
    </x:row>
    <x:row r="3320">
      <x:c r="A3320" s="453" t="str">
        <x:v>DEZEMBRO 2025</x:v>
      </x:c>
      <x:c r="B3320" s="453" t="str">
        <x:v>O&amp;M</x:v>
      </x:c>
      <x:c r="C3320" s="453" t="str">
        <x:v>PRODUÇÃO</x:v>
      </x:c>
      <x:c r="D3320" s="453" t="str">
        <x:v>LINHA MORTA</x:v>
      </x:c>
      <x:c r="E3320" s="453" t="str">
        <x:v>5020200036</x:v>
      </x:c>
      <x:c r="F3320" s="601" t="str">
        <x:v>INST ESTAI SUBSOLO BASE REFORCADA LM</x:v>
      </x:c>
      <x:c r="G3320" s="453" t="str">
        <x:v>CONJUNTO</x:v>
      </x:c>
      <x:c r="H3320" s="604" t="n">
        <x:v>10</x:v>
      </x:c>
      <x:c r="I3320" s="607" t="n">
        <x:v>5334.39</x:v>
      </x:c>
      <x:c r="J3320" s="607" t="n">
        <x:v>3420.3</x:v>
      </x:c>
      <x:c r="K3320" s="453" t="str">
        <x:v>NORTE | SUL</x:v>
      </x:c>
      <x:c r="L3320" s="453" t="str">
        <x:v>SIM</x:v>
      </x:c>
      <x:c r="M3320" s="453" t="str">
        <x:v>PRODUÇÃO · COMPÕE O FATOR K</x:v>
      </x:c>
      <x:c r="N3320" s="453" t="str">
        <x:v>SUGESTÃO POR SIMILARIDADE | NÃO INFORMADA</x:v>
      </x:c>
    </x:row>
    <x:row r="3321">
      <x:c r="A3321" s="453" t="str">
        <x:v>DEZEMBRO 2025</x:v>
      </x:c>
      <x:c r="B3321" s="453" t="str">
        <x:v>O&amp;M</x:v>
      </x:c>
      <x:c r="C3321" s="453" t="str">
        <x:v>PRODUÇÃO</x:v>
      </x:c>
      <x:c r="D3321" s="453" t="str">
        <x:v>LINHA MORTA</x:v>
      </x:c>
      <x:c r="E3321" s="453" t="str">
        <x:v>5020200037</x:v>
      </x:c>
      <x:c r="F3321" s="601" t="str">
        <x:v>INST ESTAI AEREO LM</x:v>
      </x:c>
      <x:c r="G3321" s="453" t="str">
        <x:v>CONJUNTO</x:v>
      </x:c>
      <x:c r="H3321" s="604" t="n">
        <x:v>4</x:v>
      </x:c>
      <x:c r="I3321" s="607" t="n">
        <x:v>2220.61</x:v>
      </x:c>
      <x:c r="J3321" s="607" t="n">
        <x:v>1472.24</x:v>
      </x:c>
      <x:c r="K3321" s="453" t="str">
        <x:v>NORTE | SUL</x:v>
      </x:c>
      <x:c r="L3321" s="453" t="str">
        <x:v>SIM</x:v>
      </x:c>
      <x:c r="M3321" s="453" t="str">
        <x:v>PRODUÇÃO · COMPÕE O FATOR K</x:v>
      </x:c>
      <x:c r="N3321" s="453" t="str">
        <x:v>DE/PARA POR CÓDIGO | NÃO INFORMADA</x:v>
      </x:c>
    </x:row>
    <x:row r="3322">
      <x:c r="A3322" s="453" t="str">
        <x:v>DEZEMBRO 2025</x:v>
      </x:c>
      <x:c r="B3322" s="453" t="str">
        <x:v>O&amp;M</x:v>
      </x:c>
      <x:c r="C3322" s="453" t="str">
        <x:v>PRODUÇÃO</x:v>
      </x:c>
      <x:c r="D3322" s="453" t="str">
        <x:v>LINHA MORTA</x:v>
      </x:c>
      <x:c r="E3322" s="453" t="str">
        <x:v>5020200038</x:v>
      </x:c>
      <x:c r="F3322" s="601" t="str">
        <x:v>RET ESTAI AEREO LM</x:v>
      </x:c>
      <x:c r="G3322" s="453" t="str">
        <x:v>CONJUNTO</x:v>
      </x:c>
      <x:c r="H3322" s="604" t="n">
        <x:v>20</x:v>
      </x:c>
      <x:c r="I3322" s="607" t="n">
        <x:v>3416.6</x:v>
      </x:c>
      <x:c r="J3322" s="607" t="n">
        <x:v>5520.8</x:v>
      </x:c>
      <x:c r="K3322" s="453" t="str">
        <x:v>NORTE | SUL</x:v>
      </x:c>
      <x:c r="L3322" s="453" t="str">
        <x:v>SIM</x:v>
      </x:c>
      <x:c r="M3322" s="453" t="str">
        <x:v>PRODUÇÃO · COMPÕE O FATOR K</x:v>
      </x:c>
      <x:c r="N3322" s="453" t="str">
        <x:v>DE/PARA POR CÓDIGO | NÃO INFORMADA</x:v>
      </x:c>
    </x:row>
    <x:row r="3323">
      <x:c r="A3323" s="453" t="str">
        <x:v>DEZEMBRO 2025</x:v>
      </x:c>
      <x:c r="B3323" s="453" t="str">
        <x:v>O&amp;M</x:v>
      </x:c>
      <x:c r="C3323" s="453" t="str">
        <x:v>PRODUÇÃO</x:v>
      </x:c>
      <x:c r="D3323" s="453" t="str">
        <x:v>LINHA MORTA</x:v>
      </x:c>
      <x:c r="E3323" s="453" t="str">
        <x:v>5020200039</x:v>
      </x:c>
      <x:c r="F3323" s="601" t="str">
        <x:v>TENSIONAR ESTAI LM</x:v>
      </x:c>
      <x:c r="G3323" s="453" t="str">
        <x:v>CONJUNTO</x:v>
      </x:c>
      <x:c r="H3323" s="604" t="n">
        <x:v>10</x:v>
      </x:c>
      <x:c r="I3323" s="607" t="n">
        <x:v>976</x:v>
      </x:c>
      <x:c r="J3323" s="607" t="n">
        <x:v>1840.3</x:v>
      </x:c>
      <x:c r="K3323" s="453" t="str">
        <x:v>NORTE</x:v>
      </x:c>
      <x:c r="L3323" s="453" t="str">
        <x:v>SIM</x:v>
      </x:c>
      <x:c r="M3323" s="453" t="str">
        <x:v>PRODUÇÃO · COMPÕE O FATOR K</x:v>
      </x:c>
      <x:c r="N3323" s="453" t="str">
        <x:v>DE/PARA POR CÓDIGO</x:v>
      </x:c>
    </x:row>
    <x:row r="3324">
      <x:c r="A3324" s="453" t="str">
        <x:v>DEZEMBRO 2025</x:v>
      </x:c>
      <x:c r="B3324" s="453" t="str">
        <x:v>O&amp;M</x:v>
      </x:c>
      <x:c r="C3324" s="453" t="str">
        <x:v>PRODUÇÃO</x:v>
      </x:c>
      <x:c r="D3324" s="453" t="str">
        <x:v>LINHA MORTA</x:v>
      </x:c>
      <x:c r="E3324" s="453" t="str">
        <x:v>5021000131</x:v>
      </x:c>
      <x:c r="F3324" s="601" t="str">
        <x:v>INST ESTR PRI 2/3F SUS/PAS SP CRUZ SP LM</x:v>
      </x:c>
      <x:c r="G3324" s="453" t="str">
        <x:v>CONJUNTO</x:v>
      </x:c>
      <x:c r="H3324" s="604" t="n">
        <x:v>312</x:v>
      </x:c>
      <x:c r="I3324" s="607" t="n">
        <x:v>161366.98</x:v>
      </x:c>
      <x:c r="J3324" s="607" t="n">
        <x:v>203623.68</x:v>
      </x:c>
      <x:c r="K3324" s="453" t="str">
        <x:v>NORTE | SUL</x:v>
      </x:c>
      <x:c r="L3324" s="453" t="str">
        <x:v>SIM</x:v>
      </x:c>
      <x:c r="M3324" s="453" t="str">
        <x:v>PRODUÇÃO · COMPÕE O FATOR K</x:v>
      </x:c>
      <x:c r="N3324" s="453" t="str">
        <x:v>DE/PARA POR CÓDIGO | NÃO INFORMADA</x:v>
      </x:c>
    </x:row>
    <x:row r="3325">
      <x:c r="A3325" s="453" t="str">
        <x:v>DEZEMBRO 2025</x:v>
      </x:c>
      <x:c r="B3325" s="453" t="str">
        <x:v>O&amp;M</x:v>
      </x:c>
      <x:c r="C3325" s="453" t="str">
        <x:v>PRODUÇÃO</x:v>
      </x:c>
      <x:c r="D3325" s="453" t="str">
        <x:v>LINHA MORTA</x:v>
      </x:c>
      <x:c r="E3325" s="453" t="str">
        <x:v>5021000132</x:v>
      </x:c>
      <x:c r="F3325" s="601" t="str">
        <x:v>RET ESTR PRI 2/3F SUS/PAS SP CRUZ SP LM</x:v>
      </x:c>
      <x:c r="G3325" s="453" t="str">
        <x:v>CONJUNTO</x:v>
      </x:c>
      <x:c r="H3325" s="604" t="n">
        <x:v>233</x:v>
      </x:c>
      <x:c r="I3325" s="607" t="n">
        <x:v>44841.18</x:v>
      </x:c>
      <x:c r="J3325" s="607" t="n">
        <x:v>114025.54</x:v>
      </x:c>
      <x:c r="K3325" s="453" t="str">
        <x:v>NORTE | SUL</x:v>
      </x:c>
      <x:c r="L3325" s="453" t="str">
        <x:v>SIM</x:v>
      </x:c>
      <x:c r="M3325" s="453" t="str">
        <x:v>PRODUÇÃO · COMPÕE O FATOR K</x:v>
      </x:c>
      <x:c r="N3325" s="453" t="str">
        <x:v>DE/PARA POR CÓDIGO</x:v>
      </x:c>
    </x:row>
    <x:row r="3326">
      <x:c r="A3326" s="453" t="str">
        <x:v>DEZEMBRO 2025</x:v>
      </x:c>
      <x:c r="B3326" s="453" t="str">
        <x:v>O&amp;M</x:v>
      </x:c>
      <x:c r="C3326" s="453" t="str">
        <x:v>PRODUÇÃO</x:v>
      </x:c>
      <x:c r="D3326" s="453" t="str">
        <x:v>LINHA MORTA</x:v>
      </x:c>
      <x:c r="E3326" s="453" t="str">
        <x:v>5021000133</x:v>
      </x:c>
      <x:c r="F3326" s="601" t="str">
        <x:v>INST ESTR PRI 2/3F SUS/PAS DP CRUZ DP LM</x:v>
      </x:c>
      <x:c r="G3326" s="453" t="str">
        <x:v>CONJUNTO</x:v>
      </x:c>
      <x:c r="H3326" s="604" t="n">
        <x:v>32</x:v>
      </x:c>
      <x:c r="I3326" s="607" t="n">
        <x:v>19559.59</x:v>
      </x:c>
      <x:c r="J3326" s="607" t="n">
        <x:v>30437.12</x:v>
      </x:c>
      <x:c r="K3326" s="453" t="str">
        <x:v>NORTE | SUL</x:v>
      </x:c>
      <x:c r="L3326" s="453" t="str">
        <x:v>SIM</x:v>
      </x:c>
      <x:c r="M3326" s="453" t="str">
        <x:v>PRODUÇÃO · COMPÕE O FATOR K</x:v>
      </x:c>
      <x:c r="N3326" s="453" t="str">
        <x:v>DE/PARA POR CÓDIGO | NÃO INFORMADA</x:v>
      </x:c>
    </x:row>
    <x:row r="3327">
      <x:c r="A3327" s="453" t="str">
        <x:v>DEZEMBRO 2025</x:v>
      </x:c>
      <x:c r="B3327" s="453" t="str">
        <x:v>O&amp;M</x:v>
      </x:c>
      <x:c r="C3327" s="453" t="str">
        <x:v>PRODUÇÃO</x:v>
      </x:c>
      <x:c r="D3327" s="453" t="str">
        <x:v>LINHA MORTA</x:v>
      </x:c>
      <x:c r="E3327" s="453" t="str">
        <x:v>5021000134</x:v>
      </x:c>
      <x:c r="F3327" s="601" t="str">
        <x:v>RET ESTR PRI 2/3F SUS/PAS DP CRUZ DP LM</x:v>
      </x:c>
      <x:c r="G3327" s="453" t="str">
        <x:v>CONJUNTO</x:v>
      </x:c>
      <x:c r="H3327" s="604" t="n">
        <x:v>55</x:v>
      </x:c>
      <x:c r="I3327" s="607" t="n">
        <x:v>13239.27</x:v>
      </x:c>
      <x:c r="J3327" s="607" t="n">
        <x:v>39235.35</x:v>
      </x:c>
      <x:c r="K3327" s="453" t="str">
        <x:v>NORTE | SUL</x:v>
      </x:c>
      <x:c r="L3327" s="453" t="str">
        <x:v>SIM</x:v>
      </x:c>
      <x:c r="M3327" s="453" t="str">
        <x:v>PRODUÇÃO · COMPÕE O FATOR K</x:v>
      </x:c>
      <x:c r="N3327" s="453" t="str">
        <x:v>DE/PARA POR CÓDIGO</x:v>
      </x:c>
    </x:row>
    <x:row r="3328">
      <x:c r="A3328" s="453" t="str">
        <x:v>DEZEMBRO 2025</x:v>
      </x:c>
      <x:c r="B3328" s="453" t="str">
        <x:v>O&amp;M</x:v>
      </x:c>
      <x:c r="C3328" s="453" t="str">
        <x:v>PRODUÇÃO</x:v>
      </x:c>
      <x:c r="D3328" s="453" t="str">
        <x:v>LINHA MORTA</x:v>
      </x:c>
      <x:c r="E3328" s="453" t="str">
        <x:v>5021000135</x:v>
      </x:c>
      <x:c r="F3328" s="601" t="str">
        <x:v>INST ESTR PRI 2/3F ANC/AMA SP CRUZ DP LM</x:v>
      </x:c>
      <x:c r="G3328" s="453" t="str">
        <x:v>CONJUNTO</x:v>
      </x:c>
      <x:c r="H3328" s="604" t="n">
        <x:v>94</x:v>
      </x:c>
      <x:c r="I3328" s="607" t="n">
        <x:v>82007.07</x:v>
      </x:c>
      <x:c r="J3328" s="607" t="n">
        <x:v>100604.44</x:v>
      </x:c>
      <x:c r="K3328" s="453" t="str">
        <x:v>NORTE | SUL</x:v>
      </x:c>
      <x:c r="L3328" s="453" t="str">
        <x:v>SIM</x:v>
      </x:c>
      <x:c r="M3328" s="453" t="str">
        <x:v>PRODUÇÃO · COMPÕE O FATOR K</x:v>
      </x:c>
      <x:c r="N3328" s="453" t="str">
        <x:v>DE/PARA POR CÓDIGO</x:v>
      </x:c>
    </x:row>
    <x:row r="3329">
      <x:c r="A3329" s="453" t="str">
        <x:v>DEZEMBRO 2025</x:v>
      </x:c>
      <x:c r="B3329" s="453" t="str">
        <x:v>O&amp;M</x:v>
      </x:c>
      <x:c r="C3329" s="453" t="str">
        <x:v>PRODUÇÃO</x:v>
      </x:c>
      <x:c r="D3329" s="453" t="str">
        <x:v>LINHA MORTA</x:v>
      </x:c>
      <x:c r="E3329" s="453" t="str">
        <x:v>5021000136</x:v>
      </x:c>
      <x:c r="F3329" s="601" t="str">
        <x:v>RET ESTR PRI 2/3F ANC/AMA SP CRUZ DP LM</x:v>
      </x:c>
      <x:c r="G3329" s="453" t="str">
        <x:v>CONJUNTO</x:v>
      </x:c>
      <x:c r="H3329" s="604" t="n">
        <x:v>52</x:v>
      </x:c>
      <x:c r="I3329" s="607" t="n">
        <x:v>16251.49</x:v>
      </x:c>
      <x:c r="J3329" s="607" t="n">
        <x:v>38957.36</x:v>
      </x:c>
      <x:c r="K3329" s="453" t="str">
        <x:v>NORTE | SUL</x:v>
      </x:c>
      <x:c r="L3329" s="453" t="str">
        <x:v>SIM</x:v>
      </x:c>
      <x:c r="M3329" s="453" t="str">
        <x:v>PRODUÇÃO · COMPÕE O FATOR K</x:v>
      </x:c>
      <x:c r="N3329" s="453" t="str">
        <x:v>DE/PARA POR CÓDIGO | NÃO INFORMADA</x:v>
      </x:c>
    </x:row>
    <x:row r="3330">
      <x:c r="A3330" s="453" t="str">
        <x:v>DEZEMBRO 2025</x:v>
      </x:c>
      <x:c r="B3330" s="453" t="str">
        <x:v>O&amp;M</x:v>
      </x:c>
      <x:c r="C3330" s="453" t="str">
        <x:v>PRODUÇÃO</x:v>
      </x:c>
      <x:c r="D3330" s="453" t="str">
        <x:v>LINHA MORTA</x:v>
      </x:c>
      <x:c r="E3330" s="453" t="str">
        <x:v>5021000137</x:v>
      </x:c>
      <x:c r="F3330" s="601" t="str">
        <x:v>INST ESTR PRI 2/3F ANC/AMA DP CRUZ DP LM</x:v>
      </x:c>
      <x:c r="G3330" s="453" t="str">
        <x:v>CONJUNTO</x:v>
      </x:c>
      <x:c r="H3330" s="604" t="n">
        <x:v>45</x:v>
      </x:c>
      <x:c r="I3330" s="607" t="n">
        <x:v>58580.05</x:v>
      </x:c>
      <x:c r="J3330" s="607" t="n">
        <x:v>68509.8</x:v>
      </x:c>
      <x:c r="K3330" s="453" t="str">
        <x:v>NORTE | SUL</x:v>
      </x:c>
      <x:c r="L3330" s="453" t="str">
        <x:v>SIM</x:v>
      </x:c>
      <x:c r="M3330" s="453" t="str">
        <x:v>PRODUÇÃO · COMPÕE O FATOR K</x:v>
      </x:c>
      <x:c r="N3330" s="453" t="str">
        <x:v>DE/PARA POR CÓDIGO</x:v>
      </x:c>
    </x:row>
    <x:row r="3331">
      <x:c r="A3331" s="453" t="str">
        <x:v>DEZEMBRO 2025</x:v>
      </x:c>
      <x:c r="B3331" s="453" t="str">
        <x:v>O&amp;M</x:v>
      </x:c>
      <x:c r="C3331" s="453" t="str">
        <x:v>PRODUÇÃO</x:v>
      </x:c>
      <x:c r="D3331" s="453" t="str">
        <x:v>LINHA MORTA</x:v>
      </x:c>
      <x:c r="E3331" s="453" t="str">
        <x:v>5021000138</x:v>
      </x:c>
      <x:c r="F3331" s="601" t="str">
        <x:v>RET ESTR PRI 2/3F ANC/AMA DP CRUZ DP LM</x:v>
      </x:c>
      <x:c r="G3331" s="453" t="str">
        <x:v>CONJUNTO</x:v>
      </x:c>
      <x:c r="H3331" s="604" t="n">
        <x:v>19</x:v>
      </x:c>
      <x:c r="I3331" s="607" t="n">
        <x:v>8289.63</x:v>
      </x:c>
      <x:c r="J3331" s="607" t="n">
        <x:v>20247.54</x:v>
      </x:c>
      <x:c r="K3331" s="453" t="str">
        <x:v>NORTE | SUL</x:v>
      </x:c>
      <x:c r="L3331" s="453" t="str">
        <x:v>SIM</x:v>
      </x:c>
      <x:c r="M3331" s="453" t="str">
        <x:v>PRODUÇÃO · COMPÕE O FATOR K</x:v>
      </x:c>
      <x:c r="N3331" s="453" t="str">
        <x:v>DE/PARA POR CÓDIGO | OBSERVAÇÃO DO DE/PARA | NÃO INFORMADA</x:v>
      </x:c>
    </x:row>
    <x:row r="3332">
      <x:c r="A3332" s="453" t="str">
        <x:v>DEZEMBRO 2025</x:v>
      </x:c>
      <x:c r="B3332" s="453" t="str">
        <x:v>O&amp;M</x:v>
      </x:c>
      <x:c r="C3332" s="453" t="str">
        <x:v>PRODUÇÃO</x:v>
      </x:c>
      <x:c r="D3332" s="453" t="str">
        <x:v>LINHA MORTA</x:v>
      </x:c>
      <x:c r="E3332" s="453" t="str">
        <x:v>5021000140</x:v>
      </x:c>
      <x:c r="F3332" s="601" t="str">
        <x:v>RET ESTR PRI 1F SUSP/PAS SP S/CRUZ LM</x:v>
      </x:c>
      <x:c r="G3332" s="453" t="str">
        <x:v>CONJUNTO</x:v>
      </x:c>
      <x:c r="H3332" s="604" t="n">
        <x:v>202</x:v>
      </x:c>
      <x:c r="I3332" s="607" t="n">
        <x:v>13798.62</x:v>
      </x:c>
      <x:c r="J3332" s="607" t="n">
        <x:v>39828.34</x:v>
      </x:c>
      <x:c r="K3332" s="453" t="str">
        <x:v>NORTE | SUL</x:v>
      </x:c>
      <x:c r="L3332" s="453" t="str">
        <x:v>SIM</x:v>
      </x:c>
      <x:c r="M3332" s="453" t="str">
        <x:v>PRODUÇÃO · COMPÕE O FATOR K</x:v>
      </x:c>
      <x:c r="N3332" s="453" t="str">
        <x:v>DE/PARA POR CÓDIGO</x:v>
      </x:c>
    </x:row>
    <x:row r="3333">
      <x:c r="A3333" s="453" t="str">
        <x:v>DEZEMBRO 2025</x:v>
      </x:c>
      <x:c r="B3333" s="453" t="str">
        <x:v>O&amp;M</x:v>
      </x:c>
      <x:c r="C3333" s="453" t="str">
        <x:v>PRODUÇÃO</x:v>
      </x:c>
      <x:c r="D3333" s="453" t="str">
        <x:v>LINHA MORTA</x:v>
      </x:c>
      <x:c r="E3333" s="453" t="str">
        <x:v>5021000141</x:v>
      </x:c>
      <x:c r="F3333" s="601" t="str">
        <x:v>INST ESTR PRI 1F SUSP/PAS DP S/CRUZ LM</x:v>
      </x:c>
      <x:c r="G3333" s="453" t="str">
        <x:v>CONJUNTO</x:v>
      </x:c>
      <x:c r="H3333" s="604" t="n">
        <x:v>292</x:v>
      </x:c>
      <x:c r="I3333" s="607" t="n">
        <x:v>48451.56</x:v>
      </x:c>
      <x:c r="J3333" s="607" t="n">
        <x:v>106550.8</x:v>
      </x:c>
      <x:c r="K3333" s="453" t="str">
        <x:v>NORTE | SUL</x:v>
      </x:c>
      <x:c r="L3333" s="453" t="str">
        <x:v>SIM</x:v>
      </x:c>
      <x:c r="M3333" s="453" t="str">
        <x:v>PRODUÇÃO · COMPÕE O FATOR K</x:v>
      </x:c>
      <x:c r="N3333" s="453" t="str">
        <x:v>DE/PARA POR CÓDIGO</x:v>
      </x:c>
    </x:row>
    <x:row r="3334">
      <x:c r="A3334" s="453" t="str">
        <x:v>DEZEMBRO 2025</x:v>
      </x:c>
      <x:c r="B3334" s="453" t="str">
        <x:v>O&amp;M</x:v>
      </x:c>
      <x:c r="C3334" s="453" t="str">
        <x:v>PRODUÇÃO</x:v>
      </x:c>
      <x:c r="D3334" s="453" t="str">
        <x:v>LINHA MORTA</x:v>
      </x:c>
      <x:c r="E3334" s="453" t="str">
        <x:v>5021000145</x:v>
      </x:c>
      <x:c r="F3334" s="601" t="str">
        <x:v>INST ESTR PRI 1F ANC/AMA DP S/CRUZ LM</x:v>
      </x:c>
      <x:c r="G3334" s="453" t="str">
        <x:v>CONJUNTO</x:v>
      </x:c>
      <x:c r="H3334" s="604" t="n">
        <x:v>71</x:v>
      </x:c>
      <x:c r="I3334" s="607" t="n">
        <x:v>27029.7</x:v>
      </x:c>
      <x:c r="J3334" s="607" t="n">
        <x:v>37294.17</x:v>
      </x:c>
      <x:c r="K3334" s="453" t="str">
        <x:v>NORTE | SUL</x:v>
      </x:c>
      <x:c r="L3334" s="453" t="str">
        <x:v>SIM</x:v>
      </x:c>
      <x:c r="M3334" s="453" t="str">
        <x:v>PRODUÇÃO · COMPÕE O FATOR K</x:v>
      </x:c>
      <x:c r="N3334" s="453" t="str">
        <x:v>DE/PARA POR CÓDIGO</x:v>
      </x:c>
    </x:row>
    <x:row r="3335">
      <x:c r="A3335" s="453" t="str">
        <x:v>DEZEMBRO 2025</x:v>
      </x:c>
      <x:c r="B3335" s="453" t="str">
        <x:v>O&amp;M</x:v>
      </x:c>
      <x:c r="C3335" s="453" t="str">
        <x:v>PRODUÇÃO</x:v>
      </x:c>
      <x:c r="D3335" s="453" t="str">
        <x:v>LINHA MORTA</x:v>
      </x:c>
      <x:c r="E3335" s="453" t="str">
        <x:v>5021000146</x:v>
      </x:c>
      <x:c r="F3335" s="601" t="str">
        <x:v>RET ESTR PRI 1F ANC/AMA DP S/CRUZ LM</x:v>
      </x:c>
      <x:c r="G3335" s="453" t="str">
        <x:v>CONJUNTO</x:v>
      </x:c>
      <x:c r="H3335" s="604" t="n">
        <x:v>16</x:v>
      </x:c>
      <x:c r="I3335" s="607" t="n">
        <x:v>2342.72</x:v>
      </x:c>
      <x:c r="J3335" s="607" t="n">
        <x:v>5678.56</x:v>
      </x:c>
      <x:c r="K3335" s="453" t="str">
        <x:v>NORTE | SUL</x:v>
      </x:c>
      <x:c r="L3335" s="453" t="str">
        <x:v>SIM</x:v>
      </x:c>
      <x:c r="M3335" s="453" t="str">
        <x:v>PRODUÇÃO · COMPÕE O FATOR K</x:v>
      </x:c>
      <x:c r="N3335" s="453" t="str">
        <x:v>DE/PARA POR CÓDIGO</x:v>
      </x:c>
    </x:row>
    <x:row r="3336">
      <x:c r="A3336" s="453" t="str">
        <x:v>DEZEMBRO 2025</x:v>
      </x:c>
      <x:c r="B3336" s="453" t="str">
        <x:v>O&amp;M</x:v>
      </x:c>
      <x:c r="C3336" s="453" t="str">
        <x:v>PRODUÇÃO</x:v>
      </x:c>
      <x:c r="D3336" s="453" t="str">
        <x:v>LINHA MORTA</x:v>
      </x:c>
      <x:c r="E3336" s="453" t="str">
        <x:v>5021000147</x:v>
      </x:c>
      <x:c r="F3336" s="601" t="str">
        <x:v>INST ESTR PRI 2/3F SUS/PAS SP S/CRUZ LM</x:v>
      </x:c>
      <x:c r="G3336" s="453" t="str">
        <x:v>CONJUNTO</x:v>
      </x:c>
      <x:c r="H3336" s="604" t="n">
        <x:v>1</x:v>
      </x:c>
      <x:c r="I3336" s="607" t="n">
        <x:v>273.3</x:v>
      </x:c>
      <x:c r="J3336" s="607" t="n">
        <x:v>474</x:v>
      </x:c>
      <x:c r="K3336" s="453" t="str">
        <x:v>NORTE | SUL</x:v>
      </x:c>
      <x:c r="L3336" s="453" t="str">
        <x:v>SIM</x:v>
      </x:c>
      <x:c r="M3336" s="453" t="str">
        <x:v>PRODUÇÃO · COMPÕE O FATOR K</x:v>
      </x:c>
      <x:c r="N3336" s="453" t="str">
        <x:v>DE/PARA POR CÓDIGO</x:v>
      </x:c>
    </x:row>
    <x:row r="3337">
      <x:c r="A3337" s="453" t="str">
        <x:v>DEZEMBRO 2025</x:v>
      </x:c>
      <x:c r="B3337" s="453" t="str">
        <x:v>O&amp;M</x:v>
      </x:c>
      <x:c r="C3337" s="453" t="str">
        <x:v>PRODUÇÃO</x:v>
      </x:c>
      <x:c r="D3337" s="453" t="str">
        <x:v>LINHA MORTA</x:v>
      </x:c>
      <x:c r="E3337" s="453" t="str">
        <x:v>5021000148</x:v>
      </x:c>
      <x:c r="F3337" s="601" t="str">
        <x:v>RET ESTR PRI 2/3F SUS/PAS SP S/CRUZ LM</x:v>
      </x:c>
      <x:c r="G3337" s="453" t="str">
        <x:v>CONJUNTO</x:v>
      </x:c>
      <x:c r="H3337" s="604" t="n">
        <x:v>7</x:v>
      </x:c>
      <x:c r="I3337" s="607" t="n">
        <x:v>785.82</x:v>
      </x:c>
      <x:c r="J3337" s="607" t="n">
        <x:v>1751.05</x:v>
      </x:c>
      <x:c r="K3337" s="453" t="str">
        <x:v>NORTE | SUL</x:v>
      </x:c>
      <x:c r="L3337" s="453" t="str">
        <x:v>SIM</x:v>
      </x:c>
      <x:c r="M3337" s="453" t="str">
        <x:v>PRODUÇÃO · COMPÕE O FATOR K</x:v>
      </x:c>
      <x:c r="N3337" s="453" t="str">
        <x:v>DE/PARA POR CÓDIGO</x:v>
      </x:c>
    </x:row>
    <x:row r="3338">
      <x:c r="A3338" s="453" t="str">
        <x:v>DEZEMBRO 2025</x:v>
      </x:c>
      <x:c r="B3338" s="453" t="str">
        <x:v>O&amp;M</x:v>
      </x:c>
      <x:c r="C3338" s="453" t="str">
        <x:v>PRODUÇÃO</x:v>
      </x:c>
      <x:c r="D3338" s="453" t="str">
        <x:v>LINHA MORTA</x:v>
      </x:c>
      <x:c r="E3338" s="453" t="str">
        <x:v>5021000157</x:v>
      </x:c>
      <x:c r="F3338" s="601" t="str">
        <x:v>NIVELAR CRUZETA LM</x:v>
      </x:c>
      <x:c r="G3338" s="453" t="str">
        <x:v>CONJUNTO</x:v>
      </x:c>
      <x:c r="H3338" s="604" t="n">
        <x:v>1</x:v>
      </x:c>
      <x:c r="I3338" s="607" t="n">
        <x:v>73.2</x:v>
      </x:c>
      <x:c r="J3338" s="607" t="n">
        <x:v>512.91</x:v>
      </x:c>
      <x:c r="K3338" s="453" t="str">
        <x:v>NORTE</x:v>
      </x:c>
      <x:c r="L3338" s="453" t="str">
        <x:v>SIM</x:v>
      </x:c>
      <x:c r="M3338" s="453" t="str">
        <x:v>PRODUÇÃO · COMPÕE O FATOR K</x:v>
      </x:c>
      <x:c r="N3338" s="453" t="str">
        <x:v>NÃO INFORMADA</x:v>
      </x:c>
    </x:row>
    <x:row r="3339">
      <x:c r="A3339" s="453" t="str">
        <x:v>DEZEMBRO 2025</x:v>
      </x:c>
      <x:c r="B3339" s="453" t="str">
        <x:v>O&amp;M</x:v>
      </x:c>
      <x:c r="C3339" s="453" t="str">
        <x:v>PRODUÇÃO</x:v>
      </x:c>
      <x:c r="D3339" s="453" t="str">
        <x:v>LINHA MORTA</x:v>
      </x:c>
      <x:c r="E3339" s="453" t="str">
        <x:v>5021000158</x:v>
      </x:c>
      <x:c r="F3339" s="601" t="str">
        <x:v>INST ESTR PRI RDC PASSANTE SIMPLES LM</x:v>
      </x:c>
      <x:c r="G3339" s="453" t="str">
        <x:v>CONJUNTO</x:v>
      </x:c>
      <x:c r="H3339" s="604" t="n">
        <x:v>76</x:v>
      </x:c>
      <x:c r="I3339" s="607" t="n">
        <x:v>26080.91</x:v>
      </x:c>
      <x:c r="J3339" s="607" t="n">
        <x:v>45695</x:v>
      </x:c>
      <x:c r="K3339" s="453" t="str">
        <x:v>NORTE | SUL</x:v>
      </x:c>
      <x:c r="L3339" s="453" t="str">
        <x:v>SIM</x:v>
      </x:c>
      <x:c r="M3339" s="453" t="str">
        <x:v>PRODUÇÃO · COMPÕE O FATOR K</x:v>
      </x:c>
      <x:c r="N3339" s="453" t="str">
        <x:v>DE/PARA POR CÓDIGO | SEM DE/PARA (OBS. EQUIVALÊNCIA / DILUIÇÃO)</x:v>
      </x:c>
    </x:row>
    <x:row r="3340">
      <x:c r="A3340" s="453" t="str">
        <x:v>DEZEMBRO 2025</x:v>
      </x:c>
      <x:c r="B3340" s="453" t="str">
        <x:v>O&amp;M</x:v>
      </x:c>
      <x:c r="C3340" s="453" t="str">
        <x:v>PRODUÇÃO</x:v>
      </x:c>
      <x:c r="D3340" s="453" t="str">
        <x:v>LINHA MORTA</x:v>
      </x:c>
      <x:c r="E3340" s="453" t="str">
        <x:v>5021000159</x:v>
      </x:c>
      <x:c r="F3340" s="601" t="str">
        <x:v>RET ESTR PRI RDC PASSANTE SIMPLES LM</x:v>
      </x:c>
      <x:c r="G3340" s="453" t="str">
        <x:v>CONJUNTO</x:v>
      </x:c>
      <x:c r="H3340" s="604" t="n">
        <x:v>7</x:v>
      </x:c>
      <x:c r="I3340" s="607" t="n">
        <x:v>1268.9</x:v>
      </x:c>
      <x:c r="J3340" s="607" t="n">
        <x:v>2443.91</x:v>
      </x:c>
      <x:c r="K3340" s="453" t="str">
        <x:v>NORTE | SUL</x:v>
      </x:c>
      <x:c r="L3340" s="453" t="str">
        <x:v>SIM</x:v>
      </x:c>
      <x:c r="M3340" s="453" t="str">
        <x:v>PRODUÇÃO · COMPÕE O FATOR K</x:v>
      </x:c>
      <x:c r="N3340" s="453" t="str">
        <x:v>NÃO INFORMADA | DE/PARA POR CÓDIGO</x:v>
      </x:c>
    </x:row>
    <x:row r="3341">
      <x:c r="A3341" s="453" t="str">
        <x:v>DEZEMBRO 2025</x:v>
      </x:c>
      <x:c r="B3341" s="453" t="str">
        <x:v>O&amp;M</x:v>
      </x:c>
      <x:c r="C3341" s="453" t="str">
        <x:v>PRODUÇÃO</x:v>
      </x:c>
      <x:c r="D3341" s="453" t="str">
        <x:v>LINHA MORTA</x:v>
      </x:c>
      <x:c r="E3341" s="453" t="str">
        <x:v>5021000160</x:v>
      </x:c>
      <x:c r="F3341" s="601" t="str">
        <x:v>INST ESTR PRI RDC ANCORAGEM SIMPLES LM</x:v>
      </x:c>
      <x:c r="G3341" s="453" t="str">
        <x:v>CONJUNTO</x:v>
      </x:c>
      <x:c r="H3341" s="604" t="n">
        <x:v>26</x:v>
      </x:c>
      <x:c r="I3341" s="607" t="n">
        <x:v>18019.04</x:v>
      </x:c>
      <x:c r="J3341" s="607" t="n">
        <x:v>19248.32</x:v>
      </x:c>
      <x:c r="K3341" s="453" t="str">
        <x:v>NORTE | SUL</x:v>
      </x:c>
      <x:c r="L3341" s="453" t="str">
        <x:v>SIM</x:v>
      </x:c>
      <x:c r="M3341" s="453" t="str">
        <x:v>PRODUÇÃO · COMPÕE O FATOR K</x:v>
      </x:c>
      <x:c r="N3341" s="453" t="str">
        <x:v>DE/PARA POR CÓDIGO</x:v>
      </x:c>
    </x:row>
    <x:row r="3342">
      <x:c r="A3342" s="453" t="str">
        <x:v>DEZEMBRO 2025</x:v>
      </x:c>
      <x:c r="B3342" s="453" t="str">
        <x:v>O&amp;M</x:v>
      </x:c>
      <x:c r="C3342" s="453" t="str">
        <x:v>PRODUÇÃO</x:v>
      </x:c>
      <x:c r="D3342" s="453" t="str">
        <x:v>LINHA MORTA</x:v>
      </x:c>
      <x:c r="E3342" s="453" t="str">
        <x:v>5021000162</x:v>
      </x:c>
      <x:c r="F3342" s="601" t="str">
        <x:v>INST ESTR PRI RDC ANCORAGEM DUPLA LM</x:v>
      </x:c>
      <x:c r="G3342" s="453" t="str">
        <x:v>CONJUNTO</x:v>
      </x:c>
      <x:c r="H3342" s="604" t="n">
        <x:v>12</x:v>
      </x:c>
      <x:c r="I3342" s="607" t="n">
        <x:v>16258.82</x:v>
      </x:c>
      <x:c r="J3342" s="607" t="n">
        <x:v>10980.24</x:v>
      </x:c>
      <x:c r="K3342" s="453" t="str">
        <x:v>NORTE | SUL</x:v>
      </x:c>
      <x:c r="L3342" s="453" t="str">
        <x:v>SIM</x:v>
      </x:c>
      <x:c r="M3342" s="453" t="str">
        <x:v>PRODUÇÃO · COMPÕE O FATOR K</x:v>
      </x:c>
      <x:c r="N3342" s="453" t="str">
        <x:v>DE/PARA POR CÓDIGO | NÃO INFORMADA</x:v>
      </x:c>
    </x:row>
    <x:row r="3343">
      <x:c r="A3343" s="453" t="str">
        <x:v>DEZEMBRO 2025</x:v>
      </x:c>
      <x:c r="B3343" s="453" t="str">
        <x:v>O&amp;M</x:v>
      </x:c>
      <x:c r="C3343" s="453" t="str">
        <x:v>PRODUÇÃO</x:v>
      </x:c>
      <x:c r="D3343" s="453" t="str">
        <x:v>LINHA MORTA</x:v>
      </x:c>
      <x:c r="E3343" s="453" t="str">
        <x:v>5021000164</x:v>
      </x:c>
      <x:c r="F3343" s="601" t="str">
        <x:v>INST ESTR PRI RDC N3S-CE LM</x:v>
      </x:c>
      <x:c r="G3343" s="453" t="str">
        <x:v>CONJUNTO</x:v>
      </x:c>
      <x:c r="H3343" s="604" t="n">
        <x:v>5</x:v>
      </x:c>
      <x:c r="I3343" s="607" t="n">
        <x:v>9931.8</x:v>
      </x:c>
      <x:c r="J3343" s="607" t="n">
        <x:v>5683.85</x:v>
      </x:c>
      <x:c r="K3343" s="453" t="str">
        <x:v>NORTE | SUL</x:v>
      </x:c>
      <x:c r="L3343" s="453" t="str">
        <x:v>SIM</x:v>
      </x:c>
      <x:c r="M3343" s="453" t="str">
        <x:v>PRODUÇÃO · COMPÕE O FATOR K</x:v>
      </x:c>
      <x:c r="N3343" s="453" t="str">
        <x:v>DE/PARA POR CÓDIGO</x:v>
      </x:c>
    </x:row>
    <x:row r="3344">
      <x:c r="A3344" s="453" t="str">
        <x:v>DEZEMBRO 2025</x:v>
      </x:c>
      <x:c r="B3344" s="453" t="str">
        <x:v>O&amp;M</x:v>
      </x:c>
      <x:c r="C3344" s="453" t="str">
        <x:v>PRODUÇÃO</x:v>
      </x:c>
      <x:c r="D3344" s="453" t="str">
        <x:v>LINHA MORTA</x:v>
      </x:c>
      <x:c r="E3344" s="453" t="str">
        <x:v>5021000165</x:v>
      </x:c>
      <x:c r="F3344" s="601" t="str">
        <x:v>RET ESTR PRI RDC N3S-CE LM</x:v>
      </x:c>
      <x:c r="G3344" s="453" t="str">
        <x:v>CONJUNTO</x:v>
      </x:c>
      <x:c r="H3344" s="604" t="n">
        <x:v>1</x:v>
      </x:c>
      <x:c r="I3344" s="607" t="n">
        <x:v>795.51</x:v>
      </x:c>
      <x:c r="J3344" s="607" t="n">
        <x:v>654.35</x:v>
      </x:c>
      <x:c r="K3344" s="453" t="str">
        <x:v>SUL</x:v>
      </x:c>
      <x:c r="L3344" s="453" t="str">
        <x:v>SIM</x:v>
      </x:c>
      <x:c r="M3344" s="453" t="str">
        <x:v>PRODUÇÃO · COMPÕE O FATOR K</x:v>
      </x:c>
      <x:c r="N3344" s="453" t="str">
        <x:v>NÃO INFORMADA</x:v>
      </x:c>
    </x:row>
    <x:row r="3345">
      <x:c r="A3345" s="453" t="str">
        <x:v>DEZEMBRO 2025</x:v>
      </x:c>
      <x:c r="B3345" s="453" t="str">
        <x:v>O&amp;M</x:v>
      </x:c>
      <x:c r="C3345" s="453" t="str">
        <x:v>PRODUÇÃO</x:v>
      </x:c>
      <x:c r="D3345" s="453" t="str">
        <x:v>LINHA MORTA</x:v>
      </x:c>
      <x:c r="E3345" s="453" t="str">
        <x:v>5021100014</x:v>
      </x:c>
      <x:c r="F3345" s="601" t="str">
        <x:v>INST ESTRUTURA SECUNDARIA LM</x:v>
      </x:c>
      <x:c r="G3345" s="453" t="str">
        <x:v>UNIDADE</x:v>
      </x:c>
      <x:c r="H3345" s="604" t="n">
        <x:v>2313</x:v>
      </x:c>
      <x:c r="I3345" s="607" t="n">
        <x:v>264388.28</x:v>
      </x:c>
      <x:c r="J3345" s="607" t="n">
        <x:v>547278.93</x:v>
      </x:c>
      <x:c r="K3345" s="453" t="str">
        <x:v>NORTE | SUL</x:v>
      </x:c>
      <x:c r="L3345" s="453" t="str">
        <x:v>SIM</x:v>
      </x:c>
      <x:c r="M3345" s="453" t="str">
        <x:v>PRODUÇÃO · COMPÕE O FATOR K</x:v>
      </x:c>
      <x:c r="N3345" s="453" t="str">
        <x:v>DE/PARA POR CÓDIGO | NÃO INFORMADA</x:v>
      </x:c>
    </x:row>
    <x:row r="3346">
      <x:c r="A3346" s="453" t="str">
        <x:v>DEZEMBRO 2025</x:v>
      </x:c>
      <x:c r="B3346" s="453" t="str">
        <x:v>O&amp;M</x:v>
      </x:c>
      <x:c r="C3346" s="453" t="str">
        <x:v>PRODUÇÃO</x:v>
      </x:c>
      <x:c r="D3346" s="453" t="str">
        <x:v>LINHA MORTA</x:v>
      </x:c>
      <x:c r="E3346" s="453" t="str">
        <x:v>5021100015</x:v>
      </x:c>
      <x:c r="F3346" s="601" t="str">
        <x:v>RET ESTRUTURA SECUNDARIA LM</x:v>
      </x:c>
      <x:c r="G3346" s="453" t="str">
        <x:v>UNIDADE</x:v>
      </x:c>
      <x:c r="H3346" s="604" t="n">
        <x:v>1404</x:v>
      </x:c>
      <x:c r="I3346" s="607" t="n">
        <x:v>66476.48</x:v>
      </x:c>
      <x:c r="J3346" s="607" t="n">
        <x:v>332200.44</x:v>
      </x:c>
      <x:c r="K3346" s="453" t="str">
        <x:v>NORTE | SUL</x:v>
      </x:c>
      <x:c r="L3346" s="453" t="str">
        <x:v>SIM</x:v>
      </x:c>
      <x:c r="M3346" s="453" t="str">
        <x:v>PRODUÇÃO · COMPÕE O FATOR K</x:v>
      </x:c>
      <x:c r="N3346" s="453" t="str">
        <x:v>DE/PARA POR CÓDIGO</x:v>
      </x:c>
    </x:row>
    <x:row r="3347">
      <x:c r="A3347" s="453" t="str">
        <x:v>DEZEMBRO 2025</x:v>
      </x:c>
      <x:c r="B3347" s="453" t="str">
        <x:v>O&amp;M</x:v>
      </x:c>
      <x:c r="C3347" s="453" t="str">
        <x:v>PRODUÇÃO</x:v>
      </x:c>
      <x:c r="D3347" s="453" t="str">
        <x:v>LINHA MORTA</x:v>
      </x:c>
      <x:c r="E3347" s="453" t="str">
        <x:v>5021200046</x:v>
      </x:c>
      <x:c r="F3347" s="601" t="str">
        <x:v>INST ISOLADOR PINO/PILAR LM</x:v>
      </x:c>
      <x:c r="G3347" s="453" t="str">
        <x:v>UNIDADE</x:v>
      </x:c>
      <x:c r="H3347" s="604" t="n">
        <x:v>46</x:v>
      </x:c>
      <x:c r="I3347" s="607" t="n">
        <x:v>3172.59</x:v>
      </x:c>
      <x:c r="J3347" s="607" t="n">
        <x:v>13907.18</x:v>
      </x:c>
      <x:c r="K3347" s="453" t="str">
        <x:v>NORTE | SUL</x:v>
      </x:c>
      <x:c r="L3347" s="453" t="str">
        <x:v>SIM</x:v>
      </x:c>
      <x:c r="M3347" s="453" t="str">
        <x:v>PRODUÇÃO · COMPÕE O FATOR K</x:v>
      </x:c>
      <x:c r="N3347" s="453" t="str">
        <x:v>DE/PARA POR CÓDIGO | NÃO INFORMADA</x:v>
      </x:c>
    </x:row>
    <x:row r="3348">
      <x:c r="A3348" s="453" t="str">
        <x:v>DEZEMBRO 2025</x:v>
      </x:c>
      <x:c r="B3348" s="453" t="str">
        <x:v>O&amp;M</x:v>
      </x:c>
      <x:c r="C3348" s="453" t="str">
        <x:v>PRODUÇÃO</x:v>
      </x:c>
      <x:c r="D3348" s="453" t="str">
        <x:v>LINHA MORTA</x:v>
      </x:c>
      <x:c r="E3348" s="453" t="str">
        <x:v>5021200047</x:v>
      </x:c>
      <x:c r="F3348" s="601" t="str">
        <x:v>RET ISOLADOR PINO/PILAR LM</x:v>
      </x:c>
      <x:c r="G3348" s="453" t="str">
        <x:v>UNIDADE</x:v>
      </x:c>
      <x:c r="H3348" s="604" t="n">
        <x:v>19</x:v>
      </x:c>
      <x:c r="I3348" s="607" t="n">
        <x:v>556.51</x:v>
      </x:c>
      <x:c r="J3348" s="607" t="n">
        <x:v>5744.27</x:v>
      </x:c>
      <x:c r="K3348" s="453" t="str">
        <x:v>NORTE | SUL</x:v>
      </x:c>
      <x:c r="L3348" s="453" t="str">
        <x:v>SIM</x:v>
      </x:c>
      <x:c r="M3348" s="453" t="str">
        <x:v>PRODUÇÃO · COMPÕE O FATOR K</x:v>
      </x:c>
      <x:c r="N3348" s="453" t="str">
        <x:v>DE/PARA POR CÓDIGO</x:v>
      </x:c>
    </x:row>
    <x:row r="3349">
      <x:c r="A3349" s="453" t="str">
        <x:v>DEZEMBRO 2025</x:v>
      </x:c>
      <x:c r="B3349" s="453" t="str">
        <x:v>O&amp;M</x:v>
      </x:c>
      <x:c r="C3349" s="453" t="str">
        <x:v>PRODUÇÃO</x:v>
      </x:c>
      <x:c r="D3349" s="453" t="str">
        <x:v>LINHA MORTA</x:v>
      </x:c>
      <x:c r="E3349" s="453" t="str">
        <x:v>5021200048</x:v>
      </x:c>
      <x:c r="F3349" s="601" t="str">
        <x:v>INST ISOLAD DISCO/ANCORAGEM LM</x:v>
      </x:c>
      <x:c r="G3349" s="453" t="str">
        <x:v>CONJUNTO</x:v>
      </x:c>
      <x:c r="H3349" s="604" t="n">
        <x:v>25</x:v>
      </x:c>
      <x:c r="I3349" s="607" t="n">
        <x:v>2684</x:v>
      </x:c>
      <x:c r="J3349" s="607" t="n">
        <x:v>8310.75</x:v>
      </x:c>
      <x:c r="K3349" s="453" t="str">
        <x:v>NORTE | SUL</x:v>
      </x:c>
      <x:c r="L3349" s="453" t="str">
        <x:v>SIM</x:v>
      </x:c>
      <x:c r="M3349" s="453" t="str">
        <x:v>PRODUÇÃO · COMPÕE O FATOR K</x:v>
      </x:c>
      <x:c r="N3349" s="453" t="str">
        <x:v>DE/PARA POR CÓDIGO</x:v>
      </x:c>
    </x:row>
    <x:row r="3350">
      <x:c r="A3350" s="453" t="str">
        <x:v>DEZEMBRO 2025</x:v>
      </x:c>
      <x:c r="B3350" s="453" t="str">
        <x:v>O&amp;M</x:v>
      </x:c>
      <x:c r="C3350" s="453" t="str">
        <x:v>PRODUÇÃO</x:v>
      </x:c>
      <x:c r="D3350" s="453" t="str">
        <x:v>LINHA MORTA</x:v>
      </x:c>
      <x:c r="E3350" s="453" t="str">
        <x:v>5021200049</x:v>
      </x:c>
      <x:c r="F3350" s="601" t="str">
        <x:v>RET ISOLAD DISCO/ANCORAGEM LM</x:v>
      </x:c>
      <x:c r="G3350" s="453" t="str">
        <x:v>CONJUNTO</x:v>
      </x:c>
      <x:c r="H3350" s="604" t="n">
        <x:v>14</x:v>
      </x:c>
      <x:c r="I3350" s="607" t="n">
        <x:v>614.88</x:v>
      </x:c>
      <x:c r="J3350" s="607" t="n">
        <x:v>2931.6</x:v>
      </x:c>
      <x:c r="K3350" s="453" t="str">
        <x:v>NORTE | SUL</x:v>
      </x:c>
      <x:c r="L3350" s="453" t="str">
        <x:v>SIM</x:v>
      </x:c>
      <x:c r="M3350" s="453" t="str">
        <x:v>PRODUÇÃO · COMPÕE O FATOR K</x:v>
      </x:c>
      <x:c r="N3350" s="453" t="str">
        <x:v>DE/PARA POR CÓDIGO</x:v>
      </x:c>
    </x:row>
    <x:row r="3351">
      <x:c r="A3351" s="453" t="str">
        <x:v>DEZEMBRO 2025</x:v>
      </x:c>
      <x:c r="B3351" s="453" t="str">
        <x:v>O&amp;M</x:v>
      </x:c>
      <x:c r="C3351" s="453" t="str">
        <x:v>PRODUÇÃO</x:v>
      </x:c>
      <x:c r="D3351" s="453" t="str">
        <x:v>LINHA MORTA</x:v>
      </x:c>
      <x:c r="E3351" s="453" t="str">
        <x:v>5022000232</x:v>
      </x:c>
      <x:c r="F3351" s="601" t="str">
        <x:v>INST COND NU COBRE &lt;= 50MM² LM</x:v>
      </x:c>
      <x:c r="G3351" s="453" t="str">
        <x:v>METRO</x:v>
      </x:c>
      <x:c r="H3351" s="604" t="n">
        <x:v>60</x:v>
      </x:c>
      <x:c r="I3351" s="607" t="n">
        <x:v>388.14</x:v>
      </x:c>
      <x:c r="J3351" s="607" t="n">
        <x:v>276</x:v>
      </x:c>
      <x:c r="K3351" s="453" t="str">
        <x:v>NORTE | SUL</x:v>
      </x:c>
      <x:c r="L3351" s="453" t="str">
        <x:v>SIM</x:v>
      </x:c>
      <x:c r="M3351" s="453" t="str">
        <x:v>PRODUÇÃO · COMPÕE O FATOR K</x:v>
      </x:c>
      <x:c r="N3351" s="453" t="str">
        <x:v>DE/PARA POR CÓDIGO | NÃO INFORMADA</x:v>
      </x:c>
    </x:row>
    <x:row r="3352">
      <x:c r="A3352" s="453" t="str">
        <x:v>DEZEMBRO 2025</x:v>
      </x:c>
      <x:c r="B3352" s="453" t="str">
        <x:v>O&amp;M</x:v>
      </x:c>
      <x:c r="C3352" s="453" t="str">
        <x:v>PRODUÇÃO</x:v>
      </x:c>
      <x:c r="D3352" s="453" t="str">
        <x:v>LINHA MORTA</x:v>
      </x:c>
      <x:c r="E3352" s="453" t="str">
        <x:v>5022000233</x:v>
      </x:c>
      <x:c r="F3352" s="601" t="str">
        <x:v>RET COND NU COBRE &lt;= 50MM² LM</x:v>
      </x:c>
      <x:c r="G3352" s="453" t="str">
        <x:v>METRO</x:v>
      </x:c>
      <x:c r="H3352" s="604" t="n">
        <x:v>6855</x:v>
      </x:c>
      <x:c r="I3352" s="607" t="n">
        <x:v>14151.24</x:v>
      </x:c>
      <x:c r="J3352" s="607" t="n">
        <x:v>15286.65</x:v>
      </x:c>
      <x:c r="K3352" s="453" t="str">
        <x:v>NORTE | SUL</x:v>
      </x:c>
      <x:c r="L3352" s="453" t="str">
        <x:v>SIM</x:v>
      </x:c>
      <x:c r="M3352" s="453" t="str">
        <x:v>PRODUÇÃO · COMPÕE O FATOR K</x:v>
      </x:c>
      <x:c r="N3352" s="453" t="str">
        <x:v>DE/PARA POR CÓDIGO</x:v>
      </x:c>
    </x:row>
    <x:row r="3353">
      <x:c r="A3353" s="453" t="str">
        <x:v>DEZEMBRO 2025</x:v>
      </x:c>
      <x:c r="B3353" s="453" t="str">
        <x:v>O&amp;M</x:v>
      </x:c>
      <x:c r="C3353" s="453" t="str">
        <x:v>PRODUÇÃO</x:v>
      </x:c>
      <x:c r="D3353" s="453" t="str">
        <x:v>LINHA MORTA</x:v>
      </x:c>
      <x:c r="E3353" s="453" t="str">
        <x:v>5022000234</x:v>
      </x:c>
      <x:c r="F3353" s="601" t="str">
        <x:v>INST COND NU ALUMINIO &gt; 1/0 LM</x:v>
      </x:c>
      <x:c r="G3353" s="453" t="str">
        <x:v>METRO</x:v>
      </x:c>
      <x:c r="H3353" s="604" t="n">
        <x:v>1293</x:v>
      </x:c>
      <x:c r="I3353" s="607" t="n">
        <x:v>12292.78</x:v>
      </x:c>
      <x:c r="J3353" s="607" t="n">
        <x:v>9348.39</x:v>
      </x:c>
      <x:c r="K3353" s="453" t="str">
        <x:v>NORTE | SUL</x:v>
      </x:c>
      <x:c r="L3353" s="453" t="str">
        <x:v>SIM</x:v>
      </x:c>
      <x:c r="M3353" s="453" t="str">
        <x:v>PRODUÇÃO · COMPÕE O FATOR K</x:v>
      </x:c>
      <x:c r="N3353" s="453" t="str">
        <x:v>DE/PARA POR CÓDIGO</x:v>
      </x:c>
    </x:row>
    <x:row r="3354">
      <x:c r="A3354" s="453" t="str">
        <x:v>DEZEMBRO 2025</x:v>
      </x:c>
      <x:c r="B3354" s="453" t="str">
        <x:v>O&amp;M</x:v>
      </x:c>
      <x:c r="C3354" s="453" t="str">
        <x:v>PRODUÇÃO</x:v>
      </x:c>
      <x:c r="D3354" s="453" t="str">
        <x:v>LINHA MORTA</x:v>
      </x:c>
      <x:c r="E3354" s="453" t="str">
        <x:v>5022000235</x:v>
      </x:c>
      <x:c r="F3354" s="601" t="str">
        <x:v>RET COND NU ALUMINIO &gt; 1/0 LM</x:v>
      </x:c>
      <x:c r="G3354" s="453" t="str">
        <x:v>METRO</x:v>
      </x:c>
      <x:c r="H3354" s="604" t="n">
        <x:v>231</x:v>
      </x:c>
      <x:c r="I3354" s="607" t="n">
        <x:v>675.3</x:v>
      </x:c>
      <x:c r="J3354" s="607" t="n">
        <x:v>637.56</x:v>
      </x:c>
      <x:c r="K3354" s="453" t="str">
        <x:v>NORTE | SUL</x:v>
      </x:c>
      <x:c r="L3354" s="453" t="str">
        <x:v>SIM</x:v>
      </x:c>
      <x:c r="M3354" s="453" t="str">
        <x:v>PRODUÇÃO · COMPÕE O FATOR K</x:v>
      </x:c>
      <x:c r="N3354" s="453" t="str">
        <x:v>DE/PARA POR CÓDIGO</x:v>
      </x:c>
    </x:row>
    <x:row r="3355">
      <x:c r="A3355" s="453" t="str">
        <x:v>DEZEMBRO 2025</x:v>
      </x:c>
      <x:c r="B3355" s="453" t="str">
        <x:v>O&amp;M</x:v>
      </x:c>
      <x:c r="C3355" s="453" t="str">
        <x:v>PRODUÇÃO</x:v>
      </x:c>
      <x:c r="D3355" s="453" t="str">
        <x:v>LINHA MORTA</x:v>
      </x:c>
      <x:c r="E3355" s="453" t="str">
        <x:v>5022000236</x:v>
      </x:c>
      <x:c r="F3355" s="601" t="str">
        <x:v>INST COND NU ALUMINIO &lt;= 1/0 LM</x:v>
      </x:c>
      <x:c r="G3355" s="453" t="str">
        <x:v>METRO</x:v>
      </x:c>
      <x:c r="H3355" s="604" t="n">
        <x:v>25445</x:v>
      </x:c>
      <x:c r="I3355" s="607" t="n">
        <x:v>200585.06</x:v>
      </x:c>
      <x:c r="J3355" s="607" t="n">
        <x:v>143764.25</x:v>
      </x:c>
      <x:c r="K3355" s="453" t="str">
        <x:v>NORTE | SUL</x:v>
      </x:c>
      <x:c r="L3355" s="453" t="str">
        <x:v>SIM</x:v>
      </x:c>
      <x:c r="M3355" s="453" t="str">
        <x:v>PRODUÇÃO · COMPÕE O FATOR K</x:v>
      </x:c>
      <x:c r="N3355" s="453" t="str">
        <x:v>DE/PARA POR CÓDIGO | NÃO INFORMADA</x:v>
      </x:c>
    </x:row>
    <x:row r="3356">
      <x:c r="A3356" s="453" t="str">
        <x:v>DEZEMBRO 2025</x:v>
      </x:c>
      <x:c r="B3356" s="453" t="str">
        <x:v>O&amp;M</x:v>
      </x:c>
      <x:c r="C3356" s="453" t="str">
        <x:v>PRODUÇÃO</x:v>
      </x:c>
      <x:c r="D3356" s="453" t="str">
        <x:v>LINHA MORTA</x:v>
      </x:c>
      <x:c r="E3356" s="453" t="str">
        <x:v>5022000237</x:v>
      </x:c>
      <x:c r="F3356" s="601" t="str">
        <x:v>RET COND NU ALUMINIO &lt;= 1/0 LM</x:v>
      </x:c>
      <x:c r="G3356" s="453" t="str">
        <x:v>METRO</x:v>
      </x:c>
      <x:c r="H3356" s="604" t="n">
        <x:v>24161</x:v>
      </x:c>
      <x:c r="I3356" s="607" t="n">
        <x:v>65722.42</x:v>
      </x:c>
      <x:c r="J3356" s="607" t="n">
        <x:v>66684.36</x:v>
      </x:c>
      <x:c r="K3356" s="453" t="str">
        <x:v>NORTE | SUL</x:v>
      </x:c>
      <x:c r="L3356" s="453" t="str">
        <x:v>SIM</x:v>
      </x:c>
      <x:c r="M3356" s="453" t="str">
        <x:v>PRODUÇÃO · COMPÕE O FATOR K</x:v>
      </x:c>
      <x:c r="N3356" s="453" t="str">
        <x:v>DE/PARA POR CÓDIGO</x:v>
      </x:c>
    </x:row>
    <x:row r="3357">
      <x:c r="A3357" s="453" t="str">
        <x:v>DEZEMBRO 2025</x:v>
      </x:c>
      <x:c r="B3357" s="453" t="str">
        <x:v>O&amp;M</x:v>
      </x:c>
      <x:c r="C3357" s="453" t="str">
        <x:v>PRODUÇÃO</x:v>
      </x:c>
      <x:c r="D3357" s="453" t="str">
        <x:v>LINHA MORTA</x:v>
      </x:c>
      <x:c r="E3357" s="453" t="str">
        <x:v>5022000239</x:v>
      </x:c>
      <x:c r="F3357" s="601" t="str">
        <x:v>TENSIONAR COND NU COBRE &gt; 50MM² LM</x:v>
      </x:c>
      <x:c r="G3357" s="453" t="str">
        <x:v>UNIDADE</x:v>
      </x:c>
      <x:c r="H3357" s="604" t="n">
        <x:v>0.06</x:v>
      </x:c>
      <x:c r="I3357" s="607" t="n">
        <x:v>170</x:v>
      </x:c>
      <x:c r="J3357" s="607" t="n">
        <x:v>15.64</x:v>
      </x:c>
      <x:c r="K3357" s="453" t="str">
        <x:v>NORTE | SUL</x:v>
      </x:c>
      <x:c r="L3357" s="453" t="str">
        <x:v>SIM</x:v>
      </x:c>
      <x:c r="M3357" s="453" t="str">
        <x:v>PRODUÇÃO · COMPÕE O FATOR K</x:v>
      </x:c>
      <x:c r="N3357" s="453" t="str">
        <x:v>DE/PARA POR CÓDIGO</x:v>
      </x:c>
    </x:row>
    <x:row r="3358">
      <x:c r="A3358" s="453" t="str">
        <x:v>DEZEMBRO 2025</x:v>
      </x:c>
      <x:c r="B3358" s="453" t="str">
        <x:v>O&amp;M</x:v>
      </x:c>
      <x:c r="C3358" s="453" t="str">
        <x:v>PRODUÇÃO</x:v>
      </x:c>
      <x:c r="D3358" s="453" t="str">
        <x:v>LINHA MORTA</x:v>
      </x:c>
      <x:c r="E3358" s="453" t="str">
        <x:v>5022000240</x:v>
      </x:c>
      <x:c r="F3358" s="601" t="str">
        <x:v>TENSIONAR COND NU COBRE &lt;= 50MM² LM</x:v>
      </x:c>
      <x:c r="G3358" s="453" t="str">
        <x:v>UNIDADE</x:v>
      </x:c>
      <x:c r="H3358" s="604" t="n">
        <x:v>3.019</x:v>
      </x:c>
      <x:c r="I3358" s="607" t="n">
        <x:v>9361.05</x:v>
      </x:c>
      <x:c r="J3358" s="607" t="n">
        <x:v>630.58</x:v>
      </x:c>
      <x:c r="K3358" s="453" t="str">
        <x:v>NORTE | SUL</x:v>
      </x:c>
      <x:c r="L3358" s="453" t="str">
        <x:v>SIM</x:v>
      </x:c>
      <x:c r="M3358" s="453" t="str">
        <x:v>PRODUÇÃO · COMPÕE O FATOR K</x:v>
      </x:c>
      <x:c r="N3358" s="453" t="str">
        <x:v>DE/PARA POR CÓDIGO</x:v>
      </x:c>
    </x:row>
    <x:row r="3359">
      <x:c r="A3359" s="453" t="str">
        <x:v>DEZEMBRO 2025</x:v>
      </x:c>
      <x:c r="B3359" s="453" t="str">
        <x:v>O&amp;M</x:v>
      </x:c>
      <x:c r="C3359" s="453" t="str">
        <x:v>PRODUÇÃO</x:v>
      </x:c>
      <x:c r="D3359" s="453" t="str">
        <x:v>LINHA MORTA</x:v>
      </x:c>
      <x:c r="E3359" s="453" t="str">
        <x:v>5022000242</x:v>
      </x:c>
      <x:c r="F3359" s="601" t="str">
        <x:v>TENSIONAR COND NU ALUMINIO &lt;= 1/0 LM</x:v>
      </x:c>
      <x:c r="G3359" s="453" t="str">
        <x:v>UNIDADE</x:v>
      </x:c>
      <x:c r="H3359" s="604" t="n">
        <x:v>27.636</x:v>
      </x:c>
      <x:c r="I3359" s="607" t="n">
        <x:v>102013.56</x:v>
      </x:c>
      <x:c r="J3359" s="607" t="n">
        <x:v>6328.09</x:v>
      </x:c>
      <x:c r="K3359" s="453" t="str">
        <x:v>NORTE | SUL</x:v>
      </x:c>
      <x:c r="L3359" s="453" t="str">
        <x:v>SIM</x:v>
      </x:c>
      <x:c r="M3359" s="453" t="str">
        <x:v>PRODUÇÃO · COMPÕE O FATOR K</x:v>
      </x:c>
      <x:c r="N3359" s="453" t="str">
        <x:v>DE/PARA POR CÓDIGO</x:v>
      </x:c>
    </x:row>
    <x:row r="3360">
      <x:c r="A3360" s="453" t="str">
        <x:v>DEZEMBRO 2025</x:v>
      </x:c>
      <x:c r="B3360" s="453" t="str">
        <x:v>O&amp;M</x:v>
      </x:c>
      <x:c r="C3360" s="453" t="str">
        <x:v>PRODUÇÃO</x:v>
      </x:c>
      <x:c r="D3360" s="453" t="str">
        <x:v>LINHA MORTA</x:v>
      </x:c>
      <x:c r="E3360" s="453" t="str">
        <x:v>5022000243</x:v>
      </x:c>
      <x:c r="F3360" s="601" t="str">
        <x:v>INST CONECTOR EM CONDUTOR LM</x:v>
      </x:c>
      <x:c r="G3360" s="453" t="str">
        <x:v>UNIDADE</x:v>
      </x:c>
      <x:c r="H3360" s="604" t="n">
        <x:v>80</x:v>
      </x:c>
      <x:c r="I3360" s="607" t="n">
        <x:v>4197.4</x:v>
      </x:c>
      <x:c r="J3360" s="607" t="n">
        <x:v>20180</x:v>
      </x:c>
      <x:c r="K3360" s="453" t="str">
        <x:v>NORTE | SUL</x:v>
      </x:c>
      <x:c r="L3360" s="453" t="str">
        <x:v>SIM</x:v>
      </x:c>
      <x:c r="M3360" s="453" t="str">
        <x:v>PRODUÇÃO · COMPÕE O FATOR K</x:v>
      </x:c>
      <x:c r="N3360" s="453" t="str">
        <x:v>NÃO INFORMADA | DE/PARA POR CÓDIGO</x:v>
      </x:c>
    </x:row>
    <x:row r="3361">
      <x:c r="A3361" s="453" t="str">
        <x:v>DEZEMBRO 2025</x:v>
      </x:c>
      <x:c r="B3361" s="453" t="str">
        <x:v>O&amp;M</x:v>
      </x:c>
      <x:c r="C3361" s="453" t="str">
        <x:v>PRODUÇÃO</x:v>
      </x:c>
      <x:c r="D3361" s="453" t="str">
        <x:v>LINHA MORTA</x:v>
      </x:c>
      <x:c r="E3361" s="453" t="str">
        <x:v>5022000249</x:v>
      </x:c>
      <x:c r="F3361" s="601" t="str">
        <x:v>INST AMARRACAO COND NU/MULTIP/PROTEG LM</x:v>
      </x:c>
      <x:c r="G3361" s="453" t="str">
        <x:v>UNIDADE</x:v>
      </x:c>
      <x:c r="H3361" s="604" t="n">
        <x:v>2</x:v>
      </x:c>
      <x:c r="I3361" s="607" t="n">
        <x:v>35.64</x:v>
      </x:c>
      <x:c r="J3361" s="607" t="n">
        <x:v>487.14</x:v>
      </x:c>
      <x:c r="K3361" s="453" t="str">
        <x:v>NORTE | SUL</x:v>
      </x:c>
      <x:c r="L3361" s="453" t="str">
        <x:v>SIM</x:v>
      </x:c>
      <x:c r="M3361" s="453" t="str">
        <x:v>PRODUÇÃO · COMPÕE O FATOR K</x:v>
      </x:c>
      <x:c r="N3361" s="453" t="str">
        <x:v>DE/PARA POR CÓDIGO | NÃO INFORMADA</x:v>
      </x:c>
    </x:row>
    <x:row r="3362">
      <x:c r="A3362" s="453" t="str">
        <x:v>DEZEMBRO 2025</x:v>
      </x:c>
      <x:c r="B3362" s="453" t="str">
        <x:v>O&amp;M</x:v>
      </x:c>
      <x:c r="C3362" s="453" t="str">
        <x:v>PRODUÇÃO</x:v>
      </x:c>
      <x:c r="D3362" s="453" t="str">
        <x:v>LINHA MORTA</x:v>
      </x:c>
      <x:c r="E3362" s="453" t="str">
        <x:v>5022000250</x:v>
      </x:c>
      <x:c r="F3362" s="601" t="str">
        <x:v>INST FLY TAP/CRUZAM AEREO LM</x:v>
      </x:c>
      <x:c r="G3362" s="453" t="str">
        <x:v>UNIDADE</x:v>
      </x:c>
      <x:c r="H3362" s="604" t="n">
        <x:v>3</x:v>
      </x:c>
      <x:c r="I3362" s="607" t="n">
        <x:v>732.06</x:v>
      </x:c>
      <x:c r="J3362" s="607" t="n">
        <x:v>1623.51</x:v>
      </x:c>
      <x:c r="K3362" s="453" t="str">
        <x:v>NORTE | SUL</x:v>
      </x:c>
      <x:c r="L3362" s="453" t="str">
        <x:v>SIM</x:v>
      </x:c>
      <x:c r="M3362" s="453" t="str">
        <x:v>PRODUÇÃO · COMPÕE O FATOR K</x:v>
      </x:c>
      <x:c r="N3362" s="453" t="str">
        <x:v>NÃO INFORMADA</x:v>
      </x:c>
    </x:row>
    <x:row r="3363">
      <x:c r="A3363" s="453" t="str">
        <x:v>DEZEMBRO 2025</x:v>
      </x:c>
      <x:c r="B3363" s="453" t="str">
        <x:v>O&amp;M</x:v>
      </x:c>
      <x:c r="C3363" s="453" t="str">
        <x:v>PRODUÇÃO</x:v>
      </x:c>
      <x:c r="D3363" s="453" t="str">
        <x:v>FORA DO ANEXO IX</x:v>
      </x:c>
      <x:c r="E3363" s="453" t="str">
        <x:v>5022000252</x:v>
      </x:c>
      <x:c r="F3363" s="601" t="str">
        <x:v>INST ESPACADOR/AFASTADOR REDE PRI/SEC LM</x:v>
      </x:c>
      <x:c r="G3363" s="453" t="str">
        <x:v>NÃO INFORMADA</x:v>
      </x:c>
      <x:c r="H3363" s="604" t="n">
        <x:v>612</x:v>
      </x:c>
      <x:c r="I3363" s="607" t="n">
        <x:v>0</x:v>
      </x:c>
      <x:c r="J3363" s="607" t="n">
        <x:v>0</x:v>
      </x:c>
      <x:c r="K3363" s="453" t="str">
        <x:v>NORTE | SUL</x:v>
      </x:c>
      <x:c r="L3363" s="453" t="str">
        <x:v>SIM</x:v>
      </x:c>
      <x:c r="M3363" s="453" t="str">
        <x:v>PRODUÇÃO · COMPÕE O FATOR K</x:v>
      </x:c>
      <x:c r="N3363" s="453" t="str">
        <x:v>DE/PARA POR CÓDIGO | NÃO INFORMADA</x:v>
      </x:c>
    </x:row>
    <x:row r="3364">
      <x:c r="A3364" s="453" t="str">
        <x:v>DEZEMBRO 2025</x:v>
      </x:c>
      <x:c r="B3364" s="453" t="str">
        <x:v>O&amp;M</x:v>
      </x:c>
      <x:c r="C3364" s="453" t="str">
        <x:v>PRODUÇÃO</x:v>
      </x:c>
      <x:c r="D3364" s="453" t="str">
        <x:v>FORA DO ANEXO IX</x:v>
      </x:c>
      <x:c r="E3364" s="453" t="str">
        <x:v>5022000253</x:v>
      </x:c>
      <x:c r="F3364" s="601" t="str">
        <x:v>RET ESPACADOR/AFASTADOR REDE PRI/SEC LM</x:v>
      </x:c>
      <x:c r="G3364" s="453" t="str">
        <x:v>NÃO INFORMADA</x:v>
      </x:c>
      <x:c r="H3364" s="604" t="n">
        <x:v>2</x:v>
      </x:c>
      <x:c r="I3364" s="607" t="n">
        <x:v>0</x:v>
      </x:c>
      <x:c r="J3364" s="607" t="n">
        <x:v>0</x:v>
      </x:c>
      <x:c r="K3364" s="453" t="str">
        <x:v>NORTE | SUL</x:v>
      </x:c>
      <x:c r="L3364" s="453" t="str">
        <x:v>SIM</x:v>
      </x:c>
      <x:c r="M3364" s="453" t="str">
        <x:v>PRODUÇÃO · COMPÕE O FATOR K</x:v>
      </x:c>
      <x:c r="N3364" s="453" t="str">
        <x:v>DE/PARA POR CÓDIGO</x:v>
      </x:c>
    </x:row>
    <x:row r="3365">
      <x:c r="A3365" s="453" t="str">
        <x:v>DEZEMBRO 2025</x:v>
      </x:c>
      <x:c r="B3365" s="453" t="str">
        <x:v>O&amp;M</x:v>
      </x:c>
      <x:c r="C3365" s="453" t="str">
        <x:v>PRODUÇÃO</x:v>
      </x:c>
      <x:c r="D3365" s="453" t="str">
        <x:v>LINHA MORTA</x:v>
      </x:c>
      <x:c r="E3365" s="453" t="str">
        <x:v>5022000257</x:v>
      </x:c>
      <x:c r="F3365" s="601" t="str">
        <x:v>INST ESTRIBO OU GRAMPO LINHA VIVA RD LM</x:v>
      </x:c>
      <x:c r="G3365" s="453" t="str">
        <x:v>UNIDADE</x:v>
      </x:c>
      <x:c r="H3365" s="604" t="n">
        <x:v>8</x:v>
      </x:c>
      <x:c r="I3365" s="607" t="n">
        <x:v>1756.88</x:v>
      </x:c>
      <x:c r="J3365" s="607" t="n">
        <x:v>1498.48</x:v>
      </x:c>
      <x:c r="K3365" s="453" t="str">
        <x:v>NORTE | SUL</x:v>
      </x:c>
      <x:c r="L3365" s="453" t="str">
        <x:v>SIM</x:v>
      </x:c>
      <x:c r="M3365" s="453" t="str">
        <x:v>PRODUÇÃO · COMPÕE O FATOR K</x:v>
      </x:c>
      <x:c r="N3365" s="453" t="str">
        <x:v>DE/PARA POR CÓDIGO</x:v>
      </x:c>
    </x:row>
    <x:row r="3366">
      <x:c r="A3366" s="453" t="str">
        <x:v>DEZEMBRO 2025</x:v>
      </x:c>
      <x:c r="B3366" s="453" t="str">
        <x:v>O&amp;M</x:v>
      </x:c>
      <x:c r="C3366" s="453" t="str">
        <x:v>PRODUÇÃO</x:v>
      </x:c>
      <x:c r="D3366" s="453" t="str">
        <x:v>LINHA MORTA</x:v>
      </x:c>
      <x:c r="E3366" s="453" t="str">
        <x:v>5022000261</x:v>
      </x:c>
      <x:c r="F3366" s="601" t="str">
        <x:v>VERIFICAR SEQUENCIA DE FASE(MT) LM</x:v>
      </x:c>
      <x:c r="G3366" s="453" t="str">
        <x:v>UNIDADE</x:v>
      </x:c>
      <x:c r="H3366" s="604" t="n">
        <x:v>7</x:v>
      </x:c>
      <x:c r="I3366" s="607" t="n">
        <x:v>3417.75</x:v>
      </x:c>
      <x:c r="J3366" s="607" t="n">
        <x:v>4785.69</x:v>
      </x:c>
      <x:c r="K3366" s="453" t="str">
        <x:v>NORTE</x:v>
      </x:c>
      <x:c r="L3366" s="453" t="str">
        <x:v>SIM</x:v>
      </x:c>
      <x:c r="M3366" s="453" t="str">
        <x:v>PRODUÇÃO · COMPÕE O FATOR K</x:v>
      </x:c>
      <x:c r="N3366" s="453" t="str">
        <x:v>DE/PARA POR CÓDIGO</x:v>
      </x:c>
    </x:row>
    <x:row r="3367">
      <x:c r="A3367" s="453" t="str">
        <x:v>DEZEMBRO 2025</x:v>
      </x:c>
      <x:c r="B3367" s="453" t="str">
        <x:v>O&amp;M</x:v>
      </x:c>
      <x:c r="C3367" s="453" t="str">
        <x:v>PRODUÇÃO</x:v>
      </x:c>
      <x:c r="D3367" s="453" t="str">
        <x:v>LINHA MORTA</x:v>
      </x:c>
      <x:c r="E3367" s="453" t="str">
        <x:v>5022000266</x:v>
      </x:c>
      <x:c r="F3367" s="601" t="str">
        <x:v>INST COND 4PLEX BT 3X10(10)-3X120(70) LM</x:v>
      </x:c>
      <x:c r="G3367" s="453" t="str">
        <x:v>METRO</x:v>
      </x:c>
      <x:c r="H3367" s="604" t="n">
        <x:v>0.2</x:v>
      </x:c>
      <x:c r="I3367" s="607" t="n">
        <x:v>1754.05</x:v>
      </x:c>
      <x:c r="J3367" s="607" t="n">
        <x:v>3.92</x:v>
      </x:c>
      <x:c r="K3367" s="453" t="str">
        <x:v>NORTE | SUL</x:v>
      </x:c>
      <x:c r="L3367" s="453" t="str">
        <x:v>SIM</x:v>
      </x:c>
      <x:c r="M3367" s="453" t="str">
        <x:v>PRODUÇÃO · COMPÕE O FATOR K</x:v>
      </x:c>
      <x:c r="N3367" s="453" t="str">
        <x:v>NÃO INFORMADA</x:v>
      </x:c>
    </x:row>
    <x:row r="3368">
      <x:c r="A3368" s="453" t="str">
        <x:v>DEZEMBRO 2025</x:v>
      </x:c>
      <x:c r="B3368" s="453" t="str">
        <x:v>O&amp;M</x:v>
      </x:c>
      <x:c r="C3368" s="453" t="str">
        <x:v>PRODUÇÃO</x:v>
      </x:c>
      <x:c r="D3368" s="453" t="str">
        <x:v>LINHA MORTA</x:v>
      </x:c>
      <x:c r="E3368" s="453" t="str">
        <x:v>5022000276</x:v>
      </x:c>
      <x:c r="F3368" s="601" t="str">
        <x:v>INST COND COBERTO RDC 35-70MM2 LM</x:v>
      </x:c>
      <x:c r="G3368" s="453" t="str">
        <x:v>METRO</x:v>
      </x:c>
      <x:c r="H3368" s="604" t="n">
        <x:v>9516</x:v>
      </x:c>
      <x:c r="I3368" s="607" t="n">
        <x:v>89216.28</x:v>
      </x:c>
      <x:c r="J3368" s="607" t="n">
        <x:v>63757.2</x:v>
      </x:c>
      <x:c r="K3368" s="453" t="str">
        <x:v>NORTE | SUL</x:v>
      </x:c>
      <x:c r="L3368" s="453" t="str">
        <x:v>SIM</x:v>
      </x:c>
      <x:c r="M3368" s="453" t="str">
        <x:v>PRODUÇÃO · COMPÕE O FATOR K</x:v>
      </x:c>
      <x:c r="N3368" s="453" t="str">
        <x:v>DE/PARA POR CÓDIGO</x:v>
      </x:c>
    </x:row>
    <x:row r="3369">
      <x:c r="A3369" s="453" t="str">
        <x:v>DEZEMBRO 2025</x:v>
      </x:c>
      <x:c r="B3369" s="453" t="str">
        <x:v>O&amp;M</x:v>
      </x:c>
      <x:c r="C3369" s="453" t="str">
        <x:v>PRODUÇÃO</x:v>
      </x:c>
      <x:c r="D3369" s="453" t="str">
        <x:v>LINHA MORTA</x:v>
      </x:c>
      <x:c r="E3369" s="453" t="str">
        <x:v>5022000277</x:v>
      </x:c>
      <x:c r="F3369" s="601" t="str">
        <x:v>RET COND COBERTO RDC 35-70MM2 LM</x:v>
      </x:c>
      <x:c r="G3369" s="453" t="str">
        <x:v>METRO</x:v>
      </x:c>
      <x:c r="H3369" s="604" t="n">
        <x:v>446</x:v>
      </x:c>
      <x:c r="I3369" s="607" t="n">
        <x:v>1479.53</x:v>
      </x:c>
      <x:c r="J3369" s="607" t="n">
        <x:v>1815.22</x:v>
      </x:c>
      <x:c r="K3369" s="453" t="str">
        <x:v>NORTE | SUL</x:v>
      </x:c>
      <x:c r="L3369" s="453" t="str">
        <x:v>SIM</x:v>
      </x:c>
      <x:c r="M3369" s="453" t="str">
        <x:v>PRODUÇÃO · COMPÕE O FATOR K</x:v>
      </x:c>
      <x:c r="N3369" s="453" t="str">
        <x:v>DE/PARA POR CÓDIGO</x:v>
      </x:c>
    </x:row>
    <x:row r="3370">
      <x:c r="A3370" s="453" t="str">
        <x:v>DEZEMBRO 2025</x:v>
      </x:c>
      <x:c r="B3370" s="453" t="str">
        <x:v>O&amp;M</x:v>
      </x:c>
      <x:c r="C3370" s="453" t="str">
        <x:v>PRODUÇÃO</x:v>
      </x:c>
      <x:c r="D3370" s="453" t="str">
        <x:v>LINHA MORTA</x:v>
      </x:c>
      <x:c r="E3370" s="453" t="str">
        <x:v>5022000278</x:v>
      </x:c>
      <x:c r="F3370" s="601" t="str">
        <x:v>INST COND COBERTO RDC 95-185MM2 LM</x:v>
      </x:c>
      <x:c r="G3370" s="453" t="str">
        <x:v>METRO</x:v>
      </x:c>
      <x:c r="H3370" s="604" t="n">
        <x:v>16836</x:v>
      </x:c>
      <x:c r="I3370" s="607" t="n">
        <x:v>192022.95</x:v>
      </x:c>
      <x:c r="J3370" s="607" t="n">
        <x:v>159268.56</x:v>
      </x:c>
      <x:c r="K3370" s="453" t="str">
        <x:v>NORTE | SUL</x:v>
      </x:c>
      <x:c r="L3370" s="453" t="str">
        <x:v>SIM</x:v>
      </x:c>
      <x:c r="M3370" s="453" t="str">
        <x:v>PRODUÇÃO · COMPÕE O FATOR K</x:v>
      </x:c>
      <x:c r="N3370" s="453" t="str">
        <x:v>DE/PARA POR CÓDIGO</x:v>
      </x:c>
    </x:row>
    <x:row r="3371">
      <x:c r="A3371" s="453" t="str">
        <x:v>DEZEMBRO 2025</x:v>
      </x:c>
      <x:c r="B3371" s="453" t="str">
        <x:v>O&amp;M</x:v>
      </x:c>
      <x:c r="C3371" s="453" t="str">
        <x:v>PRODUÇÃO</x:v>
      </x:c>
      <x:c r="D3371" s="453" t="str">
        <x:v>LINHA MORTA</x:v>
      </x:c>
      <x:c r="E3371" s="453" t="str">
        <x:v>5022000279</x:v>
      </x:c>
      <x:c r="F3371" s="601" t="str">
        <x:v>RET COND COBERTO RDC 95-185MM2 LM</x:v>
      </x:c>
      <x:c r="G3371" s="453" t="str">
        <x:v>METRO</x:v>
      </x:c>
      <x:c r="H3371" s="604" t="n">
        <x:v>689</x:v>
      </x:c>
      <x:c r="I3371" s="607" t="n">
        <x:v>3070.28</x:v>
      </x:c>
      <x:c r="J3371" s="607" t="n">
        <x:v>3803.28</x:v>
      </x:c>
      <x:c r="K3371" s="453" t="str">
        <x:v>NORTE | SUL</x:v>
      </x:c>
      <x:c r="L3371" s="453" t="str">
        <x:v>SIM</x:v>
      </x:c>
      <x:c r="M3371" s="453" t="str">
        <x:v>PRODUÇÃO · COMPÕE O FATOR K</x:v>
      </x:c>
      <x:c r="N3371" s="453" t="str">
        <x:v>DE/PARA POR CÓDIGO</x:v>
      </x:c>
    </x:row>
    <x:row r="3372">
      <x:c r="A3372" s="453" t="str">
        <x:v>DEZEMBRO 2025</x:v>
      </x:c>
      <x:c r="B3372" s="453" t="str">
        <x:v>O&amp;M</x:v>
      </x:c>
      <x:c r="C3372" s="453" t="str">
        <x:v>PRODUÇÃO</x:v>
      </x:c>
      <x:c r="D3372" s="453" t="str">
        <x:v>LINHA MORTA</x:v>
      </x:c>
      <x:c r="E3372" s="453" t="str">
        <x:v>5022000281</x:v>
      </x:c>
      <x:c r="F3372" s="601" t="str">
        <x:v>RET CABO MENSAGEIRO RDC LM</x:v>
      </x:c>
      <x:c r="G3372" s="453" t="str">
        <x:v>METRO</x:v>
      </x:c>
      <x:c r="H3372" s="604" t="n">
        <x:v>0.465</x:v>
      </x:c>
      <x:c r="I3372" s="607" t="n">
        <x:v>1767.88</x:v>
      </x:c>
      <x:c r="J3372" s="607" t="n">
        <x:v>0.73</x:v>
      </x:c>
      <x:c r="K3372" s="453" t="str">
        <x:v>NORTE | SUL</x:v>
      </x:c>
      <x:c r="L3372" s="453" t="str">
        <x:v>SIM</x:v>
      </x:c>
      <x:c r="M3372" s="453" t="str">
        <x:v>PRODUÇÃO · COMPÕE O FATOR K</x:v>
      </x:c>
      <x:c r="N3372" s="453" t="str">
        <x:v>NÃO INFORMADA</x:v>
      </x:c>
    </x:row>
    <x:row r="3373">
      <x:c r="A3373" s="453" t="str">
        <x:v>DEZEMBRO 2025</x:v>
      </x:c>
      <x:c r="B3373" s="453" t="str">
        <x:v>O&amp;M</x:v>
      </x:c>
      <x:c r="C3373" s="453" t="str">
        <x:v>PRODUÇÃO</x:v>
      </x:c>
      <x:c r="D3373" s="453" t="str">
        <x:v>LINHA MORTA</x:v>
      </x:c>
      <x:c r="E3373" s="453" t="str">
        <x:v>5022000282</x:v>
      </x:c>
      <x:c r="F3373" s="601" t="str">
        <x:v>TENSIONAR COND MESAGEIRO RDC LM</x:v>
      </x:c>
      <x:c r="G3373" s="453" t="str">
        <x:v>UNIDADE</x:v>
      </x:c>
      <x:c r="H3373" s="604" t="n">
        <x:v>1.925</x:v>
      </x:c>
      <x:c r="I3373" s="607" t="n">
        <x:v>7036.8</x:v>
      </x:c>
      <x:c r="J3373" s="607" t="n">
        <x:v>592.61</x:v>
      </x:c>
      <x:c r="K3373" s="453" t="str">
        <x:v>NORTE | SUL</x:v>
      </x:c>
      <x:c r="L3373" s="453" t="str">
        <x:v>SIM</x:v>
      </x:c>
      <x:c r="M3373" s="453" t="str">
        <x:v>PRODUÇÃO · COMPÕE O FATOR K</x:v>
      </x:c>
      <x:c r="N3373" s="453" t="str">
        <x:v>NÃO INFORMADA</x:v>
      </x:c>
    </x:row>
    <x:row r="3374">
      <x:c r="A3374" s="453" t="str">
        <x:v>DEZEMBRO 2025</x:v>
      </x:c>
      <x:c r="B3374" s="453" t="str">
        <x:v>O&amp;M</x:v>
      </x:c>
      <x:c r="C3374" s="453" t="str">
        <x:v>PRODUÇÃO</x:v>
      </x:c>
      <x:c r="D3374" s="453" t="str">
        <x:v>LINHA MORTA</x:v>
      </x:c>
      <x:c r="E3374" s="453" t="str">
        <x:v>5022000283</x:v>
      </x:c>
      <x:c r="F3374" s="601" t="str">
        <x:v>TENSIONAR COND PROTEGIDO RDC LM</x:v>
      </x:c>
      <x:c r="G3374" s="453" t="str">
        <x:v>UNIDADE</x:v>
      </x:c>
      <x:c r="H3374" s="604" t="n">
        <x:v>1.28</x:v>
      </x:c>
      <x:c r="I3374" s="607" t="n">
        <x:v>5978.15</x:v>
      </x:c>
      <x:c r="J3374" s="607" t="n">
        <x:v>394.05</x:v>
      </x:c>
      <x:c r="K3374" s="453" t="str">
        <x:v>NORTE | SUL</x:v>
      </x:c>
      <x:c r="L3374" s="453" t="str">
        <x:v>SIM</x:v>
      </x:c>
      <x:c r="M3374" s="453" t="str">
        <x:v>PRODUÇÃO · COMPÕE O FATOR K</x:v>
      </x:c>
      <x:c r="N3374" s="453" t="str">
        <x:v>DE/PARA POR CÓDIGO</x:v>
      </x:c>
    </x:row>
    <x:row r="3375">
      <x:c r="A3375" s="453" t="str">
        <x:v>DEZEMBRO 2025</x:v>
      </x:c>
      <x:c r="B3375" s="453" t="str">
        <x:v>O&amp;M</x:v>
      </x:c>
      <x:c r="C3375" s="453" t="str">
        <x:v>PRODUÇÃO</x:v>
      </x:c>
      <x:c r="D3375" s="453" t="str">
        <x:v>FORA DO ANEXO IX</x:v>
      </x:c>
      <x:c r="E3375" s="453" t="str">
        <x:v>5022000284</x:v>
      </x:c>
      <x:c r="F3375" s="601" t="str">
        <x:v>INST ESPACADOR LOSANGULAR RDC LM</x:v>
      </x:c>
      <x:c r="G3375" s="453" t="str">
        <x:v>NÃO INFORMADA</x:v>
      </x:c>
      <x:c r="H3375" s="604" t="n">
        <x:v>8</x:v>
      </x:c>
      <x:c r="I3375" s="607" t="n">
        <x:v>832.36</x:v>
      </x:c>
      <x:c r="J3375" s="607" t="n">
        <x:v>1883.84</x:v>
      </x:c>
      <x:c r="K3375" s="453" t="str">
        <x:v>NORTE</x:v>
      </x:c>
      <x:c r="L3375" s="453" t="str">
        <x:v>SIM</x:v>
      </x:c>
      <x:c r="M3375" s="453" t="str">
        <x:v>PRODUÇÃO · COMPÕE O FATOR K</x:v>
      </x:c>
      <x:c r="N3375" s="453" t="str">
        <x:v>NÃO INFORMADA | DE/PARA POR CÓDIGO</x:v>
      </x:c>
    </x:row>
    <x:row r="3376">
      <x:c r="A3376" s="453" t="str">
        <x:v>DEZEMBRO 2025</x:v>
      </x:c>
      <x:c r="B3376" s="453" t="str">
        <x:v>O&amp;M</x:v>
      </x:c>
      <x:c r="C3376" s="453" t="str">
        <x:v>PRODUÇÃO</x:v>
      </x:c>
      <x:c r="D3376" s="453" t="str">
        <x:v>FORA DO ANEXO IX</x:v>
      </x:c>
      <x:c r="E3376" s="453" t="str">
        <x:v>5022000285</x:v>
      </x:c>
      <x:c r="F3376" s="601" t="str">
        <x:v>RET ESPACADOR LOSANGULAR RDC LM</x:v>
      </x:c>
      <x:c r="G3376" s="453" t="str">
        <x:v>NÃO INFORMADA</x:v>
      </x:c>
      <x:c r="H3376" s="604" t="n">
        <x:v>8</x:v>
      </x:c>
      <x:c r="I3376" s="607" t="n">
        <x:v>475.64</x:v>
      </x:c>
      <x:c r="J3376" s="607" t="n">
        <x:v>1076.48</x:v>
      </x:c>
      <x:c r="K3376" s="453" t="str">
        <x:v>NORTE</x:v>
      </x:c>
      <x:c r="L3376" s="453" t="str">
        <x:v>SIM</x:v>
      </x:c>
      <x:c r="M3376" s="453" t="str">
        <x:v>PRODUÇÃO · COMPÕE O FATOR K</x:v>
      </x:c>
      <x:c r="N3376" s="453" t="str">
        <x:v>DE/PARA POR CÓDIGO</x:v>
      </x:c>
    </x:row>
    <x:row r="3377">
      <x:c r="A3377" s="453" t="str">
        <x:v>DEZEMBRO 2025</x:v>
      </x:c>
      <x:c r="B3377" s="453" t="str">
        <x:v>O&amp;M</x:v>
      </x:c>
      <x:c r="C3377" s="453" t="str">
        <x:v>PRODUÇÃO</x:v>
      </x:c>
      <x:c r="D3377" s="453" t="str">
        <x:v>LINHA MORTA</x:v>
      </x:c>
      <x:c r="E3377" s="453" t="str">
        <x:v>5022000286</x:v>
      </x:c>
      <x:c r="F3377" s="601" t="str">
        <x:v>INST CONEX OU EMENDA DE CABO RDC LM</x:v>
      </x:c>
      <x:c r="G3377" s="453" t="str">
        <x:v>UNIDADE</x:v>
      </x:c>
      <x:c r="H3377" s="604" t="n">
        <x:v>52</x:v>
      </x:c>
      <x:c r="I3377" s="607" t="n">
        <x:v>5667.34</x:v>
      </x:c>
      <x:c r="J3377" s="607" t="n">
        <x:v>24251.76</x:v>
      </x:c>
      <x:c r="K3377" s="453" t="str">
        <x:v>NORTE | SUL</x:v>
      </x:c>
      <x:c r="L3377" s="453" t="str">
        <x:v>SIM</x:v>
      </x:c>
      <x:c r="M3377" s="453" t="str">
        <x:v>PRODUÇÃO · COMPÕE O FATOR K</x:v>
      </x:c>
      <x:c r="N3377" s="453" t="str">
        <x:v>DE/PARA POR CÓDIGO</x:v>
      </x:c>
    </x:row>
    <x:row r="3378">
      <x:c r="A3378" s="453" t="str">
        <x:v>DEZEMBRO 2025</x:v>
      </x:c>
      <x:c r="B3378" s="453" t="str">
        <x:v>O&amp;M</x:v>
      </x:c>
      <x:c r="C3378" s="453" t="str">
        <x:v>PRODUÇÃO</x:v>
      </x:c>
      <x:c r="D3378" s="453" t="str">
        <x:v>LINHA MORTA</x:v>
      </x:c>
      <x:c r="E3378" s="453" t="str">
        <x:v>5022200033</x:v>
      </x:c>
      <x:c r="F3378" s="601" t="str">
        <x:v>INST ATERRAMENTO COMPL 1HASTE LM</x:v>
      </x:c>
      <x:c r="G3378" s="453" t="str">
        <x:v>CONJUNTO</x:v>
      </x:c>
      <x:c r="H3378" s="604" t="n">
        <x:v>170</x:v>
      </x:c>
      <x:c r="I3378" s="607" t="n">
        <x:v>68227.7</x:v>
      </x:c>
      <x:c r="J3378" s="607" t="n">
        <x:v>111552.3</x:v>
      </x:c>
      <x:c r="K3378" s="453" t="str">
        <x:v>NORTE | SUL</x:v>
      </x:c>
      <x:c r="L3378" s="453" t="str">
        <x:v>SIM</x:v>
      </x:c>
      <x:c r="M3378" s="453" t="str">
        <x:v>PRODUÇÃO · COMPÕE O FATOR K</x:v>
      </x:c>
      <x:c r="N3378" s="453" t="str">
        <x:v>DE/PARA POR CÓDIGO</x:v>
      </x:c>
    </x:row>
    <x:row r="3379">
      <x:c r="A3379" s="453" t="str">
        <x:v>DEZEMBRO 2025</x:v>
      </x:c>
      <x:c r="B3379" s="453" t="str">
        <x:v>O&amp;M</x:v>
      </x:c>
      <x:c r="C3379" s="453" t="str">
        <x:v>PRODUÇÃO</x:v>
      </x:c>
      <x:c r="D3379" s="453" t="str">
        <x:v>LINHA MORTA</x:v>
      </x:c>
      <x:c r="E3379" s="453" t="str">
        <x:v>5022200035</x:v>
      </x:c>
      <x:c r="F3379" s="601" t="str">
        <x:v>INST 1HASTE ADICIONAL ATERRAMENTO LM</x:v>
      </x:c>
      <x:c r="G3379" s="453" t="str">
        <x:v>UNIDADE</x:v>
      </x:c>
      <x:c r="H3379" s="604" t="n">
        <x:v>357</x:v>
      </x:c>
      <x:c r="I3379" s="607" t="n">
        <x:v>22651.65</x:v>
      </x:c>
      <x:c r="J3379" s="607" t="n">
        <x:v>121683.45</x:v>
      </x:c>
      <x:c r="K3379" s="453" t="str">
        <x:v>NORTE | SUL</x:v>
      </x:c>
      <x:c r="L3379" s="453" t="str">
        <x:v>SIM</x:v>
      </x:c>
      <x:c r="M3379" s="453" t="str">
        <x:v>PRODUÇÃO · COMPÕE O FATOR K</x:v>
      </x:c>
      <x:c r="N3379" s="453" t="str">
        <x:v>DE/PARA POR CÓDIGO</x:v>
      </x:c>
    </x:row>
    <x:row r="3380">
      <x:c r="A3380" s="453" t="str">
        <x:v>DEZEMBRO 2025</x:v>
      </x:c>
      <x:c r="B3380" s="453" t="str">
        <x:v>O&amp;M</x:v>
      </x:c>
      <x:c r="C3380" s="453" t="str">
        <x:v>PRODUÇÃO</x:v>
      </x:c>
      <x:c r="D3380" s="453" t="str">
        <x:v>LINHA MORTA</x:v>
      </x:c>
      <x:c r="E3380" s="453" t="str">
        <x:v>5022200036</x:v>
      </x:c>
      <x:c r="F3380" s="601" t="str">
        <x:v>INST FIO TERRA LM</x:v>
      </x:c>
      <x:c r="G3380" s="453" t="str">
        <x:v>UNIDADE</x:v>
      </x:c>
      <x:c r="H3380" s="604" t="n">
        <x:v>4</x:v>
      </x:c>
      <x:c r="I3380" s="607" t="n">
        <x:v>390.4</x:v>
      </x:c>
      <x:c r="J3380" s="607" t="n">
        <x:v>1147.8</x:v>
      </x:c>
      <x:c r="K3380" s="453" t="str">
        <x:v>NORTE</x:v>
      </x:c>
      <x:c r="L3380" s="453" t="str">
        <x:v>SIM</x:v>
      </x:c>
      <x:c r="M3380" s="453" t="str">
        <x:v>PRODUÇÃO · COMPÕE O FATOR K</x:v>
      </x:c>
      <x:c r="N3380" s="453" t="str">
        <x:v>DE/PARA POR CÓDIGO</x:v>
      </x:c>
    </x:row>
    <x:row r="3381">
      <x:c r="A3381" s="453" t="str">
        <x:v>DEZEMBRO 2025</x:v>
      </x:c>
      <x:c r="B3381" s="453" t="str">
        <x:v>O&amp;M</x:v>
      </x:c>
      <x:c r="C3381" s="453" t="str">
        <x:v>PRODUÇÃO</x:v>
      </x:c>
      <x:c r="D3381" s="453" t="str">
        <x:v>LINHA MORTA</x:v>
      </x:c>
      <x:c r="E3381" s="453" t="str">
        <x:v>5022200037</x:v>
      </x:c>
      <x:c r="F3381" s="601" t="str">
        <x:v>INST SECCION E ATERRAM CERCA LM</x:v>
      </x:c>
      <x:c r="G3381" s="453" t="str">
        <x:v>CONJUNTO</x:v>
      </x:c>
      <x:c r="H3381" s="604" t="n">
        <x:v>18</x:v>
      </x:c>
      <x:c r="I3381" s="607" t="n">
        <x:v>16701.05</x:v>
      </x:c>
      <x:c r="J3381" s="607" t="n">
        <x:v>13694.94</x:v>
      </x:c>
      <x:c r="K3381" s="453" t="str">
        <x:v>NORTE | SUL</x:v>
      </x:c>
      <x:c r="L3381" s="453" t="str">
        <x:v>SIM</x:v>
      </x:c>
      <x:c r="M3381" s="453" t="str">
        <x:v>PRODUÇÃO · COMPÕE O FATOR K</x:v>
      </x:c>
      <x:c r="N3381" s="453" t="str">
        <x:v>DE/PARA POR CÓDIGO | NÃO INFORMADA</x:v>
      </x:c>
    </x:row>
    <x:row r="3382">
      <x:c r="A3382" s="453" t="str">
        <x:v>DEZEMBRO 2025</x:v>
      </x:c>
      <x:c r="B3382" s="453" t="str">
        <x:v>O&amp;M</x:v>
      </x:c>
      <x:c r="C3382" s="453" t="str">
        <x:v>PRODUÇÃO</x:v>
      </x:c>
      <x:c r="D3382" s="453" t="str">
        <x:v>LINHA MORTA</x:v>
      </x:c>
      <x:c r="E3382" s="453" t="str">
        <x:v>5023000183</x:v>
      </x:c>
      <x:c r="F3382" s="601" t="str">
        <x:v>INST TRAFO DT POSTE/PLATAF 3F LM</x:v>
      </x:c>
      <x:c r="G3382" s="453" t="str">
        <x:v>UNIDADE</x:v>
      </x:c>
      <x:c r="H3382" s="604" t="n">
        <x:v>69</x:v>
      </x:c>
      <x:c r="I3382" s="607" t="n">
        <x:v>185620.09</x:v>
      </x:c>
      <x:c r="J3382" s="607" t="n">
        <x:v>104304.54</x:v>
      </x:c>
      <x:c r="K3382" s="453" t="str">
        <x:v>NORTE | SUL</x:v>
      </x:c>
      <x:c r="L3382" s="453" t="str">
        <x:v>SIM</x:v>
      </x:c>
      <x:c r="M3382" s="453" t="str">
        <x:v>PRODUÇÃO · COMPÕE O FATOR K</x:v>
      </x:c>
      <x:c r="N3382" s="453" t="str">
        <x:v>DE/PARA POR CÓDIGO</x:v>
      </x:c>
    </x:row>
    <x:row r="3383">
      <x:c r="A3383" s="453" t="str">
        <x:v>DEZEMBRO 2025</x:v>
      </x:c>
      <x:c r="B3383" s="453" t="str">
        <x:v>O&amp;M</x:v>
      </x:c>
      <x:c r="C3383" s="453" t="str">
        <x:v>PRODUÇÃO</x:v>
      </x:c>
      <x:c r="D3383" s="453" t="str">
        <x:v>LINHA MORTA</x:v>
      </x:c>
      <x:c r="E3383" s="453" t="str">
        <x:v>5023000186</x:v>
      </x:c>
      <x:c r="F3383" s="601" t="str">
        <x:v>RET TRAFO DT POSTE/PLATAF 3F LM</x:v>
      </x:c>
      <x:c r="G3383" s="453" t="str">
        <x:v>UNIDADE</x:v>
      </x:c>
      <x:c r="H3383" s="604" t="n">
        <x:v>68</x:v>
      </x:c>
      <x:c r="I3383" s="607" t="n">
        <x:v>92038.94</x:v>
      </x:c>
      <x:c r="J3383" s="607" t="n">
        <x:v>101899.36</x:v>
      </x:c>
      <x:c r="K3383" s="453" t="str">
        <x:v>NORTE | SUL</x:v>
      </x:c>
      <x:c r="L3383" s="453" t="str">
        <x:v>SIM</x:v>
      </x:c>
      <x:c r="M3383" s="453" t="str">
        <x:v>PRODUÇÃO · COMPÕE O FATOR K</x:v>
      </x:c>
      <x:c r="N3383" s="453" t="str">
        <x:v>DE/PARA POR CÓDIGO</x:v>
      </x:c>
    </x:row>
    <x:row r="3384">
      <x:c r="A3384" s="453" t="str">
        <x:v>DEZEMBRO 2025</x:v>
      </x:c>
      <x:c r="B3384" s="453" t="str">
        <x:v>O&amp;M</x:v>
      </x:c>
      <x:c r="C3384" s="453" t="str">
        <x:v>PRODUÇÃO</x:v>
      </x:c>
      <x:c r="D3384" s="453" t="str">
        <x:v>LINHA MORTA</x:v>
      </x:c>
      <x:c r="E3384" s="453" t="str">
        <x:v>5024000064</x:v>
      </x:c>
      <x:c r="F3384" s="601" t="str">
        <x:v>INST RAMAL DE CONEXAO CONC/MULTIPLEX LM</x:v>
      </x:c>
      <x:c r="G3384" s="453" t="str">
        <x:v>UNIDADE</x:v>
      </x:c>
      <x:c r="H3384" s="604" t="n">
        <x:v>509</x:v>
      </x:c>
      <x:c r="I3384" s="607" t="n">
        <x:v>86952.47</x:v>
      </x:c>
      <x:c r="J3384" s="607" t="n">
        <x:v>254250.59</x:v>
      </x:c>
      <x:c r="K3384" s="453" t="str">
        <x:v>NORTE | SUL</x:v>
      </x:c>
      <x:c r="L3384" s="453" t="str">
        <x:v>SIM</x:v>
      </x:c>
      <x:c r="M3384" s="453" t="str">
        <x:v>PRODUÇÃO · COMPÕE O FATOR K</x:v>
      </x:c>
      <x:c r="N3384" s="453" t="str">
        <x:v>DE/PARA POR CÓDIGO</x:v>
      </x:c>
    </x:row>
    <x:row r="3385">
      <x:c r="A3385" s="453" t="str">
        <x:v>DEZEMBRO 2025</x:v>
      </x:c>
      <x:c r="B3385" s="453" t="str">
        <x:v>O&amp;M</x:v>
      </x:c>
      <x:c r="C3385" s="453" t="str">
        <x:v>PRODUÇÃO</x:v>
      </x:c>
      <x:c r="D3385" s="453" t="str">
        <x:v>LINHA MORTA</x:v>
      </x:c>
      <x:c r="E3385" s="453" t="str">
        <x:v>5024000065</x:v>
      </x:c>
      <x:c r="F3385" s="601" t="str">
        <x:v>RET RAMAL DE CONEXAO CONC/MULTIPLEX LM</x:v>
      </x:c>
      <x:c r="G3385" s="453" t="str">
        <x:v>UNIDADE</x:v>
      </x:c>
      <x:c r="H3385" s="604" t="n">
        <x:v>53</x:v>
      </x:c>
      <x:c r="I3385" s="607" t="n">
        <x:v>1586.41</x:v>
      </x:c>
      <x:c r="J3385" s="607" t="n">
        <x:v>18531.45</x:v>
      </x:c>
      <x:c r="K3385" s="453" t="str">
        <x:v>NORTE | SUL</x:v>
      </x:c>
      <x:c r="L3385" s="453" t="str">
        <x:v>SIM</x:v>
      </x:c>
      <x:c r="M3385" s="453" t="str">
        <x:v>PRODUÇÃO · COMPÕE O FATOR K</x:v>
      </x:c>
      <x:c r="N3385" s="453" t="str">
        <x:v>DE/PARA POR CÓDIGO</x:v>
      </x:c>
    </x:row>
    <x:row r="3386">
      <x:c r="A3386" s="453" t="str">
        <x:v>DEZEMBRO 2025</x:v>
      </x:c>
      <x:c r="B3386" s="453" t="str">
        <x:v>O&amp;M</x:v>
      </x:c>
      <x:c r="C3386" s="453" t="str">
        <x:v>PRODUÇÃO</x:v>
      </x:c>
      <x:c r="D3386" s="453" t="str">
        <x:v>FORA DO ANEXO IX</x:v>
      </x:c>
      <x:c r="E3386" s="453" t="str">
        <x:v>5024000072</x:v>
      </x:c>
      <x:c r="F3386" s="601" t="str">
        <x:v>INST CONEXAO RAMAL DE CONEXAO LM</x:v>
      </x:c>
      <x:c r="G3386" s="453" t="str">
        <x:v>NÃO INFORMADA</x:v>
      </x:c>
      <x:c r="H3386" s="604" t="n">
        <x:v>187</x:v>
      </x:c>
      <x:c r="I3386" s="607" t="n">
        <x:v>0</x:v>
      </x:c>
      <x:c r="J3386" s="607" t="n">
        <x:v>0</x:v>
      </x:c>
      <x:c r="K3386" s="453" t="str">
        <x:v>NORTE | SUL</x:v>
      </x:c>
      <x:c r="L3386" s="453" t="str">
        <x:v>SIM</x:v>
      </x:c>
      <x:c r="M3386" s="453" t="str">
        <x:v>PRODUÇÃO · COMPÕE O FATOR K</x:v>
      </x:c>
      <x:c r="N3386" s="453" t="str">
        <x:v>DE/PARA POR CÓDIGO</x:v>
      </x:c>
    </x:row>
    <x:row r="3387">
      <x:c r="A3387" s="453" t="str">
        <x:v>DEZEMBRO 2025</x:v>
      </x:c>
      <x:c r="B3387" s="453" t="str">
        <x:v>O&amp;M</x:v>
      </x:c>
      <x:c r="C3387" s="453" t="str">
        <x:v>PRODUÇÃO</x:v>
      </x:c>
      <x:c r="D3387" s="453" t="str">
        <x:v>FORA DO ANEXO IX</x:v>
      </x:c>
      <x:c r="E3387" s="453" t="str">
        <x:v>5024000073</x:v>
      </x:c>
      <x:c r="F3387" s="601" t="str">
        <x:v>RET CONEXAO RAMAL DE CONEXAO LM</x:v>
      </x:c>
      <x:c r="G3387" s="453" t="str">
        <x:v>NÃO INFORMADA</x:v>
      </x:c>
      <x:c r="H3387" s="604" t="n">
        <x:v>187</x:v>
      </x:c>
      <x:c r="I3387" s="607" t="n">
        <x:v>0</x:v>
      </x:c>
      <x:c r="J3387" s="607" t="n">
        <x:v>0</x:v>
      </x:c>
      <x:c r="K3387" s="453" t="str">
        <x:v>NORTE | SUL</x:v>
      </x:c>
      <x:c r="L3387" s="453" t="str">
        <x:v>SIM</x:v>
      </x:c>
      <x:c r="M3387" s="453" t="str">
        <x:v>PRODUÇÃO · COMPÕE O FATOR K</x:v>
      </x:c>
      <x:c r="N3387" s="453" t="str">
        <x:v>DE/PARA POR CÓDIGO</x:v>
      </x:c>
    </x:row>
    <x:row r="3388">
      <x:c r="A3388" s="453" t="str">
        <x:v>DEZEMBRO 2025</x:v>
      </x:c>
      <x:c r="B3388" s="453" t="str">
        <x:v>O&amp;M</x:v>
      </x:c>
      <x:c r="C3388" s="453" t="str">
        <x:v>PRODUÇÃO</x:v>
      </x:c>
      <x:c r="D3388" s="453" t="str">
        <x:v>LINHA MORTA</x:v>
      </x:c>
      <x:c r="E3388" s="453" t="str">
        <x:v>5024000085</x:v>
      </x:c>
      <x:c r="F3388" s="601" t="str">
        <x:v>INST CONEXAO RAMAL DE CONEXAO LM</x:v>
      </x:c>
      <x:c r="G3388" s="453" t="str">
        <x:v>UNIDADE</x:v>
      </x:c>
      <x:c r="H3388" s="604" t="n">
        <x:v>823</x:v>
      </x:c>
      <x:c r="I3388" s="607" t="n">
        <x:v>52219.35</x:v>
      </x:c>
      <x:c r="J3388" s="607" t="n">
        <x:v>62424.55</x:v>
      </x:c>
      <x:c r="K3388" s="453" t="str">
        <x:v>NORTE | SUL</x:v>
      </x:c>
      <x:c r="L3388" s="453" t="str">
        <x:v>SIM</x:v>
      </x:c>
      <x:c r="M3388" s="453" t="str">
        <x:v>PRODUÇÃO · COMPÕE O FATOR K</x:v>
      </x:c>
      <x:c r="N3388" s="453" t="str">
        <x:v>DE/PARA POR CÓDIGO</x:v>
      </x:c>
    </x:row>
    <x:row r="3389">
      <x:c r="A3389" s="453" t="str">
        <x:v>DEZEMBRO 2025</x:v>
      </x:c>
      <x:c r="B3389" s="453" t="str">
        <x:v>O&amp;M</x:v>
      </x:c>
      <x:c r="C3389" s="453" t="str">
        <x:v>PRODUÇÃO</x:v>
      </x:c>
      <x:c r="D3389" s="453" t="str">
        <x:v>LINHA MORTA</x:v>
      </x:c>
      <x:c r="E3389" s="453" t="str">
        <x:v>5025300101</x:v>
      </x:c>
      <x:c r="F3389" s="601" t="str">
        <x:v>INST PLACA IDENTIFICACAO COMPONENTE LM</x:v>
      </x:c>
      <x:c r="G3389" s="453" t="str">
        <x:v>UNIDADE</x:v>
      </x:c>
      <x:c r="H3389" s="604" t="n">
        <x:v>4</x:v>
      </x:c>
      <x:c r="I3389" s="607" t="n">
        <x:v>58.56</x:v>
      </x:c>
      <x:c r="J3389" s="607" t="n">
        <x:v>1125.72</x:v>
      </x:c>
      <x:c r="K3389" s="453" t="str">
        <x:v>NORTE | SUL</x:v>
      </x:c>
      <x:c r="L3389" s="453" t="str">
        <x:v>SIM</x:v>
      </x:c>
      <x:c r="M3389" s="453" t="str">
        <x:v>PRODUÇÃO · COMPÕE O FATOR K</x:v>
      </x:c>
      <x:c r="N3389" s="453" t="str">
        <x:v>NÃO INFORMADA</x:v>
      </x:c>
    </x:row>
    <x:row r="3390">
      <x:c r="A3390" s="453" t="str">
        <x:v>DEZEMBRO 2025</x:v>
      </x:c>
      <x:c r="B3390" s="453" t="str">
        <x:v>O&amp;M</x:v>
      </x:c>
      <x:c r="C3390" s="453" t="str">
        <x:v>PRODUÇÃO</x:v>
      </x:c>
      <x:c r="D3390" s="453" t="str">
        <x:v>LINHA MORTA</x:v>
      </x:c>
      <x:c r="E3390" s="453" t="str">
        <x:v>5025300103</x:v>
      </x:c>
      <x:c r="F3390" s="601" t="str">
        <x:v>INST ILUMINACAO PUBLICA LM</x:v>
      </x:c>
      <x:c r="G3390" s="453" t="str">
        <x:v>CONJUNTO</x:v>
      </x:c>
      <x:c r="H3390" s="604" t="n">
        <x:v>278</x:v>
      </x:c>
      <x:c r="I3390" s="607" t="n">
        <x:v>101245.14</x:v>
      </x:c>
      <x:c r="J3390" s="607" t="n">
        <x:v>137582.2</x:v>
      </x:c>
      <x:c r="K3390" s="453" t="str">
        <x:v>NORTE | SUL</x:v>
      </x:c>
      <x:c r="L3390" s="453" t="str">
        <x:v>SIM</x:v>
      </x:c>
      <x:c r="M3390" s="453" t="str">
        <x:v>PRODUÇÃO · COMPÕE O FATOR K</x:v>
      </x:c>
      <x:c r="N3390" s="453" t="str">
        <x:v>DE/PARA POR CÓDIGO</x:v>
      </x:c>
    </x:row>
    <x:row r="3391">
      <x:c r="A3391" s="453" t="str">
        <x:v>DEZEMBRO 2025</x:v>
      </x:c>
      <x:c r="B3391" s="453" t="str">
        <x:v>O&amp;M</x:v>
      </x:c>
      <x:c r="C3391" s="453" t="str">
        <x:v>PRODUÇÃO</x:v>
      </x:c>
      <x:c r="D3391" s="453" t="str">
        <x:v>LINHA MORTA</x:v>
      </x:c>
      <x:c r="E3391" s="453" t="str">
        <x:v>5025300104</x:v>
      </x:c>
      <x:c r="F3391" s="601" t="str">
        <x:v>RET ILUMINACAO PUBLICA LM</x:v>
      </x:c>
      <x:c r="G3391" s="453" t="str">
        <x:v>CONJUNTO</x:v>
      </x:c>
      <x:c r="H3391" s="604" t="n">
        <x:v>288</x:v>
      </x:c>
      <x:c r="I3391" s="607" t="n">
        <x:v>50198.04</x:v>
      </x:c>
      <x:c r="J3391" s="607" t="n">
        <x:v>67576.32</x:v>
      </x:c>
      <x:c r="K3391" s="453" t="str">
        <x:v>NORTE | SUL</x:v>
      </x:c>
      <x:c r="L3391" s="453" t="str">
        <x:v>SIM</x:v>
      </x:c>
      <x:c r="M3391" s="453" t="str">
        <x:v>PRODUÇÃO · COMPÕE O FATOR K</x:v>
      </x:c>
      <x:c r="N3391" s="453" t="str">
        <x:v>DE/PARA POR CÓDIGO</x:v>
      </x:c>
    </x:row>
    <x:row r="3392">
      <x:c r="A3392" s="453" t="str">
        <x:v>DEZEMBRO 2025</x:v>
      </x:c>
      <x:c r="B3392" s="453" t="str">
        <x:v>O&amp;M</x:v>
      </x:c>
      <x:c r="C3392" s="453" t="str">
        <x:v>PRODUÇÃO</x:v>
      </x:c>
      <x:c r="D3392" s="453" t="str">
        <x:v>LINHA MORTA</x:v>
      </x:c>
      <x:c r="E3392" s="453" t="str">
        <x:v>5025300105</x:v>
      </x:c>
      <x:c r="F3392" s="601" t="str">
        <x:v>INST CONEXAO ILUMINACAO PUBLICA LM</x:v>
      </x:c>
      <x:c r="G3392" s="453" t="str">
        <x:v>UNIDADE</x:v>
      </x:c>
      <x:c r="H3392" s="604" t="n">
        <x:v>46</x:v>
      </x:c>
      <x:c r="I3392" s="607" t="n">
        <x:v>1926.55</x:v>
      </x:c>
      <x:c r="J3392" s="607" t="n">
        <x:v>13913.16</x:v>
      </x:c>
      <x:c r="K3392" s="453" t="str">
        <x:v>NORTE | SUL</x:v>
      </x:c>
      <x:c r="L3392" s="453" t="str">
        <x:v>SIM</x:v>
      </x:c>
      <x:c r="M3392" s="453" t="str">
        <x:v>PRODUÇÃO · COMPÕE O FATOR K</x:v>
      </x:c>
      <x:c r="N3392" s="453" t="str">
        <x:v>DE/PARA POR CÓDIGO</x:v>
      </x:c>
    </x:row>
    <x:row r="3393">
      <x:c r="A3393" s="453" t="str">
        <x:v>DEZEMBRO 2025</x:v>
      </x:c>
      <x:c r="B3393" s="453" t="str">
        <x:v>O&amp;M</x:v>
      </x:c>
      <x:c r="C3393" s="453" t="str">
        <x:v>PRODUÇÃO</x:v>
      </x:c>
      <x:c r="D3393" s="453" t="str">
        <x:v>LINHA MORTA</x:v>
      </x:c>
      <x:c r="E3393" s="453" t="str">
        <x:v>5025300106</x:v>
      </x:c>
      <x:c r="F3393" s="601" t="str">
        <x:v>RET CONEXAO ILUMINACAO PUBLICA LM</x:v>
      </x:c>
      <x:c r="G3393" s="453" t="str">
        <x:v>UNIDADE</x:v>
      </x:c>
      <x:c r="H3393" s="604" t="n">
        <x:v>46</x:v>
      </x:c>
      <x:c r="I3393" s="607" t="n">
        <x:v>1215.71</x:v>
      </x:c>
      <x:c r="J3393" s="607" t="n">
        <x:v>8779.56</x:v>
      </x:c>
      <x:c r="K3393" s="453" t="str">
        <x:v>NORTE | SUL</x:v>
      </x:c>
      <x:c r="L3393" s="453" t="str">
        <x:v>SIM</x:v>
      </x:c>
      <x:c r="M3393" s="453" t="str">
        <x:v>PRODUÇÃO · COMPÕE O FATOR K</x:v>
      </x:c>
      <x:c r="N3393" s="453" t="str">
        <x:v>DE/PARA POR CÓDIGO</x:v>
      </x:c>
    </x:row>
    <x:row r="3394">
      <x:c r="A3394" s="453" t="str">
        <x:v>DEZEMBRO 2025</x:v>
      </x:c>
      <x:c r="B3394" s="453" t="str">
        <x:v>O&amp;M</x:v>
      </x:c>
      <x:c r="C3394" s="453" t="str">
        <x:v>PRODUÇÃO</x:v>
      </x:c>
      <x:c r="D3394" s="453" t="str">
        <x:v>LINHA MORTA</x:v>
      </x:c>
      <x:c r="E3394" s="453" t="str">
        <x:v>5025300109</x:v>
      </x:c>
      <x:c r="F3394" s="601" t="str">
        <x:v>INST ELO FUSIVEL LM</x:v>
      </x:c>
      <x:c r="G3394" s="453" t="str">
        <x:v>CONJUNTO</x:v>
      </x:c>
      <x:c r="H3394" s="604" t="n">
        <x:v>56</x:v>
      </x:c>
      <x:c r="I3394" s="607" t="n">
        <x:v>874</x:v>
      </x:c>
      <x:c r="J3394" s="607" t="n">
        <x:v>16209.2</x:v>
      </x:c>
      <x:c r="K3394" s="453" t="str">
        <x:v>NORTE</x:v>
      </x:c>
      <x:c r="L3394" s="453" t="str">
        <x:v>SIM</x:v>
      </x:c>
      <x:c r="M3394" s="453" t="str">
        <x:v>PRODUÇÃO · COMPÕE O FATOR K</x:v>
      </x:c>
      <x:c r="N3394" s="453" t="str">
        <x:v>DE/PARA POR CÓDIGO</x:v>
      </x:c>
    </x:row>
    <x:row r="3395">
      <x:c r="A3395" s="453" t="str">
        <x:v>DEZEMBRO 2025</x:v>
      </x:c>
      <x:c r="B3395" s="453" t="str">
        <x:v>O&amp;M</x:v>
      </x:c>
      <x:c r="C3395" s="453" t="str">
        <x:v>PRODUÇÃO</x:v>
      </x:c>
      <x:c r="D3395" s="453" t="str">
        <x:v>LINHA MORTA</x:v>
      </x:c>
      <x:c r="E3395" s="453" t="str">
        <x:v>5025300110</x:v>
      </x:c>
      <x:c r="F3395" s="601" t="str">
        <x:v>RET ELO FUSIVEL LM</x:v>
      </x:c>
      <x:c r="G3395" s="453" t="str">
        <x:v>CONJUNTO</x:v>
      </x:c>
      <x:c r="H3395" s="604" t="n">
        <x:v>56</x:v>
      </x:c>
      <x:c r="I3395" s="607" t="n">
        <x:v>734.68</x:v>
      </x:c>
      <x:c r="J3395" s="607" t="n">
        <x:v>13625.36</x:v>
      </x:c>
      <x:c r="K3395" s="453" t="str">
        <x:v>NORTE</x:v>
      </x:c>
      <x:c r="L3395" s="453" t="str">
        <x:v>SIM</x:v>
      </x:c>
      <x:c r="M3395" s="453" t="str">
        <x:v>PRODUÇÃO · COMPÕE O FATOR K</x:v>
      </x:c>
      <x:c r="N3395" s="453" t="str">
        <x:v>DE/PARA POR CÓDIGO</x:v>
      </x:c>
    </x:row>
    <x:row r="3396">
      <x:c r="A3396" s="453" t="str">
        <x:v>DEZEMBRO 2025</x:v>
      </x:c>
      <x:c r="B3396" s="453" t="str">
        <x:v>O&amp;M</x:v>
      </x:c>
      <x:c r="C3396" s="453" t="str">
        <x:v>PRODUÇÃO</x:v>
      </x:c>
      <x:c r="D3396" s="453" t="str">
        <x:v>LINHA MORTA</x:v>
      </x:c>
      <x:c r="E3396" s="453" t="str">
        <x:v>5025300122</x:v>
      </x:c>
      <x:c r="F3396" s="601" t="str">
        <x:v>INST ESTR CP RELIGADOR/SEC 3F &gt;400A LM</x:v>
      </x:c>
      <x:c r="G3396" s="453" t="str">
        <x:v>CONJUNTO</x:v>
      </x:c>
      <x:c r="H3396" s="604" t="n">
        <x:v>7</x:v>
      </x:c>
      <x:c r="I3396" s="607" t="n">
        <x:v>32181.94</x:v>
      </x:c>
      <x:c r="J3396" s="607" t="n">
        <x:v>42002.66</x:v>
      </x:c>
      <x:c r="K3396" s="453" t="str">
        <x:v>NORTE | SUL</x:v>
      </x:c>
      <x:c r="L3396" s="453" t="str">
        <x:v>SIM</x:v>
      </x:c>
      <x:c r="M3396" s="453" t="str">
        <x:v>PRODUÇÃO · COMPÕE O FATOR K</x:v>
      </x:c>
      <x:c r="N3396" s="453" t="str">
        <x:v>DE/PARA POR CÓDIGO</x:v>
      </x:c>
    </x:row>
    <x:row r="3397">
      <x:c r="A3397" s="453" t="str">
        <x:v>DEZEMBRO 2025</x:v>
      </x:c>
      <x:c r="B3397" s="453" t="str">
        <x:v>O&amp;M</x:v>
      </x:c>
      <x:c r="C3397" s="453" t="str">
        <x:v>PRODUÇÃO</x:v>
      </x:c>
      <x:c r="D3397" s="453" t="str">
        <x:v>LINHA MORTA</x:v>
      </x:c>
      <x:c r="E3397" s="453" t="str">
        <x:v>5025300123</x:v>
      </x:c>
      <x:c r="F3397" s="601" t="str">
        <x:v>RET ESTR CP RELIGADOR/SEC 3F &gt;400A LM</x:v>
      </x:c>
      <x:c r="G3397" s="453" t="str">
        <x:v>CONJUNTO</x:v>
      </x:c>
      <x:c r="H3397" s="604" t="n">
        <x:v>6</x:v>
      </x:c>
      <x:c r="I3397" s="607" t="n">
        <x:v>12840.54</x:v>
      </x:c>
      <x:c r="J3397" s="607" t="n">
        <x:v>22543.2</x:v>
      </x:c>
      <x:c r="K3397" s="453" t="str">
        <x:v>NORTE | SUL</x:v>
      </x:c>
      <x:c r="L3397" s="453" t="str">
        <x:v>SIM</x:v>
      </x:c>
      <x:c r="M3397" s="453" t="str">
        <x:v>PRODUÇÃO · COMPÕE O FATOR K</x:v>
      </x:c>
      <x:c r="N3397" s="453" t="str">
        <x:v>DE/PARA POR CÓDIGO | NÃO INFORMADA</x:v>
      </x:c>
    </x:row>
    <x:row r="3398">
      <x:c r="A3398" s="453" t="str">
        <x:v>DEZEMBRO 2025</x:v>
      </x:c>
      <x:c r="B3398" s="453" t="str">
        <x:v>O&amp;M</x:v>
      </x:c>
      <x:c r="C3398" s="453" t="str">
        <x:v>PRODUÇÃO</x:v>
      </x:c>
      <x:c r="D3398" s="453" t="str">
        <x:v>LINHA MORTA</x:v>
      </x:c>
      <x:c r="E3398" s="453" t="str">
        <x:v>5025300124</x:v>
      </x:c>
      <x:c r="F3398" s="601" t="str">
        <x:v>INST REGULADOR TENSAO 3F POSTE/PLATAF LM</x:v>
      </x:c>
      <x:c r="G3398" s="453" t="str">
        <x:v>UNIDADE</x:v>
      </x:c>
      <x:c r="H3398" s="604" t="n">
        <x:v>2</x:v>
      </x:c>
      <x:c r="I3398" s="607" t="n">
        <x:v>19312.04</x:v>
      </x:c>
      <x:c r="J3398" s="607" t="n">
        <x:v>4685.1</x:v>
      </x:c>
      <x:c r="K3398" s="453" t="str">
        <x:v>NORTE | SUL</x:v>
      </x:c>
      <x:c r="L3398" s="453" t="str">
        <x:v>SIM</x:v>
      </x:c>
      <x:c r="M3398" s="453" t="str">
        <x:v>PRODUÇÃO · COMPÕE O FATOR K</x:v>
      </x:c>
      <x:c r="N3398" s="453" t="str">
        <x:v>NÃO INFORMADA | DE/PARA POR CÓDIGO</x:v>
      </x:c>
    </x:row>
    <x:row r="3399">
      <x:c r="A3399" s="453" t="str">
        <x:v>DEZEMBRO 2025</x:v>
      </x:c>
      <x:c r="B3399" s="453" t="str">
        <x:v>O&amp;M</x:v>
      </x:c>
      <x:c r="C3399" s="453" t="str">
        <x:v>PRODUÇÃO</x:v>
      </x:c>
      <x:c r="D3399" s="453" t="str">
        <x:v>LINHA MORTA</x:v>
      </x:c>
      <x:c r="E3399" s="453" t="str">
        <x:v>5025300126</x:v>
      </x:c>
      <x:c r="F3399" s="601" t="str">
        <x:v>INST ESTR CP BCO REGUL 3F PLAT C/ATER LM</x:v>
      </x:c>
      <x:c r="G3399" s="453" t="str">
        <x:v>CONJUNTO</x:v>
      </x:c>
      <x:c r="H3399" s="604" t="n">
        <x:v>1</x:v>
      </x:c>
      <x:c r="I3399" s="607" t="n">
        <x:v>13845.91</x:v>
      </x:c>
      <x:c r="J3399" s="607" t="n">
        <x:v>7475.89</x:v>
      </x:c>
      <x:c r="K3399" s="453" t="str">
        <x:v>NORTE | SUL</x:v>
      </x:c>
      <x:c r="L3399" s="453" t="str">
        <x:v>SIM</x:v>
      </x:c>
      <x:c r="M3399" s="453" t="str">
        <x:v>PRODUÇÃO · COMPÕE O FATOR K</x:v>
      </x:c>
      <x:c r="N3399" s="453" t="str">
        <x:v>NÃO INFORMADA</x:v>
      </x:c>
    </x:row>
    <x:row r="3400">
      <x:c r="A3400" s="453" t="str">
        <x:v>DEZEMBRO 2025</x:v>
      </x:c>
      <x:c r="B3400" s="453" t="str">
        <x:v>O&amp;M</x:v>
      </x:c>
      <x:c r="C3400" s="453" t="str">
        <x:v>PRODUÇÃO</x:v>
      </x:c>
      <x:c r="D3400" s="453" t="str">
        <x:v>LINHA MORTA</x:v>
      </x:c>
      <x:c r="E3400" s="453" t="str">
        <x:v>5025300143</x:v>
      </x:c>
      <x:c r="F3400" s="601" t="str">
        <x:v>INST ESTR CP TRAFO DT 1F FN LM</x:v>
      </x:c>
      <x:c r="G3400" s="453" t="str">
        <x:v>CONJUNTO</x:v>
      </x:c>
      <x:c r="H3400" s="604" t="n">
        <x:v>91</x:v>
      </x:c>
      <x:c r="I3400" s="607" t="n">
        <x:v>146954.91</x:v>
      </x:c>
      <x:c r="J3400" s="607" t="n">
        <x:v>167465.48</x:v>
      </x:c>
      <x:c r="K3400" s="453" t="str">
        <x:v>NORTE | SUL</x:v>
      </x:c>
      <x:c r="L3400" s="453" t="str">
        <x:v>SIM</x:v>
      </x:c>
      <x:c r="M3400" s="453" t="str">
        <x:v>PRODUÇÃO · COMPÕE O FATOR K</x:v>
      </x:c>
      <x:c r="N3400" s="453" t="str">
        <x:v>DE/PARA POR CÓDIGO</x:v>
      </x:c>
    </x:row>
    <x:row r="3401">
      <x:c r="A3401" s="453" t="str">
        <x:v>DEZEMBRO 2025</x:v>
      </x:c>
      <x:c r="B3401" s="453" t="str">
        <x:v>O&amp;M</x:v>
      </x:c>
      <x:c r="C3401" s="453" t="str">
        <x:v>PRODUÇÃO</x:v>
      </x:c>
      <x:c r="D3401" s="453" t="str">
        <x:v>LINHA MORTA</x:v>
      </x:c>
      <x:c r="E3401" s="453" t="str">
        <x:v>5025300144</x:v>
      </x:c>
      <x:c r="F3401" s="601" t="str">
        <x:v>RET ESTR CP TRAFO DT 1F FN LM</x:v>
      </x:c>
      <x:c r="G3401" s="453" t="str">
        <x:v>CONJUNTO</x:v>
      </x:c>
      <x:c r="H3401" s="604" t="n">
        <x:v>38</x:v>
      </x:c>
      <x:c r="I3401" s="607" t="n">
        <x:v>25278.37</x:v>
      </x:c>
      <x:c r="J3401" s="607" t="n">
        <x:v>55944.74</x:v>
      </x:c>
      <x:c r="K3401" s="453" t="str">
        <x:v>NORTE | SUL</x:v>
      </x:c>
      <x:c r="L3401" s="453" t="str">
        <x:v>SIM</x:v>
      </x:c>
      <x:c r="M3401" s="453" t="str">
        <x:v>PRODUÇÃO · COMPÕE O FATOR K</x:v>
      </x:c>
      <x:c r="N3401" s="453" t="str">
        <x:v>DE/PARA POR CÓDIGO</x:v>
      </x:c>
    </x:row>
    <x:row r="3402">
      <x:c r="A3402" s="453" t="str">
        <x:v>DEZEMBRO 2025</x:v>
      </x:c>
      <x:c r="B3402" s="453" t="str">
        <x:v>O&amp;M</x:v>
      </x:c>
      <x:c r="C3402" s="453" t="str">
        <x:v>PRODUÇÃO</x:v>
      </x:c>
      <x:c r="D3402" s="453" t="str">
        <x:v>LINHA MORTA</x:v>
      </x:c>
      <x:c r="E3402" s="453" t="str">
        <x:v>5025300145</x:v>
      </x:c>
      <x:c r="F3402" s="601" t="str">
        <x:v>INST ESTR CP TRAFO DT 2F FF LM</x:v>
      </x:c>
      <x:c r="G3402" s="453" t="str">
        <x:v>CONJUNTO</x:v>
      </x:c>
      <x:c r="H3402" s="604" t="n">
        <x:v>7</x:v>
      </x:c>
      <x:c r="I3402" s="607" t="n">
        <x:v>12674.69</x:v>
      </x:c>
      <x:c r="J3402" s="607" t="n">
        <x:v>15642.41</x:v>
      </x:c>
      <x:c r="K3402" s="453" t="str">
        <x:v>NORTE | SUL</x:v>
      </x:c>
      <x:c r="L3402" s="453" t="str">
        <x:v>SIM</x:v>
      </x:c>
      <x:c r="M3402" s="453" t="str">
        <x:v>PRODUÇÃO · COMPÕE O FATOR K</x:v>
      </x:c>
      <x:c r="N3402" s="453" t="str">
        <x:v>DE/PARA POR CÓDIGO</x:v>
      </x:c>
    </x:row>
    <x:row r="3403">
      <x:c r="A3403" s="453" t="str">
        <x:v>DEZEMBRO 2025</x:v>
      </x:c>
      <x:c r="B3403" s="453" t="str">
        <x:v>O&amp;M</x:v>
      </x:c>
      <x:c r="C3403" s="453" t="str">
        <x:v>PRODUÇÃO</x:v>
      </x:c>
      <x:c r="D3403" s="453" t="str">
        <x:v>LINHA MORTA</x:v>
      </x:c>
      <x:c r="E3403" s="453" t="str">
        <x:v>5025300146</x:v>
      </x:c>
      <x:c r="F3403" s="601" t="str">
        <x:v>RET ESTR CP TRAFO DT 2F FF LM</x:v>
      </x:c>
      <x:c r="G3403" s="453" t="str">
        <x:v>CONJUNTO</x:v>
      </x:c>
      <x:c r="H3403" s="604" t="n">
        <x:v>7</x:v>
      </x:c>
      <x:c r="I3403" s="607" t="n">
        <x:v>5671.12</x:v>
      </x:c>
      <x:c r="J3403" s="607" t="n">
        <x:v>11961.88</x:v>
      </x:c>
      <x:c r="K3403" s="453" t="str">
        <x:v>NORTE | SUL</x:v>
      </x:c>
      <x:c r="L3403" s="453" t="str">
        <x:v>SIM</x:v>
      </x:c>
      <x:c r="M3403" s="453" t="str">
        <x:v>PRODUÇÃO · COMPÕE O FATOR K</x:v>
      </x:c>
      <x:c r="N3403" s="453" t="str">
        <x:v>DE/PARA POR CÓDIGO</x:v>
      </x:c>
    </x:row>
    <x:row r="3404">
      <x:c r="A3404" s="453" t="str">
        <x:v>DEZEMBRO 2025</x:v>
      </x:c>
      <x:c r="B3404" s="453" t="str">
        <x:v>O&amp;M</x:v>
      </x:c>
      <x:c r="C3404" s="453" t="str">
        <x:v>PRODUÇÃO</x:v>
      </x:c>
      <x:c r="D3404" s="453" t="str">
        <x:v>LINHA MORTA</x:v>
      </x:c>
      <x:c r="E3404" s="453" t="str">
        <x:v>5025300147</x:v>
      </x:c>
      <x:c r="F3404" s="601" t="str">
        <x:v>INST ESTR CP TRAFO DT 3F LM</x:v>
      </x:c>
      <x:c r="G3404" s="453" t="str">
        <x:v>CONJUNTO</x:v>
      </x:c>
      <x:c r="H3404" s="604" t="n">
        <x:v>55</x:v>
      </x:c>
      <x:c r="I3404" s="607" t="n">
        <x:v>149244.15</x:v>
      </x:c>
      <x:c r="J3404" s="607" t="n">
        <x:v>166282.6</x:v>
      </x:c>
      <x:c r="K3404" s="453" t="str">
        <x:v>NORTE | SUL</x:v>
      </x:c>
      <x:c r="L3404" s="453" t="str">
        <x:v>SIM</x:v>
      </x:c>
      <x:c r="M3404" s="453" t="str">
        <x:v>PRODUÇÃO · COMPÕE O FATOR K</x:v>
      </x:c>
      <x:c r="N3404" s="453" t="str">
        <x:v>DE/PARA POR CÓDIGO</x:v>
      </x:c>
    </x:row>
    <x:row r="3405">
      <x:c r="A3405" s="453" t="str">
        <x:v>DEZEMBRO 2025</x:v>
      </x:c>
      <x:c r="B3405" s="453" t="str">
        <x:v>O&amp;M</x:v>
      </x:c>
      <x:c r="C3405" s="453" t="str">
        <x:v>PRODUÇÃO</x:v>
      </x:c>
      <x:c r="D3405" s="453" t="str">
        <x:v>LINHA MORTA</x:v>
      </x:c>
      <x:c r="E3405" s="453" t="str">
        <x:v>5025300148</x:v>
      </x:c>
      <x:c r="F3405" s="601" t="str">
        <x:v>RET ESTR CP TRAFO DT 3F LM</x:v>
      </x:c>
      <x:c r="G3405" s="453" t="str">
        <x:v>CONJUNTO</x:v>
      </x:c>
      <x:c r="H3405" s="604" t="n">
        <x:v>16</x:v>
      </x:c>
      <x:c r="I3405" s="607" t="n">
        <x:v>21396</x:v>
      </x:c>
      <x:c r="J3405" s="607" t="n">
        <x:v>34702.56</x:v>
      </x:c>
      <x:c r="K3405" s="453" t="str">
        <x:v>NORTE | SUL</x:v>
      </x:c>
      <x:c r="L3405" s="453" t="str">
        <x:v>SIM</x:v>
      </x:c>
      <x:c r="M3405" s="453" t="str">
        <x:v>PRODUÇÃO · COMPÕE O FATOR K</x:v>
      </x:c>
      <x:c r="N3405" s="453" t="str">
        <x:v>DE/PARA POR CÓDIGO</x:v>
      </x:c>
    </x:row>
    <x:row r="3406">
      <x:c r="A3406" s="453" t="str">
        <x:v>DEZEMBRO 2025</x:v>
      </x:c>
      <x:c r="B3406" s="453" t="str">
        <x:v>O&amp;M</x:v>
      </x:c>
      <x:c r="C3406" s="453" t="str">
        <x:v>PRODUÇÃO</x:v>
      </x:c>
      <x:c r="D3406" s="453" t="str">
        <x:v>LINHA MORTA</x:v>
      </x:c>
      <x:c r="E3406" s="453" t="str">
        <x:v>5025300149</x:v>
      </x:c>
      <x:c r="F3406" s="601" t="str">
        <x:v>INST ESTR CP TRAFO DT PLATAFORMA LM</x:v>
      </x:c>
      <x:c r="G3406" s="453" t="str">
        <x:v>CONJUNTO</x:v>
      </x:c>
      <x:c r="H3406" s="604" t="n">
        <x:v>2</x:v>
      </x:c>
      <x:c r="I3406" s="607" t="n">
        <x:v>5427.06</x:v>
      </x:c>
      <x:c r="J3406" s="607" t="n">
        <x:v>6572.44</x:v>
      </x:c>
      <x:c r="K3406" s="453" t="str">
        <x:v>NORTE | SUL</x:v>
      </x:c>
      <x:c r="L3406" s="453" t="str">
        <x:v>SIM</x:v>
      </x:c>
      <x:c r="M3406" s="453" t="str">
        <x:v>PRODUÇÃO · COMPÕE O FATOR K</x:v>
      </x:c>
      <x:c r="N3406" s="453" t="str">
        <x:v>DE/PARA POR CÓDIGO</x:v>
      </x:c>
    </x:row>
    <x:row r="3407">
      <x:c r="A3407" s="453" t="str">
        <x:v>DEZEMBRO 2025</x:v>
      </x:c>
      <x:c r="B3407" s="453" t="str">
        <x:v>O&amp;M</x:v>
      </x:c>
      <x:c r="C3407" s="453" t="str">
        <x:v>PRODUÇÃO</x:v>
      </x:c>
      <x:c r="D3407" s="453" t="str">
        <x:v>LINHA MORTA</x:v>
      </x:c>
      <x:c r="E3407" s="453" t="str">
        <x:v>5025300150</x:v>
      </x:c>
      <x:c r="F3407" s="601" t="str">
        <x:v>RET ESTR CP TRAFO DT PLATAFORMA LM</x:v>
      </x:c>
      <x:c r="G3407" s="453" t="str">
        <x:v>CONJUNTO</x:v>
      </x:c>
      <x:c r="H3407" s="604" t="n">
        <x:v>2</x:v>
      </x:c>
      <x:c r="I3407" s="607" t="n">
        <x:v>2674.5</x:v>
      </x:c>
      <x:c r="J3407" s="607" t="n">
        <x:v>4337.82</x:v>
      </x:c>
      <x:c r="K3407" s="453" t="str">
        <x:v>NORTE | SUL</x:v>
      </x:c>
      <x:c r="L3407" s="453" t="str">
        <x:v>SIM</x:v>
      </x:c>
      <x:c r="M3407" s="453" t="str">
        <x:v>PRODUÇÃO · COMPÕE O FATOR K</x:v>
      </x:c>
      <x:c r="N3407" s="453" t="str">
        <x:v>DE/PARA POR CÓDIGO</x:v>
      </x:c>
    </x:row>
    <x:row r="3408">
      <x:c r="A3408" s="453" t="str">
        <x:v>DEZEMBRO 2025</x:v>
      </x:c>
      <x:c r="B3408" s="453" t="str">
        <x:v>O&amp;M</x:v>
      </x:c>
      <x:c r="C3408" s="453" t="str">
        <x:v>PRODUÇÃO</x:v>
      </x:c>
      <x:c r="D3408" s="453" t="str">
        <x:v>LINHA MORTA</x:v>
      </x:c>
      <x:c r="E3408" s="453" t="str">
        <x:v>5025300160</x:v>
      </x:c>
      <x:c r="F3408" s="601" t="str">
        <x:v>INST PARA-RAIOS BT LM</x:v>
      </x:c>
      <x:c r="G3408" s="453" t="str">
        <x:v>CONJUNTO</x:v>
      </x:c>
      <x:c r="H3408" s="604" t="n">
        <x:v>120</x:v>
      </x:c>
      <x:c r="I3408" s="607" t="n">
        <x:v>7369.96</x:v>
      </x:c>
      <x:c r="J3408" s="607" t="n">
        <x:v>43504.8</x:v>
      </x:c>
      <x:c r="K3408" s="453" t="str">
        <x:v>NORTE | SUL</x:v>
      </x:c>
      <x:c r="L3408" s="453" t="str">
        <x:v>SIM</x:v>
      </x:c>
      <x:c r="M3408" s="453" t="str">
        <x:v>PRODUÇÃO · COMPÕE O FATOR K</x:v>
      </x:c>
      <x:c r="N3408" s="453" t="str">
        <x:v>DE/PARA POR CÓDIGO | NÃO INFORMADA</x:v>
      </x:c>
    </x:row>
    <x:row r="3409">
      <x:c r="A3409" s="453" t="str">
        <x:v>DEZEMBRO 2025</x:v>
      </x:c>
      <x:c r="B3409" s="453" t="str">
        <x:v>O&amp;M</x:v>
      </x:c>
      <x:c r="C3409" s="453" t="str">
        <x:v>PRODUÇÃO</x:v>
      </x:c>
      <x:c r="D3409" s="453" t="str">
        <x:v>LINHA MORTA</x:v>
      </x:c>
      <x:c r="E3409" s="453" t="str">
        <x:v>5025300161</x:v>
      </x:c>
      <x:c r="F3409" s="601" t="str">
        <x:v>RET PARA-RAIOS BT LM</x:v>
      </x:c>
      <x:c r="G3409" s="453" t="str">
        <x:v>CONJUNTO</x:v>
      </x:c>
      <x:c r="H3409" s="604" t="n">
        <x:v>15</x:v>
      </x:c>
      <x:c r="I3409" s="607" t="n">
        <x:v>329.55</x:v>
      </x:c>
      <x:c r="J3409" s="607" t="n">
        <x:v>3738.45</x:v>
      </x:c>
      <x:c r="K3409" s="453" t="str">
        <x:v>NORTE | SUL</x:v>
      </x:c>
      <x:c r="L3409" s="453" t="str">
        <x:v>SIM</x:v>
      </x:c>
      <x:c r="M3409" s="453" t="str">
        <x:v>PRODUÇÃO · COMPÕE O FATOR K</x:v>
      </x:c>
      <x:c r="N3409" s="453" t="str">
        <x:v>DE/PARA POR CÓDIGO</x:v>
      </x:c>
    </x:row>
    <x:row r="3410">
      <x:c r="A3410" s="453" t="str">
        <x:v>DEZEMBRO 2025</x:v>
      </x:c>
      <x:c r="B3410" s="453" t="str">
        <x:v>O&amp;M</x:v>
      </x:c>
      <x:c r="C3410" s="453" t="str">
        <x:v>PRODUÇÃO</x:v>
      </x:c>
      <x:c r="D3410" s="453" t="str">
        <x:v>LINHA MORTA</x:v>
      </x:c>
      <x:c r="E3410" s="453" t="str">
        <x:v>5025300162</x:v>
      </x:c>
      <x:c r="F3410" s="601" t="str">
        <x:v>INST PARA-RAIOS MT LM</x:v>
      </x:c>
      <x:c r="G3410" s="453" t="str">
        <x:v>UNIDADE</x:v>
      </x:c>
      <x:c r="H3410" s="604" t="n">
        <x:v>108</x:v>
      </x:c>
      <x:c r="I3410" s="607" t="n">
        <x:v>16981.47</x:v>
      </x:c>
      <x:c r="J3410" s="607" t="n">
        <x:v>51078.6</x:v>
      </x:c>
      <x:c r="K3410" s="453" t="str">
        <x:v>NORTE | SUL</x:v>
      </x:c>
      <x:c r="L3410" s="453" t="str">
        <x:v>SIM</x:v>
      </x:c>
      <x:c r="M3410" s="453" t="str">
        <x:v>PRODUÇÃO · COMPÕE O FATOR K</x:v>
      </x:c>
      <x:c r="N3410" s="453" t="str">
        <x:v>DE/PARA POR CÓDIGO</x:v>
      </x:c>
    </x:row>
    <x:row r="3411">
      <x:c r="A3411" s="453" t="str">
        <x:v>DEZEMBRO 2025</x:v>
      </x:c>
      <x:c r="B3411" s="453" t="str">
        <x:v>O&amp;M</x:v>
      </x:c>
      <x:c r="C3411" s="453" t="str">
        <x:v>PRODUÇÃO</x:v>
      </x:c>
      <x:c r="D3411" s="453" t="str">
        <x:v>LINHA MORTA</x:v>
      </x:c>
      <x:c r="E3411" s="453" t="str">
        <x:v>5025300163</x:v>
      </x:c>
      <x:c r="F3411" s="601" t="str">
        <x:v>RET PARA-RAIOS MT LM</x:v>
      </x:c>
      <x:c r="G3411" s="453" t="str">
        <x:v>UNIDADE</x:v>
      </x:c>
      <x:c r="H3411" s="604" t="n">
        <x:v>50</x:v>
      </x:c>
      <x:c r="I3411" s="607" t="n">
        <x:v>3197.4</x:v>
      </x:c>
      <x:c r="J3411" s="607" t="n">
        <x:v>14663</x:v>
      </x:c>
      <x:c r="K3411" s="453" t="str">
        <x:v>NORTE | SUL</x:v>
      </x:c>
      <x:c r="L3411" s="453" t="str">
        <x:v>SIM</x:v>
      </x:c>
      <x:c r="M3411" s="453" t="str">
        <x:v>PRODUÇÃO · COMPÕE O FATOR K</x:v>
      </x:c>
      <x:c r="N3411" s="453" t="str">
        <x:v>DE/PARA POR CÓDIGO</x:v>
      </x:c>
    </x:row>
    <x:row r="3412">
      <x:c r="A3412" s="453" t="str">
        <x:v>DEZEMBRO 2025</x:v>
      </x:c>
      <x:c r="B3412" s="453" t="str">
        <x:v>O&amp;M</x:v>
      </x:c>
      <x:c r="C3412" s="453" t="str">
        <x:v>PRODUÇÃO</x:v>
      </x:c>
      <x:c r="D3412" s="453" t="str">
        <x:v>LINHA MORTA</x:v>
      </x:c>
      <x:c r="E3412" s="453" t="str">
        <x:v>5025300166</x:v>
      </x:c>
      <x:c r="F3412" s="601" t="str">
        <x:v>INST CHAVE FUSIVEL RELIG LM</x:v>
      </x:c>
      <x:c r="G3412" s="453" t="str">
        <x:v>UNIDADE</x:v>
      </x:c>
      <x:c r="H3412" s="604" t="n">
        <x:v>15</x:v>
      </x:c>
      <x:c r="I3412" s="607" t="n">
        <x:v>9443.7</x:v>
      </x:c>
      <x:c r="J3412" s="607" t="n">
        <x:v>11562.3</x:v>
      </x:c>
      <x:c r="K3412" s="453" t="str">
        <x:v>NORTE | SUL</x:v>
      </x:c>
      <x:c r="L3412" s="453" t="str">
        <x:v>SIM</x:v>
      </x:c>
      <x:c r="M3412" s="453" t="str">
        <x:v>PRODUÇÃO · COMPÕE O FATOR K</x:v>
      </x:c>
      <x:c r="N3412" s="453" t="str">
        <x:v>DE/PARA POR CÓDIGO</x:v>
      </x:c>
    </x:row>
    <x:row r="3413">
      <x:c r="A3413" s="453" t="str">
        <x:v>DEZEMBRO 2025</x:v>
      </x:c>
      <x:c r="B3413" s="453" t="str">
        <x:v>O&amp;M</x:v>
      </x:c>
      <x:c r="C3413" s="453" t="str">
        <x:v>PRODUÇÃO</x:v>
      </x:c>
      <x:c r="D3413" s="453" t="str">
        <x:v>LINHA MORTA</x:v>
      </x:c>
      <x:c r="E3413" s="453" t="str">
        <x:v>5025300167</x:v>
      </x:c>
      <x:c r="F3413" s="601" t="str">
        <x:v>RET CHAVE FUSIVEL RELIG LM</x:v>
      </x:c>
      <x:c r="G3413" s="453" t="str">
        <x:v>UNIDADE</x:v>
      </x:c>
      <x:c r="H3413" s="604" t="n">
        <x:v>6</x:v>
      </x:c>
      <x:c r="I3413" s="607" t="n">
        <x:v>1932.6</x:v>
      </x:c>
      <x:c r="J3413" s="607" t="n">
        <x:v>2821.14</x:v>
      </x:c>
      <x:c r="K3413" s="453" t="str">
        <x:v>NORTE | SUL</x:v>
      </x:c>
      <x:c r="L3413" s="453" t="str">
        <x:v>SIM</x:v>
      </x:c>
      <x:c r="M3413" s="453" t="str">
        <x:v>PRODUÇÃO · COMPÕE O FATOR K</x:v>
      </x:c>
      <x:c r="N3413" s="453" t="str">
        <x:v>DE/PARA POR CÓDIGO</x:v>
      </x:c>
    </x:row>
    <x:row r="3414">
      <x:c r="A3414" s="453" t="str">
        <x:v>DEZEMBRO 2025</x:v>
      </x:c>
      <x:c r="B3414" s="453" t="str">
        <x:v>O&amp;M</x:v>
      </x:c>
      <x:c r="C3414" s="453" t="str">
        <x:v>PRODUÇÃO</x:v>
      </x:c>
      <x:c r="D3414" s="453" t="str">
        <x:v>LINHA MORTA</x:v>
      </x:c>
      <x:c r="E3414" s="453" t="str">
        <x:v>5025300172</x:v>
      </x:c>
      <x:c r="F3414" s="601" t="str">
        <x:v>INST CHAVE FUSIVEL 15/25KV LM</x:v>
      </x:c>
      <x:c r="G3414" s="453" t="str">
        <x:v>UNIDADE</x:v>
      </x:c>
      <x:c r="H3414" s="604" t="n">
        <x:v>142</x:v>
      </x:c>
      <x:c r="I3414" s="607" t="n">
        <x:v>26389.71</x:v>
      </x:c>
      <x:c r="J3414" s="607" t="n">
        <x:v>62996.88</x:v>
      </x:c>
      <x:c r="K3414" s="453" t="str">
        <x:v>NORTE | SUL</x:v>
      </x:c>
      <x:c r="L3414" s="453" t="str">
        <x:v>SIM</x:v>
      </x:c>
      <x:c r="M3414" s="453" t="str">
        <x:v>PRODUÇÃO · COMPÕE O FATOR K</x:v>
      </x:c>
      <x:c r="N3414" s="453" t="str">
        <x:v>DE/PARA POR CÓDIGO</x:v>
      </x:c>
    </x:row>
    <x:row r="3415">
      <x:c r="A3415" s="453" t="str">
        <x:v>DEZEMBRO 2025</x:v>
      </x:c>
      <x:c r="B3415" s="453" t="str">
        <x:v>O&amp;M</x:v>
      </x:c>
      <x:c r="C3415" s="453" t="str">
        <x:v>PRODUÇÃO</x:v>
      </x:c>
      <x:c r="D3415" s="453" t="str">
        <x:v>LINHA MORTA</x:v>
      </x:c>
      <x:c r="E3415" s="453" t="str">
        <x:v>5025300173</x:v>
      </x:c>
      <x:c r="F3415" s="601" t="str">
        <x:v>RET CHAVE FUSIVEL 15/25KV LM</x:v>
      </x:c>
      <x:c r="G3415" s="453" t="str">
        <x:v>UNIDADE</x:v>
      </x:c>
      <x:c r="H3415" s="604" t="n">
        <x:v>95</x:v>
      </x:c>
      <x:c r="I3415" s="607" t="n">
        <x:v>7204.24</x:v>
      </x:c>
      <x:c r="J3415" s="607" t="n">
        <x:v>31531.45</x:v>
      </x:c>
      <x:c r="K3415" s="453" t="str">
        <x:v>NORTE | SUL</x:v>
      </x:c>
      <x:c r="L3415" s="453" t="str">
        <x:v>SIM</x:v>
      </x:c>
      <x:c r="M3415" s="453" t="str">
        <x:v>PRODUÇÃO · COMPÕE O FATOR K</x:v>
      </x:c>
      <x:c r="N3415" s="453" t="str">
        <x:v>DE/PARA POR CÓDIGO</x:v>
      </x:c>
    </x:row>
    <x:row r="3416">
      <x:c r="A3416" s="453" t="str">
        <x:v>DEZEMBRO 2025</x:v>
      </x:c>
      <x:c r="B3416" s="453" t="str">
        <x:v>O&amp;M</x:v>
      </x:c>
      <x:c r="C3416" s="453" t="str">
        <x:v>PRODUÇÃO</x:v>
      </x:c>
      <x:c r="D3416" s="453" t="str">
        <x:v>LINHA MORTA</x:v>
      </x:c>
      <x:c r="E3416" s="453" t="str">
        <x:v>5025300176</x:v>
      </x:c>
      <x:c r="F3416" s="601" t="str">
        <x:v>INST CHAVE FACA LM</x:v>
      </x:c>
      <x:c r="G3416" s="453" t="str">
        <x:v>UNIDADE</x:v>
      </x:c>
      <x:c r="H3416" s="604" t="n">
        <x:v>50</x:v>
      </x:c>
      <x:c r="I3416" s="607" t="n">
        <x:v>9516.5</x:v>
      </x:c>
      <x:c r="J3416" s="607" t="n">
        <x:v>22182</x:v>
      </x:c>
      <x:c r="K3416" s="453" t="str">
        <x:v>NORTE | SUL</x:v>
      </x:c>
      <x:c r="L3416" s="453" t="str">
        <x:v>SIM</x:v>
      </x:c>
      <x:c r="M3416" s="453" t="str">
        <x:v>PRODUÇÃO · COMPÕE O FATOR K</x:v>
      </x:c>
      <x:c r="N3416" s="453" t="str">
        <x:v>DE/PARA POR CÓDIGO</x:v>
      </x:c>
    </x:row>
    <x:row r="3417">
      <x:c r="A3417" s="453" t="str">
        <x:v>DEZEMBRO 2025</x:v>
      </x:c>
      <x:c r="B3417" s="453" t="str">
        <x:v>O&amp;M</x:v>
      </x:c>
      <x:c r="C3417" s="453" t="str">
        <x:v>PRODUÇÃO</x:v>
      </x:c>
      <x:c r="D3417" s="453" t="str">
        <x:v>LINHA MORTA</x:v>
      </x:c>
      <x:c r="E3417" s="453" t="str">
        <x:v>5025300177</x:v>
      </x:c>
      <x:c r="F3417" s="601" t="str">
        <x:v>RET CHAVE FACA LM</x:v>
      </x:c>
      <x:c r="G3417" s="453" t="str">
        <x:v>UNIDADE</x:v>
      </x:c>
      <x:c r="H3417" s="604" t="n">
        <x:v>35</x:v>
      </x:c>
      <x:c r="I3417" s="607" t="n">
        <x:v>2733.15</x:v>
      </x:c>
      <x:c r="J3417" s="607" t="n">
        <x:v>11616.85</x:v>
      </x:c>
      <x:c r="K3417" s="453" t="str">
        <x:v>NORTE | SUL</x:v>
      </x:c>
      <x:c r="L3417" s="453" t="str">
        <x:v>SIM</x:v>
      </x:c>
      <x:c r="M3417" s="453" t="str">
        <x:v>PRODUÇÃO · COMPÕE O FATOR K</x:v>
      </x:c>
      <x:c r="N3417" s="453" t="str">
        <x:v>DE/PARA POR CÓDIGO</x:v>
      </x:c>
    </x:row>
    <x:row r="3418">
      <x:c r="A3418" s="453" t="str">
        <x:v>DEZEMBRO 2025</x:v>
      </x:c>
      <x:c r="B3418" s="453" t="str">
        <x:v>O&amp;M</x:v>
      </x:c>
      <x:c r="C3418" s="453" t="str">
        <x:v>PRODUÇÃO</x:v>
      </x:c>
      <x:c r="D3418" s="453" t="str">
        <x:v>LINHA MORTA</x:v>
      </x:c>
      <x:c r="E3418" s="453" t="str">
        <x:v>5025300179</x:v>
      </x:c>
      <x:c r="F3418" s="601" t="str">
        <x:v>RET CHAVE SECCIONADORA A SECO 3F LM</x:v>
      </x:c>
      <x:c r="G3418" s="453" t="str">
        <x:v>UNIDADE</x:v>
      </x:c>
      <x:c r="H3418" s="604" t="n">
        <x:v>1</x:v>
      </x:c>
      <x:c r="I3418" s="607" t="n">
        <x:v>578.34</x:v>
      </x:c>
      <x:c r="J3418" s="607" t="n">
        <x:v>508.18</x:v>
      </x:c>
      <x:c r="K3418" s="453" t="str">
        <x:v>SUL</x:v>
      </x:c>
      <x:c r="L3418" s="453" t="str">
        <x:v>SIM</x:v>
      </x:c>
      <x:c r="M3418" s="453" t="str">
        <x:v>PRODUÇÃO · COMPÕE O FATOR K</x:v>
      </x:c>
      <x:c r="N3418" s="453" t="str">
        <x:v>NÃO INFORMADA</x:v>
      </x:c>
    </x:row>
    <x:row r="3419">
      <x:c r="A3419" s="453" t="str">
        <x:v>DEZEMBRO 2025</x:v>
      </x:c>
      <x:c r="B3419" s="453" t="str">
        <x:v>O&amp;M</x:v>
      </x:c>
      <x:c r="C3419" s="453" t="str">
        <x:v>PRODUÇÃO</x:v>
      </x:c>
      <x:c r="D3419" s="453" t="str">
        <x:v>LINHA MORTA</x:v>
      </x:c>
      <x:c r="E3419" s="453" t="str">
        <x:v>5025300225</x:v>
      </x:c>
      <x:c r="F3419" s="601" t="str">
        <x:v>INST RELIGADOR DIST 1F BASE C LM</x:v>
      </x:c>
      <x:c r="G3419" s="453" t="str">
        <x:v>UNIDADE</x:v>
      </x:c>
      <x:c r="H3419" s="604" t="n">
        <x:v>3</x:v>
      </x:c>
      <x:c r="I3419" s="607" t="n">
        <x:v>1811.37</x:v>
      </x:c>
      <x:c r="J3419" s="607" t="n">
        <x:v>1800.18</x:v>
      </x:c>
      <x:c r="K3419" s="453" t="str">
        <x:v>NORTE</x:v>
      </x:c>
      <x:c r="L3419" s="453" t="str">
        <x:v>SIM</x:v>
      </x:c>
      <x:c r="M3419" s="453" t="str">
        <x:v>PRODUÇÃO · COMPÕE O FATOR K</x:v>
      </x:c>
      <x:c r="N3419" s="453" t="str">
        <x:v>DE/PARA POR CÓDIGO</x:v>
      </x:c>
    </x:row>
    <x:row r="3420">
      <x:c r="A3420" s="453" t="str">
        <x:v>DEZEMBRO 2025</x:v>
      </x:c>
      <x:c r="B3420" s="453" t="str">
        <x:v>O&amp;M</x:v>
      </x:c>
      <x:c r="C3420" s="453" t="str">
        <x:v>PRODUÇÃO</x:v>
      </x:c>
      <x:c r="D3420" s="453" t="str">
        <x:v>LINHA MORTA</x:v>
      </x:c>
      <x:c r="E3420" s="453" t="str">
        <x:v>5025300384</x:v>
      </x:c>
      <x:c r="F3420" s="601" t="str">
        <x:v>RET ESPACADOR/AFASTADOR REDE PRI/SEC LM</x:v>
      </x:c>
      <x:c r="G3420" s="453" t="str">
        <x:v>CONJUNTO</x:v>
      </x:c>
      <x:c r="H3420" s="604" t="n">
        <x:v>19</x:v>
      </x:c>
      <x:c r="I3420" s="607" t="n">
        <x:v>730.84</x:v>
      </x:c>
      <x:c r="J3420" s="607" t="n">
        <x:v>2997.06</x:v>
      </x:c>
      <x:c r="K3420" s="453" t="str">
        <x:v>NORTE | SUL</x:v>
      </x:c>
      <x:c r="L3420" s="453" t="str">
        <x:v>SIM</x:v>
      </x:c>
      <x:c r="M3420" s="453" t="str">
        <x:v>PRODUÇÃO · COMPÕE O FATOR K</x:v>
      </x:c>
      <x:c r="N3420" s="453" t="str">
        <x:v>DE/PARA POR CÓDIGO</x:v>
      </x:c>
    </x:row>
    <x:row r="3421">
      <x:c r="A3421" s="453" t="str">
        <x:v>DEZEMBRO 2025</x:v>
      </x:c>
      <x:c r="B3421" s="453" t="str">
        <x:v>O&amp;M</x:v>
      </x:c>
      <x:c r="C3421" s="453" t="str">
        <x:v>PRODUÇÃO</x:v>
      </x:c>
      <x:c r="D3421" s="453" t="str">
        <x:v>PODA</x:v>
      </x:c>
      <x:c r="E3421" s="453" t="str">
        <x:v>5026000015</x:v>
      </x:c>
      <x:c r="F3421" s="601" t="str">
        <x:v>PODA ARV GRANDE PT &gt;=12M ELEV 2GE PO LM</x:v>
      </x:c>
      <x:c r="G3421" s="453" t="str">
        <x:v>UNIDADE</x:v>
      </x:c>
      <x:c r="H3421" s="604" t="n">
        <x:v>1</x:v>
      </x:c>
      <x:c r="I3421" s="607" t="n">
        <x:v>979.23</x:v>
      </x:c>
      <x:c r="J3421" s="607" t="n">
        <x:v>293.17</x:v>
      </x:c>
      <x:c r="K3421" s="453" t="str">
        <x:v>NORTE</x:v>
      </x:c>
      <x:c r="L3421" s="453" t="str">
        <x:v>SIM</x:v>
      </x:c>
      <x:c r="M3421" s="453" t="str">
        <x:v>PRODUÇÃO · COMPÕE O FATOR K</x:v>
      </x:c>
      <x:c r="N3421" s="453" t="str">
        <x:v>SUGESTÃO POR SIMILARIDADE</x:v>
      </x:c>
    </x:row>
    <x:row r="3422">
      <x:c r="A3422" s="453" t="str">
        <x:v>DEZEMBRO 2025</x:v>
      </x:c>
      <x:c r="B3422" s="453" t="str">
        <x:v>O&amp;M</x:v>
      </x:c>
      <x:c r="C3422" s="453" t="str">
        <x:v>PRODUÇÃO</x:v>
      </x:c>
      <x:c r="D3422" s="453" t="str">
        <x:v>PODA</x:v>
      </x:c>
      <x:c r="E3422" s="453" t="str">
        <x:v>5026000017</x:v>
      </x:c>
      <x:c r="F3422" s="601" t="str">
        <x:v>PODA ARV MEDIO PT &gt;6&lt;12M ELEV 2ME PO LM</x:v>
      </x:c>
      <x:c r="G3422" s="453" t="str">
        <x:v>UNIDADE</x:v>
      </x:c>
      <x:c r="H3422" s="604" t="n">
        <x:v>371</x:v>
      </x:c>
      <x:c r="I3422" s="607" t="n">
        <x:v>75788.43</x:v>
      </x:c>
      <x:c r="J3422" s="607" t="n">
        <x:v>63448.42</x:v>
      </x:c>
      <x:c r="K3422" s="453" t="str">
        <x:v>NORTE | SUL</x:v>
      </x:c>
      <x:c r="L3422" s="453" t="str">
        <x:v>SIM</x:v>
      </x:c>
      <x:c r="M3422" s="453" t="str">
        <x:v>PRODUÇÃO · COMPÕE O FATOR K</x:v>
      </x:c>
      <x:c r="N3422" s="453" t="str">
        <x:v>SUGESTÃO POR SIMILARIDADE</x:v>
      </x:c>
    </x:row>
    <x:row r="3423">
      <x:c r="A3423" s="453" t="str">
        <x:v>DEZEMBRO 2025</x:v>
      </x:c>
      <x:c r="B3423" s="453" t="str">
        <x:v>O&amp;M</x:v>
      </x:c>
      <x:c r="C3423" s="453" t="str">
        <x:v>PRODUÇÃO</x:v>
      </x:c>
      <x:c r="D3423" s="453" t="str">
        <x:v>PODA</x:v>
      </x:c>
      <x:c r="E3423" s="453" t="str">
        <x:v>5026000037</x:v>
      </x:c>
      <x:c r="F3423" s="601" t="str">
        <x:v>PODA ARV &lt;6M REDE BT CENTRAL 2PC PO LM</x:v>
      </x:c>
      <x:c r="G3423" s="453" t="str">
        <x:v>UNIDADE</x:v>
      </x:c>
      <x:c r="H3423" s="604" t="n">
        <x:v>356</x:v>
      </x:c>
      <x:c r="I3423" s="607" t="n">
        <x:v>151909.05</x:v>
      </x:c>
      <x:c r="J3423" s="607" t="n">
        <x:v>86974.36</x:v>
      </x:c>
      <x:c r="K3423" s="453" t="str">
        <x:v>NORTE | SUL</x:v>
      </x:c>
      <x:c r="L3423" s="453" t="str">
        <x:v>SIM</x:v>
      </x:c>
      <x:c r="M3423" s="453" t="str">
        <x:v>PRODUÇÃO · COMPÕE O FATOR K</x:v>
      </x:c>
      <x:c r="N3423" s="453" t="str">
        <x:v>SUGESTÃO POR SIMILARIDADE</x:v>
      </x:c>
    </x:row>
    <x:row r="3424">
      <x:c r="A3424" s="453" t="str">
        <x:v>DEZEMBRO 2025</x:v>
      </x:c>
      <x:c r="B3424" s="453" t="str">
        <x:v>O&amp;M</x:v>
      </x:c>
      <x:c r="C3424" s="453" t="str">
        <x:v>PRODUÇÃO</x:v>
      </x:c>
      <x:c r="D3424" s="453" t="str">
        <x:v>LINHA MORTA</x:v>
      </x:c>
      <x:c r="E3424" s="453" t="str">
        <x:v>5027000033</x:v>
      </x:c>
      <x:c r="F3424" s="601" t="str">
        <x:v>ABRIR FAIXA SEMI-MECANIZADA RD</x:v>
      </x:c>
      <x:c r="G3424" s="453" t="str">
        <x:v>HA</x:v>
      </x:c>
      <x:c r="H3424" s="604" t="n">
        <x:v>0.07</x:v>
      </x:c>
      <x:c r="I3424" s="607" t="n">
        <x:v>1978.06</x:v>
      </x:c>
      <x:c r="J3424" s="607" t="n">
        <x:v>1447.38</x:v>
      </x:c>
      <x:c r="K3424" s="453" t="str">
        <x:v>NORTE</x:v>
      </x:c>
      <x:c r="L3424" s="453" t="str">
        <x:v>SIM</x:v>
      </x:c>
      <x:c r="M3424" s="453" t="str">
        <x:v>PRODUÇÃO · COMPÕE O FATOR K</x:v>
      </x:c>
      <x:c r="N3424" s="453" t="str">
        <x:v>NÃO INFORMADA</x:v>
      </x:c>
    </x:row>
    <x:row r="3425">
      <x:c r="A3425" s="453" t="str">
        <x:v>DEZEMBRO 2025</x:v>
      </x:c>
      <x:c r="B3425" s="453" t="str">
        <x:v>O&amp;M</x:v>
      </x:c>
      <x:c r="C3425" s="453" t="str">
        <x:v>PRODUÇÃO</x:v>
      </x:c>
      <x:c r="D3425" s="453" t="str">
        <x:v>LINHA VIVA</x:v>
      </x:c>
      <x:c r="E3425" s="453" t="str">
        <x:v>5031200310</x:v>
      </x:c>
      <x:c r="F3425" s="601" t="str">
        <x:v>INST ESTR PRI 2/3F SUS/PAS SP CRUZ SP LV</x:v>
      </x:c>
      <x:c r="G3425" s="453" t="str">
        <x:v>UNIDADE</x:v>
      </x:c>
      <x:c r="H3425" s="604" t="n">
        <x:v>164</x:v>
      </x:c>
      <x:c r="I3425" s="607" t="n">
        <x:v>176522.79</x:v>
      </x:c>
      <x:c r="J3425" s="607" t="n">
        <x:v>101960.44</x:v>
      </x:c>
      <x:c r="K3425" s="453" t="str">
        <x:v>NORTE | SUL</x:v>
      </x:c>
      <x:c r="L3425" s="453" t="str">
        <x:v>SIM</x:v>
      </x:c>
      <x:c r="M3425" s="453" t="str">
        <x:v>PRODUÇÃO · COMPÕE O FATOR K</x:v>
      </x:c>
      <x:c r="N3425" s="453" t="str">
        <x:v>DE/PARA POR CÓDIGO | NÃO INFORMADA</x:v>
      </x:c>
    </x:row>
    <x:row r="3426">
      <x:c r="A3426" s="453" t="str">
        <x:v>DEZEMBRO 2025</x:v>
      </x:c>
      <x:c r="B3426" s="453" t="str">
        <x:v>O&amp;M</x:v>
      </x:c>
      <x:c r="C3426" s="453" t="str">
        <x:v>PRODUÇÃO</x:v>
      </x:c>
      <x:c r="D3426" s="453" t="str">
        <x:v>LINHA VIVA</x:v>
      </x:c>
      <x:c r="E3426" s="453" t="str">
        <x:v>5031200311</x:v>
      </x:c>
      <x:c r="F3426" s="601" t="str">
        <x:v>RET ESTR PRI 2/3F SUS/PAS SP CRUZ SP LV</x:v>
      </x:c>
      <x:c r="G3426" s="453" t="str">
        <x:v>UNIDADE</x:v>
      </x:c>
      <x:c r="H3426" s="604" t="n">
        <x:v>145</x:v>
      </x:c>
      <x:c r="I3426" s="607" t="n">
        <x:v>63218.88</x:v>
      </x:c>
      <x:c r="J3426" s="607" t="n">
        <x:v>57955.05</x:v>
      </x:c>
      <x:c r="K3426" s="453" t="str">
        <x:v>NORTE | SUL</x:v>
      </x:c>
      <x:c r="L3426" s="453" t="str">
        <x:v>SIM</x:v>
      </x:c>
      <x:c r="M3426" s="453" t="str">
        <x:v>PRODUÇÃO · COMPÕE O FATOR K</x:v>
      </x:c>
      <x:c r="N3426" s="453" t="str">
        <x:v>DE/PARA POR CÓDIGO</x:v>
      </x:c>
    </x:row>
    <x:row r="3427">
      <x:c r="A3427" s="453" t="str">
        <x:v>DEZEMBRO 2025</x:v>
      </x:c>
      <x:c r="B3427" s="453" t="str">
        <x:v>O&amp;M</x:v>
      </x:c>
      <x:c r="C3427" s="453" t="str">
        <x:v>PRODUÇÃO</x:v>
      </x:c>
      <x:c r="D3427" s="453" t="str">
        <x:v>LINHA VIVA</x:v>
      </x:c>
      <x:c r="E3427" s="453" t="str">
        <x:v>5031200312</x:v>
      </x:c>
      <x:c r="F3427" s="601" t="str">
        <x:v>INST ESTR PRI 2/3F SUS/PAS DP CRUZ DP LV</x:v>
      </x:c>
      <x:c r="G3427" s="453" t="str">
        <x:v>UNIDADE</x:v>
      </x:c>
      <x:c r="H3427" s="604" t="n">
        <x:v>20</x:v>
      </x:c>
      <x:c r="I3427" s="607" t="n">
        <x:v>37440.31</x:v>
      </x:c>
      <x:c r="J3427" s="607" t="n">
        <x:v>23372.6</x:v>
      </x:c>
      <x:c r="K3427" s="453" t="str">
        <x:v>NORTE | SUL</x:v>
      </x:c>
      <x:c r="L3427" s="453" t="str">
        <x:v>SIM</x:v>
      </x:c>
      <x:c r="M3427" s="453" t="str">
        <x:v>PRODUÇÃO · COMPÕE O FATOR K</x:v>
      </x:c>
      <x:c r="N3427" s="453" t="str">
        <x:v>DE/PARA POR CÓDIGO | NÃO INFORMADA</x:v>
      </x:c>
    </x:row>
    <x:row r="3428">
      <x:c r="A3428" s="453" t="str">
        <x:v>DEZEMBRO 2025</x:v>
      </x:c>
      <x:c r="B3428" s="453" t="str">
        <x:v>O&amp;M</x:v>
      </x:c>
      <x:c r="C3428" s="453" t="str">
        <x:v>PRODUÇÃO</x:v>
      </x:c>
      <x:c r="D3428" s="453" t="str">
        <x:v>LINHA VIVA</x:v>
      </x:c>
      <x:c r="E3428" s="453" t="str">
        <x:v>5031200313</x:v>
      </x:c>
      <x:c r="F3428" s="601" t="str">
        <x:v>RET ESTR PRI 2/3F SUS/PAS DP CRUZ DP LV</x:v>
      </x:c>
      <x:c r="G3428" s="453" t="str">
        <x:v>UNIDADE</x:v>
      </x:c>
      <x:c r="H3428" s="604" t="n">
        <x:v>26</x:v>
      </x:c>
      <x:c r="I3428" s="607" t="n">
        <x:v>17967.13</x:v>
      </x:c>
      <x:c r="J3428" s="607" t="n">
        <x:v>19531.72</x:v>
      </x:c>
      <x:c r="K3428" s="453" t="str">
        <x:v>NORTE | SUL</x:v>
      </x:c>
      <x:c r="L3428" s="453" t="str">
        <x:v>SIM</x:v>
      </x:c>
      <x:c r="M3428" s="453" t="str">
        <x:v>PRODUÇÃO · COMPÕE O FATOR K</x:v>
      </x:c>
      <x:c r="N3428" s="453" t="str">
        <x:v>DE/PARA POR CÓDIGO</x:v>
      </x:c>
    </x:row>
    <x:row r="3429">
      <x:c r="A3429" s="453" t="str">
        <x:v>DEZEMBRO 2025</x:v>
      </x:c>
      <x:c r="B3429" s="453" t="str">
        <x:v>O&amp;M</x:v>
      </x:c>
      <x:c r="C3429" s="453" t="str">
        <x:v>PRODUÇÃO</x:v>
      </x:c>
      <x:c r="D3429" s="453" t="str">
        <x:v>LINHA VIVA</x:v>
      </x:c>
      <x:c r="E3429" s="453" t="str">
        <x:v>5031200314</x:v>
      </x:c>
      <x:c r="F3429" s="601" t="str">
        <x:v>INST ESTR PRI 2/3F ANC/AMA SP CRUZ DP LV</x:v>
      </x:c>
      <x:c r="G3429" s="453" t="str">
        <x:v>UNIDADE</x:v>
      </x:c>
      <x:c r="H3429" s="604" t="n">
        <x:v>21</x:v>
      </x:c>
      <x:c r="I3429" s="607" t="n">
        <x:v>47143.72</x:v>
      </x:c>
      <x:c r="J3429" s="607" t="n">
        <x:v>26293.68</x:v>
      </x:c>
      <x:c r="K3429" s="453" t="str">
        <x:v>NORTE | SUL</x:v>
      </x:c>
      <x:c r="L3429" s="453" t="str">
        <x:v>SIM</x:v>
      </x:c>
      <x:c r="M3429" s="453" t="str">
        <x:v>PRODUÇÃO · COMPÕE O FATOR K</x:v>
      </x:c>
      <x:c r="N3429" s="453" t="str">
        <x:v>DE/PARA POR CÓDIGO | NÃO INFORMADA</x:v>
      </x:c>
    </x:row>
    <x:row r="3430">
      <x:c r="A3430" s="453" t="str">
        <x:v>DEZEMBRO 2025</x:v>
      </x:c>
      <x:c r="B3430" s="453" t="str">
        <x:v>O&amp;M</x:v>
      </x:c>
      <x:c r="C3430" s="453" t="str">
        <x:v>PRODUÇÃO</x:v>
      </x:c>
      <x:c r="D3430" s="453" t="str">
        <x:v>LINHA VIVA</x:v>
      </x:c>
      <x:c r="E3430" s="453" t="str">
        <x:v>5031200315</x:v>
      </x:c>
      <x:c r="F3430" s="601" t="str">
        <x:v>RET ESTR PRI 2/3F ANC/AMA SP CRUZ DP LV</x:v>
      </x:c>
      <x:c r="G3430" s="453" t="str">
        <x:v>UNIDADE</x:v>
      </x:c>
      <x:c r="H3430" s="604" t="n">
        <x:v>10</x:v>
      </x:c>
      <x:c r="I3430" s="607" t="n">
        <x:v>8998.78</x:v>
      </x:c>
      <x:c r="J3430" s="607" t="n">
        <x:v>8048.6</x:v>
      </x:c>
      <x:c r="K3430" s="453" t="str">
        <x:v>NORTE | SUL</x:v>
      </x:c>
      <x:c r="L3430" s="453" t="str">
        <x:v>SIM</x:v>
      </x:c>
      <x:c r="M3430" s="453" t="str">
        <x:v>PRODUÇÃO · COMPÕE O FATOR K</x:v>
      </x:c>
      <x:c r="N3430" s="453" t="str">
        <x:v>DE/PARA POR CÓDIGO | NÃO INFORMADA</x:v>
      </x:c>
    </x:row>
    <x:row r="3431">
      <x:c r="A3431" s="453" t="str">
        <x:v>DEZEMBRO 2025</x:v>
      </x:c>
      <x:c r="B3431" s="453" t="str">
        <x:v>O&amp;M</x:v>
      </x:c>
      <x:c r="C3431" s="453" t="str">
        <x:v>PRODUÇÃO</x:v>
      </x:c>
      <x:c r="D3431" s="453" t="str">
        <x:v>LINHA VIVA</x:v>
      </x:c>
      <x:c r="E3431" s="453" t="str">
        <x:v>5031200316</x:v>
      </x:c>
      <x:c r="F3431" s="601" t="str">
        <x:v>INST ESTR PRI 2/3F ANC/AMA DP CRUZ DP LV</x:v>
      </x:c>
      <x:c r="G3431" s="453" t="str">
        <x:v>UNIDADE</x:v>
      </x:c>
      <x:c r="H3431" s="604" t="n">
        <x:v>14</x:v>
      </x:c>
      <x:c r="I3431" s="607" t="n">
        <x:v>45001.06</x:v>
      </x:c>
      <x:c r="J3431" s="607" t="n">
        <x:v>23372.72</x:v>
      </x:c>
      <x:c r="K3431" s="453" t="str">
        <x:v>NORTE | SUL</x:v>
      </x:c>
      <x:c r="L3431" s="453" t="str">
        <x:v>SIM</x:v>
      </x:c>
      <x:c r="M3431" s="453" t="str">
        <x:v>PRODUÇÃO · COMPÕE O FATOR K</x:v>
      </x:c>
      <x:c r="N3431" s="453" t="str">
        <x:v>DE/PARA POR CÓDIGO | NÃO INFORMADA</x:v>
      </x:c>
    </x:row>
    <x:row r="3432">
      <x:c r="A3432" s="453" t="str">
        <x:v>DEZEMBRO 2025</x:v>
      </x:c>
      <x:c r="B3432" s="453" t="str">
        <x:v>O&amp;M</x:v>
      </x:c>
      <x:c r="C3432" s="453" t="str">
        <x:v>PRODUÇÃO</x:v>
      </x:c>
      <x:c r="D3432" s="453" t="str">
        <x:v>LINHA VIVA</x:v>
      </x:c>
      <x:c r="E3432" s="453" t="str">
        <x:v>5031200317</x:v>
      </x:c>
      <x:c r="F3432" s="601" t="str">
        <x:v>RET ESTR PRI 2/3F ANC/AMA DP CRUZ DP LV</x:v>
      </x:c>
      <x:c r="G3432" s="453" t="str">
        <x:v>UNIDADE</x:v>
      </x:c>
      <x:c r="H3432" s="604" t="n">
        <x:v>7</x:v>
      </x:c>
      <x:c r="I3432" s="607" t="n">
        <x:v>9105.74</x:v>
      </x:c>
      <x:c r="J3432" s="607" t="n">
        <x:v>7512.82</x:v>
      </x:c>
      <x:c r="K3432" s="453" t="str">
        <x:v>NORTE | SUL</x:v>
      </x:c>
      <x:c r="L3432" s="453" t="str">
        <x:v>SIM</x:v>
      </x:c>
      <x:c r="M3432" s="453" t="str">
        <x:v>PRODUÇÃO · COMPÕE O FATOR K</x:v>
      </x:c>
      <x:c r="N3432" s="453" t="str">
        <x:v>DE/PARA POR CÓDIGO</x:v>
      </x:c>
    </x:row>
    <x:row r="3433">
      <x:c r="A3433" s="453" t="str">
        <x:v>DEZEMBRO 2025</x:v>
      </x:c>
      <x:c r="B3433" s="453" t="str">
        <x:v>O&amp;M</x:v>
      </x:c>
      <x:c r="C3433" s="453" t="str">
        <x:v>PRODUÇÃO</x:v>
      </x:c>
      <x:c r="D3433" s="453" t="str">
        <x:v>LINHA VIVA</x:v>
      </x:c>
      <x:c r="E3433" s="453" t="str">
        <x:v>5031200319</x:v>
      </x:c>
      <x:c r="F3433" s="601" t="str">
        <x:v>RET ESTR PRI 1F SUSP/PAS SP S/CRUZ LV</x:v>
      </x:c>
      <x:c r="G3433" s="453" t="str">
        <x:v>UNIDADE</x:v>
      </x:c>
      <x:c r="H3433" s="604" t="n">
        <x:v>1</x:v>
      </x:c>
      <x:c r="I3433" s="607" t="n">
        <x:v>179.97</x:v>
      </x:c>
      <x:c r="J3433" s="607" t="n">
        <x:v>119.92</x:v>
      </x:c>
      <x:c r="K3433" s="453" t="str">
        <x:v>NORTE | SUL</x:v>
      </x:c>
      <x:c r="L3433" s="453" t="str">
        <x:v>SIM</x:v>
      </x:c>
      <x:c r="M3433" s="453" t="str">
        <x:v>PRODUÇÃO · COMPÕE O FATOR K</x:v>
      </x:c>
      <x:c r="N3433" s="453" t="str">
        <x:v>DE/PARA POR CÓDIGO</x:v>
      </x:c>
    </x:row>
    <x:row r="3434">
      <x:c r="A3434" s="453" t="str">
        <x:v>DEZEMBRO 2025</x:v>
      </x:c>
      <x:c r="B3434" s="453" t="str">
        <x:v>O&amp;M</x:v>
      </x:c>
      <x:c r="C3434" s="453" t="str">
        <x:v>PRODUÇÃO</x:v>
      </x:c>
      <x:c r="D3434" s="453" t="str">
        <x:v>LINHA VIVA</x:v>
      </x:c>
      <x:c r="E3434" s="453" t="str">
        <x:v>5031200322</x:v>
      </x:c>
      <x:c r="F3434" s="601" t="str">
        <x:v>INST ESTR PRI 1F ANC/AMA SP S/CRUZ LV</x:v>
      </x:c>
      <x:c r="G3434" s="453" t="str">
        <x:v>UNIDADE</x:v>
      </x:c>
      <x:c r="H3434" s="604" t="n">
        <x:v>1</x:v>
      </x:c>
      <x:c r="I3434" s="607" t="n">
        <x:v>450.84</x:v>
      </x:c>
      <x:c r="J3434" s="607" t="n">
        <x:v>247.42</x:v>
      </x:c>
      <x:c r="K3434" s="453" t="str">
        <x:v>NORTE | SUL</x:v>
      </x:c>
      <x:c r="L3434" s="453" t="str">
        <x:v>SIM</x:v>
      </x:c>
      <x:c r="M3434" s="453" t="str">
        <x:v>PRODUÇÃO · COMPÕE O FATOR K</x:v>
      </x:c>
      <x:c r="N3434" s="453" t="str">
        <x:v>DE/PARA POR CÓDIGO</x:v>
      </x:c>
    </x:row>
    <x:row r="3435">
      <x:c r="A3435" s="453" t="str">
        <x:v>DEZEMBRO 2025</x:v>
      </x:c>
      <x:c r="B3435" s="453" t="str">
        <x:v>O&amp;M</x:v>
      </x:c>
      <x:c r="C3435" s="453" t="str">
        <x:v>PRODUÇÃO</x:v>
      </x:c>
      <x:c r="D3435" s="453" t="str">
        <x:v>LINHA VIVA</x:v>
      </x:c>
      <x:c r="E3435" s="453" t="str">
        <x:v>5031200338</x:v>
      </x:c>
      <x:c r="F3435" s="601" t="str">
        <x:v>TURMA LV INST POSTE ESTRUT PRIMARIA LV</x:v>
      </x:c>
      <x:c r="G3435" s="453" t="str">
        <x:v>UNIDADE</x:v>
      </x:c>
      <x:c r="H3435" s="604" t="n">
        <x:v>48</x:v>
      </x:c>
      <x:c r="I3435" s="607" t="n">
        <x:v>46504.61</x:v>
      </x:c>
      <x:c r="J3435" s="607" t="n">
        <x:v>60907.68</x:v>
      </x:c>
      <x:c r="K3435" s="453" t="str">
        <x:v>NORTE | SUL</x:v>
      </x:c>
      <x:c r="L3435" s="453" t="str">
        <x:v>SIM</x:v>
      </x:c>
      <x:c r="M3435" s="453" t="str">
        <x:v>PRODUÇÃO · COMPÕE O FATOR K</x:v>
      </x:c>
      <x:c r="N3435" s="453" t="str">
        <x:v>DE/PARA POR CÓDIGO</x:v>
      </x:c>
    </x:row>
    <x:row r="3436">
      <x:c r="A3436" s="453" t="str">
        <x:v>DEZEMBRO 2025</x:v>
      </x:c>
      <x:c r="B3436" s="453" t="str">
        <x:v>O&amp;M</x:v>
      </x:c>
      <x:c r="C3436" s="453" t="str">
        <x:v>PRODUÇÃO</x:v>
      </x:c>
      <x:c r="D3436" s="453" t="str">
        <x:v>LINHA VIVA</x:v>
      </x:c>
      <x:c r="E3436" s="453" t="str">
        <x:v>5031200339</x:v>
      </x:c>
      <x:c r="F3436" s="601" t="str">
        <x:v>TURMA LV RET POSTE ESTRUT PRIMARIA LV</x:v>
      </x:c>
      <x:c r="G3436" s="453" t="str">
        <x:v>UNIDADE</x:v>
      </x:c>
      <x:c r="H3436" s="604" t="n">
        <x:v>25</x:v>
      </x:c>
      <x:c r="I3436" s="607" t="n">
        <x:v>14944.35</x:v>
      </x:c>
      <x:c r="J3436" s="607" t="n">
        <x:v>27191.5</x:v>
      </x:c>
      <x:c r="K3436" s="453" t="str">
        <x:v>NORTE | SUL</x:v>
      </x:c>
      <x:c r="L3436" s="453" t="str">
        <x:v>SIM</x:v>
      </x:c>
      <x:c r="M3436" s="453" t="str">
        <x:v>PRODUÇÃO · COMPÕE O FATOR K</x:v>
      </x:c>
      <x:c r="N3436" s="453" t="str">
        <x:v>DE/PARA POR CÓDIGO</x:v>
      </x:c>
    </x:row>
    <x:row r="3437">
      <x:c r="A3437" s="453" t="str">
        <x:v>DEZEMBRO 2025</x:v>
      </x:c>
      <x:c r="B3437" s="453" t="str">
        <x:v>O&amp;M</x:v>
      </x:c>
      <x:c r="C3437" s="453" t="str">
        <x:v>PRODUÇÃO</x:v>
      </x:c>
      <x:c r="D3437" s="453" t="str">
        <x:v>LINHA VIVA</x:v>
      </x:c>
      <x:c r="E3437" s="453" t="str">
        <x:v>5031200340</x:v>
      </x:c>
      <x:c r="F3437" s="601" t="str">
        <x:v>NIVELAR CRUZETA LV</x:v>
      </x:c>
      <x:c r="G3437" s="453" t="str">
        <x:v>CONJUNTO</x:v>
      </x:c>
      <x:c r="H3437" s="604" t="n">
        <x:v>25</x:v>
      </x:c>
      <x:c r="I3437" s="607" t="n">
        <x:v>9132.25</x:v>
      </x:c>
      <x:c r="J3437" s="607" t="n">
        <x:v>13214.25</x:v>
      </x:c>
      <x:c r="K3437" s="453" t="str">
        <x:v>NORTE</x:v>
      </x:c>
      <x:c r="L3437" s="453" t="str">
        <x:v>SIM</x:v>
      </x:c>
      <x:c r="M3437" s="453" t="str">
        <x:v>PRODUÇÃO · COMPÕE O FATOR K</x:v>
      </x:c>
      <x:c r="N3437" s="453" t="str">
        <x:v>DE/PARA POR CÓDIGO</x:v>
      </x:c>
    </x:row>
    <x:row r="3438">
      <x:c r="A3438" s="453" t="str">
        <x:v>DEZEMBRO 2025</x:v>
      </x:c>
      <x:c r="B3438" s="453" t="str">
        <x:v>O&amp;M</x:v>
      </x:c>
      <x:c r="C3438" s="453" t="str">
        <x:v>PRODUÇÃO</x:v>
      </x:c>
      <x:c r="D3438" s="453" t="str">
        <x:v>LINHA VIVA</x:v>
      </x:c>
      <x:c r="E3438" s="453" t="str">
        <x:v>5031200363</x:v>
      </x:c>
      <x:c r="F3438" s="601" t="str">
        <x:v>INST ESTR CP RELIG DIST 1F BASE C 1F LV</x:v>
      </x:c>
      <x:c r="G3438" s="453" t="str">
        <x:v>CONJUNTO</x:v>
      </x:c>
      <x:c r="H3438" s="604" t="n">
        <x:v>9</x:v>
      </x:c>
      <x:c r="I3438" s="607" t="n">
        <x:v>7463.07</x:v>
      </x:c>
      <x:c r="J3438" s="607" t="n">
        <x:v>12594.06</x:v>
      </x:c>
      <x:c r="K3438" s="453" t="str">
        <x:v>NORTE | SUL</x:v>
      </x:c>
      <x:c r="L3438" s="453" t="str">
        <x:v>SIM</x:v>
      </x:c>
      <x:c r="M3438" s="453" t="str">
        <x:v>PRODUÇÃO · COMPÕE O FATOR K</x:v>
      </x:c>
      <x:c r="N3438" s="453" t="str">
        <x:v>DE/PARA POR CÓDIGO</x:v>
      </x:c>
    </x:row>
    <x:row r="3439">
      <x:c r="A3439" s="453" t="str">
        <x:v>DEZEMBRO 2025</x:v>
      </x:c>
      <x:c r="B3439" s="453" t="str">
        <x:v>O&amp;M</x:v>
      </x:c>
      <x:c r="C3439" s="453" t="str">
        <x:v>PRODUÇÃO</x:v>
      </x:c>
      <x:c r="D3439" s="453" t="str">
        <x:v>LINHA VIVA</x:v>
      </x:c>
      <x:c r="E3439" s="453" t="str">
        <x:v>5031300110</x:v>
      </x:c>
      <x:c r="F3439" s="601" t="str">
        <x:v>INST ISOLADOR PINO/PILAR LV</x:v>
      </x:c>
      <x:c r="G3439" s="453" t="str">
        <x:v>UNIDADE</x:v>
      </x:c>
      <x:c r="H3439" s="604" t="n">
        <x:v>264</x:v>
      </x:c>
      <x:c r="I3439" s="607" t="n">
        <x:v>70577.6</x:v>
      </x:c>
      <x:c r="J3439" s="607" t="n">
        <x:v>85902.96</x:v>
      </x:c>
      <x:c r="K3439" s="453" t="str">
        <x:v>NORTE | SUL</x:v>
      </x:c>
      <x:c r="L3439" s="453" t="str">
        <x:v>SIM</x:v>
      </x:c>
      <x:c r="M3439" s="453" t="str">
        <x:v>PRODUÇÃO · COMPÕE O FATOR K</x:v>
      </x:c>
      <x:c r="N3439" s="453" t="str">
        <x:v>DE/PARA POR CÓDIGO</x:v>
      </x:c>
    </x:row>
    <x:row r="3440">
      <x:c r="A3440" s="453" t="str">
        <x:v>DEZEMBRO 2025</x:v>
      </x:c>
      <x:c r="B3440" s="453" t="str">
        <x:v>O&amp;M</x:v>
      </x:c>
      <x:c r="C3440" s="453" t="str">
        <x:v>PRODUÇÃO</x:v>
      </x:c>
      <x:c r="D3440" s="453" t="str">
        <x:v>LINHA VIVA</x:v>
      </x:c>
      <x:c r="E3440" s="453" t="str">
        <x:v>5031300111</x:v>
      </x:c>
      <x:c r="F3440" s="601" t="str">
        <x:v>RET ISOLADOR PINO/PILAR LV</x:v>
      </x:c>
      <x:c r="G3440" s="453" t="str">
        <x:v>UNIDADE</x:v>
      </x:c>
      <x:c r="H3440" s="604" t="n">
        <x:v>258</x:v>
      </x:c>
      <x:c r="I3440" s="607" t="n">
        <x:v>27821.34</x:v>
      </x:c>
      <x:c r="J3440" s="607" t="n">
        <x:v>56122.74</x:v>
      </x:c>
      <x:c r="K3440" s="453" t="str">
        <x:v>NORTE | SUL</x:v>
      </x:c>
      <x:c r="L3440" s="453" t="str">
        <x:v>SIM</x:v>
      </x:c>
      <x:c r="M3440" s="453" t="str">
        <x:v>PRODUÇÃO · COMPÕE O FATOR K</x:v>
      </x:c>
      <x:c r="N3440" s="453" t="str">
        <x:v>DE/PARA POR CÓDIGO | NÃO INFORMADA</x:v>
      </x:c>
    </x:row>
    <x:row r="3441">
      <x:c r="A3441" s="453" t="str">
        <x:v>DEZEMBRO 2025</x:v>
      </x:c>
      <x:c r="B3441" s="453" t="str">
        <x:v>O&amp;M</x:v>
      </x:c>
      <x:c r="C3441" s="453" t="str">
        <x:v>PRODUÇÃO</x:v>
      </x:c>
      <x:c r="D3441" s="453" t="str">
        <x:v>LINHA VIVA</x:v>
      </x:c>
      <x:c r="E3441" s="453" t="str">
        <x:v>5031300112</x:v>
      </x:c>
      <x:c r="F3441" s="601" t="str">
        <x:v>INST ISOLAD DISCO/ANCORAGEM LV</x:v>
      </x:c>
      <x:c r="G3441" s="453" t="str">
        <x:v>CONJUNTO</x:v>
      </x:c>
      <x:c r="H3441" s="604" t="n">
        <x:v>47</x:v>
      </x:c>
      <x:c r="I3441" s="607" t="n">
        <x:v>20713.55</x:v>
      </x:c>
      <x:c r="J3441" s="607" t="n">
        <x:v>17062.88</x:v>
      </x:c>
      <x:c r="K3441" s="453" t="str">
        <x:v>NORTE | SUL</x:v>
      </x:c>
      <x:c r="L3441" s="453" t="str">
        <x:v>SIM</x:v>
      </x:c>
      <x:c r="M3441" s="453" t="str">
        <x:v>PRODUÇÃO · COMPÕE O FATOR K</x:v>
      </x:c>
      <x:c r="N3441" s="453" t="str">
        <x:v>DE/PARA POR CÓDIGO</x:v>
      </x:c>
    </x:row>
    <x:row r="3442">
      <x:c r="A3442" s="453" t="str">
        <x:v>DEZEMBRO 2025</x:v>
      </x:c>
      <x:c r="B3442" s="453" t="str">
        <x:v>O&amp;M</x:v>
      </x:c>
      <x:c r="C3442" s="453" t="str">
        <x:v>PRODUÇÃO</x:v>
      </x:c>
      <x:c r="D3442" s="453" t="str">
        <x:v>LINHA VIVA</x:v>
      </x:c>
      <x:c r="E3442" s="453" t="str">
        <x:v>5031300113</x:v>
      </x:c>
      <x:c r="F3442" s="601" t="str">
        <x:v>RET ISOLAD DISCO/ANCORAGEM LV</x:v>
      </x:c>
      <x:c r="G3442" s="453" t="str">
        <x:v>CONJUNTO</x:v>
      </x:c>
      <x:c r="H3442" s="604" t="n">
        <x:v>25</x:v>
      </x:c>
      <x:c r="I3442" s="607" t="n">
        <x:v>4265.49</x:v>
      </x:c>
      <x:c r="J3442" s="607" t="n">
        <x:v>6363.75</x:v>
      </x:c>
      <x:c r="K3442" s="453" t="str">
        <x:v>NORTE | SUL</x:v>
      </x:c>
      <x:c r="L3442" s="453" t="str">
        <x:v>SIM</x:v>
      </x:c>
      <x:c r="M3442" s="453" t="str">
        <x:v>PRODUÇÃO · COMPÕE O FATOR K</x:v>
      </x:c>
      <x:c r="N3442" s="453" t="str">
        <x:v>DE/PARA POR CÓDIGO</x:v>
      </x:c>
    </x:row>
    <x:row r="3443">
      <x:c r="A3443" s="453" t="str">
        <x:v>DEZEMBRO 2025</x:v>
      </x:c>
      <x:c r="B3443" s="453" t="str">
        <x:v>O&amp;M</x:v>
      </x:c>
      <x:c r="C3443" s="453" t="str">
        <x:v>PRODUÇÃO</x:v>
      </x:c>
      <x:c r="D3443" s="453" t="str">
        <x:v>LINHA VIVA</x:v>
      </x:c>
      <x:c r="E3443" s="453" t="str">
        <x:v>5032000207</x:v>
      </x:c>
      <x:c r="F3443" s="601" t="str">
        <x:v>INST EMENDA COND NU AL/CU LV</x:v>
      </x:c>
      <x:c r="G3443" s="453" t="str">
        <x:v>UNIDADE</x:v>
      </x:c>
      <x:c r="H3443" s="604" t="n">
        <x:v>19</x:v>
      </x:c>
      <x:c r="I3443" s="607" t="n">
        <x:v>6821.95</x:v>
      </x:c>
      <x:c r="J3443" s="607" t="n">
        <x:v>6889.21</x:v>
      </x:c>
      <x:c r="K3443" s="453" t="str">
        <x:v>NORTE | SUL</x:v>
      </x:c>
      <x:c r="L3443" s="453" t="str">
        <x:v>SIM</x:v>
      </x:c>
      <x:c r="M3443" s="453" t="str">
        <x:v>PRODUÇÃO · COMPÕE O FATOR K</x:v>
      </x:c>
      <x:c r="N3443" s="453" t="str">
        <x:v>DE/PARA POR CÓDIGO</x:v>
      </x:c>
    </x:row>
    <x:row r="3444">
      <x:c r="A3444" s="453" t="str">
        <x:v>DEZEMBRO 2025</x:v>
      </x:c>
      <x:c r="B3444" s="453" t="str">
        <x:v>O&amp;M</x:v>
      </x:c>
      <x:c r="C3444" s="453" t="str">
        <x:v>PRODUÇÃO</x:v>
      </x:c>
      <x:c r="D3444" s="453" t="str">
        <x:v>LINHA VIVA</x:v>
      </x:c>
      <x:c r="E3444" s="453" t="str">
        <x:v>5032000208</x:v>
      </x:c>
      <x:c r="F3444" s="601" t="str">
        <x:v>INST CONECTOR EM CONDUTOR LV</x:v>
      </x:c>
      <x:c r="G3444" s="453" t="str">
        <x:v>UNIDADE</x:v>
      </x:c>
      <x:c r="H3444" s="604" t="n">
        <x:v>147</x:v>
      </x:c>
      <x:c r="I3444" s="607" t="n">
        <x:v>31372.08</x:v>
      </x:c>
      <x:c r="J3444" s="607" t="n">
        <x:v>39863.46</x:v>
      </x:c>
      <x:c r="K3444" s="453" t="str">
        <x:v>NORTE | SUL</x:v>
      </x:c>
      <x:c r="L3444" s="453" t="str">
        <x:v>SIM</x:v>
      </x:c>
      <x:c r="M3444" s="453" t="str">
        <x:v>PRODUÇÃO · COMPÕE O FATOR K</x:v>
      </x:c>
      <x:c r="N3444" s="453" t="str">
        <x:v>DE/PARA POR CÓDIGO</x:v>
      </x:c>
    </x:row>
    <x:row r="3445">
      <x:c r="A3445" s="453" t="str">
        <x:v>DEZEMBRO 2025</x:v>
      </x:c>
      <x:c r="B3445" s="453" t="str">
        <x:v>O&amp;M</x:v>
      </x:c>
      <x:c r="C3445" s="453" t="str">
        <x:v>PRODUÇÃO</x:v>
      </x:c>
      <x:c r="D3445" s="453" t="str">
        <x:v>LINHA VIVA</x:v>
      </x:c>
      <x:c r="E3445" s="453" t="str">
        <x:v>5032000209</x:v>
      </x:c>
      <x:c r="F3445" s="601" t="str">
        <x:v>RET CONECTOR EM CONDUTOR LV</x:v>
      </x:c>
      <x:c r="G3445" s="453" t="str">
        <x:v>UNIDADE</x:v>
      </x:c>
      <x:c r="H3445" s="604" t="n">
        <x:v>149</x:v>
      </x:c>
      <x:c r="I3445" s="607" t="n">
        <x:v>24421.72</x:v>
      </x:c>
      <x:c r="J3445" s="607" t="n">
        <x:v>25562.44</x:v>
      </x:c>
      <x:c r="K3445" s="453" t="str">
        <x:v>NORTE</x:v>
      </x:c>
      <x:c r="L3445" s="453" t="str">
        <x:v>SIM</x:v>
      </x:c>
      <x:c r="M3445" s="453" t="str">
        <x:v>PRODUÇÃO · COMPÕE O FATOR K</x:v>
      </x:c>
      <x:c r="N3445" s="453" t="str">
        <x:v>DE/PARA POR CÓDIGO</x:v>
      </x:c>
    </x:row>
    <x:row r="3446">
      <x:c r="A3446" s="453" t="str">
        <x:v>DEZEMBRO 2025</x:v>
      </x:c>
      <x:c r="B3446" s="453" t="str">
        <x:v>O&amp;M</x:v>
      </x:c>
      <x:c r="C3446" s="453" t="str">
        <x:v>PRODUÇÃO</x:v>
      </x:c>
      <x:c r="D3446" s="453" t="str">
        <x:v>LINHA VIVA</x:v>
      </x:c>
      <x:c r="E3446" s="453" t="str">
        <x:v>5032000214</x:v>
      </x:c>
      <x:c r="F3446" s="601" t="str">
        <x:v>INST AMARRACAO COND NU/MULTIP/PROTEG LV</x:v>
      </x:c>
      <x:c r="G3446" s="453" t="str">
        <x:v>UNIDADE</x:v>
      </x:c>
      <x:c r="H3446" s="604" t="n">
        <x:v>30</x:v>
      </x:c>
      <x:c r="I3446" s="607" t="n">
        <x:v>4772.34</x:v>
      </x:c>
      <x:c r="J3446" s="607" t="n">
        <x:v>9522.9</x:v>
      </x:c>
      <x:c r="K3446" s="453" t="str">
        <x:v>NORTE | SUL</x:v>
      </x:c>
      <x:c r="L3446" s="453" t="str">
        <x:v>SIM</x:v>
      </x:c>
      <x:c r="M3446" s="453" t="str">
        <x:v>PRODUÇÃO · COMPÕE O FATOR K</x:v>
      </x:c>
      <x:c r="N3446" s="453" t="str">
        <x:v>DE/PARA POR CÓDIGO</x:v>
      </x:c>
    </x:row>
    <x:row r="3447">
      <x:c r="A3447" s="453" t="str">
        <x:v>DEZEMBRO 2025</x:v>
      </x:c>
      <x:c r="B3447" s="453" t="str">
        <x:v>O&amp;M</x:v>
      </x:c>
      <x:c r="C3447" s="453" t="str">
        <x:v>PRODUÇÃO</x:v>
      </x:c>
      <x:c r="D3447" s="453" t="str">
        <x:v>LINHA VIVA</x:v>
      </x:c>
      <x:c r="E3447" s="453" t="str">
        <x:v>5032000215</x:v>
      </x:c>
      <x:c r="F3447" s="601" t="str">
        <x:v>INST FLY TAP/CRUZAM AEREO LV</x:v>
      </x:c>
      <x:c r="G3447" s="453" t="str">
        <x:v>UNIDADE</x:v>
      </x:c>
      <x:c r="H3447" s="604" t="n">
        <x:v>12</x:v>
      </x:c>
      <x:c r="I3447" s="607" t="n">
        <x:v>10022.43</x:v>
      </x:c>
      <x:c r="J3447" s="607" t="n">
        <x:v>6144.24</x:v>
      </x:c>
      <x:c r="K3447" s="453" t="str">
        <x:v>NORTE | SUL</x:v>
      </x:c>
      <x:c r="L3447" s="453" t="str">
        <x:v>SIM</x:v>
      </x:c>
      <x:c r="M3447" s="453" t="str">
        <x:v>PRODUÇÃO · COMPÕE O FATOR K</x:v>
      </x:c>
      <x:c r="N3447" s="453" t="str">
        <x:v>DE/PARA POR CÓDIGO | NÃO INFORMADA</x:v>
      </x:c>
    </x:row>
    <x:row r="3448">
      <x:c r="A3448" s="453" t="str">
        <x:v>DEZEMBRO 2025</x:v>
      </x:c>
      <x:c r="B3448" s="453" t="str">
        <x:v>O&amp;M</x:v>
      </x:c>
      <x:c r="C3448" s="453" t="str">
        <x:v>PRODUÇÃO</x:v>
      </x:c>
      <x:c r="D3448" s="453" t="str">
        <x:v>LINHA VIVA</x:v>
      </x:c>
      <x:c r="E3448" s="453" t="str">
        <x:v>5032000216</x:v>
      </x:c>
      <x:c r="F3448" s="601" t="str">
        <x:v>RET FLY TAP /CRUZAM AEREO LV</x:v>
      </x:c>
      <x:c r="G3448" s="453" t="str">
        <x:v>UNIDADE</x:v>
      </x:c>
      <x:c r="H3448" s="604" t="n">
        <x:v>4</x:v>
      </x:c>
      <x:c r="I3448" s="607" t="n">
        <x:v>3435.73</x:v>
      </x:c>
      <x:c r="J3448" s="607" t="n">
        <x:v>1316.88</x:v>
      </x:c>
      <x:c r="K3448" s="453" t="str">
        <x:v>NORTE</x:v>
      </x:c>
      <x:c r="L3448" s="453" t="str">
        <x:v>SIM</x:v>
      </x:c>
      <x:c r="M3448" s="453" t="str">
        <x:v>PRODUÇÃO · COMPÕE O FATOR K</x:v>
      </x:c>
      <x:c r="N3448" s="453" t="str">
        <x:v>DE/PARA POR CÓDIGO</x:v>
      </x:c>
    </x:row>
    <x:row r="3449">
      <x:c r="A3449" s="453" t="str">
        <x:v>DEZEMBRO 2025</x:v>
      </x:c>
      <x:c r="B3449" s="453" t="str">
        <x:v>O&amp;M</x:v>
      </x:c>
      <x:c r="C3449" s="453" t="str">
        <x:v>PRODUÇÃO</x:v>
      </x:c>
      <x:c r="D3449" s="453" t="str">
        <x:v>LINHA VIVA</x:v>
      </x:c>
      <x:c r="E3449" s="453" t="str">
        <x:v>5033000292</x:v>
      </x:c>
      <x:c r="F3449" s="601" t="str">
        <x:v>INST CHAVE FUSIVEL 15/25KV LV</x:v>
      </x:c>
      <x:c r="G3449" s="453" t="str">
        <x:v>UNIDADE</x:v>
      </x:c>
      <x:c r="H3449" s="604" t="n">
        <x:v>142</x:v>
      </x:c>
      <x:c r="I3449" s="607" t="n">
        <x:v>100431.21</x:v>
      </x:c>
      <x:c r="J3449" s="607" t="n">
        <x:v>54056.56</x:v>
      </x:c>
      <x:c r="K3449" s="453" t="str">
        <x:v>NORTE | SUL</x:v>
      </x:c>
      <x:c r="L3449" s="453" t="str">
        <x:v>SIM</x:v>
      </x:c>
      <x:c r="M3449" s="453" t="str">
        <x:v>PRODUÇÃO · COMPÕE O FATOR K</x:v>
      </x:c>
      <x:c r="N3449" s="453" t="str">
        <x:v>DE/PARA POR CÓDIGO | NÃO INFORMADA</x:v>
      </x:c>
    </x:row>
    <x:row r="3450">
      <x:c r="A3450" s="453" t="str">
        <x:v>DEZEMBRO 2025</x:v>
      </x:c>
      <x:c r="B3450" s="453" t="str">
        <x:v>O&amp;M</x:v>
      </x:c>
      <x:c r="C3450" s="453" t="str">
        <x:v>PRODUÇÃO</x:v>
      </x:c>
      <x:c r="D3450" s="453" t="str">
        <x:v>LINHA VIVA</x:v>
      </x:c>
      <x:c r="E3450" s="453" t="str">
        <x:v>5033000293</x:v>
      </x:c>
      <x:c r="F3450" s="601" t="str">
        <x:v>RET CHAVE FUSIVEL 15/25KV LV</x:v>
      </x:c>
      <x:c r="G3450" s="453" t="str">
        <x:v>UNIDADE</x:v>
      </x:c>
      <x:c r="H3450" s="604" t="n">
        <x:v>118</x:v>
      </x:c>
      <x:c r="I3450" s="607" t="n">
        <x:v>63658.68</x:v>
      </x:c>
      <x:c r="J3450" s="607" t="n">
        <x:v>39959.52</x:v>
      </x:c>
      <x:c r="K3450" s="453" t="str">
        <x:v>NORTE | SUL</x:v>
      </x:c>
      <x:c r="L3450" s="453" t="str">
        <x:v>SIM</x:v>
      </x:c>
      <x:c r="M3450" s="453" t="str">
        <x:v>PRODUÇÃO · COMPÕE O FATOR K</x:v>
      </x:c>
      <x:c r="N3450" s="453" t="str">
        <x:v>DE/PARA POR CÓDIGO</x:v>
      </x:c>
    </x:row>
    <x:row r="3451">
      <x:c r="A3451" s="453" t="str">
        <x:v>DEZEMBRO 2025</x:v>
      </x:c>
      <x:c r="B3451" s="453" t="str">
        <x:v>O&amp;M</x:v>
      </x:c>
      <x:c r="C3451" s="453" t="str">
        <x:v>PRODUÇÃO</x:v>
      </x:c>
      <x:c r="D3451" s="453" t="str">
        <x:v>LINHA VIVA</x:v>
      </x:c>
      <x:c r="E3451" s="453" t="str">
        <x:v>5033000296</x:v>
      </x:c>
      <x:c r="F3451" s="601" t="str">
        <x:v>INST CHAVE FACA LV</x:v>
      </x:c>
      <x:c r="G3451" s="453" t="str">
        <x:v>UNIDADE</x:v>
      </x:c>
      <x:c r="H3451" s="604" t="n">
        <x:v>89</x:v>
      </x:c>
      <x:c r="I3451" s="607" t="n">
        <x:v>62276.03</x:v>
      </x:c>
      <x:c r="J3451" s="607" t="n">
        <x:v>33880.52</x:v>
      </x:c>
      <x:c r="K3451" s="453" t="str">
        <x:v>NORTE | SUL</x:v>
      </x:c>
      <x:c r="L3451" s="453" t="str">
        <x:v>SIM</x:v>
      </x:c>
      <x:c r="M3451" s="453" t="str">
        <x:v>PRODUÇÃO · COMPÕE O FATOR K</x:v>
      </x:c>
      <x:c r="N3451" s="453" t="str">
        <x:v>DE/PARA POR CÓDIGO</x:v>
      </x:c>
    </x:row>
    <x:row r="3452">
      <x:c r="A3452" s="453" t="str">
        <x:v>DEZEMBRO 2025</x:v>
      </x:c>
      <x:c r="B3452" s="453" t="str">
        <x:v>O&amp;M</x:v>
      </x:c>
      <x:c r="C3452" s="453" t="str">
        <x:v>PRODUÇÃO</x:v>
      </x:c>
      <x:c r="D3452" s="453" t="str">
        <x:v>LINHA VIVA</x:v>
      </x:c>
      <x:c r="E3452" s="453" t="str">
        <x:v>5033000297</x:v>
      </x:c>
      <x:c r="F3452" s="601" t="str">
        <x:v>RET CHAVE FACA LV</x:v>
      </x:c>
      <x:c r="G3452" s="453" t="str">
        <x:v>UNIDADE</x:v>
      </x:c>
      <x:c r="H3452" s="604" t="n">
        <x:v>92</x:v>
      </x:c>
      <x:c r="I3452" s="607" t="n">
        <x:v>48179.05</x:v>
      </x:c>
      <x:c r="J3452" s="607" t="n">
        <x:v>31154.88</x:v>
      </x:c>
      <x:c r="K3452" s="453" t="str">
        <x:v>NORTE | SUL</x:v>
      </x:c>
      <x:c r="L3452" s="453" t="str">
        <x:v>SIM</x:v>
      </x:c>
      <x:c r="M3452" s="453" t="str">
        <x:v>PRODUÇÃO · COMPÕE O FATOR K</x:v>
      </x:c>
      <x:c r="N3452" s="453" t="str">
        <x:v>DE/PARA POR CÓDIGO</x:v>
      </x:c>
    </x:row>
    <x:row r="3453">
      <x:c r="A3453" s="453" t="str">
        <x:v>DEZEMBRO 2025</x:v>
      </x:c>
      <x:c r="B3453" s="453" t="str">
        <x:v>O&amp;M</x:v>
      </x:c>
      <x:c r="C3453" s="453" t="str">
        <x:v>PRODUÇÃO</x:v>
      </x:c>
      <x:c r="D3453" s="453" t="str">
        <x:v>LINHA VIVA</x:v>
      </x:c>
      <x:c r="E3453" s="453" t="str">
        <x:v>5033000318</x:v>
      </x:c>
      <x:c r="F3453" s="601" t="str">
        <x:v>INST PARA-RAIOS MT LV</x:v>
      </x:c>
      <x:c r="G3453" s="453" t="str">
        <x:v>UNIDADE</x:v>
      </x:c>
      <x:c r="H3453" s="604" t="n">
        <x:v>65</x:v>
      </x:c>
      <x:c r="I3453" s="607" t="n">
        <x:v>73087.87</x:v>
      </x:c>
      <x:c r="J3453" s="607" t="n">
        <x:v>25398.1</x:v>
      </x:c>
      <x:c r="K3453" s="453" t="str">
        <x:v>NORTE | SUL</x:v>
      </x:c>
      <x:c r="L3453" s="453" t="str">
        <x:v>SIM</x:v>
      </x:c>
      <x:c r="M3453" s="453" t="str">
        <x:v>PRODUÇÃO · COMPÕE O FATOR K</x:v>
      </x:c>
      <x:c r="N3453" s="453" t="str">
        <x:v>DE/PARA POR CÓDIGO | NÃO INFORMADA</x:v>
      </x:c>
    </x:row>
    <x:row r="3454">
      <x:c r="A3454" s="453" t="str">
        <x:v>DEZEMBRO 2025</x:v>
      </x:c>
      <x:c r="B3454" s="453" t="str">
        <x:v>O&amp;M</x:v>
      </x:c>
      <x:c r="C3454" s="453" t="str">
        <x:v>PRODUÇÃO</x:v>
      </x:c>
      <x:c r="D3454" s="453" t="str">
        <x:v>LINHA VIVA</x:v>
      </x:c>
      <x:c r="E3454" s="453" t="str">
        <x:v>5033000319</x:v>
      </x:c>
      <x:c r="F3454" s="601" t="str">
        <x:v>RET PARA-RAIOS MT LV</x:v>
      </x:c>
      <x:c r="G3454" s="453" t="str">
        <x:v>UNIDADE</x:v>
      </x:c>
      <x:c r="H3454" s="604" t="n">
        <x:v>74</x:v>
      </x:c>
      <x:c r="I3454" s="607" t="n">
        <x:v>53790.83</x:v>
      </x:c>
      <x:c r="J3454" s="607" t="n">
        <x:v>18147.02</x:v>
      </x:c>
      <x:c r="K3454" s="453" t="str">
        <x:v>NORTE | SUL</x:v>
      </x:c>
      <x:c r="L3454" s="453" t="str">
        <x:v>SIM</x:v>
      </x:c>
      <x:c r="M3454" s="453" t="str">
        <x:v>PRODUÇÃO · COMPÕE O FATOR K</x:v>
      </x:c>
      <x:c r="N3454" s="453" t="str">
        <x:v>DE/PARA POR CÓDIGO</x:v>
      </x:c>
    </x:row>
    <x:row r="3455">
      <x:c r="A3455" s="453" t="str">
        <x:v>DEZEMBRO 2025</x:v>
      </x:c>
      <x:c r="B3455" s="453" t="str">
        <x:v>O&amp;M</x:v>
      </x:c>
      <x:c r="C3455" s="453" t="str">
        <x:v>PRODUÇÃO</x:v>
      </x:c>
      <x:c r="D3455" s="453" t="str">
        <x:v>LIGAÇÃO NOVA</x:v>
      </x:c>
      <x:c r="E3455" s="453" t="str">
        <x:v>5082000194</x:v>
      </x:c>
      <x:c r="F3455" s="601" t="str">
        <x:v>INST PADRAO ENTRADA PARCIAL STC</x:v>
      </x:c>
      <x:c r="G3455" s="453" t="str">
        <x:v>UNIDADE</x:v>
      </x:c>
      <x:c r="H3455" s="604" t="n">
        <x:v>444</x:v>
      </x:c>
      <x:c r="I3455" s="607" t="n">
        <x:v>28198.44</x:v>
      </x:c>
      <x:c r="J3455" s="607" t="n">
        <x:v>96507.84</x:v>
      </x:c>
      <x:c r="K3455" s="453" t="str">
        <x:v>NORTE</x:v>
      </x:c>
      <x:c r="L3455" s="453" t="str">
        <x:v>SIM</x:v>
      </x:c>
      <x:c r="M3455" s="453" t="str">
        <x:v>PRODUÇÃO · COMPÕE O FATOR K</x:v>
      </x:c>
      <x:c r="N3455" s="453" t="str">
        <x:v>DE/PARA POR CÓDIGO</x:v>
      </x:c>
    </x:row>
    <x:row r="3456">
      <x:c r="A3456" s="453" t="str">
        <x:v>DEZEMBRO 2025</x:v>
      </x:c>
      <x:c r="B3456" s="453" t="str">
        <x:v>O&amp;M</x:v>
      </x:c>
      <x:c r="C3456" s="453" t="str">
        <x:v>PRODUÇÃO</x:v>
      </x:c>
      <x:c r="D3456" s="453" t="str">
        <x:v>LIGAÇÃO NOVA</x:v>
      </x:c>
      <x:c r="E3456" s="453" t="str">
        <x:v>5082000198</x:v>
      </x:c>
      <x:c r="F3456" s="601" t="str">
        <x:v>INST MEDIDOR ELETRONICO STC</x:v>
      </x:c>
      <x:c r="G3456" s="453" t="str">
        <x:v>UNIDADE</x:v>
      </x:c>
      <x:c r="H3456" s="604" t="n">
        <x:v>444</x:v>
      </x:c>
      <x:c r="I3456" s="607" t="n">
        <x:v>26946.36</x:v>
      </x:c>
      <x:c r="J3456" s="607" t="n">
        <x:v>72984.72</x:v>
      </x:c>
      <x:c r="K3456" s="453" t="str">
        <x:v>NORTE</x:v>
      </x:c>
      <x:c r="L3456" s="453" t="str">
        <x:v>SIM</x:v>
      </x:c>
      <x:c r="M3456" s="453" t="str">
        <x:v>PRODUÇÃO · COMPÕE O FATOR K</x:v>
      </x:c>
      <x:c r="N3456" s="453" t="str">
        <x:v>DE/PARA POR CÓDIGO</x:v>
      </x:c>
    </x:row>
    <x:row r="3457">
      <x:c r="A3457" s="453" t="str">
        <x:v>DEZEMBRO 2025</x:v>
      </x:c>
      <x:c r="B3457" s="453" t="str">
        <x:v>O&amp;M</x:v>
      </x:c>
      <x:c r="C3457" s="453" t="str">
        <x:v>PRODUÇÃO</x:v>
      </x:c>
      <x:c r="D3457" s="453" t="str">
        <x:v>LINHA MORTA</x:v>
      </x:c>
      <x:c r="E3457" s="453" t="str">
        <x:v>5400099116</x:v>
      </x:c>
      <x:c r="F3457" s="601" t="str">
        <x:v>INST CORTA-CIRCUITO BT LM</x:v>
      </x:c>
      <x:c r="G3457" s="453" t="str">
        <x:v>UNIDADE</x:v>
      </x:c>
      <x:c r="H3457" s="604" t="n">
        <x:v>1</x:v>
      </x:c>
      <x:c r="I3457" s="607" t="n">
        <x:v>40.48</x:v>
      </x:c>
      <x:c r="J3457" s="607" t="n">
        <x:v>362.54</x:v>
      </x:c>
      <x:c r="K3457" s="453" t="str">
        <x:v>NORTE</x:v>
      </x:c>
      <x:c r="L3457" s="453" t="str">
        <x:v>SIM</x:v>
      </x:c>
      <x:c r="M3457" s="453" t="str">
        <x:v>PRODUÇÃO · COMPÕE O FATOR K</x:v>
      </x:c>
      <x:c r="N3457" s="453" t="str">
        <x:v>NÃO INFORMADA | DE/PARA POR CÓDIGO</x:v>
      </x:c>
    </x:row>
    <x:row r="3458">
      <x:c r="A3458" s="453" t="str">
        <x:v>DEZEMBRO 2025</x:v>
      </x:c>
      <x:c r="B3458" s="453" t="str">
        <x:v>O&amp;M</x:v>
      </x:c>
      <x:c r="C3458" s="453" t="str">
        <x:v>PRODUÇÃO</x:v>
      </x:c>
      <x:c r="D3458" s="453" t="str">
        <x:v>LINHA MORTA</x:v>
      </x:c>
      <x:c r="E3458" s="453" t="str">
        <x:v>5400099117</x:v>
      </x:c>
      <x:c r="F3458" s="601" t="str">
        <x:v>RET CORTA-CIRCUITO BT LM</x:v>
      </x:c>
      <x:c r="G3458" s="453" t="str">
        <x:v>UNIDADE</x:v>
      </x:c>
      <x:c r="H3458" s="604" t="n">
        <x:v>1</x:v>
      </x:c>
      <x:c r="I3458" s="607" t="n">
        <x:v>27.83</x:v>
      </x:c>
      <x:c r="J3458" s="607" t="n">
        <x:v>249.23</x:v>
      </x:c>
      <x:c r="K3458" s="453" t="str">
        <x:v>NORTE</x:v>
      </x:c>
      <x:c r="L3458" s="453" t="str">
        <x:v>SIM</x:v>
      </x:c>
      <x:c r="M3458" s="453" t="str">
        <x:v>PRODUÇÃO · COMPÕE O FATOR K</x:v>
      </x:c>
      <x:c r="N3458" s="453" t="str">
        <x:v>DE/PARA POR CÓDIGO</x:v>
      </x:c>
    </x:row>
    <x:row r="3459">
      <x:c r="A3459" s="453" t="str">
        <x:v>DEZEMBRO 2025</x:v>
      </x:c>
      <x:c r="B3459" s="453" t="str">
        <x:v>O&amp;M</x:v>
      </x:c>
      <x:c r="C3459" s="453" t="str">
        <x:v>PRODUÇÃO</x:v>
      </x:c>
      <x:c r="D3459" s="453" t="str">
        <x:v>LINHA MORTA</x:v>
      </x:c>
      <x:c r="E3459" s="453" t="str">
        <x:v>5400099188</x:v>
      </x:c>
      <x:c r="F3459" s="601" t="str">
        <x:v>INST HASTE PARA-RAIOS LM</x:v>
      </x:c>
      <x:c r="G3459" s="453" t="str">
        <x:v>UNIDADE</x:v>
      </x:c>
      <x:c r="H3459" s="604" t="n">
        <x:v>19</x:v>
      </x:c>
      <x:c r="I3459" s="607" t="n">
        <x:v>2132.94</x:v>
      </x:c>
      <x:c r="J3459" s="607" t="n">
        <x:v>5964.1</x:v>
      </x:c>
      <x:c r="K3459" s="453" t="str">
        <x:v>NORTE | SUL</x:v>
      </x:c>
      <x:c r="L3459" s="453" t="str">
        <x:v>SIM</x:v>
      </x:c>
      <x:c r="M3459" s="453" t="str">
        <x:v>PRODUÇÃO · COMPÕE O FATOR K</x:v>
      </x:c>
      <x:c r="N3459" s="453" t="str">
        <x:v>DE/PARA POR CÓDIGO</x:v>
      </x:c>
    </x:row>
    <x:row r="3460">
      <x:c r="A3460" s="453" t="str">
        <x:v>DEZEMBRO 2025</x:v>
      </x:c>
      <x:c r="B3460" s="453" t="str">
        <x:v>O&amp;M</x:v>
      </x:c>
      <x:c r="C3460" s="453" t="str">
        <x:v>PRODUÇÃO</x:v>
      </x:c>
      <x:c r="D3460" s="453" t="str">
        <x:v>LINHA MORTA</x:v>
      </x:c>
      <x:c r="E3460" s="453" t="str">
        <x:v>5400099189</x:v>
      </x:c>
      <x:c r="F3460" s="601" t="str">
        <x:v>RET HASTE PARA-RAIOS LM</x:v>
      </x:c>
      <x:c r="G3460" s="453" t="str">
        <x:v>UNIDADE</x:v>
      </x:c>
      <x:c r="H3460" s="604" t="n">
        <x:v>35</x:v>
      </x:c>
      <x:c r="I3460" s="607" t="n">
        <x:v>1537.2</x:v>
      </x:c>
      <x:c r="J3460" s="607" t="n">
        <x:v>5474.7</x:v>
      </x:c>
      <x:c r="K3460" s="453" t="str">
        <x:v>NORTE | SUL</x:v>
      </x:c>
      <x:c r="L3460" s="453" t="str">
        <x:v>SIM</x:v>
      </x:c>
      <x:c r="M3460" s="453" t="str">
        <x:v>PRODUÇÃO · COMPÕE O FATOR K</x:v>
      </x:c>
      <x:c r="N3460" s="453" t="str">
        <x:v>DE/PARA POR CÓDIGO</x:v>
      </x:c>
    </x:row>
    <x:row r="3461">
      <x:c r="A3461" s="453" t="str">
        <x:v>DEZEMBRO 2025</x:v>
      </x:c>
      <x:c r="B3461" s="453" t="str">
        <x:v>O&amp;M</x:v>
      </x:c>
      <x:c r="C3461" s="453" t="str">
        <x:v>PRODUÇÃO</x:v>
      </x:c>
      <x:c r="D3461" s="453" t="str">
        <x:v>LINHA MORTA</x:v>
      </x:c>
      <x:c r="E3461" s="453" t="str">
        <x:v>5400099204</x:v>
      </x:c>
      <x:c r="F3461" s="601" t="str">
        <x:v>IMPLANT TALA (REFORCO POSTE MAD) BASE LM</x:v>
      </x:c>
      <x:c r="G3461" s="453" t="str">
        <x:v>UNIDADE</x:v>
      </x:c>
      <x:c r="H3461" s="604" t="n">
        <x:v>67</x:v>
      </x:c>
      <x:c r="I3461" s="607" t="n">
        <x:v>70720.14</x:v>
      </x:c>
      <x:c r="J3461" s="607" t="n">
        <x:v>70808.95</x:v>
      </x:c>
      <x:c r="K3461" s="453" t="str">
        <x:v>NORTE</x:v>
      </x:c>
      <x:c r="L3461" s="453" t="str">
        <x:v>SIM</x:v>
      </x:c>
      <x:c r="M3461" s="453" t="str">
        <x:v>PRODUÇÃO · COMPÕE O FATOR K</x:v>
      </x:c>
      <x:c r="N3461" s="453" t="str">
        <x:v>DE/PARA POR CÓDIGO</x:v>
      </x:c>
    </x:row>
    <x:row r="3462">
      <x:c r="A3462" s="453" t="str">
        <x:v>DEZEMBRO 2025</x:v>
      </x:c>
      <x:c r="B3462" s="453" t="str">
        <x:v>PERDAS</x:v>
      </x:c>
      <x:c r="C3462" s="453" t="str">
        <x:v>PERDAS</x:v>
      </x:c>
      <x:c r="D3462" s="453" t="str">
        <x:v>FORA DO ANEXO IX</x:v>
      </x:c>
      <x:c r="E3462" s="453" t="str">
        <x:v>5015021017</x:v>
      </x:c>
      <x:c r="F3462" s="601" t="str">
        <x:v>RET MEDIDOR CONCENTR C/ TLI SUST SMC</x:v>
      </x:c>
      <x:c r="G3462" s="453" t="str">
        <x:v>NÃO INFORMADA</x:v>
      </x:c>
      <x:c r="H3462" s="604" t="n">
        <x:v>56</x:v>
      </x:c>
      <x:c r="I3462" s="607" t="n">
        <x:v>3959.76</x:v>
      </x:c>
      <x:c r="J3462" s="607" t="n">
        <x:v>19887.08</x:v>
      </x:c>
      <x:c r="K3462" s="453" t="str">
        <x:v>NORTE</x:v>
      </x:c>
      <x:c r="L3462" s="453" t="str">
        <x:v>NÃO</x:v>
      </x:c>
      <x:c r="M3462" s="453" t="str">
        <x:v>PERDAS · FORA DO FATOR K</x:v>
      </x:c>
      <x:c r="N3462" s="453" t="str">
        <x:v>AJUSTE TÉCNICO / SUGESTÃO DIRIGIDA</x:v>
      </x:c>
    </x:row>
    <x:row r="3463">
      <x:c r="A3463" s="453" t="str">
        <x:v>DEZEMBRO 2025</x:v>
      </x:c>
      <x:c r="B3463" s="453" t="str">
        <x:v>PERDAS</x:v>
      </x:c>
      <x:c r="C3463" s="453" t="str">
        <x:v>PERDAS</x:v>
      </x:c>
      <x:c r="D3463" s="453" t="str">
        <x:v>FORA DO ANEXO IX</x:v>
      </x:c>
      <x:c r="E3463" s="453" t="str">
        <x:v>5015021018</x:v>
      </x:c>
      <x:c r="F3463" s="601" t="str">
        <x:v>INST MEDIDOR CONCENTR C/ TLI SUST SMC</x:v>
      </x:c>
      <x:c r="G3463" s="453" t="str">
        <x:v>NÃO INFORMADA</x:v>
      </x:c>
      <x:c r="H3463" s="604" t="n">
        <x:v>57</x:v>
      </x:c>
      <x:c r="I3463" s="607" t="n">
        <x:v>6203.31</x:v>
      </x:c>
      <x:c r="J3463" s="607" t="n">
        <x:v>67111.84</x:v>
      </x:c>
      <x:c r="K3463" s="453" t="str">
        <x:v>NORTE</x:v>
      </x:c>
      <x:c r="L3463" s="453" t="str">
        <x:v>NÃO</x:v>
      </x:c>
      <x:c r="M3463" s="453" t="str">
        <x:v>PERDAS · FORA DO FATOR K</x:v>
      </x:c>
      <x:c r="N3463" s="453" t="str">
        <x:v>AJUSTE TÉCNICO / SUGESTÃO DIRIGIDA</x:v>
      </x:c>
    </x:row>
    <x:row r="3464">
      <x:c r="A3464" s="453" t="str">
        <x:v>DEZEMBRO 2025</x:v>
      </x:c>
      <x:c r="B3464" s="453" t="str">
        <x:v>PERDAS</x:v>
      </x:c>
      <x:c r="C3464" s="453" t="str">
        <x:v>PERDAS</x:v>
      </x:c>
      <x:c r="D3464" s="453" t="str">
        <x:v>FORA DO ANEXO IX</x:v>
      </x:c>
      <x:c r="E3464" s="453" t="str">
        <x:v>5017000007</x:v>
      </x:c>
      <x:c r="F3464" s="601" t="str">
        <x:v>RET RAM CONC/PLEX S VEIC SUSTEN SMC LM</x:v>
      </x:c>
      <x:c r="G3464" s="453" t="str">
        <x:v>NÃO INFORMADA</x:v>
      </x:c>
      <x:c r="H3464" s="604" t="n">
        <x:v>57</x:v>
      </x:c>
      <x:c r="I3464" s="607" t="n">
        <x:v>3342.48</x:v>
      </x:c>
      <x:c r="J3464" s="607" t="n">
        <x:v>5890.38</x:v>
      </x:c>
      <x:c r="K3464" s="453" t="str">
        <x:v>NORTE</x:v>
      </x:c>
      <x:c r="L3464" s="453" t="str">
        <x:v>NÃO</x:v>
      </x:c>
      <x:c r="M3464" s="453" t="str">
        <x:v>PERDAS · FORA DO FATOR K</x:v>
      </x:c>
      <x:c r="N3464" s="453" t="str">
        <x:v>AJUSTE TÉCNICO / SUGESTÃO DIRIGIDA</x:v>
      </x:c>
    </x:row>
    <x:row r="3465">
      <x:c r="A3465" s="453" t="str">
        <x:v>DEZEMBRO 2025</x:v>
      </x:c>
      <x:c r="B3465" s="453" t="str">
        <x:v>PERDAS</x:v>
      </x:c>
      <x:c r="C3465" s="453" t="str">
        <x:v>PERDAS</x:v>
      </x:c>
      <x:c r="D3465" s="453" t="str">
        <x:v>FORA DO ANEXO IX</x:v>
      </x:c>
      <x:c r="E3465" s="453" t="str">
        <x:v>5017000008</x:v>
      </x:c>
      <x:c r="F3465" s="601" t="str">
        <x:v>INST RAM CONC/PLEX S VEIC SUSTEN SMC</x:v>
      </x:c>
      <x:c r="G3465" s="453" t="str">
        <x:v>NÃO INFORMADA</x:v>
      </x:c>
      <x:c r="H3465" s="604" t="n">
        <x:v>57</x:v>
      </x:c>
      <x:c r="I3465" s="607" t="n">
        <x:v>4253.34</x:v>
      </x:c>
      <x:c r="J3465" s="607" t="n">
        <x:v>6947.63</x:v>
      </x:c>
      <x:c r="K3465" s="453" t="str">
        <x:v>NORTE</x:v>
      </x:c>
      <x:c r="L3465" s="453" t="str">
        <x:v>NÃO</x:v>
      </x:c>
      <x:c r="M3465" s="453" t="str">
        <x:v>PERDAS · FORA DO FATOR K</x:v>
      </x:c>
      <x:c r="N3465" s="453" t="str">
        <x:v>AJUSTE TÉCNICO / SUGESTÃO DIRIGIDA</x:v>
      </x:c>
    </x:row>
    <x:row r="3466">
      <x:c r="A3466" s="453" t="str">
        <x:v>DEZEMBRO 2025</x:v>
      </x:c>
      <x:c r="B3466" s="453" t="str">
        <x:v>PERDAS</x:v>
      </x:c>
      <x:c r="C3466" s="453" t="str">
        <x:v>PERDAS</x:v>
      </x:c>
      <x:c r="D3466" s="453" t="str">
        <x:v>FORA DO ANEXO IX</x:v>
      </x:c>
      <x:c r="E3466" s="453" t="str">
        <x:v>5080400007</x:v>
      </x:c>
      <x:c r="F3466" s="601" t="str">
        <x:v>SERV FISCALIZACAO INSPECAO EQ MF STC</x:v>
      </x:c>
      <x:c r="G3466" s="453" t="str">
        <x:v>NÃO INFORMADA</x:v>
      </x:c>
      <x:c r="H3466" s="604" t="n">
        <x:v>39.143</x:v>
      </x:c>
      <x:c r="I3466" s="607" t="n">
        <x:v>1328465.27</x:v>
      </x:c>
      <x:c r="J3466" s="607" t="n">
        <x:v>7565.34</x:v>
      </x:c>
      <x:c r="K3466" s="453" t="str">
        <x:v>NORTE | SUL</x:v>
      </x:c>
      <x:c r="L3466" s="453" t="str">
        <x:v>NÃO</x:v>
      </x:c>
      <x:c r="M3466" s="453" t="str">
        <x:v>PERDAS · FORA DO FATOR K</x:v>
      </x:c>
      <x:c r="N3466" s="453" t="str">
        <x:v>AJUSTE TÉCNICO / SUGESTÃO DIRIGIDA</x:v>
      </x:c>
    </x:row>
    <x:row r="3467">
      <x:c r="A3467" s="453" t="str">
        <x:v>DEZEMBRO 2025</x:v>
      </x:c>
      <x:c r="B3467" s="453" t="str">
        <x:v>PERDAS</x:v>
      </x:c>
      <x:c r="C3467" s="453" t="str">
        <x:v>PERDAS</x:v>
      </x:c>
      <x:c r="D3467" s="453" t="str">
        <x:v>LIGAÇÃO NOVA</x:v>
      </x:c>
      <x:c r="E3467" s="453" t="str">
        <x:v>5082000198</x:v>
      </x:c>
      <x:c r="F3467" s="601" t="str">
        <x:v>INST MEDIDOR ELETRONICO STC</x:v>
      </x:c>
      <x:c r="G3467" s="453" t="str">
        <x:v>UNIDADE</x:v>
      </x:c>
      <x:c r="H3467" s="604" t="n">
        <x:v>5081</x:v>
      </x:c>
      <x:c r="I3467" s="607" t="n">
        <x:v>1082811.91</x:v>
      </x:c>
      <x:c r="J3467" s="607" t="n">
        <x:v>835214.78</x:v>
      </x:c>
      <x:c r="K3467" s="453" t="str">
        <x:v>NORTE | SUL</x:v>
      </x:c>
      <x:c r="L3467" s="453" t="str">
        <x:v>NÃO</x:v>
      </x:c>
      <x:c r="M3467" s="453" t="str">
        <x:v>PERDAS · FORA DO FATOR K</x:v>
      </x:c>
      <x:c r="N3467" s="453" t="str">
        <x:v>AJUSTE TÉCNICO / SUGESTÃO DIRIGIDA</x:v>
      </x:c>
    </x:row>
    <x:row r="3468">
      <x:c r="A3468" s="453" t="str">
        <x:v>DEZEMBRO 2025</x:v>
      </x:c>
      <x:c r="B3468" s="453" t="str">
        <x:v>PERDAS</x:v>
      </x:c>
      <x:c r="C3468" s="453" t="str">
        <x:v>PERDAS</x:v>
      </x:c>
      <x:c r="D3468" s="453" t="str">
        <x:v>LIGAÇÃO NOVA</x:v>
      </x:c>
      <x:c r="E3468" s="453" t="str">
        <x:v>5082000199</x:v>
      </x:c>
      <x:c r="F3468" s="601" t="str">
        <x:v>RET MEDIDOR ELETRONICO STC</x:v>
      </x:c>
      <x:c r="G3468" s="453" t="str">
        <x:v>UNIDADE</x:v>
      </x:c>
      <x:c r="H3468" s="604" t="n">
        <x:v>4792</x:v>
      </x:c>
      <x:c r="I3468" s="607" t="n">
        <x:v>307981.84</x:v>
      </x:c>
      <x:c r="J3468" s="607" t="n">
        <x:v>551367.52</x:v>
      </x:c>
      <x:c r="K3468" s="453" t="str">
        <x:v>NORTE | SUL</x:v>
      </x:c>
      <x:c r="L3468" s="453" t="str">
        <x:v>NÃO</x:v>
      </x:c>
      <x:c r="M3468" s="453" t="str">
        <x:v>PERDAS · FORA DO FATOR K</x:v>
      </x:c>
      <x:c r="N3468" s="453" t="str">
        <x:v>AJUSTE TÉCNICO / SUGESTÃO DIRIGIDA</x:v>
      </x:c>
    </x:row>
    <x:row r="3469">
      <x:c r="A3469" s="453" t="str">
        <x:v>DEZEMBRO 2025</x:v>
      </x:c>
      <x:c r="B3469" s="453" t="str">
        <x:v>PERDAS</x:v>
      </x:c>
      <x:c r="C3469" s="453" t="str">
        <x:v>PERDAS</x:v>
      </x:c>
      <x:c r="D3469" s="453" t="str">
        <x:v>LIGAÇÃO NOVA</x:v>
      </x:c>
      <x:c r="E3469" s="453" t="str">
        <x:v>5082000203</x:v>
      </x:c>
      <x:c r="F3469" s="601" t="str">
        <x:v>INST RAMAL DE CONEXAO CONC/MULTIPLEX STC</x:v>
      </x:c>
      <x:c r="G3469" s="453" t="str">
        <x:v>UNIDADE</x:v>
      </x:c>
      <x:c r="H3469" s="604" t="n">
        <x:v>572</x:v>
      </x:c>
      <x:c r="I3469" s="607" t="n">
        <x:v>121898.92</x:v>
      </x:c>
      <x:c r="J3469" s="607" t="n">
        <x:v>137417.28</x:v>
      </x:c>
      <x:c r="K3469" s="453" t="str">
        <x:v>NORTE | SUL</x:v>
      </x:c>
      <x:c r="L3469" s="453" t="str">
        <x:v>NÃO</x:v>
      </x:c>
      <x:c r="M3469" s="453" t="str">
        <x:v>PERDAS · FORA DO FATOR K</x:v>
      </x:c>
      <x:c r="N3469" s="453" t="str">
        <x:v>SUGESTÃO POR SIMILARIDADE</x:v>
      </x:c>
    </x:row>
    <x:row r="3470">
      <x:c r="A3470" s="453" t="str">
        <x:v>DEZEMBRO 2025</x:v>
      </x:c>
      <x:c r="B3470" s="453" t="str">
        <x:v>PERDAS</x:v>
      </x:c>
      <x:c r="C3470" s="453" t="str">
        <x:v>PERDAS</x:v>
      </x:c>
      <x:c r="D3470" s="453" t="str">
        <x:v>FORA DO ANEXO IX</x:v>
      </x:c>
      <x:c r="E3470" s="453" t="str">
        <x:v>5082000249</x:v>
      </x:c>
      <x:c r="F3470" s="601" t="str">
        <x:v>RET RAMAL CONEX CONC/MULT NORM STC</x:v>
      </x:c>
      <x:c r="G3470" s="453" t="str">
        <x:v>NÃO INFORMADA</x:v>
      </x:c>
      <x:c r="H3470" s="604" t="n">
        <x:v>572</x:v>
      </x:c>
      <x:c r="I3470" s="607" t="n">
        <x:v>36762.44</x:v>
      </x:c>
      <x:c r="J3470" s="607" t="n">
        <x:v>35012.12</x:v>
      </x:c>
      <x:c r="K3470" s="453" t="str">
        <x:v>NORTE | SUL</x:v>
      </x:c>
      <x:c r="L3470" s="453" t="str">
        <x:v>NÃO</x:v>
      </x:c>
      <x:c r="M3470" s="453" t="str">
        <x:v>PERDAS · FORA DO FATOR K</x:v>
      </x:c>
      <x:c r="N3470" s="453" t="str">
        <x:v>SUGESTÃO POR SIMILARIDADE</x:v>
      </x:c>
    </x:row>
    <x:row r="3471">
      <x:c r="A3471" s="453" t="str">
        <x:v>DEZEMBRO 2025</x:v>
      </x:c>
      <x:c r="B3471" s="453" t="str">
        <x:v>STC</x:v>
      </x:c>
      <x:c r="C3471" s="453" t="str">
        <x:v>PRODUÇÃO</x:v>
      </x:c>
      <x:c r="D3471" s="453" t="str">
        <x:v>LIGAÇÃO NOVA</x:v>
      </x:c>
      <x:c r="E3471" s="453" t="str">
        <x:v>5010000009</x:v>
      </x:c>
      <x:c r="F3471" s="601" t="str">
        <x:v>INST RAMAL DE CONEXAO LIG PROVIS STC</x:v>
      </x:c>
      <x:c r="G3471" s="453" t="str">
        <x:v>UNIDADE</x:v>
      </x:c>
      <x:c r="H3471" s="604" t="n">
        <x:v>844</x:v>
      </x:c>
      <x:c r="I3471" s="607" t="n">
        <x:v>115374.8</x:v>
      </x:c>
      <x:c r="J3471" s="607" t="n">
        <x:v>202762.56</x:v>
      </x:c>
      <x:c r="K3471" s="453" t="str">
        <x:v>NORTE | SUL</x:v>
      </x:c>
      <x:c r="L3471" s="453" t="str">
        <x:v>SIM</x:v>
      </x:c>
      <x:c r="M3471" s="453" t="str">
        <x:v>PRODUÇÃO · COMPÕE O FATOR K</x:v>
      </x:c>
      <x:c r="N3471" s="453" t="str">
        <x:v>SUGESTÃO POR SIMILARIDADE</x:v>
      </x:c>
    </x:row>
    <x:row r="3472">
      <x:c r="A3472" s="453" t="str">
        <x:v>DEZEMBRO 2025</x:v>
      </x:c>
      <x:c r="B3472" s="453" t="str">
        <x:v>STC</x:v>
      </x:c>
      <x:c r="C3472" s="453" t="str">
        <x:v>PRODUÇÃO</x:v>
      </x:c>
      <x:c r="D3472" s="453" t="str">
        <x:v>PLANTÃO</x:v>
      </x:c>
      <x:c r="E3472" s="453" t="str">
        <x:v>5013300039</x:v>
      </x:c>
      <x:c r="F3472" s="601" t="str">
        <x:v>ATEND EMERG FALTA ENERGIA INDIV</x:v>
      </x:c>
      <x:c r="G3472" s="453" t="str">
        <x:v>UNIDADE</x:v>
      </x:c>
      <x:c r="H3472" s="604" t="n">
        <x:v>18507</x:v>
      </x:c>
      <x:c r="I3472" s="607" t="n">
        <x:v>6944936.82</x:v>
      </x:c>
      <x:c r="J3472" s="607" t="n">
        <x:v>4013428.02</x:v>
      </x:c>
      <x:c r="K3472" s="453" t="str">
        <x:v>NORTE | SUL</x:v>
      </x:c>
      <x:c r="L3472" s="453" t="str">
        <x:v>SIM</x:v>
      </x:c>
      <x:c r="M3472" s="453" t="str">
        <x:v>PRODUÇÃO · COMPÕE O FATOR K</x:v>
      </x:c>
      <x:c r="N3472" s="453" t="str">
        <x:v>SUGESTÃO POR SIMILARIDADE</x:v>
      </x:c>
    </x:row>
    <x:row r="3473">
      <x:c r="A3473" s="453" t="str">
        <x:v>DEZEMBRO 2025</x:v>
      </x:c>
      <x:c r="B3473" s="453" t="str">
        <x:v>STC</x:v>
      </x:c>
      <x:c r="C3473" s="453" t="str">
        <x:v>PRODUÇÃO</x:v>
      </x:c>
      <x:c r="D3473" s="453" t="str">
        <x:v>PLANTÃO</x:v>
      </x:c>
      <x:c r="E3473" s="453" t="str">
        <x:v>5013300047</x:v>
      </x:c>
      <x:c r="F3473" s="601" t="str">
        <x:v>ATEND EMERG EMERGÊNCIA IMPRODUTIVA</x:v>
      </x:c>
      <x:c r="G3473" s="453" t="str">
        <x:v>UNIDADE</x:v>
      </x:c>
      <x:c r="H3473" s="604" t="n">
        <x:v>8748</x:v>
      </x:c>
      <x:c r="I3473" s="607" t="n">
        <x:v>3282774.48</x:v>
      </x:c>
      <x:c r="J3473" s="607" t="n">
        <x:v>1144063.44</x:v>
      </x:c>
      <x:c r="K3473" s="453" t="str">
        <x:v>NORTE | SUL</x:v>
      </x:c>
      <x:c r="L3473" s="453" t="str">
        <x:v>SIM</x:v>
      </x:c>
      <x:c r="M3473" s="453" t="str">
        <x:v>PRODUÇÃO · COMPÕE O FATOR K</x:v>
      </x:c>
      <x:c r="N3473" s="453" t="str">
        <x:v>SUGESTÃO POR SIMILARIDADE</x:v>
      </x:c>
    </x:row>
    <x:row r="3474">
      <x:c r="A3474" s="453" t="str">
        <x:v>DEZEMBRO 2025</x:v>
      </x:c>
      <x:c r="B3474" s="453" t="str">
        <x:v>STC</x:v>
      </x:c>
      <x:c r="C3474" s="453" t="str">
        <x:v>PRODUÇÃO</x:v>
      </x:c>
      <x:c r="D3474" s="453" t="str">
        <x:v>PLANTÃO</x:v>
      </x:c>
      <x:c r="E3474" s="453" t="str">
        <x:v>5013300049</x:v>
      </x:c>
      <x:c r="F3474" s="601" t="str">
        <x:v>ATEND EMERG MISCEL TECNICA</x:v>
      </x:c>
      <x:c r="G3474" s="453" t="str">
        <x:v>UNIDADE</x:v>
      </x:c>
      <x:c r="H3474" s="604" t="n">
        <x:v>2233</x:v>
      </x:c>
      <x:c r="I3474" s="607" t="n">
        <x:v>111917.96</x:v>
      </x:c>
      <x:c r="J3474" s="607" t="n">
        <x:v>294153.09</x:v>
      </x:c>
      <x:c r="K3474" s="453" t="str">
        <x:v>NORTE | SUL</x:v>
      </x:c>
      <x:c r="L3474" s="453" t="str">
        <x:v>SIM</x:v>
      </x:c>
      <x:c r="M3474" s="453" t="str">
        <x:v>PRODUÇÃO · COMPÕE O FATOR K</x:v>
      </x:c>
      <x:c r="N3474" s="453" t="str">
        <x:v>SUGESTÃO POR SIMILARIDADE</x:v>
      </x:c>
    </x:row>
    <x:row r="3475">
      <x:c r="A3475" s="453" t="str">
        <x:v>DEZEMBRO 2025</x:v>
      </x:c>
      <x:c r="B3475" s="453" t="str">
        <x:v>STC</x:v>
      </x:c>
      <x:c r="C3475" s="453" t="str">
        <x:v>PRODUÇÃO</x:v>
      </x:c>
      <x:c r="D3475" s="453" t="str">
        <x:v>CORTE</x:v>
      </x:c>
      <x:c r="E3475" s="453" t="str">
        <x:v>5081000021</x:v>
      </x:c>
      <x:c r="F3475" s="601" t="str">
        <x:v>ACAO PRODUTIVA RELIGACAO DISJ STC</x:v>
      </x:c>
      <x:c r="G3475" s="453" t="str">
        <x:v>UNIDADE</x:v>
      </x:c>
      <x:c r="H3475" s="604" t="n">
        <x:v>14</x:v>
      </x:c>
      <x:c r="I3475" s="607" t="n">
        <x:v>297.5</x:v>
      </x:c>
      <x:c r="J3475" s="607" t="n">
        <x:v>439.74</x:v>
      </x:c>
      <x:c r="K3475" s="453" t="str">
        <x:v>NORTE | SUL</x:v>
      </x:c>
      <x:c r="L3475" s="453" t="str">
        <x:v>SIM</x:v>
      </x:c>
      <x:c r="M3475" s="453" t="str">
        <x:v>PRODUÇÃO · COMPÕE O FATOR K</x:v>
      </x:c>
      <x:c r="N3475" s="453" t="str">
        <x:v>SUGESTÃO POR SIMILARIDADE</x:v>
      </x:c>
    </x:row>
    <x:row r="3476">
      <x:c r="A3476" s="453" t="str">
        <x:v>DEZEMBRO 2025</x:v>
      </x:c>
      <x:c r="B3476" s="453" t="str">
        <x:v>STC</x:v>
      </x:c>
      <x:c r="C3476" s="453" t="str">
        <x:v>PRODUÇÃO</x:v>
      </x:c>
      <x:c r="D3476" s="453" t="str">
        <x:v>CORTE</x:v>
      </x:c>
      <x:c r="E3476" s="453" t="str">
        <x:v>5082000184</x:v>
      </x:c>
      <x:c r="F3476" s="601" t="str">
        <x:v>ACAO PRODUTIVA CORTE DISJ STC</x:v>
      </x:c>
      <x:c r="G3476" s="453" t="str">
        <x:v>UNIDADE</x:v>
      </x:c>
      <x:c r="H3476" s="604" t="n">
        <x:v>10615</x:v>
      </x:c>
      <x:c r="I3476" s="607" t="n">
        <x:v>225568.75</x:v>
      </x:c>
      <x:c r="J3476" s="607" t="n">
        <x:v>333417.15</x:v>
      </x:c>
      <x:c r="K3476" s="453" t="str">
        <x:v>NORTE | SUL</x:v>
      </x:c>
      <x:c r="L3476" s="453" t="str">
        <x:v>SIM</x:v>
      </x:c>
      <x:c r="M3476" s="453" t="str">
        <x:v>PRODUÇÃO · COMPÕE O FATOR K</x:v>
      </x:c>
      <x:c r="N3476" s="453" t="str">
        <x:v>SUGESTÃO POR SIMILARIDADE</x:v>
      </x:c>
    </x:row>
    <x:row r="3477">
      <x:c r="A3477" s="453" t="str">
        <x:v>DEZEMBRO 2025</x:v>
      </x:c>
      <x:c r="B3477" s="453" t="str">
        <x:v>STC</x:v>
      </x:c>
      <x:c r="C3477" s="453" t="str">
        <x:v>PRODUÇÃO</x:v>
      </x:c>
      <x:c r="D3477" s="453" t="str">
        <x:v>CORTE</x:v>
      </x:c>
      <x:c r="E3477" s="453" t="str">
        <x:v>5082000185</x:v>
      </x:c>
      <x:c r="F3477" s="601" t="str">
        <x:v>ACAO IMPRODUTIVA DE COBRANCA STC</x:v>
      </x:c>
      <x:c r="G3477" s="453" t="str">
        <x:v>UNIDADE</x:v>
      </x:c>
      <x:c r="H3477" s="604" t="n">
        <x:v>6815</x:v>
      </x:c>
      <x:c r="I3477" s="607" t="n">
        <x:v>482706.45</x:v>
      </x:c>
      <x:c r="J3477" s="607" t="n">
        <x:v>178348.55</x:v>
      </x:c>
      <x:c r="K3477" s="453" t="str">
        <x:v>NORTE | SUL</x:v>
      </x:c>
      <x:c r="L3477" s="453" t="str">
        <x:v>SIM</x:v>
      </x:c>
      <x:c r="M3477" s="453" t="str">
        <x:v>PRODUÇÃO · COMPÕE O FATOR K</x:v>
      </x:c>
      <x:c r="N3477" s="453" t="str">
        <x:v>SUGESTÃO POR SIMILARIDADE</x:v>
      </x:c>
    </x:row>
    <x:row r="3478">
      <x:c r="A3478" s="453" t="str">
        <x:v>DEZEMBRO 2025</x:v>
      </x:c>
      <x:c r="B3478" s="453" t="str">
        <x:v>STC</x:v>
      </x:c>
      <x:c r="C3478" s="453" t="str">
        <x:v>PRODUÇÃO</x:v>
      </x:c>
      <x:c r="D3478" s="453" t="str">
        <x:v>CORTE</x:v>
      </x:c>
      <x:c r="E3478" s="453" t="str">
        <x:v>5082000186</x:v>
      </x:c>
      <x:c r="F3478" s="601" t="str">
        <x:v>DESLIGAMENTO A PEDIDO DO CLIENTE STC</x:v>
      </x:c>
      <x:c r="G3478" s="453" t="str">
        <x:v>UNIDADE</x:v>
      </x:c>
      <x:c r="H3478" s="604" t="n">
        <x:v>342</x:v>
      </x:c>
      <x:c r="I3478" s="607" t="n">
        <x:v>12110.22</x:v>
      </x:c>
      <x:c r="J3478" s="607" t="n">
        <x:v>13426.92</x:v>
      </x:c>
      <x:c r="K3478" s="453" t="str">
        <x:v>NORTE | SUL</x:v>
      </x:c>
      <x:c r="L3478" s="453" t="str">
        <x:v>SIM</x:v>
      </x:c>
      <x:c r="M3478" s="453" t="str">
        <x:v>PRODUÇÃO · COMPÕE O FATOR K</x:v>
      </x:c>
      <x:c r="N3478" s="453" t="str">
        <x:v>AJUSTE TÉCNICO / SUGESTÃO DIRIGIDA</x:v>
      </x:c>
    </x:row>
    <x:row r="3479">
      <x:c r="A3479" s="453" t="str">
        <x:v>DEZEMBRO 2025</x:v>
      </x:c>
      <x:c r="B3479" s="453" t="str">
        <x:v>STC</x:v>
      </x:c>
      <x:c r="C3479" s="453" t="str">
        <x:v>PRODUÇÃO</x:v>
      </x:c>
      <x:c r="D3479" s="453" t="str">
        <x:v>CORTE</x:v>
      </x:c>
      <x:c r="E3479" s="453" t="str">
        <x:v>5082000191</x:v>
      </x:c>
      <x:c r="F3479" s="601" t="str">
        <x:v>ACAO PRODUTIVA CONFIRMAC PAG DEBITO STC</x:v>
      </x:c>
      <x:c r="G3479" s="453" t="str">
        <x:v>UNIDADE</x:v>
      </x:c>
      <x:c r="H3479" s="604" t="n">
        <x:v>2437</x:v>
      </x:c>
      <x:c r="I3479" s="607" t="n">
        <x:v>172612.71</x:v>
      </x:c>
      <x:c r="J3479" s="607" t="n">
        <x:v>127576.95</x:v>
      </x:c>
      <x:c r="K3479" s="453" t="str">
        <x:v>NORTE | SUL</x:v>
      </x:c>
      <x:c r="L3479" s="453" t="str">
        <x:v>SIM</x:v>
      </x:c>
      <x:c r="M3479" s="453" t="str">
        <x:v>PRODUÇÃO · COMPÕE O FATOR K</x:v>
      </x:c>
      <x:c r="N3479" s="453" t="str">
        <x:v>AJUSTE TÉCNICO / SUGESTÃO DIRIGIDA</x:v>
      </x:c>
    </x:row>
    <x:row r="3480">
      <x:c r="A3480" s="453" t="str">
        <x:v>DEZEMBRO 2025</x:v>
      </x:c>
      <x:c r="B3480" s="453" t="str">
        <x:v>STC</x:v>
      </x:c>
      <x:c r="C3480" s="453" t="str">
        <x:v>PRODUÇÃO</x:v>
      </x:c>
      <x:c r="D3480" s="453" t="str">
        <x:v>LIGAÇÃO NOVA</x:v>
      </x:c>
      <x:c r="E3480" s="453" t="str">
        <x:v>5082000196</x:v>
      </x:c>
      <x:c r="F3480" s="601" t="str">
        <x:v>REATIVACAO UC S/ INST MEDIDOR E RAMAL</x:v>
      </x:c>
      <x:c r="G3480" s="453" t="str">
        <x:v>UNIDADE</x:v>
      </x:c>
      <x:c r="H3480" s="604" t="n">
        <x:v>3370</x:v>
      </x:c>
      <x:c r="I3480" s="607" t="n">
        <x:v>238697.1</x:v>
      </x:c>
      <x:c r="J3480" s="607" t="n">
        <x:v>426102.8</x:v>
      </x:c>
      <x:c r="K3480" s="453" t="str">
        <x:v>NORTE | SUL</x:v>
      </x:c>
      <x:c r="L3480" s="453" t="str">
        <x:v>SIM</x:v>
      </x:c>
      <x:c r="M3480" s="453" t="str">
        <x:v>PRODUÇÃO · COMPÕE O FATOR K</x:v>
      </x:c>
      <x:c r="N3480" s="453" t="str">
        <x:v>AJUSTE TÉCNICO / SUGESTÃO DIRIGIDA</x:v>
      </x:c>
    </x:row>
    <x:row r="3481">
      <x:c r="A3481" s="453" t="str">
        <x:v>DEZEMBRO 2025</x:v>
      </x:c>
      <x:c r="B3481" s="453" t="str">
        <x:v>STC</x:v>
      </x:c>
      <x:c r="C3481" s="453" t="str">
        <x:v>PRODUÇÃO</x:v>
      </x:c>
      <x:c r="D3481" s="453" t="str">
        <x:v>LIGAÇÃO NOVA</x:v>
      </x:c>
      <x:c r="E3481" s="453" t="str">
        <x:v>5082000198</x:v>
      </x:c>
      <x:c r="F3481" s="601" t="str">
        <x:v>INST MEDIDOR ELETRONICO STC</x:v>
      </x:c>
      <x:c r="G3481" s="453" t="str">
        <x:v>UNIDADE</x:v>
      </x:c>
      <x:c r="H3481" s="604" t="n">
        <x:v>5159</x:v>
      </x:c>
      <x:c r="I3481" s="607" t="n">
        <x:v>634820.44</x:v>
      </x:c>
      <x:c r="J3481" s="607" t="n">
        <x:v>848036.42</x:v>
      </x:c>
      <x:c r="K3481" s="453" t="str">
        <x:v>NORTE | SUL</x:v>
      </x:c>
      <x:c r="L3481" s="453" t="str">
        <x:v>SIM</x:v>
      </x:c>
      <x:c r="M3481" s="453" t="str">
        <x:v>PRODUÇÃO · COMPÕE O FATOR K</x:v>
      </x:c>
      <x:c r="N3481" s="453" t="str">
        <x:v>AJUSTE TÉCNICO / SUGESTÃO DIRIGIDA | SUGESTÃO POR SIMILARIDADE</x:v>
      </x:c>
    </x:row>
    <x:row r="3482">
      <x:c r="A3482" s="453" t="str">
        <x:v>DEZEMBRO 2025</x:v>
      </x:c>
      <x:c r="B3482" s="453" t="str">
        <x:v>STC</x:v>
      </x:c>
      <x:c r="C3482" s="453" t="str">
        <x:v>PRODUÇÃO</x:v>
      </x:c>
      <x:c r="D3482" s="453" t="str">
        <x:v>LIGAÇÃO NOVA</x:v>
      </x:c>
      <x:c r="E3482" s="453" t="str">
        <x:v>5082000199</x:v>
      </x:c>
      <x:c r="F3482" s="601" t="str">
        <x:v>RET MEDIDOR ELETRONICO STC</x:v>
      </x:c>
      <x:c r="G3482" s="453" t="str">
        <x:v>UNIDADE</x:v>
      </x:c>
      <x:c r="H3482" s="604" t="n">
        <x:v>1233</x:v>
      </x:c>
      <x:c r="I3482" s="607" t="n">
        <x:v>25793.05</x:v>
      </x:c>
      <x:c r="J3482" s="607" t="n">
        <x:v>141868.98</x:v>
      </x:c>
      <x:c r="K3482" s="453" t="str">
        <x:v>NORTE | SUL</x:v>
      </x:c>
      <x:c r="L3482" s="453" t="str">
        <x:v>SIM</x:v>
      </x:c>
      <x:c r="M3482" s="453" t="str">
        <x:v>PRODUÇÃO · COMPÕE O FATOR K</x:v>
      </x:c>
      <x:c r="N3482" s="453" t="str">
        <x:v>AJUSTE TÉCNICO / SUGESTÃO DIRIGIDA</x:v>
      </x:c>
    </x:row>
    <x:row r="3483">
      <x:c r="A3483" s="453" t="str">
        <x:v>DEZEMBRO 2025</x:v>
      </x:c>
      <x:c r="B3483" s="453" t="str">
        <x:v>STC</x:v>
      </x:c>
      <x:c r="C3483" s="453" t="str">
        <x:v>PRODUÇÃO</x:v>
      </x:c>
      <x:c r="D3483" s="453" t="str">
        <x:v>LIGAÇÃO NOVA</x:v>
      </x:c>
      <x:c r="E3483" s="453" t="str">
        <x:v>5082000202</x:v>
      </x:c>
      <x:c r="F3483" s="601" t="str">
        <x:v>INST MEDIDOR COM TESTE INVERSOR STC</x:v>
      </x:c>
      <x:c r="G3483" s="453" t="str">
        <x:v>UNIDADE</x:v>
      </x:c>
      <x:c r="H3483" s="604" t="n">
        <x:v>844</x:v>
      </x:c>
      <x:c r="I3483" s="607" t="n">
        <x:v>100950.84</x:v>
      </x:c>
      <x:c r="J3483" s="607" t="n">
        <x:v>154738.96</x:v>
      </x:c>
      <x:c r="K3483" s="453" t="str">
        <x:v>NORTE | SUL</x:v>
      </x:c>
      <x:c r="L3483" s="453" t="str">
        <x:v>SIM</x:v>
      </x:c>
      <x:c r="M3483" s="453" t="str">
        <x:v>PRODUÇÃO · COMPÕE O FATOR K</x:v>
      </x:c>
      <x:c r="N3483" s="453" t="str">
        <x:v>AJUSTE TÉCNICO / SUGESTÃO DIRIGIDA</x:v>
      </x:c>
    </x:row>
    <x:row r="3484">
      <x:c r="A3484" s="453" t="str">
        <x:v>DEZEMBRO 2025</x:v>
      </x:c>
      <x:c r="B3484" s="453" t="str">
        <x:v>STC</x:v>
      </x:c>
      <x:c r="C3484" s="453" t="str">
        <x:v>PRODUÇÃO</x:v>
      </x:c>
      <x:c r="D3484" s="453" t="str">
        <x:v>LIGAÇÃO NOVA</x:v>
      </x:c>
      <x:c r="E3484" s="453" t="str">
        <x:v>5082000203</x:v>
      </x:c>
      <x:c r="F3484" s="601" t="str">
        <x:v>INST RAMAL DE CONEXAO CONC/MULTIPLEX STC</x:v>
      </x:c>
      <x:c r="G3484" s="453" t="str">
        <x:v>UNIDADE</x:v>
      </x:c>
      <x:c r="H3484" s="604" t="n">
        <x:v>8946</x:v>
      </x:c>
      <x:c r="I3484" s="607" t="n">
        <x:v>1923867.89</x:v>
      </x:c>
      <x:c r="J3484" s="607" t="n">
        <x:v>2149187.04</x:v>
      </x:c>
      <x:c r="K3484" s="453" t="str">
        <x:v>NORTE | SUL</x:v>
      </x:c>
      <x:c r="L3484" s="453" t="str">
        <x:v>SIM</x:v>
      </x:c>
      <x:c r="M3484" s="453" t="str">
        <x:v>PRODUÇÃO · COMPÕE O FATOR K</x:v>
      </x:c>
      <x:c r="N3484" s="453" t="str">
        <x:v>AJUSTE TÉCNICO / SUGESTÃO DIRIGIDA | SUGESTÃO POR SIMILARIDADE</x:v>
      </x:c>
    </x:row>
    <x:row r="3485">
      <x:c r="A3485" s="453" t="str">
        <x:v>DEZEMBRO 2025</x:v>
      </x:c>
      <x:c r="B3485" s="453" t="str">
        <x:v>STC</x:v>
      </x:c>
      <x:c r="C3485" s="453" t="str">
        <x:v>PRODUÇÃO</x:v>
      </x:c>
      <x:c r="D3485" s="453" t="str">
        <x:v>LIGAÇÃO NOVA</x:v>
      </x:c>
      <x:c r="E3485" s="453" t="str">
        <x:v>5082000204</x:v>
      </x:c>
      <x:c r="F3485" s="601" t="str">
        <x:v>RET RAMAL DE CONEXAO CONC/MULTIPLEX STC</x:v>
      </x:c>
      <x:c r="G3485" s="453" t="str">
        <x:v>UNIDADE</x:v>
      </x:c>
      <x:c r="H3485" s="604" t="n">
        <x:v>1859</x:v>
      </x:c>
      <x:c r="I3485" s="607" t="n">
        <x:v>26472.16</x:v>
      </x:c>
      <x:c r="J3485" s="607" t="n">
        <x:v>312628.03</x:v>
      </x:c>
      <x:c r="K3485" s="453" t="str">
        <x:v>NORTE | SUL</x:v>
      </x:c>
      <x:c r="L3485" s="453" t="str">
        <x:v>SIM</x:v>
      </x:c>
      <x:c r="M3485" s="453" t="str">
        <x:v>PRODUÇÃO · COMPÕE O FATOR K</x:v>
      </x:c>
      <x:c r="N3485" s="453" t="str">
        <x:v>AJUSTE TÉCNICO / SUGESTÃO DIRIGIDA</x:v>
      </x:c>
    </x:row>
    <x:row r="3486">
      <x:c r="A3486" s="453" t="str">
        <x:v>DEZEMBRO 2025</x:v>
      </x:c>
      <x:c r="B3486" s="453" t="str">
        <x:v>STC</x:v>
      </x:c>
      <x:c r="C3486" s="453" t="str">
        <x:v>PRODUÇÃO</x:v>
      </x:c>
      <x:c r="D3486" s="453" t="str">
        <x:v>LIGAÇÃO NOVA</x:v>
      </x:c>
      <x:c r="E3486" s="453" t="str">
        <x:v>5082000206</x:v>
      </x:c>
      <x:c r="F3486" s="601" t="str">
        <x:v>RET RAMAL DE CONEXAO C/ FICALIZ STC</x:v>
      </x:c>
      <x:c r="G3486" s="453" t="str">
        <x:v>UNIDADE</x:v>
      </x:c>
      <x:c r="H3486" s="604" t="n">
        <x:v>844</x:v>
      </x:c>
      <x:c r="I3486" s="607" t="n">
        <x:v>12018.56</x:v>
      </x:c>
      <x:c r="J3486" s="607" t="n">
        <x:v>152603.64</x:v>
      </x:c>
      <x:c r="K3486" s="453" t="str">
        <x:v>NORTE | SUL</x:v>
      </x:c>
      <x:c r="L3486" s="453" t="str">
        <x:v>SIM</x:v>
      </x:c>
      <x:c r="M3486" s="453" t="str">
        <x:v>PRODUÇÃO · COMPÕE O FATOR K</x:v>
      </x:c>
      <x:c r="N3486" s="453" t="str">
        <x:v>SUGESTÃO POR SIMILARIDADE</x:v>
      </x:c>
    </x:row>
    <x:row r="3487">
      <x:c r="A3487" s="453" t="str">
        <x:v>DEZEMBRO 2025</x:v>
      </x:c>
      <x:c r="B3487" s="453" t="str">
        <x:v>STC</x:v>
      </x:c>
      <x:c r="C3487" s="453" t="str">
        <x:v>PRODUÇÃO</x:v>
      </x:c>
      <x:c r="D3487" s="453" t="str">
        <x:v>FORA DO ANEXO IX</x:v>
      </x:c>
      <x:c r="E3487" s="453" t="str">
        <x:v>5082000249</x:v>
      </x:c>
      <x:c r="F3487" s="601" t="str">
        <x:v>RET RAMAL CONEX CONC/MULT NORM STC</x:v>
      </x:c>
      <x:c r="G3487" s="453" t="str">
        <x:v>NÃO INFORMADA</x:v>
      </x:c>
      <x:c r="H3487" s="604" t="n">
        <x:v>2317</x:v>
      </x:c>
      <x:c r="I3487" s="607" t="n">
        <x:v>82044.97</x:v>
      </x:c>
      <x:c r="J3487" s="607" t="n">
        <x:v>141823.56</x:v>
      </x:c>
      <x:c r="K3487" s="453" t="str">
        <x:v>NORTE | SUL</x:v>
      </x:c>
      <x:c r="L3487" s="453" t="str">
        <x:v>SIM</x:v>
      </x:c>
      <x:c r="M3487" s="453" t="str">
        <x:v>PRODUÇÃO · COMPÕE O FATOR K</x:v>
      </x:c>
      <x:c r="N3487" s="453" t="str">
        <x:v>SUGESTÃO POR SIMILARIDADE</x:v>
      </x:c>
    </x:row>
    <x:row r="3488">
      <x:c r="A3488" s="453" t="str">
        <x:v>DEZEMBRO 2025</x:v>
      </x:c>
      <x:c r="B3488" s="453" t="str">
        <x:v>STC</x:v>
      </x:c>
      <x:c r="C3488" s="453" t="str">
        <x:v>PRODUÇÃO</x:v>
      </x:c>
      <x:c r="D3488" s="453" t="str">
        <x:v>FORA DO ANEXO IX</x:v>
      </x:c>
      <x:c r="E3488" s="453" t="str">
        <x:v>5082000252</x:v>
      </x:c>
      <x:c r="F3488" s="601" t="str">
        <x:v>RET MEDIDOR TRAFO ENERGIZ MF STC</x:v>
      </x:c>
      <x:c r="G3488" s="453" t="str">
        <x:v>NÃO INFORMADA</x:v>
      </x:c>
      <x:c r="H3488" s="604" t="n">
        <x:v>1859</x:v>
      </x:c>
      <x:c r="I3488" s="607" t="n">
        <x:v>26472.16</x:v>
      </x:c>
      <x:c r="J3488" s="607" t="n">
        <x:v>71859.41</x:v>
      </x:c>
      <x:c r="K3488" s="453" t="str">
        <x:v>NORTE | SUL</x:v>
      </x:c>
      <x:c r="L3488" s="453" t="str">
        <x:v>SIM</x:v>
      </x:c>
      <x:c r="M3488" s="453" t="str">
        <x:v>PRODUÇÃO · COMPÕE O FATOR K</x:v>
      </x:c>
      <x:c r="N3488" s="453" t="str">
        <x:v>AJUSTE TÉCNICO / SUGESTÃO DIRIGIDA</x:v>
      </x:c>
    </x:row>
    <x:row r="3489">
      <x:c r="A3489" s="454" t="str">
        <x:v>DEZEMBRO 2025</x:v>
      </x:c>
      <x:c r="B3489" s="454" t="str">
        <x:v>STC</x:v>
      </x:c>
      <x:c r="C3489" s="454" t="str">
        <x:v>PRODUÇÃO</x:v>
      </x:c>
      <x:c r="D3489" s="454" t="str">
        <x:v>FORA DO ANEXO IX</x:v>
      </x:c>
      <x:c r="E3489" s="454" t="str">
        <x:v>5082000257</x:v>
      </x:c>
      <x:c r="F3489" s="602" t="str">
        <x:v>INST MEDIDOR TRAFO ENERGIZ MF STC</x:v>
      </x:c>
      <x:c r="G3489" s="454" t="str">
        <x:v>NÃO INFORMADA</x:v>
      </x:c>
      <x:c r="H3489" s="605" t="n">
        <x:v>1859</x:v>
      </x:c>
      <x:c r="I3489" s="608" t="n">
        <x:v>195882.83</x:v>
      </x:c>
      <x:c r="J3489" s="608" t="n">
        <x:v>93417.24</x:v>
      </x:c>
      <x:c r="K3489" s="454" t="str">
        <x:v>NORTE | SUL</x:v>
      </x:c>
      <x:c r="L3489" s="454" t="str">
        <x:v>SIM</x:v>
      </x:c>
      <x:c r="M3489" s="454" t="str">
        <x:v>PRODUÇÃO · COMPÕE O FATOR K</x:v>
      </x:c>
      <x:c r="N3489" s="454" t="str">
        <x:v>AJUSTE TÉCNICO / SUGESTÃO DIRIGIDA</x:v>
      </x:c>
    </x:row>
  </x:sheetData>
  <x:mergeCells>
    <x:mergeCell ref="A1:N1"/>
    <x:mergeCell ref="A2:N2"/>
  </x:mergeCells>
  <x:conditionalFormatting sqref="L5:L3489">
    <x:cfRule type="containsText" dxfId="8" priority="1" operator="containsText" text="SIM"/>
    <x:cfRule type="containsText" dxfId="9" priority="2" operator="containsText" text="NÃO"/>
  </x:conditionalFormatting>
  <x:pageMargins left="0.7" right="0.7" top="0.75" bottom="0.75" header="0.3" footer="0.3"/>
</x:worksheet>
</file>

<file path=xl/worksheets/sheet4.xml><?xml version="1.0" encoding="utf-8"?>
<x:worksheet xmlns:x="http://schemas.openxmlformats.org/spreadsheetml/2006/main">
  <x:sheetViews>
    <x:sheetView showGridLines="0" workbookViewId="0"/>
  </x:sheetViews>
  <x:sheetFormatPr defaultRowHeight="15"/>
  <x:cols>
    <x:col min="1" max="1" width="11" hidden="0" customWidth="1"/>
    <x:col min="2" max="2" width="13" hidden="0" customWidth="1"/>
    <x:col min="3" max="3" width="17" hidden="0" customWidth="1"/>
    <x:col min="4" max="4" width="18" hidden="0" customWidth="1"/>
    <x:col min="5" max="5" width="18" hidden="0" customWidth="1"/>
    <x:col min="6" max="6" width="18" hidden="0" customWidth="1"/>
    <x:col min="7" max="7" width="18" hidden="0" customWidth="1"/>
    <x:col min="8" max="8" width="12" hidden="0" customWidth="1"/>
    <x:col min="9" max="9" width="12" hidden="0" customWidth="1"/>
    <x:col min="10" max="10" width="14" hidden="0" customWidth="1"/>
    <x:col min="11" max="11" width="18" hidden="0" customWidth="1"/>
    <x:col min="12" max="12" width="14" hidden="0" customWidth="1"/>
    <x:col min="13" max="13" width="16" hidden="0" customWidth="1"/>
    <x:col min="14" max="14" width="17" hidden="0" customWidth="1"/>
    <x:col min="15" max="15" width="15" hidden="0" customWidth="1"/>
    <x:col min="16" max="16" width="23" hidden="0" customWidth="1"/>
    <x:col min="17" max="17" width="23" hidden="0" customWidth="1"/>
  </x:cols>
  <x:sheetData>
    <x:row r="1" ht="36" customHeight="1">
      <x:c r="A1" s="4" t="str">
        <x:v>K mensal | Histórico faturado de 2025</x:v>
      </x:c>
      <x:c r="B1" s="4" t="str">
        <x:v>K mensal | Histórico faturado de 2025</x:v>
      </x:c>
      <x:c r="C1" s="4" t="str">
        <x:v>K mensal | Histórico faturado de 2025</x:v>
      </x:c>
      <x:c r="D1" s="4" t="str">
        <x:v>K mensal | Histórico faturado de 2025</x:v>
      </x:c>
      <x:c r="E1" s="4" t="str">
        <x:v>K mensal | Histórico faturado de 2025</x:v>
      </x:c>
      <x:c r="F1" s="4" t="str">
        <x:v>K mensal | Histórico faturado de 2025</x:v>
      </x:c>
      <x:c r="G1" s="4" t="str">
        <x:v>K mensal | Histórico faturado de 2025</x:v>
      </x:c>
      <x:c r="H1" s="4" t="str">
        <x:v>K mensal | Histórico faturado de 2025</x:v>
      </x:c>
      <x:c r="I1" s="4" t="str">
        <x:v>K mensal | Histórico faturado de 2025</x:v>
      </x:c>
      <x:c r="J1" s="4" t="str">
        <x:v>K mensal | Histórico faturado de 2025</x:v>
      </x:c>
      <x:c r="K1" s="4" t="str">
        <x:v>K mensal | Histórico faturado de 2025</x:v>
      </x:c>
      <x:c r="L1" s="4" t="str">
        <x:v>K mensal | Histórico faturado de 2025</x:v>
      </x:c>
      <x:c r="M1" s="4" t="str">
        <x:v>K mensal | Histórico faturado de 2025</x:v>
      </x:c>
      <x:c r="N1" s="4" t="str">
        <x:v>K mensal | Histórico faturado de 2025</x:v>
      </x:c>
      <x:c r="O1" s="4" t="str">
        <x:v>K mensal | Histórico faturado de 2025</x:v>
      </x:c>
      <x:c r="P1" s="4" t="str">
        <x:v>K mensal | Histórico faturado de 2025</x:v>
      </x:c>
      <x:c r="Q1" s="4" t="str">
        <x:v>K mensal | Histórico faturado de 2025</x:v>
      </x:c>
    </x:row>
    <x:row r="2" ht="34" customHeight="1">
      <x:c r="A2" s="13" t="str">
        <x:v>A referência 073 e o volume convertido K1 são observados no histórico. A referência EQTL é o valor anual da proposta dividido por 12; para Norte e Sul, é rateada pela participação anual da regional no volume SETUP.</x:v>
      </x:c>
      <x:c r="B2" s="14" t="str">
        <x:v>A referência 073 e o volume convertido K1 são observados no histórico. A referência EQTL é o valor anual da proposta dividido por 12; para Norte e Sul, é rateada pela participação anual da regional no volume SETUP.</x:v>
      </x:c>
      <x:c r="C2" s="14" t="str">
        <x:v>A referência 073 e o volume convertido K1 são observados no histórico. A referência EQTL é o valor anual da proposta dividido por 12; para Norte e Sul, é rateada pela participação anual da regional no volume SETUP.</x:v>
      </x:c>
      <x:c r="D2" s="14" t="str">
        <x:v>A referência 073 e o volume convertido K1 são observados no histórico. A referência EQTL é o valor anual da proposta dividido por 12; para Norte e Sul, é rateada pela participação anual da regional no volume SETUP.</x:v>
      </x:c>
      <x:c r="E2" s="14" t="str">
        <x:v>A referência 073 e o volume convertido K1 são observados no histórico. A referência EQTL é o valor anual da proposta dividido por 12; para Norte e Sul, é rateada pela participação anual da regional no volume SETUP.</x:v>
      </x:c>
      <x:c r="F2" s="14" t="str">
        <x:v>A referência 073 e o volume convertido K1 são observados no histórico. A referência EQTL é o valor anual da proposta dividido por 12; para Norte e Sul, é rateada pela participação anual da regional no volume SETUP.</x:v>
      </x:c>
      <x:c r="G2" s="14" t="str">
        <x:v>A referência 073 e o volume convertido K1 são observados no histórico. A referência EQTL é o valor anual da proposta dividido por 12; para Norte e Sul, é rateada pela participação anual da regional no volume SETUP.</x:v>
      </x:c>
      <x:c r="H2" s="14" t="str">
        <x:v>A referência 073 e o volume convertido K1 são observados no histórico. A referência EQTL é o valor anual da proposta dividido por 12; para Norte e Sul, é rateada pela participação anual da regional no volume SETUP.</x:v>
      </x:c>
      <x:c r="I2" s="14" t="str">
        <x:v>A referência 073 e o volume convertido K1 são observados no histórico. A referência EQTL é o valor anual da proposta dividido por 12; para Norte e Sul, é rateada pela participação anual da regional no volume SETUP.</x:v>
      </x:c>
      <x:c r="J2" s="14" t="str">
        <x:v>A referência 073 e o volume convertido K1 são observados no histórico. A referência EQTL é o valor anual da proposta dividido por 12; para Norte e Sul, é rateada pela participação anual da regional no volume SETUP.</x:v>
      </x:c>
      <x:c r="K2" s="14" t="str">
        <x:v>A referência 073 e o volume convertido K1 são observados no histórico. A referência EQTL é o valor anual da proposta dividido por 12; para Norte e Sul, é rateada pela participação anual da regional no volume SETUP.</x:v>
      </x:c>
      <x:c r="L2" s="14" t="str">
        <x:v>A referência 073 e o volume convertido K1 são observados no histórico. A referência EQTL é o valor anual da proposta dividido por 12; para Norte e Sul, é rateada pela participação anual da regional no volume SETUP.</x:v>
      </x:c>
      <x:c r="M2" s="14" t="str">
        <x:v>A referência 073 e o volume convertido K1 são observados no histórico. A referência EQTL é o valor anual da proposta dividido por 12; para Norte e Sul, é rateada pela participação anual da regional no volume SETUP.</x:v>
      </x:c>
      <x:c r="N2" s="14" t="str">
        <x:v>A referência 073 e o volume convertido K1 são observados no histórico. A referência EQTL é o valor anual da proposta dividido por 12; para Norte e Sul, é rateada pela participação anual da regional no volume SETUP.</x:v>
      </x:c>
      <x:c r="O2" s="14" t="str">
        <x:v>A referência 073 e o volume convertido K1 são observados no histórico. A referência EQTL é o valor anual da proposta dividido por 12; para Norte e Sul, é rateada pela participação anual da regional no volume SETUP.</x:v>
      </x:c>
      <x:c r="P2" s="14" t="str">
        <x:v>A referência 073 e o volume convertido K1 são observados no histórico. A referência EQTL é o valor anual da proposta dividido por 12; para Norte e Sul, é rateada pela participação anual da regional no volume SETUP.</x:v>
      </x:c>
      <x:c r="Q2" s="15" t="str">
        <x:v>A referência 073 e o volume convertido K1 são observados no histórico. A referência EQTL é o valor anual da proposta dividido por 12; para Norte e Sul, é rateada pela participação anual da regional no volume SETUP.</x:v>
      </x:c>
    </x:row>
    <x:row r="4" ht="30" customHeight="1">
      <x:c r="A4" s="27" t="str">
        <x:v>ÁREA</x:v>
      </x:c>
      <x:c r="B4" s="28" t="str">
        <x:v>REGIONAL</x:v>
      </x:c>
      <x:c r="C4" s="28" t="str">
        <x:v>PERÍODO</x:v>
      </x:c>
      <x:c r="D4" s="28" t="str">
        <x:v>REFERÊNCIA 073</x:v>
      </x:c>
      <x:c r="E4" s="28" t="str">
        <x:v>VOLUME SETUP K1</x:v>
      </x:c>
      <x:c r="F4" s="28" t="str">
        <x:v>GAP K1 VS 073</x:v>
      </x:c>
      <x:c r="G4" s="28" t="str">
        <x:v>K EQUIVALÊNCIA 073</x:v>
      </x:c>
      <x:c r="H4" s="28" t="str">
        <x:v>K +5%</x:v>
      </x:c>
      <x:c r="I4" s="28" t="str">
        <x:v>K +12%</x:v>
      </x:c>
      <x:c r="J4" s="28" t="str">
        <x:v>PART. REGIONAL</x:v>
      </x:c>
      <x:c r="K4" s="28" t="str">
        <x:v>REFERÊNCIA EQTL</x:v>
      </x:c>
      <x:c r="L4" s="28" t="str">
        <x:v>K PARA EQTL</x:v>
      </x:c>
      <x:c r="M4" s="28" t="str">
        <x:v>ATING. K1 VS 073</x:v>
      </x:c>
      <x:c r="N4" s="28" t="str">
        <x:v>ATING. K1 VS EQTL</x:v>
      </x:c>
      <x:c r="O4" s="28" t="str">
        <x:v>LINHAS HISTÓRICAS</x:v>
      </x:c>
      <x:c r="P4" s="28" t="str">
        <x:v>STATUS 073</x:v>
      </x:c>
      <x:c r="Q4" s="29" t="str">
        <x:v>STATUS EQTL</x:v>
      </x:c>
    </x:row>
    <x:row r="5">
      <x:c r="A5" s="452" t="str">
        <x:v>GERAL</x:v>
      </x:c>
      <x:c r="B5" s="452" t="str">
        <x:v>TOTAL</x:v>
      </x:c>
      <x:c r="C5" s="452" t="str">
        <x:v>JANEIRO 2025</x:v>
      </x:c>
      <x:c r="D5" s="606" t="n">
        <x:v>21696783.33</x:v>
      </x:c>
      <x:c r="E5" s="606" t="n">
        <x:v>15922943.86</x:v>
      </x:c>
      <x:c r="F5" s="606" t="n">
        <x:f>E5-D5</x:f>
        <x:v>-5773839.469999999</x:v>
      </x:c>
      <x:c r="G5" s="458" t="n">
        <x:f>IFERROR(D5/E5,"")</x:f>
        <x:v>1.362611306098017</x:v>
      </x:c>
      <x:c r="H5" s="458" t="n">
        <x:f>IFERROR(D5*1.05/E5,"")</x:f>
        <x:v>1.4307418714029179</x:v>
      </x:c>
      <x:c r="I5" s="458" t="n">
        <x:f>IFERROR(D5*1.12/E5,"")</x:f>
        <x:v>1.526124662829779</x:v>
      </x:c>
      <x:c r="J5" s="609" t="n">
        <x:v>1</x:v>
      </x:c>
      <x:c r="K5" s="606" t="n">
        <x:v>25643729.2</x:v>
      </x:c>
      <x:c r="L5" s="458" t="n">
        <x:f>IFERROR(K5/E5,"")</x:f>
        <x:v>1.6104892051035593</x:v>
      </x:c>
      <x:c r="M5" s="609" t="n">
        <x:f>IFERROR(E5/D5,0)</x:f>
        <x:v>0.7338850011920177</x:v>
      </x:c>
      <x:c r="N5" s="609" t="n">
        <x:f>IFERROR(E5/K5,0)</x:f>
        <x:v>0.6209293404954533</x:v>
      </x:c>
      <x:c r="O5" s="612" t="n">
        <x:v>5532</x:v>
      </x:c>
      <x:c r="P5" s="452" t="str">
        <x:f>IF(E5&gt;=D5,"ATINGIU A REFERÊNCIA","ABAIXO DA REFERÊNCIA")</x:f>
        <x:v>ABAIXO DA REFERÊNCIA</x:v>
      </x:c>
      <x:c r="Q5" s="452" t="str">
        <x:f>IF(E5&gt;=K5,"ATINGIU A REFERÊNCIA","ABAIXO DA REFERÊNCIA")</x:f>
        <x:v>ABAIXO DA REFERÊNCIA</x:v>
      </x:c>
    </x:row>
    <x:row r="6">
      <x:c r="A6" s="453" t="str">
        <x:v>GERAL</x:v>
      </x:c>
      <x:c r="B6" s="453" t="str">
        <x:v>TOTAL</x:v>
      </x:c>
      <x:c r="C6" s="453" t="str">
        <x:v>FEVEREIRO 2025</x:v>
      </x:c>
      <x:c r="D6" s="607" t="n">
        <x:v>19919612.14</x:v>
      </x:c>
      <x:c r="E6" s="607" t="n">
        <x:v>15303666.02</x:v>
      </x:c>
      <x:c r="F6" s="607" t="n">
        <x:f>E6-D6</x:f>
        <x:v>-4615946.120000001</x:v>
      </x:c>
      <x:c r="G6" s="459" t="n">
        <x:f>IFERROR(D6/E6,"")</x:f>
        <x:v>1.3016235530733309</x:v>
      </x:c>
      <x:c r="H6" s="459" t="n">
        <x:f>IFERROR(D6*1.05/E6,"")</x:f>
        <x:v>1.3667047307269975</x:v>
      </x:c>
      <x:c r="I6" s="459" t="n">
        <x:f>IFERROR(D6*1.12/E6,"")</x:f>
        <x:v>1.4578183794421309</x:v>
      </x:c>
      <x:c r="J6" s="610" t="n">
        <x:v>1</x:v>
      </x:c>
      <x:c r="K6" s="607" t="n">
        <x:v>25643729.2</x:v>
      </x:c>
      <x:c r="L6" s="459" t="n">
        <x:f>IFERROR(K6/E6,"")</x:f>
        <x:v>1.6756592287421077</x:v>
      </x:c>
      <x:c r="M6" s="610" t="n">
        <x:f>IFERROR(E6/D6,0)</x:f>
        <x:v>0.7682712852259381</x:v>
      </x:c>
      <x:c r="N6" s="610" t="n">
        <x:f>IFERROR(E6/K6,0)</x:f>
        <x:v>0.5967800510075578</x:v>
      </x:c>
      <x:c r="O6" s="613" t="n">
        <x:v>6349</x:v>
      </x:c>
      <x:c r="P6" s="453" t="str">
        <x:f>IF(E6&gt;=D6,"ATINGIU A REFERÊNCIA","ABAIXO DA REFERÊNCIA")</x:f>
        <x:v>ABAIXO DA REFERÊNCIA</x:v>
      </x:c>
      <x:c r="Q6" s="453" t="str">
        <x:f>IF(E6&gt;=K6,"ATINGIU A REFERÊNCIA","ABAIXO DA REFERÊNCIA")</x:f>
        <x:v>ABAIXO DA REFERÊNCIA</x:v>
      </x:c>
    </x:row>
    <x:row r="7">
      <x:c r="A7" s="453" t="str">
        <x:v>GERAL</x:v>
      </x:c>
      <x:c r="B7" s="453" t="str">
        <x:v>TOTAL</x:v>
      </x:c>
      <x:c r="C7" s="453" t="str">
        <x:v>MARÇO 2025</x:v>
      </x:c>
      <x:c r="D7" s="607" t="n">
        <x:v>20752732.93</x:v>
      </x:c>
      <x:c r="E7" s="607" t="n">
        <x:v>15172236.95</x:v>
      </x:c>
      <x:c r="F7" s="607" t="n">
        <x:f>E7-D7</x:f>
        <x:v>-5580495.98</x:v>
      </x:c>
      <x:c r="G7" s="459" t="n">
        <x:f>IFERROR(D7/E7,"")</x:f>
        <x:v>1.3678097038947181</x:v>
      </x:c>
      <x:c r="H7" s="459" t="n">
        <x:f>IFERROR(D7*1.05/E7,"")</x:f>
        <x:v>1.4362001890894542</x:v>
      </x:c>
      <x:c r="I7" s="459" t="n">
        <x:f>IFERROR(D7*1.12/E7,"")</x:f>
        <x:v>1.5319468683620845</x:v>
      </x:c>
      <x:c r="J7" s="610" t="n">
        <x:v>1</x:v>
      </x:c>
      <x:c r="K7" s="607" t="n">
        <x:v>25643729.2</x:v>
      </x:c>
      <x:c r="L7" s="459" t="n">
        <x:f>IFERROR(K7/E7,"")</x:f>
        <x:v>1.6901745790359544</x:v>
      </x:c>
      <x:c r="M7" s="610" t="n">
        <x:f>IFERROR(E7/D7,0)</x:f>
        <x:v>0.7310958513838495</x:v>
      </x:c>
      <x:c r="N7" s="610" t="n">
        <x:f>IFERROR(E7/K7,0)</x:f>
        <x:v>0.5916548576717929</x:v>
      </x:c>
      <x:c r="O7" s="613" t="n">
        <x:v>7056</x:v>
      </x:c>
      <x:c r="P7" s="453" t="str">
        <x:f>IF(E7&gt;=D7,"ATINGIU A REFERÊNCIA","ABAIXO DA REFERÊNCIA")</x:f>
        <x:v>ABAIXO DA REFERÊNCIA</x:v>
      </x:c>
      <x:c r="Q7" s="453" t="str">
        <x:f>IF(E7&gt;=K7,"ATINGIU A REFERÊNCIA","ABAIXO DA REFERÊNCIA")</x:f>
        <x:v>ABAIXO DA REFERÊNCIA</x:v>
      </x:c>
    </x:row>
    <x:row r="8">
      <x:c r="A8" s="453" t="str">
        <x:v>GERAL</x:v>
      </x:c>
      <x:c r="B8" s="453" t="str">
        <x:v>TOTAL</x:v>
      </x:c>
      <x:c r="C8" s="453" t="str">
        <x:v>ABRIL 2025</x:v>
      </x:c>
      <x:c r="D8" s="607" t="n">
        <x:v>18729423.68</x:v>
      </x:c>
      <x:c r="E8" s="607" t="n">
        <x:v>15309097.96</x:v>
      </x:c>
      <x:c r="F8" s="607" t="n">
        <x:f>E8-D8</x:f>
        <x:v>-3420325.719999999</x:v>
      </x:c>
      <x:c r="G8" s="459" t="n">
        <x:f>IFERROR(D8/E8,"")</x:f>
        <x:v>1.2234178479317797</x:v>
      </x:c>
      <x:c r="H8" s="459" t="n">
        <x:f>IFERROR(D8*1.05/E8,"")</x:f>
        <x:v>1.2845887403283687</x:v>
      </x:c>
      <x:c r="I8" s="459" t="n">
        <x:f>IFERROR(D8*1.12/E8,"")</x:f>
        <x:v>1.3702279896835934</x:v>
      </x:c>
      <x:c r="J8" s="610" t="n">
        <x:v>1</x:v>
      </x:c>
      <x:c r="K8" s="607" t="n">
        <x:v>25643729.2</x:v>
      </x:c>
      <x:c r="L8" s="459" t="n">
        <x:f>IFERROR(K8/E8,"")</x:f>
        <x:v>1.6750646750711626</x:v>
      </x:c>
      <x:c r="M8" s="610" t="n">
        <x:f>IFERROR(E8/D8,0)</x:f>
        <x:v>0.8173822228362342</x:v>
      </x:c>
      <x:c r="N8" s="610" t="n">
        <x:f>IFERROR(E8/K8,0)</x:f>
        <x:v>0.5969918743331606</x:v>
      </x:c>
      <x:c r="O8" s="613" t="n">
        <x:v>7544</x:v>
      </x:c>
      <x:c r="P8" s="453" t="str">
        <x:f>IF(E8&gt;=D8,"ATINGIU A REFERÊNCIA","ABAIXO DA REFERÊNCIA")</x:f>
        <x:v>ABAIXO DA REFERÊNCIA</x:v>
      </x:c>
      <x:c r="Q8" s="453" t="str">
        <x:f>IF(E8&gt;=K8,"ATINGIU A REFERÊNCIA","ABAIXO DA REFERÊNCIA")</x:f>
        <x:v>ABAIXO DA REFERÊNCIA</x:v>
      </x:c>
    </x:row>
    <x:row r="9">
      <x:c r="A9" s="453" t="str">
        <x:v>GERAL</x:v>
      </x:c>
      <x:c r="B9" s="453" t="str">
        <x:v>TOTAL</x:v>
      </x:c>
      <x:c r="C9" s="453" t="str">
        <x:v>MAIO 2025</x:v>
      </x:c>
      <x:c r="D9" s="607" t="n">
        <x:v>21372271.240000002</x:v>
      </x:c>
      <x:c r="E9" s="607" t="n">
        <x:v>16336530.690000001</x:v>
      </x:c>
      <x:c r="F9" s="607" t="n">
        <x:f>E9-D9</x:f>
        <x:v>-5035740.550000001</x:v>
      </x:c>
      <x:c r="G9" s="459" t="n">
        <x:f>IFERROR(D9/E9,"")</x:f>
        <x:v>1.3082503039083142</x:v>
      </x:c>
      <x:c r="H9" s="459" t="n">
        <x:f>IFERROR(D9*1.05/E9,"")</x:f>
        <x:v>1.37366281910373</x:v>
      </x:c>
      <x:c r="I9" s="459" t="n">
        <x:f>IFERROR(D9*1.12/E9,"")</x:f>
        <x:v>1.465240340377312</x:v>
      </x:c>
      <x:c r="J9" s="610" t="n">
        <x:v>1</x:v>
      </x:c>
      <x:c r="K9" s="607" t="n">
        <x:v>25643729.2</x:v>
      </x:c>
      <x:c r="L9" s="459" t="n">
        <x:f>IFERROR(K9/E9,"")</x:f>
        <x:v>1.5697169543896592</x:v>
      </x:c>
      <x:c r="M9" s="610" t="n">
        <x:f>IFERROR(E9/D9,0)</x:f>
        <x:v>0.7643797192422306</x:v>
      </x:c>
      <x:c r="N9" s="610" t="n">
        <x:f>IFERROR(E9/K9,0)</x:f>
        <x:v>0.637057526328893</x:v>
      </x:c>
      <x:c r="O9" s="613" t="n">
        <x:v>8205</x:v>
      </x:c>
      <x:c r="P9" s="453" t="str">
        <x:f>IF(E9&gt;=D9,"ATINGIU A REFERÊNCIA","ABAIXO DA REFERÊNCIA")</x:f>
        <x:v>ABAIXO DA REFERÊNCIA</x:v>
      </x:c>
      <x:c r="Q9" s="453" t="str">
        <x:f>IF(E9&gt;=K9,"ATINGIU A REFERÊNCIA","ABAIXO DA REFERÊNCIA")</x:f>
        <x:v>ABAIXO DA REFERÊNCIA</x:v>
      </x:c>
    </x:row>
    <x:row r="10">
      <x:c r="A10" s="453" t="str">
        <x:v>GERAL</x:v>
      </x:c>
      <x:c r="B10" s="453" t="str">
        <x:v>TOTAL</x:v>
      </x:c>
      <x:c r="C10" s="453" t="str">
        <x:v>JUNHO 2025</x:v>
      </x:c>
      <x:c r="D10" s="607" t="n">
        <x:v>21519219.16</x:v>
      </x:c>
      <x:c r="E10" s="607" t="n">
        <x:v>16365209.8</x:v>
      </x:c>
      <x:c r="F10" s="607" t="n">
        <x:f>E10-D10</x:f>
        <x:v>-5154009.359999999</x:v>
      </x:c>
      <x:c r="G10" s="459" t="n">
        <x:f>IFERROR(D10/E10,"")</x:f>
        <x:v>1.31493695607862</x:v>
      </x:c>
      <x:c r="H10" s="459" t="n">
        <x:f>IFERROR(D10*1.05/E10,"")</x:f>
        <x:v>1.3806838038825509</x:v>
      </x:c>
      <x:c r="I10" s="459" t="n">
        <x:f>IFERROR(D10*1.12/E10,"")</x:f>
        <x:v>1.4727293908080543</x:v>
      </x:c>
      <x:c r="J10" s="610" t="n">
        <x:v>1</x:v>
      </x:c>
      <x:c r="K10" s="607" t="n">
        <x:v>25643729.2</x:v>
      </x:c>
      <x:c r="L10" s="459" t="n">
        <x:f>IFERROR(K10/E10,"")</x:f>
        <x:v>1.5669661136883193</x:v>
      </x:c>
      <x:c r="M10" s="610" t="n">
        <x:f>IFERROR(E10/D10,0)</x:f>
        <x:v>0.7604927334175633</x:v>
      </x:c>
      <x:c r="N10" s="610" t="n">
        <x:f>IFERROR(E10/K10,0)</x:f>
        <x:v>0.6381758936995794</x:v>
      </x:c>
      <x:c r="O10" s="613" t="n">
        <x:v>8570</x:v>
      </x:c>
      <x:c r="P10" s="453" t="str">
        <x:f>IF(E10&gt;=D10,"ATINGIU A REFERÊNCIA","ABAIXO DA REFERÊNCIA")</x:f>
        <x:v>ABAIXO DA REFERÊNCIA</x:v>
      </x:c>
      <x:c r="Q10" s="453" t="str">
        <x:f>IF(E10&gt;=K10,"ATINGIU A REFERÊNCIA","ABAIXO DA REFERÊNCIA")</x:f>
        <x:v>ABAIXO DA REFERÊNCIA</x:v>
      </x:c>
    </x:row>
    <x:row r="11">
      <x:c r="A11" s="453" t="str">
        <x:v>GERAL</x:v>
      </x:c>
      <x:c r="B11" s="453" t="str">
        <x:v>TOTAL</x:v>
      </x:c>
      <x:c r="C11" s="453" t="str">
        <x:v>JULHO 2025</x:v>
      </x:c>
      <x:c r="D11" s="607" t="n">
        <x:v>22202634.04</x:v>
      </x:c>
      <x:c r="E11" s="607" t="n">
        <x:v>16626046.309999999</x:v>
      </x:c>
      <x:c r="F11" s="607" t="n">
        <x:f>E11-D11</x:f>
        <x:v>-5576587.73</x:v>
      </x:c>
      <x:c r="G11" s="459" t="n">
        <x:f>IFERROR(D11/E11,"")</x:f>
        <x:v>1.3354127389050923</x:v>
      </x:c>
      <x:c r="H11" s="459" t="n">
        <x:f>IFERROR(D11*1.05/E11,"")</x:f>
        <x:v>1.4021833758503468</x:v>
      </x:c>
      <x:c r="I11" s="459" t="n">
        <x:f>IFERROR(D11*1.12/E11,"")</x:f>
        <x:v>1.4956622675737032</x:v>
      </x:c>
      <x:c r="J11" s="610" t="n">
        <x:v>1</x:v>
      </x:c>
      <x:c r="K11" s="607" t="n">
        <x:v>25643729.2</x:v>
      </x:c>
      <x:c r="L11" s="459" t="n">
        <x:f>IFERROR(K11/E11,"")</x:f>
        <x:v>1.5423828805635031</x:v>
      </x:c>
      <x:c r="M11" s="610" t="n">
        <x:f>IFERROR(E11/D11,0)</x:f>
        <x:v>0.7488321556823714</x:v>
      </x:c>
      <x:c r="N11" s="610" t="n">
        <x:f>IFERROR(E11/K11,0)</x:f>
        <x:v>0.6483474451134041</x:v>
      </x:c>
      <x:c r="O11" s="613" t="n">
        <x:v>6878</x:v>
      </x:c>
      <x:c r="P11" s="453" t="str">
        <x:f>IF(E11&gt;=D11,"ATINGIU A REFERÊNCIA","ABAIXO DA REFERÊNCIA")</x:f>
        <x:v>ABAIXO DA REFERÊNCIA</x:v>
      </x:c>
      <x:c r="Q11" s="453" t="str">
        <x:f>IF(E11&gt;=K11,"ATINGIU A REFERÊNCIA","ABAIXO DA REFERÊNCIA")</x:f>
        <x:v>ABAIXO DA REFERÊNCIA</x:v>
      </x:c>
    </x:row>
    <x:row r="12">
      <x:c r="A12" s="453" t="str">
        <x:v>GERAL</x:v>
      </x:c>
      <x:c r="B12" s="453" t="str">
        <x:v>TOTAL</x:v>
      </x:c>
      <x:c r="C12" s="453" t="str">
        <x:v>AGOSTO 2025</x:v>
      </x:c>
      <x:c r="D12" s="607" t="n">
        <x:v>26002053.42</x:v>
      </x:c>
      <x:c r="E12" s="607" t="n">
        <x:v>20072348.27</x:v>
      </x:c>
      <x:c r="F12" s="607" t="n">
        <x:f>E12-D12</x:f>
        <x:v>-5929705.150000002</x:v>
      </x:c>
      <x:c r="G12" s="459" t="n">
        <x:f>IFERROR(D12/E12,"")</x:f>
        <x:v>1.295416613454366</x:v>
      </x:c>
      <x:c r="H12" s="459" t="n">
        <x:f>IFERROR(D12*1.05/E12,"")</x:f>
        <x:v>1.3601874441270843</x:v>
      </x:c>
      <x:c r="I12" s="459" t="n">
        <x:f>IFERROR(D12*1.12/E12,"")</x:f>
        <x:v>1.45086660706889</x:v>
      </x:c>
      <x:c r="J12" s="610" t="n">
        <x:v>1</x:v>
      </x:c>
      <x:c r="K12" s="607" t="n">
        <x:v>25643729.2</x:v>
      </x:c>
      <x:c r="L12" s="459" t="n">
        <x:f>IFERROR(K12/E12,"")</x:f>
        <x:v>1.277564979197125</x:v>
      </x:c>
      <x:c r="M12" s="610" t="n">
        <x:f>IFERROR(E12/D12,0)</x:f>
        <x:v>0.7719524279786668</x:v>
      </x:c>
      <x:c r="N12" s="610" t="n">
        <x:f>IFERROR(E12/K12,0)</x:f>
        <x:v>0.7827390514637005</x:v>
      </x:c>
      <x:c r="O12" s="613" t="n">
        <x:v>9964</x:v>
      </x:c>
      <x:c r="P12" s="453" t="str">
        <x:f>IF(E12&gt;=D12,"ATINGIU A REFERÊNCIA","ABAIXO DA REFERÊNCIA")</x:f>
        <x:v>ABAIXO DA REFERÊNCIA</x:v>
      </x:c>
      <x:c r="Q12" s="453" t="str">
        <x:f>IF(E12&gt;=K12,"ATINGIU A REFERÊNCIA","ABAIXO DA REFERÊNCIA")</x:f>
        <x:v>ABAIXO DA REFERÊNCIA</x:v>
      </x:c>
    </x:row>
    <x:row r="13">
      <x:c r="A13" s="453" t="str">
        <x:v>GERAL</x:v>
      </x:c>
      <x:c r="B13" s="453" t="str">
        <x:v>TOTAL</x:v>
      </x:c>
      <x:c r="C13" s="453" t="str">
        <x:v>SETEMBRO 2025</x:v>
      </x:c>
      <x:c r="D13" s="607" t="n">
        <x:v>28566258.33</x:v>
      </x:c>
      <x:c r="E13" s="607" t="n">
        <x:v>20327122.189999998</x:v>
      </x:c>
      <x:c r="F13" s="607" t="n">
        <x:f>E13-D13</x:f>
        <x:v>-8239136.140000001</x:v>
      </x:c>
      <x:c r="G13" s="459" t="n">
        <x:f>IFERROR(D13/E13,"")</x:f>
        <x:v>1.4053272304356625</x:v>
      </x:c>
      <x:c r="H13" s="459" t="n">
        <x:f>IFERROR(D13*1.05/E13,"")</x:f>
        <x:v>1.4755935919574459</x:v>
      </x:c>
      <x:c r="I13" s="459" t="n">
        <x:f>IFERROR(D13*1.12/E13,"")</x:f>
        <x:v>1.5739664980879424</x:v>
      </x:c>
      <x:c r="J13" s="610" t="n">
        <x:v>1</x:v>
      </x:c>
      <x:c r="K13" s="607" t="n">
        <x:v>25643729.2</x:v>
      </x:c>
      <x:c r="L13" s="459" t="n">
        <x:f>IFERROR(K13/E13,"")</x:f>
        <x:v>1.2615523712754344</x:v>
      </x:c>
      <x:c r="M13" s="610" t="n">
        <x:f>IFERROR(E13/D13,0)</x:f>
        <x:v>0.7115780427096627</x:v>
      </x:c>
      <x:c r="N13" s="610" t="n">
        <x:f>IFERROR(E13/K13,0)</x:f>
        <x:v>0.7926741867949533</x:v>
      </x:c>
      <x:c r="O13" s="613" t="n">
        <x:v>9727</x:v>
      </x:c>
      <x:c r="P13" s="453" t="str">
        <x:f>IF(E13&gt;=D13,"ATINGIU A REFERÊNCIA","ABAIXO DA REFERÊNCIA")</x:f>
        <x:v>ABAIXO DA REFERÊNCIA</x:v>
      </x:c>
      <x:c r="Q13" s="453" t="str">
        <x:f>IF(E13&gt;=K13,"ATINGIU A REFERÊNCIA","ABAIXO DA REFERÊNCIA")</x:f>
        <x:v>ABAIXO DA REFERÊNCIA</x:v>
      </x:c>
    </x:row>
    <x:row r="14">
      <x:c r="A14" s="453" t="str">
        <x:v>GERAL</x:v>
      </x:c>
      <x:c r="B14" s="453" t="str">
        <x:v>TOTAL</x:v>
      </x:c>
      <x:c r="C14" s="453" t="str">
        <x:v>OUTUBRO 2025</x:v>
      </x:c>
      <x:c r="D14" s="607" t="n">
        <x:v>25033203.950000003</x:v>
      </x:c>
      <x:c r="E14" s="607" t="n">
        <x:v>18206743.99</x:v>
      </x:c>
      <x:c r="F14" s="607" t="n">
        <x:f>E14-D14</x:f>
        <x:v>-6826459.960000005</x:v>
      </x:c>
      <x:c r="G14" s="459" t="n">
        <x:f>IFERROR(D14/E14,"")</x:f>
        <x:v>1.3749412835018398</x:v>
      </x:c>
      <x:c r="H14" s="459" t="n">
        <x:f>IFERROR(D14*1.05/E14,"")</x:f>
        <x:v>1.4436883476769318</x:v>
      </x:c>
      <x:c r="I14" s="459" t="n">
        <x:f>IFERROR(D14*1.12/E14,"")</x:f>
        <x:v>1.5399342375220606</x:v>
      </x:c>
      <x:c r="J14" s="610" t="n">
        <x:v>1</x:v>
      </x:c>
      <x:c r="K14" s="607" t="n">
        <x:v>25643729.2</x:v>
      </x:c>
      <x:c r="L14" s="459" t="n">
        <x:f>IFERROR(K14/E14,"")</x:f>
        <x:v>1.4084742013225837</x:v>
      </x:c>
      <x:c r="M14" s="610" t="n">
        <x:f>IFERROR(E14/D14,0)</x:f>
        <x:v>0.7273037852591776</x:v>
      </x:c>
      <x:c r="N14" s="610" t="n">
        <x:f>IFERROR(E14/K14,0)</x:f>
        <x:v>0.7099881553108898</x:v>
      </x:c>
      <x:c r="O14" s="613" t="n">
        <x:v>10405</x:v>
      </x:c>
      <x:c r="P14" s="453" t="str">
        <x:f>IF(E14&gt;=D14,"ATINGIU A REFERÊNCIA","ABAIXO DA REFERÊNCIA")</x:f>
        <x:v>ABAIXO DA REFERÊNCIA</x:v>
      </x:c>
      <x:c r="Q14" s="453" t="str">
        <x:f>IF(E14&gt;=K14,"ATINGIU A REFERÊNCIA","ABAIXO DA REFERÊNCIA")</x:f>
        <x:v>ABAIXO DA REFERÊNCIA</x:v>
      </x:c>
    </x:row>
    <x:row r="15">
      <x:c r="A15" s="453" t="str">
        <x:v>GERAL</x:v>
      </x:c>
      <x:c r="B15" s="453" t="str">
        <x:v>TOTAL</x:v>
      </x:c>
      <x:c r="C15" s="453" t="str">
        <x:v>NOVEMBRO 2025</x:v>
      </x:c>
      <x:c r="D15" s="607" t="n">
        <x:v>29837789.240000002</x:v>
      </x:c>
      <x:c r="E15" s="607" t="n">
        <x:v>21490673.74</x:v>
      </x:c>
      <x:c r="F15" s="607" t="n">
        <x:f>E15-D15</x:f>
        <x:v>-8347115.500000004</x:v>
      </x:c>
      <x:c r="G15" s="459" t="n">
        <x:f>IFERROR(D15/E15,"")</x:f>
        <x:v>1.3884064129857292</x:v>
      </x:c>
      <x:c r="H15" s="459" t="n">
        <x:f>IFERROR(D15*1.05/E15,"")</x:f>
        <x:v>1.4578267336350157</x:v>
      </x:c>
      <x:c r="I15" s="459" t="n">
        <x:f>IFERROR(D15*1.12/E15,"")</x:f>
        <x:v>1.5550151825440168</x:v>
      </x:c>
      <x:c r="J15" s="610" t="n">
        <x:v>1</x:v>
      </x:c>
      <x:c r="K15" s="607" t="n">
        <x:v>25643729.2</x:v>
      </x:c>
      <x:c r="L15" s="459" t="n">
        <x:f>IFERROR(K15/E15,"")</x:f>
        <x:v>1.1932491977796877</x:v>
      </x:c>
      <x:c r="M15" s="610" t="n">
        <x:f>IFERROR(E15/D15,0)</x:f>
        <x:v>0.7202502024241793</x:v>
      </x:c>
      <x:c r="N15" s="610" t="n">
        <x:f>IFERROR(E15/K15,0)</x:f>
        <x:v>0.8380479130937009</x:v>
      </x:c>
      <x:c r="O15" s="613" t="n">
        <x:v>9858</x:v>
      </x:c>
      <x:c r="P15" s="453" t="str">
        <x:f>IF(E15&gt;=D15,"ATINGIU A REFERÊNCIA","ABAIXO DA REFERÊNCIA")</x:f>
        <x:v>ABAIXO DA REFERÊNCIA</x:v>
      </x:c>
      <x:c r="Q15" s="453" t="str">
        <x:f>IF(E15&gt;=K15,"ATINGIU A REFERÊNCIA","ABAIXO DA REFERÊNCIA")</x:f>
        <x:v>ABAIXO DA REFERÊNCIA</x:v>
      </x:c>
    </x:row>
    <x:row r="16">
      <x:c r="A16" s="453" t="str">
        <x:v>GERAL</x:v>
      </x:c>
      <x:c r="B16" s="453" t="str">
        <x:v>TOTAL</x:v>
      </x:c>
      <x:c r="C16" s="453" t="str">
        <x:v>DEZEMBRO 2025</x:v>
      </x:c>
      <x:c r="D16" s="607" t="n">
        <x:v>26904639.729999997</x:v>
      </x:c>
      <x:c r="E16" s="607" t="n">
        <x:v>19643553.82</x:v>
      </x:c>
      <x:c r="F16" s="607" t="n">
        <x:f>E16-D16</x:f>
        <x:v>-7261085.909999996</x:v>
      </x:c>
      <x:c r="G16" s="459" t="n">
        <x:f>IFERROR(D16/E16,"")</x:f>
        <x:v>1.3696421725180479</x:v>
      </x:c>
      <x:c r="H16" s="459" t="n">
        <x:f>IFERROR(D16*1.05/E16,"")</x:f>
        <x:v>1.4381242811439503</x:v>
      </x:c>
      <x:c r="I16" s="459" t="n">
        <x:f>IFERROR(D16*1.12/E16,"")</x:f>
        <x:v>1.5339992332202137</x:v>
      </x:c>
      <x:c r="J16" s="610" t="n">
        <x:v>1</x:v>
      </x:c>
      <x:c r="K16" s="607" t="n">
        <x:v>25643729.2</x:v>
      </x:c>
      <x:c r="L16" s="459" t="n">
        <x:f>IFERROR(K16/E16,"")</x:f>
        <x:v>1.3054526403410236</x:v>
      </x:c>
      <x:c r="M16" s="610" t="n">
        <x:f>IFERROR(E16/D16,0)</x:f>
        <x:v>0.7301177052408723</x:v>
      </x:c>
      <x:c r="N16" s="610" t="n">
        <x:f>IFERROR(E16/K16,0)</x:f>
        <x:v>0.766017830979123</x:v>
      </x:c>
      <x:c r="O16" s="613" t="n">
        <x:v>10273</x:v>
      </x:c>
      <x:c r="P16" s="453" t="str">
        <x:f>IF(E16&gt;=D16,"ATINGIU A REFERÊNCIA","ABAIXO DA REFERÊNCIA")</x:f>
        <x:v>ABAIXO DA REFERÊNCIA</x:v>
      </x:c>
      <x:c r="Q16" s="453" t="str">
        <x:f>IF(E16&gt;=K16,"ATINGIU A REFERÊNCIA","ABAIXO DA REFERÊNCIA")</x:f>
        <x:v>ABAIXO DA REFERÊNCIA</x:v>
      </x:c>
    </x:row>
    <x:row r="17">
      <x:c r="A17" s="453" t="str">
        <x:v>GERAL</x:v>
      </x:c>
      <x:c r="B17" s="453" t="str">
        <x:v>TOTAL</x:v>
      </x:c>
      <x:c r="C17" s="453" t="str">
        <x:v>TOTAL 2025</x:v>
      </x:c>
      <x:c r="D17" s="607" t="n">
        <x:v>282536621.19</x:v>
      </x:c>
      <x:c r="E17" s="607" t="n">
        <x:v>210776173.6</x:v>
      </x:c>
      <x:c r="F17" s="607" t="n">
        <x:f>E17-D17</x:f>
        <x:v>-71760447.59</x:v>
      </x:c>
      <x:c r="G17" s="459" t="n">
        <x:f>IFERROR(D17/E17,"")</x:f>
        <x:v>1.3404580620491917</x:v>
      </x:c>
      <x:c r="H17" s="459" t="n">
        <x:f>IFERROR(D17*1.05/E17,"")</x:f>
        <x:v>1.4074809651516516</x:v>
      </x:c>
      <x:c r="I17" s="459" t="n">
        <x:f>IFERROR(D17*1.12/E17,"")</x:f>
        <x:v>1.5013130294950947</x:v>
      </x:c>
      <x:c r="J17" s="610" t="n">
        <x:v>1</x:v>
      </x:c>
      <x:c r="K17" s="607" t="n">
        <x:v>307724750.36</x:v>
      </x:c>
      <x:c r="L17" s="459" t="n">
        <x:f>IFERROR(K17/E17,"")</x:f>
        <x:v>1.4599598479474438</x:v>
      </x:c>
      <x:c r="M17" s="610" t="n">
        <x:f>IFERROR(E17/D17,0)</x:f>
        <x:v>0.7460136413900745</x:v>
      </x:c>
      <x:c r="N17" s="610" t="n">
        <x:f>IFERROR(E17/K17,0)</x:f>
        <x:v>0.6849503439467182</x:v>
      </x:c>
      <x:c r="O17" s="613" t="n">
        <x:v>100361</x:v>
      </x:c>
      <x:c r="P17" s="453" t="str">
        <x:f>IF(E17&gt;=D17,"ATINGIU A REFERÊNCIA","ABAIXO DA REFERÊNCIA")</x:f>
        <x:v>ABAIXO DA REFERÊNCIA</x:v>
      </x:c>
      <x:c r="Q17" s="453" t="str">
        <x:f>IF(E17&gt;=K17,"ATINGIU A REFERÊNCIA","ABAIXO DA REFERÊNCIA")</x:f>
        <x:v>ABAIXO DA REFERÊNCIA</x:v>
      </x:c>
    </x:row>
    <x:row r="18">
      <x:c r="A18" s="453" t="str">
        <x:v>GERAL</x:v>
      </x:c>
      <x:c r="B18" s="453" t="str">
        <x:v>NORTE</x:v>
      </x:c>
      <x:c r="C18" s="453" t="str">
        <x:v>JANEIRO 2025</x:v>
      </x:c>
      <x:c r="D18" s="607" t="n">
        <x:v>17261942.13</x:v>
      </x:c>
      <x:c r="E18" s="607" t="n">
        <x:v>12577410.43</x:v>
      </x:c>
      <x:c r="F18" s="607" t="n">
        <x:f>E18-D18</x:f>
        <x:v>-4684531.699999999</x:v>
      </x:c>
      <x:c r="G18" s="459" t="n">
        <x:f>IFERROR(D18/E18,"")</x:f>
        <x:v>1.372455977808144</x:v>
      </x:c>
      <x:c r="H18" s="459" t="n">
        <x:f>IFERROR(D18*1.05/E18,"")</x:f>
        <x:v>1.4410787766985513</x:v>
      </x:c>
      <x:c r="I18" s="459" t="n">
        <x:f>IFERROR(D18*1.12/E18,"")</x:f>
        <x:v>1.5371506951451215</x:v>
      </x:c>
      <x:c r="J18" s="610" t="n">
        <x:v>0.6747706675798578</x:v>
      </x:c>
      <x:c r="K18" s="607" t="n">
        <x:v>17303636.27152109</x:v>
      </x:c>
      <x:c r="L18" s="459" t="n">
        <x:f>IFERROR(K18/E18,"")</x:f>
        <x:v>1.3757709798710205</x:v>
      </x:c>
      <x:c r="M18" s="610" t="n">
        <x:f>IFERROR(E18/D18,0)</x:f>
        <x:v>0.7286208200258867</x:v>
      </x:c>
      <x:c r="N18" s="610" t="n">
        <x:f>IFERROR(E18/K18,0)</x:f>
        <x:v>0.7268651647919996</x:v>
      </x:c>
      <x:c r="O18" s="613" t="n">
        <x:v>4225</x:v>
      </x:c>
      <x:c r="P18" s="453" t="str">
        <x:f>IF(E18&gt;=D18,"ATINGIU A REFERÊNCIA","ABAIXO DA REFERÊNCIA")</x:f>
        <x:v>ABAIXO DA REFERÊNCIA</x:v>
      </x:c>
      <x:c r="Q18" s="453" t="str">
        <x:f>IF(E18&gt;=K18,"ATINGIU A REFERÊNCIA","ABAIXO DA REFERÊNCIA")</x:f>
        <x:v>ABAIXO DA REFERÊNCIA</x:v>
      </x:c>
    </x:row>
    <x:row r="19">
      <x:c r="A19" s="453" t="str">
        <x:v>GERAL</x:v>
      </x:c>
      <x:c r="B19" s="453" t="str">
        <x:v>NORTE</x:v>
      </x:c>
      <x:c r="C19" s="453" t="str">
        <x:v>FEVEREIRO 2025</x:v>
      </x:c>
      <x:c r="D19" s="607" t="n">
        <x:v>15484341.43</x:v>
      </x:c>
      <x:c r="E19" s="607" t="n">
        <x:v>11710323.11</x:v>
      </x:c>
      <x:c r="F19" s="607" t="n">
        <x:f>E19-D19</x:f>
        <x:v>-3774018.3200000003</x:v>
      </x:c>
      <x:c r="G19" s="459" t="n">
        <x:f>IFERROR(D19/E19,"")</x:f>
        <x:v>1.3222813140635878</x:v>
      </x:c>
      <x:c r="H19" s="459" t="n">
        <x:f>IFERROR(D19*1.05/E19,"")</x:f>
        <x:v>1.3883953797667674</x:v>
      </x:c>
      <x:c r="I19" s="459" t="n">
        <x:f>IFERROR(D19*1.12/E19,"")</x:f>
        <x:v>1.4809550717512183</x:v>
      </x:c>
      <x:c r="J19" s="610" t="n">
        <x:v>0.6747706675798578</x:v>
      </x:c>
      <x:c r="K19" s="607" t="n">
        <x:v>17303636.27152109</x:v>
      </x:c>
      <x:c r="L19" s="459" t="n">
        <x:f>IFERROR(K19/E19,"")</x:f>
        <x:v>1.4776395244589533</x:v>
      </x:c>
      <x:c r="M19" s="610" t="n">
        <x:f>IFERROR(E19/D19,0)</x:f>
        <x:v>0.7562687223695506</x:v>
      </x:c>
      <x:c r="N19" s="610" t="n">
        <x:f>IFERROR(E19/K19,0)</x:f>
        <x:v>0.6767550430583914</x:v>
      </x:c>
      <x:c r="O19" s="613" t="n">
        <x:v>4022</x:v>
      </x:c>
      <x:c r="P19" s="453" t="str">
        <x:f>IF(E19&gt;=D19,"ATINGIU A REFERÊNCIA","ABAIXO DA REFERÊNCIA")</x:f>
        <x:v>ABAIXO DA REFERÊNCIA</x:v>
      </x:c>
      <x:c r="Q19" s="453" t="str">
        <x:f>IF(E19&gt;=K19,"ATINGIU A REFERÊNCIA","ABAIXO DA REFERÊNCIA")</x:f>
        <x:v>ABAIXO DA REFERÊNCIA</x:v>
      </x:c>
    </x:row>
    <x:row r="20">
      <x:c r="A20" s="453" t="str">
        <x:v>GERAL</x:v>
      </x:c>
      <x:c r="B20" s="453" t="str">
        <x:v>NORTE</x:v>
      </x:c>
      <x:c r="C20" s="453" t="str">
        <x:v>MARÇO 2025</x:v>
      </x:c>
      <x:c r="D20" s="607" t="n">
        <x:v>14287707.639999999</x:v>
      </x:c>
      <x:c r="E20" s="607" t="n">
        <x:v>10698725.42</x:v>
      </x:c>
      <x:c r="F20" s="607" t="n">
        <x:f>E20-D20</x:f>
        <x:v>-3588982.219999999</x:v>
      </x:c>
      <x:c r="G20" s="459" t="n">
        <x:f>IFERROR(D20/E20,"")</x:f>
        <x:v>1.3354588587992755</x:v>
      </x:c>
      <x:c r="H20" s="459" t="n">
        <x:f>IFERROR(D20*1.05/E20,"")</x:f>
        <x:v>1.4022318017392392</x:v>
      </x:c>
      <x:c r="I20" s="459" t="n">
        <x:f>IFERROR(D20*1.12/E20,"")</x:f>
        <x:v>1.4957139218551887</x:v>
      </x:c>
      <x:c r="J20" s="610" t="n">
        <x:v>0.6747706675798578</x:v>
      </x:c>
      <x:c r="K20" s="607" t="n">
        <x:v>17303636.27152109</x:v>
      </x:c>
      <x:c r="L20" s="459" t="n">
        <x:f>IFERROR(K20/E20,"")</x:f>
        <x:v>1.6173549270807523</x:v>
      </x:c>
      <x:c r="M20" s="610" t="n">
        <x:f>IFERROR(E20/D20,0)</x:f>
        <x:v>0.7488062948634076</x:v>
      </x:c>
      <x:c r="N20" s="610" t="n">
        <x:f>IFERROR(E20/K20,0)</x:f>
        <x:v>0.6182934761295418</x:v>
      </x:c>
      <x:c r="O20" s="613" t="n">
        <x:v>3671</x:v>
      </x:c>
      <x:c r="P20" s="453" t="str">
        <x:f>IF(E20&gt;=D20,"ATINGIU A REFERÊNCIA","ABAIXO DA REFERÊNCIA")</x:f>
        <x:v>ABAIXO DA REFERÊNCIA</x:v>
      </x:c>
      <x:c r="Q20" s="453" t="str">
        <x:f>IF(E20&gt;=K20,"ATINGIU A REFERÊNCIA","ABAIXO DA REFERÊNCIA")</x:f>
        <x:v>ABAIXO DA REFERÊNCIA</x:v>
      </x:c>
    </x:row>
    <x:row r="21">
      <x:c r="A21" s="453" t="str">
        <x:v>GERAL</x:v>
      </x:c>
      <x:c r="B21" s="453" t="str">
        <x:v>NORTE</x:v>
      </x:c>
      <x:c r="C21" s="453" t="str">
        <x:v>ABRIL 2025</x:v>
      </x:c>
      <x:c r="D21" s="607" t="n">
        <x:v>13435463.4</x:v>
      </x:c>
      <x:c r="E21" s="607" t="n">
        <x:v>11103487.36</x:v>
      </x:c>
      <x:c r="F21" s="607" t="n">
        <x:f>E21-D21</x:f>
        <x:v>-2331976.040000001</x:v>
      </x:c>
      <x:c r="G21" s="459" t="n">
        <x:f>IFERROR(D21/E21,"")</x:f>
        <x:v>1.2100219475550429</x:v>
      </x:c>
      <x:c r="H21" s="459" t="n">
        <x:f>IFERROR(D21*1.05/E21,"")</x:f>
        <x:v>1.2705230449327949</x:v>
      </x:c>
      <x:c r="I21" s="459" t="n">
        <x:f>IFERROR(D21*1.12/E21,"")</x:f>
        <x:v>1.3552245812616481</x:v>
      </x:c>
      <x:c r="J21" s="610" t="n">
        <x:v>0.6747706675798578</x:v>
      </x:c>
      <x:c r="K21" s="607" t="n">
        <x:v>17303636.27152109</x:v>
      </x:c>
      <x:c r="L21" s="459" t="n">
        <x:f>IFERROR(K21/E21,"")</x:f>
        <x:v>1.5583965388979462</x:v>
      </x:c>
      <x:c r="M21" s="610" t="n">
        <x:f>IFERROR(E21/D21,0)</x:f>
        <x:v>0.8264312907882283</x:v>
      </x:c>
      <x:c r="N21" s="610" t="n">
        <x:f>IFERROR(E21/K21,0)</x:f>
        <x:v>0.6416852033739575</x:v>
      </x:c>
      <x:c r="O21" s="613" t="n">
        <x:v>4289</x:v>
      </x:c>
      <x:c r="P21" s="453" t="str">
        <x:f>IF(E21&gt;=D21,"ATINGIU A REFERÊNCIA","ABAIXO DA REFERÊNCIA")</x:f>
        <x:v>ABAIXO DA REFERÊNCIA</x:v>
      </x:c>
      <x:c r="Q21" s="453" t="str">
        <x:f>IF(E21&gt;=K21,"ATINGIU A REFERÊNCIA","ABAIXO DA REFERÊNCIA")</x:f>
        <x:v>ABAIXO DA REFERÊNCIA</x:v>
      </x:c>
    </x:row>
    <x:row r="22">
      <x:c r="A22" s="453" t="str">
        <x:v>GERAL</x:v>
      </x:c>
      <x:c r="B22" s="453" t="str">
        <x:v>NORTE</x:v>
      </x:c>
      <x:c r="C22" s="453" t="str">
        <x:v>MAIO 2025</x:v>
      </x:c>
      <x:c r="D22" s="607" t="n">
        <x:v>14472390.46</x:v>
      </x:c>
      <x:c r="E22" s="607" t="n">
        <x:v>11189446.04</x:v>
      </x:c>
      <x:c r="F22" s="607" t="n">
        <x:f>E22-D22</x:f>
        <x:v>-3282944.420000002</x:v>
      </x:c>
      <x:c r="G22" s="459" t="n">
        <x:f>IFERROR(D22/E22,"")</x:f>
        <x:v>1.2933965102708518</x:v>
      </x:c>
      <x:c r="H22" s="459" t="n">
        <x:f>IFERROR(D22*1.05/E22,"")</x:f>
        <x:v>1.3580663357843943</x:v>
      </x:c>
      <x:c r="I22" s="459" t="n">
        <x:f>IFERROR(D22*1.12/E22,"")</x:f>
        <x:v>1.4486040915033542</x:v>
      </x:c>
      <x:c r="J22" s="610" t="n">
        <x:v>0.6747706675798578</x:v>
      </x:c>
      <x:c r="K22" s="607" t="n">
        <x:v>17303636.27152109</x:v>
      </x:c>
      <x:c r="L22" s="459" t="n">
        <x:f>IFERROR(K22/E22,"")</x:f>
        <x:v>1.5464247478976263</x:v>
      </x:c>
      <x:c r="M22" s="610" t="n">
        <x:f>IFERROR(E22/D22,0)</x:f>
        <x:v>0.7731581089472622</x:v>
      </x:c>
      <x:c r="N22" s="610" t="n">
        <x:f>IFERROR(E22/K22,0)</x:f>
        <x:v>0.6466528690513431</x:v>
      </x:c>
      <x:c r="O22" s="613" t="n">
        <x:v>4324</x:v>
      </x:c>
      <x:c r="P22" s="453" t="str">
        <x:f>IF(E22&gt;=D22,"ATINGIU A REFERÊNCIA","ABAIXO DA REFERÊNCIA")</x:f>
        <x:v>ABAIXO DA REFERÊNCIA</x:v>
      </x:c>
      <x:c r="Q22" s="453" t="str">
        <x:f>IF(E22&gt;=K22,"ATINGIU A REFERÊNCIA","ABAIXO DA REFERÊNCIA")</x:f>
        <x:v>ABAIXO DA REFERÊNCIA</x:v>
      </x:c>
    </x:row>
    <x:row r="23">
      <x:c r="A23" s="453" t="str">
        <x:v>GERAL</x:v>
      </x:c>
      <x:c r="B23" s="453" t="str">
        <x:v>NORTE</x:v>
      </x:c>
      <x:c r="C23" s="453" t="str">
        <x:v>JUNHO 2025</x:v>
      </x:c>
      <x:c r="D23" s="607" t="n">
        <x:v>12294702.790000001</x:v>
      </x:c>
      <x:c r="E23" s="607" t="n">
        <x:v>9958951.97</x:v>
      </x:c>
      <x:c r="F23" s="607" t="n">
        <x:f>E23-D23</x:f>
        <x:v>-2335750.8200000003</x:v>
      </x:c>
      <x:c r="G23" s="459" t="n">
        <x:f>IFERROR(D23/E23,"")</x:f>
        <x:v>1.2345378135205527</x:v>
      </x:c>
      <x:c r="H23" s="459" t="n">
        <x:f>IFERROR(D23*1.05/E23,"")</x:f>
        <x:v>1.2962647041965805</x:v>
      </x:c>
      <x:c r="I23" s="459" t="n">
        <x:f>IFERROR(D23*1.12/E23,"")</x:f>
        <x:v>1.382682351143019</x:v>
      </x:c>
      <x:c r="J23" s="610" t="n">
        <x:v>0.6747706675798578</x:v>
      </x:c>
      <x:c r="K23" s="607" t="n">
        <x:v>17303636.27152109</x:v>
      </x:c>
      <x:c r="L23" s="459" t="n">
        <x:f>IFERROR(K23/E23,"")</x:f>
        <x:v>1.7374957047333857</x:v>
      </x:c>
      <x:c r="M23" s="610" t="n">
        <x:f>IFERROR(E23/D23,0)</x:f>
        <x:v>0.8100197410302751</x:v>
      </x:c>
      <x:c r="N23" s="610" t="n">
        <x:f>IFERROR(E23/K23,0)</x:f>
        <x:v>0.5755409911378443</x:v>
      </x:c>
      <x:c r="O23" s="613" t="n">
        <x:v>4083</x:v>
      </x:c>
      <x:c r="P23" s="453" t="str">
        <x:f>IF(E23&gt;=D23,"ATINGIU A REFERÊNCIA","ABAIXO DA REFERÊNCIA")</x:f>
        <x:v>ABAIXO DA REFERÊNCIA</x:v>
      </x:c>
      <x:c r="Q23" s="453" t="str">
        <x:f>IF(E23&gt;=K23,"ATINGIU A REFERÊNCIA","ABAIXO DA REFERÊNCIA")</x:f>
        <x:v>ABAIXO DA REFERÊNCIA</x:v>
      </x:c>
    </x:row>
    <x:row r="24">
      <x:c r="A24" s="453" t="str">
        <x:v>GERAL</x:v>
      </x:c>
      <x:c r="B24" s="453" t="str">
        <x:v>NORTE</x:v>
      </x:c>
      <x:c r="C24" s="453" t="str">
        <x:v>JULHO 2025</x:v>
      </x:c>
      <x:c r="D24" s="607" t="n">
        <x:v>14991640.4</x:v>
      </x:c>
      <x:c r="E24" s="607" t="n">
        <x:v>11153482.82</x:v>
      </x:c>
      <x:c r="F24" s="607" t="n">
        <x:f>E24-D24</x:f>
        <x:v>-3838157.58</x:v>
      </x:c>
      <x:c r="G24" s="459" t="n">
        <x:f>IFERROR(D24/E24,"")</x:f>
        <x:v>1.3441218892736861</x:v>
      </x:c>
      <x:c r="H24" s="459" t="n">
        <x:f>IFERROR(D24*1.05/E24,"")</x:f>
        <x:v>1.4113279837373705</x:v>
      </x:c>
      <x:c r="I24" s="459" t="n">
        <x:f>IFERROR(D24*1.12/E24,"")</x:f>
        <x:v>1.5054165159865287</x:v>
      </x:c>
      <x:c r="J24" s="610" t="n">
        <x:v>0.6747706675798578</x:v>
      </x:c>
      <x:c r="K24" s="607" t="n">
        <x:v>17303636.27152109</x:v>
      </x:c>
      <x:c r="L24" s="459" t="n">
        <x:f>IFERROR(K24/E24,"")</x:f>
        <x:v>1.5514110301486161</x:v>
      </x:c>
      <x:c r="M24" s="610" t="n">
        <x:f>IFERROR(E24/D24,0)</x:f>
        <x:v>0.7439801464288057</x:v>
      </x:c>
      <x:c r="N24" s="610" t="n">
        <x:f>IFERROR(E24/K24,0)</x:f>
        <x:v>0.6445745070564607</x:v>
      </x:c>
      <x:c r="O24" s="613" t="n">
        <x:v>3218</x:v>
      </x:c>
      <x:c r="P24" s="453" t="str">
        <x:f>IF(E24&gt;=D24,"ATINGIU A REFERÊNCIA","ABAIXO DA REFERÊNCIA")</x:f>
        <x:v>ABAIXO DA REFERÊNCIA</x:v>
      </x:c>
      <x:c r="Q24" s="453" t="str">
        <x:f>IF(E24&gt;=K24,"ATINGIU A REFERÊNCIA","ABAIXO DA REFERÊNCIA")</x:f>
        <x:v>ABAIXO DA REFERÊNCIA</x:v>
      </x:c>
    </x:row>
    <x:row r="25">
      <x:c r="A25" s="453" t="str">
        <x:v>GERAL</x:v>
      </x:c>
      <x:c r="B25" s="453" t="str">
        <x:v>NORTE</x:v>
      </x:c>
      <x:c r="C25" s="453" t="str">
        <x:v>AGOSTO 2025</x:v>
      </x:c>
      <x:c r="D25" s="607" t="n">
        <x:v>15869573.36</x:v>
      </x:c>
      <x:c r="E25" s="607" t="n">
        <x:v>12513637.84</x:v>
      </x:c>
      <x:c r="F25" s="607" t="n">
        <x:f>E25-D25</x:f>
        <x:v>-3355935.5199999996</x:v>
      </x:c>
      <x:c r="G25" s="459" t="n">
        <x:f>IFERROR(D25/E25,"")</x:f>
        <x:v>1.2681822474734492</x:v>
      </x:c>
      <x:c r="H25" s="459" t="n">
        <x:f>IFERROR(D25*1.05/E25,"")</x:f>
        <x:v>1.3315913598471218</x:v>
      </x:c>
      <x:c r="I25" s="459" t="n">
        <x:f>IFERROR(D25*1.12/E25,"")</x:f>
        <x:v>1.4203641171702635</x:v>
      </x:c>
      <x:c r="J25" s="610" t="n">
        <x:v>0.6747706675798578</x:v>
      </x:c>
      <x:c r="K25" s="607" t="n">
        <x:v>17303636.27152109</x:v>
      </x:c>
      <x:c r="L25" s="459" t="n">
        <x:f>IFERROR(K25/E25,"")</x:f>
        <x:v>1.3827822486767039</x:v>
      </x:c>
      <x:c r="M25" s="610" t="n">
        <x:f>IFERROR(E25/D25,0)</x:f>
        <x:v>0.7885301990248338</x:v>
      </x:c>
      <x:c r="N25" s="610" t="n">
        <x:f>IFERROR(E25/K25,0)</x:f>
        <x:v>0.7231796625658022</x:v>
      </x:c>
      <x:c r="O25" s="613" t="n">
        <x:v>4623</x:v>
      </x:c>
      <x:c r="P25" s="453" t="str">
        <x:f>IF(E25&gt;=D25,"ATINGIU A REFERÊNCIA","ABAIXO DA REFERÊNCIA")</x:f>
        <x:v>ABAIXO DA REFERÊNCIA</x:v>
      </x:c>
      <x:c r="Q25" s="453" t="str">
        <x:f>IF(E25&gt;=K25,"ATINGIU A REFERÊNCIA","ABAIXO DA REFERÊNCIA")</x:f>
        <x:v>ABAIXO DA REFERÊNCIA</x:v>
      </x:c>
    </x:row>
    <x:row r="26">
      <x:c r="A26" s="453" t="str">
        <x:v>GERAL</x:v>
      </x:c>
      <x:c r="B26" s="453" t="str">
        <x:v>NORTE</x:v>
      </x:c>
      <x:c r="C26" s="453" t="str">
        <x:v>SETEMBRO 2025</x:v>
      </x:c>
      <x:c r="D26" s="607" t="n">
        <x:v>18515091.32</x:v>
      </x:c>
      <x:c r="E26" s="607" t="n">
        <x:v>13442796.49</x:v>
      </x:c>
      <x:c r="F26" s="607" t="n">
        <x:f>E26-D26</x:f>
        <x:v>-5072294.83</x:v>
      </x:c>
      <x:c r="G26" s="459" t="n">
        <x:f>IFERROR(D26/E26,"")</x:f>
        <x:v>1.377324378433702</x:v>
      </x:c>
      <x:c r="H26" s="459" t="n">
        <x:f>IFERROR(D26*1.05/E26,"")</x:f>
        <x:v>1.446190597355387</x:v>
      </x:c>
      <x:c r="I26" s="459" t="n">
        <x:f>IFERROR(D26*1.12/E26,"")</x:f>
        <x:v>1.5426033038457465</x:v>
      </x:c>
      <x:c r="J26" s="610" t="n">
        <x:v>0.6747706675798578</x:v>
      </x:c>
      <x:c r="K26" s="607" t="n">
        <x:v>17303636.27152109</x:v>
      </x:c>
      <x:c r="L26" s="459" t="n">
        <x:f>IFERROR(K26/E26,"")</x:f>
        <x:v>1.2872051053062614</x:v>
      </x:c>
      <x:c r="M26" s="610" t="n">
        <x:f>IFERROR(E26/D26,0)</x:f>
        <x:v>0.726045378748907</x:v>
      </x:c>
      <x:c r="N26" s="610" t="n">
        <x:f>IFERROR(E26/K26,0)</x:f>
        <x:v>0.7768769684626698</x:v>
      </x:c>
      <x:c r="O26" s="613" t="n">
        <x:v>4972</x:v>
      </x:c>
      <x:c r="P26" s="453" t="str">
        <x:f>IF(E26&gt;=D26,"ATINGIU A REFERÊNCIA","ABAIXO DA REFERÊNCIA")</x:f>
        <x:v>ABAIXO DA REFERÊNCIA</x:v>
      </x:c>
      <x:c r="Q26" s="453" t="str">
        <x:f>IF(E26&gt;=K26,"ATINGIU A REFERÊNCIA","ABAIXO DA REFERÊNCIA")</x:f>
        <x:v>ABAIXO DA REFERÊNCIA</x:v>
      </x:c>
    </x:row>
    <x:row r="27">
      <x:c r="A27" s="453" t="str">
        <x:v>GERAL</x:v>
      </x:c>
      <x:c r="B27" s="453" t="str">
        <x:v>NORTE</x:v>
      </x:c>
      <x:c r="C27" s="453" t="str">
        <x:v>OUTUBRO 2025</x:v>
      </x:c>
      <x:c r="D27" s="607" t="n">
        <x:v>14598595.239999998</x:v>
      </x:c>
      <x:c r="E27" s="607" t="n">
        <x:v>11251081.35</x:v>
      </x:c>
      <x:c r="F27" s="607" t="n">
        <x:f>E27-D27</x:f>
        <x:v>-3347513.8899999987</x:v>
      </x:c>
      <x:c r="G27" s="459" t="n">
        <x:f>IFERROR(D27/E27,"")</x:f>
        <x:v>1.297528191812425</x:v>
      </x:c>
      <x:c r="H27" s="459" t="n">
        <x:f>IFERROR(D27*1.05/E27,"")</x:f>
        <x:v>1.3624046014030464</x:v>
      </x:c>
      <x:c r="I27" s="459" t="n">
        <x:f>IFERROR(D27*1.12/E27,"")</x:f>
        <x:v>1.4532315748299163</x:v>
      </x:c>
      <x:c r="J27" s="610" t="n">
        <x:v>0.6747706675798578</x:v>
      </x:c>
      <x:c r="K27" s="607" t="n">
        <x:v>17303636.27152109</x:v>
      </x:c>
      <x:c r="L27" s="459" t="n">
        <x:f>IFERROR(K27/E27,"")</x:f>
        <x:v>1.5379531738539152</x:v>
      </x:c>
      <x:c r="M27" s="610" t="n">
        <x:f>IFERROR(E27/D27,0)</x:f>
        <x:v>0.7706961639139193</x:v>
      </x:c>
      <x:c r="N27" s="610" t="n">
        <x:f>IFERROR(E27/K27,0)</x:f>
        <x:v>0.6502148550427755</x:v>
      </x:c>
      <x:c r="O27" s="613" t="n">
        <x:v>4632</x:v>
      </x:c>
      <x:c r="P27" s="453" t="str">
        <x:f>IF(E27&gt;=D27,"ATINGIU A REFERÊNCIA","ABAIXO DA REFERÊNCIA")</x:f>
        <x:v>ABAIXO DA REFERÊNCIA</x:v>
      </x:c>
      <x:c r="Q27" s="453" t="str">
        <x:f>IF(E27&gt;=K27,"ATINGIU A REFERÊNCIA","ABAIXO DA REFERÊNCIA")</x:f>
        <x:v>ABAIXO DA REFERÊNCIA</x:v>
      </x:c>
    </x:row>
    <x:row r="28">
      <x:c r="A28" s="453" t="str">
        <x:v>GERAL</x:v>
      </x:c>
      <x:c r="B28" s="453" t="str">
        <x:v>NORTE</x:v>
      </x:c>
      <x:c r="C28" s="453" t="str">
        <x:v>NOVEMBRO 2025</x:v>
      </x:c>
      <x:c r="D28" s="607" t="n">
        <x:v>17662821.94</x:v>
      </x:c>
      <x:c r="E28" s="607" t="n">
        <x:v>13352455.04</x:v>
      </x:c>
      <x:c r="F28" s="607" t="n">
        <x:f>E28-D28</x:f>
        <x:v>-4310366.900000002</x:v>
      </x:c>
      <x:c r="G28" s="459" t="n">
        <x:f>IFERROR(D28/E28,"")</x:f>
        <x:v>1.3228145601005523</x:v>
      </x:c>
      <x:c r="H28" s="459" t="n">
        <x:f>IFERROR(D28*1.05/E28,"")</x:f>
        <x:v>1.3889552881055798</x:v>
      </x:c>
      <x:c r="I28" s="459" t="n">
        <x:f>IFERROR(D28*1.12/E28,"")</x:f>
        <x:v>1.4815523073126187</x:v>
      </x:c>
      <x:c r="J28" s="610" t="n">
        <x:v>0.6747706675798578</x:v>
      </x:c>
      <x:c r="K28" s="607" t="n">
        <x:v>17303636.27152109</x:v>
      </x:c>
      <x:c r="L28" s="459" t="n">
        <x:f>IFERROR(K28/E28,"")</x:f>
        <x:v>1.2959142135048967</x:v>
      </x:c>
      <x:c r="M28" s="610" t="n">
        <x:f>IFERROR(E28/D28,0)</x:f>
        <x:v>0.7559638593061646</x:v>
      </x:c>
      <x:c r="N28" s="610" t="n">
        <x:f>IFERROR(E28/K28,0)</x:f>
        <x:v>0.7716560167168979</x:v>
      </x:c>
      <x:c r="O28" s="613" t="n">
        <x:v>4760</x:v>
      </x:c>
      <x:c r="P28" s="453" t="str">
        <x:f>IF(E28&gt;=D28,"ATINGIU A REFERÊNCIA","ABAIXO DA REFERÊNCIA")</x:f>
        <x:v>ABAIXO DA REFERÊNCIA</x:v>
      </x:c>
      <x:c r="Q28" s="453" t="str">
        <x:f>IF(E28&gt;=K28,"ATINGIU A REFERÊNCIA","ABAIXO DA REFERÊNCIA")</x:f>
        <x:v>ABAIXO DA REFERÊNCIA</x:v>
      </x:c>
    </x:row>
    <x:row r="29">
      <x:c r="A29" s="453" t="str">
        <x:v>GERAL</x:v>
      </x:c>
      <x:c r="B29" s="453" t="str">
        <x:v>NORTE</x:v>
      </x:c>
      <x:c r="C29" s="453" t="str">
        <x:v>DEZEMBRO 2025</x:v>
      </x:c>
      <x:c r="D29" s="607" t="n">
        <x:v>17855170.15</x:v>
      </x:c>
      <x:c r="E29" s="607" t="n">
        <x:v>13273781.5</x:v>
      </x:c>
      <x:c r="F29" s="607" t="n">
        <x:f>E29-D29</x:f>
        <x:v>-4581388.6499999985</x:v>
      </x:c>
      <x:c r="G29" s="459" t="n">
        <x:f>IFERROR(D29/E29,"")</x:f>
        <x:v>1.3451457032044711</x:v>
      </x:c>
      <x:c r="H29" s="459" t="n">
        <x:f>IFERROR(D29*1.05/E29,"")</x:f>
        <x:v>1.4124029883646947</x:v>
      </x:c>
      <x:c r="I29" s="459" t="n">
        <x:f>IFERROR(D29*1.12/E29,"")</x:f>
        <x:v>1.5065631875890078</x:v>
      </x:c>
      <x:c r="J29" s="610" t="n">
        <x:v>0.6747706675798578</x:v>
      </x:c>
      <x:c r="K29" s="607" t="n">
        <x:v>17303636.27152109</x:v>
      </x:c>
      <x:c r="L29" s="459" t="n">
        <x:f>IFERROR(K29/E29,"")</x:f>
        <x:v>1.303595081139545</x:v>
      </x:c>
      <x:c r="M29" s="610" t="n">
        <x:f>IFERROR(E29/D29,0)</x:f>
        <x:v>0.7434138901219041</x:v>
      </x:c>
      <x:c r="N29" s="610" t="n">
        <x:f>IFERROR(E29/K29,0)</x:f>
        <x:v>0.7671093689045254</x:v>
      </x:c>
      <x:c r="O29" s="613" t="n">
        <x:v>4409</x:v>
      </x:c>
      <x:c r="P29" s="453" t="str">
        <x:f>IF(E29&gt;=D29,"ATINGIU A REFERÊNCIA","ABAIXO DA REFERÊNCIA")</x:f>
        <x:v>ABAIXO DA REFERÊNCIA</x:v>
      </x:c>
      <x:c r="Q29" s="453" t="str">
        <x:f>IF(E29&gt;=K29,"ATINGIU A REFERÊNCIA","ABAIXO DA REFERÊNCIA")</x:f>
        <x:v>ABAIXO DA REFERÊNCIA</x:v>
      </x:c>
    </x:row>
    <x:row r="30">
      <x:c r="A30" s="453" t="str">
        <x:v>GERAL</x:v>
      </x:c>
      <x:c r="B30" s="453" t="str">
        <x:v>NORTE</x:v>
      </x:c>
      <x:c r="C30" s="453" t="str">
        <x:v>TOTAL 2025</x:v>
      </x:c>
      <x:c r="D30" s="607" t="n">
        <x:v>186729440.26000002</x:v>
      </x:c>
      <x:c r="E30" s="607" t="n">
        <x:v>142225579.37</x:v>
      </x:c>
      <x:c r="F30" s="607" t="n">
        <x:f>E30-D30</x:f>
        <x:v>-44503860.890000015</x:v>
      </x:c>
      <x:c r="G30" s="459" t="n">
        <x:f>IFERROR(D30/E30,"")</x:f>
        <x:v>1.3129103856502715</x:v>
      </x:c>
      <x:c r="H30" s="459" t="n">
        <x:f>IFERROR(D30*1.05/E30,"")</x:f>
        <x:v>1.3785559049327853</x:v>
      </x:c>
      <x:c r="I30" s="459" t="n">
        <x:f>IFERROR(D30*1.12/E30,"")</x:f>
        <x:v>1.4704596319283043</x:v>
      </x:c>
      <x:c r="J30" s="610" t="n">
        <x:v>0.6747706675798578</x:v>
      </x:c>
      <x:c r="K30" s="607" t="n">
        <x:v>207643635.2312623</x:v>
      </x:c>
      <x:c r="L30" s="459" t="n">
        <x:f>IFERROR(K30/E30,"")</x:f>
        <x:v>1.4599598479474438</x:v>
      </x:c>
      <x:c r="M30" s="610" t="n">
        <x:f>IFERROR(E30/D30,0)</x:f>
        <x:v>0.7616666079648001</x:v>
      </x:c>
      <x:c r="N30" s="610" t="n">
        <x:f>IFERROR(E30/K30,0)</x:f>
        <x:v>0.6849503439467182</x:v>
      </x:c>
      <x:c r="O30" s="613" t="n">
        <x:v>51228</x:v>
      </x:c>
      <x:c r="P30" s="453" t="str">
        <x:f>IF(E30&gt;=D30,"ATINGIU A REFERÊNCIA","ABAIXO DA REFERÊNCIA")</x:f>
        <x:v>ABAIXO DA REFERÊNCIA</x:v>
      </x:c>
      <x:c r="Q30" s="453" t="str">
        <x:f>IF(E30&gt;=K30,"ATINGIU A REFERÊNCIA","ABAIXO DA REFERÊNCIA")</x:f>
        <x:v>ABAIXO DA REFERÊNCIA</x:v>
      </x:c>
    </x:row>
    <x:row r="31">
      <x:c r="A31" s="453" t="str">
        <x:v>GERAL</x:v>
      </x:c>
      <x:c r="B31" s="453" t="str">
        <x:v>SUL</x:v>
      </x:c>
      <x:c r="C31" s="453" t="str">
        <x:v>JANEIRO 2025</x:v>
      </x:c>
      <x:c r="D31" s="607" t="n">
        <x:v>4434841.199999999</x:v>
      </x:c>
      <x:c r="E31" s="607" t="n">
        <x:v>3345533.4299999997</x:v>
      </x:c>
      <x:c r="F31" s="607" t="n">
        <x:f>E31-D31</x:f>
        <x:v>-1089307.7699999996</x:v>
      </x:c>
      <x:c r="G31" s="459" t="n">
        <x:f>IFERROR(D31/E31,"")</x:f>
        <x:v>1.3256006232763902</x:v>
      </x:c>
      <x:c r="H31" s="459" t="n">
        <x:f>IFERROR(D31*1.05/E31,"")</x:f>
        <x:v>1.3918806544402098</x:v>
      </x:c>
      <x:c r="I31" s="459" t="n">
        <x:f>IFERROR(D31*1.12/E31,"")</x:f>
        <x:v>1.484672698069557</x:v>
      </x:c>
      <x:c r="J31" s="610" t="n">
        <x:v>0.3252293323252548</x:v>
      </x:c>
      <x:c r="K31" s="607" t="n">
        <x:v>8340092.92604564</x:v>
      </x:c>
      <x:c r="L31" s="459" t="n">
        <x:f>IFERROR(K31/E31,"")</x:f>
        <x:v>2.492903777693126</x:v>
      </x:c>
      <x:c r="M31" s="610" t="n">
        <x:f>IFERROR(E31/D31,0)</x:f>
        <x:v>0.75437502249235</x:v>
      </x:c>
      <x:c r="N31" s="610" t="n">
        <x:f>IFERROR(E31/K31,0)</x:f>
        <x:v>0.4011386275507899</x:v>
      </x:c>
      <x:c r="O31" s="613" t="n">
        <x:v>1307</x:v>
      </x:c>
      <x:c r="P31" s="453" t="str">
        <x:f>IF(E31&gt;=D31,"ATINGIU A REFERÊNCIA","ABAIXO DA REFERÊNCIA")</x:f>
        <x:v>ABAIXO DA REFERÊNCIA</x:v>
      </x:c>
      <x:c r="Q31" s="453" t="str">
        <x:f>IF(E31&gt;=K31,"ATINGIU A REFERÊNCIA","ABAIXO DA REFERÊNCIA")</x:f>
        <x:v>ABAIXO DA REFERÊNCIA</x:v>
      </x:c>
    </x:row>
    <x:row r="32">
      <x:c r="A32" s="453" t="str">
        <x:v>GERAL</x:v>
      </x:c>
      <x:c r="B32" s="453" t="str">
        <x:v>SUL</x:v>
      </x:c>
      <x:c r="C32" s="453" t="str">
        <x:v>FEVEREIRO 2025</x:v>
      </x:c>
      <x:c r="D32" s="607" t="n">
        <x:v>4435270.7</x:v>
      </x:c>
      <x:c r="E32" s="607" t="n">
        <x:v>3593342.92</x:v>
      </x:c>
      <x:c r="F32" s="607" t="n">
        <x:f>E32-D32</x:f>
        <x:v>-841927.7800000003</x:v>
      </x:c>
      <x:c r="G32" s="459" t="n">
        <x:f>IFERROR(D32/E32,"")</x:f>
        <x:v>1.2343020966114753</x:v>
      </x:c>
      <x:c r="H32" s="459" t="n">
        <x:f>IFERROR(D32*1.05/E32,"")</x:f>
        <x:v>1.296017201442049</x:v>
      </x:c>
      <x:c r="I32" s="459" t="n">
        <x:f>IFERROR(D32*1.12/E32,"")</x:f>
        <x:v>1.3824183482048522</x:v>
      </x:c>
      <x:c r="J32" s="610" t="n">
        <x:v>0.3252293323252548</x:v>
      </x:c>
      <x:c r="K32" s="607" t="n">
        <x:v>8340092.92604564</x:v>
      </x:c>
      <x:c r="L32" s="459" t="n">
        <x:f>IFERROR(K32/E32,"")</x:f>
        <x:v>2.3209844180542727</x:v>
      </x:c>
      <x:c r="M32" s="610" t="n">
        <x:f>IFERROR(E32/D32,0)</x:f>
        <x:v>0.8101744319687183</x:v>
      </x:c>
      <x:c r="N32" s="610" t="n">
        <x:f>IFERROR(E32/K32,0)</x:f>
        <x:v>0.4308516645873564</x:v>
      </x:c>
      <x:c r="O32" s="613" t="n">
        <x:v>2327</x:v>
      </x:c>
      <x:c r="P32" s="453" t="str">
        <x:f>IF(E32&gt;=D32,"ATINGIU A REFERÊNCIA","ABAIXO DA REFERÊNCIA")</x:f>
        <x:v>ABAIXO DA REFERÊNCIA</x:v>
      </x:c>
      <x:c r="Q32" s="453" t="str">
        <x:f>IF(E32&gt;=K32,"ATINGIU A REFERÊNCIA","ABAIXO DA REFERÊNCIA")</x:f>
        <x:v>ABAIXO DA REFERÊNCIA</x:v>
      </x:c>
    </x:row>
    <x:row r="33">
      <x:c r="A33" s="453" t="str">
        <x:v>GERAL</x:v>
      </x:c>
      <x:c r="B33" s="453" t="str">
        <x:v>SUL</x:v>
      </x:c>
      <x:c r="C33" s="453" t="str">
        <x:v>MARÇO 2025</x:v>
      </x:c>
      <x:c r="D33" s="607" t="n">
        <x:v>6465025.300000001</x:v>
      </x:c>
      <x:c r="E33" s="607" t="n">
        <x:v>4473511.52</x:v>
      </x:c>
      <x:c r="F33" s="607" t="n">
        <x:f>E33-D33</x:f>
        <x:v>-1991513.7800000012</x:v>
      </x:c>
      <x:c r="G33" s="459" t="n">
        <x:f>IFERROR(D33/E33,"")</x:f>
        <x:v>1.445179088306003</x:v>
      </x:c>
      <x:c r="H33" s="459" t="n">
        <x:f>IFERROR(D33*1.05/E33,"")</x:f>
        <x:v>1.5174380427213032</x:v>
      </x:c>
      <x:c r="I33" s="459" t="n">
        <x:f>IFERROR(D33*1.12/E33,"")</x:f>
        <x:v>1.6186005789027234</x:v>
      </x:c>
      <x:c r="J33" s="610" t="n">
        <x:v>0.3252293323252548</x:v>
      </x:c>
      <x:c r="K33" s="607" t="n">
        <x:v>8340092.92604564</x:v>
      </x:c>
      <x:c r="L33" s="459" t="n">
        <x:f>IFERROR(K33/E33,"")</x:f>
        <x:v>1.8643280315159758</x:v>
      </x:c>
      <x:c r="M33" s="610" t="n">
        <x:f>IFERROR(E33/D33,0)</x:f>
        <x:v>0.6919557638854096</x:v>
      </x:c>
      <x:c r="N33" s="610" t="n">
        <x:f>IFERROR(E33/K33,0)</x:f>
        <x:v>0.5363862920555088</x:v>
      </x:c>
      <x:c r="O33" s="613" t="n">
        <x:v>3385</x:v>
      </x:c>
      <x:c r="P33" s="453" t="str">
        <x:f>IF(E33&gt;=D33,"ATINGIU A REFERÊNCIA","ABAIXO DA REFERÊNCIA")</x:f>
        <x:v>ABAIXO DA REFERÊNCIA</x:v>
      </x:c>
      <x:c r="Q33" s="453" t="str">
        <x:f>IF(E33&gt;=K33,"ATINGIU A REFERÊNCIA","ABAIXO DA REFERÊNCIA")</x:f>
        <x:v>ABAIXO DA REFERÊNCIA</x:v>
      </x:c>
    </x:row>
    <x:row r="34">
      <x:c r="A34" s="453" t="str">
        <x:v>GERAL</x:v>
      </x:c>
      <x:c r="B34" s="453" t="str">
        <x:v>SUL</x:v>
      </x:c>
      <x:c r="C34" s="453" t="str">
        <x:v>ABRIL 2025</x:v>
      </x:c>
      <x:c r="D34" s="607" t="n">
        <x:v>5293960.28</x:v>
      </x:c>
      <x:c r="E34" s="607" t="n">
        <x:v>4205610.6</x:v>
      </x:c>
      <x:c r="F34" s="607" t="n">
        <x:f>E34-D34</x:f>
        <x:v>-1088349.6800000006</x:v>
      </x:c>
      <x:c r="G34" s="459" t="n">
        <x:f>IFERROR(D34/E34,"")</x:f>
        <x:v>1.2587851761644315</x:v>
      </x:c>
      <x:c r="H34" s="459" t="n">
        <x:f>IFERROR(D34*1.05/E34,"")</x:f>
        <x:v>1.3217244349726534</x:v>
      </x:c>
      <x:c r="I34" s="459" t="n">
        <x:f>IFERROR(D34*1.12/E34,"")</x:f>
        <x:v>1.4098393973041636</x:v>
      </x:c>
      <x:c r="J34" s="610" t="n">
        <x:v>0.3252293323252548</x:v>
      </x:c>
      <x:c r="K34" s="607" t="n">
        <x:v>8340092.92604564</x:v>
      </x:c>
      <x:c r="L34" s="459" t="n">
        <x:f>IFERROR(K34/E34,"")</x:f>
        <x:v>1.9830872896424698</x:v>
      </x:c>
      <x:c r="M34" s="610" t="n">
        <x:f>IFERROR(E34/D34,0)</x:f>
        <x:v>0.7944167272822832</x:v>
      </x:c>
      <x:c r="N34" s="610" t="n">
        <x:f>IFERROR(E34/K34,0)</x:f>
        <x:v>0.5042642374962172</x:v>
      </x:c>
      <x:c r="O34" s="613" t="n">
        <x:v>3255</x:v>
      </x:c>
      <x:c r="P34" s="453" t="str">
        <x:f>IF(E34&gt;=D34,"ATINGIU A REFERÊNCIA","ABAIXO DA REFERÊNCIA")</x:f>
        <x:v>ABAIXO DA REFERÊNCIA</x:v>
      </x:c>
      <x:c r="Q34" s="453" t="str">
        <x:f>IF(E34&gt;=K34,"ATINGIU A REFERÊNCIA","ABAIXO DA REFERÊNCIA")</x:f>
        <x:v>ABAIXO DA REFERÊNCIA</x:v>
      </x:c>
    </x:row>
    <x:row r="35">
      <x:c r="A35" s="453" t="str">
        <x:v>GERAL</x:v>
      </x:c>
      <x:c r="B35" s="453" t="str">
        <x:v>SUL</x:v>
      </x:c>
      <x:c r="C35" s="453" t="str">
        <x:v>MAIO 2025</x:v>
      </x:c>
      <x:c r="D35" s="607" t="n">
        <x:v>6899880.779999999</x:v>
      </x:c>
      <x:c r="E35" s="607" t="n">
        <x:v>5147084.65</x:v>
      </x:c>
      <x:c r="F35" s="607" t="n">
        <x:f>E35-D35</x:f>
        <x:v>-1752796.129999999</x:v>
      </x:c>
      <x:c r="G35" s="459" t="n">
        <x:f>IFERROR(D35/E35,"")</x:f>
        <x:v>1.3405415393741384</x:v>
      </x:c>
      <x:c r="H35" s="459" t="n">
        <x:f>IFERROR(D35*1.05/E35,"")</x:f>
        <x:v>1.4075686163428454</x:v>
      </x:c>
      <x:c r="I35" s="459" t="n">
        <x:f>IFERROR(D35*1.12/E35,"")</x:f>
        <x:v>1.5014065240990353</x:v>
      </x:c>
      <x:c r="J35" s="610" t="n">
        <x:v>0.3252293323252548</x:v>
      </x:c>
      <x:c r="K35" s="607" t="n">
        <x:v>8340092.92604564</x:v>
      </x:c>
      <x:c r="L35" s="459" t="n">
        <x:f>IFERROR(K35/E35,"")</x:f>
        <x:v>1.6203527808787135</x:v>
      </x:c>
      <x:c r="M35" s="610" t="n">
        <x:f>IFERROR(E35/D35,0)</x:f>
        <x:v>0.7459671861170912</x:v>
      </x:c>
      <x:c r="N35" s="610" t="n">
        <x:f>IFERROR(E35/K35,0)</x:f>
        <x:v>0.617149556442704</x:v>
      </x:c>
      <x:c r="O35" s="613" t="n">
        <x:v>3881</x:v>
      </x:c>
      <x:c r="P35" s="453" t="str">
        <x:f>IF(E35&gt;=D35,"ATINGIU A REFERÊNCIA","ABAIXO DA REFERÊNCIA")</x:f>
        <x:v>ABAIXO DA REFERÊNCIA</x:v>
      </x:c>
      <x:c r="Q35" s="453" t="str">
        <x:f>IF(E35&gt;=K35,"ATINGIU A REFERÊNCIA","ABAIXO DA REFERÊNCIA")</x:f>
        <x:v>ABAIXO DA REFERÊNCIA</x:v>
      </x:c>
    </x:row>
    <x:row r="36">
      <x:c r="A36" s="453" t="str">
        <x:v>GERAL</x:v>
      </x:c>
      <x:c r="B36" s="453" t="str">
        <x:v>SUL</x:v>
      </x:c>
      <x:c r="C36" s="453" t="str">
        <x:v>JUNHO 2025</x:v>
      </x:c>
      <x:c r="D36" s="607" t="n">
        <x:v>9224516.370000001</x:v>
      </x:c>
      <x:c r="E36" s="607" t="n">
        <x:v>6406257.83</x:v>
      </x:c>
      <x:c r="F36" s="607" t="n">
        <x:f>E36-D36</x:f>
        <x:v>-2818258.540000001</x:v>
      </x:c>
      <x:c r="G36" s="459" t="n">
        <x:f>IFERROR(D36/E36,"")</x:f>
        <x:v>1.4399227465997886</x:v>
      </x:c>
      <x:c r="H36" s="459" t="n">
        <x:f>IFERROR(D36*1.05/E36,"")</x:f>
        <x:v>1.5119188839297781</x:v>
      </x:c>
      <x:c r="I36" s="459" t="n">
        <x:f>IFERROR(D36*1.12/E36,"")</x:f>
        <x:v>1.6127134761917632</x:v>
      </x:c>
      <x:c r="J36" s="610" t="n">
        <x:v>0.3252293323252548</x:v>
      </x:c>
      <x:c r="K36" s="607" t="n">
        <x:v>8340092.92604564</x:v>
      </x:c>
      <x:c r="L36" s="459" t="n">
        <x:f>IFERROR(K36/E36,"")</x:f>
        <x:v>1.3018665728671805</x:v>
      </x:c>
      <x:c r="M36" s="610" t="n">
        <x:f>IFERROR(E36/D36,0)</x:f>
        <x:v>0.6944817021339407</x:v>
      </x:c>
      <x:c r="N36" s="610" t="n">
        <x:f>IFERROR(E36/K36,0)</x:f>
        <x:v>0.7681278718122694</x:v>
      </x:c>
      <x:c r="O36" s="613" t="n">
        <x:v>4487</x:v>
      </x:c>
      <x:c r="P36" s="453" t="str">
        <x:f>IF(E36&gt;=D36,"ATINGIU A REFERÊNCIA","ABAIXO DA REFERÊNCIA")</x:f>
        <x:v>ABAIXO DA REFERÊNCIA</x:v>
      </x:c>
      <x:c r="Q36" s="453" t="str">
        <x:f>IF(E36&gt;=K36,"ATINGIU A REFERÊNCIA","ABAIXO DA REFERÊNCIA")</x:f>
        <x:v>ABAIXO DA REFERÊNCIA</x:v>
      </x:c>
    </x:row>
    <x:row r="37">
      <x:c r="A37" s="453" t="str">
        <x:v>GERAL</x:v>
      </x:c>
      <x:c r="B37" s="453" t="str">
        <x:v>SUL</x:v>
      </x:c>
      <x:c r="C37" s="453" t="str">
        <x:v>JULHO 2025</x:v>
      </x:c>
      <x:c r="D37" s="607" t="n">
        <x:v>7210993.640000001</x:v>
      </x:c>
      <x:c r="E37" s="607" t="n">
        <x:v>5472563.48</x:v>
      </x:c>
      <x:c r="F37" s="607" t="n">
        <x:f>E37-D37</x:f>
        <x:v>-1738430.1600000001</x:v>
      </x:c>
      <x:c r="G37" s="459" t="n">
        <x:f>IFERROR(D37/E37,"")</x:f>
        <x:v>1.3176628587961121</x:v>
      </x:c>
      <x:c r="H37" s="459" t="n">
        <x:f>IFERROR(D37*1.05/E37,"")</x:f>
        <x:v>1.3835460017359178</x:v>
      </x:c>
      <x:c r="I37" s="459" t="n">
        <x:f>IFERROR(D37*1.12/E37,"")</x:f>
        <x:v>1.4757824018516457</x:v>
      </x:c>
      <x:c r="J37" s="610" t="n">
        <x:v>0.3252293323252548</x:v>
      </x:c>
      <x:c r="K37" s="607" t="n">
        <x:v>8340092.92604564</x:v>
      </x:c>
      <x:c r="L37" s="459" t="n">
        <x:f>IFERROR(K37/E37,"")</x:f>
        <x:v>1.5239828567590485</x:v>
      </x:c>
      <x:c r="M37" s="610" t="n">
        <x:f>IFERROR(E37/D37,0)</x:f>
        <x:v>0.7589194711867753</x:v>
      </x:c>
      <x:c r="N37" s="610" t="n">
        <x:f>IFERROR(E37/K37,0)</x:f>
        <x:v>0.656175360218049</x:v>
      </x:c>
      <x:c r="O37" s="613" t="n">
        <x:v>3660</x:v>
      </x:c>
      <x:c r="P37" s="453" t="str">
        <x:f>IF(E37&gt;=D37,"ATINGIU A REFERÊNCIA","ABAIXO DA REFERÊNCIA")</x:f>
        <x:v>ABAIXO DA REFERÊNCIA</x:v>
      </x:c>
      <x:c r="Q37" s="453" t="str">
        <x:f>IF(E37&gt;=K37,"ATINGIU A REFERÊNCIA","ABAIXO DA REFERÊNCIA")</x:f>
        <x:v>ABAIXO DA REFERÊNCIA</x:v>
      </x:c>
    </x:row>
    <x:row r="38">
      <x:c r="A38" s="453" t="str">
        <x:v>GERAL</x:v>
      </x:c>
      <x:c r="B38" s="453" t="str">
        <x:v>SUL</x:v>
      </x:c>
      <x:c r="C38" s="453" t="str">
        <x:v>AGOSTO 2025</x:v>
      </x:c>
      <x:c r="D38" s="607" t="n">
        <x:v>10132480.06</x:v>
      </x:c>
      <x:c r="E38" s="607" t="n">
        <x:v>7558710.42</x:v>
      </x:c>
      <x:c r="F38" s="607" t="n">
        <x:f>E38-D38</x:f>
        <x:v>-2573769.6400000006</x:v>
      </x:c>
      <x:c r="G38" s="459" t="n">
        <x:f>IFERROR(D38/E38,"")</x:f>
        <x:v>1.3405038024991571</x:v>
      </x:c>
      <x:c r="H38" s="459" t="n">
        <x:f>IFERROR(D38*1.05/E38,"")</x:f>
        <x:v>1.407528992624115</x:v>
      </x:c>
      <x:c r="I38" s="459" t="n">
        <x:f>IFERROR(D38*1.12/E38,"")</x:f>
        <x:v>1.5013642587990559</x:v>
      </x:c>
      <x:c r="J38" s="610" t="n">
        <x:v>0.3252293323252548</x:v>
      </x:c>
      <x:c r="K38" s="607" t="n">
        <x:v>8340092.92604564</x:v>
      </x:c>
      <x:c r="L38" s="459" t="n">
        <x:f>IFERROR(K38/E38,"")</x:f>
        <x:v>1.1033751080049499</x:v>
      </x:c>
      <x:c r="M38" s="610" t="n">
        <x:f>IFERROR(E38/D38,0)</x:f>
        <x:v>0.7459881860354729</x:v>
      </x:c>
      <x:c r="N38" s="610" t="n">
        <x:f>IFERROR(E38/K38,0)</x:f>
        <x:v>0.9063100959456426</x:v>
      </x:c>
      <x:c r="O38" s="613" t="n">
        <x:v>5341</x:v>
      </x:c>
      <x:c r="P38" s="453" t="str">
        <x:f>IF(E38&gt;=D38,"ATINGIU A REFERÊNCIA","ABAIXO DA REFERÊNCIA")</x:f>
        <x:v>ABAIXO DA REFERÊNCIA</x:v>
      </x:c>
      <x:c r="Q38" s="453" t="str">
        <x:f>IF(E38&gt;=K38,"ATINGIU A REFERÊNCIA","ABAIXO DA REFERÊNCIA")</x:f>
        <x:v>ABAIXO DA REFERÊNCIA</x:v>
      </x:c>
    </x:row>
    <x:row r="39">
      <x:c r="A39" s="453" t="str">
        <x:v>GERAL</x:v>
      </x:c>
      <x:c r="B39" s="453" t="str">
        <x:v>SUL</x:v>
      </x:c>
      <x:c r="C39" s="453" t="str">
        <x:v>SETEMBRO 2025</x:v>
      </x:c>
      <x:c r="D39" s="607" t="n">
        <x:v>10051167</x:v>
      </x:c>
      <x:c r="E39" s="607" t="n">
        <x:v>6884325.71</x:v>
      </x:c>
      <x:c r="F39" s="607" t="n">
        <x:f>E39-D39</x:f>
        <x:v>-3166841.29</x:v>
      </x:c>
      <x:c r="G39" s="459" t="n">
        <x:f>IFERROR(D39/E39,"")</x:f>
        <x:v>1.4600074754452603</x:v>
      </x:c>
      <x:c r="H39" s="459" t="n">
        <x:f>IFERROR(D39*1.05/E39,"")</x:f>
        <x:v>1.5330078492175234</x:v>
      </x:c>
      <x:c r="I39" s="459" t="n">
        <x:f>IFERROR(D39*1.12/E39,"")</x:f>
        <x:v>1.6352083724986919</x:v>
      </x:c>
      <x:c r="J39" s="610" t="n">
        <x:v>0.3252293323252548</x:v>
      </x:c>
      <x:c r="K39" s="607" t="n">
        <x:v>8340092.92604564</x:v>
      </x:c>
      <x:c r="L39" s="459" t="n">
        <x:f>IFERROR(K39/E39,"")</x:f>
        <x:v>1.2114611186874888</x:v>
      </x:c>
      <x:c r="M39" s="610" t="n">
        <x:f>IFERROR(E39/D39,0)</x:f>
        <x:v>0.6849279999028969</x:v>
      </x:c>
      <x:c r="N39" s="610" t="n">
        <x:f>IFERROR(E39/K39,0)</x:f>
        <x:v>0.825449520892104</x:v>
      </x:c>
      <x:c r="O39" s="613" t="n">
        <x:v>4755</x:v>
      </x:c>
      <x:c r="P39" s="453" t="str">
        <x:f>IF(E39&gt;=D39,"ATINGIU A REFERÊNCIA","ABAIXO DA REFERÊNCIA")</x:f>
        <x:v>ABAIXO DA REFERÊNCIA</x:v>
      </x:c>
      <x:c r="Q39" s="453" t="str">
        <x:f>IF(E39&gt;=K39,"ATINGIU A REFERÊNCIA","ABAIXO DA REFERÊNCIA")</x:f>
        <x:v>ABAIXO DA REFERÊNCIA</x:v>
      </x:c>
    </x:row>
    <x:row r="40">
      <x:c r="A40" s="453" t="str">
        <x:v>GERAL</x:v>
      </x:c>
      <x:c r="B40" s="453" t="str">
        <x:v>SUL</x:v>
      </x:c>
      <x:c r="C40" s="453" t="str">
        <x:v>OUTUBRO 2025</x:v>
      </x:c>
      <x:c r="D40" s="607" t="n">
        <x:v>10434608.7</x:v>
      </x:c>
      <x:c r="E40" s="607" t="n">
        <x:v>6955662.64</x:v>
      </x:c>
      <x:c r="F40" s="607" t="n">
        <x:f>E40-D40</x:f>
        <x:v>-3478946.0599999996</x:v>
      </x:c>
      <x:c r="G40" s="459" t="n">
        <x:f>IFERROR(D40/E40,"")</x:f>
        <x:v>1.5001602636668416</x:v>
      </x:c>
      <x:c r="H40" s="459" t="n">
        <x:f>IFERROR(D40*1.05/E40,"")</x:f>
        <x:v>1.5751682768501838</x:v>
      </x:c>
      <x:c r="I40" s="459" t="n">
        <x:f>IFERROR(D40*1.12/E40,"")</x:f>
        <x:v>1.680179495306863</x:v>
      </x:c>
      <x:c r="J40" s="610" t="n">
        <x:v>0.3252293323252548</x:v>
      </x:c>
      <x:c r="K40" s="607" t="n">
        <x:v>8340092.92604564</x:v>
      </x:c>
      <x:c r="L40" s="459" t="n">
        <x:f>IFERROR(K40/E40,"")</x:f>
        <x:v>1.1990364337229618</x:v>
      </x:c>
      <x:c r="M40" s="610" t="n">
        <x:f>IFERROR(E40/D40,0)</x:f>
        <x:v>0.6665954459796849</x:v>
      </x:c>
      <x:c r="N40" s="610" t="n">
        <x:f>IFERROR(E40/K40,0)</x:f>
        <x:v>0.8340030143162862</x:v>
      </x:c>
      <x:c r="O40" s="613" t="n">
        <x:v>5773</x:v>
      </x:c>
      <x:c r="P40" s="453" t="str">
        <x:f>IF(E40&gt;=D40,"ATINGIU A REFERÊNCIA","ABAIXO DA REFERÊNCIA")</x:f>
        <x:v>ABAIXO DA REFERÊNCIA</x:v>
      </x:c>
      <x:c r="Q40" s="453" t="str">
        <x:f>IF(E40&gt;=K40,"ATINGIU A REFERÊNCIA","ABAIXO DA REFERÊNCIA")</x:f>
        <x:v>ABAIXO DA REFERÊNCIA</x:v>
      </x:c>
    </x:row>
    <x:row r="41">
      <x:c r="A41" s="453" t="str">
        <x:v>GERAL</x:v>
      </x:c>
      <x:c r="B41" s="453" t="str">
        <x:v>SUL</x:v>
      </x:c>
      <x:c r="C41" s="453" t="str">
        <x:v>NOVEMBRO 2025</x:v>
      </x:c>
      <x:c r="D41" s="607" t="n">
        <x:v>12174967.31</x:v>
      </x:c>
      <x:c r="E41" s="607" t="n">
        <x:v>8138218.7</x:v>
      </x:c>
      <x:c r="F41" s="607" t="n">
        <x:f>E41-D41</x:f>
        <x:v>-4036748.6100000003</x:v>
      </x:c>
      <x:c r="G41" s="459" t="n">
        <x:f>IFERROR(D41/E41,"")</x:f>
        <x:v>1.4960236089501995</x:v>
      </x:c>
      <x:c r="H41" s="459" t="n">
        <x:f>IFERROR(D41*1.05/E41,"")</x:f>
        <x:v>1.5708247893977096</x:v>
      </x:c>
      <x:c r="I41" s="459" t="n">
        <x:f>IFERROR(D41*1.12/E41,"")</x:f>
        <x:v>1.6755464420242234</x:v>
      </x:c>
      <x:c r="J41" s="610" t="n">
        <x:v>0.3252293323252548</x:v>
      </x:c>
      <x:c r="K41" s="607" t="n">
        <x:v>8340092.92604564</x:v>
      </x:c>
      <x:c r="L41" s="459" t="n">
        <x:f>IFERROR(K41/E41,"")</x:f>
        <x:v>1.0248057017742274</x:v>
      </x:c>
      <x:c r="M41" s="610" t="n">
        <x:f>IFERROR(E41/D41,0)</x:f>
        <x:v>0.6684386489740809</x:v>
      </x:c>
      <x:c r="N41" s="610" t="n">
        <x:f>IFERROR(E41/K41,0)</x:f>
        <x:v>0.9757947270089523</x:v>
      </x:c>
      <x:c r="O41" s="613" t="n">
        <x:v>5098</x:v>
      </x:c>
      <x:c r="P41" s="453" t="str">
        <x:f>IF(E41&gt;=D41,"ATINGIU A REFERÊNCIA","ABAIXO DA REFERÊNCIA")</x:f>
        <x:v>ABAIXO DA REFERÊNCIA</x:v>
      </x:c>
      <x:c r="Q41" s="453" t="str">
        <x:f>IF(E41&gt;=K41,"ATINGIU A REFERÊNCIA","ABAIXO DA REFERÊNCIA")</x:f>
        <x:v>ABAIXO DA REFERÊNCIA</x:v>
      </x:c>
    </x:row>
    <x:row r="42">
      <x:c r="A42" s="453" t="str">
        <x:v>GERAL</x:v>
      </x:c>
      <x:c r="B42" s="453" t="str">
        <x:v>SUL</x:v>
      </x:c>
      <x:c r="C42" s="453" t="str">
        <x:v>DEZEMBRO 2025</x:v>
      </x:c>
      <x:c r="D42" s="607" t="n">
        <x:v>9049469.59</x:v>
      </x:c>
      <x:c r="E42" s="607" t="n">
        <x:v>6369772.3100000005</x:v>
      </x:c>
      <x:c r="F42" s="607" t="n">
        <x:f>E42-D42</x:f>
        <x:v>-2679697.2799999993</x:v>
      </x:c>
      <x:c r="G42" s="459" t="n">
        <x:f>IFERROR(D42/E42,"")</x:f>
        <x:v>1.4206896494232772</x:v>
      </x:c>
      <x:c r="H42" s="459" t="n">
        <x:f>IFERROR(D42*1.05/E42,"")</x:f>
        <x:v>1.4917241318944414</x:v>
      </x:c>
      <x:c r="I42" s="459" t="n">
        <x:f>IFERROR(D42*1.12/E42,"")</x:f>
        <x:v>1.5911724073540705</x:v>
      </x:c>
      <x:c r="J42" s="610" t="n">
        <x:v>0.3252293323252548</x:v>
      </x:c>
      <x:c r="K42" s="607" t="n">
        <x:v>8340092.92604564</x:v>
      </x:c>
      <x:c r="L42" s="459" t="n">
        <x:f>IFERROR(K42/E42,"")</x:f>
        <x:v>1.3093235550904079</x:v>
      </x:c>
      <x:c r="M42" s="610" t="n">
        <x:f>IFERROR(E42/D42,0)</x:f>
        <x:v>0.7038834979940521</x:v>
      </x:c>
      <x:c r="N42" s="610" t="n">
        <x:f>IFERROR(E42/K42,0)</x:f>
        <x:v>0.7637531579663291</x:v>
      </x:c>
      <x:c r="O42" s="613" t="n">
        <x:v>5864</x:v>
      </x:c>
      <x:c r="P42" s="453" t="str">
        <x:f>IF(E42&gt;=D42,"ATINGIU A REFERÊNCIA","ABAIXO DA REFERÊNCIA")</x:f>
        <x:v>ABAIXO DA REFERÊNCIA</x:v>
      </x:c>
      <x:c r="Q42" s="453" t="str">
        <x:f>IF(E42&gt;=K42,"ATINGIU A REFERÊNCIA","ABAIXO DA REFERÊNCIA")</x:f>
        <x:v>ABAIXO DA REFERÊNCIA</x:v>
      </x:c>
    </x:row>
    <x:row r="43">
      <x:c r="A43" s="453" t="str">
        <x:v>GERAL</x:v>
      </x:c>
      <x:c r="B43" s="453" t="str">
        <x:v>SUL</x:v>
      </x:c>
      <x:c r="C43" s="453" t="str">
        <x:v>TOTAL 2025</x:v>
      </x:c>
      <x:c r="D43" s="607" t="n">
        <x:v>95807180.93</x:v>
      </x:c>
      <x:c r="E43" s="607" t="n">
        <x:v>68550594.21</x:v>
      </x:c>
      <x:c r="F43" s="607" t="n">
        <x:f>E43-D43</x:f>
        <x:v>-27256586.720000014</x:v>
      </x:c>
      <x:c r="G43" s="459" t="n">
        <x:f>IFERROR(D43/E43,"")</x:f>
        <x:v>1.3976126980971362</x:v>
      </x:c>
      <x:c r="H43" s="459" t="n">
        <x:f>IFERROR(D43*1.05/E43,"")</x:f>
        <x:v>1.4674933330019928</x:v>
      </x:c>
      <x:c r="I43" s="459" t="n">
        <x:f>IFERROR(D43*1.12/E43,"")</x:f>
        <x:v>1.5653262218687924</x:v>
      </x:c>
      <x:c r="J43" s="610" t="n">
        <x:v>0.3252293323252548</x:v>
      </x:c>
      <x:c r="K43" s="607" t="n">
        <x:v>100081115.09953852</x:v>
      </x:c>
      <x:c r="L43" s="459" t="n">
        <x:f>IFERROR(K43/E43,"")</x:f>
        <x:v>1.4599598479474438</x:v>
      </x:c>
      <x:c r="M43" s="610" t="n">
        <x:f>IFERROR(E43/D43,0)</x:f>
        <x:v>0.7155058059800903</x:v>
      </x:c>
      <x:c r="N43" s="610" t="n">
        <x:f>IFERROR(E43/K43,0)</x:f>
        <x:v>0.6849503439467182</x:v>
      </x:c>
      <x:c r="O43" s="613" t="n">
        <x:v>49133</x:v>
      </x:c>
      <x:c r="P43" s="453" t="str">
        <x:f>IF(E43&gt;=D43,"ATINGIU A REFERÊNCIA","ABAIXO DA REFERÊNCIA")</x:f>
        <x:v>ABAIXO DA REFERÊNCIA</x:v>
      </x:c>
      <x:c r="Q43" s="453" t="str">
        <x:f>IF(E43&gt;=K43,"ATINGIU A REFERÊNCIA","ABAIXO DA REFERÊNCIA")</x:f>
        <x:v>ABAIXO DA REFERÊNCIA</x:v>
      </x:c>
    </x:row>
    <x:row r="44">
      <x:c r="A44" s="453" t="str">
        <x:v>O&amp;M</x:v>
      </x:c>
      <x:c r="B44" s="453" t="str">
        <x:v>TOTAL</x:v>
      </x:c>
      <x:c r="C44" s="453" t="str">
        <x:v>JANEIRO 2025</x:v>
      </x:c>
      <x:c r="D44" s="607" t="n">
        <x:v>4993836.83</x:v>
      </x:c>
      <x:c r="E44" s="607" t="n">
        <x:v>3602694.11</x:v>
      </x:c>
      <x:c r="F44" s="607" t="n">
        <x:f>E44-D44</x:f>
        <x:v>-1391142.7200000002</x:v>
      </x:c>
      <x:c r="G44" s="459" t="n">
        <x:f>IFERROR(D44/E44,"")</x:f>
        <x:v>1.386139560430236</x:v>
      </x:c>
      <x:c r="H44" s="459" t="n">
        <x:f>IFERROR(D44*1.05/E44,"")</x:f>
        <x:v>1.4554465384517479</x:v>
      </x:c>
      <x:c r="I44" s="459" t="n">
        <x:f>IFERROR(D44*1.12/E44,"")</x:f>
        <x:v>1.5524763076818644</x:v>
      </x:c>
      <x:c r="J44" s="610" t="n">
        <x:v>1</x:v>
      </x:c>
      <x:c r="K44" s="607" t="n">
        <x:v>14406099.41</x:v>
      </x:c>
      <x:c r="L44" s="459" t="n">
        <x:f>IFERROR(K44/E44,"")</x:f>
        <x:v>3.9987017965285987</x:v>
      </x:c>
      <x:c r="M44" s="610" t="n">
        <x:f>IFERROR(E44/D44,0)</x:f>
        <x:v>0.7214280787784569</x:v>
      </x:c>
      <x:c r="N44" s="610" t="n">
        <x:f>IFERROR(E44/K44,0)</x:f>
        <x:v>0.2500811640588283</x:v>
      </x:c>
      <x:c r="O44" s="613" t="n">
        <x:v>3757</x:v>
      </x:c>
      <x:c r="P44" s="453" t="str">
        <x:f>IF(E44&gt;=D44,"ATINGIU A REFERÊNCIA","ABAIXO DA REFERÊNCIA")</x:f>
        <x:v>ABAIXO DA REFERÊNCIA</x:v>
      </x:c>
      <x:c r="Q44" s="453" t="str">
        <x:f>IF(E44&gt;=K44,"ATINGIU A REFERÊNCIA","ABAIXO DA REFERÊNCIA")</x:f>
        <x:v>ABAIXO DA REFERÊNCIA</x:v>
      </x:c>
    </x:row>
    <x:row r="45">
      <x:c r="A45" s="453" t="str">
        <x:v>O&amp;M</x:v>
      </x:c>
      <x:c r="B45" s="453" t="str">
        <x:v>TOTAL</x:v>
      </x:c>
      <x:c r="C45" s="453" t="str">
        <x:v>FEVEREIRO 2025</x:v>
      </x:c>
      <x:c r="D45" s="607" t="n">
        <x:v>6355814.47</x:v>
      </x:c>
      <x:c r="E45" s="607" t="n">
        <x:v>4260657.08</x:v>
      </x:c>
      <x:c r="F45" s="607" t="n">
        <x:f>E45-D45</x:f>
        <x:v>-2095157.3899999997</x:v>
      </x:c>
      <x:c r="G45" s="459" t="n">
        <x:f>IFERROR(D45/E45,"")</x:f>
        <x:v>1.4917451347668655</x:v>
      </x:c>
      <x:c r="H45" s="459" t="n">
        <x:f>IFERROR(D45*1.05/E45,"")</x:f>
        <x:v>1.5663323915052088</x:v>
      </x:c>
      <x:c r="I45" s="459" t="n">
        <x:f>IFERROR(D45*1.12/E45,"")</x:f>
        <x:v>1.6707545509388895</x:v>
      </x:c>
      <x:c r="J45" s="610" t="n">
        <x:v>1</x:v>
      </x:c>
      <x:c r="K45" s="607" t="n">
        <x:v>14406099.41</x:v>
      </x:c>
      <x:c r="L45" s="459" t="n">
        <x:f>IFERROR(K45/E45,"")</x:f>
        <x:v>3.381191947510594</x:v>
      </x:c>
      <x:c r="M45" s="610" t="n">
        <x:f>IFERROR(E45/D45,0)</x:f>
        <x:v>0.6703557978463145</x:v>
      </x:c>
      <x:c r="N45" s="610" t="n">
        <x:f>IFERROR(E45/K45,0)</x:f>
        <x:v>0.29575369145672165</x:v>
      </x:c>
      <x:c r="O45" s="613" t="n">
        <x:v>4722</x:v>
      </x:c>
      <x:c r="P45" s="453" t="str">
        <x:f>IF(E45&gt;=D45,"ATINGIU A REFERÊNCIA","ABAIXO DA REFERÊNCIA")</x:f>
        <x:v>ABAIXO DA REFERÊNCIA</x:v>
      </x:c>
      <x:c r="Q45" s="453" t="str">
        <x:f>IF(E45&gt;=K45,"ATINGIU A REFERÊNCIA","ABAIXO DA REFERÊNCIA")</x:f>
        <x:v>ABAIXO DA REFERÊNCIA</x:v>
      </x:c>
    </x:row>
    <x:row r="46">
      <x:c r="A46" s="453" t="str">
        <x:v>O&amp;M</x:v>
      </x:c>
      <x:c r="B46" s="453" t="str">
        <x:v>TOTAL</x:v>
      </x:c>
      <x:c r="C46" s="453" t="str">
        <x:v>MARÇO 2025</x:v>
      </x:c>
      <x:c r="D46" s="607" t="n">
        <x:v>6945914.75</x:v>
      </x:c>
      <x:c r="E46" s="607" t="n">
        <x:v>4637235.76</x:v>
      </x:c>
      <x:c r="F46" s="607" t="n">
        <x:f>E46-D46</x:f>
        <x:v>-2308678.99</x:v>
      </x:c>
      <x:c r="G46" s="459" t="n">
        <x:f>IFERROR(D46/E46,"")</x:f>
        <x:v>1.4978567210048428</x:v>
      </x:c>
      <x:c r="H46" s="459" t="n">
        <x:f>IFERROR(D46*1.05/E46,"")</x:f>
        <x:v>1.5727495570550851</x:v>
      </x:c>
      <x:c r="I46" s="459" t="n">
        <x:f>IFERROR(D46*1.12/E46,"")</x:f>
        <x:v>1.677599527525424</x:v>
      </x:c>
      <x:c r="J46" s="610" t="n">
        <x:v>1</x:v>
      </x:c>
      <x:c r="K46" s="607" t="n">
        <x:v>14406099.41</x:v>
      </x:c>
      <x:c r="L46" s="459" t="n">
        <x:f>IFERROR(K46/E46,"")</x:f>
        <x:v>3.1066135421158747</x:v>
      </x:c>
      <x:c r="M46" s="610" t="n">
        <x:f>IFERROR(E46/D46,0)</x:f>
        <x:v>0.6676205981364801</x:v>
      </x:c>
      <x:c r="N46" s="610" t="n">
        <x:f>IFERROR(E46/K46,0)</x:f>
        <x:v>0.32189391646020854</x:v>
      </x:c>
      <x:c r="O46" s="613" t="n">
        <x:v>5354</x:v>
      </x:c>
      <x:c r="P46" s="453" t="str">
        <x:f>IF(E46&gt;=D46,"ATINGIU A REFERÊNCIA","ABAIXO DA REFERÊNCIA")</x:f>
        <x:v>ABAIXO DA REFERÊNCIA</x:v>
      </x:c>
      <x:c r="Q46" s="453" t="str">
        <x:f>IF(E46&gt;=K46,"ATINGIU A REFERÊNCIA","ABAIXO DA REFERÊNCIA")</x:f>
        <x:v>ABAIXO DA REFERÊNCIA</x:v>
      </x:c>
    </x:row>
    <x:row r="47">
      <x:c r="A47" s="453" t="str">
        <x:v>O&amp;M</x:v>
      </x:c>
      <x:c r="B47" s="453" t="str">
        <x:v>TOTAL</x:v>
      </x:c>
      <x:c r="C47" s="453" t="str">
        <x:v>ABRIL 2025</x:v>
      </x:c>
      <x:c r="D47" s="607" t="n">
        <x:v>8218551.46</x:v>
      </x:c>
      <x:c r="E47" s="607" t="n">
        <x:v>5653512.87</x:v>
      </x:c>
      <x:c r="F47" s="607" t="n">
        <x:f>E47-D47</x:f>
        <x:v>-2565038.59</x:v>
      </x:c>
      <x:c r="G47" s="459" t="n">
        <x:f>IFERROR(D47/E47,"")</x:f>
        <x:v>1.4537070400266021</x:v>
      </x:c>
      <x:c r="H47" s="459" t="n">
        <x:f>IFERROR(D47*1.05/E47,"")</x:f>
        <x:v>1.526392392027932</x:v>
      </x:c>
      <x:c r="I47" s="459" t="n">
        <x:f>IFERROR(D47*1.12/E47,"")</x:f>
        <x:v>1.6281518848297944</x:v>
      </x:c>
      <x:c r="J47" s="610" t="n">
        <x:v>1</x:v>
      </x:c>
      <x:c r="K47" s="607" t="n">
        <x:v>14406099.41</x:v>
      </x:c>
      <x:c r="L47" s="459" t="n">
        <x:f>IFERROR(K47/E47,"")</x:f>
        <x:v>2.54816779253215</x:v>
      </x:c>
      <x:c r="M47" s="610" t="n">
        <x:f>IFERROR(E47/D47,0)</x:f>
        <x:v>0.6878965104149874</x:v>
      </x:c>
      <x:c r="N47" s="610" t="n">
        <x:f>IFERROR(E47/K47,0)</x:f>
        <x:v>0.39243883504480137</x:v>
      </x:c>
      <x:c r="O47" s="613" t="n">
        <x:v>6046</x:v>
      </x:c>
      <x:c r="P47" s="453" t="str">
        <x:f>IF(E47&gt;=D47,"ATINGIU A REFERÊNCIA","ABAIXO DA REFERÊNCIA")</x:f>
        <x:v>ABAIXO DA REFERÊNCIA</x:v>
      </x:c>
      <x:c r="Q47" s="453" t="str">
        <x:f>IF(E47&gt;=K47,"ATINGIU A REFERÊNCIA","ABAIXO DA REFERÊNCIA")</x:f>
        <x:v>ABAIXO DA REFERÊNCIA</x:v>
      </x:c>
    </x:row>
    <x:row r="48">
      <x:c r="A48" s="453" t="str">
        <x:v>O&amp;M</x:v>
      </x:c>
      <x:c r="B48" s="453" t="str">
        <x:v>TOTAL</x:v>
      </x:c>
      <x:c r="C48" s="453" t="str">
        <x:v>MAIO 2025</x:v>
      </x:c>
      <x:c r="D48" s="607" t="n">
        <x:v>9144288.07</x:v>
      </x:c>
      <x:c r="E48" s="607" t="n">
        <x:v>7197787.12</x:v>
      </x:c>
      <x:c r="F48" s="607" t="n">
        <x:f>E48-D48</x:f>
        <x:v>-1946500.9500000002</x:v>
      </x:c>
      <x:c r="G48" s="459" t="n">
        <x:f>IFERROR(D48/E48,"")</x:f>
        <x:v>1.2704304694690665</x:v>
      </x:c>
      <x:c r="H48" s="459" t="n">
        <x:f>IFERROR(D48*1.05/E48,"")</x:f>
        <x:v>1.3339519929425199</x:v>
      </x:c>
      <x:c r="I48" s="459" t="n">
        <x:f>IFERROR(D48*1.12/E48,"")</x:f>
        <x:v>1.4228821258053546</x:v>
      </x:c>
      <x:c r="J48" s="610" t="n">
        <x:v>1</x:v>
      </x:c>
      <x:c r="K48" s="607" t="n">
        <x:v>14406099.41</x:v>
      </x:c>
      <x:c r="L48" s="459" t="n">
        <x:f>IFERROR(K48/E48,"")</x:f>
        <x:v>2.0014622785898677</x:v>
      </x:c>
      <x:c r="M48" s="610" t="n">
        <x:f>IFERROR(E48/D48,0)</x:f>
        <x:v>0.787134773631426</x:v>
      </x:c>
      <x:c r="N48" s="610" t="n">
        <x:f>IFERROR(E48/K48,0)</x:f>
        <x:v>0.4996346974395896</x:v>
      </x:c>
      <x:c r="O48" s="613" t="n">
        <x:v>7199</x:v>
      </x:c>
      <x:c r="P48" s="453" t="str">
        <x:f>IF(E48&gt;=D48,"ATINGIU A REFERÊNCIA","ABAIXO DA REFERÊNCIA")</x:f>
        <x:v>ABAIXO DA REFERÊNCIA</x:v>
      </x:c>
      <x:c r="Q48" s="453" t="str">
        <x:f>IF(E48&gt;=K48,"ATINGIU A REFERÊNCIA","ABAIXO DA REFERÊNCIA")</x:f>
        <x:v>ABAIXO DA REFERÊNCIA</x:v>
      </x:c>
    </x:row>
    <x:row r="49">
      <x:c r="A49" s="453" t="str">
        <x:v>O&amp;M</x:v>
      </x:c>
      <x:c r="B49" s="453" t="str">
        <x:v>TOTAL</x:v>
      </x:c>
      <x:c r="C49" s="453" t="str">
        <x:v>JUNHO 2025</x:v>
      </x:c>
      <x:c r="D49" s="607" t="n">
        <x:v>10027139.16</x:v>
      </x:c>
      <x:c r="E49" s="607" t="n">
        <x:v>6280340.91</x:v>
      </x:c>
      <x:c r="F49" s="607" t="n">
        <x:f>E49-D49</x:f>
        <x:v>-3746798.25</x:v>
      </x:c>
      <x:c r="G49" s="459" t="n">
        <x:f>IFERROR(D49/E49,"")</x:f>
        <x:v>1.5965915391685321</x:v>
      </x:c>
      <x:c r="H49" s="459" t="n">
        <x:f>IFERROR(D49*1.05/E49,"")</x:f>
        <x:v>1.6764211161269589</x:v>
      </x:c>
      <x:c r="I49" s="459" t="n">
        <x:f>IFERROR(D49*1.12/E49,"")</x:f>
        <x:v>1.788182523868756</x:v>
      </x:c>
      <x:c r="J49" s="610" t="n">
        <x:v>1</x:v>
      </x:c>
      <x:c r="K49" s="607" t="n">
        <x:v>14406099.41</x:v>
      </x:c>
      <x:c r="L49" s="459" t="n">
        <x:f>IFERROR(K49/E49,"")</x:f>
        <x:v>2.2938403530072065</x:v>
      </x:c>
      <x:c r="M49" s="610" t="n">
        <x:f>IFERROR(E49/D49,0)</x:f>
        <x:v>0.626334272396794</x:v>
      </x:c>
      <x:c r="N49" s="610" t="n">
        <x:f>IFERROR(E49/K49,0)</x:f>
        <x:v>0.43595012995957105</x:v>
      </x:c>
      <x:c r="O49" s="613" t="n">
        <x:v>6418</x:v>
      </x:c>
      <x:c r="P49" s="453" t="str">
        <x:f>IF(E49&gt;=D49,"ATINGIU A REFERÊNCIA","ABAIXO DA REFERÊNCIA")</x:f>
        <x:v>ABAIXO DA REFERÊNCIA</x:v>
      </x:c>
      <x:c r="Q49" s="453" t="str">
        <x:f>IF(E49&gt;=K49,"ATINGIU A REFERÊNCIA","ABAIXO DA REFERÊNCIA")</x:f>
        <x:v>ABAIXO DA REFERÊNCIA</x:v>
      </x:c>
    </x:row>
    <x:row r="50">
      <x:c r="A50" s="453" t="str">
        <x:v>O&amp;M</x:v>
      </x:c>
      <x:c r="B50" s="453" t="str">
        <x:v>TOTAL</x:v>
      </x:c>
      <x:c r="C50" s="453" t="str">
        <x:v>JULHO 2025</x:v>
      </x:c>
      <x:c r="D50" s="607" t="n">
        <x:v>8447304.5</x:v>
      </x:c>
      <x:c r="E50" s="607" t="n">
        <x:v>6600117.31</x:v>
      </x:c>
      <x:c r="F50" s="607" t="n">
        <x:f>E50-D50</x:f>
        <x:v>-1847187.1900000004</x:v>
      </x:c>
      <x:c r="G50" s="459" t="n">
        <x:f>IFERROR(D50/E50,"")</x:f>
        <x:v>1.2798718724591882</x:v>
      </x:c>
      <x:c r="H50" s="459" t="n">
        <x:f>IFERROR(D50*1.05/E50,"")</x:f>
        <x:v>1.3438654660821476</x:v>
      </x:c>
      <x:c r="I50" s="459" t="n">
        <x:f>IFERROR(D50*1.12/E50,"")</x:f>
        <x:v>1.433456497154291</x:v>
      </x:c>
      <x:c r="J50" s="610" t="n">
        <x:v>1</x:v>
      </x:c>
      <x:c r="K50" s="607" t="n">
        <x:v>14406099.41</x:v>
      </x:c>
      <x:c r="L50" s="459" t="n">
        <x:f>IFERROR(K50/E50,"")</x:f>
        <x:v>2.1827035389466434</x:v>
      </x:c>
      <x:c r="M50" s="610" t="n">
        <x:f>IFERROR(E50/D50,0)</x:f>
        <x:v>0.7813282106735941</x:v>
      </x:c>
      <x:c r="N50" s="610" t="n">
        <x:f>IFERROR(E50/K50,0)</x:f>
        <x:v>0.4581474222938185</x:v>
      </x:c>
      <x:c r="O50" s="613" t="n">
        <x:v>5240</x:v>
      </x:c>
      <x:c r="P50" s="453" t="str">
        <x:f>IF(E50&gt;=D50,"ATINGIU A REFERÊNCIA","ABAIXO DA REFERÊNCIA")</x:f>
        <x:v>ABAIXO DA REFERÊNCIA</x:v>
      </x:c>
      <x:c r="Q50" s="453" t="str">
        <x:f>IF(E50&gt;=K50,"ATINGIU A REFERÊNCIA","ABAIXO DA REFERÊNCIA")</x:f>
        <x:v>ABAIXO DA REFERÊNCIA</x:v>
      </x:c>
    </x:row>
    <x:row r="51">
      <x:c r="A51" s="453" t="str">
        <x:v>O&amp;M</x:v>
      </x:c>
      <x:c r="B51" s="453" t="str">
        <x:v>TOTAL</x:v>
      </x:c>
      <x:c r="C51" s="453" t="str">
        <x:v>AGOSTO 2025</x:v>
      </x:c>
      <x:c r="D51" s="607" t="n">
        <x:v>11582321.74</x:v>
      </x:c>
      <x:c r="E51" s="607" t="n">
        <x:v>8915142.94</x:v>
      </x:c>
      <x:c r="F51" s="607" t="n">
        <x:f>E51-D51</x:f>
        <x:v>-2667178.8000000007</x:v>
      </x:c>
      <x:c r="G51" s="459" t="n">
        <x:f>IFERROR(D51/E51,"")</x:f>
        <x:v>1.299173980490323</x:v>
      </x:c>
      <x:c r="H51" s="459" t="n">
        <x:f>IFERROR(D51*1.05/E51,"")</x:f>
        <x:v>1.3641326795148392</x:v>
      </x:c>
      <x:c r="I51" s="459" t="n">
        <x:f>IFERROR(D51*1.12/E51,"")</x:f>
        <x:v>1.455074858149162</x:v>
      </x:c>
      <x:c r="J51" s="610" t="n">
        <x:v>1</x:v>
      </x:c>
      <x:c r="K51" s="607" t="n">
        <x:v>14406099.41</x:v>
      </x:c>
      <x:c r="L51" s="459" t="n">
        <x:f>IFERROR(K51/E51,"")</x:f>
        <x:v>1.6159134527572703</x:v>
      </x:c>
      <x:c r="M51" s="610" t="n">
        <x:f>IFERROR(E51/D51,0)</x:f>
        <x:v>0.7697198489324645</x:v>
      </x:c>
      <x:c r="N51" s="610" t="n">
        <x:f>IFERROR(E51/K51,0)</x:f>
        <x:v>0.6188450243382014</x:v>
      </x:c>
      <x:c r="O51" s="613" t="n">
        <x:v>8193</x:v>
      </x:c>
      <x:c r="P51" s="453" t="str">
        <x:f>IF(E51&gt;=D51,"ATINGIU A REFERÊNCIA","ABAIXO DA REFERÊNCIA")</x:f>
        <x:v>ABAIXO DA REFERÊNCIA</x:v>
      </x:c>
      <x:c r="Q51" s="453" t="str">
        <x:f>IF(E51&gt;=K51,"ATINGIU A REFERÊNCIA","ABAIXO DA REFERÊNCIA")</x:f>
        <x:v>ABAIXO DA REFERÊNCIA</x:v>
      </x:c>
    </x:row>
    <x:row r="52">
      <x:c r="A52" s="453" t="str">
        <x:v>O&amp;M</x:v>
      </x:c>
      <x:c r="B52" s="453" t="str">
        <x:v>TOTAL</x:v>
      </x:c>
      <x:c r="C52" s="453" t="str">
        <x:v>SETEMBRO 2025</x:v>
      </x:c>
      <x:c r="D52" s="607" t="n">
        <x:v>13284719.47</x:v>
      </x:c>
      <x:c r="E52" s="607" t="n">
        <x:v>9054194.5</x:v>
      </x:c>
      <x:c r="F52" s="607" t="n">
        <x:f>E52-D52</x:f>
        <x:v>-4230524.970000001</x:v>
      </x:c>
      <x:c r="G52" s="459" t="n">
        <x:f>IFERROR(D52/E52,"")</x:f>
        <x:v>1.4672447637390604</x:v>
      </x:c>
      <x:c r="H52" s="459" t="n">
        <x:f>IFERROR(D52*1.05/E52,"")</x:f>
        <x:v>1.5406070019260134</x:v>
      </x:c>
      <x:c r="I52" s="459" t="n">
        <x:f>IFERROR(D52*1.12/E52,"")</x:f>
        <x:v>1.643314135387748</x:v>
      </x:c>
      <x:c r="J52" s="610" t="n">
        <x:v>1</x:v>
      </x:c>
      <x:c r="K52" s="607" t="n">
        <x:v>14406099.41</x:v>
      </x:c>
      <x:c r="L52" s="459" t="n">
        <x:f>IFERROR(K52/E52,"")</x:f>
        <x:v>1.5910967463753953</x:v>
      </x:c>
      <x:c r="M52" s="610" t="n">
        <x:f>IFERROR(E52/D52,0)</x:f>
        <x:v>0.6815495442298564</x:v>
      </x:c>
      <x:c r="N52" s="610" t="n">
        <x:f>IFERROR(E52/K52,0)</x:f>
        <x:v>0.6284972942582242</x:v>
      </x:c>
      <x:c r="O52" s="613" t="n">
        <x:v>7767</x:v>
      </x:c>
      <x:c r="P52" s="453" t="str">
        <x:f>IF(E52&gt;=D52,"ATINGIU A REFERÊNCIA","ABAIXO DA REFERÊNCIA")</x:f>
        <x:v>ABAIXO DA REFERÊNCIA</x:v>
      </x:c>
      <x:c r="Q52" s="453" t="str">
        <x:f>IF(E52&gt;=K52,"ATINGIU A REFERÊNCIA","ABAIXO DA REFERÊNCIA")</x:f>
        <x:v>ABAIXO DA REFERÊNCIA</x:v>
      </x:c>
    </x:row>
    <x:row r="53">
      <x:c r="A53" s="453" t="str">
        <x:v>O&amp;M</x:v>
      </x:c>
      <x:c r="B53" s="453" t="str">
        <x:v>TOTAL</x:v>
      </x:c>
      <x:c r="C53" s="453" t="str">
        <x:v>OUTUBRO 2025</x:v>
      </x:c>
      <x:c r="D53" s="607" t="n">
        <x:v>12012056.3</x:v>
      </x:c>
      <x:c r="E53" s="607" t="n">
        <x:v>8101444.81</x:v>
      </x:c>
      <x:c r="F53" s="607" t="n">
        <x:f>E53-D53</x:f>
        <x:v>-3910611.490000001</x:v>
      </x:c>
      <x:c r="G53" s="459" t="n">
        <x:f>IFERROR(D53/E53,"")</x:f>
        <x:v>1.4827054410310796</x:v>
      </x:c>
      <x:c r="H53" s="459" t="n">
        <x:f>IFERROR(D53*1.05/E53,"")</x:f>
        <x:v>1.5568407130826338</x:v>
      </x:c>
      <x:c r="I53" s="459" t="n">
        <x:f>IFERROR(D53*1.12/E53,"")</x:f>
        <x:v>1.6606300939548093</x:v>
      </x:c>
      <x:c r="J53" s="610" t="n">
        <x:v>1</x:v>
      </x:c>
      <x:c r="K53" s="607" t="n">
        <x:v>14406099.41</x:v>
      </x:c>
      <x:c r="L53" s="459" t="n">
        <x:f>IFERROR(K53/E53,"")</x:f>
        <x:v>1.778213608542746</x:v>
      </x:c>
      <x:c r="M53" s="610" t="n">
        <x:f>IFERROR(E53/D53,0)</x:f>
        <x:v>0.6744427937787804</x:v>
      </x:c>
      <x:c r="N53" s="610" t="n">
        <x:f>IFERROR(E53/K53,0)</x:f>
        <x:v>0.5623621342204801</x:v>
      </x:c>
      <x:c r="O53" s="613" t="n">
        <x:v>8711</x:v>
      </x:c>
      <x:c r="P53" s="453" t="str">
        <x:f>IF(E53&gt;=D53,"ATINGIU A REFERÊNCIA","ABAIXO DA REFERÊNCIA")</x:f>
        <x:v>ABAIXO DA REFERÊNCIA</x:v>
      </x:c>
      <x:c r="Q53" s="453" t="str">
        <x:f>IF(E53&gt;=K53,"ATINGIU A REFERÊNCIA","ABAIXO DA REFERÊNCIA")</x:f>
        <x:v>ABAIXO DA REFERÊNCIA</x:v>
      </x:c>
    </x:row>
    <x:row r="54">
      <x:c r="A54" s="453" t="str">
        <x:v>O&amp;M</x:v>
      </x:c>
      <x:c r="B54" s="453" t="str">
        <x:v>TOTAL</x:v>
      </x:c>
      <x:c r="C54" s="453" t="str">
        <x:v>NOVEMBRO 2025</x:v>
      </x:c>
      <x:c r="D54" s="607" t="n">
        <x:v>16166351.93</x:v>
      </x:c>
      <x:c r="E54" s="607" t="n">
        <x:v>10611688.04</x:v>
      </x:c>
      <x:c r="F54" s="607" t="n">
        <x:f>E54-D54</x:f>
        <x:v>-5554663.890000001</x:v>
      </x:c>
      <x:c r="G54" s="459" t="n">
        <x:f>IFERROR(D54/E54,"")</x:f>
        <x:v>1.5234477181257207</x:v>
      </x:c>
      <x:c r="H54" s="459" t="n">
        <x:f>IFERROR(D54*1.05/E54,"")</x:f>
        <x:v>1.5996201040320068</x:v>
      </x:c>
      <x:c r="I54" s="459" t="n">
        <x:f>IFERROR(D54*1.12/E54,"")</x:f>
        <x:v>1.7062614443008073</x:v>
      </x:c>
      <x:c r="J54" s="610" t="n">
        <x:v>1</x:v>
      </x:c>
      <x:c r="K54" s="607" t="n">
        <x:v>14406099.41</x:v>
      </x:c>
      <x:c r="L54" s="459" t="n">
        <x:f>IFERROR(K54/E54,"")</x:f>
        <x:v>1.3575690649496328</x:v>
      </x:c>
      <x:c r="M54" s="610" t="n">
        <x:f>IFERROR(E54/D54,0)</x:f>
        <x:v>0.656405853710745</x:v>
      </x:c>
      <x:c r="N54" s="610" t="n">
        <x:f>IFERROR(E54/K54,0)</x:f>
        <x:v>0.7366107742276089</x:v>
      </x:c>
      <x:c r="O54" s="613" t="n">
        <x:v>8226</x:v>
      </x:c>
      <x:c r="P54" s="453" t="str">
        <x:f>IF(E54&gt;=D54,"ATINGIU A REFERÊNCIA","ABAIXO DA REFERÊNCIA")</x:f>
        <x:v>ABAIXO DA REFERÊNCIA</x:v>
      </x:c>
      <x:c r="Q54" s="453" t="str">
        <x:f>IF(E54&gt;=K54,"ATINGIU A REFERÊNCIA","ABAIXO DA REFERÊNCIA")</x:f>
        <x:v>ABAIXO DA REFERÊNCIA</x:v>
      </x:c>
    </x:row>
    <x:row r="55">
      <x:c r="A55" s="453" t="str">
        <x:v>O&amp;M</x:v>
      </x:c>
      <x:c r="B55" s="453" t="str">
        <x:v>TOTAL</x:v>
      </x:c>
      <x:c r="C55" s="453" t="str">
        <x:v>DEZEMBRO 2025</x:v>
      </x:c>
      <x:c r="D55" s="607" t="n">
        <x:v>12289320.04</x:v>
      </x:c>
      <x:c r="E55" s="607" t="n">
        <x:v>8843671.32</x:v>
      </x:c>
      <x:c r="F55" s="607" t="n">
        <x:f>E55-D55</x:f>
        <x:v>-3445648.719999999</x:v>
      </x:c>
      <x:c r="G55" s="459" t="n">
        <x:f>IFERROR(D55/E55,"")</x:f>
        <x:v>1.3896174558418573</x:v>
      </x:c>
      <x:c r="H55" s="459" t="n">
        <x:f>IFERROR(D55*1.05/E55,"")</x:f>
        <x:v>1.45909832863395</x:v>
      </x:c>
      <x:c r="I55" s="459" t="n">
        <x:f>IFERROR(D55*1.12/E55,"")</x:f>
        <x:v>1.5563715505428801</x:v>
      </x:c>
      <x:c r="J55" s="610" t="n">
        <x:v>1</x:v>
      </x:c>
      <x:c r="K55" s="607" t="n">
        <x:v>14406099.41</x:v>
      </x:c>
      <x:c r="L55" s="459" t="n">
        <x:f>IFERROR(K55/E55,"")</x:f>
        <x:v>1.6289727296197163</x:v>
      </x:c>
      <x:c r="M55" s="610" t="n">
        <x:f>IFERROR(E55/D55,0)</x:f>
        <x:v>0.7196225089114044</x:v>
      </x:c>
      <x:c r="N55" s="610" t="n">
        <x:f>IFERROR(E55/K55,0)</x:f>
        <x:v>0.6138838188122707</x:v>
      </x:c>
      <x:c r="O55" s="613" t="n">
        <x:v>8671</x:v>
      </x:c>
      <x:c r="P55" s="453" t="str">
        <x:f>IF(E55&gt;=D55,"ATINGIU A REFERÊNCIA","ABAIXO DA REFERÊNCIA")</x:f>
        <x:v>ABAIXO DA REFERÊNCIA</x:v>
      </x:c>
      <x:c r="Q55" s="453" t="str">
        <x:f>IF(E55&gt;=K55,"ATINGIU A REFERÊNCIA","ABAIXO DA REFERÊNCIA")</x:f>
        <x:v>ABAIXO DA REFERÊNCIA</x:v>
      </x:c>
    </x:row>
    <x:row r="56">
      <x:c r="A56" s="453" t="str">
        <x:v>O&amp;M</x:v>
      </x:c>
      <x:c r="B56" s="453" t="str">
        <x:v>TOTAL</x:v>
      </x:c>
      <x:c r="C56" s="453" t="str">
        <x:v>TOTAL 2025</x:v>
      </x:c>
      <x:c r="D56" s="607" t="n">
        <x:v>119467618.73</x:v>
      </x:c>
      <x:c r="E56" s="607" t="n">
        <x:v>83758486.77</x:v>
      </x:c>
      <x:c r="F56" s="607" t="n">
        <x:f>E56-D56</x:f>
        <x:v>-35709131.96000001</x:v>
      </x:c>
      <x:c r="G56" s="459" t="n">
        <x:f>IFERROR(D56/E56,"")</x:f>
        <x:v>1.426334492623499</x:v>
      </x:c>
      <x:c r="H56" s="459" t="n">
        <x:f>IFERROR(D56*1.05/E56,"")</x:f>
        <x:v>1.497651217254674</x:v>
      </x:c>
      <x:c r="I56" s="459" t="n">
        <x:f>IFERROR(D56*1.12/E56,"")</x:f>
        <x:v>1.5974946317383192</x:v>
      </x:c>
      <x:c r="J56" s="610" t="n">
        <x:v>1</x:v>
      </x:c>
      <x:c r="K56" s="607" t="n">
        <x:v>172873192.96</x:v>
      </x:c>
      <x:c r="L56" s="459" t="n">
        <x:f>IFERROR(K56/E56,"")</x:f>
        <x:v>2.063948378565006</x:v>
      </x:c>
      <x:c r="M56" s="610" t="n">
        <x:f>IFERROR(E56/D56,0)</x:f>
        <x:v>0.7010978176379024</x:v>
      </x:c>
      <x:c r="N56" s="610" t="n">
        <x:f>IFERROR(E56/K56,0)</x:f>
        <x:v>0.4845082417687531</x:v>
      </x:c>
      <x:c r="O56" s="613" t="n">
        <x:v>80304</x:v>
      </x:c>
      <x:c r="P56" s="453" t="str">
        <x:f>IF(E56&gt;=D56,"ATINGIU A REFERÊNCIA","ABAIXO DA REFERÊNCIA")</x:f>
        <x:v>ABAIXO DA REFERÊNCIA</x:v>
      </x:c>
      <x:c r="Q56" s="453" t="str">
        <x:f>IF(E56&gt;=K56,"ATINGIU A REFERÊNCIA","ABAIXO DA REFERÊNCIA")</x:f>
        <x:v>ABAIXO DA REFERÊNCIA</x:v>
      </x:c>
    </x:row>
    <x:row r="57">
      <x:c r="A57" s="453" t="str">
        <x:v>O&amp;M</x:v>
      </x:c>
      <x:c r="B57" s="453" t="str">
        <x:v>NORTE</x:v>
      </x:c>
      <x:c r="C57" s="453" t="str">
        <x:v>JANEIRO 2025</x:v>
      </x:c>
      <x:c r="D57" s="607" t="n">
        <x:v>4255008.64</x:v>
      </x:c>
      <x:c r="E57" s="607" t="n">
        <x:v>3186709.54</x:v>
      </x:c>
      <x:c r="F57" s="607" t="n">
        <x:f>E57-D57</x:f>
        <x:v>-1068299.0999999996</x:v>
      </x:c>
      <x:c r="G57" s="459" t="n">
        <x:f>IFERROR(D57/E57,"")</x:f>
        <x:v>1.3352357930933358</x:v>
      </x:c>
      <x:c r="H57" s="459" t="n">
        <x:f>IFERROR(D57*1.05/E57,"")</x:f>
        <x:v>1.4019975827480027</x:v>
      </x:c>
      <x:c r="I57" s="459" t="n">
        <x:f>IFERROR(D57*1.12/E57,"")</x:f>
        <x:v>1.4954640882645365</x:v>
      </x:c>
      <x:c r="J57" s="610" t="n">
        <x:v>0.5122726642354787</x:v>
      </x:c>
      <x:c r="K57" s="607" t="n">
        <x:v>7379850.926001858</x:v>
      </x:c>
      <x:c r="L57" s="459" t="n">
        <x:f>IFERROR(K57/E57,"")</x:f>
        <x:v>2.315821644040347</x:v>
      </x:c>
      <x:c r="M57" s="610" t="n">
        <x:f>IFERROR(E57/D57,0)</x:f>
        <x:v>0.7489313911240378</x:v>
      </x:c>
      <x:c r="N57" s="610" t="n">
        <x:f>IFERROR(E57/K57,0)</x:f>
        <x:v>0.43181218319357656</x:v>
      </x:c>
      <x:c r="O57" s="613" t="n">
        <x:v>3285</x:v>
      </x:c>
      <x:c r="P57" s="453" t="str">
        <x:f>IF(E57&gt;=D57,"ATINGIU A REFERÊNCIA","ABAIXO DA REFERÊNCIA")</x:f>
        <x:v>ABAIXO DA REFERÊNCIA</x:v>
      </x:c>
      <x:c r="Q57" s="453" t="str">
        <x:f>IF(E57&gt;=K57,"ATINGIU A REFERÊNCIA","ABAIXO DA REFERÊNCIA")</x:f>
        <x:v>ABAIXO DA REFERÊNCIA</x:v>
      </x:c>
    </x:row>
    <x:row r="58">
      <x:c r="A58" s="453" t="str">
        <x:v>O&amp;M</x:v>
      </x:c>
      <x:c r="B58" s="453" t="str">
        <x:v>NORTE</x:v>
      </x:c>
      <x:c r="C58" s="453" t="str">
        <x:v>FEVEREIRO 2025</x:v>
      </x:c>
      <x:c r="D58" s="607" t="n">
        <x:v>3968093.37</x:v>
      </x:c>
      <x:c r="E58" s="607" t="n">
        <x:v>2820769.99</x:v>
      </x:c>
      <x:c r="F58" s="607" t="n">
        <x:f>E58-D58</x:f>
        <x:v>-1147323.38</x:v>
      </x:c>
      <x:c r="G58" s="459" t="n">
        <x:f>IFERROR(D58/E58,"")</x:f>
        <x:v>1.406741203312362</x:v>
      </x:c>
      <x:c r="H58" s="459" t="n">
        <x:f>IFERROR(D58*1.05/E58,"")</x:f>
        <x:v>1.4770782634779804</x:v>
      </x:c>
      <x:c r="I58" s="459" t="n">
        <x:f>IFERROR(D58*1.12/E58,"")</x:f>
        <x:v>1.5755501477098457</x:v>
      </x:c>
      <x:c r="J58" s="610" t="n">
        <x:v>0.5122726642354787</x:v>
      </x:c>
      <x:c r="K58" s="607" t="n">
        <x:v>7379850.926001858</x:v>
      </x:c>
      <x:c r="L58" s="459" t="n">
        <x:f>IFERROR(K58/E58,"")</x:f>
        <x:v>2.616254055511225</x:v>
      </x:c>
      <x:c r="M58" s="610" t="n">
        <x:f>IFERROR(E58/D58,0)</x:f>
        <x:v>0.7108628066380404</x:v>
      </x:c>
      <x:c r="N58" s="610" t="n">
        <x:f>IFERROR(E58/K58,0)</x:f>
        <x:v>0.3822258766855869</x:v>
      </x:c>
      <x:c r="O58" s="613" t="n">
        <x:v>3097</x:v>
      </x:c>
      <x:c r="P58" s="453" t="str">
        <x:f>IF(E58&gt;=D58,"ATINGIU A REFERÊNCIA","ABAIXO DA REFERÊNCIA")</x:f>
        <x:v>ABAIXO DA REFERÊNCIA</x:v>
      </x:c>
      <x:c r="Q58" s="453" t="str">
        <x:f>IF(E58&gt;=K58,"ATINGIU A REFERÊNCIA","ABAIXO DA REFERÊNCIA")</x:f>
        <x:v>ABAIXO DA REFERÊNCIA</x:v>
      </x:c>
    </x:row>
    <x:row r="59">
      <x:c r="A59" s="453" t="str">
        <x:v>O&amp;M</x:v>
      </x:c>
      <x:c r="B59" s="453" t="str">
        <x:v>NORTE</x:v>
      </x:c>
      <x:c r="C59" s="453" t="str">
        <x:v>MARÇO 2025</x:v>
      </x:c>
      <x:c r="D59" s="607" t="n">
        <x:v>2757381.02</x:v>
      </x:c>
      <x:c r="E59" s="607" t="n">
        <x:v>2252041.33</x:v>
      </x:c>
      <x:c r="F59" s="607" t="n">
        <x:f>E59-D59</x:f>
        <x:v>-505339.68999999994</x:v>
      </x:c>
      <x:c r="G59" s="459" t="n">
        <x:f>IFERROR(D59/E59,"")</x:f>
        <x:v>1.224391836538808</x:v>
      </x:c>
      <x:c r="H59" s="459" t="n">
        <x:f>IFERROR(D59*1.05/E59,"")</x:f>
        <x:v>1.2856114283657485</x:v>
      </x:c>
      <x:c r="I59" s="459" t="n">
        <x:f>IFERROR(D59*1.12/E59,"")</x:f>
        <x:v>1.3713188569234651</x:v>
      </x:c>
      <x:c r="J59" s="610" t="n">
        <x:v>0.5122726642354787</x:v>
      </x:c>
      <x:c r="K59" s="607" t="n">
        <x:v>7379850.926001858</x:v>
      </x:c>
      <x:c r="L59" s="459" t="n">
        <x:f>IFERROR(K59/E59,"")</x:f>
        <x:v>3.2769606968100615</x:v>
      </x:c>
      <x:c r="M59" s="610" t="n">
        <x:f>IFERROR(E59/D59,0)</x:f>
        <x:v>0.8167320053577507</x:v>
      </x:c>
      <x:c r="N59" s="610" t="n">
        <x:f>IFERROR(E59/K59,0)</x:f>
        <x:v>0.3051608159272231</x:v>
      </x:c>
      <x:c r="O59" s="613" t="n">
        <x:v>2702</x:v>
      </x:c>
      <x:c r="P59" s="453" t="str">
        <x:f>IF(E59&gt;=D59,"ATINGIU A REFERÊNCIA","ABAIXO DA REFERÊNCIA")</x:f>
        <x:v>ABAIXO DA REFERÊNCIA</x:v>
      </x:c>
      <x:c r="Q59" s="453" t="str">
        <x:f>IF(E59&gt;=K59,"ATINGIU A REFERÊNCIA","ABAIXO DA REFERÊNCIA")</x:f>
        <x:v>ABAIXO DA REFERÊNCIA</x:v>
      </x:c>
    </x:row>
    <x:row r="60">
      <x:c r="A60" s="453" t="str">
        <x:v>O&amp;M</x:v>
      </x:c>
      <x:c r="B60" s="453" t="str">
        <x:v>NORTE</x:v>
      </x:c>
      <x:c r="C60" s="453" t="str">
        <x:v>ABRIL 2025</x:v>
      </x:c>
      <x:c r="D60" s="607" t="n">
        <x:v>4692354.17</x:v>
      </x:c>
      <x:c r="E60" s="607" t="n">
        <x:v>3444688</x:v>
      </x:c>
      <x:c r="F60" s="607" t="n">
        <x:f>E60-D60</x:f>
        <x:v>-1247666.17</x:v>
      </x:c>
      <x:c r="G60" s="459" t="n">
        <x:f>IFERROR(D60/E60,"")</x:f>
        <x:v>1.3622000512092822</x:v>
      </x:c>
      <x:c r="H60" s="459" t="n">
        <x:f>IFERROR(D60*1.05/E60,"")</x:f>
        <x:v>1.4303100537697464</x:v>
      </x:c>
      <x:c r="I60" s="459" t="n">
        <x:f>IFERROR(D60*1.12/E60,"")</x:f>
        <x:v>1.5256640573543963</x:v>
      </x:c>
      <x:c r="J60" s="610" t="n">
        <x:v>0.5122726642354787</x:v>
      </x:c>
      <x:c r="K60" s="607" t="n">
        <x:v>7379850.926001858</x:v>
      </x:c>
      <x:c r="L60" s="459" t="n">
        <x:f>IFERROR(K60/E60,"")</x:f>
        <x:v>2.142385878199087</x:v>
      </x:c>
      <x:c r="M60" s="610" t="n">
        <x:f>IFERROR(E60/D60,0)</x:f>
        <x:v>0.734106564679878</x:v>
      </x:c>
      <x:c r="N60" s="610" t="n">
        <x:f>IFERROR(E60/K60,0)</x:f>
        <x:v>0.466769320212571</x:v>
      </x:c>
      <x:c r="O60" s="613" t="n">
        <x:v>3379</x:v>
      </x:c>
      <x:c r="P60" s="453" t="str">
        <x:f>IF(E60&gt;=D60,"ATINGIU A REFERÊNCIA","ABAIXO DA REFERÊNCIA")</x:f>
        <x:v>ABAIXO DA REFERÊNCIA</x:v>
      </x:c>
      <x:c r="Q60" s="453" t="str">
        <x:f>IF(E60&gt;=K60,"ATINGIU A REFERÊNCIA","ABAIXO DA REFERÊNCIA")</x:f>
        <x:v>ABAIXO DA REFERÊNCIA</x:v>
      </x:c>
    </x:row>
    <x:row r="61">
      <x:c r="A61" s="453" t="str">
        <x:v>O&amp;M</x:v>
      </x:c>
      <x:c r="B61" s="453" t="str">
        <x:v>NORTE</x:v>
      </x:c>
      <x:c r="C61" s="453" t="str">
        <x:v>MAIO 2025</x:v>
      </x:c>
      <x:c r="D61" s="607" t="n">
        <x:v>4343958.72</x:v>
      </x:c>
      <x:c r="E61" s="607" t="n">
        <x:v>3858871.7</x:v>
      </x:c>
      <x:c r="F61" s="607" t="n">
        <x:f>E61-D61</x:f>
        <x:v>-485087.01999999955</x:v>
      </x:c>
      <x:c r="G61" s="459" t="n">
        <x:f>IFERROR(D61/E61,"")</x:f>
        <x:v>1.125706957295315</x:v>
      </x:c>
      <x:c r="H61" s="459" t="n">
        <x:f>IFERROR(D61*1.05/E61,"")</x:f>
        <x:v>1.1819923051600807</x:v>
      </x:c>
      <x:c r="I61" s="459" t="n">
        <x:f>IFERROR(D61*1.12/E61,"")</x:f>
        <x:v>1.2607917921707528</x:v>
      </x:c>
      <x:c r="J61" s="610" t="n">
        <x:v>0.5122726642354787</x:v>
      </x:c>
      <x:c r="K61" s="607" t="n">
        <x:v>7379850.926001858</x:v>
      </x:c>
      <x:c r="L61" s="459" t="n">
        <x:f>IFERROR(K61/E61,"")</x:f>
        <x:v>1.912437494618403</x:v>
      </x:c>
      <x:c r="M61" s="610" t="n">
        <x:f>IFERROR(E61/D61,0)</x:f>
        <x:v>0.8883306561439885</x:v>
      </x:c>
      <x:c r="N61" s="610" t="n">
        <x:f>IFERROR(E61/K61,0)</x:f>
        <x:v>0.5228929064683154</x:v>
      </x:c>
      <x:c r="O61" s="613" t="n">
        <x:v>3748</x:v>
      </x:c>
      <x:c r="P61" s="453" t="str">
        <x:f>IF(E61&gt;=D61,"ATINGIU A REFERÊNCIA","ABAIXO DA REFERÊNCIA")</x:f>
        <x:v>ABAIXO DA REFERÊNCIA</x:v>
      </x:c>
      <x:c r="Q61" s="453" t="str">
        <x:f>IF(E61&gt;=K61,"ATINGIU A REFERÊNCIA","ABAIXO DA REFERÊNCIA")</x:f>
        <x:v>ABAIXO DA REFERÊNCIA</x:v>
      </x:c>
    </x:row>
    <x:row r="62">
      <x:c r="A62" s="453" t="str">
        <x:v>O&amp;M</x:v>
      </x:c>
      <x:c r="B62" s="453" t="str">
        <x:v>NORTE</x:v>
      </x:c>
      <x:c r="C62" s="453" t="str">
        <x:v>JUNHO 2025</x:v>
      </x:c>
      <x:c r="D62" s="607" t="n">
        <x:v>2981349.08</x:v>
      </x:c>
      <x:c r="E62" s="607" t="n">
        <x:v>2238122.77</x:v>
      </x:c>
      <x:c r="F62" s="607" t="n">
        <x:f>E62-D62</x:f>
        <x:v>-743226.31</x:v>
      </x:c>
      <x:c r="G62" s="459" t="n">
        <x:f>IFERROR(D62/E62,"")</x:f>
        <x:v>1.332075755611923</x:v>
      </x:c>
      <x:c r="H62" s="459" t="n">
        <x:f>IFERROR(D62*1.05/E62,"")</x:f>
        <x:v>1.398679543392519</x:v>
      </x:c>
      <x:c r="I62" s="459" t="n">
        <x:f>IFERROR(D62*1.12/E62,"")</x:f>
        <x:v>1.4919248462853538</x:v>
      </x:c>
      <x:c r="J62" s="610" t="n">
        <x:v>0.5122726642354787</x:v>
      </x:c>
      <x:c r="K62" s="607" t="n">
        <x:v>7379850.926001858</x:v>
      </x:c>
      <x:c r="L62" s="459" t="n">
        <x:f>IFERROR(K62/E62,"")</x:f>
        <x:v>3.297339638791065</x:v>
      </x:c>
      <x:c r="M62" s="610" t="n">
        <x:f>IFERROR(E62/D62,0)</x:f>
        <x:v>0.750708055294216</x:v>
      </x:c>
      <x:c r="N62" s="610" t="n">
        <x:f>IFERROR(E62/K62,0)</x:f>
        <x:v>0.3032747940902562</x:v>
      </x:c>
      <x:c r="O62" s="613" t="n">
        <x:v>2810</x:v>
      </x:c>
      <x:c r="P62" s="453" t="str">
        <x:f>IF(E62&gt;=D62,"ATINGIU A REFERÊNCIA","ABAIXO DA REFERÊNCIA")</x:f>
        <x:v>ABAIXO DA REFERÊNCIA</x:v>
      </x:c>
      <x:c r="Q62" s="453" t="str">
        <x:f>IF(E62&gt;=K62,"ATINGIU A REFERÊNCIA","ABAIXO DA REFERÊNCIA")</x:f>
        <x:v>ABAIXO DA REFERÊNCIA</x:v>
      </x:c>
    </x:row>
    <x:row r="63">
      <x:c r="A63" s="453" t="str">
        <x:v>O&amp;M</x:v>
      </x:c>
      <x:c r="B63" s="453" t="str">
        <x:v>NORTE</x:v>
      </x:c>
      <x:c r="C63" s="453" t="str">
        <x:v>JULHO 2025</x:v>
      </x:c>
      <x:c r="D63" s="607" t="n">
        <x:v>3759190.08</x:v>
      </x:c>
      <x:c r="E63" s="607" t="n">
        <x:v>3324264.96</x:v>
      </x:c>
      <x:c r="F63" s="607" t="n">
        <x:f>E63-D63</x:f>
        <x:v>-434925.1200000001</x:v>
      </x:c>
      <x:c r="G63" s="459" t="n">
        <x:f>IFERROR(D63/E63,"")</x:f>
        <x:v>1.1308334700252052</x:v>
      </x:c>
      <x:c r="H63" s="459" t="n">
        <x:f>IFERROR(D63*1.05/E63,"")</x:f>
        <x:v>1.1873751435264657</x:v>
      </x:c>
      <x:c r="I63" s="459" t="n">
        <x:f>IFERROR(D63*1.12/E63,"")</x:f>
        <x:v>1.26653348642823</x:v>
      </x:c>
      <x:c r="J63" s="610" t="n">
        <x:v>0.5122726642354787</x:v>
      </x:c>
      <x:c r="K63" s="607" t="n">
        <x:v>7379850.926001858</x:v>
      </x:c>
      <x:c r="L63" s="459" t="n">
        <x:f>IFERROR(K63/E63,"")</x:f>
        <x:v>2.2199948002946965</x:v>
      </x:c>
      <x:c r="M63" s="610" t="n">
        <x:f>IFERROR(E63/D63,0)</x:f>
        <x:v>0.8843035040143541</x:v>
      </x:c>
      <x:c r="N63" s="610" t="n">
        <x:f>IFERROR(E63/K63,0)</x:f>
        <x:v>0.4504515055022892</x:v>
      </x:c>
      <x:c r="O63" s="613" t="n">
        <x:v>2236</x:v>
      </x:c>
      <x:c r="P63" s="453" t="str">
        <x:f>IF(E63&gt;=D63,"ATINGIU A REFERÊNCIA","ABAIXO DA REFERÊNCIA")</x:f>
        <x:v>ABAIXO DA REFERÊNCIA</x:v>
      </x:c>
      <x:c r="Q63" s="453" t="str">
        <x:f>IF(E63&gt;=K63,"ATINGIU A REFERÊNCIA","ABAIXO DA REFERÊNCIA")</x:f>
        <x:v>ABAIXO DA REFERÊNCIA</x:v>
      </x:c>
    </x:row>
    <x:row r="64">
      <x:c r="A64" s="453" t="str">
        <x:v>O&amp;M</x:v>
      </x:c>
      <x:c r="B64" s="453" t="str">
        <x:v>NORTE</x:v>
      </x:c>
      <x:c r="C64" s="453" t="str">
        <x:v>AGOSTO 2025</x:v>
      </x:c>
      <x:c r="D64" s="607" t="n">
        <x:v>4582082.49</x:v>
      </x:c>
      <x:c r="E64" s="607" t="n">
        <x:v>4042574.72</x:v>
      </x:c>
      <x:c r="F64" s="607" t="n">
        <x:f>E64-D64</x:f>
        <x:v>-539507.77</x:v>
      </x:c>
      <x:c r="G64" s="459" t="n">
        <x:f>IFERROR(D64/E64,"")</x:f>
        <x:v>1.1334564744915834</x:v>
      </x:c>
      <x:c r="H64" s="459" t="n">
        <x:f>IFERROR(D64*1.05/E64,"")</x:f>
        <x:v>1.1901292982161626</x:v>
      </x:c>
      <x:c r="I64" s="459" t="n">
        <x:f>IFERROR(D64*1.12/E64,"")</x:f>
        <x:v>1.2694712514305735</x:v>
      </x:c>
      <x:c r="J64" s="610" t="n">
        <x:v>0.5122726642354787</x:v>
      </x:c>
      <x:c r="K64" s="607" t="n">
        <x:v>7379850.926001858</x:v>
      </x:c>
      <x:c r="L64" s="459" t="n">
        <x:f>IFERROR(K64/E64,"")</x:f>
        <x:v>1.8255323493443945</x:v>
      </x:c>
      <x:c r="M64" s="610" t="n">
        <x:f>IFERROR(E64/D64,0)</x:f>
        <x:v>0.8822570804481523</x:v>
      </x:c>
      <x:c r="N64" s="610" t="n">
        <x:f>IFERROR(E64/K64,0)</x:f>
        <x:v>0.5477854174203657</x:v>
      </x:c>
      <x:c r="O64" s="613" t="n">
        <x:v>3606</x:v>
      </x:c>
      <x:c r="P64" s="453" t="str">
        <x:f>IF(E64&gt;=D64,"ATINGIU A REFERÊNCIA","ABAIXO DA REFERÊNCIA")</x:f>
        <x:v>ABAIXO DA REFERÊNCIA</x:v>
      </x:c>
      <x:c r="Q64" s="453" t="str">
        <x:f>IF(E64&gt;=K64,"ATINGIU A REFERÊNCIA","ABAIXO DA REFERÊNCIA")</x:f>
        <x:v>ABAIXO DA REFERÊNCIA</x:v>
      </x:c>
    </x:row>
    <x:row r="65">
      <x:c r="A65" s="453" t="str">
        <x:v>O&amp;M</x:v>
      </x:c>
      <x:c r="B65" s="453" t="str">
        <x:v>NORTE</x:v>
      </x:c>
      <x:c r="C65" s="453" t="str">
        <x:v>SETEMBRO 2025</x:v>
      </x:c>
      <x:c r="D65" s="607" t="n">
        <x:v>6729085.05</x:v>
      </x:c>
      <x:c r="E65" s="607" t="n">
        <x:v>5004313.27</x:v>
      </x:c>
      <x:c r="F65" s="607" t="n">
        <x:f>E65-D65</x:f>
        <x:v>-1724771.7800000003</x:v>
      </x:c>
      <x:c r="G65" s="459" t="n">
        <x:f>IFERROR(D65/E65,"")</x:f>
        <x:v>1.3446570362290688</x:v>
      </x:c>
      <x:c r="H65" s="459" t="n">
        <x:f>IFERROR(D65*1.05/E65,"")</x:f>
        <x:v>1.4118898880405224</x:v>
      </x:c>
      <x:c r="I65" s="459" t="n">
        <x:f>IFERROR(D65*1.12/E65,"")</x:f>
        <x:v>1.5060158805765573</x:v>
      </x:c>
      <x:c r="J65" s="610" t="n">
        <x:v>0.5122726642354787</x:v>
      </x:c>
      <x:c r="K65" s="607" t="n">
        <x:v>7379850.926001858</x:v>
      </x:c>
      <x:c r="L65" s="459" t="n">
        <x:f>IFERROR(K65/E65,"")</x:f>
        <x:v>1.4746980310450986</x:v>
      </x:c>
      <x:c r="M65" s="610" t="n">
        <x:f>IFERROR(E65/D65,0)</x:f>
        <x:v>0.7436840570175287</x:v>
      </x:c>
      <x:c r="N65" s="610" t="n">
        <x:f>IFERROR(E65/K65,0)</x:f>
        <x:v>0.6781049265328669</x:v>
      </x:c>
      <x:c r="O65" s="613" t="n">
        <x:v>3926</x:v>
      </x:c>
      <x:c r="P65" s="453" t="str">
        <x:f>IF(E65&gt;=D65,"ATINGIU A REFERÊNCIA","ABAIXO DA REFERÊNCIA")</x:f>
        <x:v>ABAIXO DA REFERÊNCIA</x:v>
      </x:c>
      <x:c r="Q65" s="453" t="str">
        <x:f>IF(E65&gt;=K65,"ATINGIU A REFERÊNCIA","ABAIXO DA REFERÊNCIA")</x:f>
        <x:v>ABAIXO DA REFERÊNCIA</x:v>
      </x:c>
    </x:row>
    <x:row r="66">
      <x:c r="A66" s="453" t="str">
        <x:v>O&amp;M</x:v>
      </x:c>
      <x:c r="B66" s="453" t="str">
        <x:v>NORTE</x:v>
      </x:c>
      <x:c r="C66" s="453" t="str">
        <x:v>OUTUBRO 2025</x:v>
      </x:c>
      <x:c r="D66" s="607" t="n">
        <x:v>4360417.63</x:v>
      </x:c>
      <x:c r="E66" s="607" t="n">
        <x:v>3502075.38</x:v>
      </x:c>
      <x:c r="F66" s="607" t="n">
        <x:f>E66-D66</x:f>
        <x:v>-858342.25</x:v>
      </x:c>
      <x:c r="G66" s="459" t="n">
        <x:f>IFERROR(D66/E66,"")</x:f>
        <x:v>1.2450953097417339</x:v>
      </x:c>
      <x:c r="H66" s="459" t="n">
        <x:f>IFERROR(D66*1.05/E66,"")</x:f>
        <x:v>1.3073500752288205</x:v>
      </x:c>
      <x:c r="I66" s="459" t="n">
        <x:f>IFERROR(D66*1.12/E66,"")</x:f>
        <x:v>1.394506746910742</x:v>
      </x:c>
      <x:c r="J66" s="610" t="n">
        <x:v>0.5122726642354787</x:v>
      </x:c>
      <x:c r="K66" s="607" t="n">
        <x:v>7379850.926001858</x:v>
      </x:c>
      <x:c r="L66" s="459" t="n">
        <x:f>IFERROR(K66/E66,"")</x:f>
        <x:v>2.10727929163017</x:v>
      </x:c>
      <x:c r="M66" s="610" t="n">
        <x:f>IFERROR(E66/D66,0)</x:f>
        <x:v>0.8031513669483077</x:v>
      </x:c>
      <x:c r="N66" s="610" t="n">
        <x:f>IFERROR(E66/K66,0)</x:f>
        <x:v>0.4745455450408807</x:v>
      </x:c>
      <x:c r="O66" s="613" t="n">
        <x:v>3691</x:v>
      </x:c>
      <x:c r="P66" s="453" t="str">
        <x:f>IF(E66&gt;=D66,"ATINGIU A REFERÊNCIA","ABAIXO DA REFERÊNCIA")</x:f>
        <x:v>ABAIXO DA REFERÊNCIA</x:v>
      </x:c>
      <x:c r="Q66" s="453" t="str">
        <x:f>IF(E66&gt;=K66,"ATINGIU A REFERÊNCIA","ABAIXO DA REFERÊNCIA")</x:f>
        <x:v>ABAIXO DA REFERÊNCIA</x:v>
      </x:c>
    </x:row>
    <x:row r="67">
      <x:c r="A67" s="453" t="str">
        <x:v>O&amp;M</x:v>
      </x:c>
      <x:c r="B67" s="453" t="str">
        <x:v>NORTE</x:v>
      </x:c>
      <x:c r="C67" s="453" t="str">
        <x:v>NOVEMBRO 2025</x:v>
      </x:c>
      <x:c r="D67" s="607" t="n">
        <x:v>6435003.48</x:v>
      </x:c>
      <x:c r="E67" s="607" t="n">
        <x:v>4894142.51</x:v>
      </x:c>
      <x:c r="F67" s="607" t="n">
        <x:f>E67-D67</x:f>
        <x:v>-1540860.9700000007</x:v>
      </x:c>
      <x:c r="G67" s="459" t="n">
        <x:f>IFERROR(D67/E67,"")</x:f>
        <x:v>1.3148377814605159</x:v>
      </x:c>
      <x:c r="H67" s="459" t="n">
        <x:f>IFERROR(D67*1.05/E67,"")</x:f>
        <x:v>1.3805796705335418</x:v>
      </x:c>
      <x:c r="I67" s="459" t="n">
        <x:f>IFERROR(D67*1.12/E67,"")</x:f>
        <x:v>1.472618315235778</x:v>
      </x:c>
      <x:c r="J67" s="610" t="n">
        <x:v>0.5122726642354787</x:v>
      </x:c>
      <x:c r="K67" s="607" t="n">
        <x:v>7379850.926001858</x:v>
      </x:c>
      <x:c r="L67" s="459" t="n">
        <x:f>IFERROR(K67/E67,"")</x:f>
        <x:v>1.5078945721181827</x:v>
      </x:c>
      <x:c r="M67" s="610" t="n">
        <x:f>IFERROR(E67/D67,0)</x:f>
        <x:v>0.7605500953046881</x:v>
      </x:c>
      <x:c r="N67" s="610" t="n">
        <x:f>IFERROR(E67/K67,0)</x:f>
        <x:v>0.6631763377165496</x:v>
      </x:c>
      <x:c r="O67" s="613" t="n">
        <x:v>3845</x:v>
      </x:c>
      <x:c r="P67" s="453" t="str">
        <x:f>IF(E67&gt;=D67,"ATINGIU A REFERÊNCIA","ABAIXO DA REFERÊNCIA")</x:f>
        <x:v>ABAIXO DA REFERÊNCIA</x:v>
      </x:c>
      <x:c r="Q67" s="453" t="str">
        <x:f>IF(E67&gt;=K67,"ATINGIU A REFERÊNCIA","ABAIXO DA REFERÊNCIA")</x:f>
        <x:v>ABAIXO DA REFERÊNCIA</x:v>
      </x:c>
    </x:row>
    <x:row r="68">
      <x:c r="A68" s="453" t="str">
        <x:v>O&amp;M</x:v>
      </x:c>
      <x:c r="B68" s="453" t="str">
        <x:v>NORTE</x:v>
      </x:c>
      <x:c r="C68" s="453" t="str">
        <x:v>DEZEMBRO 2025</x:v>
      </x:c>
      <x:c r="D68" s="607" t="n">
        <x:v>5140615.79</x:v>
      </x:c>
      <x:c r="E68" s="607" t="n">
        <x:v>4338609</x:v>
      </x:c>
      <x:c r="F68" s="607" t="n">
        <x:f>E68-D68</x:f>
        <x:v>-802006.79</x:v>
      </x:c>
      <x:c r="G68" s="459" t="n">
        <x:f>IFERROR(D68/E68,"")</x:f>
        <x:v>1.184853438048923</x:v>
      </x:c>
      <x:c r="H68" s="459" t="n">
        <x:f>IFERROR(D68*1.05/E68,"")</x:f>
        <x:v>1.2440961099513692</x:v>
      </x:c>
      <x:c r="I68" s="459" t="n">
        <x:f>IFERROR(D68*1.12/E68,"")</x:f>
        <x:v>1.3270358506147941</x:v>
      </x:c>
      <x:c r="J68" s="610" t="n">
        <x:v>0.5122726642354787</x:v>
      </x:c>
      <x:c r="K68" s="607" t="n">
        <x:v>7379850.926001858</x:v>
      </x:c>
      <x:c r="L68" s="459" t="n">
        <x:f>IFERROR(K68/E68,"")</x:f>
        <x:v>1.700971653818507</x:v>
      </x:c>
      <x:c r="M68" s="610" t="n">
        <x:f>IFERROR(E68/D68,0)</x:f>
        <x:v>0.8439862415782682</x:v>
      </x:c>
      <x:c r="N68" s="610" t="n">
        <x:f>IFERROR(E68/K68,0)</x:f>
        <x:v>0.5878992737798437</x:v>
      </x:c>
      <x:c r="O68" s="613" t="n">
        <x:v>3475</x:v>
      </x:c>
      <x:c r="P68" s="453" t="str">
        <x:f>IF(E68&gt;=D68,"ATINGIU A REFERÊNCIA","ABAIXO DA REFERÊNCIA")</x:f>
        <x:v>ABAIXO DA REFERÊNCIA</x:v>
      </x:c>
      <x:c r="Q68" s="453" t="str">
        <x:f>IF(E68&gt;=K68,"ATINGIU A REFERÊNCIA","ABAIXO DA REFERÊNCIA")</x:f>
        <x:v>ABAIXO DA REFERÊNCIA</x:v>
      </x:c>
    </x:row>
    <x:row r="69">
      <x:c r="A69" s="453" t="str">
        <x:v>O&amp;M</x:v>
      </x:c>
      <x:c r="B69" s="453" t="str">
        <x:v>NORTE</x:v>
      </x:c>
      <x:c r="C69" s="453" t="str">
        <x:v>TOTAL 2025</x:v>
      </x:c>
      <x:c r="D69" s="607" t="n">
        <x:v>54004539.52</x:v>
      </x:c>
      <x:c r="E69" s="607" t="n">
        <x:v>42907183.169999994</x:v>
      </x:c>
      <x:c r="F69" s="607" t="n">
        <x:f>E69-D69</x:f>
        <x:v>-11097356.350000009</x:v>
      </x:c>
      <x:c r="G69" s="459" t="n">
        <x:f>IFERROR(D69/E69,"")</x:f>
        <x:v>1.2586363291673526</x:v>
      </x:c>
      <x:c r="H69" s="459" t="n">
        <x:f>IFERROR(D69*1.05/E69,"")</x:f>
        <x:v>1.3215681456257202</x:v>
      </x:c>
      <x:c r="I69" s="459" t="n">
        <x:f>IFERROR(D69*1.12/E69,"")</x:f>
        <x:v>1.409672688667435</x:v>
      </x:c>
      <x:c r="J69" s="610" t="n">
        <x:v>0.5122726642354787</x:v>
      </x:c>
      <x:c r="K69" s="607" t="n">
        <x:v>88558211.1325132</x:v>
      </x:c>
      <x:c r="L69" s="459" t="n">
        <x:f>IFERROR(K69/E69,"")</x:f>
        <x:v>2.063948378565006</x:v>
      </x:c>
      <x:c r="M69" s="610" t="n">
        <x:f>IFERROR(E69/D69,0)</x:f>
        <x:v>0.7945106754240499</x:v>
      </x:c>
      <x:c r="N69" s="610" t="n">
        <x:f>IFERROR(E69/K69,0)</x:f>
        <x:v>0.4845082417687532</x:v>
      </x:c>
      <x:c r="O69" s="613" t="n">
        <x:v>39800</x:v>
      </x:c>
      <x:c r="P69" s="453" t="str">
        <x:f>IF(E69&gt;=D69,"ATINGIU A REFERÊNCIA","ABAIXO DA REFERÊNCIA")</x:f>
        <x:v>ABAIXO DA REFERÊNCIA</x:v>
      </x:c>
      <x:c r="Q69" s="453" t="str">
        <x:f>IF(E69&gt;=K69,"ATINGIU A REFERÊNCIA","ABAIXO DA REFERÊNCIA")</x:f>
        <x:v>ABAIXO DA REFERÊNCIA</x:v>
      </x:c>
    </x:row>
    <x:row r="70">
      <x:c r="A70" s="453" t="str">
        <x:v>O&amp;M</x:v>
      </x:c>
      <x:c r="B70" s="453" t="str">
        <x:v>SUL</x:v>
      </x:c>
      <x:c r="C70" s="453" t="str">
        <x:v>JANEIRO 2025</x:v>
      </x:c>
      <x:c r="D70" s="607" t="n">
        <x:v>738828.19</x:v>
      </x:c>
      <x:c r="E70" s="607" t="n">
        <x:v>415984.57</x:v>
      </x:c>
      <x:c r="F70" s="607" t="n">
        <x:f>E70-D70</x:f>
        <x:v>-322843.61999999994</x:v>
      </x:c>
      <x:c r="G70" s="459" t="n">
        <x:f>IFERROR(D70/E70,"")</x:f>
        <x:v>1.7760951806457628</x:v>
      </x:c>
      <x:c r="H70" s="459" t="n">
        <x:f>IFERROR(D70*1.05/E70,"")</x:f>
        <x:v>1.864899939678051</x:v>
      </x:c>
      <x:c r="I70" s="459" t="n">
        <x:f>IFERROR(D70*1.12/E70,"")</x:f>
        <x:v>1.9892266023232543</x:v>
      </x:c>
      <x:c r="J70" s="610" t="n">
        <x:v>0.4877273355257395</x:v>
      </x:c>
      <x:c r="K70" s="607" t="n">
        <x:v>7026248.480558228</x:v>
      </x:c>
      <x:c r="L70" s="459" t="n">
        <x:f>IFERROR(K70/E70,"")</x:f>
        <x:v>16.89064688278757</x:v>
      </x:c>
      <x:c r="M70" s="610" t="n">
        <x:f>IFERROR(E70/D70,0)</x:f>
        <x:v>0.5630328886070252</x:v>
      </x:c>
      <x:c r="N70" s="610" t="n">
        <x:f>IFERROR(E70/K70,0)</x:f>
        <x:v>0.05920436363032673</x:v>
      </x:c>
      <x:c r="O70" s="613" t="n">
        <x:v>472</x:v>
      </x:c>
      <x:c r="P70" s="453" t="str">
        <x:f>IF(E70&gt;=D70,"ATINGIU A REFERÊNCIA","ABAIXO DA REFERÊNCIA")</x:f>
        <x:v>ABAIXO DA REFERÊNCIA</x:v>
      </x:c>
      <x:c r="Q70" s="453" t="str">
        <x:f>IF(E70&gt;=K70,"ATINGIU A REFERÊNCIA","ABAIXO DA REFERÊNCIA")</x:f>
        <x:v>ABAIXO DA REFERÊNCIA</x:v>
      </x:c>
    </x:row>
    <x:row r="71">
      <x:c r="A71" s="453" t="str">
        <x:v>O&amp;M</x:v>
      </x:c>
      <x:c r="B71" s="453" t="str">
        <x:v>SUL</x:v>
      </x:c>
      <x:c r="C71" s="453" t="str">
        <x:v>FEVEREIRO 2025</x:v>
      </x:c>
      <x:c r="D71" s="607" t="n">
        <x:v>2387721.09</x:v>
      </x:c>
      <x:c r="E71" s="607" t="n">
        <x:v>1439887.09</x:v>
      </x:c>
      <x:c r="F71" s="607" t="n">
        <x:f>E71-D71</x:f>
        <x:v>-947833.9999999998</x:v>
      </x:c>
      <x:c r="G71" s="459" t="n">
        <x:f>IFERROR(D71/E71,"")</x:f>
        <x:v>1.6582696702975508</x:v>
      </x:c>
      <x:c r="H71" s="459" t="n">
        <x:f>IFERROR(D71*1.05/E71,"")</x:f>
        <x:v>1.7411831538124283</x:v>
      </x:c>
      <x:c r="I71" s="459" t="n">
        <x:f>IFERROR(D71*1.12/E71,"")</x:f>
        <x:v>1.857262030733257</x:v>
      </x:c>
      <x:c r="J71" s="610" t="n">
        <x:v>0.4877273355257395</x:v>
      </x:c>
      <x:c r="K71" s="607" t="n">
        <x:v>7026248.480558228</x:v>
      </x:c>
      <x:c r="L71" s="459" t="n">
        <x:f>IFERROR(K71/E71,"")</x:f>
        <x:v>4.879721840243896</x:v>
      </x:c>
      <x:c r="M71" s="610" t="n">
        <x:f>IFERROR(E71/D71,0)</x:f>
        <x:v>0.6030382258758706</x:v>
      </x:c>
      <x:c r="N71" s="610" t="n">
        <x:f>IFERROR(E71/K71,0)</x:f>
        <x:v>0.20492971377032806</x:v>
      </x:c>
      <x:c r="O71" s="613" t="n">
        <x:v>1625</x:v>
      </x:c>
      <x:c r="P71" s="453" t="str">
        <x:f>IF(E71&gt;=D71,"ATINGIU A REFERÊNCIA","ABAIXO DA REFERÊNCIA")</x:f>
        <x:v>ABAIXO DA REFERÊNCIA</x:v>
      </x:c>
      <x:c r="Q71" s="453" t="str">
        <x:f>IF(E71&gt;=K71,"ATINGIU A REFERÊNCIA","ABAIXO DA REFERÊNCIA")</x:f>
        <x:v>ABAIXO DA REFERÊNCIA</x:v>
      </x:c>
    </x:row>
    <x:row r="72">
      <x:c r="A72" s="453" t="str">
        <x:v>O&amp;M</x:v>
      </x:c>
      <x:c r="B72" s="453" t="str">
        <x:v>SUL</x:v>
      </x:c>
      <x:c r="C72" s="453" t="str">
        <x:v>MARÇO 2025</x:v>
      </x:c>
      <x:c r="D72" s="607" t="n">
        <x:v>4188533.74</x:v>
      </x:c>
      <x:c r="E72" s="607" t="n">
        <x:v>2385194.42</x:v>
      </x:c>
      <x:c r="F72" s="607" t="n">
        <x:f>E72-D72</x:f>
        <x:v>-1803339.3200000003</x:v>
      </x:c>
      <x:c r="G72" s="459" t="n">
        <x:f>IFERROR(D72/E72,"")</x:f>
        <x:v>1.7560554833094069</x:v>
      </x:c>
      <x:c r="H72" s="459" t="n">
        <x:f>IFERROR(D72*1.05/E72,"")</x:f>
        <x:v>1.8438582574748772</x:v>
      </x:c>
      <x:c r="I72" s="459" t="n">
        <x:f>IFERROR(D72*1.12/E72,"")</x:f>
        <x:v>1.966782141306536</x:v>
      </x:c>
      <x:c r="J72" s="610" t="n">
        <x:v>0.4877273355257395</x:v>
      </x:c>
      <x:c r="K72" s="607" t="n">
        <x:v>7026248.480558228</x:v>
      </x:c>
      <x:c r="L72" s="459" t="n">
        <x:f>IFERROR(K72/E72,"")</x:f>
        <x:v>2.9457760011690066</x:v>
      </x:c>
      <x:c r="M72" s="610" t="n">
        <x:f>IFERROR(E72/D72,0)</x:f>
        <x:v>0.5694580891689319</x:v>
      </x:c>
      <x:c r="N72" s="610" t="n">
        <x:f>IFERROR(E72/K72,0)</x:f>
        <x:v>0.33946912446946353</x:v>
      </x:c>
      <x:c r="O72" s="613" t="n">
        <x:v>2652</x:v>
      </x:c>
      <x:c r="P72" s="453" t="str">
        <x:f>IF(E72&gt;=D72,"ATINGIU A REFERÊNCIA","ABAIXO DA REFERÊNCIA")</x:f>
        <x:v>ABAIXO DA REFERÊNCIA</x:v>
      </x:c>
      <x:c r="Q72" s="453" t="str">
        <x:f>IF(E72&gt;=K72,"ATINGIU A REFERÊNCIA","ABAIXO DA REFERÊNCIA")</x:f>
        <x:v>ABAIXO DA REFERÊNCIA</x:v>
      </x:c>
    </x:row>
    <x:row r="73">
      <x:c r="A73" s="453" t="str">
        <x:v>O&amp;M</x:v>
      </x:c>
      <x:c r="B73" s="453" t="str">
        <x:v>SUL</x:v>
      </x:c>
      <x:c r="C73" s="453" t="str">
        <x:v>ABRIL 2025</x:v>
      </x:c>
      <x:c r="D73" s="607" t="n">
        <x:v>3526197.29</x:v>
      </x:c>
      <x:c r="E73" s="607" t="n">
        <x:v>2208824.86</x:v>
      </x:c>
      <x:c r="F73" s="607" t="n">
        <x:f>E73-D73</x:f>
        <x:v>-1317372.4300000002</x:v>
      </x:c>
      <x:c r="G73" s="459" t="n">
        <x:f>IFERROR(D73/E73,"")</x:f>
        <x:v>1.5964132575001897</x:v>
      </x:c>
      <x:c r="H73" s="459" t="n">
        <x:f>IFERROR(D73*1.05/E73,"")</x:f>
        <x:v>1.6762339203751992</x:v>
      </x:c>
      <x:c r="I73" s="459" t="n">
        <x:f>IFERROR(D73*1.12/E73,"")</x:f>
        <x:v>1.7879828484002125</x:v>
      </x:c>
      <x:c r="J73" s="610" t="n">
        <x:v>0.4877273355257395</x:v>
      </x:c>
      <x:c r="K73" s="607" t="n">
        <x:v>7026248.480558228</x:v>
      </x:c>
      <x:c r="L73" s="459" t="n">
        <x:f>IFERROR(K73/E73,"")</x:f>
        <x:v>3.1809894065382025</x:v>
      </x:c>
      <x:c r="M73" s="610" t="n">
        <x:f>IFERROR(E73/D73,0)</x:f>
        <x:v>0.6264042191467964</x:v>
      </x:c>
      <x:c r="N73" s="610" t="n">
        <x:f>IFERROR(E73/K73,0)</x:f>
        <x:v>0.31436759831535466</x:v>
      </x:c>
      <x:c r="O73" s="613" t="n">
        <x:v>2667</x:v>
      </x:c>
      <x:c r="P73" s="453" t="str">
        <x:f>IF(E73&gt;=D73,"ATINGIU A REFERÊNCIA","ABAIXO DA REFERÊNCIA")</x:f>
        <x:v>ABAIXO DA REFERÊNCIA</x:v>
      </x:c>
      <x:c r="Q73" s="453" t="str">
        <x:f>IF(E73&gt;=K73,"ATINGIU A REFERÊNCIA","ABAIXO DA REFERÊNCIA")</x:f>
        <x:v>ABAIXO DA REFERÊNCIA</x:v>
      </x:c>
    </x:row>
    <x:row r="74">
      <x:c r="A74" s="453" t="str">
        <x:v>O&amp;M</x:v>
      </x:c>
      <x:c r="B74" s="453" t="str">
        <x:v>SUL</x:v>
      </x:c>
      <x:c r="C74" s="453" t="str">
        <x:v>MAIO 2025</x:v>
      </x:c>
      <x:c r="D74" s="607" t="n">
        <x:v>4800329.35</x:v>
      </x:c>
      <x:c r="E74" s="607" t="n">
        <x:v>3338915.42</x:v>
      </x:c>
      <x:c r="F74" s="607" t="n">
        <x:f>E74-D74</x:f>
        <x:v>-1461413.9299999997</x:v>
      </x:c>
      <x:c r="G74" s="459" t="n">
        <x:f>IFERROR(D74/E74,"")</x:f>
        <x:v>1.4376912099198966</x:v>
      </x:c>
      <x:c r="H74" s="459" t="n">
        <x:f>IFERROR(D74*1.05/E74,"")</x:f>
        <x:v>1.5095757704158914</x:v>
      </x:c>
      <x:c r="I74" s="459" t="n">
        <x:f>IFERROR(D74*1.12/E74,"")</x:f>
        <x:v>1.6102141551102844</x:v>
      </x:c>
      <x:c r="J74" s="610" t="n">
        <x:v>0.4877273355257395</x:v>
      </x:c>
      <x:c r="K74" s="607" t="n">
        <x:v>7026248.480558228</x:v>
      </x:c>
      <x:c r="L74" s="459" t="n">
        <x:f>IFERROR(K74/E74,"")</x:f>
        <x:v>2.104350544033316</x:v>
      </x:c>
      <x:c r="M74" s="610" t="n">
        <x:f>IFERROR(E74/D74,0)</x:f>
        <x:v>0.6955596536308494</x:v>
      </x:c>
      <x:c r="N74" s="610" t="n">
        <x:f>IFERROR(E74/K74,0)</x:f>
        <x:v>0.4752059978007961</x:v>
      </x:c>
      <x:c r="O74" s="613" t="n">
        <x:v>3451</x:v>
      </x:c>
      <x:c r="P74" s="453" t="str">
        <x:f>IF(E74&gt;=D74,"ATINGIU A REFERÊNCIA","ABAIXO DA REFERÊNCIA")</x:f>
        <x:v>ABAIXO DA REFERÊNCIA</x:v>
      </x:c>
      <x:c r="Q74" s="453" t="str">
        <x:f>IF(E74&gt;=K74,"ATINGIU A REFERÊNCIA","ABAIXO DA REFERÊNCIA")</x:f>
        <x:v>ABAIXO DA REFERÊNCIA</x:v>
      </x:c>
    </x:row>
    <x:row r="75">
      <x:c r="A75" s="453" t="str">
        <x:v>O&amp;M</x:v>
      </x:c>
      <x:c r="B75" s="453" t="str">
        <x:v>SUL</x:v>
      </x:c>
      <x:c r="C75" s="453" t="str">
        <x:v>JUNHO 2025</x:v>
      </x:c>
      <x:c r="D75" s="607" t="n">
        <x:v>7045790.08</x:v>
      </x:c>
      <x:c r="E75" s="607" t="n">
        <x:v>4042218.14</x:v>
      </x:c>
      <x:c r="F75" s="607" t="n">
        <x:f>E75-D75</x:f>
        <x:v>-3003571.94</x:v>
      </x:c>
      <x:c r="G75" s="459" t="n">
        <x:f>IFERROR(D75/E75,"")</x:f>
        <x:v>1.743050433196067</x:v>
      </x:c>
      <x:c r="H75" s="459" t="n">
        <x:f>IFERROR(D75*1.05/E75,"")</x:f>
        <x:v>1.8302029548558705</x:v>
      </x:c>
      <x:c r="I75" s="459" t="n">
        <x:f>IFERROR(D75*1.12/E75,"")</x:f>
        <x:v>1.9522164851795953</x:v>
      </x:c>
      <x:c r="J75" s="610" t="n">
        <x:v>0.4877273355257395</x:v>
      </x:c>
      <x:c r="K75" s="607" t="n">
        <x:v>7026248.480558228</x:v>
      </x:c>
      <x:c r="L75" s="459" t="n">
        <x:f>IFERROR(K75/E75,"")</x:f>
        <x:v>1.738216057918692</x:v>
      </x:c>
      <x:c r="M75" s="610" t="n">
        <x:f>IFERROR(E75/D75,0)</x:f>
        <x:v>0.5737068652490992</x:v>
      </x:c>
      <x:c r="N75" s="610" t="n">
        <x:f>IFERROR(E75/K75,0)</x:f>
        <x:v>0.5753024748818519</x:v>
      </x:c>
      <x:c r="O75" s="613" t="n">
        <x:v>3608</x:v>
      </x:c>
      <x:c r="P75" s="453" t="str">
        <x:f>IF(E75&gt;=D75,"ATINGIU A REFERÊNCIA","ABAIXO DA REFERÊNCIA")</x:f>
        <x:v>ABAIXO DA REFERÊNCIA</x:v>
      </x:c>
      <x:c r="Q75" s="453" t="str">
        <x:f>IF(E75&gt;=K75,"ATINGIU A REFERÊNCIA","ABAIXO DA REFERÊNCIA")</x:f>
        <x:v>ABAIXO DA REFERÊNCIA</x:v>
      </x:c>
    </x:row>
    <x:row r="76">
      <x:c r="A76" s="453" t="str">
        <x:v>O&amp;M</x:v>
      </x:c>
      <x:c r="B76" s="453" t="str">
        <x:v>SUL</x:v>
      </x:c>
      <x:c r="C76" s="453" t="str">
        <x:v>JULHO 2025</x:v>
      </x:c>
      <x:c r="D76" s="607" t="n">
        <x:v>4688114.42</x:v>
      </x:c>
      <x:c r="E76" s="607" t="n">
        <x:v>3275852.35</x:v>
      </x:c>
      <x:c r="F76" s="607" t="n">
        <x:f>E76-D76</x:f>
        <x:v>-1412262.0699999998</x:v>
      </x:c>
      <x:c r="G76" s="459" t="n">
        <x:f>IFERROR(D76/E76,"")</x:f>
        <x:v>1.431112858306938</x:v>
      </x:c>
      <x:c r="H76" s="459" t="n">
        <x:f>IFERROR(D76*1.05/E76,"")</x:f>
        <x:v>1.502668501222285</x:v>
      </x:c>
      <x:c r="I76" s="459" t="n">
        <x:f>IFERROR(D76*1.12/E76,"")</x:f>
        <x:v>1.6028464013037707</x:v>
      </x:c>
      <x:c r="J76" s="610" t="n">
        <x:v>0.4877273355257395</x:v>
      </x:c>
      <x:c r="K76" s="607" t="n">
        <x:v>7026248.480558228</x:v>
      </x:c>
      <x:c r="L76" s="459" t="n">
        <x:f>IFERROR(K76/E76,"")</x:f>
        <x:v>2.1448611627927088</x:v>
      </x:c>
      <x:c r="M76" s="610" t="n">
        <x:f>IFERROR(E76/D76,0)</x:f>
        <x:v>0.6987569108861469</x:v>
      </x:c>
      <x:c r="N76" s="610" t="n">
        <x:f>IFERROR(E76/K76,0)</x:f>
        <x:v>0.46623064343146275</x:v>
      </x:c>
      <x:c r="O76" s="613" t="n">
        <x:v>3004</x:v>
      </x:c>
      <x:c r="P76" s="453" t="str">
        <x:f>IF(E76&gt;=D76,"ATINGIU A REFERÊNCIA","ABAIXO DA REFERÊNCIA")</x:f>
        <x:v>ABAIXO DA REFERÊNCIA</x:v>
      </x:c>
      <x:c r="Q76" s="453" t="str">
        <x:f>IF(E76&gt;=K76,"ATINGIU A REFERÊNCIA","ABAIXO DA REFERÊNCIA")</x:f>
        <x:v>ABAIXO DA REFERÊNCIA</x:v>
      </x:c>
    </x:row>
    <x:row r="77">
      <x:c r="A77" s="453" t="str">
        <x:v>O&amp;M</x:v>
      </x:c>
      <x:c r="B77" s="453" t="str">
        <x:v>SUL</x:v>
      </x:c>
      <x:c r="C77" s="453" t="str">
        <x:v>AGOSTO 2025</x:v>
      </x:c>
      <x:c r="D77" s="607" t="n">
        <x:v>7000239.25</x:v>
      </x:c>
      <x:c r="E77" s="607" t="n">
        <x:v>4872568.22</x:v>
      </x:c>
      <x:c r="F77" s="607" t="n">
        <x:f>E77-D77</x:f>
        <x:v>-2127671.0300000003</x:v>
      </x:c>
      <x:c r="G77" s="459" t="n">
        <x:f>IFERROR(D77/E77,"")</x:f>
        <x:v>1.4366631587150975</x:v>
      </x:c>
      <x:c r="H77" s="459" t="n">
        <x:f>IFERROR(D77*1.05/E77,"")</x:f>
        <x:v>1.5084963166508525</x:v>
      </x:c>
      <x:c r="I77" s="459" t="n">
        <x:f>IFERROR(D77*1.12/E77,"")</x:f>
        <x:v>1.6090627377609095</x:v>
      </x:c>
      <x:c r="J77" s="610" t="n">
        <x:v>0.4877273355257395</x:v>
      </x:c>
      <x:c r="K77" s="607" t="n">
        <x:v>7026248.480558228</x:v>
      </x:c>
      <x:c r="L77" s="459" t="n">
        <x:f>IFERROR(K77/E77,"")</x:f>
        <x:v>1.4420010481778802</x:v>
      </x:c>
      <x:c r="M77" s="610" t="n">
        <x:f>IFERROR(E77/D77,0)</x:f>
        <x:v>0.6960573840386955</x:v>
      </x:c>
      <x:c r="N77" s="610" t="n">
        <x:f>IFERROR(E77/K77,0)</x:f>
        <x:v>0.6934807719201072</x:v>
      </x:c>
      <x:c r="O77" s="613" t="n">
        <x:v>4587</x:v>
      </x:c>
      <x:c r="P77" s="453" t="str">
        <x:f>IF(E77&gt;=D77,"ATINGIU A REFERÊNCIA","ABAIXO DA REFERÊNCIA")</x:f>
        <x:v>ABAIXO DA REFERÊNCIA</x:v>
      </x:c>
      <x:c r="Q77" s="453" t="str">
        <x:f>IF(E77&gt;=K77,"ATINGIU A REFERÊNCIA","ABAIXO DA REFERÊNCIA")</x:f>
        <x:v>ABAIXO DA REFERÊNCIA</x:v>
      </x:c>
    </x:row>
    <x:row r="78">
      <x:c r="A78" s="453" t="str">
        <x:v>O&amp;M</x:v>
      </x:c>
      <x:c r="B78" s="453" t="str">
        <x:v>SUL</x:v>
      </x:c>
      <x:c r="C78" s="453" t="str">
        <x:v>SETEMBRO 2025</x:v>
      </x:c>
      <x:c r="D78" s="607" t="n">
        <x:v>6555634.41</x:v>
      </x:c>
      <x:c r="E78" s="607" t="n">
        <x:v>4049881.23</x:v>
      </x:c>
      <x:c r="F78" s="607" t="n">
        <x:f>E78-D78</x:f>
        <x:v>-2505753.18</x:v>
      </x:c>
      <x:c r="G78" s="459" t="n">
        <x:f>IFERROR(D78/E78,"")</x:f>
        <x:v>1.6187226335030078</x:v>
      </x:c>
      <x:c r="H78" s="459" t="n">
        <x:f>IFERROR(D78*1.05/E78,"")</x:f>
        <x:v>1.6996587651781583</x:v>
      </x:c>
      <x:c r="I78" s="459" t="n">
        <x:f>IFERROR(D78*1.12/E78,"")</x:f>
        <x:v>1.8129693495233687</x:v>
      </x:c>
      <x:c r="J78" s="610" t="n">
        <x:v>0.4877273355257395</x:v>
      </x:c>
      <x:c r="K78" s="607" t="n">
        <x:v>7026248.480558228</x:v>
      </x:c>
      <x:c r="L78" s="459" t="n">
        <x:f>IFERROR(K78/E78,"")</x:f>
        <x:v>1.7349270463811177</x:v>
      </x:c>
      <x:c r="M78" s="610" t="n">
        <x:f>IFERROR(E78/D78,0)</x:f>
        <x:v>0.617771061763647</x:v>
      </x:c>
      <x:c r="N78" s="610" t="n">
        <x:f>IFERROR(E78/K78,0)</x:f>
        <x:v>0.5763931123708624</x:v>
      </x:c>
      <x:c r="O78" s="613" t="n">
        <x:v>3841</x:v>
      </x:c>
      <x:c r="P78" s="453" t="str">
        <x:f>IF(E78&gt;=D78,"ATINGIU A REFERÊNCIA","ABAIXO DA REFERÊNCIA")</x:f>
        <x:v>ABAIXO DA REFERÊNCIA</x:v>
      </x:c>
      <x:c r="Q78" s="453" t="str">
        <x:f>IF(E78&gt;=K78,"ATINGIU A REFERÊNCIA","ABAIXO DA REFERÊNCIA")</x:f>
        <x:v>ABAIXO DA REFERÊNCIA</x:v>
      </x:c>
    </x:row>
    <x:row r="79">
      <x:c r="A79" s="453" t="str">
        <x:v>O&amp;M</x:v>
      </x:c>
      <x:c r="B79" s="453" t="str">
        <x:v>SUL</x:v>
      </x:c>
      <x:c r="C79" s="453" t="str">
        <x:v>OUTUBRO 2025</x:v>
      </x:c>
      <x:c r="D79" s="607" t="n">
        <x:v>7651638.66</x:v>
      </x:c>
      <x:c r="E79" s="607" t="n">
        <x:v>4599369.43</x:v>
      </x:c>
      <x:c r="F79" s="607" t="n">
        <x:f>E79-D79</x:f>
        <x:v>-3052269.2300000004</x:v>
      </x:c>
      <x:c r="G79" s="459" t="n">
        <x:f>IFERROR(D79/E79,"")</x:f>
        <x:v>1.6636277595122426</x:v>
      </x:c>
      <x:c r="H79" s="459" t="n">
        <x:f>IFERROR(D79*1.05/E79,"")</x:f>
        <x:v>1.7468091474878549</x:v>
      </x:c>
      <x:c r="I79" s="459" t="n">
        <x:f>IFERROR(D79*1.12/E79,"")</x:f>
        <x:v>1.8632630906537118</x:v>
      </x:c>
      <x:c r="J79" s="610" t="n">
        <x:v>0.4877273355257395</x:v>
      </x:c>
      <x:c r="K79" s="607" t="n">
        <x:v>7026248.480558228</x:v>
      </x:c>
      <x:c r="L79" s="459" t="n">
        <x:f>IFERROR(K79/E79,"")</x:f>
        <x:v>1.5276547334355415</x:v>
      </x:c>
      <x:c r="M79" s="610" t="n">
        <x:f>IFERROR(E79/D79,0)</x:f>
        <x:v>0.6010960049699994</x:v>
      </x:c>
      <x:c r="N79" s="610" t="n">
        <x:f>IFERROR(E79/K79,0)</x:f>
        <x:v>0.6545981746484697</x:v>
      </x:c>
      <x:c r="O79" s="613" t="n">
        <x:v>5020</x:v>
      </x:c>
      <x:c r="P79" s="453" t="str">
        <x:f>IF(E79&gt;=D79,"ATINGIU A REFERÊNCIA","ABAIXO DA REFERÊNCIA")</x:f>
        <x:v>ABAIXO DA REFERÊNCIA</x:v>
      </x:c>
      <x:c r="Q79" s="453" t="str">
        <x:f>IF(E79&gt;=K79,"ATINGIU A REFERÊNCIA","ABAIXO DA REFERÊNCIA")</x:f>
        <x:v>ABAIXO DA REFERÊNCIA</x:v>
      </x:c>
    </x:row>
    <x:row r="80">
      <x:c r="A80" s="453" t="str">
        <x:v>O&amp;M</x:v>
      </x:c>
      <x:c r="B80" s="453" t="str">
        <x:v>SUL</x:v>
      </x:c>
      <x:c r="C80" s="453" t="str">
        <x:v>NOVEMBRO 2025</x:v>
      </x:c>
      <x:c r="D80" s="607" t="n">
        <x:v>9731348.46</x:v>
      </x:c>
      <x:c r="E80" s="607" t="n">
        <x:v>5717545.53</x:v>
      </x:c>
      <x:c r="F80" s="607" t="n">
        <x:f>E80-D80</x:f>
        <x:v>-4013802.9300000006</x:v>
      </x:c>
      <x:c r="G80" s="459" t="n">
        <x:f>IFERROR(D80/E80,"")</x:f>
        <x:v>1.7020150358120543</x:v>
      </x:c>
      <x:c r="H80" s="459" t="n">
        <x:f>IFERROR(D80*1.05/E80,"")</x:f>
        <x:v>1.7871157876026569</x:v>
      </x:c>
      <x:c r="I80" s="459" t="n">
        <x:f>IFERROR(D80*1.12/E80,"")</x:f>
        <x:v>1.9062568401095008</x:v>
      </x:c>
      <x:c r="J80" s="610" t="n">
        <x:v>0.4877273355257395</x:v>
      </x:c>
      <x:c r="K80" s="607" t="n">
        <x:v>7026248.480558228</x:v>
      </x:c>
      <x:c r="L80" s="459" t="n">
        <x:f>IFERROR(K80/E80,"")</x:f>
        <x:v>1.2288924405921131</x:v>
      </x:c>
      <x:c r="M80" s="610" t="n">
        <x:f>IFERROR(E80/D80,0)</x:f>
        <x:v>0.5875388753677412</x:v>
      </x:c>
      <x:c r="N80" s="610" t="n">
        <x:f>IFERROR(E80/K80,0)</x:f>
        <x:v>0.8137408669534767</x:v>
      </x:c>
      <x:c r="O80" s="613" t="n">
        <x:v>4381</x:v>
      </x:c>
      <x:c r="P80" s="453" t="str">
        <x:f>IF(E80&gt;=D80,"ATINGIU A REFERÊNCIA","ABAIXO DA REFERÊNCIA")</x:f>
        <x:v>ABAIXO DA REFERÊNCIA</x:v>
      </x:c>
      <x:c r="Q80" s="453" t="str">
        <x:f>IF(E80&gt;=K80,"ATINGIU A REFERÊNCIA","ABAIXO DA REFERÊNCIA")</x:f>
        <x:v>ABAIXO DA REFERÊNCIA</x:v>
      </x:c>
    </x:row>
    <x:row r="81">
      <x:c r="A81" s="453" t="str">
        <x:v>O&amp;M</x:v>
      </x:c>
      <x:c r="B81" s="453" t="str">
        <x:v>SUL</x:v>
      </x:c>
      <x:c r="C81" s="453" t="str">
        <x:v>DEZEMBRO 2025</x:v>
      </x:c>
      <x:c r="D81" s="607" t="n">
        <x:v>7148704.26</x:v>
      </x:c>
      <x:c r="E81" s="607" t="n">
        <x:v>4505062.32</x:v>
      </x:c>
      <x:c r="F81" s="607" t="n">
        <x:f>E81-D81</x:f>
        <x:v>-2643641.9399999995</x:v>
      </x:c>
      <x:c r="G81" s="459" t="n">
        <x:f>IFERROR(D81/E81,"")</x:f>
        <x:v>1.5868158423166938</x:v>
      </x:c>
      <x:c r="H81" s="459" t="n">
        <x:f>IFERROR(D81*1.05/E81,"")</x:f>
        <x:v>1.6661566344325287</x:v>
      </x:c>
      <x:c r="I81" s="459" t="n">
        <x:f>IFERROR(D81*1.12/E81,"")</x:f>
        <x:v>1.7772337433946974</x:v>
      </x:c>
      <x:c r="J81" s="610" t="n">
        <x:v>0.4877273355257395</x:v>
      </x:c>
      <x:c r="K81" s="607" t="n">
        <x:v>7026248.480558228</x:v>
      </x:c>
      <x:c r="L81" s="459" t="n">
        <x:f>IFERROR(K81/E81,"")</x:f>
        <x:v>1.559634025342013</x:v>
      </x:c>
      <x:c r="M81" s="610" t="n">
        <x:f>IFERROR(E81/D81,0)</x:f>
        <x:v>0.6301928512007015</x:v>
      </x:c>
      <x:c r="N81" s="610" t="n">
        <x:f>IFERROR(E81/K81,0)</x:f>
        <x:v>0.6411760603778246</x:v>
      </x:c>
      <x:c r="O81" s="613" t="n">
        <x:v>5196</x:v>
      </x:c>
      <x:c r="P81" s="453" t="str">
        <x:f>IF(E81&gt;=D81,"ATINGIU A REFERÊNCIA","ABAIXO DA REFERÊNCIA")</x:f>
        <x:v>ABAIXO DA REFERÊNCIA</x:v>
      </x:c>
      <x:c r="Q81" s="453" t="str">
        <x:f>IF(E81&gt;=K81,"ATINGIU A REFERÊNCIA","ABAIXO DA REFERÊNCIA")</x:f>
        <x:v>ABAIXO DA REFERÊNCIA</x:v>
      </x:c>
    </x:row>
    <x:row r="82">
      <x:c r="A82" s="453" t="str">
        <x:v>O&amp;M</x:v>
      </x:c>
      <x:c r="B82" s="453" t="str">
        <x:v>SUL</x:v>
      </x:c>
      <x:c r="C82" s="453" t="str">
        <x:v>TOTAL 2025</x:v>
      </x:c>
      <x:c r="D82" s="607" t="n">
        <x:v>65463079.19999999</x:v>
      </x:c>
      <x:c r="E82" s="607" t="n">
        <x:v>40851303.58</x:v>
      </x:c>
      <x:c r="F82" s="607" t="n">
        <x:f>E82-D82</x:f>
        <x:v>-24611775.61999999</x:v>
      </x:c>
      <x:c r="G82" s="459" t="n">
        <x:f>IFERROR(D82/E82,"")</x:f>
        <x:v>1.6024722215241483</x:v>
      </x:c>
      <x:c r="H82" s="459" t="n">
        <x:f>IFERROR(D82*1.05/E82,"")</x:f>
        <x:v>1.6825958326003558</x:v>
      </x:c>
      <x:c r="I82" s="459" t="n">
        <x:f>IFERROR(D82*1.12/E82,"")</x:f>
        <x:v>1.7947688881070463</x:v>
      </x:c>
      <x:c r="J82" s="610" t="n">
        <x:v>0.4877273355257395</x:v>
      </x:c>
      <x:c r="K82" s="607" t="n">
        <x:v>84314981.78620782</x:v>
      </x:c>
      <x:c r="L82" s="459" t="n">
        <x:f>IFERROR(K82/E82,"")</x:f>
        <x:v>2.063948378565006</x:v>
      </x:c>
      <x:c r="M82" s="610" t="n">
        <x:f>IFERROR(E82/D82,0)</x:f>
        <x:v>0.6240357783231194</x:v>
      </x:c>
      <x:c r="N82" s="610" t="n">
        <x:f>IFERROR(E82/K82,0)</x:f>
        <x:v>0.4845082417687531</x:v>
      </x:c>
      <x:c r="O82" s="613" t="n">
        <x:v>40504</x:v>
      </x:c>
      <x:c r="P82" s="453" t="str">
        <x:f>IF(E82&gt;=D82,"ATINGIU A REFERÊNCIA","ABAIXO DA REFERÊNCIA")</x:f>
        <x:v>ABAIXO DA REFERÊNCIA</x:v>
      </x:c>
      <x:c r="Q82" s="453" t="str">
        <x:f>IF(E82&gt;=K82,"ATINGIU A REFERÊNCIA","ABAIXO DA REFERÊNCIA")</x:f>
        <x:v>ABAIXO DA REFERÊNCIA</x:v>
      </x:c>
    </x:row>
    <x:row r="83">
      <x:c r="A83" s="453" t="str">
        <x:v>STC</x:v>
      </x:c>
      <x:c r="B83" s="453" t="str">
        <x:v>TOTAL</x:v>
      </x:c>
      <x:c r="C83" s="453" t="str">
        <x:v>JANEIRO 2025</x:v>
      </x:c>
      <x:c r="D83" s="607" t="n">
        <x:v>16702946.5</x:v>
      </x:c>
      <x:c r="E83" s="607" t="n">
        <x:v>12320249.75</x:v>
      </x:c>
      <x:c r="F83" s="607" t="n">
        <x:f>E83-D83</x:f>
        <x:v>-4382696.75</x:v>
      </x:c>
      <x:c r="G83" s="459" t="n">
        <x:f>IFERROR(D83/E83,"")</x:f>
        <x:v>1.3557311612128642</x:v>
      </x:c>
      <x:c r="H83" s="459" t="n">
        <x:f>IFERROR(D83*1.05/E83,"")</x:f>
        <x:v>1.4235177192735073</x:v>
      </x:c>
      <x:c r="I83" s="459" t="n">
        <x:f>IFERROR(D83*1.12/E83,"")</x:f>
        <x:v>1.5184189005584081</x:v>
      </x:c>
      <x:c r="J83" s="610" t="n">
        <x:v>1</x:v>
      </x:c>
      <x:c r="K83" s="607" t="n">
        <x:v>11237629.78</x:v>
      </x:c>
      <x:c r="L83" s="459" t="n">
        <x:f>IFERROR(K83/E83,"")</x:f>
        <x:v>0.912126783793486</x:v>
      </x:c>
      <x:c r="M83" s="610" t="n">
        <x:f>IFERROR(E83/D83,0)</x:f>
        <x:v>0.7376093643118596</x:v>
      </x:c>
      <x:c r="N83" s="610" t="n">
        <x:f>IFERROR(E83/K83,0)</x:f>
        <x:v>1.0963388179887166</x:v>
      </x:c>
      <x:c r="O83" s="613" t="n">
        <x:v>1775</x:v>
      </x:c>
      <x:c r="P83" s="453" t="str">
        <x:f>IF(E83&gt;=D83,"ATINGIU A REFERÊNCIA","ABAIXO DA REFERÊNCIA")</x:f>
        <x:v>ABAIXO DA REFERÊNCIA</x:v>
      </x:c>
      <x:c r="Q83" s="453" t="str">
        <x:f>IF(E83&gt;=K83,"ATINGIU A REFERÊNCIA","ABAIXO DA REFERÊNCIA")</x:f>
        <x:v>ATINGIU A REFERÊNCIA</x:v>
      </x:c>
    </x:row>
    <x:row r="84">
      <x:c r="A84" s="453" t="str">
        <x:v>STC</x:v>
      </x:c>
      <x:c r="B84" s="453" t="str">
        <x:v>TOTAL</x:v>
      </x:c>
      <x:c r="C84" s="453" t="str">
        <x:v>FEVEREIRO 2025</x:v>
      </x:c>
      <x:c r="D84" s="607" t="n">
        <x:v>13563797.67</x:v>
      </x:c>
      <x:c r="E84" s="607" t="n">
        <x:v>11043008.94</x:v>
      </x:c>
      <x:c r="F84" s="607" t="n">
        <x:f>E84-D84</x:f>
        <x:v>-2520788.7300000004</x:v>
      </x:c>
      <x:c r="G84" s="459" t="n">
        <x:f>IFERROR(D84/E84,"")</x:f>
        <x:v>1.2282700977329826</x:v>
      </x:c>
      <x:c r="H84" s="459" t="n">
        <x:f>IFERROR(D84*1.05/E84,"")</x:f>
        <x:v>1.2896836026196317</x:v>
      </x:c>
      <x:c r="I84" s="459" t="n">
        <x:f>IFERROR(D84*1.12/E84,"")</x:f>
        <x:v>1.3756625094609407</x:v>
      </x:c>
      <x:c r="J84" s="610" t="n">
        <x:v>1</x:v>
      </x:c>
      <x:c r="K84" s="607" t="n">
        <x:v>11237629.78</x:v>
      </x:c>
      <x:c r="L84" s="459" t="n">
        <x:f>IFERROR(K84/E84,"")</x:f>
        <x:v>1.0176238959016908</x:v>
      </x:c>
      <x:c r="M84" s="610" t="n">
        <x:f>IFERROR(E84/D84,0)</x:f>
        <x:v>0.8141531751409559</x:v>
      </x:c>
      <x:c r="N84" s="610" t="n">
        <x:f>IFERROR(E84/K84,0)</x:f>
        <x:v>0.9826813265955447</x:v>
      </x:c>
      <x:c r="O84" s="613" t="n">
        <x:v>1627</x:v>
      </x:c>
      <x:c r="P84" s="453" t="str">
        <x:f>IF(E84&gt;=D84,"ATINGIU A REFERÊNCIA","ABAIXO DA REFERÊNCIA")</x:f>
        <x:v>ABAIXO DA REFERÊNCIA</x:v>
      </x:c>
      <x:c r="Q84" s="453" t="str">
        <x:f>IF(E84&gt;=K84,"ATINGIU A REFERÊNCIA","ABAIXO DA REFERÊNCIA")</x:f>
        <x:v>ABAIXO DA REFERÊNCIA</x:v>
      </x:c>
    </x:row>
    <x:row r="85">
      <x:c r="A85" s="453" t="str">
        <x:v>STC</x:v>
      </x:c>
      <x:c r="B85" s="453" t="str">
        <x:v>TOTAL</x:v>
      </x:c>
      <x:c r="C85" s="453" t="str">
        <x:v>MARÇO 2025</x:v>
      </x:c>
      <x:c r="D85" s="607" t="n">
        <x:v>13806818.18</x:v>
      </x:c>
      <x:c r="E85" s="607" t="n">
        <x:v>10535001.19</x:v>
      </x:c>
      <x:c r="F85" s="607" t="n">
        <x:f>E85-D85</x:f>
        <x:v>-3271816.99</x:v>
      </x:c>
      <x:c r="G85" s="459" t="n">
        <x:f>IFERROR(D85/E85,"")</x:f>
        <x:v>1.3105663616920769</x:v>
      </x:c>
      <x:c r="H85" s="459" t="n">
        <x:f>IFERROR(D85*1.05/E85,"")</x:f>
        <x:v>1.3760946797766807</x:v>
      </x:c>
      <x:c r="I85" s="459" t="n">
        <x:f>IFERROR(D85*1.12/E85,"")</x:f>
        <x:v>1.4678343250951262</x:v>
      </x:c>
      <x:c r="J85" s="610" t="n">
        <x:v>1</x:v>
      </x:c>
      <x:c r="K85" s="607" t="n">
        <x:v>11237629.78</x:v>
      </x:c>
      <x:c r="L85" s="459" t="n">
        <x:f>IFERROR(K85/E85,"")</x:f>
        <x:v>1.0666946853947152</x:v>
      </x:c>
      <x:c r="M85" s="610" t="n">
        <x:f>IFERROR(E85/D85,0)</x:f>
        <x:v>0.7630288928741437</x:v>
      </x:c>
      <x:c r="N85" s="610" t="n">
        <x:f>IFERROR(E85/K85,0)</x:f>
        <x:v>0.9374753748116447</x:v>
      </x:c>
      <x:c r="O85" s="613" t="n">
        <x:v>1702</x:v>
      </x:c>
      <x:c r="P85" s="453" t="str">
        <x:f>IF(E85&gt;=D85,"ATINGIU A REFERÊNCIA","ABAIXO DA REFERÊNCIA")</x:f>
        <x:v>ABAIXO DA REFERÊNCIA</x:v>
      </x:c>
      <x:c r="Q85" s="453" t="str">
        <x:f>IF(E85&gt;=K85,"ATINGIU A REFERÊNCIA","ABAIXO DA REFERÊNCIA")</x:f>
        <x:v>ABAIXO DA REFERÊNCIA</x:v>
      </x:c>
    </x:row>
    <x:row r="86">
      <x:c r="A86" s="453" t="str">
        <x:v>STC</x:v>
      </x:c>
      <x:c r="B86" s="453" t="str">
        <x:v>TOTAL</x:v>
      </x:c>
      <x:c r="C86" s="453" t="str">
        <x:v>ABRIL 2025</x:v>
      </x:c>
      <x:c r="D86" s="607" t="n">
        <x:v>10510872.22</x:v>
      </x:c>
      <x:c r="E86" s="607" t="n">
        <x:v>9655585.09</x:v>
      </x:c>
      <x:c r="F86" s="607" t="n">
        <x:f>E86-D86</x:f>
        <x:v>-855287.1300000008</x:v>
      </x:c>
      <x:c r="G86" s="459" t="n">
        <x:f>IFERROR(D86/E86,"")</x:f>
        <x:v>1.088579523874301</x:v>
      </x:c>
      <x:c r="H86" s="459" t="n">
        <x:f>IFERROR(D86*1.05/E86,"")</x:f>
        <x:v>1.1430085000680164</x:v>
      </x:c>
      <x:c r="I86" s="459" t="n">
        <x:f>IFERROR(D86*1.12/E86,"")</x:f>
        <x:v>1.2192090667392173</x:v>
      </x:c>
      <x:c r="J86" s="610" t="n">
        <x:v>1</x:v>
      </x:c>
      <x:c r="K86" s="607" t="n">
        <x:v>11237629.78</x:v>
      </x:c>
      <x:c r="L86" s="459" t="n">
        <x:f>IFERROR(K86/E86,"")</x:f>
        <x:v>1.1638476255197083</x:v>
      </x:c>
      <x:c r="M86" s="610" t="n">
        <x:f>IFERROR(E86/D86,0)</x:f>
        <x:v>0.9186283391046685</x:v>
      </x:c>
      <x:c r="N86" s="610" t="n">
        <x:f>IFERROR(E86/K86,0)</x:f>
        <x:v>0.8592190060562753</x:v>
      </x:c>
      <x:c r="O86" s="613" t="n">
        <x:v>1498</x:v>
      </x:c>
      <x:c r="P86" s="453" t="str">
        <x:f>IF(E86&gt;=D86,"ATINGIU A REFERÊNCIA","ABAIXO DA REFERÊNCIA")</x:f>
        <x:v>ABAIXO DA REFERÊNCIA</x:v>
      </x:c>
      <x:c r="Q86" s="453" t="str">
        <x:f>IF(E86&gt;=K86,"ATINGIU A REFERÊNCIA","ABAIXO DA REFERÊNCIA")</x:f>
        <x:v>ABAIXO DA REFERÊNCIA</x:v>
      </x:c>
    </x:row>
    <x:row r="87">
      <x:c r="A87" s="453" t="str">
        <x:v>STC</x:v>
      </x:c>
      <x:c r="B87" s="453" t="str">
        <x:v>TOTAL</x:v>
      </x:c>
      <x:c r="C87" s="453" t="str">
        <x:v>MAIO 2025</x:v>
      </x:c>
      <x:c r="D87" s="607" t="n">
        <x:v>12227983.17</x:v>
      </x:c>
      <x:c r="E87" s="607" t="n">
        <x:v>9138743.57</x:v>
      </x:c>
      <x:c r="F87" s="607" t="n">
        <x:f>E87-D87</x:f>
        <x:v>-3089239.5999999996</x:v>
      </x:c>
      <x:c r="G87" s="459" t="n">
        <x:f>IFERROR(D87/E87,"")</x:f>
        <x:v>1.338037671845956</x:v>
      </x:c>
      <x:c r="H87" s="459" t="n">
        <x:f>IFERROR(D87*1.05/E87,"")</x:f>
        <x:v>1.4049395554382538</x:v>
      </x:c>
      <x:c r="I87" s="459" t="n">
        <x:f>IFERROR(D87*1.12/E87,"")</x:f>
        <x:v>1.4986021924674708</x:v>
      </x:c>
      <x:c r="J87" s="610" t="n">
        <x:v>1</x:v>
      </x:c>
      <x:c r="K87" s="607" t="n">
        <x:v>11237629.78</x:v>
      </x:c>
      <x:c r="L87" s="459" t="n">
        <x:f>IFERROR(K87/E87,"")</x:f>
        <x:v>1.2296690123673093</x:v>
      </x:c>
      <x:c r="M87" s="610" t="n">
        <x:f>IFERROR(E87/D87,0)</x:f>
        <x:v>0.7473631131927703</x:v>
      </x:c>
      <x:c r="N87" s="610" t="n">
        <x:f>IFERROR(E87/K87,0)</x:f>
        <x:v>0.813226965909176</x:v>
      </x:c>
      <x:c r="O87" s="613" t="n">
        <x:v>1006</x:v>
      </x:c>
      <x:c r="P87" s="453" t="str">
        <x:f>IF(E87&gt;=D87,"ATINGIU A REFERÊNCIA","ABAIXO DA REFERÊNCIA")</x:f>
        <x:v>ABAIXO DA REFERÊNCIA</x:v>
      </x:c>
      <x:c r="Q87" s="453" t="str">
        <x:f>IF(E87&gt;=K87,"ATINGIU A REFERÊNCIA","ABAIXO DA REFERÊNCIA")</x:f>
        <x:v>ABAIXO DA REFERÊNCIA</x:v>
      </x:c>
    </x:row>
    <x:row r="88">
      <x:c r="A88" s="453" t="str">
        <x:v>STC</x:v>
      </x:c>
      <x:c r="B88" s="453" t="str">
        <x:v>TOTAL</x:v>
      </x:c>
      <x:c r="C88" s="453" t="str">
        <x:v>JUNHO 2025</x:v>
      </x:c>
      <x:c r="D88" s="607" t="n">
        <x:v>11492080</x:v>
      </x:c>
      <x:c r="E88" s="607" t="n">
        <x:v>10084868.89</x:v>
      </x:c>
      <x:c r="F88" s="607" t="n">
        <x:f>E88-D88</x:f>
        <x:v>-1407211.1099999994</x:v>
      </x:c>
      <x:c r="G88" s="459" t="n">
        <x:f>IFERROR(D88/E88,"")</x:f>
        <x:v>1.1395368770133807</x:v>
      </x:c>
      <x:c r="H88" s="459" t="n">
        <x:f>IFERROR(D88*1.05/E88,"")</x:f>
        <x:v>1.1965137208640497</x:v>
      </x:c>
      <x:c r="I88" s="459" t="n">
        <x:f>IFERROR(D88*1.12/E88,"")</x:f>
        <x:v>1.2762813022549866</x:v>
      </x:c>
      <x:c r="J88" s="610" t="n">
        <x:v>1</x:v>
      </x:c>
      <x:c r="K88" s="607" t="n">
        <x:v>11237629.78</x:v>
      </x:c>
      <x:c r="L88" s="459" t="n">
        <x:f>IFERROR(K88/E88,"")</x:f>
        <x:v>1.114305986778178</x:v>
      </x:c>
      <x:c r="M88" s="610" t="n">
        <x:f>IFERROR(E88/D88,0)</x:f>
        <x:v>0.8775494853847172</x:v>
      </x:c>
      <x:c r="N88" s="610" t="n">
        <x:f>IFERROR(E88/K88,0)</x:f>
        <x:v>0.8974195704461089</x:v>
      </x:c>
      <x:c r="O88" s="613" t="n">
        <x:v>2152</x:v>
      </x:c>
      <x:c r="P88" s="453" t="str">
        <x:f>IF(E88&gt;=D88,"ATINGIU A REFERÊNCIA","ABAIXO DA REFERÊNCIA")</x:f>
        <x:v>ABAIXO DA REFERÊNCIA</x:v>
      </x:c>
      <x:c r="Q88" s="453" t="str">
        <x:f>IF(E88&gt;=K88,"ATINGIU A REFERÊNCIA","ABAIXO DA REFERÊNCIA")</x:f>
        <x:v>ABAIXO DA REFERÊNCIA</x:v>
      </x:c>
    </x:row>
    <x:row r="89">
      <x:c r="A89" s="453" t="str">
        <x:v>STC</x:v>
      </x:c>
      <x:c r="B89" s="453" t="str">
        <x:v>TOTAL</x:v>
      </x:c>
      <x:c r="C89" s="453" t="str">
        <x:v>JULHO 2025</x:v>
      </x:c>
      <x:c r="D89" s="607" t="n">
        <x:v>13755329.54</x:v>
      </x:c>
      <x:c r="E89" s="607" t="n">
        <x:v>10025929</x:v>
      </x:c>
      <x:c r="F89" s="607" t="n">
        <x:f>E89-D89</x:f>
        <x:v>-3729400.539999999</x:v>
      </x:c>
      <x:c r="G89" s="459" t="n">
        <x:f>IFERROR(D89/E89,"")</x:f>
        <x:v>1.3719755585741729</x:v>
      </x:c>
      <x:c r="H89" s="459" t="n">
        <x:f>IFERROR(D89*1.05/E89,"")</x:f>
        <x:v>1.4405743365028816</x:v>
      </x:c>
      <x:c r="I89" s="459" t="n">
        <x:f>IFERROR(D89*1.12/E89,"")</x:f>
        <x:v>1.5366126256030739</x:v>
      </x:c>
      <x:c r="J89" s="610" t="n">
        <x:v>1</x:v>
      </x:c>
      <x:c r="K89" s="607" t="n">
        <x:v>11237629.78</x:v>
      </x:c>
      <x:c r="L89" s="459" t="n">
        <x:f>IFERROR(K89/E89,"")</x:f>
        <x:v>1.1208567086401668</x:v>
      </x:c>
      <x:c r="M89" s="610" t="n">
        <x:f>IFERROR(E89/D89,0)</x:f>
        <x:v>0.7288759582854749</x:v>
      </x:c>
      <x:c r="N89" s="610" t="n">
        <x:f>IFERROR(E89/K89,0)</x:f>
        <x:v>0.8921747019859557</x:v>
      </x:c>
      <x:c r="O89" s="613" t="n">
        <x:v>1638</x:v>
      </x:c>
      <x:c r="P89" s="453" t="str">
        <x:f>IF(E89&gt;=D89,"ATINGIU A REFERÊNCIA","ABAIXO DA REFERÊNCIA")</x:f>
        <x:v>ABAIXO DA REFERÊNCIA</x:v>
      </x:c>
      <x:c r="Q89" s="453" t="str">
        <x:f>IF(E89&gt;=K89,"ATINGIU A REFERÊNCIA","ABAIXO DA REFERÊNCIA")</x:f>
        <x:v>ABAIXO DA REFERÊNCIA</x:v>
      </x:c>
    </x:row>
    <x:row r="90">
      <x:c r="A90" s="453" t="str">
        <x:v>STC</x:v>
      </x:c>
      <x:c r="B90" s="453" t="str">
        <x:v>TOTAL</x:v>
      </x:c>
      <x:c r="C90" s="453" t="str">
        <x:v>AGOSTO 2025</x:v>
      </x:c>
      <x:c r="D90" s="607" t="n">
        <x:v>14419731.68</x:v>
      </x:c>
      <x:c r="E90" s="607" t="n">
        <x:v>11157205.33</x:v>
      </x:c>
      <x:c r="F90" s="607" t="n">
        <x:f>E90-D90</x:f>
        <x:v>-3262526.3499999996</x:v>
      </x:c>
      <x:c r="G90" s="459" t="n">
        <x:f>IFERROR(D90/E90,"")</x:f>
        <x:v>1.2924142967260421</x:v>
      </x:c>
      <x:c r="H90" s="459" t="n">
        <x:f>IFERROR(D90*1.05/E90,"")</x:f>
        <x:v>1.3570350115623444</x:v>
      </x:c>
      <x:c r="I90" s="459" t="n">
        <x:f>IFERROR(D90*1.12/E90,"")</x:f>
        <x:v>1.4475040123331675</x:v>
      </x:c>
      <x:c r="J90" s="610" t="n">
        <x:v>1</x:v>
      </x:c>
      <x:c r="K90" s="607" t="n">
        <x:v>11237629.78</x:v>
      </x:c>
      <x:c r="L90" s="459" t="n">
        <x:f>IFERROR(K90/E90,"")</x:f>
        <x:v>1.0072082970261156</x:v>
      </x:c>
      <x:c r="M90" s="610" t="n">
        <x:f>IFERROR(E90/D90,0)</x:f>
        <x:v>0.7737456963554262</x:v>
      </x:c>
      <x:c r="N90" s="610" t="n">
        <x:f>IFERROR(E90/K90,0)</x:f>
        <x:v>0.9928432906605329</x:v>
      </x:c>
      <x:c r="O90" s="613" t="n">
        <x:v>1771</x:v>
      </x:c>
      <x:c r="P90" s="453" t="str">
        <x:f>IF(E90&gt;=D90,"ATINGIU A REFERÊNCIA","ABAIXO DA REFERÊNCIA")</x:f>
        <x:v>ABAIXO DA REFERÊNCIA</x:v>
      </x:c>
      <x:c r="Q90" s="453" t="str">
        <x:f>IF(E90&gt;=K90,"ATINGIU A REFERÊNCIA","ABAIXO DA REFERÊNCIA")</x:f>
        <x:v>ABAIXO DA REFERÊNCIA</x:v>
      </x:c>
    </x:row>
    <x:row r="91">
      <x:c r="A91" s="453" t="str">
        <x:v>STC</x:v>
      </x:c>
      <x:c r="B91" s="453" t="str">
        <x:v>TOTAL</x:v>
      </x:c>
      <x:c r="C91" s="453" t="str">
        <x:v>SETEMBRO 2025</x:v>
      </x:c>
      <x:c r="D91" s="607" t="n">
        <x:v>15281538.86</x:v>
      </x:c>
      <x:c r="E91" s="607" t="n">
        <x:v>11272927.69</x:v>
      </x:c>
      <x:c r="F91" s="607" t="n">
        <x:f>E91-D91</x:f>
        <x:v>-4008611.17</x:v>
      </x:c>
      <x:c r="G91" s="459" t="n">
        <x:f>IFERROR(D91/E91,"")</x:f>
        <x:v>1.3555962816612372</x:v>
      </x:c>
      <x:c r="H91" s="459" t="n">
        <x:f>IFERROR(D91*1.05/E91,"")</x:f>
        <x:v>1.4233760957442991</x:v>
      </x:c>
      <x:c r="I91" s="459" t="n">
        <x:f>IFERROR(D91*1.12/E91,"")</x:f>
        <x:v>1.5182678354605859</x:v>
      </x:c>
      <x:c r="J91" s="610" t="n">
        <x:v>1</x:v>
      </x:c>
      <x:c r="K91" s="607" t="n">
        <x:v>11237629.78</x:v>
      </x:c>
      <x:c r="L91" s="459" t="n">
        <x:f>IFERROR(K91/E91,"")</x:f>
        <x:v>0.9968687894599633</x:v>
      </x:c>
      <x:c r="M91" s="610" t="n">
        <x:f>IFERROR(E91/D91,0)</x:f>
        <x:v>0.7376827552038826</x:v>
      </x:c>
      <x:c r="N91" s="610" t="n">
        <x:f>IFERROR(E91/K91,0)</x:f>
        <x:v>1.0031410458158019</x:v>
      </x:c>
      <x:c r="O91" s="613" t="n">
        <x:v>1960</x:v>
      </x:c>
      <x:c r="P91" s="453" t="str">
        <x:f>IF(E91&gt;=D91,"ATINGIU A REFERÊNCIA","ABAIXO DA REFERÊNCIA")</x:f>
        <x:v>ABAIXO DA REFERÊNCIA</x:v>
      </x:c>
      <x:c r="Q91" s="453" t="str">
        <x:f>IF(E91&gt;=K91,"ATINGIU A REFERÊNCIA","ABAIXO DA REFERÊNCIA")</x:f>
        <x:v>ATINGIU A REFERÊNCIA</x:v>
      </x:c>
    </x:row>
    <x:row r="92">
      <x:c r="A92" s="453" t="str">
        <x:v>STC</x:v>
      </x:c>
      <x:c r="B92" s="453" t="str">
        <x:v>TOTAL</x:v>
      </x:c>
      <x:c r="C92" s="453" t="str">
        <x:v>OUTUBRO 2025</x:v>
      </x:c>
      <x:c r="D92" s="607" t="n">
        <x:v>13021147.65</x:v>
      </x:c>
      <x:c r="E92" s="607" t="n">
        <x:v>10105299.18</x:v>
      </x:c>
      <x:c r="F92" s="607" t="n">
        <x:f>E92-D92</x:f>
        <x:v>-2915848.4700000007</x:v>
      </x:c>
      <x:c r="G92" s="459" t="n">
        <x:f>IFERROR(D92/E92,"")</x:f>
        <x:v>1.288546476265733</x:v>
      </x:c>
      <x:c r="H92" s="459" t="n">
        <x:f>IFERROR(D92*1.05/E92,"")</x:f>
        <x:v>1.3529738000790197</x:v>
      </x:c>
      <x:c r="I92" s="459" t="n">
        <x:f>IFERROR(D92*1.12/E92,"")</x:f>
        <x:v>1.4431720534176211</x:v>
      </x:c>
      <x:c r="J92" s="610" t="n">
        <x:v>1</x:v>
      </x:c>
      <x:c r="K92" s="607" t="n">
        <x:v>11237629.78</x:v>
      </x:c>
      <x:c r="L92" s="459" t="n">
        <x:f>IFERROR(K92/E92,"")</x:f>
        <x:v>1.112053149523872</x:v>
      </x:c>
      <x:c r="M92" s="610" t="n">
        <x:f>IFERROR(E92/D92,0)</x:f>
        <x:v>0.776068243109124</x:v>
      </x:c>
      <x:c r="N92" s="610" t="n">
        <x:f>IFERROR(E92/K92,0)</x:f>
        <x:v>0.8992375952787439</x:v>
      </x:c>
      <x:c r="O92" s="613" t="n">
        <x:v>1694</x:v>
      </x:c>
      <x:c r="P92" s="453" t="str">
        <x:f>IF(E92&gt;=D92,"ATINGIU A REFERÊNCIA","ABAIXO DA REFERÊNCIA")</x:f>
        <x:v>ABAIXO DA REFERÊNCIA</x:v>
      </x:c>
      <x:c r="Q92" s="453" t="str">
        <x:f>IF(E92&gt;=K92,"ATINGIU A REFERÊNCIA","ABAIXO DA REFERÊNCIA")</x:f>
        <x:v>ABAIXO DA REFERÊNCIA</x:v>
      </x:c>
    </x:row>
    <x:row r="93">
      <x:c r="A93" s="453" t="str">
        <x:v>STC</x:v>
      </x:c>
      <x:c r="B93" s="453" t="str">
        <x:v>TOTAL</x:v>
      </x:c>
      <x:c r="C93" s="453" t="str">
        <x:v>NOVEMBRO 2025</x:v>
      </x:c>
      <x:c r="D93" s="607" t="n">
        <x:v>13671437.31</x:v>
      </x:c>
      <x:c r="E93" s="607" t="n">
        <x:v>10878985.7</x:v>
      </x:c>
      <x:c r="F93" s="607" t="n">
        <x:f>E93-D93</x:f>
        <x:v>-2792451.6100000013</x:v>
      </x:c>
      <x:c r="G93" s="459" t="n">
        <x:f>IFERROR(D93/E93,"")</x:f>
        <x:v>1.256683084894578</x:v>
      </x:c>
      <x:c r="H93" s="459" t="n">
        <x:f>IFERROR(D93*1.05/E93,"")</x:f>
        <x:v>1.319517239139307</x:v>
      </x:c>
      <x:c r="I93" s="459" t="n">
        <x:f>IFERROR(D93*1.12/E93,"")</x:f>
        <x:v>1.4074850550819276</x:v>
      </x:c>
      <x:c r="J93" s="610" t="n">
        <x:v>1</x:v>
      </x:c>
      <x:c r="K93" s="607" t="n">
        <x:v>11237629.78</x:v>
      </x:c>
      <x:c r="L93" s="459" t="n">
        <x:f>IFERROR(K93/E93,"")</x:f>
        <x:v>1.0329666836495612</x:v>
      </x:c>
      <x:c r="M93" s="610" t="n">
        <x:f>IFERROR(E93/D93,0)</x:f>
        <x:v>0.7957455718311741</x:v>
      </x:c>
      <x:c r="N93" s="610" t="n">
        <x:f>IFERROR(E93/K93,0)</x:f>
        <x:v>0.9680854337595023</x:v>
      </x:c>
      <x:c r="O93" s="613" t="n">
        <x:v>1632</x:v>
      </x:c>
      <x:c r="P93" s="453" t="str">
        <x:f>IF(E93&gt;=D93,"ATINGIU A REFERÊNCIA","ABAIXO DA REFERÊNCIA")</x:f>
        <x:v>ABAIXO DA REFERÊNCIA</x:v>
      </x:c>
      <x:c r="Q93" s="453" t="str">
        <x:f>IF(E93&gt;=K93,"ATINGIU A REFERÊNCIA","ABAIXO DA REFERÊNCIA")</x:f>
        <x:v>ABAIXO DA REFERÊNCIA</x:v>
      </x:c>
    </x:row>
    <x:row r="94">
      <x:c r="A94" s="453" t="str">
        <x:v>STC</x:v>
      </x:c>
      <x:c r="B94" s="453" t="str">
        <x:v>TOTAL</x:v>
      </x:c>
      <x:c r="C94" s="453" t="str">
        <x:v>DEZEMBRO 2025</x:v>
      </x:c>
      <x:c r="D94" s="607" t="n">
        <x:v>14615319.69</x:v>
      </x:c>
      <x:c r="E94" s="607" t="n">
        <x:v>10799882.5</x:v>
      </x:c>
      <x:c r="F94" s="607" t="n">
        <x:f>E94-D94</x:f>
        <x:v>-3815437.1899999995</x:v>
      </x:c>
      <x:c r="G94" s="459" t="n">
        <x:f>IFERROR(D94/E94,"")</x:f>
        <x:v>1.353285064906956</x:v>
      </x:c>
      <x:c r="H94" s="459" t="n">
        <x:f>IFERROR(D94*1.05/E94,"")</x:f>
        <x:v>1.4209493181523039</x:v>
      </x:c>
      <x:c r="I94" s="459" t="n">
        <x:f>IFERROR(D94*1.12/E94,"")</x:f>
        <x:v>1.515679272695791</x:v>
      </x:c>
      <x:c r="J94" s="610" t="n">
        <x:v>1</x:v>
      </x:c>
      <x:c r="K94" s="607" t="n">
        <x:v>11237629.78</x:v>
      </x:c>
      <x:c r="L94" s="459" t="n">
        <x:f>IFERROR(K94/E94,"")</x:f>
        <x:v>1.0405325965351937</x:v>
      </x:c>
      <x:c r="M94" s="610" t="n">
        <x:f>IFERROR(E94/D94,0)</x:f>
        <x:v>0.7389426115249075</x:v>
      </x:c>
      <x:c r="N94" s="610" t="n">
        <x:f>IFERROR(E94/K94,0)</x:f>
        <x:v>0.961046298145622</x:v>
      </x:c>
      <x:c r="O94" s="613" t="n">
        <x:v>1602</x:v>
      </x:c>
      <x:c r="P94" s="453" t="str">
        <x:f>IF(E94&gt;=D94,"ATINGIU A REFERÊNCIA","ABAIXO DA REFERÊNCIA")</x:f>
        <x:v>ABAIXO DA REFERÊNCIA</x:v>
      </x:c>
      <x:c r="Q94" s="453" t="str">
        <x:f>IF(E94&gt;=K94,"ATINGIU A REFERÊNCIA","ABAIXO DA REFERÊNCIA")</x:f>
        <x:v>ABAIXO DA REFERÊNCIA</x:v>
      </x:c>
    </x:row>
    <x:row r="95">
      <x:c r="A95" s="453" t="str">
        <x:v>STC</x:v>
      </x:c>
      <x:c r="B95" s="453" t="str">
        <x:v>TOTAL</x:v>
      </x:c>
      <x:c r="C95" s="453" t="str">
        <x:v>TOTAL 2025</x:v>
      </x:c>
      <x:c r="D95" s="607" t="n">
        <x:v>163069002.47</x:v>
      </x:c>
      <x:c r="E95" s="607" t="n">
        <x:v>127017686.83</x:v>
      </x:c>
      <x:c r="F95" s="607" t="n">
        <x:f>E95-D95</x:f>
        <x:v>-36051315.64</x:v>
      </x:c>
      <x:c r="G95" s="459" t="n">
        <x:f>IFERROR(D95/E95,"")</x:f>
        <x:v>1.283829099236006</x:v>
      </x:c>
      <x:c r="H95" s="459" t="n">
        <x:f>IFERROR(D95*1.05/E95,"")</x:f>
        <x:v>1.3480205541978065</x:v>
      </x:c>
      <x:c r="I95" s="459" t="n">
        <x:f>IFERROR(D95*1.12/E95,"")</x:f>
        <x:v>1.4378885911443269</x:v>
      </x:c>
      <x:c r="J95" s="610" t="n">
        <x:v>1</x:v>
      </x:c>
      <x:c r="K95" s="607" t="n">
        <x:v>134851557.4</x:v>
      </x:c>
      <x:c r="L95" s="459" t="n">
        <x:f>IFERROR(K95/E95,"")</x:f>
        <x:v>1.0616754309223473</x:v>
      </x:c>
      <x:c r="M95" s="610" t="n">
        <x:f>IFERROR(E95/D95,0)</x:f>
        <x:v>0.7789198738329659</x:v>
      </x:c>
      <x:c r="N95" s="610" t="n">
        <x:f>IFERROR(E95/K95,0)</x:f>
        <x:v>0.9419074520084111</x:v>
      </x:c>
      <x:c r="O95" s="613" t="n">
        <x:v>20057</x:v>
      </x:c>
      <x:c r="P95" s="453" t="str">
        <x:f>IF(E95&gt;=D95,"ATINGIU A REFERÊNCIA","ABAIXO DA REFERÊNCIA")</x:f>
        <x:v>ABAIXO DA REFERÊNCIA</x:v>
      </x:c>
      <x:c r="Q95" s="453" t="str">
        <x:f>IF(E95&gt;=K95,"ATINGIU A REFERÊNCIA","ABAIXO DA REFERÊNCIA")</x:f>
        <x:v>ABAIXO DA REFERÊNCIA</x:v>
      </x:c>
    </x:row>
    <x:row r="96">
      <x:c r="A96" s="453" t="str">
        <x:v>STC</x:v>
      </x:c>
      <x:c r="B96" s="453" t="str">
        <x:v>NORTE</x:v>
      </x:c>
      <x:c r="C96" s="453" t="str">
        <x:v>JANEIRO 2025</x:v>
      </x:c>
      <x:c r="D96" s="607" t="n">
        <x:v>13006933.49</x:v>
      </x:c>
      <x:c r="E96" s="607" t="n">
        <x:v>9390700.89</x:v>
      </x:c>
      <x:c r="F96" s="607" t="n">
        <x:f>E96-D96</x:f>
        <x:v>-3616232.5999999996</x:v>
      </x:c>
      <x:c r="G96" s="459" t="n">
        <x:f>IFERROR(D96/E96,"")</x:f>
        <x:v>1.38508654916811</x:v>
      </x:c>
      <x:c r="H96" s="459" t="n">
        <x:f>IFERROR(D96*1.05/E96,"")</x:f>
        <x:v>1.4543408766265156</x:v>
      </x:c>
      <x:c r="I96" s="459" t="n">
        <x:f>IFERROR(D96*1.12/E96,"")</x:f>
        <x:v>1.5512969350682835</x:v>
      </x:c>
      <x:c r="J96" s="610" t="n">
        <x:v>0.781925719785209</x:v>
      </x:c>
      <x:c r="K96" s="607" t="n">
        <x:v>8786991.754406199</x:v>
      </x:c>
      <x:c r="L96" s="459" t="n">
        <x:f>IFERROR(K96/E96,"")</x:f>
        <x:v>0.9357120259003584</x:v>
      </x:c>
      <x:c r="M96" s="610" t="n">
        <x:f>IFERROR(E96/D96,0)</x:f>
        <x:v>0.721976544065499</x:v>
      </x:c>
      <x:c r="N96" s="610" t="n">
        <x:f>IFERROR(E96/K96,0)</x:f>
        <x:v>1.0687048710716127</x:v>
      </x:c>
      <x:c r="O96" s="613" t="n">
        <x:v>940</x:v>
      </x:c>
      <x:c r="P96" s="453" t="str">
        <x:f>IF(E96&gt;=D96,"ATINGIU A REFERÊNCIA","ABAIXO DA REFERÊNCIA")</x:f>
        <x:v>ABAIXO DA REFERÊNCIA</x:v>
      </x:c>
      <x:c r="Q96" s="453" t="str">
        <x:f>IF(E96&gt;=K96,"ATINGIU A REFERÊNCIA","ABAIXO DA REFERÊNCIA")</x:f>
        <x:v>ATINGIU A REFERÊNCIA</x:v>
      </x:c>
    </x:row>
    <x:row r="97">
      <x:c r="A97" s="453" t="str">
        <x:v>STC</x:v>
      </x:c>
      <x:c r="B97" s="453" t="str">
        <x:v>NORTE</x:v>
      </x:c>
      <x:c r="C97" s="453" t="str">
        <x:v>FEVEREIRO 2025</x:v>
      </x:c>
      <x:c r="D97" s="607" t="n">
        <x:v>11516248.06</x:v>
      </x:c>
      <x:c r="E97" s="607" t="n">
        <x:v>8889553.12</x:v>
      </x:c>
      <x:c r="F97" s="607" t="n">
        <x:f>E97-D97</x:f>
        <x:v>-2626694.9400000013</x:v>
      </x:c>
      <x:c r="G97" s="459" t="n">
        <x:f>IFERROR(D97/E97,"")</x:f>
        <x:v>1.2954811006292746</x:v>
      </x:c>
      <x:c r="H97" s="459" t="n">
        <x:f>IFERROR(D97*1.05/E97,"")</x:f>
        <x:v>1.3602551556607383</x:v>
      </x:c>
      <x:c r="I97" s="459" t="n">
        <x:f>IFERROR(D97*1.12/E97,"")</x:f>
        <x:v>1.4509388327047876</x:v>
      </x:c>
      <x:c r="J97" s="610" t="n">
        <x:v>0.781925719785209</x:v>
      </x:c>
      <x:c r="K97" s="607" t="n">
        <x:v>8786991.754406199</x:v>
      </x:c>
      <x:c r="L97" s="459" t="n">
        <x:f>IFERROR(K97/E97,"")</x:f>
        <x:v>0.9884627085063417</x:v>
      </x:c>
      <x:c r="M97" s="610" t="n">
        <x:f>IFERROR(E97/D97,0)</x:f>
        <x:v>0.7719140013036502</x:v>
      </x:c>
      <x:c r="N97" s="610" t="n">
        <x:f>IFERROR(E97/K97,0)</x:f>
        <x:v>1.0116719542319328</x:v>
      </x:c>
      <x:c r="O97" s="613" t="n">
        <x:v>925</x:v>
      </x:c>
      <x:c r="P97" s="453" t="str">
        <x:f>IF(E97&gt;=D97,"ATINGIU A REFERÊNCIA","ABAIXO DA REFERÊNCIA")</x:f>
        <x:v>ABAIXO DA REFERÊNCIA</x:v>
      </x:c>
      <x:c r="Q97" s="453" t="str">
        <x:f>IF(E97&gt;=K97,"ATINGIU A REFERÊNCIA","ABAIXO DA REFERÊNCIA")</x:f>
        <x:v>ATINGIU A REFERÊNCIA</x:v>
      </x:c>
    </x:row>
    <x:row r="98">
      <x:c r="A98" s="453" t="str">
        <x:v>STC</x:v>
      </x:c>
      <x:c r="B98" s="453" t="str">
        <x:v>NORTE</x:v>
      </x:c>
      <x:c r="C98" s="453" t="str">
        <x:v>MARÇO 2025</x:v>
      </x:c>
      <x:c r="D98" s="607" t="n">
        <x:v>11530326.62</x:v>
      </x:c>
      <x:c r="E98" s="607" t="n">
        <x:v>8446684.09</x:v>
      </x:c>
      <x:c r="F98" s="607" t="n">
        <x:f>E98-D98</x:f>
        <x:v>-3083642.5299999993</x:v>
      </x:c>
      <x:c r="G98" s="459" t="n">
        <x:f>IFERROR(D98/E98,"")</x:f>
        <x:v>1.365071369681117</x:v>
      </x:c>
      <x:c r="H98" s="459" t="n">
        <x:f>IFERROR(D98*1.05/E98,"")</x:f>
        <x:v>1.433324938165173</x:v>
      </x:c>
      <x:c r="I98" s="459" t="n">
        <x:f>IFERROR(D98*1.12/E98,"")</x:f>
        <x:v>1.5288799340428512</x:v>
      </x:c>
      <x:c r="J98" s="610" t="n">
        <x:v>0.781925719785209</x:v>
      </x:c>
      <x:c r="K98" s="607" t="n">
        <x:v>8786991.754406199</x:v>
      </x:c>
      <x:c r="L98" s="459" t="n">
        <x:f>IFERROR(K98/E98,"")</x:f>
        <x:v>1.0402889063661191</x:v>
      </x:c>
      <x:c r="M98" s="610" t="n">
        <x:f>IFERROR(E98/D98,0)</x:f>
        <x:v>0.7325624302219463</x:v>
      </x:c>
      <x:c r="N98" s="610" t="n">
        <x:f>IFERROR(E98/K98,0)</x:f>
        <x:v>0.9612714255438384</x:v>
      </x:c>
      <x:c r="O98" s="613" t="n">
        <x:v>969</x:v>
      </x:c>
      <x:c r="P98" s="453" t="str">
        <x:f>IF(E98&gt;=D98,"ATINGIU A REFERÊNCIA","ABAIXO DA REFERÊNCIA")</x:f>
        <x:v>ABAIXO DA REFERÊNCIA</x:v>
      </x:c>
      <x:c r="Q98" s="453" t="str">
        <x:f>IF(E98&gt;=K98,"ATINGIU A REFERÊNCIA","ABAIXO DA REFERÊNCIA")</x:f>
        <x:v>ABAIXO DA REFERÊNCIA</x:v>
      </x:c>
    </x:row>
    <x:row r="99">
      <x:c r="A99" s="453" t="str">
        <x:v>STC</x:v>
      </x:c>
      <x:c r="B99" s="453" t="str">
        <x:v>NORTE</x:v>
      </x:c>
      <x:c r="C99" s="453" t="str">
        <x:v>ABRIL 2025</x:v>
      </x:c>
      <x:c r="D99" s="607" t="n">
        <x:v>8743109.23</x:v>
      </x:c>
      <x:c r="E99" s="607" t="n">
        <x:v>7658799.36</x:v>
      </x:c>
      <x:c r="F99" s="607" t="n">
        <x:f>E99-D99</x:f>
        <x:v>-1084309.87</x:v>
      </x:c>
      <x:c r="G99" s="459" t="n">
        <x:f>IFERROR(D99/E99,"")</x:f>
        <x:v>1.141577004309981</x:v>
      </x:c>
      <x:c r="H99" s="459" t="n">
        <x:f>IFERROR(D99*1.05/E99,"")</x:f>
        <x:v>1.1986558545254802</x:v>
      </x:c>
      <x:c r="I99" s="459" t="n">
        <x:f>IFERROR(D99*1.12/E99,"")</x:f>
        <x:v>1.278566244827179</x:v>
      </x:c>
      <x:c r="J99" s="610" t="n">
        <x:v>0.781925719785209</x:v>
      </x:c>
      <x:c r="K99" s="607" t="n">
        <x:v>8786991.754406199</x:v>
      </x:c>
      <x:c r="L99" s="459" t="n">
        <x:f>IFERROR(K99/E99,"")</x:f>
        <x:v>1.1473066914767955</x:v>
      </x:c>
      <x:c r="M99" s="610" t="n">
        <x:f>IFERROR(E99/D99,0)</x:f>
        <x:v>0.8759812051438822</x:v>
      </x:c>
      <x:c r="N99" s="610" t="n">
        <x:f>IFERROR(E99/K99,0)</x:f>
        <x:v>0.8716065263358792</x:v>
      </x:c>
      <x:c r="O99" s="613" t="n">
        <x:v>910</x:v>
      </x:c>
      <x:c r="P99" s="453" t="str">
        <x:f>IF(E99&gt;=D99,"ATINGIU A REFERÊNCIA","ABAIXO DA REFERÊNCIA")</x:f>
        <x:v>ABAIXO DA REFERÊNCIA</x:v>
      </x:c>
      <x:c r="Q99" s="453" t="str">
        <x:f>IF(E99&gt;=K99,"ATINGIU A REFERÊNCIA","ABAIXO DA REFERÊNCIA")</x:f>
        <x:v>ABAIXO DA REFERÊNCIA</x:v>
      </x:c>
    </x:row>
    <x:row r="100">
      <x:c r="A100" s="453" t="str">
        <x:v>STC</x:v>
      </x:c>
      <x:c r="B100" s="453" t="str">
        <x:v>NORTE</x:v>
      </x:c>
      <x:c r="C100" s="453" t="str">
        <x:v>MAIO 2025</x:v>
      </x:c>
      <x:c r="D100" s="607" t="n">
        <x:v>10128431.74</x:v>
      </x:c>
      <x:c r="E100" s="607" t="n">
        <x:v>7330574.34</x:v>
      </x:c>
      <x:c r="F100" s="607" t="n">
        <x:f>E100-D100</x:f>
        <x:v>-2797857.4000000004</x:v>
      </x:c>
      <x:c r="G100" s="459" t="n">
        <x:f>IFERROR(D100/E100,"")</x:f>
        <x:v>1.3816696032578535</x:v>
      </x:c>
      <x:c r="H100" s="459" t="n">
        <x:f>IFERROR(D100*1.05/E100,"")</x:f>
        <x:v>1.4507530834207463</x:v>
      </x:c>
      <x:c r="I100" s="459" t="n">
        <x:f>IFERROR(D100*1.12/E100,"")</x:f>
        <x:v>1.5474699556487959</x:v>
      </x:c>
      <x:c r="J100" s="610" t="n">
        <x:v>0.781925719785209</x:v>
      </x:c>
      <x:c r="K100" s="607" t="n">
        <x:v>8786991.754406199</x:v>
      </x:c>
      <x:c r="L100" s="459" t="n">
        <x:f>IFERROR(K100/E100,"")</x:f>
        <x:v>1.1986771222630013</x:v>
      </x:c>
      <x:c r="M100" s="610" t="n">
        <x:f>IFERROR(E100/D100,0)</x:f>
        <x:v>0.723762032284773</x:v>
      </x:c>
      <x:c r="N100" s="610" t="n">
        <x:f>IFERROR(E100/K100,0)</x:f>
        <x:v>0.8342530122808087</x:v>
      </x:c>
      <x:c r="O100" s="613" t="n">
        <x:v>576</x:v>
      </x:c>
      <x:c r="P100" s="453" t="str">
        <x:f>IF(E100&gt;=D100,"ATINGIU A REFERÊNCIA","ABAIXO DA REFERÊNCIA")</x:f>
        <x:v>ABAIXO DA REFERÊNCIA</x:v>
      </x:c>
      <x:c r="Q100" s="453" t="str">
        <x:f>IF(E100&gt;=K100,"ATINGIU A REFERÊNCIA","ABAIXO DA REFERÊNCIA")</x:f>
        <x:v>ABAIXO DA REFERÊNCIA</x:v>
      </x:c>
    </x:row>
    <x:row r="101">
      <x:c r="A101" s="453" t="str">
        <x:v>STC</x:v>
      </x:c>
      <x:c r="B101" s="453" t="str">
        <x:v>NORTE</x:v>
      </x:c>
      <x:c r="C101" s="453" t="str">
        <x:v>JUNHO 2025</x:v>
      </x:c>
      <x:c r="D101" s="607" t="n">
        <x:v>9313353.71</x:v>
      </x:c>
      <x:c r="E101" s="607" t="n">
        <x:v>7720829.2</x:v>
      </x:c>
      <x:c r="F101" s="607" t="n">
        <x:f>E101-D101</x:f>
        <x:v>-1592524.5100000007</x:v>
      </x:c>
      <x:c r="G101" s="459" t="n">
        <x:f>IFERROR(D101/E101,"")</x:f>
        <x:v>1.2062634036769004</x:v>
      </x:c>
      <x:c r="H101" s="459" t="n">
        <x:f>IFERROR(D101*1.05/E101,"")</x:f>
        <x:v>1.2665765738607455</x:v>
      </x:c>
      <x:c r="I101" s="459" t="n">
        <x:f>IFERROR(D101*1.12/E101,"")</x:f>
        <x:v>1.3510150121181288</x:v>
      </x:c>
      <x:c r="J101" s="610" t="n">
        <x:v>0.781925719785209</x:v>
      </x:c>
      <x:c r="K101" s="607" t="n">
        <x:v>8786991.754406199</x:v>
      </x:c>
      <x:c r="L101" s="459" t="n">
        <x:f>IFERROR(K101/E101,"")</x:f>
        <x:v>1.1380891257646522</x:v>
      </x:c>
      <x:c r="M101" s="610" t="n">
        <x:f>IFERROR(E101/D101,0)</x:f>
        <x:v>0.8290063322420511</x:v>
      </x:c>
      <x:c r="N101" s="610" t="n">
        <x:f>IFERROR(E101/K101,0)</x:f>
        <x:v>0.8786658068875988</x:v>
      </x:c>
      <x:c r="O101" s="613" t="n">
        <x:v>1273</x:v>
      </x:c>
      <x:c r="P101" s="453" t="str">
        <x:f>IF(E101&gt;=D101,"ATINGIU A REFERÊNCIA","ABAIXO DA REFERÊNCIA")</x:f>
        <x:v>ABAIXO DA REFERÊNCIA</x:v>
      </x:c>
      <x:c r="Q101" s="453" t="str">
        <x:f>IF(E101&gt;=K101,"ATINGIU A REFERÊNCIA","ABAIXO DA REFERÊNCIA")</x:f>
        <x:v>ABAIXO DA REFERÊNCIA</x:v>
      </x:c>
    </x:row>
    <x:row r="102">
      <x:c r="A102" s="453" t="str">
        <x:v>STC</x:v>
      </x:c>
      <x:c r="B102" s="453" t="str">
        <x:v>NORTE</x:v>
      </x:c>
      <x:c r="C102" s="453" t="str">
        <x:v>JULHO 2025</x:v>
      </x:c>
      <x:c r="D102" s="607" t="n">
        <x:v>11232450.32</x:v>
      </x:c>
      <x:c r="E102" s="607" t="n">
        <x:v>7829217.86</x:v>
      </x:c>
      <x:c r="F102" s="607" t="n">
        <x:f>E102-D102</x:f>
        <x:v>-3403232.46</x:v>
      </x:c>
      <x:c r="G102" s="459" t="n">
        <x:f>IFERROR(D102/E102,"")</x:f>
        <x:v>1.4346835815346695</x:v>
      </x:c>
      <x:c r="H102" s="459" t="n">
        <x:f>IFERROR(D102*1.05/E102,"")</x:f>
        <x:v>1.5064177606114029</x:v>
      </x:c>
      <x:c r="I102" s="459" t="n">
        <x:f>IFERROR(D102*1.12/E102,"")</x:f>
        <x:v>1.6068456113188299</x:v>
      </x:c>
      <x:c r="J102" s="610" t="n">
        <x:v>0.781925719785209</x:v>
      </x:c>
      <x:c r="K102" s="607" t="n">
        <x:v>8786991.754406199</x:v>
      </x:c>
      <x:c r="L102" s="459" t="n">
        <x:f>IFERROR(K102/E102,"")</x:f>
        <x:v>1.1223332792027068</x:v>
      </x:c>
      <x:c r="M102" s="610" t="n">
        <x:f>IFERROR(E102/D102,0)</x:f>
        <x:v>0.6970178043930133</x:v>
      </x:c>
      <x:c r="N102" s="610" t="n">
        <x:f>IFERROR(E102/K102,0)</x:f>
        <x:v>0.891000933974255</x:v>
      </x:c>
      <x:c r="O102" s="613" t="n">
        <x:v>982</x:v>
      </x:c>
      <x:c r="P102" s="453" t="str">
        <x:f>IF(E102&gt;=D102,"ATINGIU A REFERÊNCIA","ABAIXO DA REFERÊNCIA")</x:f>
        <x:v>ABAIXO DA REFERÊNCIA</x:v>
      </x:c>
      <x:c r="Q102" s="453" t="str">
        <x:f>IF(E102&gt;=K102,"ATINGIU A REFERÊNCIA","ABAIXO DA REFERÊNCIA")</x:f>
        <x:v>ABAIXO DA REFERÊNCIA</x:v>
      </x:c>
    </x:row>
    <x:row r="103">
      <x:c r="A103" s="453" t="str">
        <x:v>STC</x:v>
      </x:c>
      <x:c r="B103" s="453" t="str">
        <x:v>NORTE</x:v>
      </x:c>
      <x:c r="C103" s="453" t="str">
        <x:v>AGOSTO 2025</x:v>
      </x:c>
      <x:c r="D103" s="607" t="n">
        <x:v>11287490.87</x:v>
      </x:c>
      <x:c r="E103" s="607" t="n">
        <x:v>8471063.12</x:v>
      </x:c>
      <x:c r="F103" s="607" t="n">
        <x:f>E103-D103</x:f>
        <x:v>-2816427.75</x:v>
      </x:c>
      <x:c r="G103" s="459" t="n">
        <x:f>IFERROR(D103/E103,"")</x:f>
        <x:v>1.3324763031632327</x:v>
      </x:c>
      <x:c r="H103" s="459" t="n">
        <x:f>IFERROR(D103*1.05/E103,"")</x:f>
        <x:v>1.3991001183213945</x:v>
      </x:c>
      <x:c r="I103" s="459" t="n">
        <x:f>IFERROR(D103*1.12/E103,"")</x:f>
        <x:v>1.4923734595428206</x:v>
      </x:c>
      <x:c r="J103" s="610" t="n">
        <x:v>0.781925719785209</x:v>
      </x:c>
      <x:c r="K103" s="607" t="n">
        <x:v>8786991.754406199</x:v>
      </x:c>
      <x:c r="L103" s="459" t="n">
        <x:f>IFERROR(K103/E103,"")</x:f>
        <x:v>1.0372950395872154</x:v>
      </x:c>
      <x:c r="M103" s="610" t="n">
        <x:f>IFERROR(E103/D103,0)</x:f>
        <x:v>0.7504823895374721</x:v>
      </x:c>
      <x:c r="N103" s="610" t="n">
        <x:f>IFERROR(E103/K103,0)</x:f>
        <x:v>0.9640458710743892</x:v>
      </x:c>
      <x:c r="O103" s="613" t="n">
        <x:v>1017</x:v>
      </x:c>
      <x:c r="P103" s="453" t="str">
        <x:f>IF(E103&gt;=D103,"ATINGIU A REFERÊNCIA","ABAIXO DA REFERÊNCIA")</x:f>
        <x:v>ABAIXO DA REFERÊNCIA</x:v>
      </x:c>
      <x:c r="Q103" s="453" t="str">
        <x:f>IF(E103&gt;=K103,"ATINGIU A REFERÊNCIA","ABAIXO DA REFERÊNCIA")</x:f>
        <x:v>ABAIXO DA REFERÊNCIA</x:v>
      </x:c>
    </x:row>
    <x:row r="104">
      <x:c r="A104" s="453" t="str">
        <x:v>STC</x:v>
      </x:c>
      <x:c r="B104" s="453" t="str">
        <x:v>NORTE</x:v>
      </x:c>
      <x:c r="C104" s="453" t="str">
        <x:v>SETEMBRO 2025</x:v>
      </x:c>
      <x:c r="D104" s="607" t="n">
        <x:v>11786006.27</x:v>
      </x:c>
      <x:c r="E104" s="607" t="n">
        <x:v>8438483.22</x:v>
      </x:c>
      <x:c r="F104" s="607" t="n">
        <x:f>E104-D104</x:f>
        <x:v>-3347523.049999999</x:v>
      </x:c>
      <x:c r="G104" s="459" t="n">
        <x:f>IFERROR(D104/E104,"")</x:f>
        <x:v>1.3966972455507234</x:v>
      </x:c>
      <x:c r="H104" s="459" t="n">
        <x:f>IFERROR(D104*1.05/E104,"")</x:f>
        <x:v>1.4665321078282596</x:v>
      </x:c>
      <x:c r="I104" s="459" t="n">
        <x:f>IFERROR(D104*1.12/E104,"")</x:f>
        <x:v>1.5643009150168103</x:v>
      </x:c>
      <x:c r="J104" s="610" t="n">
        <x:v>0.781925719785209</x:v>
      </x:c>
      <x:c r="K104" s="607" t="n">
        <x:v>8786991.754406199</x:v>
      </x:c>
      <x:c r="L104" s="459" t="n">
        <x:f>IFERROR(K104/E104,"")</x:f>
        <x:v>1.0412999025204197</x:v>
      </x:c>
      <x:c r="M104" s="610" t="n">
        <x:f>IFERROR(E104/D104,0)</x:f>
        <x:v>0.7159747777734723</x:v>
      </x:c>
      <x:c r="N104" s="610" t="n">
        <x:f>IFERROR(E104/K104,0)</x:f>
        <x:v>0.9603381288901927</x:v>
      </x:c>
      <x:c r="O104" s="613" t="n">
        <x:v>1046</x:v>
      </x:c>
      <x:c r="P104" s="453" t="str">
        <x:f>IF(E104&gt;=D104,"ATINGIU A REFERÊNCIA","ABAIXO DA REFERÊNCIA")</x:f>
        <x:v>ABAIXO DA REFERÊNCIA</x:v>
      </x:c>
      <x:c r="Q104" s="453" t="str">
        <x:f>IF(E104&gt;=K104,"ATINGIU A REFERÊNCIA","ABAIXO DA REFERÊNCIA")</x:f>
        <x:v>ABAIXO DA REFERÊNCIA</x:v>
      </x:c>
    </x:row>
    <x:row r="105">
      <x:c r="A105" s="453" t="str">
        <x:v>STC</x:v>
      </x:c>
      <x:c r="B105" s="453" t="str">
        <x:v>NORTE</x:v>
      </x:c>
      <x:c r="C105" s="453" t="str">
        <x:v>OUTUBRO 2025</x:v>
      </x:c>
      <x:c r="D105" s="607" t="n">
        <x:v>10238177.61</x:v>
      </x:c>
      <x:c r="E105" s="607" t="n">
        <x:v>7749005.97</x:v>
      </x:c>
      <x:c r="F105" s="607" t="n">
        <x:f>E105-D105</x:f>
        <x:v>-2489171.6399999997</x:v>
      </x:c>
      <x:c r="G105" s="459" t="n">
        <x:f>IFERROR(D105/E105,"")</x:f>
        <x:v>1.32122463831319</x:v>
      </x:c>
      <x:c r="H105" s="459" t="n">
        <x:f>IFERROR(D105*1.05/E105,"")</x:f>
        <x:v>1.3872858702288495</x:v>
      </x:c>
      <x:c r="I105" s="459" t="n">
        <x:f>IFERROR(D105*1.12/E105,"")</x:f>
        <x:v>1.4797715949107728</x:v>
      </x:c>
      <x:c r="J105" s="610" t="n">
        <x:v>0.781925719785209</x:v>
      </x:c>
      <x:c r="K105" s="607" t="n">
        <x:v>8786991.754406199</x:v>
      </x:c>
      <x:c r="L105" s="459" t="n">
        <x:f>IFERROR(K105/E105,"")</x:f>
        <x:v>1.133950830393566</x:v>
      </x:c>
      <x:c r="M105" s="610" t="n">
        <x:f>IFERROR(E105/D105,0)</x:f>
        <x:v>0.7568735633606575</x:v>
      </x:c>
      <x:c r="N105" s="610" t="n">
        <x:f>IFERROR(E105/K105,0)</x:f>
        <x:v>0.8818724526643938</x:v>
      </x:c>
      <x:c r="O105" s="613" t="n">
        <x:v>941</x:v>
      </x:c>
      <x:c r="P105" s="453" t="str">
        <x:f>IF(E105&gt;=D105,"ATINGIU A REFERÊNCIA","ABAIXO DA REFERÊNCIA")</x:f>
        <x:v>ABAIXO DA REFERÊNCIA</x:v>
      </x:c>
      <x:c r="Q105" s="453" t="str">
        <x:f>IF(E105&gt;=K105,"ATINGIU A REFERÊNCIA","ABAIXO DA REFERÊNCIA")</x:f>
        <x:v>ABAIXO DA REFERÊNCIA</x:v>
      </x:c>
    </x:row>
    <x:row r="106">
      <x:c r="A106" s="453" t="str">
        <x:v>STC</x:v>
      </x:c>
      <x:c r="B106" s="453" t="str">
        <x:v>NORTE</x:v>
      </x:c>
      <x:c r="C106" s="453" t="str">
        <x:v>NOVEMBRO 2025</x:v>
      </x:c>
      <x:c r="D106" s="607" t="n">
        <x:v>11227818.46</x:v>
      </x:c>
      <x:c r="E106" s="607" t="n">
        <x:v>8458312.53</x:v>
      </x:c>
      <x:c r="F106" s="607" t="n">
        <x:f>E106-D106</x:f>
        <x:v>-2769505.9300000016</x:v>
      </x:c>
      <x:c r="G106" s="459" t="n">
        <x:f>IFERROR(D106/E106,"")</x:f>
        <x:v>1.3274300778290113</x:v>
      </x:c>
      <x:c r="H106" s="459" t="n">
        <x:f>IFERROR(D106*1.05/E106,"")</x:f>
        <x:v>1.3938015817204619</x:v>
      </x:c>
      <x:c r="I106" s="459" t="n">
        <x:f>IFERROR(D106*1.12/E106,"")</x:f>
        <x:v>1.486721687168493</x:v>
      </x:c>
      <x:c r="J106" s="610" t="n">
        <x:v>0.781925719785209</x:v>
      </x:c>
      <x:c r="K106" s="607" t="n">
        <x:v>8786991.754406199</x:v>
      </x:c>
      <x:c r="L106" s="459" t="n">
        <x:f>IFERROR(K106/E106,"")</x:f>
        <x:v>1.0388587230893205</x:v>
      </x:c>
      <x:c r="M106" s="610" t="n">
        <x:f>IFERROR(E106/D106,0)</x:f>
        <x:v>0.7533353482810051</x:v>
      </x:c>
      <x:c r="N106" s="610" t="n">
        <x:f>IFERROR(E106/K106,0)</x:f>
        <x:v>0.9625947953983928</x:v>
      </x:c>
      <x:c r="O106" s="613" t="n">
        <x:v>915</x:v>
      </x:c>
      <x:c r="P106" s="453" t="str">
        <x:f>IF(E106&gt;=D106,"ATINGIU A REFERÊNCIA","ABAIXO DA REFERÊNCIA")</x:f>
        <x:v>ABAIXO DA REFERÊNCIA</x:v>
      </x:c>
      <x:c r="Q106" s="453" t="str">
        <x:f>IF(E106&gt;=K106,"ATINGIU A REFERÊNCIA","ABAIXO DA REFERÊNCIA")</x:f>
        <x:v>ABAIXO DA REFERÊNCIA</x:v>
      </x:c>
    </x:row>
    <x:row r="107">
      <x:c r="A107" s="453" t="str">
        <x:v>STC</x:v>
      </x:c>
      <x:c r="B107" s="453" t="str">
        <x:v>NORTE</x:v>
      </x:c>
      <x:c r="C107" s="453" t="str">
        <x:v>DEZEMBRO 2025</x:v>
      </x:c>
      <x:c r="D107" s="607" t="n">
        <x:v>12714554.36</x:v>
      </x:c>
      <x:c r="E107" s="607" t="n">
        <x:v>8935172.5</x:v>
      </x:c>
      <x:c r="F107" s="607" t="n">
        <x:f>E107-D107</x:f>
        <x:v>-3779381.8599999994</x:v>
      </x:c>
      <x:c r="G107" s="459" t="n">
        <x:f>IFERROR(D107/E107,"")</x:f>
        <x:v>1.4229780521864575</x:v>
      </x:c>
      <x:c r="H107" s="459" t="n">
        <x:f>IFERROR(D107*1.05/E107,"")</x:f>
        <x:v>1.4941269547957803</x:v>
      </x:c>
      <x:c r="I107" s="459" t="n">
        <x:f>IFERROR(D107*1.12/E107,"")</x:f>
        <x:v>1.5937354184488326</x:v>
      </x:c>
      <x:c r="J107" s="610" t="n">
        <x:v>0.781925719785209</x:v>
      </x:c>
      <x:c r="K107" s="607" t="n">
        <x:v>8786991.754406199</x:v>
      </x:c>
      <x:c r="L107" s="459" t="n">
        <x:f>IFERROR(K107/E107,"")</x:f>
        <x:v>0.983416017363537</x:v>
      </x:c>
      <x:c r="M107" s="610" t="n">
        <x:f>IFERROR(E107/D107,0)</x:f>
        <x:v>0.7027515276595192</x:v>
      </x:c>
      <x:c r="N107" s="610" t="n">
        <x:f>IFERROR(E107/K107,0)</x:f>
        <x:v>1.0168636491003302</x:v>
      </x:c>
      <x:c r="O107" s="613" t="n">
        <x:v>934</x:v>
      </x:c>
      <x:c r="P107" s="453" t="str">
        <x:f>IF(E107&gt;=D107,"ATINGIU A REFERÊNCIA","ABAIXO DA REFERÊNCIA")</x:f>
        <x:v>ABAIXO DA REFERÊNCIA</x:v>
      </x:c>
      <x:c r="Q107" s="453" t="str">
        <x:f>IF(E107&gt;=K107,"ATINGIU A REFERÊNCIA","ABAIXO DA REFERÊNCIA")</x:f>
        <x:v>ATINGIU A REFERÊNCIA</x:v>
      </x:c>
    </x:row>
    <x:row r="108">
      <x:c r="A108" s="453" t="str">
        <x:v>STC</x:v>
      </x:c>
      <x:c r="B108" s="453" t="str">
        <x:v>NORTE</x:v>
      </x:c>
      <x:c r="C108" s="453" t="str">
        <x:v>TOTAL 2025</x:v>
      </x:c>
      <x:c r="D108" s="607" t="n">
        <x:v>132724900.74000002</x:v>
      </x:c>
      <x:c r="E108" s="607" t="n">
        <x:v>99318396.2</x:v>
      </x:c>
      <x:c r="F108" s="607" t="n">
        <x:f>E108-D108</x:f>
        <x:v>-33406504.54000002</x:v>
      </x:c>
      <x:c r="G108" s="459" t="n">
        <x:f>IFERROR(D108/E108,"")</x:f>
        <x:v>1.3363576720744512</x:v>
      </x:c>
      <x:c r="H108" s="459" t="n">
        <x:f>IFERROR(D108*1.05/E108,"")</x:f>
        <x:v>1.403175555678174</x:v>
      </x:c>
      <x:c r="I108" s="459" t="n">
        <x:f>IFERROR(D108*1.12/E108,"")</x:f>
        <x:v>1.4967205927233855</x:v>
      </x:c>
      <x:c r="J108" s="610" t="n">
        <x:v>0.781925719785209</x:v>
      </x:c>
      <x:c r="K108" s="607" t="n">
        <x:v>105443901.08415143</x:v>
      </x:c>
      <x:c r="L108" s="459" t="n">
        <x:f>IFERROR(K108/E108,"")</x:f>
        <x:v>1.0616754309223473</x:v>
      </x:c>
      <x:c r="M108" s="610" t="n">
        <x:f>IFERROR(E108/D108,0)</x:f>
        <x:v>0.7483026594576905</x:v>
      </x:c>
      <x:c r="N108" s="610" t="n">
        <x:f>IFERROR(E108/K108,0)</x:f>
        <x:v>0.941907452008411</x:v>
      </x:c>
      <x:c r="O108" s="613" t="n">
        <x:v>11428</x:v>
      </x:c>
      <x:c r="P108" s="453" t="str">
        <x:f>IF(E108&gt;=D108,"ATINGIU A REFERÊNCIA","ABAIXO DA REFERÊNCIA")</x:f>
        <x:v>ABAIXO DA REFERÊNCIA</x:v>
      </x:c>
      <x:c r="Q108" s="453" t="str">
        <x:f>IF(E108&gt;=K108,"ATINGIU A REFERÊNCIA","ABAIXO DA REFERÊNCIA")</x:f>
        <x:v>ABAIXO DA REFERÊNCIA</x:v>
      </x:c>
    </x:row>
    <x:row r="109">
      <x:c r="A109" s="453" t="str">
        <x:v>STC</x:v>
      </x:c>
      <x:c r="B109" s="453" t="str">
        <x:v>SUL</x:v>
      </x:c>
      <x:c r="C109" s="453" t="str">
        <x:v>JANEIRO 2025</x:v>
      </x:c>
      <x:c r="D109" s="607" t="n">
        <x:v>3696013.01</x:v>
      </x:c>
      <x:c r="E109" s="607" t="n">
        <x:v>2929548.86</x:v>
      </x:c>
      <x:c r="F109" s="607" t="n">
        <x:f>E109-D109</x:f>
        <x:v>-766464.1499999999</x:v>
      </x:c>
      <x:c r="G109" s="459" t="n">
        <x:f>IFERROR(D109/E109,"")</x:f>
        <x:v>1.2616321442749379</x:v>
      </x:c>
      <x:c r="H109" s="459" t="n">
        <x:f>IFERROR(D109*1.05/E109,"")</x:f>
        <x:v>1.3247137514886849</x:v>
      </x:c>
      <x:c r="I109" s="459" t="n">
        <x:f>IFERROR(D109*1.12/E109,"")</x:f>
        <x:v>1.4130280015879306</x:v>
      </x:c>
      <x:c r="J109" s="610" t="n">
        <x:v>0.21807428021479108</x:v>
      </x:c>
      <x:c r="K109" s="607" t="n">
        <x:v>2450638.025593801</x:v>
      </x:c>
      <x:c r="L109" s="459" t="n">
        <x:f>IFERROR(K109/E109,"")</x:f>
        <x:v>0.8365240324388381</x:v>
      </x:c>
      <x:c r="M109" s="610" t="n">
        <x:f>IFERROR(E109/D109,0)</x:f>
        <x:v>0.7926240660067374</x:v>
      </x:c>
      <x:c r="N109" s="610" t="n">
        <x:f>IFERROR(E109/K109,0)</x:f>
        <x:v>1.1954229181970506</x:v>
      </x:c>
      <x:c r="O109" s="613" t="n">
        <x:v>835</x:v>
      </x:c>
      <x:c r="P109" s="453" t="str">
        <x:f>IF(E109&gt;=D109,"ATINGIU A REFERÊNCIA","ABAIXO DA REFERÊNCIA")</x:f>
        <x:v>ABAIXO DA REFERÊNCIA</x:v>
      </x:c>
      <x:c r="Q109" s="453" t="str">
        <x:f>IF(E109&gt;=K109,"ATINGIU A REFERÊNCIA","ABAIXO DA REFERÊNCIA")</x:f>
        <x:v>ATINGIU A REFERÊNCIA</x:v>
      </x:c>
    </x:row>
    <x:row r="110">
      <x:c r="A110" s="453" t="str">
        <x:v>STC</x:v>
      </x:c>
      <x:c r="B110" s="453" t="str">
        <x:v>SUL</x:v>
      </x:c>
      <x:c r="C110" s="453" t="str">
        <x:v>FEVEREIRO 2025</x:v>
      </x:c>
      <x:c r="D110" s="607" t="n">
        <x:v>2047549.61</x:v>
      </x:c>
      <x:c r="E110" s="607" t="n">
        <x:v>2153455.83</x:v>
      </x:c>
      <x:c r="F110" s="607" t="n">
        <x:f>E110-D110</x:f>
        <x:v>105906.21999999997</x:v>
      </x:c>
      <x:c r="G110" s="459" t="n">
        <x:f>IFERROR(D110/E110,"")</x:f>
        <x:v>0.9508203425746605</x:v>
      </x:c>
      <x:c r="H110" s="459" t="n">
        <x:f>IFERROR(D110*1.05/E110,"")</x:f>
        <x:v>0.9983613597033938</x:v>
      </x:c>
      <x:c r="I110" s="459" t="n">
        <x:f>IFERROR(D110*1.12/E110,"")</x:f>
        <x:v>1.0649187836836198</x:v>
      </x:c>
      <x:c r="J110" s="610" t="n">
        <x:v>0.21807428021479108</x:v>
      </x:c>
      <x:c r="K110" s="607" t="n">
        <x:v>2450638.025593801</x:v>
      </x:c>
      <x:c r="L110" s="459" t="n">
        <x:f>IFERROR(K110/E110,"")</x:f>
        <x:v>1.1380024570059564</x:v>
      </x:c>
      <x:c r="M110" s="610" t="n">
        <x:f>IFERROR(E110/D110,0)</x:f>
        <x:v>1.0517233963381234</x:v>
      </x:c>
      <x:c r="N110" s="610" t="n">
        <x:f>IFERROR(E110/K110,0)</x:f>
        <x:v>0.8787327249107741</x:v>
      </x:c>
      <x:c r="O110" s="613" t="n">
        <x:v>702</x:v>
      </x:c>
      <x:c r="P110" s="453" t="str">
        <x:f>IF(E110&gt;=D110,"ATINGIU A REFERÊNCIA","ABAIXO DA REFERÊNCIA")</x:f>
        <x:v>ATINGIU A REFERÊNCIA</x:v>
      </x:c>
      <x:c r="Q110" s="453" t="str">
        <x:f>IF(E110&gt;=K110,"ATINGIU A REFERÊNCIA","ABAIXO DA REFERÊNCIA")</x:f>
        <x:v>ABAIXO DA REFERÊNCIA</x:v>
      </x:c>
    </x:row>
    <x:row r="111">
      <x:c r="A111" s="453" t="str">
        <x:v>STC</x:v>
      </x:c>
      <x:c r="B111" s="453" t="str">
        <x:v>SUL</x:v>
      </x:c>
      <x:c r="C111" s="453" t="str">
        <x:v>MARÇO 2025</x:v>
      </x:c>
      <x:c r="D111" s="607" t="n">
        <x:v>2276491.56</x:v>
      </x:c>
      <x:c r="E111" s="607" t="n">
        <x:v>2088317.1</x:v>
      </x:c>
      <x:c r="F111" s="607" t="n">
        <x:f>E111-D111</x:f>
        <x:v>-188174.45999999996</x:v>
      </x:c>
      <x:c r="G111" s="459" t="n">
        <x:f>IFERROR(D111/E111,"")</x:f>
        <x:v>1.0901081832830848</x:v>
      </x:c>
      <x:c r="H111" s="459" t="n">
        <x:f>IFERROR(D111*1.05/E111,"")</x:f>
        <x:v>1.1446135924472391</x:v>
      </x:c>
      <x:c r="I111" s="459" t="n">
        <x:f>IFERROR(D111*1.12/E111,"")</x:f>
        <x:v>1.220921165277055</x:v>
      </x:c>
      <x:c r="J111" s="610" t="n">
        <x:v>0.21807428021479108</x:v>
      </x:c>
      <x:c r="K111" s="607" t="n">
        <x:v>2450638.025593801</x:v>
      </x:c>
      <x:c r="L111" s="459" t="n">
        <x:f>IFERROR(K111/E111,"")</x:f>
        <x:v>1.1734989985925992</x:v>
      </x:c>
      <x:c r="M111" s="610" t="n">
        <x:f>IFERROR(E111/D111,0)</x:f>
        <x:v>0.9173401459920194</x:v>
      </x:c>
      <x:c r="N111" s="610" t="n">
        <x:f>IFERROR(E111/K111,0)</x:f>
        <x:v>0.852152410184687</x:v>
      </x:c>
      <x:c r="O111" s="613" t="n">
        <x:v>733</x:v>
      </x:c>
      <x:c r="P111" s="453" t="str">
        <x:f>IF(E111&gt;=D111,"ATINGIU A REFERÊNCIA","ABAIXO DA REFERÊNCIA")</x:f>
        <x:v>ABAIXO DA REFERÊNCIA</x:v>
      </x:c>
      <x:c r="Q111" s="453" t="str">
        <x:f>IF(E111&gt;=K111,"ATINGIU A REFERÊNCIA","ABAIXO DA REFERÊNCIA")</x:f>
        <x:v>ABAIXO DA REFERÊNCIA</x:v>
      </x:c>
    </x:row>
    <x:row r="112">
      <x:c r="A112" s="453" t="str">
        <x:v>STC</x:v>
      </x:c>
      <x:c r="B112" s="453" t="str">
        <x:v>SUL</x:v>
      </x:c>
      <x:c r="C112" s="453" t="str">
        <x:v>ABRIL 2025</x:v>
      </x:c>
      <x:c r="D112" s="607" t="n">
        <x:v>1767762.99</x:v>
      </x:c>
      <x:c r="E112" s="607" t="n">
        <x:v>1996785.74</x:v>
      </x:c>
      <x:c r="F112" s="607" t="n">
        <x:f>E112-D112</x:f>
        <x:v>229022.75</x:v>
      </x:c>
      <x:c r="G112" s="459" t="n">
        <x:f>IFERROR(D112/E112,"")</x:f>
        <x:v>0.8853042940901611</x:v>
      </x:c>
      <x:c r="H112" s="459" t="n">
        <x:f>IFERROR(D112*1.05/E112,"")</x:f>
        <x:v>0.9295695087946692</x:v>
      </x:c>
      <x:c r="I112" s="459" t="n">
        <x:f>IFERROR(D112*1.12/E112,"")</x:f>
        <x:v>0.9915408093809805</x:v>
      </x:c>
      <x:c r="J112" s="610" t="n">
        <x:v>0.21807428021479108</x:v>
      </x:c>
      <x:c r="K112" s="607" t="n">
        <x:v>2450638.025593801</x:v>
      </x:c>
      <x:c r="L112" s="459" t="n">
        <x:f>IFERROR(K112/E112,"")</x:f>
        <x:v>1.2272914296722697</x:v>
      </x:c>
      <x:c r="M112" s="610" t="n">
        <x:f>IFERROR(E112/D112,0)</x:f>
        <x:v>1.12955512209247</x:v>
      </x:c>
      <x:c r="N112" s="610" t="n">
        <x:f>IFERROR(E112/K112,0)</x:f>
        <x:v>0.8148023980474104</x:v>
      </x:c>
      <x:c r="O112" s="613" t="n">
        <x:v>588</x:v>
      </x:c>
      <x:c r="P112" s="453" t="str">
        <x:f>IF(E112&gt;=D112,"ATINGIU A REFERÊNCIA","ABAIXO DA REFERÊNCIA")</x:f>
        <x:v>ATINGIU A REFERÊNCIA</x:v>
      </x:c>
      <x:c r="Q112" s="453" t="str">
        <x:f>IF(E112&gt;=K112,"ATINGIU A REFERÊNCIA","ABAIXO DA REFERÊNCIA")</x:f>
        <x:v>ABAIXO DA REFERÊNCIA</x:v>
      </x:c>
    </x:row>
    <x:row r="113">
      <x:c r="A113" s="453" t="str">
        <x:v>STC</x:v>
      </x:c>
      <x:c r="B113" s="453" t="str">
        <x:v>SUL</x:v>
      </x:c>
      <x:c r="C113" s="453" t="str">
        <x:v>MAIO 2025</x:v>
      </x:c>
      <x:c r="D113" s="607" t="n">
        <x:v>2099551.43</x:v>
      </x:c>
      <x:c r="E113" s="607" t="n">
        <x:v>1808169.23</x:v>
      </x:c>
      <x:c r="F113" s="607" t="n">
        <x:f>E113-D113</x:f>
        <x:v>-291382.2000000002</x:v>
      </x:c>
      <x:c r="G113" s="459" t="n">
        <x:f>IFERROR(D113/E113,"")</x:f>
        <x:v>1.1611476377130918</x:v>
      </x:c>
      <x:c r="H113" s="459" t="n">
        <x:f>IFERROR(D113*1.05/E113,"")</x:f>
        <x:v>1.2192050195987465</x:v>
      </x:c>
      <x:c r="I113" s="459" t="n">
        <x:f>IFERROR(D113*1.12/E113,"")</x:f>
        <x:v>1.3004853542386632</x:v>
      </x:c>
      <x:c r="J113" s="610" t="n">
        <x:v>0.21807428021479108</x:v>
      </x:c>
      <x:c r="K113" s="607" t="n">
        <x:v>2450638.025593801</x:v>
      </x:c>
      <x:c r="L113" s="459" t="n">
        <x:f>IFERROR(K113/E113,"")</x:f>
        <x:v>1.3553145274979606</x:v>
      </x:c>
      <x:c r="M113" s="610" t="n">
        <x:f>IFERROR(E113/D113,0)</x:f>
        <x:v>0.8612169267032433</x:v>
      </x:c>
      <x:c r="N113" s="610" t="n">
        <x:f>IFERROR(E113/K113,0)</x:f>
        <x:v>0.7378361108886622</x:v>
      </x:c>
      <x:c r="O113" s="613" t="n">
        <x:v>430</x:v>
      </x:c>
      <x:c r="P113" s="453" t="str">
        <x:f>IF(E113&gt;=D113,"ATINGIU A REFERÊNCIA","ABAIXO DA REFERÊNCIA")</x:f>
        <x:v>ABAIXO DA REFERÊNCIA</x:v>
      </x:c>
      <x:c r="Q113" s="453" t="str">
        <x:f>IF(E113&gt;=K113,"ATINGIU A REFERÊNCIA","ABAIXO DA REFERÊNCIA")</x:f>
        <x:v>ABAIXO DA REFERÊNCIA</x:v>
      </x:c>
    </x:row>
    <x:row r="114">
      <x:c r="A114" s="453" t="str">
        <x:v>STC</x:v>
      </x:c>
      <x:c r="B114" s="453" t="str">
        <x:v>SUL</x:v>
      </x:c>
      <x:c r="C114" s="453" t="str">
        <x:v>JUNHO 2025</x:v>
      </x:c>
      <x:c r="D114" s="607" t="n">
        <x:v>2178726.29</x:v>
      </x:c>
      <x:c r="E114" s="607" t="n">
        <x:v>2364039.69</x:v>
      </x:c>
      <x:c r="F114" s="607" t="n">
        <x:f>E114-D114</x:f>
        <x:v>185313.3999999999</x:v>
      </x:c>
      <x:c r="G114" s="459" t="n">
        <x:f>IFERROR(D114/E114,"")</x:f>
        <x:v>0.92161155297693</x:v>
      </x:c>
      <x:c r="H114" s="459" t="n">
        <x:f>IFERROR(D114*1.05/E114,"")</x:f>
        <x:v>0.9676921306257766</x:v>
      </x:c>
      <x:c r="I114" s="459" t="n">
        <x:f>IFERROR(D114*1.12/E114,"")</x:f>
        <x:v>1.0322049393341617</x:v>
      </x:c>
      <x:c r="J114" s="610" t="n">
        <x:v>0.21807428021479108</x:v>
      </x:c>
      <x:c r="K114" s="607" t="n">
        <x:v>2450638.025593801</x:v>
      </x:c>
      <x:c r="L114" s="459" t="n">
        <x:f>IFERROR(K114/E114,"")</x:f>
        <x:v>1.0366315066367608</x:v>
      </x:c>
      <x:c r="M114" s="610" t="n">
        <x:f>IFERROR(E114/D114,0)</x:f>
        <x:v>1.0850558424206649</x:v>
      </x:c>
      <x:c r="N114" s="610" t="n">
        <x:f>IFERROR(E114/K114,0)</x:f>
        <x:v>0.9646629430012138</x:v>
      </x:c>
      <x:c r="O114" s="613" t="n">
        <x:v>879</x:v>
      </x:c>
      <x:c r="P114" s="453" t="str">
        <x:f>IF(E114&gt;=D114,"ATINGIU A REFERÊNCIA","ABAIXO DA REFERÊNCIA")</x:f>
        <x:v>ATINGIU A REFERÊNCIA</x:v>
      </x:c>
      <x:c r="Q114" s="453" t="str">
        <x:f>IF(E114&gt;=K114,"ATINGIU A REFERÊNCIA","ABAIXO DA REFERÊNCIA")</x:f>
        <x:v>ABAIXO DA REFERÊNCIA</x:v>
      </x:c>
    </x:row>
    <x:row r="115">
      <x:c r="A115" s="453" t="str">
        <x:v>STC</x:v>
      </x:c>
      <x:c r="B115" s="453" t="str">
        <x:v>SUL</x:v>
      </x:c>
      <x:c r="C115" s="453" t="str">
        <x:v>JULHO 2025</x:v>
      </x:c>
      <x:c r="D115" s="607" t="n">
        <x:v>2522879.22</x:v>
      </x:c>
      <x:c r="E115" s="607" t="n">
        <x:v>2196711.13</x:v>
      </x:c>
      <x:c r="F115" s="607" t="n">
        <x:f>E115-D115</x:f>
        <x:v>-326168.0900000003</x:v>
      </x:c>
      <x:c r="G115" s="459" t="n">
        <x:f>IFERROR(D115/E115,"")</x:f>
        <x:v>1.1484801918402445</x:v>
      </x:c>
      <x:c r="H115" s="459" t="n">
        <x:f>IFERROR(D115*1.05/E115,"")</x:f>
        <x:v>1.2059042014322567</x:v>
      </x:c>
      <x:c r="I115" s="459" t="n">
        <x:f>IFERROR(D115*1.12/E115,"")</x:f>
        <x:v>1.286297814861074</x:v>
      </x:c>
      <x:c r="J115" s="610" t="n">
        <x:v>0.21807428021479108</x:v>
      </x:c>
      <x:c r="K115" s="607" t="n">
        <x:v>2450638.025593801</x:v>
      </x:c>
      <x:c r="L115" s="459" t="n">
        <x:f>IFERROR(K115/E115,"")</x:f>
        <x:v>1.1155941225616683</x:v>
      </x:c>
      <x:c r="M115" s="610" t="n">
        <x:f>IFERROR(E115/D115,0)</x:f>
        <x:v>0.8707159314586609</x:v>
      </x:c>
      <x:c r="N115" s="610" t="n">
        <x:f>IFERROR(E115/K115,0)</x:f>
        <x:v>0.8963833528485818</x:v>
      </x:c>
      <x:c r="O115" s="613" t="n">
        <x:v>656</x:v>
      </x:c>
      <x:c r="P115" s="453" t="str">
        <x:f>IF(E115&gt;=D115,"ATINGIU A REFERÊNCIA","ABAIXO DA REFERÊNCIA")</x:f>
        <x:v>ABAIXO DA REFERÊNCIA</x:v>
      </x:c>
      <x:c r="Q115" s="453" t="str">
        <x:f>IF(E115&gt;=K115,"ATINGIU A REFERÊNCIA","ABAIXO DA REFERÊNCIA")</x:f>
        <x:v>ABAIXO DA REFERÊNCIA</x:v>
      </x:c>
    </x:row>
    <x:row r="116">
      <x:c r="A116" s="453" t="str">
        <x:v>STC</x:v>
      </x:c>
      <x:c r="B116" s="453" t="str">
        <x:v>SUL</x:v>
      </x:c>
      <x:c r="C116" s="453" t="str">
        <x:v>AGOSTO 2025</x:v>
      </x:c>
      <x:c r="D116" s="607" t="n">
        <x:v>3132240.81</x:v>
      </x:c>
      <x:c r="E116" s="607" t="n">
        <x:v>2686142.2</x:v>
      </x:c>
      <x:c r="F116" s="607" t="n">
        <x:f>E116-D116</x:f>
        <x:v>-446098.60999999987</x:v>
      </x:c>
      <x:c r="G116" s="459" t="n">
        <x:f>IFERROR(D116/E116,"")</x:f>
        <x:v>1.1660740857278515</x:v>
      </x:c>
      <x:c r="H116" s="459" t="n">
        <x:f>IFERROR(D116*1.05/E116,"")</x:f>
        <x:v>1.2243777900142443</x:v>
      </x:c>
      <x:c r="I116" s="459" t="n">
        <x:f>IFERROR(D116*1.12/E116,"")</x:f>
        <x:v>1.3060029760151939</x:v>
      </x:c>
      <x:c r="J116" s="610" t="n">
        <x:v>0.21807428021479108</x:v>
      </x:c>
      <x:c r="K116" s="607" t="n">
        <x:v>2450638.025593801</x:v>
      </x:c>
      <x:c r="L116" s="459" t="n">
        <x:f>IFERROR(K116/E116,"")</x:f>
        <x:v>0.9123262445278588</x:v>
      </x:c>
      <x:c r="M116" s="610" t="n">
        <x:f>IFERROR(E116/D116,0)</x:f>
        <x:v>0.8575784439766623</x:v>
      </x:c>
      <x:c r="N116" s="610" t="n">
        <x:f>IFERROR(E116/K116,0)</x:f>
        <x:v>1.0960991268178562</x:v>
      </x:c>
      <x:c r="O116" s="613" t="n">
        <x:v>754</x:v>
      </x:c>
      <x:c r="P116" s="453" t="str">
        <x:f>IF(E116&gt;=D116,"ATINGIU A REFERÊNCIA","ABAIXO DA REFERÊNCIA")</x:f>
        <x:v>ABAIXO DA REFERÊNCIA</x:v>
      </x:c>
      <x:c r="Q116" s="453" t="str">
        <x:f>IF(E116&gt;=K116,"ATINGIU A REFERÊNCIA","ABAIXO DA REFERÊNCIA")</x:f>
        <x:v>ATINGIU A REFERÊNCIA</x:v>
      </x:c>
    </x:row>
    <x:row r="117">
      <x:c r="A117" s="453" t="str">
        <x:v>STC</x:v>
      </x:c>
      <x:c r="B117" s="453" t="str">
        <x:v>SUL</x:v>
      </x:c>
      <x:c r="C117" s="453" t="str">
        <x:v>SETEMBRO 2025</x:v>
      </x:c>
      <x:c r="D117" s="607" t="n">
        <x:v>3495532.59</x:v>
      </x:c>
      <x:c r="E117" s="607" t="n">
        <x:v>2834444.48</x:v>
      </x:c>
      <x:c r="F117" s="607" t="n">
        <x:f>E117-D117</x:f>
        <x:v>-661088.1099999999</x:v>
      </x:c>
      <x:c r="G117" s="459" t="n">
        <x:f>IFERROR(D117/E117,"")</x:f>
        <x:v>1.233233748152301</x:v>
      </x:c>
      <x:c r="H117" s="459" t="n">
        <x:f>IFERROR(D117*1.05/E117,"")</x:f>
        <x:v>1.2948954355599163</x:v>
      </x:c>
      <x:c r="I117" s="459" t="n">
        <x:f>IFERROR(D117*1.12/E117,"")</x:f>
        <x:v>1.3812217979305772</x:v>
      </x:c>
      <x:c r="J117" s="610" t="n">
        <x:v>0.21807428021479108</x:v>
      </x:c>
      <x:c r="K117" s="607" t="n">
        <x:v>2450638.025593801</x:v>
      </x:c>
      <x:c r="L117" s="459" t="n">
        <x:f>IFERROR(K117/E117,"")</x:f>
        <x:v>0.8645920013200614</x:v>
      </x:c>
      <x:c r="M117" s="610" t="n">
        <x:f>IFERROR(E117/D117,0)</x:f>
        <x:v>0.8108762848067167</x:v>
      </x:c>
      <x:c r="N117" s="610" t="n">
        <x:f>IFERROR(E117/K117,0)</x:f>
        <x:v>1.1566149102388146</x:v>
      </x:c>
      <x:c r="O117" s="613" t="n">
        <x:v>914</x:v>
      </x:c>
      <x:c r="P117" s="453" t="str">
        <x:f>IF(E117&gt;=D117,"ATINGIU A REFERÊNCIA","ABAIXO DA REFERÊNCIA")</x:f>
        <x:v>ABAIXO DA REFERÊNCIA</x:v>
      </x:c>
      <x:c r="Q117" s="453" t="str">
        <x:f>IF(E117&gt;=K117,"ATINGIU A REFERÊNCIA","ABAIXO DA REFERÊNCIA")</x:f>
        <x:v>ATINGIU A REFERÊNCIA</x:v>
      </x:c>
    </x:row>
    <x:row r="118">
      <x:c r="A118" s="453" t="str">
        <x:v>STC</x:v>
      </x:c>
      <x:c r="B118" s="453" t="str">
        <x:v>SUL</x:v>
      </x:c>
      <x:c r="C118" s="453" t="str">
        <x:v>OUTUBRO 2025</x:v>
      </x:c>
      <x:c r="D118" s="607" t="n">
        <x:v>2782970.04</x:v>
      </x:c>
      <x:c r="E118" s="607" t="n">
        <x:v>2356293.21</x:v>
      </x:c>
      <x:c r="F118" s="607" t="n">
        <x:f>E118-D118</x:f>
        <x:v>-426676.8300000001</x:v>
      </x:c>
      <x:c r="G118" s="459" t="n">
        <x:f>IFERROR(D118/E118,"")</x:f>
        <x:v>1.1810796840517144</x:v>
      </x:c>
      <x:c r="H118" s="459" t="n">
        <x:f>IFERROR(D118*1.05/E118,"")</x:f>
        <x:v>1.2401336682543003</x:v>
      </x:c>
      <x:c r="I118" s="459" t="n">
        <x:f>IFERROR(D118*1.12/E118,"")</x:f>
        <x:v>1.3228092461379202</x:v>
      </x:c>
      <x:c r="J118" s="610" t="n">
        <x:v>0.21807428021479108</x:v>
      </x:c>
      <x:c r="K118" s="607" t="n">
        <x:v>2450638.025593801</x:v>
      </x:c>
      <x:c r="L118" s="459" t="n">
        <x:f>IFERROR(K118/E118,"")</x:f>
        <x:v>1.0400395057768728</x:v>
      </x:c>
      <x:c r="M118" s="610" t="n">
        <x:f>IFERROR(E118/D118,0)</x:f>
        <x:v>0.8466829236868105</x:v>
      </x:c>
      <x:c r="N118" s="610" t="n">
        <x:f>IFERROR(E118/K118,0)</x:f>
        <x:v>0.9615019376144134</x:v>
      </x:c>
      <x:c r="O118" s="613" t="n">
        <x:v>753</x:v>
      </x:c>
      <x:c r="P118" s="453" t="str">
        <x:f>IF(E118&gt;=D118,"ATINGIU A REFERÊNCIA","ABAIXO DA REFERÊNCIA")</x:f>
        <x:v>ABAIXO DA REFERÊNCIA</x:v>
      </x:c>
      <x:c r="Q118" s="453" t="str">
        <x:f>IF(E118&gt;=K118,"ATINGIU A REFERÊNCIA","ABAIXO DA REFERÊNCIA")</x:f>
        <x:v>ABAIXO DA REFERÊNCIA</x:v>
      </x:c>
    </x:row>
    <x:row r="119">
      <x:c r="A119" s="453" t="str">
        <x:v>STC</x:v>
      </x:c>
      <x:c r="B119" s="453" t="str">
        <x:v>SUL</x:v>
      </x:c>
      <x:c r="C119" s="453" t="str">
        <x:v>NOVEMBRO 2025</x:v>
      </x:c>
      <x:c r="D119" s="607" t="n">
        <x:v>2443618.85</x:v>
      </x:c>
      <x:c r="E119" s="607" t="n">
        <x:v>2420673.17</x:v>
      </x:c>
      <x:c r="F119" s="607" t="n">
        <x:f>E119-D119</x:f>
        <x:v>-22945.680000000168</x:v>
      </x:c>
      <x:c r="G119" s="459" t="n">
        <x:f>IFERROR(D119/E119,"")</x:f>
        <x:v>1.0094790491687897</x:v>
      </x:c>
      <x:c r="H119" s="459" t="n">
        <x:f>IFERROR(D119*1.05/E119,"")</x:f>
        <x:v>1.0599530016272292</x:v>
      </x:c>
      <x:c r="I119" s="459" t="n">
        <x:f>IFERROR(D119*1.12/E119,"")</x:f>
        <x:v>1.1306165350690445</x:v>
      </x:c>
      <x:c r="J119" s="610" t="n">
        <x:v>0.21807428021479108</x:v>
      </x:c>
      <x:c r="K119" s="607" t="n">
        <x:v>2450638.025593801</x:v>
      </x:c>
      <x:c r="L119" s="459" t="n">
        <x:f>IFERROR(K119/E119,"")</x:f>
        <x:v>1.012378728349272</x:v>
      </x:c>
      <x:c r="M119" s="610" t="n">
        <x:f>IFERROR(E119/D119,0)</x:f>
        <x:v>0.9906099594869305</x:v>
      </x:c>
      <x:c r="N119" s="610" t="n">
        <x:f>IFERROR(E119/K119,0)</x:f>
        <x:v>0.9877726309308612</x:v>
      </x:c>
      <x:c r="O119" s="613" t="n">
        <x:v>717</x:v>
      </x:c>
      <x:c r="P119" s="453" t="str">
        <x:f>IF(E119&gt;=D119,"ATINGIU A REFERÊNCIA","ABAIXO DA REFERÊNCIA")</x:f>
        <x:v>ABAIXO DA REFERÊNCIA</x:v>
      </x:c>
      <x:c r="Q119" s="453" t="str">
        <x:f>IF(E119&gt;=K119,"ATINGIU A REFERÊNCIA","ABAIXO DA REFERÊNCIA")</x:f>
        <x:v>ABAIXO DA REFERÊNCIA</x:v>
      </x:c>
    </x:row>
    <x:row r="120">
      <x:c r="A120" s="453" t="str">
        <x:v>STC</x:v>
      </x:c>
      <x:c r="B120" s="453" t="str">
        <x:v>SUL</x:v>
      </x:c>
      <x:c r="C120" s="453" t="str">
        <x:v>DEZEMBRO 2025</x:v>
      </x:c>
      <x:c r="D120" s="607" t="n">
        <x:v>1900765.33</x:v>
      </x:c>
      <x:c r="E120" s="607" t="n">
        <x:v>1864709.99</x:v>
      </x:c>
      <x:c r="F120" s="607" t="n">
        <x:f>E120-D120</x:f>
        <x:v>-36055.340000000084</x:v>
      </x:c>
      <x:c r="G120" s="459" t="n">
        <x:f>IFERROR(D120/E120,"")</x:f>
        <x:v>1.019335628700096</x:v>
      </x:c>
      <x:c r="H120" s="459" t="n">
        <x:f>IFERROR(D120*1.05/E120,"")</x:f>
        <x:v>1.070302410135101</x:v>
      </x:c>
      <x:c r="I120" s="459" t="n">
        <x:f>IFERROR(D120*1.12/E120,"")</x:f>
        <x:v>1.1416559041441077</x:v>
      </x:c>
      <x:c r="J120" s="610" t="n">
        <x:v>0.21807428021479108</x:v>
      </x:c>
      <x:c r="K120" s="607" t="n">
        <x:v>2450638.025593801</x:v>
      </x:c>
      <x:c r="L120" s="459" t="n">
        <x:f>IFERROR(K120/E120,"")</x:f>
        <x:v>1.3142193900048773</x:v>
      </x:c>
      <x:c r="M120" s="610" t="n">
        <x:f>IFERROR(E120/D120,0)</x:f>
        <x:v>0.9810311460173782</x:v>
      </x:c>
      <x:c r="N120" s="610" t="n">
        <x:f>IFERROR(E120/K120,0)</x:f>
        <x:v>0.7609079637733003</x:v>
      </x:c>
      <x:c r="O120" s="613" t="n">
        <x:v>668</x:v>
      </x:c>
      <x:c r="P120" s="453" t="str">
        <x:f>IF(E120&gt;=D120,"ATINGIU A REFERÊNCIA","ABAIXO DA REFERÊNCIA")</x:f>
        <x:v>ABAIXO DA REFERÊNCIA</x:v>
      </x:c>
      <x:c r="Q120" s="453" t="str">
        <x:f>IF(E120&gt;=K120,"ATINGIU A REFERÊNCIA","ABAIXO DA REFERÊNCIA")</x:f>
        <x:v>ABAIXO DA REFERÊNCIA</x:v>
      </x:c>
    </x:row>
    <x:row r="121">
      <x:c r="A121" s="454" t="str">
        <x:v>STC</x:v>
      </x:c>
      <x:c r="B121" s="454" t="str">
        <x:v>SUL</x:v>
      </x:c>
      <x:c r="C121" s="454" t="str">
        <x:v>TOTAL 2025</x:v>
      </x:c>
      <x:c r="D121" s="608" t="n">
        <x:v>30344101.730000004</x:v>
      </x:c>
      <x:c r="E121" s="608" t="n">
        <x:v>27699290.63</x:v>
      </x:c>
      <x:c r="F121" s="608" t="n">
        <x:f>E121-D121</x:f>
        <x:v>-2644811.100000005</x:v>
      </x:c>
      <x:c r="G121" s="460" t="n">
        <x:f>IFERROR(D121/E121,"")</x:f>
        <x:v>1.0954829903526668</x:v>
      </x:c>
      <x:c r="H121" s="460" t="n">
        <x:f>IFERROR(D121*1.05/E121,"")</x:f>
        <x:v>1.1502571398703</x:v>
      </x:c>
      <x:c r="I121" s="460" t="n">
        <x:f>IFERROR(D121*1.12/E121,"")</x:f>
        <x:v>1.226940949194987</x:v>
      </x:c>
      <x:c r="J121" s="611" t="n">
        <x:v>0.21807428021479108</x:v>
      </x:c>
      <x:c r="K121" s="608" t="n">
        <x:v>29407656.315848585</x:v>
      </x:c>
      <x:c r="L121" s="460" t="n">
        <x:f>IFERROR(K121/E121,"")</x:f>
        <x:v>1.0616754309223473</x:v>
      </x:c>
      <x:c r="M121" s="611" t="n">
        <x:f>IFERROR(E121/D121,0)</x:f>
        <x:v>0.912839367481253</x:v>
      </x:c>
      <x:c r="N121" s="611" t="n">
        <x:f>IFERROR(E121/K121,0)</x:f>
        <x:v>0.9419074520084111</x:v>
      </x:c>
      <x:c r="O121" s="614" t="n">
        <x:v>8629</x:v>
      </x:c>
      <x:c r="P121" s="454" t="str">
        <x:f>IF(E121&gt;=D121,"ATINGIU A REFERÊNCIA","ABAIXO DA REFERÊNCIA")</x:f>
        <x:v>ABAIXO DA REFERÊNCIA</x:v>
      </x:c>
      <x:c r="Q121" s="454" t="str">
        <x:f>IF(E121&gt;=K121,"ATINGIU A REFERÊNCIA","ABAIXO DA REFERÊNCIA")</x:f>
        <x:v>ABAIXO DA REFERÊNCIA</x:v>
      </x:c>
    </x:row>
  </x:sheetData>
  <x:mergeCells>
    <x:mergeCell ref="A1:Q1"/>
    <x:mergeCell ref="A2:Q2"/>
  </x:mergeCells>
  <x:conditionalFormatting sqref="F5:F121">
    <x:cfRule type="cellIs" dxfId="10" priority="1" operator="greaterThanOrEqual">
      <x:formula>0</x:formula>
    </x:cfRule>
    <x:cfRule type="cellIs" dxfId="11" priority="2" operator="lessThan">
      <x:formula>0</x:formula>
    </x:cfRule>
  </x:conditionalFormatting>
  <x:conditionalFormatting sqref="G5:I121">
    <x:cfRule type="cellIs" dxfId="12" priority="3" operator="lessThanOrEqual">
      <x:formula>1</x:formula>
    </x:cfRule>
    <x:cfRule type="cellIs" dxfId="13" priority="4" operator="greaterThan">
      <x:formula>1</x:formula>
    </x:cfRule>
  </x:conditionalFormatting>
  <x:conditionalFormatting sqref="L5:L121">
    <x:cfRule type="cellIs" dxfId="14" priority="5" operator="lessThanOrEqual">
      <x:formula>1</x:formula>
    </x:cfRule>
    <x:cfRule type="cellIs" dxfId="15" priority="6" operator="greaterThan">
      <x:formula>1</x:formula>
    </x:cfRule>
  </x:conditionalFormatting>
  <x:conditionalFormatting sqref="P5:Q121">
    <x:cfRule type="containsText" dxfId="16" priority="7" operator="containsText" text="ATINGIU"/>
    <x:cfRule type="containsText" dxfId="17" priority="8" operator="containsText" text="ABAIXO"/>
  </x:conditionalFormatting>
  <x:pageMargins left="0.7" right="0.7" top="0.75" bottom="0.75" header="0.3" footer="0.3"/>
</x:worksheet>
</file>

<file path=xl/worksheets/sheet5.xml><?xml version="1.0" encoding="utf-8"?>
<x:worksheet xmlns:x="http://schemas.openxmlformats.org/spreadsheetml/2006/main">
  <x:sheetViews>
    <x:sheetView showGridLines="0" workbookViewId="0"/>
  </x:sheetViews>
  <x:sheetFormatPr defaultRowHeight="15"/>
  <x:cols>
    <x:col min="1" max="1" width="10" hidden="0" customWidth="1"/>
    <x:col min="2" max="2" width="23" hidden="0" customWidth="1"/>
    <x:col min="3" max="3" width="16" hidden="0" customWidth="1"/>
    <x:col min="4" max="4" width="58" hidden="0" customWidth="1"/>
    <x:col min="5" max="5" width="15" hidden="0" customWidth="1"/>
    <x:col min="6" max="6" width="17" hidden="0" customWidth="1"/>
    <x:col min="7" max="7" width="17" hidden="0" customWidth="1"/>
    <x:col min="8" max="8" width="18" hidden="0" customWidth="1"/>
    <x:col min="9" max="9" width="18" hidden="0" customWidth="1"/>
    <x:col min="10" max="10" width="18" hidden="0" customWidth="1"/>
    <x:col min="11" max="11" width="17" hidden="0" customWidth="1"/>
    <x:col min="12" max="12" width="18" hidden="0" customWidth="1"/>
    <x:col min="13" max="13" width="20" hidden="0" customWidth="1"/>
    <x:col min="14" max="14" width="13" hidden="0" customWidth="1"/>
    <x:col min="15" max="15" width="23" hidden="0" customWidth="1"/>
  </x:cols>
  <x:sheetData>
    <x:row r="1" ht="36" customHeight="1">
      <x:c r="A1" s="4" t="str">
        <x:v>Volumetria anual | Modelo EQTL x proposta SETUP 2025</x:v>
      </x:c>
      <x:c r="B1" s="4" t="str">
        <x:v>Volumetria anual | Modelo EQTL x proposta SETUP 2025</x:v>
      </x:c>
      <x:c r="C1" s="4" t="str">
        <x:v>Volumetria anual | Modelo EQTL x proposta SETUP 2025</x:v>
      </x:c>
      <x:c r="D1" s="4" t="str">
        <x:v>Volumetria anual | Modelo EQTL x proposta SETUP 2025</x:v>
      </x:c>
      <x:c r="E1" s="4" t="str">
        <x:v>Volumetria anual | Modelo EQTL x proposta SETUP 2025</x:v>
      </x:c>
      <x:c r="F1" s="4" t="str">
        <x:v>Volumetria anual | Modelo EQTL x proposta SETUP 2025</x:v>
      </x:c>
      <x:c r="G1" s="4" t="str">
        <x:v>Volumetria anual | Modelo EQTL x proposta SETUP 2025</x:v>
      </x:c>
      <x:c r="H1" s="4" t="str">
        <x:v>Volumetria anual | Modelo EQTL x proposta SETUP 2025</x:v>
      </x:c>
      <x:c r="I1" s="4" t="str">
        <x:v>Volumetria anual | Modelo EQTL x proposta SETUP 2025</x:v>
      </x:c>
      <x:c r="J1" s="4" t="str">
        <x:v>Volumetria anual | Modelo EQTL x proposta SETUP 2025</x:v>
      </x:c>
      <x:c r="K1" s="4" t="str">
        <x:v>Volumetria anual | Modelo EQTL x proposta SETUP 2025</x:v>
      </x:c>
      <x:c r="L1" s="4" t="str">
        <x:v>Volumetria anual | Modelo EQTL x proposta SETUP 2025</x:v>
      </x:c>
      <x:c r="M1" s="4" t="str">
        <x:v>Volumetria anual | Modelo EQTL x proposta SETUP 2025</x:v>
      </x:c>
      <x:c r="N1" s="4" t="str">
        <x:v>Volumetria anual | Modelo EQTL x proposta SETUP 2025</x:v>
      </x:c>
      <x:c r="O1" s="4" t="str">
        <x:v>Volumetria anual | Modelo EQTL x proposta SETUP 2025</x:v>
      </x:c>
    </x:row>
    <x:row r="2" ht="34" customHeight="1">
      <x:c r="A2" s="13" t="str">
        <x:v>As quantidades SETUP representam o executado de 2025 convertido pelas regras do de/para. Disponibilidade e perdas não aparecem nesta aba de produção.</x:v>
      </x:c>
      <x:c r="B2" s="14" t="str">
        <x:v>As quantidades SETUP representam o executado de 2025 convertido pelas regras do de/para. Disponibilidade e perdas não aparecem nesta aba de produção.</x:v>
      </x:c>
      <x:c r="C2" s="14" t="str">
        <x:v>As quantidades SETUP representam o executado de 2025 convertido pelas regras do de/para. Disponibilidade e perdas não aparecem nesta aba de produção.</x:v>
      </x:c>
      <x:c r="D2" s="14" t="str">
        <x:v>As quantidades SETUP representam o executado de 2025 convertido pelas regras do de/para. Disponibilidade e perdas não aparecem nesta aba de produção.</x:v>
      </x:c>
      <x:c r="E2" s="14" t="str">
        <x:v>As quantidades SETUP representam o executado de 2025 convertido pelas regras do de/para. Disponibilidade e perdas não aparecem nesta aba de produção.</x:v>
      </x:c>
      <x:c r="F2" s="14" t="str">
        <x:v>As quantidades SETUP representam o executado de 2025 convertido pelas regras do de/para. Disponibilidade e perdas não aparecem nesta aba de produção.</x:v>
      </x:c>
      <x:c r="G2" s="14" t="str">
        <x:v>As quantidades SETUP representam o executado de 2025 convertido pelas regras do de/para. Disponibilidade e perdas não aparecem nesta aba de produção.</x:v>
      </x:c>
      <x:c r="H2" s="14" t="str">
        <x:v>As quantidades SETUP representam o executado de 2025 convertido pelas regras do de/para. Disponibilidade e perdas não aparecem nesta aba de produção.</x:v>
      </x:c>
      <x:c r="I2" s="14" t="str">
        <x:v>As quantidades SETUP representam o executado de 2025 convertido pelas regras do de/para. Disponibilidade e perdas não aparecem nesta aba de produção.</x:v>
      </x:c>
      <x:c r="J2" s="14" t="str">
        <x:v>As quantidades SETUP representam o executado de 2025 convertido pelas regras do de/para. Disponibilidade e perdas não aparecem nesta aba de produção.</x:v>
      </x:c>
      <x:c r="K2" s="14" t="str">
        <x:v>As quantidades SETUP representam o executado de 2025 convertido pelas regras do de/para. Disponibilidade e perdas não aparecem nesta aba de produção.</x:v>
      </x:c>
      <x:c r="L2" s="14" t="str">
        <x:v>As quantidades SETUP representam o executado de 2025 convertido pelas regras do de/para. Disponibilidade e perdas não aparecem nesta aba de produção.</x:v>
      </x:c>
      <x:c r="M2" s="14" t="str">
        <x:v>As quantidades SETUP representam o executado de 2025 convertido pelas regras do de/para. Disponibilidade e perdas não aparecem nesta aba de produção.</x:v>
      </x:c>
      <x:c r="N2" s="14" t="str">
        <x:v>As quantidades SETUP representam o executado de 2025 convertido pelas regras do de/para. Disponibilidade e perdas não aparecem nesta aba de produção.</x:v>
      </x:c>
      <x:c r="O2" s="15" t="str">
        <x:v>As quantidades SETUP representam o executado de 2025 convertido pelas regras do de/para. Disponibilidade e perdas não aparecem nesta aba de produção.</x:v>
      </x:c>
    </x:row>
    <x:row r="4" ht="30" customHeight="1">
      <x:c r="A4" s="27" t="str">
        <x:v>ÁREA</x:v>
      </x:c>
      <x:c r="B4" s="28" t="str">
        <x:v>TIPO DE SERVIÇO</x:v>
      </x:c>
      <x:c r="C4" s="28" t="str">
        <x:v>CÓDIGO NOVO</x:v>
      </x:c>
      <x:c r="D4" s="28" t="str">
        <x:v>DESCRIÇÃO</x:v>
      </x:c>
      <x:c r="E4" s="28" t="str">
        <x:v>UNIDADE</x:v>
      </x:c>
      <x:c r="F4" s="28" t="str">
        <x:v>VOLUME EQTL 12M</x:v>
      </x:c>
      <x:c r="G4" s="28" t="str">
        <x:v>VALOR UNIT. K1</x:v>
      </x:c>
      <x:c r="H4" s="28" t="str">
        <x:v>VALOR EQTL K1</x:v>
      </x:c>
      <x:c r="I4" s="28" t="str">
        <x:v>VOLUME SETUP 12M</x:v>
      </x:c>
      <x:c r="J4" s="28" t="str">
        <x:v>VALOR SETUP K1</x:v>
      </x:c>
      <x:c r="K4" s="28" t="str">
        <x:v>DELTA VOLUME</x:v>
      </x:c>
      <x:c r="L4" s="28" t="str">
        <x:v>DELTA VALOR K1</x:v>
      </x:c>
      <x:c r="M4" s="28" t="str">
        <x:v>REFERÊNCIA 073 ALOCADA</x:v>
      </x:c>
      <x:c r="N4" s="28" t="str">
        <x:v>K DA LINHA</x:v>
      </x:c>
      <x:c r="O4" s="29" t="str">
        <x:v>STATUS</x:v>
      </x:c>
    </x:row>
    <x:row r="5">
      <x:c r="A5" s="452" t="str">
        <x:v>STC</x:v>
      </x:c>
      <x:c r="B5" s="452" t="str">
        <x:v>PLANTÃO</x:v>
      </x:c>
      <x:c r="C5" s="452" t="str">
        <x:v>5013300039</x:v>
      </x:c>
      <x:c r="D5" s="600" t="str">
        <x:v>ATEND EMERG FALTA ENERGIA INDIV</x:v>
      </x:c>
      <x:c r="E5" s="452" t="str">
        <x:v>UNIDADE</x:v>
      </x:c>
      <x:c r="F5" s="603" t="n">
        <x:v>144827.5</x:v>
      </x:c>
      <x:c r="G5" s="606" t="n">
        <x:v>216.86</x:v>
      </x:c>
      <x:c r="H5" s="606" t="n">
        <x:f>F5*G5</x:f>
        <x:v>31407291.650000002</x:v>
      </x:c>
      <x:c r="I5" s="603" t="n">
        <x:v>224075</x:v>
      </x:c>
      <x:c r="J5" s="606" t="n">
        <x:f>I5*G5</x:f>
        <x:v>48592904.5</x:v>
      </x:c>
      <x:c r="K5" s="606" t="n">
        <x:f>I5-F5</x:f>
        <x:v>79247.5</x:v>
      </x:c>
      <x:c r="L5" s="606" t="n">
        <x:f>J5-H5</x:f>
        <x:v>17185612.849999998</x:v>
      </x:c>
      <x:c r="M5" s="606" t="n">
        <x:v>84086384.5</x:v>
      </x:c>
      <x:c r="N5" s="458" t="n">
        <x:f>IFERROR(M5/J5,"")</x:f>
        <x:v>1.7304251590888131</x:v>
      </x:c>
      <x:c r="O5" s="452" t="str">
        <x:v>VOLUME SETUP MAIOR</x:v>
      </x:c>
    </x:row>
    <x:row r="6">
      <x:c r="A6" s="453" t="str">
        <x:v>STC</x:v>
      </x:c>
      <x:c r="B6" s="453" t="str">
        <x:v>PLANTÃO</x:v>
      </x:c>
      <x:c r="C6" s="453" t="str">
        <x:v>5013300038</x:v>
      </x:c>
      <x:c r="D6" s="601" t="str">
        <x:v>ATEND EMERG FALTA ENERGIA COLETIVA BT</x:v>
      </x:c>
      <x:c r="E6" s="453" t="str">
        <x:v>UNIDADE</x:v>
      </x:c>
      <x:c r="F6" s="604" t="n">
        <x:v>30028</x:v>
      </x:c>
      <x:c r="G6" s="607" t="n">
        <x:v>442.17</x:v>
      </x:c>
      <x:c r="H6" s="607" t="n">
        <x:f>F6*G6</x:f>
        <x:v>13277480.76</x:v>
      </x:c>
      <x:c r="I6" s="604" t="n">
        <x:v>0</x:v>
      </x:c>
      <x:c r="J6" s="607" t="n">
        <x:f>I6*G6</x:f>
        <x:v>0</x:v>
      </x:c>
      <x:c r="K6" s="607" t="n">
        <x:f>I6-F6</x:f>
        <x:v>-30028</x:v>
      </x:c>
      <x:c r="L6" s="607" t="n">
        <x:f>J6-H6</x:f>
        <x:v>-13277480.76</x:v>
      </x:c>
      <x:c r="M6" s="607" t="n">
        <x:v>0</x:v>
      </x:c>
      <x:c r="N6" s="459" t="str">
        <x:f>IFERROR(M6/J6,"")</x:f>
      </x:c>
      <x:c r="O6" s="453" t="str">
        <x:v>SEM HISTÓRICO EM 2025</x:v>
      </x:c>
    </x:row>
    <x:row r="7">
      <x:c r="A7" s="453" t="str">
        <x:v>O&amp;M</x:v>
      </x:c>
      <x:c r="B7" s="453" t="str">
        <x:v>LINHA MORTA</x:v>
      </x:c>
      <x:c r="C7" s="453" t="str">
        <x:v>5024000064</x:v>
      </x:c>
      <x:c r="D7" s="601" t="str">
        <x:v>INST RAMAL DE CONEXAO CONC/MULTIPLEX LM</x:v>
      </x:c>
      <x:c r="E7" s="453" t="str">
        <x:v>UNIDADE</x:v>
      </x:c>
      <x:c r="F7" s="604" t="n">
        <x:v>21616</x:v>
      </x:c>
      <x:c r="G7" s="607" t="n">
        <x:v>499.51</x:v>
      </x:c>
      <x:c r="H7" s="607" t="n">
        <x:f>F7*G7</x:f>
        <x:v>10797408.16</x:v>
      </x:c>
      <x:c r="I7" s="604" t="n">
        <x:v>2700</x:v>
      </x:c>
      <x:c r="J7" s="607" t="n">
        <x:f>I7*G7</x:f>
        <x:v>1348677</x:v>
      </x:c>
      <x:c r="K7" s="607" t="n">
        <x:f>I7-F7</x:f>
        <x:v>-18916</x:v>
      </x:c>
      <x:c r="L7" s="607" t="n">
        <x:f>J7-H7</x:f>
        <x:v>-9448731.16</x:v>
      </x:c>
      <x:c r="M7" s="607" t="n">
        <x:v>461194.91</x:v>
      </x:c>
      <x:c r="N7" s="459" t="n">
        <x:f>IFERROR(M7/J7,"")</x:f>
        <x:v>0.34196098102065947</x:v>
      </x:c>
      <x:c r="O7" s="453" t="str">
        <x:v>VOLUME EQTL MAIOR</x:v>
      </x:c>
    </x:row>
    <x:row r="8">
      <x:c r="A8" s="453" t="str">
        <x:v>STC</x:v>
      </x:c>
      <x:c r="B8" s="453" t="str">
        <x:v>CORTE</x:v>
      </x:c>
      <x:c r="C8" s="453" t="str">
        <x:v>5082000181</x:v>
      </x:c>
      <x:c r="D8" s="601" t="str">
        <x:v>ACAO PRODUTIVA CORTE POSTE STC</x:v>
      </x:c>
      <x:c r="E8" s="453" t="str">
        <x:v>UNIDADE</x:v>
      </x:c>
      <x:c r="F8" s="604" t="n">
        <x:v>119583.83045</x:v>
      </x:c>
      <x:c r="G8" s="607" t="n">
        <x:v>60.2</x:v>
      </x:c>
      <x:c r="H8" s="607" t="n">
        <x:f>F8*G8</x:f>
        <x:v>7198946.59309</x:v>
      </x:c>
      <x:c r="I8" s="604" t="n">
        <x:v>0</x:v>
      </x:c>
      <x:c r="J8" s="607" t="n">
        <x:f>I8*G8</x:f>
        <x:v>0</x:v>
      </x:c>
      <x:c r="K8" s="607" t="n">
        <x:f>I8-F8</x:f>
        <x:v>-119583.83045</x:v>
      </x:c>
      <x:c r="L8" s="607" t="n">
        <x:f>J8-H8</x:f>
        <x:v>-7198946.59309</x:v>
      </x:c>
      <x:c r="M8" s="607" t="n">
        <x:v>0</x:v>
      </x:c>
      <x:c r="N8" s="459" t="str">
        <x:f>IFERROR(M8/J8,"")</x:f>
      </x:c>
      <x:c r="O8" s="453" t="str">
        <x:v>SEM HISTÓRICO EM 2025</x:v>
      </x:c>
    </x:row>
    <x:row r="9">
      <x:c r="A9" s="453" t="str">
        <x:v>O&amp;M</x:v>
      </x:c>
      <x:c r="B9" s="453" t="str">
        <x:v>LINHA MORTA</x:v>
      </x:c>
      <x:c r="C9" s="453" t="str">
        <x:v>5020000098</x:v>
      </x:c>
      <x:c r="D9" s="601" t="str">
        <x:v>INST POSTE DE FIBRA 7 A 19M LM</x:v>
      </x:c>
      <x:c r="E9" s="453" t="str">
        <x:v>UNIDADE</x:v>
      </x:c>
      <x:c r="F9" s="604" t="n">
        <x:v>9503</x:v>
      </x:c>
      <x:c r="G9" s="607" t="n">
        <x:v>1174.76</x:v>
      </x:c>
      <x:c r="H9" s="607" t="n">
        <x:f>F9*G9</x:f>
        <x:v>11163744.28</x:v>
      </x:c>
      <x:c r="I9" s="604" t="n">
        <x:v>4021.084327</x:v>
      </x:c>
      <x:c r="J9" s="607" t="n">
        <x:f>I9*G9</x:f>
        <x:v>4723809.02398652</x:v>
      </x:c>
      <x:c r="K9" s="607" t="n">
        <x:f>I9-F9</x:f>
        <x:v>-5481.9156729999995</x:v>
      </x:c>
      <x:c r="L9" s="607" t="n">
        <x:f>J9-H9</x:f>
        <x:v>-6439935.256013479</x:v>
      </x:c>
      <x:c r="M9" s="607" t="n">
        <x:v>4977669.66</x:v>
      </x:c>
      <x:c r="N9" s="459" t="n">
        <x:f>IFERROR(M9/J9,"")</x:f>
        <x:v>1.0537406645197611</x:v>
      </x:c>
      <x:c r="O9" s="453" t="str">
        <x:v>VOLUME EQTL MAIOR</x:v>
      </x:c>
    </x:row>
    <x:row r="10">
      <x:c r="A10" s="453" t="str">
        <x:v>STC</x:v>
      </x:c>
      <x:c r="B10" s="453" t="str">
        <x:v>LIGAÇÃO NOVA</x:v>
      </x:c>
      <x:c r="C10" s="453" t="str">
        <x:v>5082000199</x:v>
      </x:c>
      <x:c r="D10" s="601" t="str">
        <x:v>RET MEDIDOR ELETRONICO STC</x:v>
      </x:c>
      <x:c r="E10" s="453" t="str">
        <x:v>UNIDADE</x:v>
      </x:c>
      <x:c r="F10" s="604" t="n">
        <x:v>68134.838957</x:v>
      </x:c>
      <x:c r="G10" s="607" t="n">
        <x:v>115.06</x:v>
      </x:c>
      <x:c r="H10" s="607" t="n">
        <x:f>F10*G10</x:f>
        <x:v>7839594.5703924205</x:v>
      </x:c>
      <x:c r="I10" s="604" t="n">
        <x:v>14476</x:v>
      </x:c>
      <x:c r="J10" s="607" t="n">
        <x:f>I10*G10</x:f>
        <x:v>1665608.56</x:v>
      </x:c>
      <x:c r="K10" s="607" t="n">
        <x:f>I10-F10</x:f>
        <x:v>-53658.838957</x:v>
      </x:c>
      <x:c r="L10" s="607" t="n">
        <x:f>J10-H10</x:f>
        <x:v>-6173986.01039242</x:v>
      </x:c>
      <x:c r="M10" s="607" t="n">
        <x:v>291876.74</x:v>
      </x:c>
      <x:c r="N10" s="459" t="n">
        <x:f>IFERROR(M10/J10,"")</x:f>
        <x:v>0.1752372958505929</x:v>
      </x:c>
      <x:c r="O10" s="453" t="str">
        <x:v>VOLUME EQTL MAIOR</x:v>
      </x:c>
    </x:row>
    <x:row r="11">
      <x:c r="A11" s="453" t="str">
        <x:v>STC</x:v>
      </x:c>
      <x:c r="B11" s="453" t="str">
        <x:v>LIGAÇÃO NOVA</x:v>
      </x:c>
      <x:c r="C11" s="453" t="str">
        <x:v>5082000196</x:v>
      </x:c>
      <x:c r="D11" s="601" t="str">
        <x:v>REATIVACAO UC S/ INST MEDIDOR E RAMAL</x:v>
      </x:c>
      <x:c r="E11" s="453" t="str">
        <x:v>UNIDADE</x:v>
      </x:c>
      <x:c r="F11" s="604" t="n">
        <x:v>0</x:v>
      </x:c>
      <x:c r="G11" s="607" t="n">
        <x:v>126.44</x:v>
      </x:c>
      <x:c r="H11" s="607" t="n">
        <x:f>F11*G11</x:f>
        <x:v>0</x:v>
      </x:c>
      <x:c r="I11" s="604" t="n">
        <x:v>45549</x:v>
      </x:c>
      <x:c r="J11" s="607" t="n">
        <x:f>I11*G11</x:f>
        <x:v>5759215.56</x:v>
      </x:c>
      <x:c r="K11" s="607" t="n">
        <x:f>I11-F11</x:f>
        <x:v>45549</x:v>
      </x:c>
      <x:c r="L11" s="607" t="n">
        <x:f>J11-H11</x:f>
        <x:v>5759215.56</x:v>
      </x:c>
      <x:c r="M11" s="607" t="n">
        <x:v>3226235.67</x:v>
      </x:c>
      <x:c r="N11" s="459" t="n">
        <x:f>IFERROR(M11/J11,"")</x:f>
        <x:v>0.5601866497943689</x:v>
      </x:c>
      <x:c r="O11" s="453" t="str">
        <x:v>NÃO PREVISTO PELA EQTL</x:v>
      </x:c>
    </x:row>
    <x:row r="12">
      <x:c r="A12" s="453" t="str">
        <x:v>O&amp;M</x:v>
      </x:c>
      <x:c r="B12" s="453" t="str">
        <x:v>LINHA VIVA</x:v>
      </x:c>
      <x:c r="C12" s="453" t="str">
        <x:v>5031200310</x:v>
      </x:c>
      <x:c r="D12" s="601" t="str">
        <x:v>INST ESTR PRI 2/3F SUS/PAS SP CRUZ SP LV</x:v>
      </x:c>
      <x:c r="E12" s="453" t="str">
        <x:v>UNIDADE</x:v>
      </x:c>
      <x:c r="F12" s="604" t="n">
        <x:v>10486</x:v>
      </x:c>
      <x:c r="G12" s="607" t="n">
        <x:v>621.71</x:v>
      </x:c>
      <x:c r="H12" s="607" t="n">
        <x:f>F12*G12</x:f>
        <x:v>6519251.0600000005</x:v>
      </x:c>
      <x:c r="I12" s="604" t="n">
        <x:v>1438</x:v>
      </x:c>
      <x:c r="J12" s="607" t="n">
        <x:f>I12*G12</x:f>
        <x:v>894018.9800000001</x:v>
      </x:c>
      <x:c r="K12" s="607" t="n">
        <x:f>I12-F12</x:f>
        <x:v>-9048</x:v>
      </x:c>
      <x:c r="L12" s="607" t="n">
        <x:f>J12-H12</x:f>
        <x:v>-5625232.08</x:v>
      </x:c>
      <x:c r="M12" s="607" t="n">
        <x:v>1518266.32</x:v>
      </x:c>
      <x:c r="N12" s="459" t="n">
        <x:f>IFERROR(M12/J12,"")</x:f>
        <x:v>1.698248419737129</x:v>
      </x:c>
      <x:c r="O12" s="453" t="str">
        <x:v>VOLUME EQTL MAIOR</x:v>
      </x:c>
    </x:row>
    <x:row r="13">
      <x:c r="A13" s="453" t="str">
        <x:v>STC</x:v>
      </x:c>
      <x:c r="B13" s="453" t="str">
        <x:v>CORTE</x:v>
      </x:c>
      <x:c r="C13" s="453" t="str">
        <x:v>5082000188</x:v>
      </x:c>
      <x:c r="D13" s="601" t="str">
        <x:v>ACAO PRODUTIVA RELIGACAO POSTE STC</x:v>
      </x:c>
      <x:c r="E13" s="453" t="str">
        <x:v>UNIDADE</x:v>
      </x:c>
      <x:c r="F13" s="604" t="n">
        <x:v>79776.9595</x:v>
      </x:c>
      <x:c r="G13" s="607" t="n">
        <x:v>60.2</x:v>
      </x:c>
      <x:c r="H13" s="607" t="n">
        <x:f>F13*G13</x:f>
        <x:v>4802572.9619</x:v>
      </x:c>
      <x:c r="I13" s="604" t="n">
        <x:v>0</x:v>
      </x:c>
      <x:c r="J13" s="607" t="n">
        <x:f>I13*G13</x:f>
        <x:v>0</x:v>
      </x:c>
      <x:c r="K13" s="607" t="n">
        <x:f>I13-F13</x:f>
        <x:v>-79776.9595</x:v>
      </x:c>
      <x:c r="L13" s="607" t="n">
        <x:f>J13-H13</x:f>
        <x:v>-4802572.9619</x:v>
      </x:c>
      <x:c r="M13" s="607" t="n">
        <x:v>0</x:v>
      </x:c>
      <x:c r="N13" s="459" t="str">
        <x:f>IFERROR(M13/J13,"")</x:f>
      </x:c>
      <x:c r="O13" s="453" t="str">
        <x:v>SEM HISTÓRICO EM 2025</x:v>
      </x:c>
    </x:row>
    <x:row r="14">
      <x:c r="A14" s="453" t="str">
        <x:v>STC</x:v>
      </x:c>
      <x:c r="B14" s="453" t="str">
        <x:v>CORTE</x:v>
      </x:c>
      <x:c r="C14" s="453" t="str">
        <x:v>5082000184</x:v>
      </x:c>
      <x:c r="D14" s="601" t="str">
        <x:v>ACAO PRODUTIVA CORTE DISJ STC</x:v>
      </x:c>
      <x:c r="E14" s="453" t="str">
        <x:v>UNIDADE</x:v>
      </x:c>
      <x:c r="F14" s="604" t="n">
        <x:v>17083.40435</x:v>
      </x:c>
      <x:c r="G14" s="607" t="n">
        <x:v>31.41</x:v>
      </x:c>
      <x:c r="H14" s="607" t="n">
        <x:f>F14*G14</x:f>
        <x:v>536589.7306335</x:v>
      </x:c>
      <x:c r="I14" s="604" t="n">
        <x:v>165585</x:v>
      </x:c>
      <x:c r="J14" s="607" t="n">
        <x:f>I14*G14</x:f>
        <x:v>5201024.85</x:v>
      </x:c>
      <x:c r="K14" s="607" t="n">
        <x:f>I14-F14</x:f>
        <x:v>148501.59565</x:v>
      </x:c>
      <x:c r="L14" s="607" t="n">
        <x:f>J14-H14</x:f>
        <x:v>4664435.1193665</x:v>
      </x:c>
      <x:c r="M14" s="607" t="n">
        <x:v>3518681.25</x:v>
      </x:c>
      <x:c r="N14" s="459" t="n">
        <x:f>IFERROR(M14/J14,"")</x:f>
        <x:v>0.6765361349888571</x:v>
      </x:c>
      <x:c r="O14" s="453" t="str">
        <x:v>VOLUME SETUP MAIOR</x:v>
      </x:c>
    </x:row>
    <x:row r="15">
      <x:c r="A15" s="453" t="str">
        <x:v>STC</x:v>
      </x:c>
      <x:c r="B15" s="453" t="str">
        <x:v>LIGAÇÃO NOVA</x:v>
      </x:c>
      <x:c r="C15" s="453" t="str">
        <x:v>5082000204</x:v>
      </x:c>
      <x:c r="D15" s="601" t="str">
        <x:v>RET RAMAL DE CONEXAO CONC/MULTIPLEX STC</x:v>
      </x:c>
      <x:c r="E15" s="453" t="str">
        <x:v>UNIDADE</x:v>
      </x:c>
      <x:c r="F15" s="604" t="n">
        <x:v>50660</x:v>
      </x:c>
      <x:c r="G15" s="607" t="n">
        <x:v>168.17</x:v>
      </x:c>
      <x:c r="H15" s="607" t="n">
        <x:f>F15*G15</x:f>
        <x:v>8519492.2</x:v>
      </x:c>
      <x:c r="I15" s="604" t="n">
        <x:v>23682</x:v>
      </x:c>
      <x:c r="J15" s="607" t="n">
        <x:f>I15*G15</x:f>
        <x:v>3982601.9399999995</x:v>
      </x:c>
      <x:c r="K15" s="607" t="n">
        <x:f>I15-F15</x:f>
        <x:v>-26978</x:v>
      </x:c>
      <x:c r="L15" s="607" t="n">
        <x:f>J15-H15</x:f>
        <x:v>-4536890.26</x:v>
      </x:c>
      <x:c r="M15" s="607" t="n">
        <x:v>337231.68</x:v>
      </x:c>
      <x:c r="N15" s="459" t="n">
        <x:f>IFERROR(M15/J15,"")</x:f>
        <x:v>0.08467622049116966</x:v>
      </x:c>
      <x:c r="O15" s="453" t="str">
        <x:v>VOLUME EQTL MAIOR</x:v>
      </x:c>
    </x:row>
    <x:row r="16">
      <x:c r="A16" s="453" t="str">
        <x:v>O&amp;M</x:v>
      </x:c>
      <x:c r="B16" s="453" t="str">
        <x:v>LINHA VIVA</x:v>
      </x:c>
      <x:c r="C16" s="453" t="str">
        <x:v>5031200316</x:v>
      </x:c>
      <x:c r="D16" s="601" t="str">
        <x:v>INST ESTR PRI 2/3F ANC/AMA DP CRUZ DP LV</x:v>
      </x:c>
      <x:c r="E16" s="453" t="str">
        <x:v>UNIDADE</x:v>
      </x:c>
      <x:c r="F16" s="604" t="n">
        <x:v>2858.666667</x:v>
      </x:c>
      <x:c r="G16" s="607" t="n">
        <x:v>1669.48</x:v>
      </x:c>
      <x:c r="H16" s="607" t="n">
        <x:f>F16*G16</x:f>
        <x:v>4772486.82722316</x:v>
      </x:c>
      <x:c r="I16" s="604" t="n">
        <x:v>204</x:v>
      </x:c>
      <x:c r="J16" s="607" t="n">
        <x:f>I16*G16</x:f>
        <x:v>340573.92</x:v>
      </x:c>
      <x:c r="K16" s="607" t="n">
        <x:f>I16-F16</x:f>
        <x:v>-2654.666667</x:v>
      </x:c>
      <x:c r="L16" s="607" t="n">
        <x:f>J16-H16</x:f>
        <x:v>-4431912.90722316</x:v>
      </x:c>
      <x:c r="M16" s="607" t="n">
        <x:v>662339.18</x:v>
      </x:c>
      <x:c r="N16" s="459" t="n">
        <x:f>IFERROR(M16/J16,"")</x:f>
        <x:v>1.9447736338707324</x:v>
      </x:c>
      <x:c r="O16" s="453" t="str">
        <x:v>VOLUME EQTL MAIOR</x:v>
      </x:c>
    </x:row>
    <x:row r="17">
      <x:c r="A17" s="453" t="str">
        <x:v>O&amp;M</x:v>
      </x:c>
      <x:c r="B17" s="453" t="str">
        <x:v>LINHA VIVA</x:v>
      </x:c>
      <x:c r="C17" s="453" t="str">
        <x:v>5031200314</x:v>
      </x:c>
      <x:c r="D17" s="601" t="str">
        <x:v>INST ESTR PRI 2/3F ANC/AMA SP CRUZ DP LV</x:v>
      </x:c>
      <x:c r="E17" s="453" t="str">
        <x:v>UNIDADE</x:v>
      </x:c>
      <x:c r="F17" s="604" t="n">
        <x:v>3167.449643</x:v>
      </x:c>
      <x:c r="G17" s="607" t="n">
        <x:v>1252.08</x:v>
      </x:c>
      <x:c r="H17" s="607" t="n">
        <x:f>F17*G17</x:f>
        <x:v>3965900.34900744</x:v>
      </x:c>
      <x:c r="I17" s="604" t="n">
        <x:v>210</x:v>
      </x:c>
      <x:c r="J17" s="607" t="n">
        <x:f>I17*G17</x:f>
        <x:v>262936.8</x:v>
      </x:c>
      <x:c r="K17" s="607" t="n">
        <x:f>I17-F17</x:f>
        <x:v>-2957.449643</x:v>
      </x:c>
      <x:c r="L17" s="607" t="n">
        <x:f>J17-H17</x:f>
        <x:v>-3702963.54900744</x:v>
      </x:c>
      <x:c r="M17" s="607" t="n">
        <x:v>457710.69</x:v>
      </x:c>
      <x:c r="N17" s="459" t="n">
        <x:f>IFERROR(M17/J17,"")</x:f>
        <x:v>1.740763141561014</x:v>
      </x:c>
      <x:c r="O17" s="453" t="str">
        <x:v>VOLUME EQTL MAIOR</x:v>
      </x:c>
    </x:row>
    <x:row r="18">
      <x:c r="A18" s="453" t="str">
        <x:v>STC</x:v>
      </x:c>
      <x:c r="B18" s="453" t="str">
        <x:v>CORTE</x:v>
      </x:c>
      <x:c r="C18" s="453" t="str">
        <x:v>5082000190</x:v>
      </x:c>
      <x:c r="D18" s="601" t="str">
        <x:v>INST MEDIDOR ELETRONICO COMERCIAL STC</x:v>
      </x:c>
      <x:c r="E18" s="453" t="str">
        <x:v>UNIDADE</x:v>
      </x:c>
      <x:c r="F18" s="604" t="n">
        <x:v>54139.2</x:v>
      </x:c>
      <x:c r="G18" s="607" t="n">
        <x:v>68.05</x:v>
      </x:c>
      <x:c r="H18" s="607" t="n">
        <x:f>F18*G18</x:f>
        <x:v>3684172.5599999996</x:v>
      </x:c>
      <x:c r="I18" s="604" t="n">
        <x:v>0</x:v>
      </x:c>
      <x:c r="J18" s="607" t="n">
        <x:f>I18*G18</x:f>
        <x:v>0</x:v>
      </x:c>
      <x:c r="K18" s="607" t="n">
        <x:f>I18-F18</x:f>
        <x:v>-54139.2</x:v>
      </x:c>
      <x:c r="L18" s="607" t="n">
        <x:f>J18-H18</x:f>
        <x:v>-3684172.5599999996</x:v>
      </x:c>
      <x:c r="M18" s="607" t="n">
        <x:v>0</x:v>
      </x:c>
      <x:c r="N18" s="459" t="str">
        <x:f>IFERROR(M18/J18,"")</x:f>
      </x:c>
      <x:c r="O18" s="453" t="str">
        <x:v>SEM HISTÓRICO EM 2025</x:v>
      </x:c>
    </x:row>
    <x:row r="19">
      <x:c r="A19" s="453" t="str">
        <x:v>O&amp;M</x:v>
      </x:c>
      <x:c r="B19" s="453" t="str">
        <x:v>LINHA MORTA</x:v>
      </x:c>
      <x:c r="C19" s="453" t="str">
        <x:v>5022200035</x:v>
      </x:c>
      <x:c r="D19" s="601" t="str">
        <x:v>INST 1HASTE ADICIONAL ATERRAMENTO LM</x:v>
      </x:c>
      <x:c r="E19" s="453" t="str">
        <x:v>UNIDADE</x:v>
      </x:c>
      <x:c r="F19" s="604" t="n">
        <x:v>13190</x:v>
      </x:c>
      <x:c r="G19" s="607" t="n">
        <x:v>340.85</x:v>
      </x:c>
      <x:c r="H19" s="607" t="n">
        <x:f>F19*G19</x:f>
        <x:v>4495811.5</x:v>
      </x:c>
      <x:c r="I19" s="604" t="n">
        <x:v>2697</x:v>
      </x:c>
      <x:c r="J19" s="607" t="n">
        <x:f>I19*G19</x:f>
        <x:v>919272.4500000001</x:v>
      </x:c>
      <x:c r="K19" s="607" t="n">
        <x:f>I19-F19</x:f>
        <x:v>-10493</x:v>
      </x:c>
      <x:c r="L19" s="607" t="n">
        <x:f>J19-H19</x:f>
        <x:v>-3576539.05</x:v>
      </x:c>
      <x:c r="M19" s="607" t="n">
        <x:v>171107.54</x:v>
      </x:c>
      <x:c r="N19" s="459" t="n">
        <x:f>IFERROR(M19/J19,"")</x:f>
        <x:v>0.1861336538476705</x:v>
      </x:c>
      <x:c r="O19" s="453" t="str">
        <x:v>VOLUME EQTL MAIOR</x:v>
      </x:c>
    </x:row>
    <x:row r="20">
      <x:c r="A20" s="453" t="str">
        <x:v>O&amp;M</x:v>
      </x:c>
      <x:c r="B20" s="453" t="str">
        <x:v>LINHA MORTA</x:v>
      </x:c>
      <x:c r="C20" s="453" t="str">
        <x:v>5025300148</x:v>
      </x:c>
      <x:c r="D20" s="601" t="str">
        <x:v>RET ESTR CP TRAFO DT 3F LM</x:v>
      </x:c>
      <x:c r="E20" s="453" t="str">
        <x:v>CONJUNTO</x:v>
      </x:c>
      <x:c r="F20" s="604" t="n">
        <x:v>1631.344362</x:v>
      </x:c>
      <x:c r="G20" s="607" t="n">
        <x:v>2168.91</x:v>
      </x:c>
      <x:c r="H20" s="607" t="n">
        <x:f>F20*G20</x:f>
        <x:v>3538239.10018542</x:v>
      </x:c>
      <x:c r="I20" s="604" t="n">
        <x:v>101</x:v>
      </x:c>
      <x:c r="J20" s="607" t="n">
        <x:f>I20*G20</x:f>
        <x:v>219059.90999999997</x:v>
      </x:c>
      <x:c r="K20" s="607" t="n">
        <x:f>I20-F20</x:f>
        <x:v>-1530.344362</x:v>
      </x:c>
      <x:c r="L20" s="607" t="n">
        <x:f>J20-H20</x:f>
        <x:v>-3319179.1901854197</x:v>
      </x:c>
      <x:c r="M20" s="607" t="n">
        <x:v>135062.25</x:v>
      </x:c>
      <x:c r="N20" s="459" t="n">
        <x:f>IFERROR(M20/J20,"")</x:f>
        <x:v>0.6165539372311438</x:v>
      </x:c>
      <x:c r="O20" s="453" t="str">
        <x:v>VOLUME EQTL MAIOR</x:v>
      </x:c>
    </x:row>
    <x:row r="21">
      <x:c r="A21" s="453" t="str">
        <x:v>STC</x:v>
      </x:c>
      <x:c r="B21" s="453" t="str">
        <x:v>PLANTÃO</x:v>
      </x:c>
      <x:c r="C21" s="453" t="str">
        <x:v>5013300037</x:v>
      </x:c>
      <x:c r="D21" s="601" t="str">
        <x:v>ATEND EMERG FALTA ENERGIA COLETIVA MT</x:v>
      </x:c>
      <x:c r="E21" s="453" t="str">
        <x:v>UNIDADE</x:v>
      </x:c>
      <x:c r="F21" s="604" t="n">
        <x:v>6315.5</x:v>
      </x:c>
      <x:c r="G21" s="607" t="n">
        <x:v>513.29</x:v>
      </x:c>
      <x:c r="H21" s="607" t="n">
        <x:f>F21*G21</x:f>
        <x:v>3241682.9949999996</x:v>
      </x:c>
      <x:c r="I21" s="604" t="n">
        <x:v>0</x:v>
      </x:c>
      <x:c r="J21" s="607" t="n">
        <x:f>I21*G21</x:f>
        <x:v>0</x:v>
      </x:c>
      <x:c r="K21" s="607" t="n">
        <x:f>I21-F21</x:f>
        <x:v>-6315.5</x:v>
      </x:c>
      <x:c r="L21" s="607" t="n">
        <x:f>J21-H21</x:f>
        <x:v>-3241682.9949999996</x:v>
      </x:c>
      <x:c r="M21" s="607" t="n">
        <x:v>0</x:v>
      </x:c>
      <x:c r="N21" s="459" t="str">
        <x:f>IFERROR(M21/J21,"")</x:f>
      </x:c>
      <x:c r="O21" s="453" t="str">
        <x:v>SEM HISTÓRICO EM 2025</x:v>
      </x:c>
    </x:row>
    <x:row r="22">
      <x:c r="A22" s="453" t="str">
        <x:v>STC</x:v>
      </x:c>
      <x:c r="B22" s="453" t="str">
        <x:v>PLANTÃO</x:v>
      </x:c>
      <x:c r="C22" s="453" t="str">
        <x:v>5013300049</x:v>
      </x:c>
      <x:c r="D22" s="601" t="str">
        <x:v>ATEND EMERG MISCEL TECNICA</x:v>
      </x:c>
      <x:c r="E22" s="453" t="str">
        <x:v>UNIDADE</x:v>
      </x:c>
      <x:c r="F22" s="604" t="n">
        <x:v>12185.71</x:v>
      </x:c>
      <x:c r="G22" s="607" t="n">
        <x:v>131.73</x:v>
      </x:c>
      <x:c r="H22" s="607" t="n">
        <x:f>F22*G22</x:f>
        <x:v>1605223.5782999997</x:v>
      </x:c>
      <x:c r="I22" s="604" t="n">
        <x:v>36509</x:v>
      </x:c>
      <x:c r="J22" s="607" t="n">
        <x:f>I22*G22</x:f>
        <x:v>4809330.569999999</x:v>
      </x:c>
      <x:c r="K22" s="607" t="n">
        <x:f>I22-F22</x:f>
        <x:v>24323.29</x:v>
      </x:c>
      <x:c r="L22" s="607" t="n">
        <x:f>J22-H22</x:f>
        <x:v>3204106.9916999997</x:v>
      </x:c>
      <x:c r="M22" s="607" t="n">
        <x:v>1829831.08</x:v>
      </x:c>
      <x:c r="N22" s="459" t="n">
        <x:f>IFERROR(M22/J22,"")</x:f>
        <x:v>0.3804752144538071</x:v>
      </x:c>
      <x:c r="O22" s="453" t="str">
        <x:v>VOLUME SETUP MAIOR</x:v>
      </x:c>
    </x:row>
    <x:row r="23">
      <x:c r="A23" s="453" t="str">
        <x:v>O&amp;M</x:v>
      </x:c>
      <x:c r="B23" s="453" t="str">
        <x:v>LINHA MORTA</x:v>
      </x:c>
      <x:c r="C23" s="453" t="str">
        <x:v>5021100015</x:v>
      </x:c>
      <x:c r="D23" s="601" t="str">
        <x:v>RET ESTRUTURA SECUNDARIA LM</x:v>
      </x:c>
      <x:c r="E23" s="453" t="str">
        <x:v>UNIDADE</x:v>
      </x:c>
      <x:c r="F23" s="604" t="n">
        <x:v>2395.846507</x:v>
      </x:c>
      <x:c r="G23" s="607" t="n">
        <x:v>236.61</x:v>
      </x:c>
      <x:c r="H23" s="607" t="n">
        <x:f>F23*G23</x:f>
        <x:v>566881.2420212701</x:v>
      </x:c>
      <x:c r="I23" s="604" t="n">
        <x:v>14704.302</x:v>
      </x:c>
      <x:c r="J23" s="607" t="n">
        <x:f>I23*G23</x:f>
        <x:v>3479184.89622</x:v>
      </x:c>
      <x:c r="K23" s="607" t="n">
        <x:f>I23-F23</x:f>
        <x:v>12308.455493</x:v>
      </x:c>
      <x:c r="L23" s="607" t="n">
        <x:f>J23-H23</x:f>
        <x:v>2912303.65419873</x:v>
      </x:c>
      <x:c r="M23" s="607" t="n">
        <x:v>697981.36</x:v>
      </x:c>
      <x:c r="N23" s="459" t="n">
        <x:f>IFERROR(M23/J23,"")</x:f>
        <x:v>0.2006163457303835</x:v>
      </x:c>
      <x:c r="O23" s="453" t="str">
        <x:v>VOLUME SETUP MAIOR</x:v>
      </x:c>
    </x:row>
    <x:row r="24">
      <x:c r="A24" s="453" t="str">
        <x:v>O&amp;M</x:v>
      </x:c>
      <x:c r="B24" s="453" t="str">
        <x:v>LINHA MORTA</x:v>
      </x:c>
      <x:c r="C24" s="453" t="str">
        <x:v>5020000092</x:v>
      </x:c>
      <x:c r="D24" s="601" t="str">
        <x:v>INST POSTE CONCRETO ATE 14M LM</x:v>
      </x:c>
      <x:c r="E24" s="453" t="str">
        <x:v>UNIDADE</x:v>
      </x:c>
      <x:c r="F24" s="604" t="n">
        <x:v>9345</x:v>
      </x:c>
      <x:c r="G24" s="607" t="n">
        <x:v>1761.41</x:v>
      </x:c>
      <x:c r="H24" s="607" t="n">
        <x:f>F24*G24</x:f>
        <x:v>16460376.450000001</x:v>
      </x:c>
      <x:c r="I24" s="604" t="n">
        <x:v>7752.915673</x:v>
      </x:c>
      <x:c r="J24" s="607" t="n">
        <x:f>I24*G24</x:f>
        <x:v>13656063.19557893</x:v>
      </x:c>
      <x:c r="K24" s="607" t="n">
        <x:f>I24-F24</x:f>
        <x:v>-1592.0843269999996</x:v>
      </x:c>
      <x:c r="L24" s="607" t="n">
        <x:f>J24-H24</x:f>
        <x:v>-2804313.25442107</x:v>
      </x:c>
      <x:c r="M24" s="607" t="n">
        <x:v>10614611.97</x:v>
      </x:c>
      <x:c r="N24" s="459" t="n">
        <x:f>IFERROR(M24/J24,"")</x:f>
        <x:v>0.7772819895441329</x:v>
      </x:c>
      <x:c r="O24" s="453" t="str">
        <x:v>VOLUME EQTL MAIOR</x:v>
      </x:c>
    </x:row>
    <x:row r="25">
      <x:c r="A25" s="453" t="str">
        <x:v>STC</x:v>
      </x:c>
      <x:c r="B25" s="453" t="str">
        <x:v>PLANTÃO</x:v>
      </x:c>
      <x:c r="C25" s="453" t="str">
        <x:v>5013300047</x:v>
      </x:c>
      <x:c r="D25" s="601" t="str">
        <x:v>ATEND EMERG EMERGÊNCIA IMPRODUTIVA</x:v>
      </x:c>
      <x:c r="E25" s="453" t="str">
        <x:v>UNIDADE</x:v>
      </x:c>
      <x:c r="F25" s="604" t="n">
        <x:v>57575.75</x:v>
      </x:c>
      <x:c r="G25" s="607" t="n">
        <x:v>130.78</x:v>
      </x:c>
      <x:c r="H25" s="607" t="n">
        <x:f>F25*G25</x:f>
        <x:v>7529756.585</x:v>
      </x:c>
      <x:c r="I25" s="604" t="n">
        <x:v>78553</x:v>
      </x:c>
      <x:c r="J25" s="607" t="n">
        <x:f>I25*G25</x:f>
        <x:v>10273161.34</x:v>
      </x:c>
      <x:c r="K25" s="607" t="n">
        <x:f>I25-F25</x:f>
        <x:v>20977.25</x:v>
      </x:c>
      <x:c r="L25" s="607" t="n">
        <x:f>J25-H25</x:f>
        <x:v>2743404.755</x:v>
      </x:c>
      <x:c r="M25" s="607" t="n">
        <x:v>29477798.78</x:v>
      </x:c>
      <x:c r="N25" s="459" t="n">
        <x:f>IFERROR(M25/J25,"")</x:f>
        <x:v>2.869398990671357</x:v>
      </x:c>
      <x:c r="O25" s="453" t="str">
        <x:v>VOLUME SETUP MAIOR</x:v>
      </x:c>
    </x:row>
    <x:row r="26">
      <x:c r="A26" s="453" t="str">
        <x:v>O&amp;M</x:v>
      </x:c>
      <x:c r="B26" s="453" t="str">
        <x:v>LINHA MORTA</x:v>
      </x:c>
      <x:c r="C26" s="453" t="str">
        <x:v>5021000131</x:v>
      </x:c>
      <x:c r="D26" s="601" t="str">
        <x:v>INST ESTR PRI 2/3F SUS/PAS SP CRUZ SP LM</x:v>
      </x:c>
      <x:c r="E26" s="453" t="str">
        <x:v>CONJUNTO</x:v>
      </x:c>
      <x:c r="F26" s="604" t="n">
        <x:v>7809.081683</x:v>
      </x:c>
      <x:c r="G26" s="607" t="n">
        <x:v>652.64</x:v>
      </x:c>
      <x:c r="H26" s="607" t="n">
        <x:f>F26*G26</x:f>
        <x:v>5096519.06959312</x:v>
      </x:c>
      <x:c r="I26" s="604" t="n">
        <x:v>3666</x:v>
      </x:c>
      <x:c r="J26" s="607" t="n">
        <x:f>I26*G26</x:f>
        <x:v>2392578.2399999998</x:v>
      </x:c>
      <x:c r="K26" s="607" t="n">
        <x:f>I26-F26</x:f>
        <x:v>-4143.081683</x:v>
      </x:c>
      <x:c r="L26" s="607" t="n">
        <x:f>J26-H26</x:f>
        <x:v>-2703940.8295931206</x:v>
      </x:c>
      <x:c r="M26" s="607" t="n">
        <x:v>1896524.59</x:v>
      </x:c>
      <x:c r="N26" s="459" t="n">
        <x:f>IFERROR(M26/J26,"")</x:f>
        <x:v>0.7926698313531433</x:v>
      </x:c>
      <x:c r="O26" s="453" t="str">
        <x:v>VOLUME EQTL MAIOR</x:v>
      </x:c>
    </x:row>
    <x:row r="27">
      <x:c r="A27" s="453" t="str">
        <x:v>O&amp;M</x:v>
      </x:c>
      <x:c r="B27" s="453" t="str">
        <x:v>LINHA MORTA</x:v>
      </x:c>
      <x:c r="C27" s="453" t="str">
        <x:v>5022000266</x:v>
      </x:c>
      <x:c r="D27" s="601" t="str">
        <x:v>INST COND 4PLEX BT 3X10(10)-3X120(70) LM</x:v>
      </x:c>
      <x:c r="E27" s="453" t="str">
        <x:v>METRO</x:v>
      </x:c>
      <x:c r="F27" s="604" t="n">
        <x:v>133375</x:v>
      </x:c>
      <x:c r="G27" s="607" t="n">
        <x:v>19.59</x:v>
      </x:c>
      <x:c r="H27" s="607" t="n">
        <x:f>F27*G27</x:f>
        <x:v>2612816.25</x:v>
      </x:c>
      <x:c r="I27" s="604" t="n">
        <x:v>3.22</x:v>
      </x:c>
      <x:c r="J27" s="607" t="n">
        <x:f>I27*G27</x:f>
        <x:v>63.079800000000006</x:v>
      </x:c>
      <x:c r="K27" s="607" t="n">
        <x:f>I27-F27</x:f>
        <x:v>-133371.78</x:v>
      </x:c>
      <x:c r="L27" s="607" t="n">
        <x:f>J27-H27</x:f>
        <x:v>-2612753.1702</x:v>
      </x:c>
      <x:c r="M27" s="607" t="n">
        <x:v>28240.14</x:v>
      </x:c>
      <x:c r="N27" s="459" t="n">
        <x:f>IFERROR(M27/J27,"")</x:f>
        <x:v>447.6891175939048</x:v>
      </x:c>
      <x:c r="O27" s="453" t="str">
        <x:v>VOLUME EQTL MAIOR</x:v>
      </x:c>
    </x:row>
    <x:row r="28">
      <x:c r="A28" s="453" t="str">
        <x:v>STC</x:v>
      </x:c>
      <x:c r="B28" s="453" t="str">
        <x:v>LIGAÇÃO NOVA</x:v>
      </x:c>
      <x:c r="C28" s="453" t="str">
        <x:v>5010000009</x:v>
      </x:c>
      <x:c r="D28" s="601" t="str">
        <x:v>INST RAMAL DE CONEXAO LIG PROVIS STC</x:v>
      </x:c>
      <x:c r="E28" s="453" t="str">
        <x:v>UNIDADE</x:v>
      </x:c>
      <x:c r="F28" s="604" t="n">
        <x:v>0</x:v>
      </x:c>
      <x:c r="G28" s="607" t="n">
        <x:v>240.24</x:v>
      </x:c>
      <x:c r="H28" s="607" t="n">
        <x:f>F28*G28</x:f>
        <x:v>0</x:v>
      </x:c>
      <x:c r="I28" s="604" t="n">
        <x:v>10426</x:v>
      </x:c>
      <x:c r="J28" s="607" t="n">
        <x:f>I28*G28</x:f>
        <x:v>2504742.24</x:v>
      </x:c>
      <x:c r="K28" s="607" t="n">
        <x:f>I28-F28</x:f>
        <x:v>10426</x:v>
      </x:c>
      <x:c r="L28" s="607" t="n">
        <x:f>J28-H28</x:f>
        <x:v>2504742.24</x:v>
      </x:c>
      <x:c r="M28" s="607" t="n">
        <x:v>1425234.2</x:v>
      </x:c>
      <x:c r="N28" s="459" t="n">
        <x:f>IFERROR(M28/J28,"")</x:f>
        <x:v>0.569014319014319</x:v>
      </x:c>
      <x:c r="O28" s="453" t="str">
        <x:v>NÃO PREVISTO PELA EQTL</x:v>
      </x:c>
    </x:row>
    <x:row r="29">
      <x:c r="A29" s="453" t="str">
        <x:v>O&amp;M</x:v>
      </x:c>
      <x:c r="B29" s="453" t="str">
        <x:v>PODA</x:v>
      </x:c>
      <x:c r="C29" s="453" t="str">
        <x:v>5035000061</x:v>
      </x:c>
      <x:c r="D29" s="601" t="str">
        <x:v>PODA ARV MEDIO PT&gt;6&lt;12M REBAIX 2MR PO LV</x:v>
      </x:c>
      <x:c r="E29" s="453" t="str">
        <x:v>UNIDADE</x:v>
      </x:c>
      <x:c r="F29" s="604" t="n">
        <x:v>10064.547752</x:v>
      </x:c>
      <x:c r="G29" s="607" t="n">
        <x:v>239.42</x:v>
      </x:c>
      <x:c r="H29" s="607" t="n">
        <x:f>F29*G29</x:f>
        <x:v>2409654.02278384</x:v>
      </x:c>
      <x:c r="I29" s="604" t="n">
        <x:v>0</x:v>
      </x:c>
      <x:c r="J29" s="607" t="n">
        <x:f>I29*G29</x:f>
        <x:v>0</x:v>
      </x:c>
      <x:c r="K29" s="607" t="n">
        <x:f>I29-F29</x:f>
        <x:v>-10064.547752</x:v>
      </x:c>
      <x:c r="L29" s="607" t="n">
        <x:f>J29-H29</x:f>
        <x:v>-2409654.02278384</x:v>
      </x:c>
      <x:c r="M29" s="607" t="n">
        <x:v>0</x:v>
      </x:c>
      <x:c r="N29" s="459" t="str">
        <x:f>IFERROR(M29/J29,"")</x:f>
      </x:c>
      <x:c r="O29" s="453" t="str">
        <x:v>SEM HISTÓRICO EM 2025</x:v>
      </x:c>
    </x:row>
    <x:row r="30">
      <x:c r="A30" s="453" t="str">
        <x:v>O&amp;M</x:v>
      </x:c>
      <x:c r="B30" s="453" t="str">
        <x:v>LINHA MORTA</x:v>
      </x:c>
      <x:c r="C30" s="453" t="str">
        <x:v>5021000137</x:v>
      </x:c>
      <x:c r="D30" s="601" t="str">
        <x:v>INST ESTR PRI 2/3F ANC/AMA DP CRUZ DP LM</x:v>
      </x:c>
      <x:c r="E30" s="453" t="str">
        <x:v>CONJUNTO</x:v>
      </x:c>
      <x:c r="F30" s="604" t="n">
        <x:v>2396.641467</x:v>
      </x:c>
      <x:c r="G30" s="607" t="n">
        <x:v>1522.44</x:v>
      </x:c>
      <x:c r="H30" s="607" t="n">
        <x:f>F30*G30</x:f>
        <x:v>3648742.83501948</x:v>
      </x:c>
      <x:c r="I30" s="604" t="n">
        <x:v>823</x:v>
      </x:c>
      <x:c r="J30" s="607" t="n">
        <x:f>I30*G30</x:f>
        <x:v>1252968.12</x:v>
      </x:c>
      <x:c r="K30" s="607" t="n">
        <x:f>I30-F30</x:f>
        <x:v>-1573.641467</x:v>
      </x:c>
      <x:c r="L30" s="607" t="n">
        <x:f>J30-H30</x:f>
        <x:v>-2395774.71501948</x:v>
      </x:c>
      <x:c r="M30" s="607" t="n">
        <x:v>1071061.92</x:v>
      </x:c>
      <x:c r="N30" s="459" t="n">
        <x:f>IFERROR(M30/J30,"")</x:f>
        <x:v>0.8548197698757091</x:v>
      </x:c>
      <x:c r="O30" s="453" t="str">
        <x:v>VOLUME EQTL MAIOR</x:v>
      </x:c>
    </x:row>
    <x:row r="31">
      <x:c r="A31" s="453" t="str">
        <x:v>STC</x:v>
      </x:c>
      <x:c r="B31" s="453" t="str">
        <x:v>CORTE</x:v>
      </x:c>
      <x:c r="C31" s="453" t="str">
        <x:v>5082000182</x:v>
      </x:c>
      <x:c r="D31" s="601" t="str">
        <x:v>RET RAMAL CONC/MULTIPLEX COMERCIAL STC</x:v>
      </x:c>
      <x:c r="E31" s="453" t="str">
        <x:v>UNIDADE</x:v>
      </x:c>
      <x:c r="F31" s="604" t="n">
        <x:v>34166.8087</x:v>
      </x:c>
      <x:c r="G31" s="607" t="n">
        <x:v>69.62</x:v>
      </x:c>
      <x:c r="H31" s="607" t="n">
        <x:f>F31*G31</x:f>
        <x:v>2378693.221694</x:v>
      </x:c>
      <x:c r="I31" s="604" t="n">
        <x:v>0</x:v>
      </x:c>
      <x:c r="J31" s="607" t="n">
        <x:f>I31*G31</x:f>
        <x:v>0</x:v>
      </x:c>
      <x:c r="K31" s="607" t="n">
        <x:f>I31-F31</x:f>
        <x:v>-34166.8087</x:v>
      </x:c>
      <x:c r="L31" s="607" t="n">
        <x:f>J31-H31</x:f>
        <x:v>-2378693.221694</x:v>
      </x:c>
      <x:c r="M31" s="607" t="n">
        <x:v>0</x:v>
      </x:c>
      <x:c r="N31" s="459" t="str">
        <x:f>IFERROR(M31/J31,"")</x:f>
      </x:c>
      <x:c r="O31" s="453" t="str">
        <x:v>SEM HISTÓRICO EM 2025</x:v>
      </x:c>
    </x:row>
    <x:row r="32">
      <x:c r="A32" s="453" t="str">
        <x:v>O&amp;M</x:v>
      </x:c>
      <x:c r="B32" s="453" t="str">
        <x:v>LINHA MORTA</x:v>
      </x:c>
      <x:c r="C32" s="453" t="str">
        <x:v>5021100014</x:v>
      </x:c>
      <x:c r="D32" s="601" t="str">
        <x:v>INST ESTRUTURA SECUNDARIA LM</x:v>
      </x:c>
      <x:c r="E32" s="453" t="str">
        <x:v>UNIDADE</x:v>
      </x:c>
      <x:c r="F32" s="604" t="n">
        <x:v>28396</x:v>
      </x:c>
      <x:c r="G32" s="607" t="n">
        <x:v>236.61</x:v>
      </x:c>
      <x:c r="H32" s="607" t="n">
        <x:f>F32*G32</x:f>
        <x:v>6718777.5600000005</x:v>
      </x:c>
      <x:c r="I32" s="604" t="n">
        <x:v>18518.302</x:v>
      </x:c>
      <x:c r="J32" s="607" t="n">
        <x:f>I32*G32</x:f>
        <x:v>4381615.4362200005</x:v>
      </x:c>
      <x:c r="K32" s="607" t="n">
        <x:f>I32-F32</x:f>
        <x:v>-9877.698</x:v>
      </x:c>
      <x:c r="L32" s="607" t="n">
        <x:f>J32-H32</x:f>
        <x:v>-2337162.12378</x:v>
      </x:c>
      <x:c r="M32" s="607" t="n">
        <x:v>2162095.54</x:v>
      </x:c>
      <x:c r="N32" s="459" t="n">
        <x:f>IFERROR(M32/J32,"")</x:f>
        <x:v>0.4934471250323214</x:v>
      </x:c>
      <x:c r="O32" s="453" t="str">
        <x:v>VOLUME EQTL MAIOR</x:v>
      </x:c>
    </x:row>
    <x:row r="33">
      <x:c r="A33" s="453" t="str">
        <x:v>STC</x:v>
      </x:c>
      <x:c r="B33" s="453" t="str">
        <x:v>CORTE</x:v>
      </x:c>
      <x:c r="C33" s="453" t="str">
        <x:v>5082000189</x:v>
      </x:c>
      <x:c r="D33" s="601" t="str">
        <x:v>INST RAMAL CONC/MULTIPLEX COMERCIAL STC</x:v>
      </x:c>
      <x:c r="E33" s="453" t="str">
        <x:v>UNIDADE</x:v>
      </x:c>
      <x:c r="F33" s="604" t="n">
        <x:v>22793.417</x:v>
      </x:c>
      <x:c r="G33" s="607" t="n">
        <x:v>99.46</x:v>
      </x:c>
      <x:c r="H33" s="607" t="n">
        <x:f>F33*G33</x:f>
        <x:v>2267033.25482</x:v>
      </x:c>
      <x:c r="I33" s="604" t="n">
        <x:v>0</x:v>
      </x:c>
      <x:c r="J33" s="607" t="n">
        <x:f>I33*G33</x:f>
        <x:v>0</x:v>
      </x:c>
      <x:c r="K33" s="607" t="n">
        <x:f>I33-F33</x:f>
        <x:v>-22793.417</x:v>
      </x:c>
      <x:c r="L33" s="607" t="n">
        <x:f>J33-H33</x:f>
        <x:v>-2267033.25482</x:v>
      </x:c>
      <x:c r="M33" s="607" t="n">
        <x:v>0</x:v>
      </x:c>
      <x:c r="N33" s="459" t="str">
        <x:f>IFERROR(M33/J33,"")</x:f>
      </x:c>
      <x:c r="O33" s="453" t="str">
        <x:v>SEM HISTÓRICO EM 2025</x:v>
      </x:c>
    </x:row>
    <x:row r="34">
      <x:c r="A34" s="453" t="str">
        <x:v>STC</x:v>
      </x:c>
      <x:c r="B34" s="453" t="str">
        <x:v>LIGAÇÃO NOVA</x:v>
      </x:c>
      <x:c r="C34" s="453" t="str">
        <x:v>5082000198</x:v>
      </x:c>
      <x:c r="D34" s="601" t="str">
        <x:v>INST MEDIDOR ELETRONICO STC</x:v>
      </x:c>
      <x:c r="E34" s="453" t="str">
        <x:v>UNIDADE</x:v>
      </x:c>
      <x:c r="F34" s="604" t="n">
        <x:v>75381.713957</x:v>
      </x:c>
      <x:c r="G34" s="607" t="n">
        <x:v>164.38</x:v>
      </x:c>
      <x:c r="H34" s="607" t="n">
        <x:f>F34*G34</x:f>
        <x:v>12391246.140251659</x:v>
      </x:c>
      <x:c r="I34" s="604" t="n">
        <x:v>61815</x:v>
      </x:c>
      <x:c r="J34" s="607" t="n">
        <x:f>I34*G34</x:f>
        <x:v>10161149.7</x:v>
      </x:c>
      <x:c r="K34" s="607" t="n">
        <x:f>I34-F34</x:f>
        <x:v>-13566.713957</x:v>
      </x:c>
      <x:c r="L34" s="607" t="n">
        <x:f>J34-H34</x:f>
        <x:v>-2230096.4402516596</x:v>
      </x:c>
      <x:c r="M34" s="607" t="n">
        <x:v>7463131.05</x:v>
      </x:c>
      <x:c r="N34" s="459" t="n">
        <x:f>IFERROR(M34/J34,"")</x:f>
        <x:v>0.7344770297006844</x:v>
      </x:c>
      <x:c r="O34" s="453" t="str">
        <x:v>VOLUME EQTL MAIOR</x:v>
      </x:c>
    </x:row>
    <x:row r="35">
      <x:c r="A35" s="453" t="str">
        <x:v>O&amp;M</x:v>
      </x:c>
      <x:c r="B35" s="453" t="str">
        <x:v>LINHA VIVA</x:v>
      </x:c>
      <x:c r="C35" s="453" t="str">
        <x:v>5033000292</x:v>
      </x:c>
      <x:c r="D35" s="601" t="str">
        <x:v>INST CHAVE FUSIVEL 15/25KV LV</x:v>
      </x:c>
      <x:c r="E35" s="453" t="str">
        <x:v>UNIDADE</x:v>
      </x:c>
      <x:c r="F35" s="604" t="n">
        <x:v>7132</x:v>
      </x:c>
      <x:c r="G35" s="607" t="n">
        <x:v>380.68</x:v>
      </x:c>
      <x:c r="H35" s="607" t="n">
        <x:f>F35*G35</x:f>
        <x:v>2715009.7600000002</x:v>
      </x:c>
      <x:c r="I35" s="604" t="n">
        <x:v>1522</x:v>
      </x:c>
      <x:c r="J35" s="607" t="n">
        <x:f>I35*G35</x:f>
        <x:v>579394.96</x:v>
      </x:c>
      <x:c r="K35" s="607" t="n">
        <x:f>I35-F35</x:f>
        <x:v>-5610</x:v>
      </x:c>
      <x:c r="L35" s="607" t="n">
        <x:f>J35-H35</x:f>
        <x:v>-2135614.8000000003</x:v>
      </x:c>
      <x:c r="M35" s="607" t="n">
        <x:v>1015456.22</x:v>
      </x:c>
      <x:c r="N35" s="459" t="n">
        <x:f>IFERROR(M35/J35,"")</x:f>
        <x:v>1.7526148656867848</x:v>
      </x:c>
      <x:c r="O35" s="453" t="str">
        <x:v>VOLUME EQTL MAIOR</x:v>
      </x:c>
    </x:row>
    <x:row r="36">
      <x:c r="A36" s="453" t="str">
        <x:v>O&amp;M</x:v>
      </x:c>
      <x:c r="B36" s="453" t="str">
        <x:v>PODA</x:v>
      </x:c>
      <x:c r="C36" s="453" t="str">
        <x:v>5035000058</x:v>
      </x:c>
      <x:c r="D36" s="601" t="str">
        <x:v>PODA ARV GRANDE PT &gt;=12M LAT 2GL PO LV</x:v>
      </x:c>
      <x:c r="E36" s="453" t="str">
        <x:v>UNIDADE</x:v>
      </x:c>
      <x:c r="F36" s="604" t="n">
        <x:v>7802.699686</x:v>
      </x:c>
      <x:c r="G36" s="607" t="n">
        <x:v>273.63</x:v>
      </x:c>
      <x:c r="H36" s="607" t="n">
        <x:f>F36*G36</x:f>
        <x:v>2135052.7150801797</x:v>
      </x:c>
      <x:c r="I36" s="604" t="n">
        <x:v>0</x:v>
      </x:c>
      <x:c r="J36" s="607" t="n">
        <x:f>I36*G36</x:f>
        <x:v>0</x:v>
      </x:c>
      <x:c r="K36" s="607" t="n">
        <x:f>I36-F36</x:f>
        <x:v>-7802.699686</x:v>
      </x:c>
      <x:c r="L36" s="607" t="n">
        <x:f>J36-H36</x:f>
        <x:v>-2135052.7150801797</x:v>
      </x:c>
      <x:c r="M36" s="607" t="n">
        <x:v>0</x:v>
      </x:c>
      <x:c r="N36" s="459" t="str">
        <x:f>IFERROR(M36/J36,"")</x:f>
      </x:c>
      <x:c r="O36" s="453" t="str">
        <x:v>SEM HISTÓRICO EM 2025</x:v>
      </x:c>
    </x:row>
    <x:row r="37">
      <x:c r="A37" s="453" t="str">
        <x:v>O&amp;M</x:v>
      </x:c>
      <x:c r="B37" s="453" t="str">
        <x:v>PODA</x:v>
      </x:c>
      <x:c r="C37" s="453" t="str">
        <x:v>5035000065</x:v>
      </x:c>
      <x:c r="D37" s="601" t="str">
        <x:v>PODA ARV&gt;6&lt;12M REDE BT CENTRAL 2MC PO LV</x:v>
      </x:c>
      <x:c r="E37" s="453" t="str">
        <x:v>UNIDADE</x:v>
      </x:c>
      <x:c r="F37" s="604" t="n">
        <x:v>2952.690665</x:v>
      </x:c>
      <x:c r="G37" s="607" t="n">
        <x:v>708.49</x:v>
      </x:c>
      <x:c r="H37" s="607" t="n">
        <x:f>F37*G37</x:f>
        <x:v>2091951.8092458502</x:v>
      </x:c>
      <x:c r="I37" s="604" t="n">
        <x:v>2</x:v>
      </x:c>
      <x:c r="J37" s="607" t="n">
        <x:f>I37*G37</x:f>
        <x:v>1416.98</x:v>
      </x:c>
      <x:c r="K37" s="607" t="n">
        <x:f>I37-F37</x:f>
        <x:v>-2950.690665</x:v>
      </x:c>
      <x:c r="L37" s="607" t="n">
        <x:f>J37-H37</x:f>
        <x:v>-2090534.8292458502</x:v>
      </x:c>
      <x:c r="M37" s="607" t="n">
        <x:v>5855.52</x:v>
      </x:c>
      <x:c r="N37" s="459" t="n">
        <x:f>IFERROR(M37/J37,"")</x:f>
        <x:v>4.132394246919505</x:v>
      </x:c>
      <x:c r="O37" s="453" t="str">
        <x:v>VOLUME EQTL MAIOR</x:v>
      </x:c>
    </x:row>
    <x:row r="38">
      <x:c r="A38" s="453" t="str">
        <x:v>O&amp;M</x:v>
      </x:c>
      <x:c r="B38" s="453" t="str">
        <x:v>LINHA VIVA</x:v>
      </x:c>
      <x:c r="C38" s="453" t="str">
        <x:v>5031200311</x:v>
      </x:c>
      <x:c r="D38" s="601" t="str">
        <x:v>RET ESTR PRI 2/3F SUS/PAS SP CRUZ SP LV</x:v>
      </x:c>
      <x:c r="E38" s="453" t="str">
        <x:v>UNIDADE</x:v>
      </x:c>
      <x:c r="F38" s="604" t="n">
        <x:v>6231.146667</x:v>
      </x:c>
      <x:c r="G38" s="607" t="n">
        <x:v>399.69</x:v>
      </x:c>
      <x:c r="H38" s="607" t="n">
        <x:f>F38*G38</x:f>
        <x:v>2490527.01133323</x:v>
      </x:c>
      <x:c r="I38" s="604" t="n">
        <x:v>1218</x:v>
      </x:c>
      <x:c r="J38" s="607" t="n">
        <x:f>I38*G38</x:f>
        <x:v>486822.42</x:v>
      </x:c>
      <x:c r="K38" s="607" t="n">
        <x:f>I38-F38</x:f>
        <x:v>-5013.146667</x:v>
      </x:c>
      <x:c r="L38" s="607" t="n">
        <x:f>J38-H38</x:f>
        <x:v>-2003704.59133323</x:v>
      </x:c>
      <x:c r="M38" s="607" t="n">
        <x:v>523442.92</x:v>
      </x:c>
      <x:c r="N38" s="459" t="n">
        <x:f>IFERROR(M38/J38,"")</x:f>
        <x:v>1.07522352811935</x:v>
      </x:c>
      <x:c r="O38" s="453" t="str">
        <x:v>VOLUME EQTL MAIOR</x:v>
      </x:c>
    </x:row>
    <x:row r="39">
      <x:c r="A39" s="453" t="str">
        <x:v>O&amp;M</x:v>
      </x:c>
      <x:c r="B39" s="453" t="str">
        <x:v>LINHA MORTA</x:v>
      </x:c>
      <x:c r="C39" s="453" t="str">
        <x:v>5020000119</x:v>
      </x:c>
      <x:c r="D39" s="601" t="str">
        <x:v>INST POSTE MET QUAD 5 OU 7M PADRAO LM</x:v>
      </x:c>
      <x:c r="E39" s="453" t="str">
        <x:v>UNIDADE</x:v>
      </x:c>
      <x:c r="F39" s="604" t="n">
        <x:v>0</x:v>
      </x:c>
      <x:c r="G39" s="607" t="n">
        <x:v>947.61</x:v>
      </x:c>
      <x:c r="H39" s="607" t="n">
        <x:f>F39*G39</x:f>
        <x:v>0</x:v>
      </x:c>
      <x:c r="I39" s="604" t="n">
        <x:v>2029</x:v>
      </x:c>
      <x:c r="J39" s="607" t="n">
        <x:f>I39*G39</x:f>
        <x:v>1922700.69</x:v>
      </x:c>
      <x:c r="K39" s="607" t="n">
        <x:f>I39-F39</x:f>
        <x:v>2029</x:v>
      </x:c>
      <x:c r="L39" s="607" t="n">
        <x:f>J39-H39</x:f>
        <x:v>1922700.69</x:v>
      </x:c>
      <x:c r="M39" s="607" t="n">
        <x:v>499600.67</x:v>
      </x:c>
      <x:c r="N39" s="459" t="n">
        <x:f>IFERROR(M39/J39,"")</x:f>
        <x:v>0.25984318443241416</x:v>
      </x:c>
      <x:c r="O39" s="453" t="str">
        <x:v>NÃO PREVISTO PELA EQTL</x:v>
      </x:c>
    </x:row>
    <x:row r="40">
      <x:c r="A40" s="453" t="str">
        <x:v>STC</x:v>
      </x:c>
      <x:c r="B40" s="453" t="str">
        <x:v>LIGAÇÃO NOVA</x:v>
      </x:c>
      <x:c r="C40" s="453" t="str">
        <x:v>5082000202</x:v>
      </x:c>
      <x:c r="D40" s="601" t="str">
        <x:v>INST MEDIDOR COM TESTE INVERSOR STC</x:v>
      </x:c>
      <x:c r="E40" s="453" t="str">
        <x:v>UNIDADE</x:v>
      </x:c>
      <x:c r="F40" s="604" t="n">
        <x:v>0</x:v>
      </x:c>
      <x:c r="G40" s="607" t="n">
        <x:v>183.34</x:v>
      </x:c>
      <x:c r="H40" s="607" t="n">
        <x:f>F40*G40</x:f>
        <x:v>0</x:v>
      </x:c>
      <x:c r="I40" s="604" t="n">
        <x:v>10426</x:v>
      </x:c>
      <x:c r="J40" s="607" t="n">
        <x:f>I40*G40</x:f>
        <x:v>1911502.84</x:v>
      </x:c>
      <x:c r="K40" s="607" t="n">
        <x:f>I40-F40</x:f>
        <x:v>10426</x:v>
      </x:c>
      <x:c r="L40" s="607" t="n">
        <x:f>J40-H40</x:f>
        <x:v>1911502.84</x:v>
      </x:c>
      <x:c r="M40" s="607" t="n">
        <x:v>1247053.86</x:v>
      </x:c>
      <x:c r="N40" s="459" t="n">
        <x:f>IFERROR(M40/J40,"")</x:f>
        <x:v>0.6523944583833315</x:v>
      </x:c>
      <x:c r="O40" s="453" t="str">
        <x:v>NÃO PREVISTO PELA EQTL</x:v>
      </x:c>
    </x:row>
    <x:row r="41">
      <x:c r="A41" s="453" t="str">
        <x:v>STC</x:v>
      </x:c>
      <x:c r="B41" s="453" t="str">
        <x:v>LIGAÇÃO NOVA</x:v>
      </x:c>
      <x:c r="C41" s="453" t="str">
        <x:v>5082000206</x:v>
      </x:c>
      <x:c r="D41" s="601" t="str">
        <x:v>RET RAMAL DE CONEXAO C/ FICALIZ STC</x:v>
      </x:c>
      <x:c r="E41" s="453" t="str">
        <x:v>UNIDADE</x:v>
      </x:c>
      <x:c r="F41" s="604" t="n">
        <x:v>0</x:v>
      </x:c>
      <x:c r="G41" s="607" t="n">
        <x:v>180.81</x:v>
      </x:c>
      <x:c r="H41" s="607" t="n">
        <x:f>F41*G41</x:f>
        <x:v>0</x:v>
      </x:c>
      <x:c r="I41" s="604" t="n">
        <x:v>10426</x:v>
      </x:c>
      <x:c r="J41" s="607" t="n">
        <x:f>I41*G41</x:f>
        <x:v>1885125.06</x:v>
      </x:c>
      <x:c r="K41" s="607" t="n">
        <x:f>I41-F41</x:f>
        <x:v>10426</x:v>
      </x:c>
      <x:c r="L41" s="607" t="n">
        <x:f>J41-H41</x:f>
        <x:v>1885125.06</x:v>
      </x:c>
      <x:c r="M41" s="607" t="n">
        <x:v>148466.24</x:v>
      </x:c>
      <x:c r="N41" s="459" t="n">
        <x:f>IFERROR(M41/J41,"")</x:f>
        <x:v>0.07875670593440627</x:v>
      </x:c>
      <x:c r="O41" s="453" t="str">
        <x:v>NÃO PREVISTO PELA EQTL</x:v>
      </x:c>
    </x:row>
    <x:row r="42">
      <x:c r="A42" s="453" t="str">
        <x:v>STC</x:v>
      </x:c>
      <x:c r="B42" s="453" t="str">
        <x:v>LIGAÇÃO NOVA</x:v>
      </x:c>
      <x:c r="C42" s="453" t="str">
        <x:v>5082000203</x:v>
      </x:c>
      <x:c r="D42" s="601" t="str">
        <x:v>INST RAMAL DE CONEXAO CONC/MULTIPLEX STC</x:v>
      </x:c>
      <x:c r="E42" s="453" t="str">
        <x:v>UNIDADE</x:v>
      </x:c>
      <x:c r="F42" s="604" t="n">
        <x:v>104799.2</x:v>
      </x:c>
      <x:c r="G42" s="607" t="n">
        <x:v>240.24</x:v>
      </x:c>
      <x:c r="H42" s="607" t="n">
        <x:f>F42*G42</x:f>
        <x:v>25176959.808000002</x:v>
      </x:c>
      <x:c r="I42" s="604" t="n">
        <x:v>97287</x:v>
      </x:c>
      <x:c r="J42" s="607" t="n">
        <x:f>I42*G42</x:f>
        <x:v>23372228.880000003</x:v>
      </x:c>
      <x:c r="K42" s="607" t="n">
        <x:f>I42-F42</x:f>
        <x:v>-7512.199999999997</x:v>
      </x:c>
      <x:c r="L42" s="607" t="n">
        <x:f>J42-H42</x:f>
        <x:v>-1804730.9279999994</x:v>
      </x:c>
      <x:c r="M42" s="607" t="n">
        <x:v>19326626.21</x:v>
      </x:c>
      <x:c r="N42" s="459" t="n">
        <x:f>IFERROR(M42/J42,"")</x:f>
        <x:v>0.826905568537287</x:v>
      </x:c>
      <x:c r="O42" s="453" t="str">
        <x:v>VOLUME EQTL MAIOR</x:v>
      </x:c>
    </x:row>
    <x:row r="43">
      <x:c r="A43" s="453" t="str">
        <x:v>O&amp;M</x:v>
      </x:c>
      <x:c r="B43" s="453" t="str">
        <x:v>LINHA MORTA</x:v>
      </x:c>
      <x:c r="C43" s="453" t="str">
        <x:v>5025300400</x:v>
      </x:c>
      <x:c r="D43" s="601" t="str">
        <x:v>INST ESPACADOR LOSANGULAR RDC LM</x:v>
      </x:c>
      <x:c r="E43" s="453" t="str">
        <x:v>CONJUNTO</x:v>
      </x:c>
      <x:c r="F43" s="604" t="n">
        <x:v>6291.572425</x:v>
      </x:c>
      <x:c r="G43" s="607" t="n">
        <x:v>276.04</x:v>
      </x:c>
      <x:c r="H43" s="607" t="n">
        <x:f>F43*G43</x:f>
        <x:v>1736725.652197</x:v>
      </x:c>
      <x:c r="I43" s="604" t="n">
        <x:v>0</x:v>
      </x:c>
      <x:c r="J43" s="607" t="n">
        <x:f>I43*G43</x:f>
        <x:v>0</x:v>
      </x:c>
      <x:c r="K43" s="607" t="n">
        <x:f>I43-F43</x:f>
        <x:v>-6291.572425</x:v>
      </x:c>
      <x:c r="L43" s="607" t="n">
        <x:f>J43-H43</x:f>
        <x:v>-1736725.652197</x:v>
      </x:c>
      <x:c r="M43" s="607" t="n">
        <x:v>0</x:v>
      </x:c>
      <x:c r="N43" s="459" t="str">
        <x:f>IFERROR(M43/J43,"")</x:f>
      </x:c>
      <x:c r="O43" s="453" t="str">
        <x:v>SEM HISTÓRICO EM 2025</x:v>
      </x:c>
    </x:row>
    <x:row r="44">
      <x:c r="A44" s="453" t="str">
        <x:v>O&amp;M</x:v>
      </x:c>
      <x:c r="B44" s="453" t="str">
        <x:v>LINHA VIVA</x:v>
      </x:c>
      <x:c r="C44" s="453" t="str">
        <x:v>5031200339</x:v>
      </x:c>
      <x:c r="D44" s="601" t="str">
        <x:v>TURMA LV RET POSTE ESTRUT PRIMARIA LV</x:v>
      </x:c>
      <x:c r="E44" s="453" t="str">
        <x:v>UNIDADE</x:v>
      </x:c>
      <x:c r="F44" s="604" t="n">
        <x:v>1988.668608</x:v>
      </x:c>
      <x:c r="G44" s="607" t="n">
        <x:v>1087.66</x:v>
      </x:c>
      <x:c r="H44" s="607" t="n">
        <x:f>F44*G44</x:f>
        <x:v>2162995.29817728</x:v>
      </x:c>
      <x:c r="I44" s="604" t="n">
        <x:v>401</x:v>
      </x:c>
      <x:c r="J44" s="607" t="n">
        <x:f>I44*G44</x:f>
        <x:v>436151.66000000003</x:v>
      </x:c>
      <x:c r="K44" s="607" t="n">
        <x:f>I44-F44</x:f>
        <x:v>-1587.668608</x:v>
      </x:c>
      <x:c r="L44" s="607" t="n">
        <x:f>J44-H44</x:f>
        <x:v>-1726843.6381772798</x:v>
      </x:c>
      <x:c r="M44" s="607" t="n">
        <x:v>226086.82</x:v>
      </x:c>
      <x:c r="N44" s="459" t="n">
        <x:f>IFERROR(M44/J44,"")</x:f>
        <x:v>0.5183674412703141</x:v>
      </x:c>
      <x:c r="O44" s="453" t="str">
        <x:v>VOLUME EQTL MAIOR</x:v>
      </x:c>
    </x:row>
    <x:row r="45">
      <x:c r="A45" s="453" t="str">
        <x:v>O&amp;M</x:v>
      </x:c>
      <x:c r="B45" s="453" t="str">
        <x:v>LINHA MORTA</x:v>
      </x:c>
      <x:c r="C45" s="453" t="str">
        <x:v>5021000135</x:v>
      </x:c>
      <x:c r="D45" s="601" t="str">
        <x:v>INST ESTR PRI 2/3F ANC/AMA SP CRUZ DP LM</x:v>
      </x:c>
      <x:c r="E45" s="453" t="str">
        <x:v>CONJUNTO</x:v>
      </x:c>
      <x:c r="F45" s="604" t="n">
        <x:v>2601.692472</x:v>
      </x:c>
      <x:c r="G45" s="607" t="n">
        <x:v>1070.26</x:v>
      </x:c>
      <x:c r="H45" s="607" t="n">
        <x:f>F45*G45</x:f>
        <x:v>2784487.3850827203</x:v>
      </x:c>
      <x:c r="I45" s="604" t="n">
        <x:v>1037</x:v>
      </x:c>
      <x:c r="J45" s="607" t="n">
        <x:f>I45*G45</x:f>
        <x:v>1109859.6199999999</x:v>
      </x:c>
      <x:c r="K45" s="607" t="n">
        <x:f>I45-F45</x:f>
        <x:v>-1564.6924720000002</x:v>
      </x:c>
      <x:c r="L45" s="607" t="n">
        <x:f>J45-H45</x:f>
        <x:v>-1674627.7650827204</x:v>
      </x:c>
      <x:c r="M45" s="607" t="n">
        <x:v>902728.7</x:v>
      </x:c>
      <x:c r="N45" s="459" t="n">
        <x:f>IFERROR(M45/J45,"")</x:f>
        <x:v>0.8133719650058087</x:v>
      </x:c>
      <x:c r="O45" s="453" t="str">
        <x:v>VOLUME EQTL MAIOR</x:v>
      </x:c>
    </x:row>
    <x:row r="46">
      <x:c r="A46" s="453" t="str">
        <x:v>O&amp;M</x:v>
      </x:c>
      <x:c r="B46" s="453" t="str">
        <x:v>LINHA VIVA</x:v>
      </x:c>
      <x:c r="C46" s="453" t="str">
        <x:v>5031200338</x:v>
      </x:c>
      <x:c r="D46" s="601" t="str">
        <x:v>TURMA LV INST POSTE ESTRUT PRIMARIA LV</x:v>
      </x:c>
      <x:c r="E46" s="453" t="str">
        <x:v>UNIDADE</x:v>
      </x:c>
      <x:c r="F46" s="604" t="n">
        <x:v>2022.86085</x:v>
      </x:c>
      <x:c r="G46" s="607" t="n">
        <x:v>1268.91</x:v>
      </x:c>
      <x:c r="H46" s="607" t="n">
        <x:f>F46*G46</x:f>
        <x:v>2566828.3611735003</x:v>
      </x:c>
      <x:c r="I46" s="604" t="n">
        <x:v>739</x:v>
      </x:c>
      <x:c r="J46" s="607" t="n">
        <x:f>I46*G46</x:f>
        <x:v>937724.4900000001</x:v>
      </x:c>
      <x:c r="K46" s="607" t="n">
        <x:f>I46-F46</x:f>
        <x:v>-1283.86085</x:v>
      </x:c>
      <x:c r="L46" s="607" t="n">
        <x:f>J46-H46</x:f>
        <x:v>-1629103.8711735</x:v>
      </x:c>
      <x:c r="M46" s="607" t="n">
        <x:v>718955.41</x:v>
      </x:c>
      <x:c r="N46" s="459" t="n">
        <x:f>IFERROR(M46/J46,"")</x:f>
        <x:v>0.766702179229637</x:v>
      </x:c>
      <x:c r="O46" s="453" t="str">
        <x:v>VOLUME EQTL MAIOR</x:v>
      </x:c>
    </x:row>
    <x:row r="47">
      <x:c r="A47" s="453" t="str">
        <x:v>O&amp;M</x:v>
      </x:c>
      <x:c r="B47" s="453" t="str">
        <x:v>LINHA MORTA</x:v>
      </x:c>
      <x:c r="C47" s="453" t="str">
        <x:v>5025300385</x:v>
      </x:c>
      <x:c r="D47" s="601" t="str">
        <x:v>INST ESPACADOR/AFASTADOR REDE PRI/SEC LM</x:v>
      </x:c>
      <x:c r="E47" s="453" t="str">
        <x:v>CONJUNTO</x:v>
      </x:c>
      <x:c r="F47" s="604" t="n">
        <x:v>5813.333333</x:v>
      </x:c>
      <x:c r="G47" s="607" t="n">
        <x:v>276.04</x:v>
      </x:c>
      <x:c r="H47" s="607" t="n">
        <x:f>F47*G47</x:f>
        <x:v>1604712.53324132</x:v>
      </x:c>
      <x:c r="I47" s="604" t="n">
        <x:v>0</x:v>
      </x:c>
      <x:c r="J47" s="607" t="n">
        <x:f>I47*G47</x:f>
        <x:v>0</x:v>
      </x:c>
      <x:c r="K47" s="607" t="n">
        <x:f>I47-F47</x:f>
        <x:v>-5813.333333</x:v>
      </x:c>
      <x:c r="L47" s="607" t="n">
        <x:f>J47-H47</x:f>
        <x:v>-1604712.53324132</x:v>
      </x:c>
      <x:c r="M47" s="607" t="n">
        <x:v>0</x:v>
      </x:c>
      <x:c r="N47" s="459" t="str">
        <x:f>IFERROR(M47/J47,"")</x:f>
      </x:c>
      <x:c r="O47" s="453" t="str">
        <x:v>SEM HISTÓRICO EM 2025</x:v>
      </x:c>
    </x:row>
    <x:row r="48">
      <x:c r="A48" s="453" t="str">
        <x:v>O&amp;M</x:v>
      </x:c>
      <x:c r="B48" s="453" t="str">
        <x:v>LINHA MORTA</x:v>
      </x:c>
      <x:c r="C48" s="453" t="str">
        <x:v>5025300147</x:v>
      </x:c>
      <x:c r="D48" s="601" t="str">
        <x:v>INST ESTR CP TRAFO DT 3F LM</x:v>
      </x:c>
      <x:c r="E48" s="453" t="str">
        <x:v>CONJUNTO</x:v>
      </x:c>
      <x:c r="F48" s="604" t="n">
        <x:v>944.464743</x:v>
      </x:c>
      <x:c r="G48" s="607" t="n">
        <x:v>3023.32</x:v>
      </x:c>
      <x:c r="H48" s="607" t="n">
        <x:f>F48*G48</x:f>
        <x:v>2855419.14680676</x:v>
      </x:c>
      <x:c r="I48" s="604" t="n">
        <x:v>439</x:v>
      </x:c>
      <x:c r="J48" s="607" t="n">
        <x:f>I48*G48</x:f>
        <x:v>1327237.48</x:v>
      </x:c>
      <x:c r="K48" s="607" t="n">
        <x:f>I48-F48</x:f>
        <x:v>-505.464743</x:v>
      </x:c>
      <x:c r="L48" s="607" t="n">
        <x:f>J48-H48</x:f>
        <x:v>-1528181.6668067602</x:v>
      </x:c>
      <x:c r="M48" s="607" t="n">
        <x:v>1190507.69</x:v>
      </x:c>
      <x:c r="N48" s="459" t="n">
        <x:f>IFERROR(M48/J48,"")</x:f>
        <x:v>0.8969816690227885</x:v>
      </x:c>
      <x:c r="O48" s="453" t="str">
        <x:v>VOLUME EQTL MAIOR</x:v>
      </x:c>
    </x:row>
    <x:row r="49">
      <x:c r="A49" s="453" t="str">
        <x:v>STC</x:v>
      </x:c>
      <x:c r="B49" s="453" t="str">
        <x:v>CORTE</x:v>
      </x:c>
      <x:c r="C49" s="453" t="str">
        <x:v>5082000185</x:v>
      </x:c>
      <x:c r="D49" s="601" t="str">
        <x:v>ACAO IMPRODUTIVA DE COBRANCA STC</x:v>
      </x:c>
      <x:c r="E49" s="453" t="str">
        <x:v>UNIDADE</x:v>
      </x:c>
      <x:c r="F49" s="604" t="n">
        <x:v>12485.171385</x:v>
      </x:c>
      <x:c r="G49" s="607" t="n">
        <x:v>26.17</x:v>
      </x:c>
      <x:c r="H49" s="607" t="n">
        <x:f>F49*G49</x:f>
        <x:v>326736.93514545</x:v>
      </x:c>
      <x:c r="I49" s="604" t="n">
        <x:v>69836</x:v>
      </x:c>
      <x:c r="J49" s="607" t="n">
        <x:f>I49*G49</x:f>
        <x:v>1827608.12</x:v>
      </x:c>
      <x:c r="K49" s="607" t="n">
        <x:f>I49-F49</x:f>
        <x:v>57350.828615</x:v>
      </x:c>
      <x:c r="L49" s="607" t="n">
        <x:f>J49-H49</x:f>
        <x:v>1500871.18485455</x:v>
      </x:c>
      <x:c r="M49" s="607" t="n">
        <x:v>4946483.88</x:v>
      </x:c>
      <x:c r="N49" s="459" t="n">
        <x:f>IFERROR(M49/J49,"")</x:f>
        <x:v>2.706534199465036</x:v>
      </x:c>
      <x:c r="O49" s="453" t="str">
        <x:v>VOLUME SETUP MAIOR</x:v>
      </x:c>
    </x:row>
    <x:row r="50">
      <x:c r="A50" s="453" t="str">
        <x:v>O&amp;M</x:v>
      </x:c>
      <x:c r="B50" s="453" t="str">
        <x:v>LINHA MORTA</x:v>
      </x:c>
      <x:c r="C50" s="453" t="str">
        <x:v>5021000133</x:v>
      </x:c>
      <x:c r="D50" s="601" t="str">
        <x:v>INST ESTR PRI 2/3F SUS/PAS DP CRUZ DP LM</x:v>
      </x:c>
      <x:c r="E50" s="453" t="str">
        <x:v>CONJUNTO</x:v>
      </x:c>
      <x:c r="F50" s="604" t="n">
        <x:v>1948.582481</x:v>
      </x:c>
      <x:c r="G50" s="607" t="n">
        <x:v>951.16</x:v>
      </x:c>
      <x:c r="H50" s="607" t="n">
        <x:f>F50*G50</x:f>
        <x:v>1853413.71262796</x:v>
      </x:c>
      <x:c r="I50" s="604" t="n">
        <x:v>395</x:v>
      </x:c>
      <x:c r="J50" s="607" t="n">
        <x:f>I50*G50</x:f>
        <x:v>375708.2</x:v>
      </x:c>
      <x:c r="K50" s="607" t="n">
        <x:f>I50-F50</x:f>
        <x:v>-1553.582481</x:v>
      </x:c>
      <x:c r="L50" s="607" t="n">
        <x:f>J50-H50</x:f>
        <x:v>-1477705.51262796</x:v>
      </x:c>
      <x:c r="M50" s="607" t="n">
        <x:v>266822.3</x:v>
      </x:c>
      <x:c r="N50" s="459" t="n">
        <x:f>IFERROR(M50/J50,"")</x:f>
        <x:v>0.71018492542883</x:v>
      </x:c>
      <x:c r="O50" s="453" t="str">
        <x:v>VOLUME EQTL MAIOR</x:v>
      </x:c>
    </x:row>
    <x:row r="51">
      <x:c r="A51" s="453" t="str">
        <x:v>O&amp;M</x:v>
      </x:c>
      <x:c r="B51" s="453" t="str">
        <x:v>LINHA MORTA</x:v>
      </x:c>
      <x:c r="C51" s="453" t="str">
        <x:v>5023000183</x:v>
      </x:c>
      <x:c r="D51" s="601" t="str">
        <x:v>INST TRAFO DT POSTE/PLATAF 3F LM</x:v>
      </x:c>
      <x:c r="E51" s="453" t="str">
        <x:v>UNIDADE</x:v>
      </x:c>
      <x:c r="F51" s="604" t="n">
        <x:v>2194.073224</x:v>
      </x:c>
      <x:c r="G51" s="607" t="n">
        <x:v>1511.66</x:v>
      </x:c>
      <x:c r="H51" s="607" t="n">
        <x:f>F51*G51</x:f>
        <x:v>3316692.7297918405</x:v>
      </x:c>
      <x:c r="I51" s="604" t="n">
        <x:v>1225</x:v>
      </x:c>
      <x:c r="J51" s="607" t="n">
        <x:f>I51*G51</x:f>
        <x:v>1851783.5</x:v>
      </x:c>
      <x:c r="K51" s="607" t="n">
        <x:f>I51-F51</x:f>
        <x:v>-969.0732240000002</x:v>
      </x:c>
      <x:c r="L51" s="607" t="n">
        <x:f>J51-H51</x:f>
        <x:v>-1464909.2297918405</x:v>
      </x:c>
      <x:c r="M51" s="607" t="n">
        <x:v>3228013.31</x:v>
      </x:c>
      <x:c r="N51" s="459" t="n">
        <x:f>IFERROR(M51/J51,"")</x:f>
        <x:v>1.7431915285993207</x:v>
      </x:c>
      <x:c r="O51" s="453" t="str">
        <x:v>VOLUME EQTL MAIOR</x:v>
      </x:c>
    </x:row>
    <x:row r="52">
      <x:c r="A52" s="453" t="str">
        <x:v>O&amp;M</x:v>
      </x:c>
      <x:c r="B52" s="453" t="str">
        <x:v>LINHA VIVA</x:v>
      </x:c>
      <x:c r="C52" s="453" t="str">
        <x:v>5033000296</x:v>
      </x:c>
      <x:c r="D52" s="601" t="str">
        <x:v>INST CHAVE FACA LV</x:v>
      </x:c>
      <x:c r="E52" s="453" t="str">
        <x:v>UNIDADE</x:v>
      </x:c>
      <x:c r="F52" s="604" t="n">
        <x:v>4487</x:v>
      </x:c>
      <x:c r="G52" s="607" t="n">
        <x:v>380.68</x:v>
      </x:c>
      <x:c r="H52" s="607" t="n">
        <x:f>F52*G52</x:f>
        <x:v>1708111.16</x:v>
      </x:c>
      <x:c r="I52" s="604" t="n">
        <x:v>729</x:v>
      </x:c>
      <x:c r="J52" s="607" t="n">
        <x:f>I52*G52</x:f>
        <x:v>277515.72000000003</x:v>
      </x:c>
      <x:c r="K52" s="607" t="n">
        <x:f>I52-F52</x:f>
        <x:v>-3758</x:v>
      </x:c>
      <x:c r="L52" s="607" t="n">
        <x:f>J52-H52</x:f>
        <x:v>-1430595.44</x:v>
      </x:c>
      <x:c r="M52" s="607" t="n">
        <x:v>500105.38</x:v>
      </x:c>
      <x:c r="N52" s="459" t="n">
        <x:f>IFERROR(M52/J52,"")</x:f>
        <x:v>1.802079464183146</x:v>
      </x:c>
      <x:c r="O52" s="453" t="str">
        <x:v>VOLUME EQTL MAIOR</x:v>
      </x:c>
    </x:row>
    <x:row r="53">
      <x:c r="A53" s="453" t="str">
        <x:v>O&amp;M</x:v>
      </x:c>
      <x:c r="B53" s="453" t="str">
        <x:v>LINHA MORTA</x:v>
      </x:c>
      <x:c r="C53" s="453" t="str">
        <x:v>5023000184</x:v>
      </x:c>
      <x:c r="D53" s="601" t="str">
        <x:v>INST TRAFO DT POSTE/PLATAF 1/2F LM</x:v>
      </x:c>
      <x:c r="E53" s="453" t="str">
        <x:v>UNIDADE</x:v>
      </x:c>
      <x:c r="F53" s="604" t="n">
        <x:v>1140</x:v>
      </x:c>
      <x:c r="G53" s="607" t="n">
        <x:v>1104.17</x:v>
      </x:c>
      <x:c r="H53" s="607" t="n">
        <x:f>F53*G53</x:f>
        <x:v>1258753.8</x:v>
      </x:c>
      <x:c r="I53" s="604" t="n">
        <x:v>0</x:v>
      </x:c>
      <x:c r="J53" s="607" t="n">
        <x:f>I53*G53</x:f>
        <x:v>0</x:v>
      </x:c>
      <x:c r="K53" s="607" t="n">
        <x:f>I53-F53</x:f>
        <x:v>-1140</x:v>
      </x:c>
      <x:c r="L53" s="607" t="n">
        <x:f>J53-H53</x:f>
        <x:v>-1258753.8</x:v>
      </x:c>
      <x:c r="M53" s="607" t="n">
        <x:v>0</x:v>
      </x:c>
      <x:c r="N53" s="459" t="str">
        <x:f>IFERROR(M53/J53,"")</x:f>
      </x:c>
      <x:c r="O53" s="453" t="str">
        <x:v>SEM HISTÓRICO EM 2025</x:v>
      </x:c>
    </x:row>
    <x:row r="54">
      <x:c r="A54" s="453" t="str">
        <x:v>STC</x:v>
      </x:c>
      <x:c r="B54" s="453" t="str">
        <x:v>FORA DO ANEXO IX</x:v>
      </x:c>
      <x:c r="C54" s="453" t="str">
        <x:v>5082000257</x:v>
      </x:c>
      <x:c r="D54" s="601" t="str">
        <x:v>INST MEDIDOR TRAFO ENERGIZ MF STC</x:v>
      </x:c>
      <x:c r="E54" s="453" t="str">
        <x:v>NÃO INFORMADA</x:v>
      </x:c>
      <x:c r="F54" s="604" t="n">
        <x:v>0</x:v>
      </x:c>
      <x:c r="G54" s="607" t="n">
        <x:v>50.251337</x:v>
      </x:c>
      <x:c r="H54" s="607" t="n">
        <x:f>F54*G54</x:f>
        <x:v>0</x:v>
      </x:c>
      <x:c r="I54" s="604" t="n">
        <x:v>23657</x:v>
      </x:c>
      <x:c r="J54" s="607" t="n">
        <x:f>I54*G54</x:f>
        <x:v>1188795.879409</x:v>
      </x:c>
      <x:c r="K54" s="607" t="n">
        <x:f>I54-F54</x:f>
        <x:v>23657</x:v>
      </x:c>
      <x:c r="L54" s="607" t="n">
        <x:f>J54-H54</x:f>
        <x:v>1188795.879409</x:v>
      </x:c>
      <x:c r="M54" s="607" t="n">
        <x:v>2492738.09</x:v>
      </x:c>
      <x:c r="N54" s="459" t="n">
        <x:f>IFERROR(M54/J54,"")</x:f>
        <x:v>2.096859631814373</x:v>
      </x:c>
      <x:c r="O54" s="453" t="str">
        <x:v>NÃO PREVISTO PELA EQTL</x:v>
      </x:c>
    </x:row>
    <x:row r="55">
      <x:c r="A55" s="453" t="str">
        <x:v>O&amp;M</x:v>
      </x:c>
      <x:c r="B55" s="453" t="str">
        <x:v>LINHA VIVA</x:v>
      </x:c>
      <x:c r="C55" s="453" t="str">
        <x:v>5033000293</x:v>
      </x:c>
      <x:c r="D55" s="601" t="str">
        <x:v>RET CHAVE FUSIVEL 15/25KV LV</x:v>
      </x:c>
      <x:c r="E55" s="453" t="str">
        <x:v>UNIDADE</x:v>
      </x:c>
      <x:c r="F55" s="604" t="n">
        <x:v>4901.226667</x:v>
      </x:c>
      <x:c r="G55" s="607" t="n">
        <x:v>338.64</x:v>
      </x:c>
      <x:c r="H55" s="607" t="n">
        <x:f>F55*G55</x:f>
        <x:v>1659751.3985128799</x:v>
      </x:c>
      <x:c r="I55" s="604" t="n">
        <x:v>1429</x:v>
      </x:c>
      <x:c r="J55" s="607" t="n">
        <x:f>I55*G55</x:f>
        <x:v>483916.56</x:v>
      </x:c>
      <x:c r="K55" s="607" t="n">
        <x:f>I55-F55</x:f>
        <x:v>-3472.226667</x:v>
      </x:c>
      <x:c r="L55" s="607" t="n">
        <x:f>J55-H55</x:f>
        <x:v>-1175834.8385128798</x:v>
      </x:c>
      <x:c r="M55" s="607" t="n">
        <x:v>704009.08</x:v>
      </x:c>
      <x:c r="N55" s="459" t="n">
        <x:f>IFERROR(M55/J55,"")</x:f>
        <x:v>1.4548150201762056</x:v>
      </x:c>
      <x:c r="O55" s="453" t="str">
        <x:v>VOLUME EQTL MAIOR</x:v>
      </x:c>
    </x:row>
    <x:row r="56">
      <x:c r="A56" s="453" t="str">
        <x:v>O&amp;M</x:v>
      </x:c>
      <x:c r="B56" s="453" t="str">
        <x:v>PODA</x:v>
      </x:c>
      <x:c r="C56" s="453" t="str">
        <x:v>5035000057</x:v>
      </x:c>
      <x:c r="D56" s="601" t="str">
        <x:v>PODA ARV GRANDE PT &gt;=12M ELEV 2GE PO LV</x:v>
      </x:c>
      <x:c r="E56" s="453" t="str">
        <x:v>UNIDADE</x:v>
      </x:c>
      <x:c r="F56" s="604" t="n">
        <x:v>3537.702058</x:v>
      </x:c>
      <x:c r="G56" s="607" t="n">
        <x:v>327.37</x:v>
      </x:c>
      <x:c r="H56" s="607" t="n">
        <x:f>F56*G56</x:f>
        <x:v>1158137.52272746</x:v>
      </x:c>
      <x:c r="I56" s="604" t="n">
        <x:v>0</x:v>
      </x:c>
      <x:c r="J56" s="607" t="n">
        <x:f>I56*G56</x:f>
        <x:v>0</x:v>
      </x:c>
      <x:c r="K56" s="607" t="n">
        <x:f>I56-F56</x:f>
        <x:v>-3537.702058</x:v>
      </x:c>
      <x:c r="L56" s="607" t="n">
        <x:f>J56-H56</x:f>
        <x:v>-1158137.52272746</x:v>
      </x:c>
      <x:c r="M56" s="607" t="n">
        <x:v>0</x:v>
      </x:c>
      <x:c r="N56" s="459" t="str">
        <x:f>IFERROR(M56/J56,"")</x:f>
      </x:c>
      <x:c r="O56" s="453" t="str">
        <x:v>SEM HISTÓRICO EM 2025</x:v>
      </x:c>
    </x:row>
    <x:row r="57">
      <x:c r="A57" s="453" t="str">
        <x:v>O&amp;M</x:v>
      </x:c>
      <x:c r="B57" s="453" t="str">
        <x:v>LINHA MORTA</x:v>
      </x:c>
      <x:c r="C57" s="453" t="str">
        <x:v>5400099204</x:v>
      </x:c>
      <x:c r="D57" s="601" t="str">
        <x:v>IMPLANT TALA (REFORCO POSTE MAD) BASE LM</x:v>
      </x:c>
      <x:c r="E57" s="453" t="str">
        <x:v>UNIDADE</x:v>
      </x:c>
      <x:c r="F57" s="604" t="n">
        <x:v>50</x:v>
      </x:c>
      <x:c r="G57" s="607" t="n">
        <x:v>1056.85</x:v>
      </x:c>
      <x:c r="H57" s="607" t="n">
        <x:f>F57*G57</x:f>
        <x:v>52842.49999999999</x:v>
      </x:c>
      <x:c r="I57" s="604" t="n">
        <x:v>976</x:v>
      </x:c>
      <x:c r="J57" s="607" t="n">
        <x:f>I57*G57</x:f>
        <x:v>1031485.5999999999</x:v>
      </x:c>
      <x:c r="K57" s="607" t="n">
        <x:f>I57-F57</x:f>
        <x:v>926</x:v>
      </x:c>
      <x:c r="L57" s="607" t="n">
        <x:f>J57-H57</x:f>
        <x:v>978643.0999999999</x:v>
      </x:c>
      <x:c r="M57" s="607" t="n">
        <x:v>1022867.92</x:v>
      </x:c>
      <x:c r="N57" s="459" t="n">
        <x:f>IFERROR(M57/J57,"")</x:f>
        <x:v>0.9916453705218959</x:v>
      </x:c>
      <x:c r="O57" s="453" t="str">
        <x:v>VOLUME SETUP MAIOR</x:v>
      </x:c>
    </x:row>
    <x:row r="58">
      <x:c r="A58" s="453" t="str">
        <x:v>STC</x:v>
      </x:c>
      <x:c r="B58" s="453" t="str">
        <x:v>FORA DO ANEXO IX</x:v>
      </x:c>
      <x:c r="C58" s="453" t="str">
        <x:v>5082000249</x:v>
      </x:c>
      <x:c r="D58" s="601" t="str">
        <x:v>RET RAMAL CONEX CONC/MULT NORM STC</x:v>
      </x:c>
      <x:c r="E58" s="453" t="str">
        <x:v>NÃO INFORMADA</x:v>
      </x:c>
      <x:c r="F58" s="604" t="n">
        <x:v>0</x:v>
      </x:c>
      <x:c r="G58" s="607" t="n">
        <x:v>61.209995</x:v>
      </x:c>
      <x:c r="H58" s="607" t="n">
        <x:f>F58*G58</x:f>
        <x:v>0</x:v>
      </x:c>
      <x:c r="I58" s="604" t="n">
        <x:v>15865</x:v>
      </x:c>
      <x:c r="J58" s="607" t="n">
        <x:f>I58*G58</x:f>
        <x:v>971096.570675</x:v>
      </x:c>
      <x:c r="K58" s="607" t="n">
        <x:f>I58-F58</x:f>
        <x:v>15865</x:v>
      </x:c>
      <x:c r="L58" s="607" t="n">
        <x:f>J58-H58</x:f>
        <x:v>971096.570675</x:v>
      </x:c>
      <x:c r="M58" s="607" t="n">
        <x:v>561779.65</x:v>
      </x:c>
      <x:c r="N58" s="459" t="n">
        <x:f>IFERROR(M58/J58,"")</x:f>
        <x:v>0.5785002923133714</x:v>
      </x:c>
      <x:c r="O58" s="453" t="str">
        <x:v>NÃO PREVISTO PELA EQTL</x:v>
      </x:c>
    </x:row>
    <x:row r="59">
      <x:c r="A59" s="453" t="str">
        <x:v>STC</x:v>
      </x:c>
      <x:c r="B59" s="453" t="str">
        <x:v>PLANTÃO</x:v>
      </x:c>
      <x:c r="C59" s="453" t="str">
        <x:v>5013300054</x:v>
      </x:c>
      <x:c r="D59" s="601" t="str">
        <x:v>ATEND EMERG FALTA ENERGIA COLETIVA ALIME</x:v>
      </x:c>
      <x:c r="E59" s="453" t="str">
        <x:v>UNIDADE</x:v>
      </x:c>
      <x:c r="F59" s="604" t="n">
        <x:v>1150.75</x:v>
      </x:c>
      <x:c r="G59" s="607" t="n">
        <x:v>819.94</x:v>
      </x:c>
      <x:c r="H59" s="607" t="n">
        <x:f>F59*G59</x:f>
        <x:v>943545.9550000001</x:v>
      </x:c>
      <x:c r="I59" s="604" t="n">
        <x:v>0</x:v>
      </x:c>
      <x:c r="J59" s="607" t="n">
        <x:f>I59*G59</x:f>
        <x:v>0</x:v>
      </x:c>
      <x:c r="K59" s="607" t="n">
        <x:f>I59-F59</x:f>
        <x:v>-1150.75</x:v>
      </x:c>
      <x:c r="L59" s="607" t="n">
        <x:f>J59-H59</x:f>
        <x:v>-943545.9550000001</x:v>
      </x:c>
      <x:c r="M59" s="607" t="n">
        <x:v>0</x:v>
      </x:c>
      <x:c r="N59" s="459" t="str">
        <x:f>IFERROR(M59/J59,"")</x:f>
      </x:c>
      <x:c r="O59" s="453" t="str">
        <x:v>SEM HISTÓRICO EM 2025</x:v>
      </x:c>
    </x:row>
    <x:row r="60">
      <x:c r="A60" s="453" t="str">
        <x:v>O&amp;M</x:v>
      </x:c>
      <x:c r="B60" s="453" t="str">
        <x:v>LINHA MORTA</x:v>
      </x:c>
      <x:c r="C60" s="453" t="str">
        <x:v>5022000237</x:v>
      </x:c>
      <x:c r="D60" s="601" t="str">
        <x:v>RET COND NU ALUMINIO &lt;= 1/0 LM</x:v>
      </x:c>
      <x:c r="E60" s="453" t="str">
        <x:v>METRO</x:v>
      </x:c>
      <x:c r="F60" s="604" t="n">
        <x:v>698150</x:v>
      </x:c>
      <x:c r="G60" s="607" t="n">
        <x:v>2.76</x:v>
      </x:c>
      <x:c r="H60" s="607" t="n">
        <x:f>F60*G60</x:f>
        <x:v>1926893.9999999998</x:v>
      </x:c>
      <x:c r="I60" s="604" t="n">
        <x:v>356853</x:v>
      </x:c>
      <x:c r="J60" s="607" t="n">
        <x:f>I60*G60</x:f>
        <x:v>984914.2799999999</x:v>
      </x:c>
      <x:c r="K60" s="607" t="n">
        <x:f>I60-F60</x:f>
        <x:v>-341297</x:v>
      </x:c>
      <x:c r="L60" s="607" t="n">
        <x:f>J60-H60</x:f>
        <x:v>-941979.7199999999</x:v>
      </x:c>
      <x:c r="M60" s="607" t="n">
        <x:v>952344.43</x:v>
      </x:c>
      <x:c r="N60" s="459" t="n">
        <x:f>IFERROR(M60/J60,"")</x:f>
        <x:v>0.9669312846190027</x:v>
      </x:c>
      <x:c r="O60" s="453" t="str">
        <x:v>VOLUME EQTL MAIOR</x:v>
      </x:c>
    </x:row>
    <x:row r="61">
      <x:c r="A61" s="453" t="str">
        <x:v>STC</x:v>
      </x:c>
      <x:c r="B61" s="453" t="str">
        <x:v>FORA DO ANEXO IX</x:v>
      </x:c>
      <x:c r="C61" s="453" t="str">
        <x:v>5082000252</x:v>
      </x:c>
      <x:c r="D61" s="601" t="str">
        <x:v>RET MEDIDOR TRAFO ENERGIZ MF STC</x:v>
      </x:c>
      <x:c r="E61" s="453" t="str">
        <x:v>NÃO INFORMADA</x:v>
      </x:c>
      <x:c r="F61" s="604" t="n">
        <x:v>0</x:v>
      </x:c>
      <x:c r="G61" s="607" t="n">
        <x:v>38.654875</x:v>
      </x:c>
      <x:c r="H61" s="607" t="n">
        <x:f>F61*G61</x:f>
        <x:v>0</x:v>
      </x:c>
      <x:c r="I61" s="604" t="n">
        <x:v>23682</x:v>
      </x:c>
      <x:c r="J61" s="607" t="n">
        <x:f>I61*G61</x:f>
        <x:v>915424.74975</x:v>
      </x:c>
      <x:c r="K61" s="607" t="n">
        <x:f>I61-F61</x:f>
        <x:v>23682</x:v>
      </x:c>
      <x:c r="L61" s="607" t="n">
        <x:f>J61-H61</x:f>
        <x:v>915424.74975</x:v>
      </x:c>
      <x:c r="M61" s="607" t="n">
        <x:v>337231.68</x:v>
      </x:c>
      <x:c r="N61" s="459" t="n">
        <x:f>IFERROR(M61/J61,"")</x:f>
        <x:v>0.36838820459256433</x:v>
      </x:c>
      <x:c r="O61" s="453" t="str">
        <x:v>NÃO PREVISTO PELA EQTL</x:v>
      </x:c>
    </x:row>
    <x:row r="62">
      <x:c r="A62" s="453" t="str">
        <x:v>O&amp;M</x:v>
      </x:c>
      <x:c r="B62" s="453" t="str">
        <x:v>LINHA MORTA</x:v>
      </x:c>
      <x:c r="C62" s="453" t="str">
        <x:v>5020100057</x:v>
      </x:c>
      <x:c r="D62" s="601" t="str">
        <x:v>BASE CONCRETO 2CAMADAS PARA POSTE LM</x:v>
      </x:c>
      <x:c r="E62" s="453" t="str">
        <x:v>UNIDADE</x:v>
      </x:c>
      <x:c r="F62" s="604" t="n">
        <x:v>2573</x:v>
      </x:c>
      <x:c r="G62" s="607" t="n">
        <x:v>1447.38</x:v>
      </x:c>
      <x:c r="H62" s="607" t="n">
        <x:f>F62*G62</x:f>
        <x:v>3724108.74</x:v>
      </x:c>
      <x:c r="I62" s="604" t="n">
        <x:v>1979</x:v>
      </x:c>
      <x:c r="J62" s="607" t="n">
        <x:f>I62*G62</x:f>
        <x:v>2864365.02</x:v>
      </x:c>
      <x:c r="K62" s="607" t="n">
        <x:f>I62-F62</x:f>
        <x:v>-594</x:v>
      </x:c>
      <x:c r="L62" s="607" t="n">
        <x:f>J62-H62</x:f>
        <x:v>-859743.7200000002</x:v>
      </x:c>
      <x:c r="M62" s="607" t="n">
        <x:v>4317895.33</x:v>
      </x:c>
      <x:c r="N62" s="459" t="n">
        <x:f>IFERROR(M62/J62,"")</x:f>
        <x:v>1.5074528909028502</x:v>
      </x:c>
      <x:c r="O62" s="453" t="str">
        <x:v>VOLUME EQTL MAIOR</x:v>
      </x:c>
    </x:row>
    <x:row r="63">
      <x:c r="A63" s="453" t="str">
        <x:v>O&amp;M</x:v>
      </x:c>
      <x:c r="B63" s="453" t="str">
        <x:v>LINHA MORTA</x:v>
      </x:c>
      <x:c r="C63" s="453" t="str">
        <x:v>5025300122</x:v>
      </x:c>
      <x:c r="D63" s="601" t="str">
        <x:v>INST ESTR CP RELIGADOR/SEC 3F &gt;400A LM</x:v>
      </x:c>
      <x:c r="E63" s="453" t="str">
        <x:v>CONJUNTO</x:v>
      </x:c>
      <x:c r="F63" s="604" t="n">
        <x:v>50</x:v>
      </x:c>
      <x:c r="G63" s="607" t="n">
        <x:v>6000.38</x:v>
      </x:c>
      <x:c r="H63" s="607" t="n">
        <x:f>F63*G63</x:f>
        <x:v>300019</x:v>
      </x:c>
      <x:c r="I63" s="604" t="n">
        <x:v>190</x:v>
      </x:c>
      <x:c r="J63" s="607" t="n">
        <x:f>I63*G63</x:f>
        <x:v>1140072.2</x:v>
      </x:c>
      <x:c r="K63" s="607" t="n">
        <x:f>I63-F63</x:f>
        <x:v>140</x:v>
      </x:c>
      <x:c r="L63" s="607" t="n">
        <x:f>J63-H63</x:f>
        <x:v>840053.2</x:v>
      </x:c>
      <x:c r="M63" s="607" t="n">
        <x:v>872269.59</x:v>
      </x:c>
      <x:c r="N63" s="459" t="n">
        <x:f>IFERROR(M63/J63,"")</x:f>
        <x:v>0.7651003068051304</x:v>
      </x:c>
      <x:c r="O63" s="453" t="str">
        <x:v>VOLUME SETUP MAIOR</x:v>
      </x:c>
    </x:row>
    <x:row r="64">
      <x:c r="A64" s="453" t="str">
        <x:v>O&amp;M</x:v>
      </x:c>
      <x:c r="B64" s="453" t="str">
        <x:v>LINHA MORTA</x:v>
      </x:c>
      <x:c r="C64" s="453" t="str">
        <x:v>5022000236</x:v>
      </x:c>
      <x:c r="D64" s="601" t="str">
        <x:v>INST COND NU ALUMINIO &lt;= 1/0 LM</x:v>
      </x:c>
      <x:c r="E64" s="453" t="str">
        <x:v>METRO</x:v>
      </x:c>
      <x:c r="F64" s="604" t="n">
        <x:v>585467.77876</x:v>
      </x:c>
      <x:c r="G64" s="607" t="n">
        <x:v>5.65</x:v>
      </x:c>
      <x:c r="H64" s="607" t="n">
        <x:f>F64*G64</x:f>
        <x:v>3307892.949994</x:v>
      </x:c>
      <x:c r="I64" s="604" t="n">
        <x:v>441302</x:v>
      </x:c>
      <x:c r="J64" s="607" t="n">
        <x:f>I64*G64</x:f>
        <x:v>2493356.3000000003</x:v>
      </x:c>
      <x:c r="K64" s="607" t="n">
        <x:f>I64-F64</x:f>
        <x:v>-144165.77876000002</x:v>
      </x:c>
      <x:c r="L64" s="607" t="n">
        <x:f>J64-H64</x:f>
        <x:v>-814536.6499939999</x:v>
      </x:c>
      <x:c r="M64" s="607" t="n">
        <x:v>3477685.98</x:v>
      </x:c>
      <x:c r="N64" s="459" t="n">
        <x:f>IFERROR(M64/J64,"")</x:f>
        <x:v>1.394780994597523</x:v>
      </x:c>
      <x:c r="O64" s="453" t="str">
        <x:v>VOLUME EQTL MAIOR</x:v>
      </x:c>
    </x:row>
    <x:row r="65">
      <x:c r="A65" s="453" t="str">
        <x:v>O&amp;M</x:v>
      </x:c>
      <x:c r="B65" s="453" t="str">
        <x:v>LINHA MORTA</x:v>
      </x:c>
      <x:c r="C65" s="453" t="str">
        <x:v>5022000280</x:v>
      </x:c>
      <x:c r="D65" s="601" t="str">
        <x:v>INST CABO MENSAGEIRO RDC LM</x:v>
      </x:c>
      <x:c r="E65" s="453" t="str">
        <x:v>METRO</x:v>
      </x:c>
      <x:c r="F65" s="604" t="n">
        <x:v>122230</x:v>
      </x:c>
      <x:c r="G65" s="607" t="n">
        <x:v>6.57</x:v>
      </x:c>
      <x:c r="H65" s="607" t="n">
        <x:f>F65*G65</x:f>
        <x:v>803051.1</x:v>
      </x:c>
      <x:c r="I65" s="604" t="n">
        <x:v>0.093</x:v>
      </x:c>
      <x:c r="J65" s="607" t="n">
        <x:f>I65*G65</x:f>
        <x:v>0.61101</x:v>
      </x:c>
      <x:c r="K65" s="607" t="n">
        <x:f>I65-F65</x:f>
        <x:v>-122229.907</x:v>
      </x:c>
      <x:c r="L65" s="607" t="n">
        <x:f>J65-H65</x:f>
        <x:v>-803050.48899</x:v>
      </x:c>
      <x:c r="M65" s="607" t="n">
        <x:v>679.92</x:v>
      </x:c>
      <x:c r="N65" s="459" t="n">
        <x:f>IFERROR(M65/J65,"")</x:f>
        <x:v>1112.7804782245787</x:v>
      </x:c>
      <x:c r="O65" s="453" t="str">
        <x:v>VOLUME EQTL MAIOR</x:v>
      </x:c>
    </x:row>
    <x:row r="66">
      <x:c r="A66" s="453" t="str">
        <x:v>O&amp;M</x:v>
      </x:c>
      <x:c r="B66" s="453" t="str">
        <x:v>LINHA MORTA</x:v>
      </x:c>
      <x:c r="C66" s="453" t="str">
        <x:v>5020000099</x:v>
      </x:c>
      <x:c r="D66" s="601" t="str">
        <x:v>RET POSTE DE FIBRA 7 A 19M LM</x:v>
      </x:c>
      <x:c r="E66" s="453" t="str">
        <x:v>UNIDADE</x:v>
      </x:c>
      <x:c r="F66" s="604" t="n">
        <x:v>1366</x:v>
      </x:c>
      <x:c r="G66" s="607" t="n">
        <x:v>599.01</x:v>
      </x:c>
      <x:c r="H66" s="607" t="n">
        <x:f>F66*G66</x:f>
        <x:v>818247.66</x:v>
      </x:c>
      <x:c r="I66" s="604" t="n">
        <x:v>60.512467</x:v>
      </x:c>
      <x:c r="J66" s="607" t="n">
        <x:f>I66*G66</x:f>
        <x:v>36247.57285767</x:v>
      </x:c>
      <x:c r="K66" s="607" t="n">
        <x:f>I66-F66</x:f>
        <x:v>-1305.487533</x:v>
      </x:c>
      <x:c r="L66" s="607" t="n">
        <x:f>J66-H66</x:f>
        <x:v>-782000.08714233</x:v>
      </x:c>
      <x:c r="M66" s="607" t="n">
        <x:v>28083.8</x:v>
      </x:c>
      <x:c r="N66" s="459" t="n">
        <x:f>IFERROR(M66/J66,"")</x:f>
        <x:v>0.7747773929657047</x:v>
      </x:c>
      <x:c r="O66" s="453" t="str">
        <x:v>VOLUME EQTL MAIOR</x:v>
      </x:c>
    </x:row>
    <x:row r="67">
      <x:c r="A67" s="453" t="str">
        <x:v>O&amp;M</x:v>
      </x:c>
      <x:c r="B67" s="453" t="str">
        <x:v>LINHA MORTA</x:v>
      </x:c>
      <x:c r="C67" s="453" t="str">
        <x:v>5024000086</x:v>
      </x:c>
      <x:c r="D67" s="601" t="str">
        <x:v>RET CONEXAO RAMAL DE CONEXAO LM</x:v>
      </x:c>
      <x:c r="E67" s="453" t="str">
        <x:v>UNIDADE</x:v>
      </x:c>
      <x:c r="F67" s="604" t="n">
        <x:v>12845</x:v>
      </x:c>
      <x:c r="G67" s="607" t="n">
        <x:v>56.79</x:v>
      </x:c>
      <x:c r="H67" s="607" t="n">
        <x:f>F67*G67</x:f>
        <x:v>729467.55</x:v>
      </x:c>
      <x:c r="I67" s="604" t="n">
        <x:v>0</x:v>
      </x:c>
      <x:c r="J67" s="607" t="n">
        <x:f>I67*G67</x:f>
        <x:v>0</x:v>
      </x:c>
      <x:c r="K67" s="607" t="n">
        <x:f>I67-F67</x:f>
        <x:v>-12845</x:v>
      </x:c>
      <x:c r="L67" s="607" t="n">
        <x:f>J67-H67</x:f>
        <x:v>-729467.55</x:v>
      </x:c>
      <x:c r="M67" s="607" t="n">
        <x:v>0</x:v>
      </x:c>
      <x:c r="N67" s="459" t="str">
        <x:f>IFERROR(M67/J67,"")</x:f>
      </x:c>
      <x:c r="O67" s="453" t="str">
        <x:v>SEM HISTÓRICO EM 2025</x:v>
      </x:c>
    </x:row>
    <x:row r="68">
      <x:c r="A68" s="453" t="str">
        <x:v>STC</x:v>
      </x:c>
      <x:c r="B68" s="453" t="str">
        <x:v>CORTE</x:v>
      </x:c>
      <x:c r="C68" s="453" t="str">
        <x:v>5082000186</x:v>
      </x:c>
      <x:c r="D68" s="601" t="str">
        <x:v>DESLIGAMENTO A PEDIDO DO CLIENTE STC</x:v>
      </x:c>
      <x:c r="E68" s="453" t="str">
        <x:v>UNIDADE</x:v>
      </x:c>
      <x:c r="F68" s="604" t="n">
        <x:v>1479.583092</x:v>
      </x:c>
      <x:c r="G68" s="607" t="n">
        <x:v>39.26</x:v>
      </x:c>
      <x:c r="H68" s="607" t="n">
        <x:f>F68*G68</x:f>
        <x:v>58088.43219192</x:v>
      </x:c>
      <x:c r="I68" s="604" t="n">
        <x:v>19986</x:v>
      </x:c>
      <x:c r="J68" s="607" t="n">
        <x:f>I68*G68</x:f>
        <x:v>784650.36</x:v>
      </x:c>
      <x:c r="K68" s="607" t="n">
        <x:f>I68-F68</x:f>
        <x:v>18506.416908</x:v>
      </x:c>
      <x:c r="L68" s="607" t="n">
        <x:f>J68-H68</x:f>
        <x:v>726561.92780808</x:v>
      </x:c>
      <x:c r="M68" s="607" t="n">
        <x:v>707704.26</x:v>
      </x:c>
      <x:c r="N68" s="459" t="n">
        <x:f>IFERROR(M68/J68,"")</x:f>
        <x:v>0.9019358125318391</x:v>
      </x:c>
      <x:c r="O68" s="453" t="str">
        <x:v>VOLUME SETUP MAIOR</x:v>
      </x:c>
    </x:row>
    <x:row r="69">
      <x:c r="A69" s="453" t="str">
        <x:v>O&amp;M</x:v>
      </x:c>
      <x:c r="B69" s="453" t="str">
        <x:v>LINHA MORTA</x:v>
      </x:c>
      <x:c r="C69" s="453" t="str">
        <x:v>5024000065</x:v>
      </x:c>
      <x:c r="D69" s="601" t="str">
        <x:v>RET RAMAL DE CONEXAO CONC/MULTIPLEX LM</x:v>
      </x:c>
      <x:c r="E69" s="453" t="str">
        <x:v>UNIDADE</x:v>
      </x:c>
      <x:c r="F69" s="604" t="n">
        <x:v>2746.074492</x:v>
      </x:c>
      <x:c r="G69" s="607" t="n">
        <x:v>349.65</x:v>
      </x:c>
      <x:c r="H69" s="607" t="n">
        <x:f>F69*G69</x:f>
        <x:v>960164.9461278</x:v>
      </x:c>
      <x:c r="I69" s="604" t="n">
        <x:v>750</x:v>
      </x:c>
      <x:c r="J69" s="607" t="n">
        <x:f>I69*G69</x:f>
        <x:v>262237.5</x:v>
      </x:c>
      <x:c r="K69" s="607" t="n">
        <x:f>I69-F69</x:f>
        <x:v>-1996.0744920000002</x:v>
      </x:c>
      <x:c r="L69" s="607" t="n">
        <x:f>J69-H69</x:f>
        <x:v>-697927.4461278</x:v>
      </x:c>
      <x:c r="M69" s="607" t="n">
        <x:v>22033.4</x:v>
      </x:c>
      <x:c r="N69" s="459" t="n">
        <x:f>IFERROR(M69/J69,"")</x:f>
        <x:v>0.08402078268744936</x:v>
      </x:c>
      <x:c r="O69" s="453" t="str">
        <x:v>VOLUME EQTL MAIOR</x:v>
      </x:c>
    </x:row>
    <x:row r="70">
      <x:c r="A70" s="453" t="str">
        <x:v>O&amp;M</x:v>
      </x:c>
      <x:c r="B70" s="453" t="str">
        <x:v>PODA</x:v>
      </x:c>
      <x:c r="C70" s="453" t="str">
        <x:v>5026000037</x:v>
      </x:c>
      <x:c r="D70" s="601" t="str">
        <x:v>PODA ARV &lt;6M REDE BT CENTRAL 2PC PO LM</x:v>
      </x:c>
      <x:c r="E70" s="453" t="str">
        <x:v>UNIDADE</x:v>
      </x:c>
      <x:c r="F70" s="604" t="n">
        <x:v>0</x:v>
      </x:c>
      <x:c r="G70" s="607" t="n">
        <x:v>244.31</x:v>
      </x:c>
      <x:c r="H70" s="607" t="n">
        <x:f>F70*G70</x:f>
        <x:v>0</x:v>
      </x:c>
      <x:c r="I70" s="604" t="n">
        <x:v>2784</x:v>
      </x:c>
      <x:c r="J70" s="607" t="n">
        <x:f>I70*G70</x:f>
        <x:v>680159.04</x:v>
      </x:c>
      <x:c r="K70" s="607" t="n">
        <x:f>I70-F70</x:f>
        <x:v>2784</x:v>
      </x:c>
      <x:c r="L70" s="607" t="n">
        <x:f>J70-H70</x:f>
        <x:v>680159.04</x:v>
      </x:c>
      <x:c r="M70" s="607" t="n">
        <x:v>1251716.85</x:v>
      </x:c>
      <x:c r="N70" s="459" t="n">
        <x:f>IFERROR(M70/J70,"")</x:f>
        <x:v>1.8403296529000042</x:v>
      </x:c>
      <x:c r="O70" s="453" t="str">
        <x:v>NÃO PREVISTO PELA EQTL</x:v>
      </x:c>
    </x:row>
    <x:row r="71">
      <x:c r="A71" s="453" t="str">
        <x:v>O&amp;M</x:v>
      </x:c>
      <x:c r="B71" s="453" t="str">
        <x:v>LINHA MORTA</x:v>
      </x:c>
      <x:c r="C71" s="453" t="str">
        <x:v>5020000118</x:v>
      </x:c>
      <x:c r="D71" s="601" t="str">
        <x:v>RET POSTE DE MADEIRA LM</x:v>
      </x:c>
      <x:c r="E71" s="453" t="str">
        <x:v>UNIDADE</x:v>
      </x:c>
      <x:c r="F71" s="604" t="n">
        <x:v>6376</x:v>
      </x:c>
      <x:c r="G71" s="607" t="n">
        <x:v>599.01</x:v>
      </x:c>
      <x:c r="H71" s="607" t="n">
        <x:f>F71*G71</x:f>
        <x:v>3819287.76</x:v>
      </x:c>
      <x:c r="I71" s="604" t="n">
        <x:v>7476.132021</x:v>
      </x:c>
      <x:c r="J71" s="607" t="n">
        <x:f>I71*G71</x:f>
        <x:v>4478277.841899211</x:v>
      </x:c>
      <x:c r="K71" s="607" t="n">
        <x:f>I71-F71</x:f>
        <x:v>1100.1320210000003</x:v>
      </x:c>
      <x:c r="L71" s="607" t="n">
        <x:f>J71-H71</x:f>
        <x:v>658990.0818992108</x:v>
      </x:c>
      <x:c r="M71" s="607" t="n">
        <x:v>3791949.68</x:v>
      </x:c>
      <x:c r="N71" s="459" t="n">
        <x:f>IFERROR(M71/J71,"")</x:f>
        <x:v>0.8467428359451358</x:v>
      </x:c>
      <x:c r="O71" s="453" t="str">
        <x:v>VOLUME SETUP MAIOR</x:v>
      </x:c>
    </x:row>
    <x:row r="72">
      <x:c r="A72" s="453" t="str">
        <x:v>O&amp;M</x:v>
      </x:c>
      <x:c r="B72" s="453" t="str">
        <x:v>LINHA VIVA</x:v>
      </x:c>
      <x:c r="C72" s="453" t="str">
        <x:v>5031300110</x:v>
      </x:c>
      <x:c r="D72" s="601" t="str">
        <x:v>INST ISOLADOR PINO/PILAR LV</x:v>
      </x:c>
      <x:c r="E72" s="453" t="str">
        <x:v>UNIDADE</x:v>
      </x:c>
      <x:c r="F72" s="604" t="n">
        <x:v>3549.24</x:v>
      </x:c>
      <x:c r="G72" s="607" t="n">
        <x:v>325.39</x:v>
      </x:c>
      <x:c r="H72" s="607" t="n">
        <x:f>F72*G72</x:f>
        <x:v>1154887.2036</x:v>
      </x:c>
      <x:c r="I72" s="604" t="n">
        <x:v>1649</x:v>
      </x:c>
      <x:c r="J72" s="607" t="n">
        <x:f>I72*G72</x:f>
        <x:v>536568.11</x:v>
      </x:c>
      <x:c r="K72" s="607" t="n">
        <x:f>I72-F72</x:f>
        <x:v>-1900.2399999999998</x:v>
      </x:c>
      <x:c r="L72" s="607" t="n">
        <x:f>J72-H72</x:f>
        <x:v>-618319.0935999999</x:v>
      </x:c>
      <x:c r="M72" s="607" t="n">
        <x:v>473771.38</x:v>
      </x:c>
      <x:c r="N72" s="459" t="n">
        <x:f>IFERROR(M72/J72,"")</x:f>
        <x:v>0.8829659667996296</x:v>
      </x:c>
      <x:c r="O72" s="453" t="str">
        <x:v>VOLUME EQTL MAIOR</x:v>
      </x:c>
    </x:row>
    <x:row r="73">
      <x:c r="A73" s="453" t="str">
        <x:v>O&amp;M</x:v>
      </x:c>
      <x:c r="B73" s="453" t="str">
        <x:v>LINHA MORTA</x:v>
      </x:c>
      <x:c r="C73" s="453" t="str">
        <x:v>5023000185</x:v>
      </x:c>
      <x:c r="D73" s="601" t="str">
        <x:v>RET TRAFO DT POSTE/PLATAF 1/2F LM</x:v>
      </x:c>
      <x:c r="E73" s="453" t="str">
        <x:v>UNIDADE</x:v>
      </x:c>
      <x:c r="F73" s="604" t="n">
        <x:v>674</x:v>
      </x:c>
      <x:c r="G73" s="607" t="n">
        <x:v>880.71</x:v>
      </x:c>
      <x:c r="H73" s="607" t="n">
        <x:f>F73*G73</x:f>
        <x:v>593598.54</x:v>
      </x:c>
      <x:c r="I73" s="604" t="n">
        <x:v>0</x:v>
      </x:c>
      <x:c r="J73" s="607" t="n">
        <x:f>I73*G73</x:f>
        <x:v>0</x:v>
      </x:c>
      <x:c r="K73" s="607" t="n">
        <x:f>I73-F73</x:f>
        <x:v>-674</x:v>
      </x:c>
      <x:c r="L73" s="607" t="n">
        <x:f>J73-H73</x:f>
        <x:v>-593598.54</x:v>
      </x:c>
      <x:c r="M73" s="607" t="n">
        <x:v>0</x:v>
      </x:c>
      <x:c r="N73" s="459" t="str">
        <x:f>IFERROR(M73/J73,"")</x:f>
      </x:c>
      <x:c r="O73" s="453" t="str">
        <x:v>SEM HISTÓRICO EM 2025</x:v>
      </x:c>
    </x:row>
    <x:row r="74">
      <x:c r="A74" s="453" t="str">
        <x:v>O&amp;M</x:v>
      </x:c>
      <x:c r="B74" s="453" t="str">
        <x:v>LINHA MORTA</x:v>
      </x:c>
      <x:c r="C74" s="453" t="str">
        <x:v>5025300172</x:v>
      </x:c>
      <x:c r="D74" s="601" t="str">
        <x:v>INST CHAVE FUSIVEL 15/25KV LM</x:v>
      </x:c>
      <x:c r="E74" s="453" t="str">
        <x:v>UNIDADE</x:v>
      </x:c>
      <x:c r="F74" s="604" t="n">
        <x:v>2766.921846</x:v>
      </x:c>
      <x:c r="G74" s="607" t="n">
        <x:v>443.64</x:v>
      </x:c>
      <x:c r="H74" s="607" t="n">
        <x:f>F74*G74</x:f>
        <x:v>1227517.20775944</x:v>
      </x:c>
      <x:c r="I74" s="604" t="n">
        <x:v>1439</x:v>
      </x:c>
      <x:c r="J74" s="607" t="n">
        <x:f>I74*G74</x:f>
        <x:v>638397.96</x:v>
      </x:c>
      <x:c r="K74" s="607" t="n">
        <x:f>I74-F74</x:f>
        <x:v>-1327.9218460000002</x:v>
      </x:c>
      <x:c r="L74" s="607" t="n">
        <x:f>J74-H74</x:f>
        <x:v>-589119.24775944</x:v>
      </x:c>
      <x:c r="M74" s="607" t="n">
        <x:v>269221.7</x:v>
      </x:c>
      <x:c r="N74" s="459" t="n">
        <x:f>IFERROR(M74/J74,"")</x:f>
        <x:v>0.42171453680710386</x:v>
      </x:c>
      <x:c r="O74" s="453" t="str">
        <x:v>VOLUME EQTL MAIOR</x:v>
      </x:c>
    </x:row>
    <x:row r="75">
      <x:c r="A75" s="453" t="str">
        <x:v>O&amp;M</x:v>
      </x:c>
      <x:c r="B75" s="453" t="str">
        <x:v>LINHA MORTA</x:v>
      </x:c>
      <x:c r="C75" s="453" t="str">
        <x:v>5025300160</x:v>
      </x:c>
      <x:c r="D75" s="601" t="str">
        <x:v>INST PARA-RAIOS BT LM</x:v>
      </x:c>
      <x:c r="E75" s="453" t="str">
        <x:v>CONJUNTO</x:v>
      </x:c>
      <x:c r="F75" s="604" t="n">
        <x:v>2466.206475</x:v>
      </x:c>
      <x:c r="G75" s="607" t="n">
        <x:v>362.54</x:v>
      </x:c>
      <x:c r="H75" s="607" t="n">
        <x:f>F75*G75</x:f>
        <x:v>894098.4954465</x:v>
      </x:c>
      <x:c r="I75" s="604" t="n">
        <x:v>868</x:v>
      </x:c>
      <x:c r="J75" s="607" t="n">
        <x:f>I75*G75</x:f>
        <x:v>314684.72000000003</x:v>
      </x:c>
      <x:c r="K75" s="607" t="n">
        <x:f>I75-F75</x:f>
        <x:v>-1598.206475</x:v>
      </x:c>
      <x:c r="L75" s="607" t="n">
        <x:f>J75-H75</x:f>
        <x:v>-579413.7754464999</x:v>
      </x:c>
      <x:c r="M75" s="607" t="n">
        <x:v>53151.72</x:v>
      </x:c>
      <x:c r="N75" s="459" t="n">
        <x:f>IFERROR(M75/J75,"")</x:f>
        <x:v>0.16890467385896588</x:v>
      </x:c>
      <x:c r="O75" s="453" t="str">
        <x:v>VOLUME EQTL MAIOR</x:v>
      </x:c>
    </x:row>
    <x:row r="76">
      <x:c r="A76" s="453" t="str">
        <x:v>O&amp;M</x:v>
      </x:c>
      <x:c r="B76" s="453" t="str">
        <x:v>LINHA MORTA</x:v>
      </x:c>
      <x:c r="C76" s="453" t="str">
        <x:v>5020000093</x:v>
      </x:c>
      <x:c r="D76" s="601" t="str">
        <x:v>RET POSTE CONCRETO ATE 14M LM</x:v>
      </x:c>
      <x:c r="E76" s="453" t="str">
        <x:v>UNIDADE</x:v>
      </x:c>
      <x:c r="F76" s="604" t="n">
        <x:v>1366</x:v>
      </x:c>
      <x:c r="G76" s="607" t="n">
        <x:v>696.68</x:v>
      </x:c>
      <x:c r="H76" s="607" t="n">
        <x:f>F76*G76</x:f>
        <x:v>951664.8799999999</x:v>
      </x:c>
      <x:c r="I76" s="604" t="n">
        <x:v>538.355512</x:v>
      </x:c>
      <x:c r="J76" s="607" t="n">
        <x:f>I76*G76</x:f>
        <x:v>375061.51810015994</x:v>
      </x:c>
      <x:c r="K76" s="607" t="n">
        <x:f>I76-F76</x:f>
        <x:v>-827.644488</x:v>
      </x:c>
      <x:c r="L76" s="607" t="n">
        <x:f>J76-H76</x:f>
        <x:v>-576603.36189984</x:v>
      </x:c>
      <x:c r="M76" s="607" t="n">
        <x:v>310188.04</x:v>
      </x:c>
      <x:c r="N76" s="459" t="n">
        <x:f>IFERROR(M76/J76,"")</x:f>
        <x:v>0.8270324334291327</x:v>
      </x:c>
      <x:c r="O76" s="453" t="str">
        <x:v>VOLUME EQTL MAIOR</x:v>
      </x:c>
    </x:row>
    <x:row r="77">
      <x:c r="A77" s="453" t="str">
        <x:v>O&amp;M</x:v>
      </x:c>
      <x:c r="B77" s="453" t="str">
        <x:v>LINHA VIVA</x:v>
      </x:c>
      <x:c r="C77" s="453" t="str">
        <x:v>5033000318</x:v>
      </x:c>
      <x:c r="D77" s="601" t="str">
        <x:v>INST PARA-RAIOS MT LV</x:v>
      </x:c>
      <x:c r="E77" s="453" t="str">
        <x:v>UNIDADE</x:v>
      </x:c>
      <x:c r="F77" s="604" t="n">
        <x:v>2026</x:v>
      </x:c>
      <x:c r="G77" s="607" t="n">
        <x:v>390.74</x:v>
      </x:c>
      <x:c r="H77" s="607" t="n">
        <x:f>F77*G77</x:f>
        <x:v>791639.24</x:v>
      </x:c>
      <x:c r="I77" s="604" t="n">
        <x:v>559</x:v>
      </x:c>
      <x:c r="J77" s="607" t="n">
        <x:f>I77*G77</x:f>
        <x:v>218423.66</x:v>
      </x:c>
      <x:c r="K77" s="607" t="n">
        <x:f>I77-F77</x:f>
        <x:v>-1467</x:v>
      </x:c>
      <x:c r="L77" s="607" t="n">
        <x:f>J77-H77</x:f>
        <x:v>-573215.58</x:v>
      </x:c>
      <x:c r="M77" s="607" t="n">
        <x:v>704471.63</x:v>
      </x:c>
      <x:c r="N77" s="459" t="n">
        <x:f>IFERROR(M77/J77,"")</x:f>
        <x:v>3.225253299024474</x:v>
      </x:c>
      <x:c r="O77" s="453" t="str">
        <x:v>VOLUME EQTL MAIOR</x:v>
      </x:c>
    </x:row>
    <x:row r="78">
      <x:c r="A78" s="453" t="str">
        <x:v>O&amp;M</x:v>
      </x:c>
      <x:c r="B78" s="453" t="str">
        <x:v>PODA</x:v>
      </x:c>
      <x:c r="C78" s="453" t="str">
        <x:v>5026000017</x:v>
      </x:c>
      <x:c r="D78" s="601" t="str">
        <x:v>PODA ARV MEDIO PT &gt;6&lt;12M ELEV 2ME PO LM</x:v>
      </x:c>
      <x:c r="E78" s="453" t="str">
        <x:v>UNIDADE</x:v>
      </x:c>
      <x:c r="F78" s="604" t="n">
        <x:v>0</x:v>
      </x:c>
      <x:c r="G78" s="607" t="n">
        <x:v>171.02</x:v>
      </x:c>
      <x:c r="H78" s="607" t="n">
        <x:f>F78*G78</x:f>
        <x:v>0</x:v>
      </x:c>
      <x:c r="I78" s="604" t="n">
        <x:v>3275</x:v>
      </x:c>
      <x:c r="J78" s="607" t="n">
        <x:f>I78*G78</x:f>
        <x:v>560090.5</x:v>
      </x:c>
      <x:c r="K78" s="607" t="n">
        <x:f>I78-F78</x:f>
        <x:v>3275</x:v>
      </x:c>
      <x:c r="L78" s="607" t="n">
        <x:f>J78-H78</x:f>
        <x:v>560090.5</x:v>
      </x:c>
      <x:c r="M78" s="607" t="n">
        <x:v>766237.08</x:v>
      </x:c>
      <x:c r="N78" s="459" t="n">
        <x:f>IFERROR(M78/J78,"")</x:f>
        <x:v>1.3680594118271958</x:v>
      </x:c>
      <x:c r="O78" s="453" t="str">
        <x:v>NÃO PREVISTO PELA EQTL</x:v>
      </x:c>
    </x:row>
    <x:row r="79">
      <x:c r="A79" s="453" t="str">
        <x:v>O&amp;M</x:v>
      </x:c>
      <x:c r="B79" s="453" t="str">
        <x:v>LINHA MORTA</x:v>
      </x:c>
      <x:c r="C79" s="453" t="str">
        <x:v>5021000141</x:v>
      </x:c>
      <x:c r="D79" s="601" t="str">
        <x:v>INST ESTR PRI 1F SUSP/PAS DP S/CRUZ LM</x:v>
      </x:c>
      <x:c r="E79" s="453" t="str">
        <x:v>CONJUNTO</x:v>
      </x:c>
      <x:c r="F79" s="604" t="n">
        <x:v>667.021952</x:v>
      </x:c>
      <x:c r="G79" s="607" t="n">
        <x:v>364.9</x:v>
      </x:c>
      <x:c r="H79" s="607" t="n">
        <x:f>F79*G79</x:f>
        <x:v>243396.3102848</x:v>
      </x:c>
      <x:c r="I79" s="604" t="n">
        <x:v>2125</x:v>
      </x:c>
      <x:c r="J79" s="607" t="n">
        <x:f>I79*G79</x:f>
        <x:v>775412.5</x:v>
      </x:c>
      <x:c r="K79" s="607" t="n">
        <x:f>I79-F79</x:f>
        <x:v>1457.978048</x:v>
      </x:c>
      <x:c r="L79" s="607" t="n">
        <x:f>J79-H79</x:f>
        <x:v>532016.1897152</x:v>
      </x:c>
      <x:c r="M79" s="607" t="n">
        <x:v>352467</x:v>
      </x:c>
      <x:c r="N79" s="459" t="n">
        <x:f>IFERROR(M79/J79,"")</x:f>
        <x:v>0.45455418889945676</x:v>
      </x:c>
      <x:c r="O79" s="453" t="str">
        <x:v>VOLUME SETUP MAIOR</x:v>
      </x:c>
    </x:row>
    <x:row r="80">
      <x:c r="A80" s="453" t="str">
        <x:v>O&amp;M</x:v>
      </x:c>
      <x:c r="B80" s="453" t="str">
        <x:v>LINHA MORTA</x:v>
      </x:c>
      <x:c r="C80" s="453" t="str">
        <x:v>5025300176</x:v>
      </x:c>
      <x:c r="D80" s="601" t="str">
        <x:v>INST CHAVE FACA LM</x:v>
      </x:c>
      <x:c r="E80" s="453" t="str">
        <x:v>UNIDADE</x:v>
      </x:c>
      <x:c r="F80" s="604" t="n">
        <x:v>1619.717086</x:v>
      </x:c>
      <x:c r="G80" s="607" t="n">
        <x:v>443.64</x:v>
      </x:c>
      <x:c r="H80" s="607" t="n">
        <x:f>F80*G80</x:f>
        <x:v>718571.28803304</x:v>
      </x:c>
      <x:c r="I80" s="604" t="n">
        <x:v>451</x:v>
      </x:c>
      <x:c r="J80" s="607" t="n">
        <x:f>I80*G80</x:f>
        <x:v>200081.63999999998</x:v>
      </x:c>
      <x:c r="K80" s="607" t="n">
        <x:f>I80-F80</x:f>
        <x:v>-1168.717086</x:v>
      </x:c>
      <x:c r="L80" s="607" t="n">
        <x:f>J80-H80</x:f>
        <x:v>-518489.64803304</x:v>
      </x:c>
      <x:c r="M80" s="607" t="n">
        <x:v>85530.85</x:v>
      </x:c>
      <x:c r="N80" s="459" t="n">
        <x:f>IFERROR(M80/J80,"")</x:f>
        <x:v>0.4274797527649214</x:v>
      </x:c>
      <x:c r="O80" s="453" t="str">
        <x:v>VOLUME EQTL MAIOR</x:v>
      </x:c>
    </x:row>
    <x:row r="81">
      <x:c r="A81" s="453" t="str">
        <x:v>O&amp;M</x:v>
      </x:c>
      <x:c r="B81" s="453" t="str">
        <x:v>LINHA MORTA</x:v>
      </x:c>
      <x:c r="C81" s="453" t="str">
        <x:v>5022000278</x:v>
      </x:c>
      <x:c r="D81" s="601" t="str">
        <x:v>INST COND COBERTO RDC 95-185MM2 LM</x:v>
      </x:c>
      <x:c r="E81" s="453" t="str">
        <x:v>METRO</x:v>
      </x:c>
      <x:c r="F81" s="604" t="n">
        <x:v>62570.668689</x:v>
      </x:c>
      <x:c r="G81" s="607" t="n">
        <x:v>9.46</x:v>
      </x:c>
      <x:c r="H81" s="607" t="n">
        <x:f>F81*G81</x:f>
        <x:v>591918.5257979401</x:v>
      </x:c>
      <x:c r="I81" s="604" t="n">
        <x:v>117276</x:v>
      </x:c>
      <x:c r="J81" s="607" t="n">
        <x:f>I81*G81</x:f>
        <x:v>1109430.9600000002</x:v>
      </x:c>
      <x:c r="K81" s="607" t="n">
        <x:f>I81-F81</x:f>
        <x:v>54705.331311</x:v>
      </x:c>
      <x:c r="L81" s="607" t="n">
        <x:f>J81-H81</x:f>
        <x:v>517512.4342020601</x:v>
      </x:c>
      <x:c r="M81" s="607" t="n">
        <x:v>1337446.38</x:v>
      </x:c>
      <x:c r="N81" s="459" t="n">
        <x:f>IFERROR(M81/J81,"")</x:f>
        <x:v>1.2055246592361184</x:v>
      </x:c>
      <x:c r="O81" s="453" t="str">
        <x:v>VOLUME SETUP MAIOR</x:v>
      </x:c>
    </x:row>
    <x:row r="82">
      <x:c r="A82" s="453" t="str">
        <x:v>O&amp;M</x:v>
      </x:c>
      <x:c r="B82" s="453" t="str">
        <x:v>LINHA MORTA</x:v>
      </x:c>
      <x:c r="C82" s="453" t="str">
        <x:v>5021000132</x:v>
      </x:c>
      <x:c r="D82" s="601" t="str">
        <x:v>RET ESTR PRI 2/3F SUS/PAS SP CRUZ SP LM</x:v>
      </x:c>
      <x:c r="E82" s="453" t="str">
        <x:v>CONJUNTO</x:v>
      </x:c>
      <x:c r="F82" s="604" t="n">
        <x:v>3678.266039</x:v>
      </x:c>
      <x:c r="G82" s="607" t="n">
        <x:v>489.38</x:v>
      </x:c>
      <x:c r="H82" s="607" t="n">
        <x:f>F82*G82</x:f>
        <x:v>1800069.83416582</x:v>
      </x:c>
      <x:c r="I82" s="604" t="n">
        <x:v>2620.841</x:v>
      </x:c>
      <x:c r="J82" s="607" t="n">
        <x:f>I82*G82</x:f>
        <x:v>1282587.1685799998</x:v>
      </x:c>
      <x:c r="K82" s="607" t="n">
        <x:f>I82-F82</x:f>
        <x:v>-1057.4250390000002</x:v>
      </x:c>
      <x:c r="L82" s="607" t="n">
        <x:f>J82-H82</x:f>
        <x:v>-517482.6655858201</x:v>
      </x:c>
      <x:c r="M82" s="607" t="n">
        <x:v>505093.4</x:v>
      </x:c>
      <x:c r="N82" s="459" t="n">
        <x:f>IFERROR(M82/J82,"")</x:f>
        <x:v>0.39380824350457816</x:v>
      </x:c>
      <x:c r="O82" s="453" t="str">
        <x:v>VOLUME EQTL MAIOR</x:v>
      </x:c>
    </x:row>
    <x:row r="83">
      <x:c r="A83" s="453" t="str">
        <x:v>O&amp;M</x:v>
      </x:c>
      <x:c r="B83" s="453" t="str">
        <x:v>LINHA VIVA</x:v>
      </x:c>
      <x:c r="C83" s="453" t="str">
        <x:v>5032000219</x:v>
      </x:c>
      <x:c r="D83" s="601" t="str">
        <x:v>INST ESTRIBO OU GRAMPO LINHA VIVA RD LV</x:v>
      </x:c>
      <x:c r="E83" s="453" t="str">
        <x:v>UNIDADE</x:v>
      </x:c>
      <x:c r="F83" s="604" t="n">
        <x:v>1909.413333</x:v>
      </x:c>
      <x:c r="G83" s="607" t="n">
        <x:v>271.18</x:v>
      </x:c>
      <x:c r="H83" s="607" t="n">
        <x:f>F83*G83</x:f>
        <x:v>517794.70764294</x:v>
      </x:c>
      <x:c r="I83" s="604" t="n">
        <x:v>17</x:v>
      </x:c>
      <x:c r="J83" s="607" t="n">
        <x:f>I83*G83</x:f>
        <x:v>4610.06</x:v>
      </x:c>
      <x:c r="K83" s="607" t="n">
        <x:f>I83-F83</x:f>
        <x:v>-1892.413333</x:v>
      </x:c>
      <x:c r="L83" s="607" t="n">
        <x:f>J83-H83</x:f>
        <x:v>-513184.64764294</x:v>
      </x:c>
      <x:c r="M83" s="607" t="n">
        <x:v>17593.22</x:v>
      </x:c>
      <x:c r="N83" s="459" t="n">
        <x:f>IFERROR(M83/J83,"")</x:f>
        <x:v>3.816267033400867</x:v>
      </x:c>
      <x:c r="O83" s="453" t="str">
        <x:v>VOLUME EQTL MAIOR</x:v>
      </x:c>
    </x:row>
    <x:row r="84">
      <x:c r="A84" s="453" t="str">
        <x:v>O&amp;M</x:v>
      </x:c>
      <x:c r="B84" s="453" t="str">
        <x:v>LINHA MORTA</x:v>
      </x:c>
      <x:c r="C84" s="453" t="str">
        <x:v>5020000108</x:v>
      </x:c>
      <x:c r="D84" s="601" t="str">
        <x:v>RESTAURAR PASSEIO ESPECIAL PEDRA PORT LM</x:v>
      </x:c>
      <x:c r="E84" s="453" t="str">
        <x:v>UNIDADE</x:v>
      </x:c>
      <x:c r="F84" s="604" t="n">
        <x:v>622.666667</x:v>
      </x:c>
      <x:c r="G84" s="607" t="n">
        <x:v>806.44</x:v>
      </x:c>
      <x:c r="H84" s="607" t="n">
        <x:f>F84*G84</x:f>
        <x:v>502143.30693548</x:v>
      </x:c>
      <x:c r="I84" s="604" t="n">
        <x:v>0</x:v>
      </x:c>
      <x:c r="J84" s="607" t="n">
        <x:f>I84*G84</x:f>
        <x:v>0</x:v>
      </x:c>
      <x:c r="K84" s="607" t="n">
        <x:f>I84-F84</x:f>
        <x:v>-622.666667</x:v>
      </x:c>
      <x:c r="L84" s="607" t="n">
        <x:f>J84-H84</x:f>
        <x:v>-502143.30693548</x:v>
      </x:c>
      <x:c r="M84" s="607" t="n">
        <x:v>0</x:v>
      </x:c>
      <x:c r="N84" s="459" t="str">
        <x:f>IFERROR(M84/J84,"")</x:f>
      </x:c>
      <x:c r="O84" s="453" t="str">
        <x:v>SEM HISTÓRICO EM 2025</x:v>
      </x:c>
    </x:row>
    <x:row r="85">
      <x:c r="A85" s="453" t="str">
        <x:v>O&amp;M</x:v>
      </x:c>
      <x:c r="B85" s="453" t="str">
        <x:v>LINHA MORTA</x:v>
      </x:c>
      <x:c r="C85" s="453" t="str">
        <x:v>5021000158</x:v>
      </x:c>
      <x:c r="D85" s="601" t="str">
        <x:v>INST ESTR PRI RDC PASSANTE SIMPLES LM</x:v>
      </x:c>
      <x:c r="E85" s="453" t="str">
        <x:v>CONJUNTO</x:v>
      </x:c>
      <x:c r="F85" s="604" t="n">
        <x:v>1530.889384</x:v>
      </x:c>
      <x:c r="G85" s="607" t="n">
        <x:v>601.25</x:v>
      </x:c>
      <x:c r="H85" s="607" t="n">
        <x:f>F85*G85</x:f>
        <x:v>920447.24213</x:v>
      </x:c>
      <x:c r="I85" s="604" t="n">
        <x:v>702</x:v>
      </x:c>
      <x:c r="J85" s="607" t="n">
        <x:f>I85*G85</x:f>
        <x:v>422077.5</x:v>
      </x:c>
      <x:c r="K85" s="607" t="n">
        <x:f>I85-F85</x:f>
        <x:v>-828.8893840000001</x:v>
      </x:c>
      <x:c r="L85" s="607" t="n">
        <x:f>J85-H85</x:f>
        <x:v>-498369.74213</x:v>
      </x:c>
      <x:c r="M85" s="607" t="n">
        <x:v>250900.61</x:v>
      </x:c>
      <x:c r="N85" s="459" t="n">
        <x:f>IFERROR(M85/J85,"")</x:f>
        <x:v>0.5944420396728088</x:v>
      </x:c>
      <x:c r="O85" s="453" t="str">
        <x:v>VOLUME EQTL MAIOR</x:v>
      </x:c>
    </x:row>
    <x:row r="86">
      <x:c r="A86" s="453" t="str">
        <x:v>O&amp;M</x:v>
      </x:c>
      <x:c r="B86" s="453" t="str">
        <x:v>LINHA VIVA</x:v>
      </x:c>
      <x:c r="C86" s="453" t="str">
        <x:v>5031300112</x:v>
      </x:c>
      <x:c r="D86" s="601" t="str">
        <x:v>INST ISOLAD DISCO/ANCORAGEM LV</x:v>
      </x:c>
      <x:c r="E86" s="453" t="str">
        <x:v>CONJUNTO</x:v>
      </x:c>
      <x:c r="F86" s="604" t="n">
        <x:v>1601.093333</x:v>
      </x:c>
      <x:c r="G86" s="607" t="n">
        <x:v>363.04</x:v>
      </x:c>
      <x:c r="H86" s="607" t="n">
        <x:f>F86*G86</x:f>
        <x:v>581260.9236123201</x:v>
      </x:c>
      <x:c r="I86" s="604" t="n">
        <x:v>232</x:v>
      </x:c>
      <x:c r="J86" s="607" t="n">
        <x:f>I86*G86</x:f>
        <x:v>84225.28</x:v>
      </x:c>
      <x:c r="K86" s="607" t="n">
        <x:f>I86-F86</x:f>
        <x:v>-1369.093333</x:v>
      </x:c>
      <x:c r="L86" s="607" t="n">
        <x:f>J86-H86</x:f>
        <x:v>-497035.64361232007</x:v>
      </x:c>
      <x:c r="M86" s="607" t="n">
        <x:v>102398.28</x:v>
      </x:c>
      <x:c r="N86" s="459" t="n">
        <x:f>IFERROR(M86/J86,"")</x:f>
        <x:v>1.2157665726964635</x:v>
      </x:c>
      <x:c r="O86" s="453" t="str">
        <x:v>VOLUME EQTL MAIOR</x:v>
      </x:c>
    </x:row>
    <x:row r="87">
      <x:c r="A87" s="453" t="str">
        <x:v>O&amp;M</x:v>
      </x:c>
      <x:c r="B87" s="453" t="str">
        <x:v>LINHA VIVA</x:v>
      </x:c>
      <x:c r="C87" s="453" t="str">
        <x:v>5031200317</x:v>
      </x:c>
      <x:c r="D87" s="601" t="str">
        <x:v>RET ESTR PRI 2/3F ANC/AMA DP CRUZ DP LV</x:v>
      </x:c>
      <x:c r="E87" s="453" t="str">
        <x:v>UNIDADE</x:v>
      </x:c>
      <x:c r="F87" s="604" t="n">
        <x:v>534.466667</x:v>
      </x:c>
      <x:c r="G87" s="607" t="n">
        <x:v>1073.26</x:v>
      </x:c>
      <x:c r="H87" s="607" t="n">
        <x:f>F87*G87</x:f>
        <x:v>573621.69502442</x:v>
      </x:c>
      <x:c r="I87" s="604" t="n">
        <x:v>74</x:v>
      </x:c>
      <x:c r="J87" s="607" t="n">
        <x:f>I87*G87</x:f>
        <x:v>79421.24</x:v>
      </x:c>
      <x:c r="K87" s="607" t="n">
        <x:f>I87-F87</x:f>
        <x:v>-460.46666700000003</x:v>
      </x:c>
      <x:c r="L87" s="607" t="n">
        <x:f>J87-H87</x:f>
        <x:v>-494200.45502442005</x:v>
      </x:c>
      <x:c r="M87" s="607" t="n">
        <x:v>97760.48</x:v>
      </x:c>
      <x:c r="N87" s="459" t="n">
        <x:f>IFERROR(M87/J87,"")</x:f>
        <x:v>1.2309110258162677</x:v>
      </x:c>
      <x:c r="O87" s="453" t="str">
        <x:v>VOLUME EQTL MAIOR</x:v>
      </x:c>
    </x:row>
    <x:row r="88">
      <x:c r="A88" s="453" t="str">
        <x:v>O&amp;M</x:v>
      </x:c>
      <x:c r="B88" s="453" t="str">
        <x:v>LINHA MORTA</x:v>
      </x:c>
      <x:c r="C88" s="453" t="str">
        <x:v>5021000138</x:v>
      </x:c>
      <x:c r="D88" s="601" t="str">
        <x:v>RET ESTR PRI 2/3F ANC/AMA DP CRUZ DP LM</x:v>
      </x:c>
      <x:c r="E88" s="453" t="str">
        <x:v>CONJUNTO</x:v>
      </x:c>
      <x:c r="F88" s="604" t="n">
        <x:v>664.140855</x:v>
      </x:c>
      <x:c r="G88" s="607" t="n">
        <x:v>1065.66</x:v>
      </x:c>
      <x:c r="H88" s="607" t="n">
        <x:f>F88*G88</x:f>
        <x:v>707748.3435393</x:v>
      </x:c>
      <x:c r="I88" s="604" t="n">
        <x:v>225</x:v>
      </x:c>
      <x:c r="J88" s="607" t="n">
        <x:f>I88*G88</x:f>
        <x:v>239773.50000000003</x:v>
      </x:c>
      <x:c r="K88" s="607" t="n">
        <x:f>I88-F88</x:f>
        <x:v>-439.140855</x:v>
      </x:c>
      <x:c r="L88" s="607" t="n">
        <x:f>J88-H88</x:f>
        <x:v>-467974.8435393</x:v>
      </x:c>
      <x:c r="M88" s="607" t="n">
        <x:v>93228.83</x:v>
      </x:c>
      <x:c r="N88" s="459" t="n">
        <x:f>IFERROR(M88/J88,"")</x:f>
        <x:v>0.3888204075929992</x:v>
      </x:c>
      <x:c r="O88" s="453" t="str">
        <x:v>VOLUME EQTL MAIOR</x:v>
      </x:c>
    </x:row>
    <x:row r="89">
      <x:c r="A89" s="453" t="str">
        <x:v>STC</x:v>
      </x:c>
      <x:c r="B89" s="453" t="str">
        <x:v>CORTE</x:v>
      </x:c>
      <x:c r="C89" s="453" t="str">
        <x:v>5082000187</x:v>
      </x:c>
      <x:c r="D89" s="601" t="str">
        <x:v>ACAO PRODUT RELIGACAO BORNE MEDIDOR STC</x:v>
      </x:c>
      <x:c r="E89" s="453" t="str">
        <x:v>UNIDADE</x:v>
      </x:c>
      <x:c r="F89" s="604" t="n">
        <x:v>11396.7085</x:v>
      </x:c>
      <x:c r="G89" s="607" t="n">
        <x:v>39.26</x:v>
      </x:c>
      <x:c r="H89" s="607" t="n">
        <x:f>F89*G89</x:f>
        <x:v>447434.77571</x:v>
      </x:c>
      <x:c r="I89" s="604" t="n">
        <x:v>0</x:v>
      </x:c>
      <x:c r="J89" s="607" t="n">
        <x:f>I89*G89</x:f>
        <x:v>0</x:v>
      </x:c>
      <x:c r="K89" s="607" t="n">
        <x:f>I89-F89</x:f>
        <x:v>-11396.7085</x:v>
      </x:c>
      <x:c r="L89" s="607" t="n">
        <x:f>J89-H89</x:f>
        <x:v>-447434.77571</x:v>
      </x:c>
      <x:c r="M89" s="607" t="n">
        <x:v>0</x:v>
      </x:c>
      <x:c r="N89" s="459" t="str">
        <x:f>IFERROR(M89/J89,"")</x:f>
      </x:c>
      <x:c r="O89" s="453" t="str">
        <x:v>SEM HISTÓRICO EM 2025</x:v>
      </x:c>
    </x:row>
    <x:row r="90">
      <x:c r="A90" s="453" t="str">
        <x:v>O&amp;M</x:v>
      </x:c>
      <x:c r="B90" s="453" t="str">
        <x:v>PODA</x:v>
      </x:c>
      <x:c r="C90" s="453" t="str">
        <x:v>5035000060</x:v>
      </x:c>
      <x:c r="D90" s="601" t="str">
        <x:v>PODA ARV MEDIO PT &gt;6&lt;12M LATER 2ML PO LV</x:v>
      </x:c>
      <x:c r="E90" s="453" t="str">
        <x:v>UNIDADE</x:v>
      </x:c>
      <x:c r="F90" s="604" t="n">
        <x:v>2074.879601</x:v>
      </x:c>
      <x:c r="G90" s="607" t="n">
        <x:v>214.99</x:v>
      </x:c>
      <x:c r="H90" s="607" t="n">
        <x:f>F90*G90</x:f>
        <x:v>446078.36541899</x:v>
      </x:c>
      <x:c r="I90" s="604" t="n">
        <x:v>0</x:v>
      </x:c>
      <x:c r="J90" s="607" t="n">
        <x:f>I90*G90</x:f>
        <x:v>0</x:v>
      </x:c>
      <x:c r="K90" s="607" t="n">
        <x:f>I90-F90</x:f>
        <x:v>-2074.879601</x:v>
      </x:c>
      <x:c r="L90" s="607" t="n">
        <x:f>J90-H90</x:f>
        <x:v>-446078.36541899</x:v>
      </x:c>
      <x:c r="M90" s="607" t="n">
        <x:v>0</x:v>
      </x:c>
      <x:c r="N90" s="459" t="str">
        <x:f>IFERROR(M90/J90,"")</x:f>
      </x:c>
      <x:c r="O90" s="453" t="str">
        <x:v>SEM HISTÓRICO EM 2025</x:v>
      </x:c>
    </x:row>
    <x:row r="91">
      <x:c r="A91" s="453" t="str">
        <x:v>O&amp;M</x:v>
      </x:c>
      <x:c r="B91" s="453" t="str">
        <x:v>LINHA MORTA</x:v>
      </x:c>
      <x:c r="C91" s="453" t="str">
        <x:v>5020100055</x:v>
      </x:c>
      <x:c r="D91" s="601" t="str">
        <x:v>ABRIR CAVA ROCHA MACICA S/ EXPLOSIVO LM</x:v>
      </x:c>
      <x:c r="E91" s="453" t="str">
        <x:v>UNIDADE</x:v>
      </x:c>
      <x:c r="F91" s="604" t="n">
        <x:v>424</x:v>
      </x:c>
      <x:c r="G91" s="607" t="n">
        <x:v>1649.55</x:v>
      </x:c>
      <x:c r="H91" s="607" t="n">
        <x:f>F91*G91</x:f>
        <x:v>699409.2</x:v>
      </x:c>
      <x:c r="I91" s="604" t="n">
        <x:v>156</x:v>
      </x:c>
      <x:c r="J91" s="607" t="n">
        <x:f>I91*G91</x:f>
        <x:v>257329.8</x:v>
      </x:c>
      <x:c r="K91" s="607" t="n">
        <x:f>I91-F91</x:f>
        <x:v>-268</x:v>
      </x:c>
      <x:c r="L91" s="607" t="n">
        <x:f>J91-H91</x:f>
        <x:v>-442079.39999999997</x:v>
      </x:c>
      <x:c r="M91" s="607" t="n">
        <x:v>569349.65</x:v>
      </x:c>
      <x:c r="N91" s="459" t="n">
        <x:f>IFERROR(M91/J91,"")</x:f>
        <x:v>2.2125290191808333</x:v>
      </x:c>
      <x:c r="O91" s="453" t="str">
        <x:v>VOLUME EQTL MAIOR</x:v>
      </x:c>
    </x:row>
    <x:row r="92">
      <x:c r="A92" s="453" t="str">
        <x:v>O&amp;M</x:v>
      </x:c>
      <x:c r="B92" s="453" t="str">
        <x:v>LIGAÇÃO NOVA</x:v>
      </x:c>
      <x:c r="C92" s="453" t="str">
        <x:v>5082000194</x:v>
      </x:c>
      <x:c r="D92" s="601" t="str">
        <x:v>INST PADRAO ENTRADA PARCIAL STC</x:v>
      </x:c>
      <x:c r="E92" s="453" t="str">
        <x:v>UNIDADE</x:v>
      </x:c>
      <x:c r="F92" s="604" t="n">
        <x:v>0</x:v>
      </x:c>
      <x:c r="G92" s="607" t="n">
        <x:v>217.36</x:v>
      </x:c>
      <x:c r="H92" s="607" t="n">
        <x:f>F92*G92</x:f>
        <x:v>0</x:v>
      </x:c>
      <x:c r="I92" s="604" t="n">
        <x:v>2029</x:v>
      </x:c>
      <x:c r="J92" s="607" t="n">
        <x:f>I92*G92</x:f>
        <x:v>441023.44</x:v>
      </x:c>
      <x:c r="K92" s="607" t="n">
        <x:f>I92-F92</x:f>
        <x:v>2029</x:v>
      </x:c>
      <x:c r="L92" s="607" t="n">
        <x:f>J92-H92</x:f>
        <x:v>441023.44</x:v>
      </x:c>
      <x:c r="M92" s="607" t="n">
        <x:v>128861.79</x:v>
      </x:c>
      <x:c r="N92" s="459" t="n">
        <x:f>IFERROR(M92/J92,"")</x:f>
        <x:v>0.2921880750828119</x:v>
      </x:c>
      <x:c r="O92" s="453" t="str">
        <x:v>NÃO PREVISTO PELA EQTL</x:v>
      </x:c>
    </x:row>
    <x:row r="93">
      <x:c r="A93" s="453" t="str">
        <x:v>O&amp;M</x:v>
      </x:c>
      <x:c r="B93" s="453" t="str">
        <x:v>LINHA MORTA</x:v>
      </x:c>
      <x:c r="C93" s="453" t="str">
        <x:v>5025300124</x:v>
      </x:c>
      <x:c r="D93" s="601" t="str">
        <x:v>INST REGULADOR TENSAO 3F POSTE/PLATAF LM</x:v>
      </x:c>
      <x:c r="E93" s="453" t="str">
        <x:v>UNIDADE</x:v>
      </x:c>
      <x:c r="F93" s="604" t="n">
        <x:v>216</x:v>
      </x:c>
      <x:c r="G93" s="607" t="n">
        <x:v>2342.55</x:v>
      </x:c>
      <x:c r="H93" s="607" t="n">
        <x:f>F93*G93</x:f>
        <x:v>505990.80000000005</x:v>
      </x:c>
      <x:c r="I93" s="604" t="n">
        <x:v>29</x:v>
      </x:c>
      <x:c r="J93" s="607" t="n">
        <x:f>I93*G93</x:f>
        <x:v>67933.95000000001</x:v>
      </x:c>
      <x:c r="K93" s="607" t="n">
        <x:f>I93-F93</x:f>
        <x:v>-187</x:v>
      </x:c>
      <x:c r="L93" s="607" t="n">
        <x:f>J93-H93</x:f>
        <x:v>-438056.85000000003</x:v>
      </x:c>
      <x:c r="M93" s="607" t="n">
        <x:v>275915.24</x:v>
      </x:c>
      <x:c r="N93" s="459" t="n">
        <x:f>IFERROR(M93/J93,"")</x:f>
        <x:v>4.061522110814989</x:v>
      </x:c>
      <x:c r="O93" s="453" t="str">
        <x:v>VOLUME EQTL MAIOR</x:v>
      </x:c>
    </x:row>
    <x:row r="94">
      <x:c r="A94" s="453" t="str">
        <x:v>O&amp;M</x:v>
      </x:c>
      <x:c r="B94" s="453" t="str">
        <x:v>LINHA MORTA</x:v>
      </x:c>
      <x:c r="C94" s="453" t="str">
        <x:v>5025300173</x:v>
      </x:c>
      <x:c r="D94" s="601" t="str">
        <x:v>RET CHAVE FUSIVEL 15/25KV LM</x:v>
      </x:c>
      <x:c r="E94" s="453" t="str">
        <x:v>UNIDADE</x:v>
      </x:c>
      <x:c r="F94" s="604" t="n">
        <x:v>2220.01578</x:v>
      </x:c>
      <x:c r="G94" s="607" t="n">
        <x:v>331.91</x:v>
      </x:c>
      <x:c r="H94" s="607" t="n">
        <x:f>F94*G94</x:f>
        <x:v>736845.4375398001</x:v>
      </x:c>
      <x:c r="I94" s="604" t="n">
        <x:v>986</x:v>
      </x:c>
      <x:c r="J94" s="607" t="n">
        <x:f>I94*G94</x:f>
        <x:v>327263.26</x:v>
      </x:c>
      <x:c r="K94" s="607" t="n">
        <x:f>I94-F94</x:f>
        <x:v>-1234.0157800000002</x:v>
      </x:c>
      <x:c r="L94" s="607" t="n">
        <x:f>J94-H94</x:f>
        <x:v>-409582.17753980006</x:v>
      </x:c>
      <x:c r="M94" s="607" t="n">
        <x:v>75616.85</x:v>
      </x:c>
      <x:c r="N94" s="459" t="n">
        <x:f>IFERROR(M94/J94,"")</x:f>
        <x:v>0.23105817011050983</x:v>
      </x:c>
      <x:c r="O94" s="453" t="str">
        <x:v>VOLUME EQTL MAIOR</x:v>
      </x:c>
    </x:row>
    <x:row r="95">
      <x:c r="A95" s="453" t="str">
        <x:v>O&amp;M</x:v>
      </x:c>
      <x:c r="B95" s="453" t="str">
        <x:v>LINHA MORTA</x:v>
      </x:c>
      <x:c r="C95" s="453" t="str">
        <x:v>5022000238</x:v>
      </x:c>
      <x:c r="D95" s="601" t="str">
        <x:v>INST EMENDA COND NU AL/CU LM</x:v>
      </x:c>
      <x:c r="E95" s="453" t="str">
        <x:v>UNIDADE</x:v>
      </x:c>
      <x:c r="F95" s="604" t="n">
        <x:v>844.473265</x:v>
      </x:c>
      <x:c r="G95" s="607" t="n">
        <x:v>466.38</x:v>
      </x:c>
      <x:c r="H95" s="607" t="n">
        <x:f>F95*G95</x:f>
        <x:v>393845.4413307</x:v>
      </x:c>
      <x:c r="I95" s="604" t="n">
        <x:v>0</x:v>
      </x:c>
      <x:c r="J95" s="607" t="n">
        <x:f>I95*G95</x:f>
        <x:v>0</x:v>
      </x:c>
      <x:c r="K95" s="607" t="n">
        <x:f>I95-F95</x:f>
        <x:v>-844.473265</x:v>
      </x:c>
      <x:c r="L95" s="607" t="n">
        <x:f>J95-H95</x:f>
        <x:v>-393845.4413307</x:v>
      </x:c>
      <x:c r="M95" s="607" t="n">
        <x:v>0</x:v>
      </x:c>
      <x:c r="N95" s="459" t="str">
        <x:f>IFERROR(M95/J95,"")</x:f>
      </x:c>
      <x:c r="O95" s="453" t="str">
        <x:v>SEM HISTÓRICO EM 2025</x:v>
      </x:c>
    </x:row>
    <x:row r="96">
      <x:c r="A96" s="453" t="str">
        <x:v>O&amp;M</x:v>
      </x:c>
      <x:c r="B96" s="453" t="str">
        <x:v>LINHA VIVA</x:v>
      </x:c>
      <x:c r="C96" s="453" t="str">
        <x:v>5031200312</x:v>
      </x:c>
      <x:c r="D96" s="601" t="str">
        <x:v>INST ESTR PRI 2/3F SUS/PAS DP CRUZ DP LV</x:v>
      </x:c>
      <x:c r="E96" s="453" t="str">
        <x:v>UNIDADE</x:v>
      </x:c>
      <x:c r="F96" s="604" t="n">
        <x:v>456.768837</x:v>
      </x:c>
      <x:c r="G96" s="607" t="n">
        <x:v>1168.63</x:v>
      </x:c>
      <x:c r="H96" s="607" t="n">
        <x:f>F96*G96</x:f>
        <x:v>533793.7659833101</x:v>
      </x:c>
      <x:c r="I96" s="604" t="n">
        <x:v>120</x:v>
      </x:c>
      <x:c r="J96" s="607" t="n">
        <x:f>I96*G96</x:f>
        <x:v>140235.6</x:v>
      </x:c>
      <x:c r="K96" s="607" t="n">
        <x:f>I96-F96</x:f>
        <x:v>-336.768837</x:v>
      </x:c>
      <x:c r="L96" s="607" t="n">
        <x:f>J96-H96</x:f>
        <x:v>-393558.1659833101</x:v>
      </x:c>
      <x:c r="M96" s="607" t="n">
        <x:v>189674.96</x:v>
      </x:c>
      <x:c r="N96" s="459" t="n">
        <x:f>IFERROR(M96/J96,"")</x:f>
        <x:v>1.352545002838081</x:v>
      </x:c>
      <x:c r="O96" s="453" t="str">
        <x:v>VOLUME EQTL MAIOR</x:v>
      </x:c>
    </x:row>
    <x:row r="97">
      <x:c r="A97" s="453" t="str">
        <x:v>O&amp;M</x:v>
      </x:c>
      <x:c r="B97" s="453" t="str">
        <x:v>LINHA MORTA</x:v>
      </x:c>
      <x:c r="C97" s="453" t="str">
        <x:v>5023000186</x:v>
      </x:c>
      <x:c r="D97" s="601" t="str">
        <x:v>RET TRAFO DT POSTE/PLATAF 3F LM</x:v>
      </x:c>
      <x:c r="E97" s="453" t="str">
        <x:v>UNIDADE</x:v>
      </x:c>
      <x:c r="F97" s="604" t="n">
        <x:v>1469</x:v>
      </x:c>
      <x:c r="G97" s="607" t="n">
        <x:v>1498.52</x:v>
      </x:c>
      <x:c r="H97" s="607" t="n">
        <x:f>F97*G97</x:f>
        <x:v>2201325.88</x:v>
      </x:c>
      <x:c r="I97" s="604" t="n">
        <x:v>1211</x:v>
      </x:c>
      <x:c r="J97" s="607" t="n">
        <x:f>I97*G97</x:f>
        <x:v>1814707.72</x:v>
      </x:c>
      <x:c r="K97" s="607" t="n">
        <x:f>I97-F97</x:f>
        <x:v>-258</x:v>
      </x:c>
      <x:c r="L97" s="607" t="n">
        <x:f>J97-H97</x:f>
        <x:v>-386618.1599999999</x:v>
      </x:c>
      <x:c r="M97" s="607" t="n">
        <x:v>1675907.31</x:v>
      </x:c>
      <x:c r="N97" s="459" t="n">
        <x:f>IFERROR(M97/J97,"")</x:f>
        <x:v>0.9235136278584851</x:v>
      </x:c>
      <x:c r="O97" s="453" t="str">
        <x:v>VOLUME EQTL MAIOR</x:v>
      </x:c>
    </x:row>
    <x:row r="98">
      <x:c r="A98" s="453" t="str">
        <x:v>STC</x:v>
      </x:c>
      <x:c r="B98" s="453" t="str">
        <x:v>PLANTÃO</x:v>
      </x:c>
      <x:c r="C98" s="453" t="str">
        <x:v>5013300043</x:v>
      </x:c>
      <x:c r="D98" s="601" t="str">
        <x:v>ATEND EMERG NIVEL DE TENSAO</x:v>
      </x:c>
      <x:c r="E98" s="453" t="str">
        <x:v>UNIDADE</x:v>
      </x:c>
      <x:c r="F98" s="604" t="n">
        <x:v>1868.25</x:v>
      </x:c>
      <x:c r="G98" s="607" t="n">
        <x:v>202.98</x:v>
      </x:c>
      <x:c r="H98" s="607" t="n">
        <x:f>F98*G98</x:f>
        <x:v>379217.385</x:v>
      </x:c>
      <x:c r="I98" s="604" t="n">
        <x:v>0</x:v>
      </x:c>
      <x:c r="J98" s="607" t="n">
        <x:f>I98*G98</x:f>
        <x:v>0</x:v>
      </x:c>
      <x:c r="K98" s="607" t="n">
        <x:f>I98-F98</x:f>
        <x:v>-1868.25</x:v>
      </x:c>
      <x:c r="L98" s="607" t="n">
        <x:f>J98-H98</x:f>
        <x:v>-379217.385</x:v>
      </x:c>
      <x:c r="M98" s="607" t="n">
        <x:v>0</x:v>
      </x:c>
      <x:c r="N98" s="459" t="str">
        <x:f>IFERROR(M98/J98,"")</x:f>
      </x:c>
      <x:c r="O98" s="453" t="str">
        <x:v>SEM HISTÓRICO EM 2025</x:v>
      </x:c>
    </x:row>
    <x:row r="99">
      <x:c r="A99" s="453" t="str">
        <x:v>O&amp;M</x:v>
      </x:c>
      <x:c r="B99" s="453" t="str">
        <x:v>LINHA MORTA</x:v>
      </x:c>
      <x:c r="C99" s="453" t="str">
        <x:v>5021000143</x:v>
      </x:c>
      <x:c r="D99" s="601" t="str">
        <x:v>INST ESTR PRI 1F ANC/AMA SP S/CRUZ LM</x:v>
      </x:c>
      <x:c r="E99" s="453" t="str">
        <x:v>CONJUNTO</x:v>
      </x:c>
      <x:c r="F99" s="604" t="n">
        <x:v>908</x:v>
      </x:c>
      <x:c r="G99" s="607" t="n">
        <x:v>417.74</x:v>
      </x:c>
      <x:c r="H99" s="607" t="n">
        <x:f>F99*G99</x:f>
        <x:v>379307.92</x:v>
      </x:c>
      <x:c r="I99" s="604" t="n">
        <x:v>6</x:v>
      </x:c>
      <x:c r="J99" s="607" t="n">
        <x:f>I99*G99</x:f>
        <x:v>2506.44</x:v>
      </x:c>
      <x:c r="K99" s="607" t="n">
        <x:f>I99-F99</x:f>
        <x:v>-902</x:v>
      </x:c>
      <x:c r="L99" s="607" t="n">
        <x:f>J99-H99</x:f>
        <x:v>-376801.48</x:v>
      </x:c>
      <x:c r="M99" s="607" t="n">
        <x:v>1003.63</x:v>
      </x:c>
      <x:c r="N99" s="459" t="n">
        <x:f>IFERROR(M99/J99,"")</x:f>
        <x:v>0.4004205167488549</x:v>
      </x:c>
      <x:c r="O99" s="453" t="str">
        <x:v>VOLUME EQTL MAIOR</x:v>
      </x:c>
    </x:row>
    <x:row r="100">
      <x:c r="A100" s="453" t="str">
        <x:v>O&amp;M</x:v>
      </x:c>
      <x:c r="B100" s="453" t="str">
        <x:v>LINHA MORTA</x:v>
      </x:c>
      <x:c r="C100" s="453" t="str">
        <x:v>5025300121</x:v>
      </x:c>
      <x:c r="D100" s="601" t="str">
        <x:v>RET RELIGADOR/SECCIONADOR 3F LM</x:v>
      </x:c>
      <x:c r="E100" s="453" t="str">
        <x:v>UNIDADE</x:v>
      </x:c>
      <x:c r="F100" s="604" t="n">
        <x:v>332</x:v>
      </x:c>
      <x:c r="G100" s="607" t="n">
        <x:v>1101.94</x:v>
      </x:c>
      <x:c r="H100" s="607" t="n">
        <x:f>F100*G100</x:f>
        <x:v>365844.08</x:v>
      </x:c>
      <x:c r="I100" s="604" t="n">
        <x:v>0</x:v>
      </x:c>
      <x:c r="J100" s="607" t="n">
        <x:f>I100*G100</x:f>
        <x:v>0</x:v>
      </x:c>
      <x:c r="K100" s="607" t="n">
        <x:f>I100-F100</x:f>
        <x:v>-332</x:v>
      </x:c>
      <x:c r="L100" s="607" t="n">
        <x:f>J100-H100</x:f>
        <x:v>-365844.08</x:v>
      </x:c>
      <x:c r="M100" s="607" t="n">
        <x:v>0</x:v>
      </x:c>
      <x:c r="N100" s="459" t="str">
        <x:f>IFERROR(M100/J100,"")</x:f>
      </x:c>
      <x:c r="O100" s="453" t="str">
        <x:v>SEM HISTÓRICO EM 2025</x:v>
      </x:c>
    </x:row>
    <x:row r="101">
      <x:c r="A101" s="453" t="str">
        <x:v>O&amp;M</x:v>
      </x:c>
      <x:c r="B101" s="453" t="str">
        <x:v>LINHA MORTA</x:v>
      </x:c>
      <x:c r="C101" s="453" t="str">
        <x:v>5024000085</x:v>
      </x:c>
      <x:c r="D101" s="601" t="str">
        <x:v>INST CONEXAO RAMAL DE CONEXAO LM</x:v>
      </x:c>
      <x:c r="E101" s="453" t="str">
        <x:v>UNIDADE</x:v>
      </x:c>
      <x:c r="F101" s="604" t="n">
        <x:v>12845</x:v>
      </x:c>
      <x:c r="G101" s="607" t="n">
        <x:v>75.85</x:v>
      </x:c>
      <x:c r="H101" s="607" t="n">
        <x:f>F101*G101</x:f>
        <x:v>974293.2499999999</x:v>
      </x:c>
      <x:c r="I101" s="604" t="n">
        <x:v>8072</x:v>
      </x:c>
      <x:c r="J101" s="607" t="n">
        <x:f>I101*G101</x:f>
        <x:v>612261.2</x:v>
      </x:c>
      <x:c r="K101" s="607" t="n">
        <x:f>I101-F101</x:f>
        <x:v>-4773</x:v>
      </x:c>
      <x:c r="L101" s="607" t="n">
        <x:f>J101-H101</x:f>
        <x:v>-362032.04999999993</x:v>
      </x:c>
      <x:c r="M101" s="607" t="n">
        <x:v>511843.31</x:v>
      </x:c>
      <x:c r="N101" s="459" t="n">
        <x:f>IFERROR(M101/J101,"")</x:f>
        <x:v>0.8359884800800704</x:v>
      </x:c>
      <x:c r="O101" s="453" t="str">
        <x:v>VOLUME EQTL MAIOR</x:v>
      </x:c>
    </x:row>
    <x:row r="102">
      <x:c r="A102" s="453" t="str">
        <x:v>O&amp;M</x:v>
      </x:c>
      <x:c r="B102" s="453" t="str">
        <x:v>LINHA MORTA</x:v>
      </x:c>
      <x:c r="C102" s="453" t="str">
        <x:v>5025300110</x:v>
      </x:c>
      <x:c r="D102" s="601" t="str">
        <x:v>RET ELO FUSIVEL LM</x:v>
      </x:c>
      <x:c r="E102" s="453" t="str">
        <x:v>CONJUNTO</x:v>
      </x:c>
      <x:c r="F102" s="604" t="n">
        <x:v>0</x:v>
      </x:c>
      <x:c r="G102" s="607" t="n">
        <x:v>243.31</x:v>
      </x:c>
      <x:c r="H102" s="607" t="n">
        <x:f>F102*G102</x:f>
        <x:v>0</x:v>
      </x:c>
      <x:c r="I102" s="604" t="n">
        <x:v>1484.11</x:v>
      </x:c>
      <x:c r="J102" s="607" t="n">
        <x:f>I102*G102</x:f>
        <x:v>361098.80409999995</x:v>
      </x:c>
      <x:c r="K102" s="607" t="n">
        <x:f>I102-F102</x:f>
        <x:v>1484.11</x:v>
      </x:c>
      <x:c r="L102" s="607" t="n">
        <x:f>J102-H102</x:f>
        <x:v>361098.80409999995</x:v>
      </x:c>
      <x:c r="M102" s="607" t="n">
        <x:v>19498.68</x:v>
      </x:c>
      <x:c r="N102" s="459" t="n">
        <x:f>IFERROR(M102/J102,"")</x:f>
        <x:v>0.05399818492503283</x:v>
      </x:c>
      <x:c r="O102" s="453" t="str">
        <x:v>NÃO PREVISTO PELA EQTL</x:v>
      </x:c>
    </x:row>
    <x:row r="103">
      <x:c r="A103" s="453" t="str">
        <x:v>O&amp;M</x:v>
      </x:c>
      <x:c r="B103" s="453" t="str">
        <x:v>LINHA VIVA</x:v>
      </x:c>
      <x:c r="C103" s="453" t="str">
        <x:v>5033000319</x:v>
      </x:c>
      <x:c r="D103" s="601" t="str">
        <x:v>RET PARA-RAIOS MT LV</x:v>
      </x:c>
      <x:c r="E103" s="453" t="str">
        <x:v>UNIDADE</x:v>
      </x:c>
      <x:c r="F103" s="604" t="n">
        <x:v>2013</x:v>
      </x:c>
      <x:c r="G103" s="607" t="n">
        <x:v>245.23</x:v>
      </x:c>
      <x:c r="H103" s="607" t="n">
        <x:f>F103*G103</x:f>
        <x:v>493647.99</x:v>
      </x:c>
      <x:c r="I103" s="604" t="n">
        <x:v>548</x:v>
      </x:c>
      <x:c r="J103" s="607" t="n">
        <x:f>I103*G103</x:f>
        <x:v>134386.04</x:v>
      </x:c>
      <x:c r="K103" s="607" t="n">
        <x:f>I103-F103</x:f>
        <x:v>-1465</x:v>
      </x:c>
      <x:c r="L103" s="607" t="n">
        <x:f>J103-H103</x:f>
        <x:v>-359261.94999999995</x:v>
      </x:c>
      <x:c r="M103" s="607" t="n">
        <x:v>465606.11</x:v>
      </x:c>
      <x:c r="N103" s="459" t="n">
        <x:f>IFERROR(M103/J103,"")</x:f>
        <x:v>3.46469104975487</x:v>
      </x:c>
      <x:c r="O103" s="453" t="str">
        <x:v>VOLUME EQTL MAIOR</x:v>
      </x:c>
    </x:row>
    <x:row r="104">
      <x:c r="A104" s="453" t="str">
        <x:v>STC</x:v>
      </x:c>
      <x:c r="B104" s="453" t="str">
        <x:v>CORTE</x:v>
      </x:c>
      <x:c r="C104" s="453" t="str">
        <x:v>5082000191</x:v>
      </x:c>
      <x:c r="D104" s="601" t="str">
        <x:v>ACAO PRODUTIVA CONFIRMAC PAG DEBITO STC</x:v>
      </x:c>
      <x:c r="E104" s="453" t="str">
        <x:v>UNIDADE</x:v>
      </x:c>
      <x:c r="F104" s="604" t="n">
        <x:v>14427.3915</x:v>
      </x:c>
      <x:c r="G104" s="607" t="n">
        <x:v>52.35</x:v>
      </x:c>
      <x:c r="H104" s="607" t="n">
        <x:f>F104*G104</x:f>
        <x:v>755273.945025</x:v>
      </x:c>
      <x:c r="I104" s="604" t="n">
        <x:v>21213</x:v>
      </x:c>
      <x:c r="J104" s="607" t="n">
        <x:f>I104*G104</x:f>
        <x:v>1110500.55</x:v>
      </x:c>
      <x:c r="K104" s="607" t="n">
        <x:f>I104-F104</x:f>
        <x:v>6785.6085</x:v>
      </x:c>
      <x:c r="L104" s="607" t="n">
        <x:f>J104-H104</x:f>
        <x:v>355226.604975</x:v>
      </x:c>
      <x:c r="M104" s="607" t="n">
        <x:v>1502516.79</x:v>
      </x:c>
      <x:c r="N104" s="459" t="n">
        <x:f>IFERROR(M104/J104,"")</x:f>
        <x:v>1.3530085959885387</x:v>
      </x:c>
      <x:c r="O104" s="453" t="str">
        <x:v>VOLUME SETUP MAIOR</x:v>
      </x:c>
    </x:row>
    <x:row r="105">
      <x:c r="A105" s="453" t="str">
        <x:v>O&amp;M</x:v>
      </x:c>
      <x:c r="B105" s="453" t="str">
        <x:v>LIGAÇÃO NOVA</x:v>
      </x:c>
      <x:c r="C105" s="453" t="str">
        <x:v>5082000198</x:v>
      </x:c>
      <x:c r="D105" s="601" t="str">
        <x:v>INST MEDIDOR ELETRONICO STC</x:v>
      </x:c>
      <x:c r="E105" s="453" t="str">
        <x:v>UNIDADE</x:v>
      </x:c>
      <x:c r="F105" s="604" t="n">
        <x:v>0</x:v>
      </x:c>
      <x:c r="G105" s="607" t="n">
        <x:v>164.38</x:v>
      </x:c>
      <x:c r="H105" s="607" t="n">
        <x:f>F105*G105</x:f>
        <x:v>0</x:v>
      </x:c>
      <x:c r="I105" s="604" t="n">
        <x:v>2029</x:v>
      </x:c>
      <x:c r="J105" s="607" t="n">
        <x:f>I105*G105</x:f>
        <x:v>333527.02</x:v>
      </x:c>
      <x:c r="K105" s="607" t="n">
        <x:f>I105-F105</x:f>
        <x:v>2029</x:v>
      </x:c>
      <x:c r="L105" s="607" t="n">
        <x:f>J105-H105</x:f>
        <x:v>333527.02</x:v>
      </x:c>
      <x:c r="M105" s="607" t="n">
        <x:v>123140.01</x:v>
      </x:c>
      <x:c r="N105" s="459" t="n">
        <x:f>IFERROR(M105/J105,"")</x:f>
        <x:v>0.3692054994524881</x:v>
      </x:c>
      <x:c r="O105" s="453" t="str">
        <x:v>NÃO PREVISTO PELA EQTL</x:v>
      </x:c>
    </x:row>
    <x:row r="106">
      <x:c r="A106" s="453" t="str">
        <x:v>O&amp;M</x:v>
      </x:c>
      <x:c r="B106" s="453" t="str">
        <x:v>LINHA MORTA</x:v>
      </x:c>
      <x:c r="C106" s="453" t="str">
        <x:v>5025300109</x:v>
      </x:c>
      <x:c r="D106" s="601" t="str">
        <x:v>INST ELO FUSIVEL LM</x:v>
      </x:c>
      <x:c r="E106" s="453" t="str">
        <x:v>CONJUNTO</x:v>
      </x:c>
      <x:c r="F106" s="604" t="n">
        <x:v>422.83114</x:v>
      </x:c>
      <x:c r="G106" s="607" t="n">
        <x:v>289.45</x:v>
      </x:c>
      <x:c r="H106" s="607" t="n">
        <x:f>F106*G106</x:f>
        <x:v>122388.47347299999</x:v>
      </x:c>
      <x:c r="I106" s="604" t="n">
        <x:v>1484.11</x:v>
      </x:c>
      <x:c r="J106" s="607" t="n">
        <x:f>I106*G106</x:f>
        <x:v>429575.63949999993</x:v>
      </x:c>
      <x:c r="K106" s="607" t="n">
        <x:f>I106-F106</x:f>
        <x:v>1061.27886</x:v>
      </x:c>
      <x:c r="L106" s="607" t="n">
        <x:f>J106-H106</x:f>
        <x:v>307187.16602699994</x:v>
      </x:c>
      <x:c r="M106" s="607" t="n">
        <x:v>23196.3</x:v>
      </x:c>
      <x:c r="N106" s="459" t="n">
        <x:f>IFERROR(M106/J106,"")</x:f>
        <x:v>0.053998173702305585</x:v>
      </x:c>
      <x:c r="O106" s="453" t="str">
        <x:v>VOLUME SETUP MAIOR</x:v>
      </x:c>
    </x:row>
    <x:row r="107">
      <x:c r="A107" s="453" t="str">
        <x:v>O&amp;M</x:v>
      </x:c>
      <x:c r="B107" s="453" t="str">
        <x:v>LINHA MORTA</x:v>
      </x:c>
      <x:c r="C107" s="453" t="str">
        <x:v>5022200033</x:v>
      </x:c>
      <x:c r="D107" s="601" t="str">
        <x:v>INST ATERRAMENTO COMPL 1HASTE LM</x:v>
      </x:c>
      <x:c r="E107" s="453" t="str">
        <x:v>CONJUNTO</x:v>
      </x:c>
      <x:c r="F107" s="604" t="n">
        <x:v>2021.1624</x:v>
      </x:c>
      <x:c r="G107" s="607" t="n">
        <x:v>656.19</x:v>
      </x:c>
      <x:c r="H107" s="607" t="n">
        <x:f>F107*G107</x:f>
        <x:v>1326266.555256</x:v>
      </x:c>
      <x:c r="I107" s="604" t="n">
        <x:v>1593</x:v>
      </x:c>
      <x:c r="J107" s="607" t="n">
        <x:f>I107*G107</x:f>
        <x:v>1045310.67</x:v>
      </x:c>
      <x:c r="K107" s="607" t="n">
        <x:f>I107-F107</x:f>
        <x:v>-428.16239999999993</x:v>
      </x:c>
      <x:c r="L107" s="607" t="n">
        <x:f>J107-H107</x:f>
        <x:v>-280955.885256</x:v>
      </x:c>
      <x:c r="M107" s="607" t="n">
        <x:v>643235.52</x:v>
      </x:c>
      <x:c r="N107" s="459" t="n">
        <x:f>IFERROR(M107/J107,"")</x:f>
        <x:v>0.615353443201723</x:v>
      </x:c>
      <x:c r="O107" s="453" t="str">
        <x:v>VOLUME EQTL MAIOR</x:v>
      </x:c>
    </x:row>
    <x:row r="108">
      <x:c r="A108" s="453" t="str">
        <x:v>O&amp;M</x:v>
      </x:c>
      <x:c r="B108" s="453" t="str">
        <x:v>LINHA MORTA</x:v>
      </x:c>
      <x:c r="C108" s="453" t="str">
        <x:v>5025300143</x:v>
      </x:c>
      <x:c r="D108" s="601" t="str">
        <x:v>INST ESTR CP TRAFO DT 1F FN LM</x:v>
      </x:c>
      <x:c r="E108" s="453" t="str">
        <x:v>CONJUNTO</x:v>
      </x:c>
      <x:c r="F108" s="604" t="n">
        <x:v>566.98567</x:v>
      </x:c>
      <x:c r="G108" s="607" t="n">
        <x:v>1840.28</x:v>
      </x:c>
      <x:c r="H108" s="607" t="n">
        <x:f>F108*G108</x:f>
        <x:v>1043412.3887876</x:v>
      </x:c>
      <x:c r="I108" s="604" t="n">
        <x:v>718</x:v>
      </x:c>
      <x:c r="J108" s="607" t="n">
        <x:f>I108*G108</x:f>
        <x:v>1321321.04</x:v>
      </x:c>
      <x:c r="K108" s="607" t="n">
        <x:f>I108-F108</x:f>
        <x:v>151.01432999999997</x:v>
      </x:c>
      <x:c r="L108" s="607" t="n">
        <x:f>J108-H108</x:f>
        <x:v>277908.65121240006</x:v>
      </x:c>
      <x:c r="M108" s="607" t="n">
        <x:v>1152999.52</x:v>
      </x:c>
      <x:c r="N108" s="459" t="n">
        <x:f>IFERROR(M108/J108,"")</x:f>
        <x:v>0.8726111861504907</x:v>
      </x:c>
      <x:c r="O108" s="453" t="str">
        <x:v>VOLUME SETUP MAIOR</x:v>
      </x:c>
    </x:row>
    <x:row r="109">
      <x:c r="A109" s="453" t="str">
        <x:v>O&amp;M</x:v>
      </x:c>
      <x:c r="B109" s="453" t="str">
        <x:v>LINHA MORTA</x:v>
      </x:c>
      <x:c r="C109" s="453" t="str">
        <x:v>5021200046</x:v>
      </x:c>
      <x:c r="D109" s="601" t="str">
        <x:v>INST ISOLADOR PINO/PILAR LM</x:v>
      </x:c>
      <x:c r="E109" s="453" t="str">
        <x:v>UNIDADE</x:v>
      </x:c>
      <x:c r="F109" s="604" t="n">
        <x:v>1512</x:v>
      </x:c>
      <x:c r="G109" s="607" t="n">
        <x:v>302.33</x:v>
      </x:c>
      <x:c r="H109" s="607" t="n">
        <x:f>F109*G109</x:f>
        <x:v>457122.95999999996</x:v>
      </x:c>
      <x:c r="I109" s="604" t="n">
        <x:v>636</x:v>
      </x:c>
      <x:c r="J109" s="607" t="n">
        <x:f>I109*G109</x:f>
        <x:v>192281.87999999998</x:v>
      </x:c>
      <x:c r="K109" s="607" t="n">
        <x:f>I109-F109</x:f>
        <x:v>-876</x:v>
      </x:c>
      <x:c r="L109" s="607" t="n">
        <x:f>J109-H109</x:f>
        <x:v>-264841.07999999996</x:v>
      </x:c>
      <x:c r="M109" s="607" t="n">
        <x:v>47716.89</x:v>
      </x:c>
      <x:c r="N109" s="459" t="n">
        <x:f>IFERROR(M109/J109,"")</x:f>
        <x:v>0.24816113718047694</x:v>
      </x:c>
      <x:c r="O109" s="453" t="str">
        <x:v>VOLUME EQTL MAIOR</x:v>
      </x:c>
    </x:row>
    <x:row r="110">
      <x:c r="A110" s="453" t="str">
        <x:v>O&amp;M</x:v>
      </x:c>
      <x:c r="B110" s="453" t="str">
        <x:v>LINHA MORTA</x:v>
      </x:c>
      <x:c r="C110" s="453" t="str">
        <x:v>5021200048</x:v>
      </x:c>
      <x:c r="D110" s="601" t="str">
        <x:v>INST ISOLAD DISCO/ANCORAGEM LM</x:v>
      </x:c>
      <x:c r="E110" s="453" t="str">
        <x:v>CONJUNTO</x:v>
      </x:c>
      <x:c r="F110" s="604" t="n">
        <x:v>1114.129661</x:v>
      </x:c>
      <x:c r="G110" s="607" t="n">
        <x:v>332.43</x:v>
      </x:c>
      <x:c r="H110" s="607" t="n">
        <x:f>F110*G110</x:f>
        <x:v>370370.12320623</x:v>
      </x:c>
      <x:c r="I110" s="604" t="n">
        <x:v>325</x:v>
      </x:c>
      <x:c r="J110" s="607" t="n">
        <x:f>I110*G110</x:f>
        <x:v>108039.75</x:v>
      </x:c>
      <x:c r="K110" s="607" t="n">
        <x:f>I110-F110</x:f>
        <x:v>-789.1296609999999</x:v>
      </x:c>
      <x:c r="L110" s="607" t="n">
        <x:f>J110-H110</x:f>
        <x:v>-262330.37320623</x:v>
      </x:c>
      <x:c r="M110" s="607" t="n">
        <x:v>34601.78</x:v>
      </x:c>
      <x:c r="N110" s="459" t="n">
        <x:f>IFERROR(M110/J110,"")</x:f>
        <x:v>0.3202689750763029</x:v>
      </x:c>
      <x:c r="O110" s="453" t="str">
        <x:v>VOLUME EQTL MAIOR</x:v>
      </x:c>
    </x:row>
    <x:row r="111">
      <x:c r="A111" s="453" t="str">
        <x:v>O&amp;M</x:v>
      </x:c>
      <x:c r="B111" s="453" t="str">
        <x:v>LINHA MORTA</x:v>
      </x:c>
      <x:c r="C111" s="453" t="str">
        <x:v>5025300116</x:v>
      </x:c>
      <x:c r="D111" s="601" t="str">
        <x:v>INST RELIGADOR 1F POSTE LM</x:v>
      </x:c>
      <x:c r="E111" s="453" t="str">
        <x:v>UNIDADE</x:v>
      </x:c>
      <x:c r="F111" s="604" t="n">
        <x:v>301.333333</x:v>
      </x:c>
      <x:c r="G111" s="607" t="n">
        <x:v>905.95</x:v>
      </x:c>
      <x:c r="H111" s="607" t="n">
        <x:f>F111*G111</x:f>
        <x:v>272992.93303135</x:v>
      </x:c>
      <x:c r="I111" s="604" t="n">
        <x:v>15</x:v>
      </x:c>
      <x:c r="J111" s="607" t="n">
        <x:f>I111*G111</x:f>
        <x:v>13589.25</x:v>
      </x:c>
      <x:c r="K111" s="607" t="n">
        <x:f>I111-F111</x:f>
        <x:v>-286.333333</x:v>
      </x:c>
      <x:c r="L111" s="607" t="n">
        <x:f>J111-H111</x:f>
        <x:v>-259403.68303135002</x:v>
      </x:c>
      <x:c r="M111" s="607" t="n">
        <x:v>13673.85</x:v>
      </x:c>
      <x:c r="N111" s="459" t="n">
        <x:f>IFERROR(M111/J111,"")</x:f>
        <x:v>1.0062255091340582</x:v>
      </x:c>
      <x:c r="O111" s="453" t="str">
        <x:v>VOLUME EQTL MAIOR</x:v>
      </x:c>
    </x:row>
    <x:row r="112">
      <x:c r="A112" s="453" t="str">
        <x:v>O&amp;M</x:v>
      </x:c>
      <x:c r="B112" s="453" t="str">
        <x:v>LINHA MORTA</x:v>
      </x:c>
      <x:c r="C112" s="453" t="str">
        <x:v>5021000136</x:v>
      </x:c>
      <x:c r="D112" s="601" t="str">
        <x:v>RET ESTR PRI 2/3F ANC/AMA SP CRUZ DP LM</x:v>
      </x:c>
      <x:c r="E112" s="453" t="str">
        <x:v>CONJUNTO</x:v>
      </x:c>
      <x:c r="F112" s="604" t="n">
        <x:v>789.333333</x:v>
      </x:c>
      <x:c r="G112" s="607" t="n">
        <x:v>749.18</x:v>
      </x:c>
      <x:c r="H112" s="607" t="n">
        <x:f>F112*G112</x:f>
        <x:v>591352.74641694</x:v>
      </x:c>
      <x:c r="I112" s="604" t="n">
        <x:v>444</x:v>
      </x:c>
      <x:c r="J112" s="607" t="n">
        <x:f>I112*G112</x:f>
        <x:v>332635.92</x:v>
      </x:c>
      <x:c r="K112" s="607" t="n">
        <x:f>I112-F112</x:f>
        <x:v>-345.33333300000004</x:v>
      </x:c>
      <x:c r="L112" s="607" t="n">
        <x:f>J112-H112</x:f>
        <x:v>-258716.82641694002</x:v>
      </x:c>
      <x:c r="M112" s="607" t="n">
        <x:v>139844.92</x:v>
      </x:c>
      <x:c r="N112" s="459" t="n">
        <x:f>IFERROR(M112/J112,"")</x:f>
        <x:v>0.4204143677567955</x:v>
      </x:c>
      <x:c r="O112" s="453" t="str">
        <x:v>VOLUME EQTL MAIOR</x:v>
      </x:c>
    </x:row>
    <x:row r="113">
      <x:c r="A113" s="453" t="str">
        <x:v>O&amp;M</x:v>
      </x:c>
      <x:c r="B113" s="453" t="str">
        <x:v>LINHA MORTA</x:v>
      </x:c>
      <x:c r="C113" s="453" t="str">
        <x:v>5025300105</x:v>
      </x:c>
      <x:c r="D113" s="601" t="str">
        <x:v>INST CONEXAO ILUMINACAO PUBLICA LM</x:v>
      </x:c>
      <x:c r="E113" s="453" t="str">
        <x:v>UNIDADE</x:v>
      </x:c>
      <x:c r="F113" s="604" t="n">
        <x:v>1426.872341</x:v>
      </x:c>
      <x:c r="G113" s="607" t="n">
        <x:v>302.46</x:v>
      </x:c>
      <x:c r="H113" s="607" t="n">
        <x:f>F113*G113</x:f>
        <x:v>431571.80825885996</x:v>
      </x:c>
      <x:c r="I113" s="604" t="n">
        <x:v>592</x:v>
      </x:c>
      <x:c r="J113" s="607" t="n">
        <x:f>I113*G113</x:f>
        <x:v>179056.31999999998</x:v>
      </x:c>
      <x:c r="K113" s="607" t="n">
        <x:f>I113-F113</x:f>
        <x:v>-834.872341</x:v>
      </x:c>
      <x:c r="L113" s="607" t="n">
        <x:f>J113-H113</x:f>
        <x:v>-252515.48825886</x:v>
      </x:c>
      <x:c r="M113" s="607" t="n">
        <x:v>24793.92</x:v>
      </x:c>
      <x:c r="N113" s="459" t="n">
        <x:f>IFERROR(M113/J113,"")</x:f>
        <x:v>0.13846995180064017</x:v>
      </x:c>
      <x:c r="O113" s="453" t="str">
        <x:v>VOLUME EQTL MAIOR</x:v>
      </x:c>
    </x:row>
    <x:row r="114">
      <x:c r="A114" s="453" t="str">
        <x:v>O&amp;M</x:v>
      </x:c>
      <x:c r="B114" s="453" t="str">
        <x:v>LINHA VIVA</x:v>
      </x:c>
      <x:c r="C114" s="453" t="str">
        <x:v>5032000208</x:v>
      </x:c>
      <x:c r="D114" s="601" t="str">
        <x:v>INST CONECTOR EM CONDUTOR LV</x:v>
      </x:c>
      <x:c r="E114" s="453" t="str">
        <x:v>UNIDADE</x:v>
      </x:c>
      <x:c r="F114" s="604" t="n">
        <x:v>2255</x:v>
      </x:c>
      <x:c r="G114" s="607" t="n">
        <x:v>271.18</x:v>
      </x:c>
      <x:c r="H114" s="607" t="n">
        <x:f>F114*G114</x:f>
        <x:v>611510.9</x:v>
      </x:c>
      <x:c r="I114" s="604" t="n">
        <x:v>1331</x:v>
      </x:c>
      <x:c r="J114" s="607" t="n">
        <x:f>I114*G114</x:f>
        <x:v>360940.58</x:v>
      </x:c>
      <x:c r="K114" s="607" t="n">
        <x:f>I114-F114</x:f>
        <x:v>-924</x:v>
      </x:c>
      <x:c r="L114" s="607" t="n">
        <x:f>J114-H114</x:f>
        <x:v>-250570.32</x:v>
      </x:c>
      <x:c r="M114" s="607" t="n">
        <x:v>268406.85</x:v>
      </x:c>
      <x:c r="N114" s="459" t="n">
        <x:f>IFERROR(M114/J114,"")</x:f>
        <x:v>0.7436316803170205</x:v>
      </x:c>
      <x:c r="O114" s="453" t="str">
        <x:v>VOLUME EQTL MAIOR</x:v>
      </x:c>
    </x:row>
    <x:row r="115">
      <x:c r="A115" s="453" t="str">
        <x:v>O&amp;M</x:v>
      </x:c>
      <x:c r="B115" s="453" t="str">
        <x:v>LINHA MORTA</x:v>
      </x:c>
      <x:c r="C115" s="453" t="str">
        <x:v>5022000233</x:v>
      </x:c>
      <x:c r="D115" s="601" t="str">
        <x:v>RET COND NU COBRE &lt;= 50MM² LM</x:v>
      </x:c>
      <x:c r="E115" s="453" t="str">
        <x:v>METRO</x:v>
      </x:c>
      <x:c r="F115" s="604" t="n">
        <x:v>935</x:v>
      </x:c>
      <x:c r="G115" s="607" t="n">
        <x:v>2.23</x:v>
      </x:c>
      <x:c r="H115" s="607" t="n">
        <x:f>F115*G115</x:f>
        <x:v>2085.05</x:v>
      </x:c>
      <x:c r="I115" s="604" t="n">
        <x:v>113127</x:v>
      </x:c>
      <x:c r="J115" s="607" t="n">
        <x:f>I115*G115</x:f>
        <x:v>252273.21</x:v>
      </x:c>
      <x:c r="K115" s="607" t="n">
        <x:f>I115-F115</x:f>
        <x:v>112192</x:v>
      </x:c>
      <x:c r="L115" s="607" t="n">
        <x:f>J115-H115</x:f>
        <x:v>250188.16</x:v>
      </x:c>
      <x:c r="M115" s="607" t="n">
        <x:v>260210.63</x:v>
      </x:c>
      <x:c r="N115" s="459" t="n">
        <x:f>IFERROR(M115/J115,"")</x:f>
        <x:v>1.0314635866408486</x:v>
      </x:c>
      <x:c r="O115" s="453" t="str">
        <x:v>VOLUME SETUP MAIOR</x:v>
      </x:c>
    </x:row>
    <x:row r="116">
      <x:c r="A116" s="453" t="str">
        <x:v>O&amp;M</x:v>
      </x:c>
      <x:c r="B116" s="453" t="str">
        <x:v>LINHA MORTA</x:v>
      </x:c>
      <x:c r="C116" s="453" t="str">
        <x:v>5021000140</x:v>
      </x:c>
      <x:c r="D116" s="601" t="str">
        <x:v>RET ESTR PRI 1F SUSP/PAS SP S/CRUZ LM</x:v>
      </x:c>
      <x:c r="E116" s="453" t="str">
        <x:v>CONJUNTO</x:v>
      </x:c>
      <x:c r="F116" s="604" t="n">
        <x:v>545.333333</x:v>
      </x:c>
      <x:c r="G116" s="607" t="n">
        <x:v>197.17</x:v>
      </x:c>
      <x:c r="H116" s="607" t="n">
        <x:f>F116*G116</x:f>
        <x:v>107523.37326761</x:v>
      </x:c>
      <x:c r="I116" s="604" t="n">
        <x:v>1793</x:v>
      </x:c>
      <x:c r="J116" s="607" t="n">
        <x:f>I116*G116</x:f>
        <x:v>353525.81</x:v>
      </x:c>
      <x:c r="K116" s="607" t="n">
        <x:f>I116-F116</x:f>
        <x:v>1247.666667</x:v>
      </x:c>
      <x:c r="L116" s="607" t="n">
        <x:f>J116-H116</x:f>
        <x:v>246002.43673239</x:v>
      </x:c>
      <x:c r="M116" s="607" t="n">
        <x:v>122406.19</x:v>
      </x:c>
      <x:c r="N116" s="459" t="n">
        <x:f>IFERROR(M116/J116,"")</x:f>
        <x:v>0.34624399842263287</x:v>
      </x:c>
      <x:c r="O116" s="453" t="str">
        <x:v>VOLUME SETUP MAIOR</x:v>
      </x:c>
    </x:row>
    <x:row r="117">
      <x:c r="A117" s="453" t="str">
        <x:v>O&amp;M</x:v>
      </x:c>
      <x:c r="B117" s="453" t="str">
        <x:v>LINHA VIVA</x:v>
      </x:c>
      <x:c r="C117" s="453" t="str">
        <x:v>5032000207</x:v>
      </x:c>
      <x:c r="D117" s="601" t="str">
        <x:v>INST EMENDA COND NU AL/CU LV</x:v>
      </x:c>
      <x:c r="E117" s="453" t="str">
        <x:v>UNIDADE</x:v>
      </x:c>
      <x:c r="F117" s="604" t="n">
        <x:v>788.727537</x:v>
      </x:c>
      <x:c r="G117" s="607" t="n">
        <x:v>362.59</x:v>
      </x:c>
      <x:c r="H117" s="607" t="n">
        <x:f>F117*G117</x:f>
        <x:v>285984.71764083</x:v>
      </x:c>
      <x:c r="I117" s="604" t="n">
        <x:v>140</x:v>
      </x:c>
      <x:c r="J117" s="607" t="n">
        <x:f>I117*G117</x:f>
        <x:v>50762.6</x:v>
      </x:c>
      <x:c r="K117" s="607" t="n">
        <x:f>I117-F117</x:f>
        <x:v>-648.727537</x:v>
      </x:c>
      <x:c r="L117" s="607" t="n">
        <x:f>J117-H117</x:f>
        <x:v>-235222.11764082997</x:v>
      </x:c>
      <x:c r="M117" s="607" t="n">
        <x:v>50666.36</x:v>
      </x:c>
      <x:c r="N117" s="459" t="n">
        <x:f>IFERROR(M117/J117,"")</x:f>
        <x:v>0.998104116022426</x:v>
      </x:c>
      <x:c r="O117" s="453" t="str">
        <x:v>VOLUME EQTL MAIOR</x:v>
      </x:c>
    </x:row>
    <x:row r="118">
      <x:c r="A118" s="453" t="str">
        <x:v>O&amp;M</x:v>
      </x:c>
      <x:c r="B118" s="453" t="str">
        <x:v>LINHA MORTA</x:v>
      </x:c>
      <x:c r="C118" s="453" t="str">
        <x:v>5021000134</x:v>
      </x:c>
      <x:c r="D118" s="601" t="str">
        <x:v>RET ESTR PRI 2/3F SUS/PAS DP CRUZ DP LM</x:v>
      </x:c>
      <x:c r="E118" s="453" t="str">
        <x:v>CONJUNTO</x:v>
      </x:c>
      <x:c r="F118" s="604" t="n">
        <x:v>138.666667</x:v>
      </x:c>
      <x:c r="G118" s="607" t="n">
        <x:v>713.37</x:v>
      </x:c>
      <x:c r="H118" s="607" t="n">
        <x:f>F118*G118</x:f>
        <x:v>98920.64023779</x:v>
      </x:c>
      <x:c r="I118" s="604" t="n">
        <x:v>464.68</x:v>
      </x:c>
      <x:c r="J118" s="607" t="n">
        <x:f>I118*G118</x:f>
        <x:v>331488.7716</x:v>
      </x:c>
      <x:c r="K118" s="607" t="n">
        <x:f>I118-F118</x:f>
        <x:v>326.013333</x:v>
      </x:c>
      <x:c r="L118" s="607" t="n">
        <x:f>J118-H118</x:f>
        <x:v>232568.13136220997</x:v>
      </x:c>
      <x:c r="M118" s="607" t="n">
        <x:v>113826.9</x:v>
      </x:c>
      <x:c r="N118" s="459" t="n">
        <x:f>IFERROR(M118/J118,"")</x:f>
        <x:v>0.3433808615917535</x:v>
      </x:c>
      <x:c r="O118" s="453" t="str">
        <x:v>VOLUME SETUP MAIOR</x:v>
      </x:c>
    </x:row>
    <x:row r="119">
      <x:c r="A119" s="453" t="str">
        <x:v>O&amp;M</x:v>
      </x:c>
      <x:c r="B119" s="453" t="str">
        <x:v>LINHA MORTA</x:v>
      </x:c>
      <x:c r="C119" s="453" t="str">
        <x:v>5022000243</x:v>
      </x:c>
      <x:c r="D119" s="601" t="str">
        <x:v>INST CONECTOR EM CONDUTOR LM</x:v>
      </x:c>
      <x:c r="E119" s="453" t="str">
        <x:v>UNIDADE</x:v>
      </x:c>
      <x:c r="F119" s="604" t="n">
        <x:v>1314.650361</x:v>
      </x:c>
      <x:c r="G119" s="607" t="n">
        <x:v>252.25</x:v>
      </x:c>
      <x:c r="H119" s="607" t="n">
        <x:f>F119*G119</x:f>
        <x:v>331620.55356225</x:v>
      </x:c>
      <x:c r="I119" s="604" t="n">
        <x:v>399</x:v>
      </x:c>
      <x:c r="J119" s="607" t="n">
        <x:f>I119*G119</x:f>
        <x:v>100647.75</x:v>
      </x:c>
      <x:c r="K119" s="607" t="n">
        <x:f>I119-F119</x:f>
        <x:v>-915.650361</x:v>
      </x:c>
      <x:c r="L119" s="607" t="n">
        <x:f>J119-H119</x:f>
        <x:v>-230972.80356225</x:v>
      </x:c>
      <x:c r="M119" s="607" t="n">
        <x:v>18724.52</x:v>
      </x:c>
      <x:c r="N119" s="459" t="n">
        <x:f>IFERROR(M119/J119,"")</x:f>
        <x:v>0.18604012508973128</x:v>
      </x:c>
      <x:c r="O119" s="453" t="str">
        <x:v>VOLUME EQTL MAIOR</x:v>
      </x:c>
    </x:row>
    <x:row r="120">
      <x:c r="A120" s="453" t="str">
        <x:v>O&amp;M</x:v>
      </x:c>
      <x:c r="B120" s="453" t="str">
        <x:v>LINHA MORTA</x:v>
      </x:c>
      <x:c r="C120" s="453" t="str">
        <x:v>5025300177</x:v>
      </x:c>
      <x:c r="D120" s="601" t="str">
        <x:v>RET CHAVE FACA LM</x:v>
      </x:c>
      <x:c r="E120" s="453" t="str">
        <x:v>UNIDADE</x:v>
      </x:c>
      <x:c r="F120" s="604" t="n">
        <x:v>950.41634</x:v>
      </x:c>
      <x:c r="G120" s="607" t="n">
        <x:v>331.91</x:v>
      </x:c>
      <x:c r="H120" s="607" t="n">
        <x:f>F120*G120</x:f>
        <x:v>315452.6874094</x:v>
      </x:c>
      <x:c r="I120" s="604" t="n">
        <x:v>290</x:v>
      </x:c>
      <x:c r="J120" s="607" t="n">
        <x:f>I120*G120</x:f>
        <x:v>96253.90000000001</x:v>
      </x:c>
      <x:c r="K120" s="607" t="n">
        <x:f>I120-F120</x:f>
        <x:v>-660.41634</x:v>
      </x:c>
      <x:c r="L120" s="607" t="n">
        <x:f>J120-H120</x:f>
        <x:v>-219198.78740939999</x:v>
      </x:c>
      <x:c r="M120" s="607" t="n">
        <x:v>22646.1</x:v>
      </x:c>
      <x:c r="N120" s="459" t="n">
        <x:f>IFERROR(M120/J120,"")</x:f>
        <x:v>0.23527462263866708</x:v>
      </x:c>
      <x:c r="O120" s="453" t="str">
        <x:v>VOLUME EQTL MAIOR</x:v>
      </x:c>
    </x:row>
    <x:row r="121">
      <x:c r="A121" s="453" t="str">
        <x:v>O&amp;M</x:v>
      </x:c>
      <x:c r="B121" s="453" t="str">
        <x:v>LINHA MORTA</x:v>
      </x:c>
      <x:c r="C121" s="453" t="str">
        <x:v>5025300166</x:v>
      </x:c>
      <x:c r="D121" s="601" t="str">
        <x:v>INST CHAVE FUSIVEL RELIG LM</x:v>
      </x:c>
      <x:c r="E121" s="453" t="str">
        <x:v>UNIDADE</x:v>
      </x:c>
      <x:c r="F121" s="604" t="n">
        <x:v>50</x:v>
      </x:c>
      <x:c r="G121" s="607" t="n">
        <x:v>770.82</x:v>
      </x:c>
      <x:c r="H121" s="607" t="n">
        <x:f>F121*G121</x:f>
        <x:v>38541</x:v>
      </x:c>
      <x:c r="I121" s="604" t="n">
        <x:v>322</x:v>
      </x:c>
      <x:c r="J121" s="607" t="n">
        <x:f>I121*G121</x:f>
        <x:v>248204.04</x:v>
      </x:c>
      <x:c r="K121" s="607" t="n">
        <x:f>I121-F121</x:f>
        <x:v>272</x:v>
      </x:c>
      <x:c r="L121" s="607" t="n">
        <x:f>J121-H121</x:f>
        <x:v>209663.04</x:v>
      </x:c>
      <x:c r="M121" s="607" t="n">
        <x:v>196950.2</x:v>
      </x:c>
      <x:c r="N121" s="459" t="n">
        <x:f>IFERROR(M121/J121,"")</x:f>
        <x:v>0.7935011855568508</x:v>
      </x:c>
      <x:c r="O121" s="453" t="str">
        <x:v>VOLUME SETUP MAIOR</x:v>
      </x:c>
    </x:row>
    <x:row r="122">
      <x:c r="A122" s="453" t="str">
        <x:v>O&amp;M</x:v>
      </x:c>
      <x:c r="B122" s="453" t="str">
        <x:v>LINHA MORTA</x:v>
      </x:c>
      <x:c r="C122" s="453" t="str">
        <x:v>5025300144</x:v>
      </x:c>
      <x:c r="D122" s="601" t="str">
        <x:v>RET ESTR CP TRAFO DT 1F FN LM</x:v>
      </x:c>
      <x:c r="E122" s="453" t="str">
        <x:v>CONJUNTO</x:v>
      </x:c>
      <x:c r="F122" s="604" t="n">
        <x:v>190.666667</x:v>
      </x:c>
      <x:c r="G122" s="607" t="n">
        <x:v>1472.23</x:v>
      </x:c>
      <x:c r="H122" s="607" t="n">
        <x:f>F122*G122</x:f>
        <x:v>280705.18715740996</x:v>
      </x:c>
      <x:c r="I122" s="604" t="n">
        <x:v>332</x:v>
      </x:c>
      <x:c r="J122" s="607" t="n">
        <x:f>I122*G122</x:f>
        <x:v>488780.36</x:v>
      </x:c>
      <x:c r="K122" s="607" t="n">
        <x:f>I122-F122</x:f>
        <x:v>141.333333</x:v>
      </x:c>
      <x:c r="L122" s="607" t="n">
        <x:f>J122-H122</x:f>
        <x:v>208075.17284259002</x:v>
      </x:c>
      <x:c r="M122" s="607" t="n">
        <x:v>223812.25</x:v>
      </x:c>
      <x:c r="N122" s="459" t="n">
        <x:f>IFERROR(M122/J122,"")</x:f>
        <x:v>0.4578994336024467</x:v>
      </x:c>
      <x:c r="O122" s="453" t="str">
        <x:v>VOLUME SETUP MAIOR</x:v>
      </x:c>
    </x:row>
    <x:row r="123">
      <x:c r="A123" s="453" t="str">
        <x:v>O&amp;M</x:v>
      </x:c>
      <x:c r="B123" s="453" t="str">
        <x:v>LINHA MORTA</x:v>
      </x:c>
      <x:c r="C123" s="453" t="str">
        <x:v>5025300123</x:v>
      </x:c>
      <x:c r="D123" s="601" t="str">
        <x:v>RET ESTR CP RELIGADOR/SEC 3F &gt;400A LM</x:v>
      </x:c>
      <x:c r="E123" s="453" t="str">
        <x:v>CONJUNTO</x:v>
      </x:c>
      <x:c r="F123" s="604" t="n">
        <x:v>42.666667</x:v>
      </x:c>
      <x:c r="G123" s="607" t="n">
        <x:v>3757.2</x:v>
      </x:c>
      <x:c r="H123" s="607" t="n">
        <x:f>F123*G123</x:f>
        <x:v>160307.20125239997</x:v>
      </x:c>
      <x:c r="I123" s="604" t="n">
        <x:v>96</x:v>
      </x:c>
      <x:c r="J123" s="607" t="n">
        <x:f>I123*G123</x:f>
        <x:v>360691.19999999995</x:v>
      </x:c>
      <x:c r="K123" s="607" t="n">
        <x:f>I123-F123</x:f>
        <x:v>53.333333</x:v>
      </x:c>
      <x:c r="L123" s="607" t="n">
        <x:f>J123-H123</x:f>
        <x:v>200383.99874759998</x:v>
      </x:c>
      <x:c r="M123" s="607" t="n">
        <x:v>189213</x:v>
      </x:c>
      <x:c r="N123" s="459" t="n">
        <x:f>IFERROR(M123/J123,"")</x:f>
        <x:v>0.5245844644948366</x:v>
      </x:c>
      <x:c r="O123" s="453" t="str">
        <x:v>VOLUME SETUP MAIOR</x:v>
      </x:c>
    </x:row>
    <x:row r="124">
      <x:c r="A124" s="453" t="str">
        <x:v>O&amp;M</x:v>
      </x:c>
      <x:c r="B124" s="453" t="str">
        <x:v>LINHA MORTA</x:v>
      </x:c>
      <x:c r="C124" s="453" t="str">
        <x:v>5021000139</x:v>
      </x:c>
      <x:c r="D124" s="601" t="str">
        <x:v>INST ESTR PRI 1F SUSP/PAS SP S/CRUZ LM</x:v>
      </x:c>
      <x:c r="E124" s="453" t="str">
        <x:v>CONJUNTO</x:v>
      </x:c>
      <x:c r="F124" s="604" t="n">
        <x:v>644</x:v>
      </x:c>
      <x:c r="G124" s="607" t="n">
        <x:v>302.33</x:v>
      </x:c>
      <x:c r="H124" s="607" t="n">
        <x:f>F124*G124</x:f>
        <x:v>194700.52</x:v>
      </x:c>
      <x:c r="I124" s="604" t="n">
        <x:v>0</x:v>
      </x:c>
      <x:c r="J124" s="607" t="n">
        <x:f>I124*G124</x:f>
        <x:v>0</x:v>
      </x:c>
      <x:c r="K124" s="607" t="n">
        <x:f>I124-F124</x:f>
        <x:v>-644</x:v>
      </x:c>
      <x:c r="L124" s="607" t="n">
        <x:f>J124-H124</x:f>
        <x:v>-194700.52</x:v>
      </x:c>
      <x:c r="M124" s="607" t="n">
        <x:v>0</x:v>
      </x:c>
      <x:c r="N124" s="459" t="str">
        <x:f>IFERROR(M124/J124,"")</x:f>
      </x:c>
      <x:c r="O124" s="453" t="str">
        <x:v>SEM HISTÓRICO EM 2025</x:v>
      </x:c>
    </x:row>
    <x:row r="125">
      <x:c r="A125" s="453" t="str">
        <x:v>O&amp;M</x:v>
      </x:c>
      <x:c r="B125" s="453" t="str">
        <x:v>LINHA MORTA</x:v>
      </x:c>
      <x:c r="C125" s="453" t="str">
        <x:v>5021000162</x:v>
      </x:c>
      <x:c r="D125" s="601" t="str">
        <x:v>INST ESTR PRI RDC ANCORAGEM DUPLA LM</x:v>
      </x:c>
      <x:c r="E125" s="453" t="str">
        <x:v>CONJUNTO</x:v>
      </x:c>
      <x:c r="F125" s="604" t="n">
        <x:v>308</x:v>
      </x:c>
      <x:c r="G125" s="607" t="n">
        <x:v>915.02</x:v>
      </x:c>
      <x:c r="H125" s="607" t="n">
        <x:f>F125*G125</x:f>
        <x:v>281826.16</x:v>
      </x:c>
      <x:c r="I125" s="604" t="n">
        <x:v>99</x:v>
      </x:c>
      <x:c r="J125" s="607" t="n">
        <x:f>I125*G125</x:f>
        <x:v>90586.98</x:v>
      </x:c>
      <x:c r="K125" s="607" t="n">
        <x:f>I125-F125</x:f>
        <x:v>-209</x:v>
      </x:c>
      <x:c r="L125" s="607" t="n">
        <x:f>J125-H125</x:f>
        <x:v>-191239.18</x:v>
      </x:c>
      <x:c r="M125" s="607" t="n">
        <x:v>142130.52</x:v>
      </x:c>
      <x:c r="N125" s="459" t="n">
        <x:f>IFERROR(M125/J125,"")</x:f>
        <x:v>1.568995014515331</x:v>
      </x:c>
      <x:c r="O125" s="453" t="str">
        <x:v>VOLUME EQTL MAIOR</x:v>
      </x:c>
    </x:row>
    <x:row r="126">
      <x:c r="A126" s="453" t="str">
        <x:v>O&amp;M</x:v>
      </x:c>
      <x:c r="B126" s="453" t="str">
        <x:v>LINHA MORTA</x:v>
      </x:c>
      <x:c r="C126" s="453" t="str">
        <x:v>5022000234</x:v>
      </x:c>
      <x:c r="D126" s="601" t="str">
        <x:v>INST COND NU ALUMINIO &gt; 1/0 LM</x:v>
      </x:c>
      <x:c r="E126" s="453" t="str">
        <x:v>METRO</x:v>
      </x:c>
      <x:c r="F126" s="604" t="n">
        <x:v>88272</x:v>
      </x:c>
      <x:c r="G126" s="607" t="n">
        <x:v>7.23</x:v>
      </x:c>
      <x:c r="H126" s="607" t="n">
        <x:f>F126*G126</x:f>
        <x:v>638206.56</x:v>
      </x:c>
      <x:c r="I126" s="604" t="n">
        <x:v>61876</x:v>
      </x:c>
      <x:c r="J126" s="607" t="n">
        <x:f>I126*G126</x:f>
        <x:v>447363.48000000004</x:v>
      </x:c>
      <x:c r="K126" s="607" t="n">
        <x:f>I126-F126</x:f>
        <x:v>-26396</x:v>
      </x:c>
      <x:c r="L126" s="607" t="n">
        <x:f>J126-H126</x:f>
        <x:v>-190843.08000000002</x:v>
      </x:c>
      <x:c r="M126" s="607" t="n">
        <x:v>588266.27</x:v>
      </x:c>
      <x:c r="N126" s="459" t="n">
        <x:f>IFERROR(M126/J126,"")</x:f>
        <x:v>1.3149626563169616</x:v>
      </x:c>
      <x:c r="O126" s="453" t="str">
        <x:v>VOLUME EQTL MAIOR</x:v>
      </x:c>
    </x:row>
    <x:row r="127">
      <x:c r="A127" s="453" t="str">
        <x:v>O&amp;M</x:v>
      </x:c>
      <x:c r="B127" s="453" t="str">
        <x:v>LINHA VIVA</x:v>
      </x:c>
      <x:c r="C127" s="453" t="str">
        <x:v>5031200315</x:v>
      </x:c>
      <x:c r="D127" s="601" t="str">
        <x:v>RET ESTR PRI 2/3F ANC/AMA SP CRUZ DP LV</x:v>
      </x:c>
      <x:c r="E127" s="453" t="str">
        <x:v>UNIDADE</x:v>
      </x:c>
      <x:c r="F127" s="604" t="n">
        <x:v>327.927746</x:v>
      </x:c>
      <x:c r="G127" s="607" t="n">
        <x:v>804.86</x:v>
      </x:c>
      <x:c r="H127" s="607" t="n">
        <x:f>F127*G127</x:f>
        <x:v>263935.92564556</x:v>
      </x:c>
      <x:c r="I127" s="604" t="n">
        <x:v>98</x:v>
      </x:c>
      <x:c r="J127" s="607" t="n">
        <x:f>I127*G127</x:f>
        <x:v>78876.28</x:v>
      </x:c>
      <x:c r="K127" s="607" t="n">
        <x:f>I127-F127</x:f>
        <x:v>-229.927746</x:v>
      </x:c>
      <x:c r="L127" s="607" t="n">
        <x:f>J127-H127</x:f>
        <x:v>-185059.64564556003</x:v>
      </x:c>
      <x:c r="M127" s="607" t="n">
        <x:v>84510.5</x:v>
      </x:c>
      <x:c r="N127" s="459" t="n">
        <x:f>IFERROR(M127/J127,"")</x:f>
        <x:v>1.0714311070451092</x:v>
      </x:c>
      <x:c r="O127" s="453" t="str">
        <x:v>VOLUME EQTL MAIOR</x:v>
      </x:c>
    </x:row>
    <x:row r="128">
      <x:c r="A128" s="453" t="str">
        <x:v>O&amp;M</x:v>
      </x:c>
      <x:c r="B128" s="453" t="str">
        <x:v>LINHA MORTA</x:v>
      </x:c>
      <x:c r="C128" s="453" t="str">
        <x:v>5025300225</x:v>
      </x:c>
      <x:c r="D128" s="601" t="str">
        <x:v>INST RELIGADOR DIST 1F BASE C LM</x:v>
      </x:c>
      <x:c r="E128" s="453" t="str">
        <x:v>UNIDADE</x:v>
      </x:c>
      <x:c r="F128" s="604" t="n">
        <x:v>300</x:v>
      </x:c>
      <x:c r="G128" s="607" t="n">
        <x:v>600.06</x:v>
      </x:c>
      <x:c r="H128" s="607" t="n">
        <x:f>F128*G128</x:f>
        <x:v>180017.99999999997</x:v>
      </x:c>
      <x:c r="I128" s="604" t="n">
        <x:v>15</x:v>
      </x:c>
      <x:c r="J128" s="607" t="n">
        <x:f>I128*G128</x:f>
        <x:v>9000.9</x:v>
      </x:c>
      <x:c r="K128" s="607" t="n">
        <x:f>I128-F128</x:f>
        <x:v>-285</x:v>
      </x:c>
      <x:c r="L128" s="607" t="n">
        <x:f>J128-H128</x:f>
        <x:v>-171017.09999999998</x:v>
      </x:c>
      <x:c r="M128" s="607" t="n">
        <x:v>9056.85</x:v>
      </x:c>
      <x:c r="N128" s="459" t="n">
        <x:f>IFERROR(M128/J128,"")</x:f>
        <x:v>1.0062160450621604</x:v>
      </x:c>
      <x:c r="O128" s="453" t="str">
        <x:v>VOLUME EQTL MAIOR</x:v>
      </x:c>
    </x:row>
    <x:row r="129">
      <x:c r="A129" s="453" t="str">
        <x:v>O&amp;M</x:v>
      </x:c>
      <x:c r="B129" s="453" t="str">
        <x:v>LINHA MORTA</x:v>
      </x:c>
      <x:c r="C129" s="453" t="str">
        <x:v>5022000276</x:v>
      </x:c>
      <x:c r="D129" s="601" t="str">
        <x:v>INST COND COBERTO RDC 35-70MM2 LM</x:v>
      </x:c>
      <x:c r="E129" s="453" t="str">
        <x:v>METRO</x:v>
      </x:c>
      <x:c r="F129" s="604" t="n">
        <x:v>59658.870483</x:v>
      </x:c>
      <x:c r="G129" s="607" t="n">
        <x:v>6.7</x:v>
      </x:c>
      <x:c r="H129" s="607" t="n">
        <x:f>F129*G129</x:f>
        <x:v>399714.4322361</x:v>
      </x:c>
      <x:c r="I129" s="604" t="n">
        <x:v>84865</x:v>
      </x:c>
      <x:c r="J129" s="607" t="n">
        <x:f>I129*G129</x:f>
        <x:v>568595.5</x:v>
      </x:c>
      <x:c r="K129" s="607" t="n">
        <x:f>I129-F129</x:f>
        <x:v>25206.129517</x:v>
      </x:c>
      <x:c r="L129" s="607" t="n">
        <x:f>J129-H129</x:f>
        <x:v>168881.06776389998</x:v>
      </x:c>
      <x:c r="M129" s="607" t="n">
        <x:v>796757.44</x:v>
      </x:c>
      <x:c r="N129" s="459" t="n">
        <x:f>IFERROR(M129/J129,"")</x:f>
        <x:v>1.4012728556592515</x:v>
      </x:c>
      <x:c r="O129" s="453" t="str">
        <x:v>VOLUME SETUP MAIOR</x:v>
      </x:c>
    </x:row>
    <x:row r="130">
      <x:c r="A130" s="453" t="str">
        <x:v>O&amp;M</x:v>
      </x:c>
      <x:c r="B130" s="453" t="str">
        <x:v>LINHA MORTA</x:v>
      </x:c>
      <x:c r="C130" s="453" t="str">
        <x:v>5022000274</x:v>
      </x:c>
      <x:c r="D130" s="601" t="str">
        <x:v>INST EMENDA COND MULTIPLEXADO LM</x:v>
      </x:c>
      <x:c r="E130" s="453" t="str">
        <x:v>UNIDADE</x:v>
      </x:c>
      <x:c r="F130" s="604" t="n">
        <x:v>355.00988</x:v>
      </x:c>
      <x:c r="G130" s="607" t="n">
        <x:v>466.38</x:v>
      </x:c>
      <x:c r="H130" s="607" t="n">
        <x:f>F130*G130</x:f>
        <x:v>165569.5078344</x:v>
      </x:c>
      <x:c r="I130" s="604" t="n">
        <x:v>0</x:v>
      </x:c>
      <x:c r="J130" s="607" t="n">
        <x:f>I130*G130</x:f>
        <x:v>0</x:v>
      </x:c>
      <x:c r="K130" s="607" t="n">
        <x:f>I130-F130</x:f>
        <x:v>-355.00988</x:v>
      </x:c>
      <x:c r="L130" s="607" t="n">
        <x:f>J130-H130</x:f>
        <x:v>-165569.5078344</x:v>
      </x:c>
      <x:c r="M130" s="607" t="n">
        <x:v>0</x:v>
      </x:c>
      <x:c r="N130" s="459" t="str">
        <x:f>IFERROR(M130/J130,"")</x:f>
      </x:c>
      <x:c r="O130" s="453" t="str">
        <x:v>SEM HISTÓRICO EM 2025</x:v>
      </x:c>
    </x:row>
    <x:row r="131">
      <x:c r="A131" s="453" t="str">
        <x:v>O&amp;M</x:v>
      </x:c>
      <x:c r="B131" s="453" t="str">
        <x:v>LINHA VIVA</x:v>
      </x:c>
      <x:c r="C131" s="453" t="str">
        <x:v>5031200313</x:v>
      </x:c>
      <x:c r="D131" s="601" t="str">
        <x:v>RET ESTR PRI 2/3F SUS/PAS DP CRUZ DP LV</x:v>
      </x:c>
      <x:c r="E131" s="453" t="str">
        <x:v>UNIDADE</x:v>
      </x:c>
      <x:c r="F131" s="604" t="n">
        <x:v>416.132135</x:v>
      </x:c>
      <x:c r="G131" s="607" t="n">
        <x:v>751.22</x:v>
      </x:c>
      <x:c r="H131" s="607" t="n">
        <x:f>F131*G131</x:f>
        <x:v>312606.78245470003</x:v>
      </x:c>
      <x:c r="I131" s="604" t="n">
        <x:v>199</x:v>
      </x:c>
      <x:c r="J131" s="607" t="n">
        <x:f>I131*G131</x:f>
        <x:v>149492.78</x:v>
      </x:c>
      <x:c r="K131" s="607" t="n">
        <x:f>I131-F131</x:f>
        <x:v>-217.132135</x:v>
      </x:c>
      <x:c r="L131" s="607" t="n">
        <x:f>J131-H131</x:f>
        <x:v>-163114.00245470004</x:v>
      </x:c>
      <x:c r="M131" s="607" t="n">
        <x:v>115411.99</x:v>
      </x:c>
      <x:c r="N131" s="459" t="n">
        <x:f>IFERROR(M131/J131,"")</x:f>
        <x:v>0.7720238395459634</x:v>
      </x:c>
      <x:c r="O131" s="453" t="str">
        <x:v>VOLUME EQTL MAIOR</x:v>
      </x:c>
    </x:row>
    <x:row r="132">
      <x:c r="A132" s="453" t="str">
        <x:v>O&amp;M</x:v>
      </x:c>
      <x:c r="B132" s="453" t="str">
        <x:v>LINHA MORTA</x:v>
      </x:c>
      <x:c r="C132" s="453" t="str">
        <x:v>5022000282</x:v>
      </x:c>
      <x:c r="D132" s="601" t="str">
        <x:v>TENSIONAR COND MESAGEIRO RDC LM</x:v>
      </x:c>
      <x:c r="E132" s="453" t="str">
        <x:v>UNIDADE</x:v>
      </x:c>
      <x:c r="F132" s="604" t="n">
        <x:v>498.61562</x:v>
      </x:c>
      <x:c r="G132" s="607" t="n">
        <x:v>307.85</x:v>
      </x:c>
      <x:c r="H132" s="607" t="n">
        <x:f>F132*G132</x:f>
        <x:v>153498.818617</x:v>
      </x:c>
      <x:c r="I132" s="604" t="n">
        <x:v>3.358</x:v>
      </x:c>
      <x:c r="J132" s="607" t="n">
        <x:f>I132*G132</x:f>
        <x:v>1033.7603000000001</x:v>
      </x:c>
      <x:c r="K132" s="607" t="n">
        <x:f>I132-F132</x:f>
        <x:v>-495.25762</x:v>
      </x:c>
      <x:c r="L132" s="607" t="n">
        <x:f>J132-H132</x:f>
        <x:v>-152465.05831700002</x:v>
      </x:c>
      <x:c r="M132" s="607" t="n">
        <x:v>11949.68</x:v>
      </x:c>
      <x:c r="N132" s="459" t="n">
        <x:f>IFERROR(M132/J132,"")</x:f>
        <x:v>11.559430169643774</x:v>
      </x:c>
      <x:c r="O132" s="453" t="str">
        <x:v>VOLUME EQTL MAIOR</x:v>
      </x:c>
    </x:row>
    <x:row r="133">
      <x:c r="A133" s="453" t="str">
        <x:v>O&amp;M</x:v>
      </x:c>
      <x:c r="B133" s="453" t="str">
        <x:v>LINHA MORTA</x:v>
      </x:c>
      <x:c r="C133" s="453" t="str">
        <x:v>5020000107</x:v>
      </x:c>
      <x:c r="D133" s="601" t="str">
        <x:v>RESTAURAR PASSEIO SIMPLES CIMENTADO LM</x:v>
      </x:c>
      <x:c r="E133" s="453" t="str">
        <x:v>UNIDADE</x:v>
      </x:c>
      <x:c r="F133" s="604" t="n">
        <x:v>624.419053</x:v>
      </x:c>
      <x:c r="G133" s="607" t="n">
        <x:v>558.13</x:v>
      </x:c>
      <x:c r="H133" s="607" t="n">
        <x:f>F133*G133</x:f>
        <x:v>348507.00605088996</x:v>
      </x:c>
      <x:c r="I133" s="604" t="n">
        <x:v>363</x:v>
      </x:c>
      <x:c r="J133" s="607" t="n">
        <x:f>I133*G133</x:f>
        <x:v>202601.19</x:v>
      </x:c>
      <x:c r="K133" s="607" t="n">
        <x:f>I133-F133</x:f>
        <x:v>-261.41905299999996</x:v>
      </x:c>
      <x:c r="L133" s="607" t="n">
        <x:f>J133-H133</x:f>
        <x:v>-145905.81605088996</x:v>
      </x:c>
      <x:c r="M133" s="607" t="n">
        <x:v>258655.65</x:v>
      </x:c>
      <x:c r="N133" s="459" t="n">
        <x:f>IFERROR(M133/J133,"")</x:f>
        <x:v>1.2766738931790085</x:v>
      </x:c>
      <x:c r="O133" s="453" t="str">
        <x:v>VOLUME EQTL MAIOR</x:v>
      </x:c>
    </x:row>
    <x:row r="134">
      <x:c r="A134" s="453" t="str">
        <x:v>O&amp;M</x:v>
      </x:c>
      <x:c r="B134" s="453" t="str">
        <x:v>LINHA MORTA</x:v>
      </x:c>
      <x:c r="C134" s="453" t="str">
        <x:v>5025300106</x:v>
      </x:c>
      <x:c r="D134" s="601" t="str">
        <x:v>RET CONEXAO ILUMINACAO PUBLICA LM</x:v>
      </x:c>
      <x:c r="E134" s="453" t="str">
        <x:v>UNIDADE</x:v>
      </x:c>
      <x:c r="F134" s="604" t="n">
        <x:v>1334.666667</x:v>
      </x:c>
      <x:c r="G134" s="607" t="n">
        <x:v>190.86</x:v>
      </x:c>
      <x:c r="H134" s="607" t="n">
        <x:f>F134*G134</x:f>
        <x:v>254734.48006362002</x:v>
      </x:c>
      <x:c r="I134" s="604" t="n">
        <x:v>592</x:v>
      </x:c>
      <x:c r="J134" s="607" t="n">
        <x:f>I134*G134</x:f>
        <x:v>112989.12000000001</x:v>
      </x:c>
      <x:c r="K134" s="607" t="n">
        <x:f>I134-F134</x:f>
        <x:v>-742.666667</x:v>
      </x:c>
      <x:c r="L134" s="607" t="n">
        <x:f>J134-H134</x:f>
        <x:v>-141745.36006362003</x:v>
      </x:c>
      <x:c r="M134" s="607" t="n">
        <x:v>15645.6</x:v>
      </x:c>
      <x:c r="N134" s="459" t="n">
        <x:f>IFERROR(M134/J134,"")</x:f>
        <x:v>0.13846996949794813</x:v>
      </x:c>
      <x:c r="O134" s="453" t="str">
        <x:v>VOLUME EQTL MAIOR</x:v>
      </x:c>
    </x:row>
    <x:row r="135">
      <x:c r="A135" s="453" t="str">
        <x:v>O&amp;M</x:v>
      </x:c>
      <x:c r="B135" s="453" t="str">
        <x:v>PODA</x:v>
      </x:c>
      <x:c r="C135" s="453" t="str">
        <x:v>5035000071</x:v>
      </x:c>
      <x:c r="D135" s="601" t="str">
        <x:v>PODA ARV BAMBU CORTE REBAIX BAM PO LV</x:v>
      </x:c>
      <x:c r="E135" s="453" t="str">
        <x:v>METRO</x:v>
      </x:c>
      <x:c r="F135" s="604" t="n">
        <x:v>1270.562431</x:v>
      </x:c>
      <x:c r="G135" s="607" t="n">
        <x:v>102.61</x:v>
      </x:c>
      <x:c r="H135" s="607" t="n">
        <x:f>F135*G135</x:f>
        <x:v>130372.41104491001</x:v>
      </x:c>
      <x:c r="I135" s="604" t="n">
        <x:v>0</x:v>
      </x:c>
      <x:c r="J135" s="607" t="n">
        <x:f>I135*G135</x:f>
        <x:v>0</x:v>
      </x:c>
      <x:c r="K135" s="607" t="n">
        <x:f>I135-F135</x:f>
        <x:v>-1270.562431</x:v>
      </x:c>
      <x:c r="L135" s="607" t="n">
        <x:f>J135-H135</x:f>
        <x:v>-130372.41104491001</x:v>
      </x:c>
      <x:c r="M135" s="607" t="n">
        <x:v>0</x:v>
      </x:c>
      <x:c r="N135" s="459" t="str">
        <x:f>IFERROR(M135/J135,"")</x:f>
      </x:c>
      <x:c r="O135" s="453" t="str">
        <x:v>SEM HISTÓRICO EM 2025</x:v>
      </x:c>
    </x:row>
    <x:row r="136">
      <x:c r="A136" s="453" t="str">
        <x:v>O&amp;M</x:v>
      </x:c>
      <x:c r="B136" s="453" t="str">
        <x:v>LINHA VIVA</x:v>
      </x:c>
      <x:c r="C136" s="453" t="str">
        <x:v>5033000321</x:v>
      </x:c>
      <x:c r="D136" s="601" t="str">
        <x:v>INST RELIGADOR DIST 1F BASE C LV</x:v>
      </x:c>
      <x:c r="E136" s="453" t="str">
        <x:v>UNIDADE</x:v>
      </x:c>
      <x:c r="F136" s="604" t="n">
        <x:v>180</x:v>
      </x:c>
      <x:c r="G136" s="607" t="n">
        <x:v>691.44</x:v>
      </x:c>
      <x:c r="H136" s="607" t="n">
        <x:f>F136*G136</x:f>
        <x:v>124459.20000000001</x:v>
      </x:c>
      <x:c r="I136" s="604" t="n">
        <x:v>0</x:v>
      </x:c>
      <x:c r="J136" s="607" t="n">
        <x:f>I136*G136</x:f>
        <x:v>0</x:v>
      </x:c>
      <x:c r="K136" s="607" t="n">
        <x:f>I136-F136</x:f>
        <x:v>-180</x:v>
      </x:c>
      <x:c r="L136" s="607" t="n">
        <x:f>J136-H136</x:f>
        <x:v>-124459.20000000001</x:v>
      </x:c>
      <x:c r="M136" s="607" t="n">
        <x:v>0</x:v>
      </x:c>
      <x:c r="N136" s="459" t="str">
        <x:f>IFERROR(M136/J136,"")</x:f>
      </x:c>
      <x:c r="O136" s="453" t="str">
        <x:v>SEM HISTÓRICO EM 2025</x:v>
      </x:c>
    </x:row>
    <x:row r="137">
      <x:c r="A137" s="453" t="str">
        <x:v>O&amp;M</x:v>
      </x:c>
      <x:c r="B137" s="453" t="str">
        <x:v>LINHA MORTA</x:v>
      </x:c>
      <x:c r="C137" s="453" t="str">
        <x:v>5025300104</x:v>
      </x:c>
      <x:c r="D137" s="601" t="str">
        <x:v>RET ILUMINACAO PUBLICA LM</x:v>
      </x:c>
      <x:c r="E137" s="453" t="str">
        <x:v>CONJUNTO</x:v>
      </x:c>
      <x:c r="F137" s="604" t="n">
        <x:v>2307.413333</x:v>
      </x:c>
      <x:c r="G137" s="607" t="n">
        <x:v>234.64</x:v>
      </x:c>
      <x:c r="H137" s="607" t="n">
        <x:f>F137*G137</x:f>
        <x:v>541411.4644551199</x:v>
      </x:c>
      <x:c r="I137" s="604" t="n">
        <x:v>2833</x:v>
      </x:c>
      <x:c r="J137" s="607" t="n">
        <x:f>I137*G137</x:f>
        <x:v>664735.12</x:v>
      </x:c>
      <x:c r="K137" s="607" t="n">
        <x:f>I137-F137</x:f>
        <x:v>525.586667</x:v>
      </x:c>
      <x:c r="L137" s="607" t="n">
        <x:f>J137-H137</x:f>
        <x:v>123323.65554488008</x:v>
      </x:c>
      <x:c r="M137" s="607" t="n">
        <x:v>495181.13</x:v>
      </x:c>
      <x:c r="N137" s="459" t="n">
        <x:f>IFERROR(M137/J137,"")</x:f>
        <x:v>0.7449299955747787</x:v>
      </x:c>
      <x:c r="O137" s="453" t="str">
        <x:v>VOLUME SETUP MAIOR</x:v>
      </x:c>
    </x:row>
    <x:row r="138">
      <x:c r="A138" s="453" t="str">
        <x:v>O&amp;M</x:v>
      </x:c>
      <x:c r="B138" s="453" t="str">
        <x:v>PODA</x:v>
      </x:c>
      <x:c r="C138" s="453" t="str">
        <x:v>5035000066</x:v>
      </x:c>
      <x:c r="D138" s="601" t="str">
        <x:v>PODA PALMEIRA&lt;6M REDE BT LATER 1PL PO LV</x:v>
      </x:c>
      <x:c r="E138" s="453" t="str">
        <x:v>UNIDADE</x:v>
      </x:c>
      <x:c r="F138" s="604" t="n">
        <x:v>1470.465821</x:v>
      </x:c>
      <x:c r="G138" s="607" t="n">
        <x:v>83.06</x:v>
      </x:c>
      <x:c r="H138" s="607" t="n">
        <x:f>F138*G138</x:f>
        <x:v>122136.89109226</x:v>
      </x:c>
      <x:c r="I138" s="604" t="n">
        <x:v>0</x:v>
      </x:c>
      <x:c r="J138" s="607" t="n">
        <x:f>I138*G138</x:f>
        <x:v>0</x:v>
      </x:c>
      <x:c r="K138" s="607" t="n">
        <x:f>I138-F138</x:f>
        <x:v>-1470.465821</x:v>
      </x:c>
      <x:c r="L138" s="607" t="n">
        <x:f>J138-H138</x:f>
        <x:v>-122136.89109226</x:v>
      </x:c>
      <x:c r="M138" s="607" t="n">
        <x:v>0</x:v>
      </x:c>
      <x:c r="N138" s="459" t="str">
        <x:f>IFERROR(M138/J138,"")</x:f>
      </x:c>
      <x:c r="O138" s="453" t="str">
        <x:v>SEM HISTÓRICO EM 2025</x:v>
      </x:c>
    </x:row>
    <x:row r="139">
      <x:c r="A139" s="453" t="str">
        <x:v>O&amp;M</x:v>
      </x:c>
      <x:c r="B139" s="453" t="str">
        <x:v>LINHA VIVA</x:v>
      </x:c>
      <x:c r="C139" s="453" t="str">
        <x:v>5031200363</x:v>
      </x:c>
      <x:c r="D139" s="601" t="str">
        <x:v>INST ESTR CP RELIG DIST 1F BASE C 1F LV</x:v>
      </x:c>
      <x:c r="E139" s="453" t="str">
        <x:v>CONJUNTO</x:v>
      </x:c>
      <x:c r="F139" s="604" t="n">
        <x:v>23.4</x:v>
      </x:c>
      <x:c r="G139" s="607" t="n">
        <x:v>1399.34</x:v>
      </x:c>
      <x:c r="H139" s="607" t="n">
        <x:f>F139*G139</x:f>
        <x:v>32744.555999999997</x:v>
      </x:c>
      <x:c r="I139" s="604" t="n">
        <x:v>110</x:v>
      </x:c>
      <x:c r="J139" s="607" t="n">
        <x:f>I139*G139</x:f>
        <x:v>153927.4</x:v>
      </x:c>
      <x:c r="K139" s="607" t="n">
        <x:f>I139-F139</x:f>
        <x:v>86.6</x:v>
      </x:c>
      <x:c r="L139" s="607" t="n">
        <x:f>J139-H139</x:f>
        <x:v>121182.844</x:v>
      </x:c>
      <x:c r="M139" s="607" t="n">
        <x:v>91215.3</x:v>
      </x:c>
      <x:c r="N139" s="459" t="n">
        <x:f>IFERROR(M139/J139,"")</x:f>
        <x:v>0.5925865050666743</x:v>
      </x:c>
      <x:c r="O139" s="453" t="str">
        <x:v>VOLUME SETUP MAIOR</x:v>
      </x:c>
    </x:row>
    <x:row r="140">
      <x:c r="A140" s="453" t="str">
        <x:v>O&amp;M</x:v>
      </x:c>
      <x:c r="B140" s="453" t="str">
        <x:v>LINHA VIVA</x:v>
      </x:c>
      <x:c r="C140" s="453" t="str">
        <x:v>5031200318</x:v>
      </x:c>
      <x:c r="D140" s="601" t="str">
        <x:v>INST ESTR PRI 1F SUSP/PAS SP S/CRUZ LV</x:v>
      </x:c>
      <x:c r="E140" s="453" t="str">
        <x:v>UNIDADE</x:v>
      </x:c>
      <x:c r="F140" s="604" t="n">
        <x:v>641.64</x:v>
      </x:c>
      <x:c r="G140" s="607" t="n">
        <x:v>186.55</x:v>
      </x:c>
      <x:c r="H140" s="607" t="n">
        <x:f>F140*G140</x:f>
        <x:v>119697.94200000001</x:v>
      </x:c>
      <x:c r="I140" s="604" t="n">
        <x:v>0</x:v>
      </x:c>
      <x:c r="J140" s="607" t="n">
        <x:f>I140*G140</x:f>
        <x:v>0</x:v>
      </x:c>
      <x:c r="K140" s="607" t="n">
        <x:f>I140-F140</x:f>
        <x:v>-641.64</x:v>
      </x:c>
      <x:c r="L140" s="607" t="n">
        <x:f>J140-H140</x:f>
        <x:v>-119697.94200000001</x:v>
      </x:c>
      <x:c r="M140" s="607" t="n">
        <x:v>0</x:v>
      </x:c>
      <x:c r="N140" s="459" t="str">
        <x:f>IFERROR(M140/J140,"")</x:f>
      </x:c>
      <x:c r="O140" s="453" t="str">
        <x:v>SEM HISTÓRICO EM 2025</x:v>
      </x:c>
    </x:row>
    <x:row r="141">
      <x:c r="A141" s="453" t="str">
        <x:v>O&amp;M</x:v>
      </x:c>
      <x:c r="B141" s="453" t="str">
        <x:v>LINHA MORTA</x:v>
      </x:c>
      <x:c r="C141" s="453" t="str">
        <x:v>5025300126</x:v>
      </x:c>
      <x:c r="D141" s="601" t="str">
        <x:v>INST ESTR CP BCO REGUL 3F PLAT C/ATER LM</x:v>
      </x:c>
      <x:c r="E141" s="453" t="str">
        <x:v>CONJUNTO</x:v>
      </x:c>
      <x:c r="F141" s="604" t="n">
        <x:v>20</x:v>
      </x:c>
      <x:c r="G141" s="607" t="n">
        <x:v>7475.89</x:v>
      </x:c>
      <x:c r="H141" s="607" t="n">
        <x:f>F141*G141</x:f>
        <x:v>149517.80000000002</x:v>
      </x:c>
      <x:c r="I141" s="604" t="n">
        <x:v>4</x:v>
      </x:c>
      <x:c r="J141" s="607" t="n">
        <x:f>I141*G141</x:f>
        <x:v>29903.56</x:v>
      </x:c>
      <x:c r="K141" s="607" t="n">
        <x:f>I141-F141</x:f>
        <x:v>-16</x:v>
      </x:c>
      <x:c r="L141" s="607" t="n">
        <x:f>J141-H141</x:f>
        <x:v>-119614.24000000002</x:v>
      </x:c>
      <x:c r="M141" s="607" t="n">
        <x:v>45573.91</x:v>
      </x:c>
      <x:c r="N141" s="459" t="n">
        <x:f>IFERROR(M141/J141,"")</x:f>
        <x:v>1.524029580424538</x:v>
      </x:c>
      <x:c r="O141" s="453" t="str">
        <x:v>VOLUME EQTL MAIOR</x:v>
      </x:c>
    </x:row>
    <x:row r="142">
      <x:c r="A142" s="453" t="str">
        <x:v>O&amp;M</x:v>
      </x:c>
      <x:c r="B142" s="453" t="str">
        <x:v>LINHA MORTA</x:v>
      </x:c>
      <x:c r="C142" s="453" t="str">
        <x:v>5021000144</x:v>
      </x:c>
      <x:c r="D142" s="601" t="str">
        <x:v>RET ESTR PRI 1F ANC/AMA SP S/CRUZ LM</x:v>
      </x:c>
      <x:c r="E142" s="453" t="str">
        <x:v>CONJUNTO</x:v>
      </x:c>
      <x:c r="F142" s="604" t="n">
        <x:v>412</x:v>
      </x:c>
      <x:c r="G142" s="607" t="n">
        <x:v>289.19</x:v>
      </x:c>
      <x:c r="H142" s="607" t="n">
        <x:f>F142*G142</x:f>
        <x:v>119146.28</x:v>
      </x:c>
      <x:c r="I142" s="604" t="n">
        <x:v>6</x:v>
      </x:c>
      <x:c r="J142" s="607" t="n">
        <x:f>I142*G142</x:f>
        <x:v>1735.1399999999999</x:v>
      </x:c>
      <x:c r="K142" s="607" t="n">
        <x:f>I142-F142</x:f>
        <x:v>-406</x:v>
      </x:c>
      <x:c r="L142" s="607" t="n">
        <x:f>J142-H142</x:f>
        <x:v>-117411.14</x:v>
      </x:c>
      <x:c r="M142" s="607" t="n">
        <x:v>694.79</x:v>
      </x:c>
      <x:c r="N142" s="459" t="n">
        <x:f>IFERROR(M142/J142,"")</x:f>
        <x:v>0.4004230206208145</x:v>
      </x:c>
      <x:c r="O142" s="453" t="str">
        <x:v>VOLUME EQTL MAIOR</x:v>
      </x:c>
    </x:row>
    <x:row r="143">
      <x:c r="A143" s="453" t="str">
        <x:v>O&amp;M</x:v>
      </x:c>
      <x:c r="B143" s="453" t="str">
        <x:v>LINHA VIVA</x:v>
      </x:c>
      <x:c r="C143" s="453" t="str">
        <x:v>5032000214</x:v>
      </x:c>
      <x:c r="D143" s="601" t="str">
        <x:v>INST AMARRACAO COND NU/MULTIP/PROTEG LV</x:v>
      </x:c>
      <x:c r="E143" s="453" t="str">
        <x:v>UNIDADE</x:v>
      </x:c>
      <x:c r="F143" s="604" t="n">
        <x:v>834</x:v>
      </x:c>
      <x:c r="G143" s="607" t="n">
        <x:v>317.43</x:v>
      </x:c>
      <x:c r="H143" s="607" t="n">
        <x:f>F143*G143</x:f>
        <x:v>264736.62</x:v>
      </x:c>
      <x:c r="I143" s="604" t="n">
        <x:v>484</x:v>
      </x:c>
      <x:c r="J143" s="607" t="n">
        <x:f>I143*G143</x:f>
        <x:v>153636.12</x:v>
      </x:c>
      <x:c r="K143" s="607" t="n">
        <x:f>I143-F143</x:f>
        <x:v>-350</x:v>
      </x:c>
      <x:c r="L143" s="607" t="n">
        <x:f>J143-H143</x:f>
        <x:v>-111100.5</x:v>
      </x:c>
      <x:c r="M143" s="607" t="n">
        <x:v>77032.15</x:v>
      </x:c>
      <x:c r="N143" s="459" t="n">
        <x:f>IFERROR(M143/J143,"")</x:f>
        <x:v>0.5013934874168913</x:v>
      </x:c>
      <x:c r="O143" s="453" t="str">
        <x:v>VOLUME EQTL MAIOR</x:v>
      </x:c>
    </x:row>
    <x:row r="144">
      <x:c r="A144" s="453" t="str">
        <x:v>O&amp;M</x:v>
      </x:c>
      <x:c r="B144" s="453" t="str">
        <x:v>PODA</x:v>
      </x:c>
      <x:c r="C144" s="453" t="str">
        <x:v>5035000063</x:v>
      </x:c>
      <x:c r="D144" s="601" t="str">
        <x:v>PODA ARV PEQ PT &lt;=6M REBAIX 2PR PO LV</x:v>
      </x:c>
      <x:c r="E144" s="453" t="str">
        <x:v>UNIDADE</x:v>
      </x:c>
      <x:c r="F144" s="604" t="n">
        <x:v>654.977579</x:v>
      </x:c>
      <x:c r="G144" s="607" t="n">
        <x:v>161.24</x:v>
      </x:c>
      <x:c r="H144" s="607" t="n">
        <x:f>F144*G144</x:f>
        <x:v>105608.58483796</x:v>
      </x:c>
      <x:c r="I144" s="604" t="n">
        <x:v>0</x:v>
      </x:c>
      <x:c r="J144" s="607" t="n">
        <x:f>I144*G144</x:f>
        <x:v>0</x:v>
      </x:c>
      <x:c r="K144" s="607" t="n">
        <x:f>I144-F144</x:f>
        <x:v>-654.977579</x:v>
      </x:c>
      <x:c r="L144" s="607" t="n">
        <x:f>J144-H144</x:f>
        <x:v>-105608.58483796</x:v>
      </x:c>
      <x:c r="M144" s="607" t="n">
        <x:v>0</x:v>
      </x:c>
      <x:c r="N144" s="459" t="str">
        <x:f>IFERROR(M144/J144,"")</x:f>
      </x:c>
      <x:c r="O144" s="453" t="str">
        <x:v>SEM HISTÓRICO EM 2025</x:v>
      </x:c>
    </x:row>
    <x:row r="145">
      <x:c r="A145" s="453" t="str">
        <x:v>O&amp;M</x:v>
      </x:c>
      <x:c r="B145" s="453" t="str">
        <x:v>LINHA MORTA</x:v>
      </x:c>
      <x:c r="C145" s="453" t="str">
        <x:v>5020200034</x:v>
      </x:c>
      <x:c r="D145" s="601" t="str">
        <x:v>INST ESTAI ANCORA LM</x:v>
      </x:c>
      <x:c r="E145" s="453" t="str">
        <x:v>CONJUNTO</x:v>
      </x:c>
      <x:c r="F145" s="604" t="n">
        <x:v>364.415007</x:v>
      </x:c>
      <x:c r="G145" s="607" t="n">
        <x:v>919.09</x:v>
      </x:c>
      <x:c r="H145" s="607" t="n">
        <x:f>F145*G145</x:f>
        <x:v>334930.18878363003</x:v>
      </x:c>
      <x:c r="I145" s="604" t="n">
        <x:v>250</x:v>
      </x:c>
      <x:c r="J145" s="607" t="n">
        <x:f>I145*G145</x:f>
        <x:v>229772.5</x:v>
      </x:c>
      <x:c r="K145" s="607" t="n">
        <x:f>I145-F145</x:f>
        <x:v>-114.415007</x:v>
      </x:c>
      <x:c r="L145" s="607" t="n">
        <x:f>J145-H145</x:f>
        <x:v>-105157.68878363003</x:v>
      </x:c>
      <x:c r="M145" s="607" t="n">
        <x:v>489607.26</x:v>
      </x:c>
      <x:c r="N145" s="459" t="n">
        <x:f>IFERROR(M145/J145,"")</x:f>
        <x:v>2.130834891033522</x:v>
      </x:c>
      <x:c r="O145" s="453" t="str">
        <x:v>VOLUME EQTL MAIOR</x:v>
      </x:c>
    </x:row>
    <x:row r="146">
      <x:c r="A146" s="453" t="str">
        <x:v>O&amp;M</x:v>
      </x:c>
      <x:c r="B146" s="453" t="str">
        <x:v>LINHA MORTA</x:v>
      </x:c>
      <x:c r="C146" s="453" t="str">
        <x:v>5021000142</x:v>
      </x:c>
      <x:c r="D146" s="601" t="str">
        <x:v>RET ESTR PRI 1F SUSP/PAS DP S/CRUZ LM</x:v>
      </x:c>
      <x:c r="E146" s="453" t="str">
        <x:v>CONJUNTO</x:v>
      </x:c>
      <x:c r="F146" s="604" t="n">
        <x:v>412</x:v>
      </x:c>
      <x:c r="G146" s="607" t="n">
        <x:v>249.75</x:v>
      </x:c>
      <x:c r="H146" s="607" t="n">
        <x:f>F146*G146</x:f>
        <x:v>102897</x:v>
      </x:c>
      <x:c r="I146" s="604" t="n">
        <x:v>0</x:v>
      </x:c>
      <x:c r="J146" s="607" t="n">
        <x:f>I146*G146</x:f>
        <x:v>0</x:v>
      </x:c>
      <x:c r="K146" s="607" t="n">
        <x:f>I146-F146</x:f>
        <x:v>-412</x:v>
      </x:c>
      <x:c r="L146" s="607" t="n">
        <x:f>J146-H146</x:f>
        <x:v>-102897</x:v>
      </x:c>
      <x:c r="M146" s="607" t="n">
        <x:v>0</x:v>
      </x:c>
      <x:c r="N146" s="459" t="str">
        <x:f>IFERROR(M146/J146,"")</x:f>
      </x:c>
      <x:c r="O146" s="453" t="str">
        <x:v>SEM HISTÓRICO EM 2025</x:v>
      </x:c>
    </x:row>
    <x:row r="147">
      <x:c r="A147" s="453" t="str">
        <x:v>STC</x:v>
      </x:c>
      <x:c r="B147" s="453" t="str">
        <x:v>CORTE</x:v>
      </x:c>
      <x:c r="C147" s="453" t="str">
        <x:v>5081000021</x:v>
      </x:c>
      <x:c r="D147" s="601" t="str">
        <x:v>ACAO PRODUTIVA RELIGACAO DISJ STC</x:v>
      </x:c>
      <x:c r="E147" s="453" t="str">
        <x:v>UNIDADE</x:v>
      </x:c>
      <x:c r="F147" s="604" t="n">
        <x:v>0</x:v>
      </x:c>
      <x:c r="G147" s="607" t="n">
        <x:v>31.41</x:v>
      </x:c>
      <x:c r="H147" s="607" t="n">
        <x:f>F147*G147</x:f>
        <x:v>0</x:v>
      </x:c>
      <x:c r="I147" s="604" t="n">
        <x:v>3216</x:v>
      </x:c>
      <x:c r="J147" s="607" t="n">
        <x:f>I147*G147</x:f>
        <x:v>101014.56</x:v>
      </x:c>
      <x:c r="K147" s="607" t="n">
        <x:f>I147-F147</x:f>
        <x:v>3216</x:v>
      </x:c>
      <x:c r="L147" s="607" t="n">
        <x:f>J147-H147</x:f>
        <x:v>101014.56</x:v>
      </x:c>
      <x:c r="M147" s="607" t="n">
        <x:v>68340</x:v>
      </x:c>
      <x:c r="N147" s="459" t="n">
        <x:f>IFERROR(M147/J147,"")</x:f>
        <x:v>0.6765361349888571</x:v>
      </x:c>
      <x:c r="O147" s="453" t="str">
        <x:v>NÃO PREVISTO PELA EQTL</x:v>
      </x:c>
    </x:row>
    <x:row r="148">
      <x:c r="A148" s="453" t="str">
        <x:v>O&amp;M</x:v>
      </x:c>
      <x:c r="B148" s="453" t="str">
        <x:v>LINHA MORTA</x:v>
      </x:c>
      <x:c r="C148" s="453" t="str">
        <x:v>5025300103</x:v>
      </x:c>
      <x:c r="D148" s="601" t="str">
        <x:v>INST ILUMINACAO PUBLICA LM</x:v>
      </x:c>
      <x:c r="E148" s="453" t="str">
        <x:v>CONJUNTO</x:v>
      </x:c>
      <x:c r="F148" s="604" t="n">
        <x:v>2500</x:v>
      </x:c>
      <x:c r="G148" s="607" t="n">
        <x:v>494.9</x:v>
      </x:c>
      <x:c r="H148" s="607" t="n">
        <x:f>F148*G148</x:f>
        <x:v>1237250</x:v>
      </x:c>
      <x:c r="I148" s="604" t="n">
        <x:v>2700</x:v>
      </x:c>
      <x:c r="J148" s="607" t="n">
        <x:f>I148*G148</x:f>
        <x:v>1336230</x:v>
      </x:c>
      <x:c r="K148" s="607" t="n">
        <x:f>I148-F148</x:f>
        <x:v>200</x:v>
      </x:c>
      <x:c r="L148" s="607" t="n">
        <x:f>J148-H148</x:f>
        <x:v>98980</x:v>
      </x:c>
      <x:c r="M148" s="607" t="n">
        <x:v>982824.9</x:v>
      </x:c>
      <x:c r="N148" s="459" t="n">
        <x:f>IFERROR(M148/J148,"")</x:f>
        <x:v>0.7355207561572484</x:v>
      </x:c>
      <x:c r="O148" s="453" t="str">
        <x:v>VOLUME SETUP MAIOR</x:v>
      </x:c>
    </x:row>
    <x:row r="149">
      <x:c r="A149" s="453" t="str">
        <x:v>O&amp;M</x:v>
      </x:c>
      <x:c r="B149" s="453" t="str">
        <x:v>PODA</x:v>
      </x:c>
      <x:c r="C149" s="453" t="str">
        <x:v>5035000064</x:v>
      </x:c>
      <x:c r="D149" s="601" t="str">
        <x:v>PODA ARV &lt;6M REDE BT CENTRAL 2PC PO LV</x:v>
      </x:c>
      <x:c r="E149" s="453" t="str">
        <x:v>UNIDADE</x:v>
      </x:c>
      <x:c r="F149" s="604" t="n">
        <x:v>402.746536</x:v>
      </x:c>
      <x:c r="G149" s="607" t="n">
        <x:v>244.31</x:v>
      </x:c>
      <x:c r="H149" s="607" t="n">
        <x:f>F149*G149</x:f>
        <x:v>98395.00621016</x:v>
      </x:c>
      <x:c r="I149" s="604" t="n">
        <x:v>0</x:v>
      </x:c>
      <x:c r="J149" s="607" t="n">
        <x:f>I149*G149</x:f>
        <x:v>0</x:v>
      </x:c>
      <x:c r="K149" s="607" t="n">
        <x:f>I149-F149</x:f>
        <x:v>-402.746536</x:v>
      </x:c>
      <x:c r="L149" s="607" t="n">
        <x:f>J149-H149</x:f>
        <x:v>-98395.00621016</x:v>
      </x:c>
      <x:c r="M149" s="607" t="n">
        <x:v>0</x:v>
      </x:c>
      <x:c r="N149" s="459" t="str">
        <x:f>IFERROR(M149/J149,"")</x:f>
      </x:c>
      <x:c r="O149" s="453" t="str">
        <x:v>SEM HISTÓRICO EM 2025</x:v>
      </x:c>
    </x:row>
    <x:row r="150">
      <x:c r="A150" s="453" t="str">
        <x:v>O&amp;M</x:v>
      </x:c>
      <x:c r="B150" s="453" t="str">
        <x:v>LINHA MORTA</x:v>
      </x:c>
      <x:c r="C150" s="453" t="str">
        <x:v>5020000106</x:v>
      </x:c>
      <x:c r="D150" s="601" t="str">
        <x:v>APRUMAR POSTE CONC/FIBRA LM</x:v>
      </x:c>
      <x:c r="E150" s="453" t="str">
        <x:v>UNIDADE</x:v>
      </x:c>
      <x:c r="F150" s="604" t="n">
        <x:v>238</x:v>
      </x:c>
      <x:c r="G150" s="607" t="n">
        <x:v>651.72</x:v>
      </x:c>
      <x:c r="H150" s="607" t="n">
        <x:f>F150*G150</x:f>
        <x:v>155109.36000000002</x:v>
      </x:c>
      <x:c r="I150" s="604" t="n">
        <x:v>88</x:v>
      </x:c>
      <x:c r="J150" s="607" t="n">
        <x:f>I150*G150</x:f>
        <x:v>57351.36</x:v>
      </x:c>
      <x:c r="K150" s="607" t="n">
        <x:f>I150-F150</x:f>
        <x:v>-150</x:v>
      </x:c>
      <x:c r="L150" s="607" t="n">
        <x:f>J150-H150</x:f>
        <x:v>-97758.00000000001</x:v>
      </x:c>
      <x:c r="M150" s="607" t="n">
        <x:v>40033.94</x:v>
      </x:c>
      <x:c r="N150" s="459" t="n">
        <x:f>IFERROR(M150/J150,"")</x:f>
        <x:v>0.6980469164113982</x:v>
      </x:c>
      <x:c r="O150" s="453" t="str">
        <x:v>VOLUME EQTL MAIOR</x:v>
      </x:c>
    </x:row>
    <x:row r="151">
      <x:c r="A151" s="453" t="str">
        <x:v>O&amp;M</x:v>
      </x:c>
      <x:c r="B151" s="453" t="str">
        <x:v>LINHA MORTA</x:v>
      </x:c>
      <x:c r="C151" s="453" t="str">
        <x:v>5021000160</x:v>
      </x:c>
      <x:c r="D151" s="601" t="str">
        <x:v>INST ESTR PRI RDC ANCORAGEM SIMPLES LM</x:v>
      </x:c>
      <x:c r="E151" s="453" t="str">
        <x:v>CONJUNTO</x:v>
      </x:c>
      <x:c r="F151" s="604" t="n">
        <x:v>256</x:v>
      </x:c>
      <x:c r="G151" s="607" t="n">
        <x:v>740.32</x:v>
      </x:c>
      <x:c r="H151" s="607" t="n">
        <x:f>F151*G151</x:f>
        <x:v>189521.92</x:v>
      </x:c>
      <x:c r="I151" s="604" t="n">
        <x:v>125</x:v>
      </x:c>
      <x:c r="J151" s="607" t="n">
        <x:f>I151*G151</x:f>
        <x:v>92540</x:v>
      </x:c>
      <x:c r="K151" s="607" t="n">
        <x:f>I151-F151</x:f>
        <x:v>-131</x:v>
      </x:c>
      <x:c r="L151" s="607" t="n">
        <x:f>J151-H151</x:f>
        <x:v>-96981.92000000001</x:v>
      </x:c>
      <x:c r="M151" s="607" t="n">
        <x:v>86443.04</x:v>
      </x:c>
      <x:c r="N151" s="459" t="n">
        <x:f>IFERROR(M151/J151,"")</x:f>
        <x:v>0.9341154095526258</x:v>
      </x:c>
      <x:c r="O151" s="453" t="str">
        <x:v>VOLUME EQTL MAIOR</x:v>
      </x:c>
    </x:row>
    <x:row r="152">
      <x:c r="A152" s="453" t="str">
        <x:v>O&amp;M</x:v>
      </x:c>
      <x:c r="B152" s="453" t="str">
        <x:v>PODA</x:v>
      </x:c>
      <x:c r="C152" s="453" t="str">
        <x:v>5035000062</x:v>
      </x:c>
      <x:c r="D152" s="601" t="str">
        <x:v>PODA ARV PEQ PT &lt;=6M LATER 2PL PO LV</x:v>
      </x:c>
      <x:c r="E152" s="453" t="str">
        <x:v>UNIDADE</x:v>
      </x:c>
      <x:c r="F152" s="604" t="n">
        <x:v>760.220834</x:v>
      </x:c>
      <x:c r="G152" s="607" t="n">
        <x:v>122.15</x:v>
      </x:c>
      <x:c r="H152" s="607" t="n">
        <x:f>F152*G152</x:f>
        <x:v>92860.9748731</x:v>
      </x:c>
      <x:c r="I152" s="604" t="n">
        <x:v>0</x:v>
      </x:c>
      <x:c r="J152" s="607" t="n">
        <x:f>I152*G152</x:f>
        <x:v>0</x:v>
      </x:c>
      <x:c r="K152" s="607" t="n">
        <x:f>I152-F152</x:f>
        <x:v>-760.220834</x:v>
      </x:c>
      <x:c r="L152" s="607" t="n">
        <x:f>J152-H152</x:f>
        <x:v>-92860.9748731</x:v>
      </x:c>
      <x:c r="M152" s="607" t="n">
        <x:v>0</x:v>
      </x:c>
      <x:c r="N152" s="459" t="str">
        <x:f>IFERROR(M152/J152,"")</x:f>
      </x:c>
      <x:c r="O152" s="453" t="str">
        <x:v>SEM HISTÓRICO EM 2025</x:v>
      </x:c>
    </x:row>
    <x:row r="153">
      <x:c r="A153" s="453" t="str">
        <x:v>O&amp;M</x:v>
      </x:c>
      <x:c r="B153" s="453" t="str">
        <x:v>LINHA MORTA</x:v>
      </x:c>
      <x:c r="C153" s="453" t="str">
        <x:v>5022000286</x:v>
      </x:c>
      <x:c r="D153" s="601" t="str">
        <x:v>INST CONEX OU EMENDA DE CABO RDC LM</x:v>
      </x:c>
      <x:c r="E153" s="453" t="str">
        <x:v>UNIDADE</x:v>
      </x:c>
      <x:c r="F153" s="604" t="n">
        <x:v>346.666667</x:v>
      </x:c>
      <x:c r="G153" s="607" t="n">
        <x:v>466.38</x:v>
      </x:c>
      <x:c r="H153" s="607" t="n">
        <x:f>F153*G153</x:f>
        <x:v>161678.40015546</x:v>
      </x:c>
      <x:c r="I153" s="604" t="n">
        <x:v>542</x:v>
      </x:c>
      <x:c r="J153" s="607" t="n">
        <x:f>I153*G153</x:f>
        <x:v>252777.96</x:v>
      </x:c>
      <x:c r="K153" s="607" t="n">
        <x:f>I153-F153</x:f>
        <x:v>195.33333299999998</x:v>
      </x:c>
      <x:c r="L153" s="607" t="n">
        <x:f>J153-H153</x:f>
        <x:v>91099.55984454</x:v>
      </x:c>
      <x:c r="M153" s="607" t="n">
        <x:v>59441.31</x:v>
      </x:c>
      <x:c r="N153" s="459" t="n">
        <x:f>IFERROR(M153/J153,"")</x:f>
        <x:v>0.23515226564847663</x:v>
      </x:c>
      <x:c r="O153" s="453" t="str">
        <x:v>VOLUME SETUP MAIOR</x:v>
      </x:c>
    </x:row>
    <x:row r="154">
      <x:c r="A154" s="453" t="str">
        <x:v>O&amp;M</x:v>
      </x:c>
      <x:c r="B154" s="453" t="str">
        <x:v>LINHA MORTA</x:v>
      </x:c>
      <x:c r="C154" s="453" t="str">
        <x:v>5025300146</x:v>
      </x:c>
      <x:c r="D154" s="601" t="str">
        <x:v>RET ESTR CP TRAFO DT 2F FF LM</x:v>
      </x:c>
      <x:c r="E154" s="453" t="str">
        <x:v>CONJUNTO</x:v>
      </x:c>
      <x:c r="F154" s="604" t="n">
        <x:v>37.333333</x:v>
      </x:c>
      <x:c r="G154" s="607" t="n">
        <x:v>1708.84</x:v>
      </x:c>
      <x:c r="H154" s="607" t="n">
        <x:f>F154*G154</x:f>
        <x:v>63796.692763720006</x:v>
      </x:c>
      <x:c r="I154" s="604" t="n">
        <x:v>88</x:v>
      </x:c>
      <x:c r="J154" s="607" t="n">
        <x:f>I154*G154</x:f>
        <x:v>150377.91999999998</x:v>
      </x:c>
      <x:c r="K154" s="607" t="n">
        <x:f>I154-F154</x:f>
        <x:v>50.666667</x:v>
      </x:c>
      <x:c r="L154" s="607" t="n">
        <x:f>J154-H154</x:f>
        <x:v>86581.22723627998</x:v>
      </x:c>
      <x:c r="M154" s="607" t="n">
        <x:v>71760.09</x:v>
      </x:c>
      <x:c r="N154" s="459" t="n">
        <x:f>IFERROR(M154/J154,"")</x:f>
        <x:v>0.4771983147525914</x:v>
      </x:c>
      <x:c r="O154" s="453" t="str">
        <x:v>VOLUME SETUP MAIOR</x:v>
      </x:c>
    </x:row>
    <x:row r="155">
      <x:c r="A155" s="453" t="str">
        <x:v>STC</x:v>
      </x:c>
      <x:c r="B155" s="453" t="str">
        <x:v>PLANTÃO</x:v>
      </x:c>
      <x:c r="C155" s="453" t="str">
        <x:v>5013300048</x:v>
      </x:c>
      <x:c r="D155" s="601" t="str">
        <x:v>ATEND EMERG MISCEL CONEXAO</x:v>
      </x:c>
      <x:c r="E155" s="453" t="str">
        <x:v>UNIDADE</x:v>
      </x:c>
      <x:c r="F155" s="604" t="n">
        <x:v>3206.5</x:v>
      </x:c>
      <x:c r="G155" s="607" t="n">
        <x:v>26.36</x:v>
      </x:c>
      <x:c r="H155" s="607" t="n">
        <x:f>F155*G155</x:f>
        <x:v>84523.34</x:v>
      </x:c>
      <x:c r="I155" s="604" t="n">
        <x:v>0</x:v>
      </x:c>
      <x:c r="J155" s="607" t="n">
        <x:f>I155*G155</x:f>
        <x:v>0</x:v>
      </x:c>
      <x:c r="K155" s="607" t="n">
        <x:f>I155-F155</x:f>
        <x:v>-3206.5</x:v>
      </x:c>
      <x:c r="L155" s="607" t="n">
        <x:f>J155-H155</x:f>
        <x:v>-84523.34</x:v>
      </x:c>
      <x:c r="M155" s="607" t="n">
        <x:v>0</x:v>
      </x:c>
      <x:c r="N155" s="459" t="str">
        <x:f>IFERROR(M155/J155,"")</x:f>
      </x:c>
      <x:c r="O155" s="453" t="str">
        <x:v>SEM HISTÓRICO EM 2025</x:v>
      </x:c>
    </x:row>
    <x:row r="156">
      <x:c r="A156" s="453" t="str">
        <x:v>O&amp;M</x:v>
      </x:c>
      <x:c r="B156" s="453" t="str">
        <x:v>LINHA VIVA</x:v>
      </x:c>
      <x:c r="C156" s="453" t="str">
        <x:v>5032000209</x:v>
      </x:c>
      <x:c r="D156" s="601" t="str">
        <x:v>RET CONECTOR EM CONDUTOR LV</x:v>
      </x:c>
      <x:c r="E156" s="453" t="str">
        <x:v>UNIDADE</x:v>
      </x:c>
      <x:c r="F156" s="604" t="n">
        <x:v>1674</x:v>
      </x:c>
      <x:c r="G156" s="607" t="n">
        <x:v>171.56</x:v>
      </x:c>
      <x:c r="H156" s="607" t="n">
        <x:f>F156*G156</x:f>
        <x:v>287191.44</x:v>
      </x:c>
      <x:c r="I156" s="604" t="n">
        <x:v>1189</x:v>
      </x:c>
      <x:c r="J156" s="607" t="n">
        <x:f>I156*G156</x:f>
        <x:v>203984.84</x:v>
      </x:c>
      <x:c r="K156" s="607" t="n">
        <x:f>I156-F156</x:f>
        <x:v>-485</x:v>
      </x:c>
      <x:c r="L156" s="607" t="n">
        <x:f>J156-H156</x:f>
        <x:v>-83206.6</x:v>
      </x:c>
      <x:c r="M156" s="607" t="n">
        <x:v>177155.75</x:v>
      </x:c>
      <x:c r="N156" s="459" t="n">
        <x:f>IFERROR(M156/J156,"")</x:f>
        <x:v>0.8684750788342899</x:v>
      </x:c>
      <x:c r="O156" s="453" t="str">
        <x:v>VOLUME EQTL MAIOR</x:v>
      </x:c>
    </x:row>
    <x:row r="157">
      <x:c r="A157" s="453" t="str">
        <x:v>O&amp;M</x:v>
      </x:c>
      <x:c r="B157" s="453" t="str">
        <x:v>LINHA MORTA</x:v>
      </x:c>
      <x:c r="C157" s="453" t="str">
        <x:v>5025300120</x:v>
      </x:c>
      <x:c r="D157" s="601" t="str">
        <x:v>INST RELIGADOR/SECCIONADOR 3F LM</x:v>
      </x:c>
      <x:c r="E157" s="453" t="str">
        <x:v>UNIDADE</x:v>
      </x:c>
      <x:c r="F157" s="604" t="n">
        <x:v>50</x:v>
      </x:c>
      <x:c r="G157" s="607" t="n">
        <x:v>1660.33</x:v>
      </x:c>
      <x:c r="H157" s="607" t="n">
        <x:f>F157*G157</x:f>
        <x:v>83016.5</x:v>
      </x:c>
      <x:c r="I157" s="604" t="n">
        <x:v>1</x:v>
      </x:c>
      <x:c r="J157" s="607" t="n">
        <x:f>I157*G157</x:f>
        <x:v>1660.33</x:v>
      </x:c>
      <x:c r="K157" s="607" t="n">
        <x:f>I157-F157</x:f>
        <x:v>-49</x:v>
      </x:c>
      <x:c r="L157" s="607" t="n">
        <x:f>J157-H157</x:f>
        <x:v>-81356.17</x:v>
      </x:c>
      <x:c r="M157" s="607" t="n">
        <x:v>6432.47</x:v>
      </x:c>
      <x:c r="N157" s="459" t="n">
        <x:f>IFERROR(M157/J157,"")</x:f>
        <x:v>3.8742117530852305</x:v>
      </x:c>
      <x:c r="O157" s="453" t="str">
        <x:v>VOLUME EQTL MAIOR</x:v>
      </x:c>
    </x:row>
    <x:row r="158">
      <x:c r="A158" s="453" t="str">
        <x:v>O&amp;M</x:v>
      </x:c>
      <x:c r="B158" s="453" t="str">
        <x:v>PODA</x:v>
      </x:c>
      <x:c r="C158" s="453" t="str">
        <x:v>5035000068</x:v>
      </x:c>
      <x:c r="D158" s="601" t="str">
        <x:v>PODA PALMEIRA &gt;12M REDE MT LAT 1GL PO LV</x:v>
      </x:c>
      <x:c r="E158" s="453" t="str">
        <x:v>UNIDADE</x:v>
      </x:c>
      <x:c r="F158" s="604" t="n">
        <x:v>734.938935</x:v>
      </x:c>
      <x:c r="G158" s="607" t="n">
        <x:v>107.5</x:v>
      </x:c>
      <x:c r="H158" s="607" t="n">
        <x:f>F158*G158</x:f>
        <x:v>79005.9355125</x:v>
      </x:c>
      <x:c r="I158" s="604" t="n">
        <x:v>0</x:v>
      </x:c>
      <x:c r="J158" s="607" t="n">
        <x:f>I158*G158</x:f>
        <x:v>0</x:v>
      </x:c>
      <x:c r="K158" s="607" t="n">
        <x:f>I158-F158</x:f>
        <x:v>-734.938935</x:v>
      </x:c>
      <x:c r="L158" s="607" t="n">
        <x:f>J158-H158</x:f>
        <x:v>-79005.9355125</x:v>
      </x:c>
      <x:c r="M158" s="607" t="n">
        <x:v>0</x:v>
      </x:c>
      <x:c r="N158" s="459" t="str">
        <x:f>IFERROR(M158/J158,"")</x:f>
      </x:c>
      <x:c r="O158" s="453" t="str">
        <x:v>SEM HISTÓRICO EM 2025</x:v>
      </x:c>
    </x:row>
    <x:row r="159">
      <x:c r="A159" s="453" t="str">
        <x:v>O&amp;M</x:v>
      </x:c>
      <x:c r="B159" s="453" t="str">
        <x:v>LINHA VIVA</x:v>
      </x:c>
      <x:c r="C159" s="453" t="str">
        <x:v>5033000322</x:v>
      </x:c>
      <x:c r="D159" s="601" t="str">
        <x:v>RET RELIGADOR DIST 1F BASE C LV</x:v>
      </x:c>
      <x:c r="E159" s="453" t="str">
        <x:v>UNIDADE</x:v>
      </x:c>
      <x:c r="F159" s="604" t="n">
        <x:v>130.666667</x:v>
      </x:c>
      <x:c r="G159" s="607" t="n">
        <x:v>579.2</x:v>
      </x:c>
      <x:c r="H159" s="607" t="n">
        <x:f>F159*G159</x:f>
        <x:v>75682.1335264</x:v>
      </x:c>
      <x:c r="I159" s="604" t="n">
        <x:v>0</x:v>
      </x:c>
      <x:c r="J159" s="607" t="n">
        <x:f>I159*G159</x:f>
        <x:v>0</x:v>
      </x:c>
      <x:c r="K159" s="607" t="n">
        <x:f>I159-F159</x:f>
        <x:v>-130.666667</x:v>
      </x:c>
      <x:c r="L159" s="607" t="n">
        <x:f>J159-H159</x:f>
        <x:v>-75682.1335264</x:v>
      </x:c>
      <x:c r="M159" s="607" t="n">
        <x:v>0</x:v>
      </x:c>
      <x:c r="N159" s="459" t="str">
        <x:f>IFERROR(M159/J159,"")</x:f>
      </x:c>
      <x:c r="O159" s="453" t="str">
        <x:v>SEM HISTÓRICO EM 2025</x:v>
      </x:c>
    </x:row>
    <x:row r="160">
      <x:c r="A160" s="453" t="str">
        <x:v>O&amp;M</x:v>
      </x:c>
      <x:c r="B160" s="453" t="str">
        <x:v>LINHA MORTA</x:v>
      </x:c>
      <x:c r="C160" s="453" t="str">
        <x:v>5025300163</x:v>
      </x:c>
      <x:c r="D160" s="601" t="str">
        <x:v>RET PARA-RAIOS MT LM</x:v>
      </x:c>
      <x:c r="E160" s="453" t="str">
        <x:v>UNIDADE</x:v>
      </x:c>
      <x:c r="F160" s="604" t="n">
        <x:v>234.666667</x:v>
      </x:c>
      <x:c r="G160" s="607" t="n">
        <x:v>293.26</x:v>
      </x:c>
      <x:c r="H160" s="607" t="n">
        <x:f>F160*G160</x:f>
        <x:v>68818.34676442</x:v>
      </x:c>
      <x:c r="I160" s="604" t="n">
        <x:v>482</x:v>
      </x:c>
      <x:c r="J160" s="607" t="n">
        <x:f>I160*G160</x:f>
        <x:v>141351.32</x:v>
      </x:c>
      <x:c r="K160" s="607" t="n">
        <x:f>I160-F160</x:f>
        <x:v>247.333333</x:v>
      </x:c>
      <x:c r="L160" s="607" t="n">
        <x:f>J160-H160</x:f>
        <x:v>72532.97323558001</x:v>
      </x:c>
      <x:c r="M160" s="607" t="n">
        <x:v>29957.91</x:v>
      </x:c>
      <x:c r="N160" s="459" t="n">
        <x:f>IFERROR(M160/J160,"")</x:f>
        <x:v>0.21193937205538652</x:v>
      </x:c>
      <x:c r="O160" s="453" t="str">
        <x:v>VOLUME SETUP MAIOR</x:v>
      </x:c>
    </x:row>
    <x:row r="161">
      <x:c r="A161" s="453" t="str">
        <x:v>O&amp;M</x:v>
      </x:c>
      <x:c r="B161" s="453" t="str">
        <x:v>LINHA VIVA</x:v>
      </x:c>
      <x:c r="C161" s="453" t="str">
        <x:v>5031200340</x:v>
      </x:c>
      <x:c r="D161" s="601" t="str">
        <x:v>NIVELAR CRUZETA LV</x:v>
      </x:c>
      <x:c r="E161" s="453" t="str">
        <x:v>CONJUNTO</x:v>
      </x:c>
      <x:c r="F161" s="604" t="n">
        <x:v>315</x:v>
      </x:c>
      <x:c r="G161" s="607" t="n">
        <x:v>528.57</x:v>
      </x:c>
      <x:c r="H161" s="607" t="n">
        <x:f>F161*G161</x:f>
        <x:v>166499.55000000002</x:v>
      </x:c>
      <x:c r="I161" s="604" t="n">
        <x:v>195</x:v>
      </x:c>
      <x:c r="J161" s="607" t="n">
        <x:f>I161*G161</x:f>
        <x:v>103071.15000000001</x:v>
      </x:c>
      <x:c r="K161" s="607" t="n">
        <x:f>I161-F161</x:f>
        <x:v>-120</x:v>
      </x:c>
      <x:c r="L161" s="607" t="n">
        <x:f>J161-H161</x:f>
        <x:v>-63428.40000000001</x:v>
      </x:c>
      <x:c r="M161" s="607" t="n">
        <x:v>71201.91</x:v>
      </x:c>
      <x:c r="N161" s="459" t="n">
        <x:f>IFERROR(M161/J161,"")</x:f>
        <x:v>0.6908034886580774</x:v>
      </x:c>
      <x:c r="O161" s="453" t="str">
        <x:v>VOLUME EQTL MAIOR</x:v>
      </x:c>
    </x:row>
    <x:row r="162">
      <x:c r="A162" s="453" t="str">
        <x:v>O&amp;M</x:v>
      </x:c>
      <x:c r="B162" s="453" t="str">
        <x:v>LINHA MORTA</x:v>
      </x:c>
      <x:c r="C162" s="453" t="str">
        <x:v>5025300167</x:v>
      </x:c>
      <x:c r="D162" s="601" t="str">
        <x:v>RET CHAVE FUSIVEL RELIG LM</x:v>
      </x:c>
      <x:c r="E162" s="453" t="str">
        <x:v>UNIDADE</x:v>
      </x:c>
      <x:c r="F162" s="604" t="n">
        <x:v>257.333333</x:v>
      </x:c>
      <x:c r="G162" s="607" t="n">
        <x:v>470.19</x:v>
      </x:c>
      <x:c r="H162" s="607" t="n">
        <x:f>F162*G162</x:f>
        <x:v>120995.55984326999</x:v>
      </x:c>
      <x:c r="I162" s="604" t="n">
        <x:v>128</x:v>
      </x:c>
      <x:c r="J162" s="607" t="n">
        <x:f>I162*G162</x:f>
        <x:v>60184.32</x:v>
      </x:c>
      <x:c r="K162" s="607" t="n">
        <x:f>I162-F162</x:f>
        <x:v>-129.33333299999998</x:v>
      </x:c>
      <x:c r="L162" s="607" t="n">
        <x:f>J162-H162</x:f>
        <x:v>-60811.23984326999</x:v>
      </x:c>
      <x:c r="M162" s="607" t="n">
        <x:v>40446.7</x:v>
      </x:c>
      <x:c r="N162" s="459" t="n">
        <x:f>IFERROR(M162/J162,"")</x:f>
        <x:v>0.6720471378591633</x:v>
      </x:c>
      <x:c r="O162" s="453" t="str">
        <x:v>VOLUME EQTL MAIOR</x:v>
      </x:c>
    </x:row>
    <x:row r="163">
      <x:c r="A163" s="453" t="str">
        <x:v>O&amp;M</x:v>
      </x:c>
      <x:c r="B163" s="453" t="str">
        <x:v>LINHA MORTA</x:v>
      </x:c>
      <x:c r="C163" s="453" t="str">
        <x:v>5022000261</x:v>
      </x:c>
      <x:c r="D163" s="601" t="str">
        <x:v>VERIFICAR SEQUENCIA DE FASE(MT) LM</x:v>
      </x:c>
      <x:c r="E163" s="453" t="str">
        <x:v>UNIDADE</x:v>
      </x:c>
      <x:c r="F163" s="604" t="n">
        <x:v>0</x:v>
      </x:c>
      <x:c r="G163" s="607" t="n">
        <x:v>683.67</x:v>
      </x:c>
      <x:c r="H163" s="607" t="n">
        <x:f>F163*G163</x:f>
        <x:v>0</x:v>
      </x:c>
      <x:c r="I163" s="604" t="n">
        <x:v>85</x:v>
      </x:c>
      <x:c r="J163" s="607" t="n">
        <x:f>I163*G163</x:f>
        <x:v>58111.95</x:v>
      </x:c>
      <x:c r="K163" s="607" t="n">
        <x:f>I163-F163</x:f>
        <x:v>85</x:v>
      </x:c>
      <x:c r="L163" s="607" t="n">
        <x:f>J163-H163</x:f>
        <x:v>58111.95</x:v>
      </x:c>
      <x:c r="M163" s="607" t="n">
        <x:v>41421.95</x:v>
      </x:c>
      <x:c r="N163" s="459" t="n">
        <x:f>IFERROR(M163/J163,"")</x:f>
        <x:v>0.7127957330635093</x:v>
      </x:c>
      <x:c r="O163" s="453" t="str">
        <x:v>NÃO PREVISTO PELA EQTL</x:v>
      </x:c>
    </x:row>
    <x:row r="164">
      <x:c r="A164" s="453" t="str">
        <x:v>O&amp;M</x:v>
      </x:c>
      <x:c r="B164" s="453" t="str">
        <x:v>LINHA MORTA</x:v>
      </x:c>
      <x:c r="C164" s="453" t="str">
        <x:v>5021000164</x:v>
      </x:c>
      <x:c r="D164" s="601" t="str">
        <x:v>INST ESTR PRI RDC N3S-CE LM</x:v>
      </x:c>
      <x:c r="E164" s="453" t="str">
        <x:v>CONJUNTO</x:v>
      </x:c>
      <x:c r="F164" s="604" t="n">
        <x:v>96</x:v>
      </x:c>
      <x:c r="G164" s="607" t="n">
        <x:v>1136.77</x:v>
      </x:c>
      <x:c r="H164" s="607" t="n">
        <x:f>F164*G164</x:f>
        <x:v>109129.92</x:v>
      </x:c>
      <x:c r="I164" s="604" t="n">
        <x:v>45</x:v>
      </x:c>
      <x:c r="J164" s="607" t="n">
        <x:f>I164*G164</x:f>
        <x:v>51154.65</x:v>
      </x:c>
      <x:c r="K164" s="607" t="n">
        <x:f>I164-F164</x:f>
        <x:v>-51</x:v>
      </x:c>
      <x:c r="L164" s="607" t="n">
        <x:f>J164-H164</x:f>
        <x:v>-57975.27</x:v>
      </x:c>
      <x:c r="M164" s="607" t="n">
        <x:v>89386.2</x:v>
      </x:c>
      <x:c r="N164" s="459" t="n">
        <x:f>IFERROR(M164/J164,"")</x:f>
        <x:v>1.7473719397943295</x:v>
      </x:c>
      <x:c r="O164" s="453" t="str">
        <x:v>VOLUME EQTL MAIOR</x:v>
      </x:c>
    </x:row>
    <x:row r="165">
      <x:c r="A165" s="453" t="str">
        <x:v>O&amp;M</x:v>
      </x:c>
      <x:c r="B165" s="453" t="str">
        <x:v>LINHA VIVA</x:v>
      </x:c>
      <x:c r="C165" s="453" t="str">
        <x:v>5025300401</x:v>
      </x:c>
      <x:c r="D165" s="601" t="str">
        <x:v>INST ESPACADOR LOSANGULAR RDC LV</x:v>
      </x:c>
      <x:c r="E165" s="453" t="str">
        <x:v>CONJUNTO</x:v>
      </x:c>
      <x:c r="F165" s="604" t="n">
        <x:v>272.529791</x:v>
      </x:c>
      <x:c r="G165" s="607" t="n">
        <x:v>210.22</x:v>
      </x:c>
      <x:c r="H165" s="607" t="n">
        <x:f>F165*G165</x:f>
        <x:v>57291.21266402</x:v>
      </x:c>
      <x:c r="I165" s="604" t="n">
        <x:v>0</x:v>
      </x:c>
      <x:c r="J165" s="607" t="n">
        <x:f>I165*G165</x:f>
        <x:v>0</x:v>
      </x:c>
      <x:c r="K165" s="607" t="n">
        <x:f>I165-F165</x:f>
        <x:v>-272.529791</x:v>
      </x:c>
      <x:c r="L165" s="607" t="n">
        <x:f>J165-H165</x:f>
        <x:v>-57291.21266402</x:v>
      </x:c>
      <x:c r="M165" s="607" t="n">
        <x:v>0</x:v>
      </x:c>
      <x:c r="N165" s="459" t="str">
        <x:f>IFERROR(M165/J165,"")</x:f>
      </x:c>
      <x:c r="O165" s="453" t="str">
        <x:v>SEM HISTÓRICO EM 2025</x:v>
      </x:c>
    </x:row>
    <x:row r="166">
      <x:c r="A166" s="453" t="str">
        <x:v>O&amp;M</x:v>
      </x:c>
      <x:c r="B166" s="453" t="str">
        <x:v>LINHA MORTA</x:v>
      </x:c>
      <x:c r="C166" s="453" t="str">
        <x:v>5020200037</x:v>
      </x:c>
      <x:c r="D166" s="601" t="str">
        <x:v>INST ESTAI AEREO LM</x:v>
      </x:c>
      <x:c r="E166" s="453" t="str">
        <x:v>CONJUNTO</x:v>
      </x:c>
      <x:c r="F166" s="604" t="n">
        <x:v>203.450408</x:v>
      </x:c>
      <x:c r="G166" s="607" t="n">
        <x:v>368.06</x:v>
      </x:c>
      <x:c r="H166" s="607" t="n">
        <x:f>F166*G166</x:f>
        <x:v>74881.95716848</x:v>
      </x:c>
      <x:c r="I166" s="604" t="n">
        <x:v>49</x:v>
      </x:c>
      <x:c r="J166" s="607" t="n">
        <x:f>I166*G166</x:f>
        <x:v>18034.94</x:v>
      </x:c>
      <x:c r="K166" s="607" t="n">
        <x:f>I166-F166</x:f>
        <x:v>-154.450408</x:v>
      </x:c>
      <x:c r="L166" s="607" t="n">
        <x:f>J166-H166</x:f>
        <x:v>-56847.01716848</x:v>
      </x:c>
      <x:c r="M166" s="607" t="n">
        <x:v>30195.99</x:v>
      </x:c>
      <x:c r="N166" s="459" t="n">
        <x:f>IFERROR(M166/J166,"")</x:f>
        <x:v>1.674304987984435</x:v>
      </x:c>
      <x:c r="O166" s="453" t="str">
        <x:v>VOLUME EQTL MAIOR</x:v>
      </x:c>
    </x:row>
    <x:row r="167">
      <x:c r="A167" s="453" t="str">
        <x:v>O&amp;M</x:v>
      </x:c>
      <x:c r="B167" s="453" t="str">
        <x:v>PODA</x:v>
      </x:c>
      <x:c r="C167" s="453" t="str">
        <x:v>5035000059</x:v>
      </x:c>
      <x:c r="D167" s="601" t="str">
        <x:v>PODA ARV MEDIO PT &gt;6&lt;12M ELEV 2ME PO LV</x:v>
      </x:c>
      <x:c r="E167" s="453" t="str">
        <x:v>UNIDADE</x:v>
      </x:c>
      <x:c r="F167" s="604" t="n">
        <x:v>289.859916</x:v>
      </x:c>
      <x:c r="G167" s="607" t="n">
        <x:v>190.56</x:v>
      </x:c>
      <x:c r="H167" s="607" t="n">
        <x:f>F167*G167</x:f>
        <x:v>55235.70559296</x:v>
      </x:c>
      <x:c r="I167" s="604" t="n">
        <x:v>0</x:v>
      </x:c>
      <x:c r="J167" s="607" t="n">
        <x:f>I167*G167</x:f>
        <x:v>0</x:v>
      </x:c>
      <x:c r="K167" s="607" t="n">
        <x:f>I167-F167</x:f>
        <x:v>-289.859916</x:v>
      </x:c>
      <x:c r="L167" s="607" t="n">
        <x:f>J167-H167</x:f>
        <x:v>-55235.70559296</x:v>
      </x:c>
      <x:c r="M167" s="607" t="n">
        <x:v>0</x:v>
      </x:c>
      <x:c r="N167" s="459" t="str">
        <x:f>IFERROR(M167/J167,"")</x:f>
      </x:c>
      <x:c r="O167" s="453" t="str">
        <x:v>SEM HISTÓRICO EM 2025</x:v>
      </x:c>
    </x:row>
    <x:row r="168">
      <x:c r="A168" s="453" t="str">
        <x:v>O&amp;M</x:v>
      </x:c>
      <x:c r="B168" s="453" t="str">
        <x:v>LINHA MORTA</x:v>
      </x:c>
      <x:c r="C168" s="453" t="str">
        <x:v>5022000242</x:v>
      </x:c>
      <x:c r="D168" s="601" t="str">
        <x:v>TENSIONAR COND NU ALUMINIO &lt;= 1/0 LM</x:v>
      </x:c>
      <x:c r="E168" s="453" t="str">
        <x:v>UNIDADE</x:v>
      </x:c>
      <x:c r="F168" s="604" t="n">
        <x:v>545.39635</x:v>
      </x:c>
      <x:c r="G168" s="607" t="n">
        <x:v>228.98</x:v>
      </x:c>
      <x:c r="H168" s="607" t="n">
        <x:f>F168*G168</x:f>
        <x:v>124884.856223</x:v>
      </x:c>
      <x:c r="I168" s="604" t="n">
        <x:v>307.5</x:v>
      </x:c>
      <x:c r="J168" s="607" t="n">
        <x:f>I168*G168</x:f>
        <x:v>70411.34999999999</x:v>
      </x:c>
      <x:c r="K168" s="607" t="n">
        <x:f>I168-F168</x:f>
        <x:v>-237.89634999999998</x:v>
      </x:c>
      <x:c r="L168" s="607" t="n">
        <x:f>J168-H168</x:f>
        <x:v>-54473.506223000004</x:v>
      </x:c>
      <x:c r="M168" s="607" t="n">
        <x:v>1164876.86</x:v>
      </x:c>
      <x:c r="N168" s="459" t="n">
        <x:f>IFERROR(M168/J168,"")</x:f>
        <x:v>16.543879076313694</x:v>
      </x:c>
      <x:c r="O168" s="453" t="str">
        <x:v>VOLUME EQTL MAIOR</x:v>
      </x:c>
    </x:row>
    <x:row r="169">
      <x:c r="A169" s="453" t="str">
        <x:v>O&amp;M</x:v>
      </x:c>
      <x:c r="B169" s="453" t="str">
        <x:v>LINHA VIVA</x:v>
      </x:c>
      <x:c r="C169" s="453" t="str">
        <x:v>5031200320</x:v>
      </x:c>
      <x:c r="D169" s="601" t="str">
        <x:v>INST ESTR PRI 1F SUSP/PAS DP S/CRUZ LV</x:v>
      </x:c>
      <x:c r="E169" s="453" t="str">
        <x:v>UNIDADE</x:v>
      </x:c>
      <x:c r="F169" s="604" t="n">
        <x:v>185.586667</x:v>
      </x:c>
      <x:c r="G169" s="607" t="n">
        <x:v>266.43</x:v>
      </x:c>
      <x:c r="H169" s="607" t="n">
        <x:f>F169*G169</x:f>
        <x:v>49445.85568881</x:v>
      </x:c>
      <x:c r="I169" s="604" t="n">
        <x:v>0</x:v>
      </x:c>
      <x:c r="J169" s="607" t="n">
        <x:f>I169*G169</x:f>
        <x:v>0</x:v>
      </x:c>
      <x:c r="K169" s="607" t="n">
        <x:f>I169-F169</x:f>
        <x:v>-185.586667</x:v>
      </x:c>
      <x:c r="L169" s="607" t="n">
        <x:f>J169-H169</x:f>
        <x:v>-49445.85568881</x:v>
      </x:c>
      <x:c r="M169" s="607" t="n">
        <x:v>0</x:v>
      </x:c>
      <x:c r="N169" s="459" t="str">
        <x:f>IFERROR(M169/J169,"")</x:f>
      </x:c>
      <x:c r="O169" s="453" t="str">
        <x:v>SEM HISTÓRICO EM 2025</x:v>
      </x:c>
    </x:row>
    <x:row r="170">
      <x:c r="A170" s="453" t="str">
        <x:v>O&amp;M</x:v>
      </x:c>
      <x:c r="B170" s="453" t="str">
        <x:v>LINHA MORTA</x:v>
      </x:c>
      <x:c r="C170" s="453" t="str">
        <x:v>5025300149</x:v>
      </x:c>
      <x:c r="D170" s="601" t="str">
        <x:v>INST ESTR CP TRAFO DT PLATAFORMA LM</x:v>
      </x:c>
      <x:c r="E170" s="453" t="str">
        <x:v>CONJUNTO</x:v>
      </x:c>
      <x:c r="F170" s="604" t="n">
        <x:v>0</x:v>
      </x:c>
      <x:c r="G170" s="607" t="n">
        <x:v>3286.22</x:v>
      </x:c>
      <x:c r="H170" s="607" t="n">
        <x:f>F170*G170</x:f>
        <x:v>0</x:v>
      </x:c>
      <x:c r="I170" s="604" t="n">
        <x:v>15</x:v>
      </x:c>
      <x:c r="J170" s="607" t="n">
        <x:f>I170*G170</x:f>
        <x:v>49293.299999999996</x:v>
      </x:c>
      <x:c r="K170" s="607" t="n">
        <x:f>I170-F170</x:f>
        <x:v>15</x:v>
      </x:c>
      <x:c r="L170" s="607" t="n">
        <x:f>J170-H170</x:f>
        <x:v>49293.299999999996</x:v>
      </x:c>
      <x:c r="M170" s="607" t="n">
        <x:v>40702.95</x:v>
      </x:c>
      <x:c r="N170" s="459" t="n">
        <x:f>IFERROR(M170/J170,"")</x:f>
        <x:v>0.8257298659249838</x:v>
      </x:c>
      <x:c r="O170" s="453" t="str">
        <x:v>NÃO PREVISTO PELA EQTL</x:v>
      </x:c>
    </x:row>
    <x:row r="171">
      <x:c r="A171" s="453" t="str">
        <x:v>O&amp;M</x:v>
      </x:c>
      <x:c r="B171" s="453" t="str">
        <x:v>LINHA MORTA</x:v>
      </x:c>
      <x:c r="C171" s="453" t="str">
        <x:v>5022000231</x:v>
      </x:c>
      <x:c r="D171" s="601" t="str">
        <x:v>RET COND NU COBRE &gt; 50MM² LM</x:v>
      </x:c>
      <x:c r="E171" s="453" t="str">
        <x:v>METRO</x:v>
      </x:c>
      <x:c r="F171" s="604" t="n">
        <x:v>100</x:v>
      </x:c>
      <x:c r="G171" s="607" t="n">
        <x:v>3.29</x:v>
      </x:c>
      <x:c r="H171" s="607" t="n">
        <x:f>F171*G171</x:f>
        <x:v>329</x:v>
      </x:c>
      <x:c r="I171" s="604" t="n">
        <x:v>14889</x:v>
      </x:c>
      <x:c r="J171" s="607" t="n">
        <x:f>I171*G171</x:f>
        <x:v>48984.81</x:v>
      </x:c>
      <x:c r="K171" s="607" t="n">
        <x:f>I171-F171</x:f>
        <x:v>14789</x:v>
      </x:c>
      <x:c r="L171" s="607" t="n">
        <x:f>J171-H171</x:f>
        <x:v>48655.81</x:v>
      </x:c>
      <x:c r="M171" s="607" t="n">
        <x:v>44366.81</x:v>
      </x:c>
      <x:c r="N171" s="459" t="n">
        <x:f>IFERROR(M171/J171,"")</x:f>
        <x:v>0.9057258770627058</x:v>
      </x:c>
      <x:c r="O171" s="453" t="str">
        <x:v>VOLUME SETUP MAIOR</x:v>
      </x:c>
    </x:row>
    <x:row r="172">
      <x:c r="A172" s="453" t="str">
        <x:v>O&amp;M</x:v>
      </x:c>
      <x:c r="B172" s="453" t="str">
        <x:v>LINHA VIVA</x:v>
      </x:c>
      <x:c r="C172" s="453" t="str">
        <x:v>5034000052</x:v>
      </x:c>
      <x:c r="D172" s="601" t="str">
        <x:v>VERIFICAR SEQUENCIA DE FASE(BT OU MT) LV</x:v>
      </x:c>
      <x:c r="E172" s="453" t="str">
        <x:v>UNIDADE</x:v>
      </x:c>
      <x:c r="F172" s="604" t="n">
        <x:v>101</x:v>
      </x:c>
      <x:c r="G172" s="607" t="n">
        <x:v>475.37</x:v>
      </x:c>
      <x:c r="H172" s="607" t="n">
        <x:f>F172*G172</x:f>
        <x:v>48012.37</x:v>
      </x:c>
      <x:c r="I172" s="604" t="n">
        <x:v>0</x:v>
      </x:c>
      <x:c r="J172" s="607" t="n">
        <x:f>I172*G172</x:f>
        <x:v>0</x:v>
      </x:c>
      <x:c r="K172" s="607" t="n">
        <x:f>I172-F172</x:f>
        <x:v>-101</x:v>
      </x:c>
      <x:c r="L172" s="607" t="n">
        <x:f>J172-H172</x:f>
        <x:v>-48012.37</x:v>
      </x:c>
      <x:c r="M172" s="607" t="n">
        <x:v>0</x:v>
      </x:c>
      <x:c r="N172" s="459" t="str">
        <x:f>IFERROR(M172/J172,"")</x:f>
      </x:c>
      <x:c r="O172" s="453" t="str">
        <x:v>SEM HISTÓRICO EM 2025</x:v>
      </x:c>
    </x:row>
    <x:row r="173">
      <x:c r="A173" s="453" t="str">
        <x:v>O&amp;M</x:v>
      </x:c>
      <x:c r="B173" s="453" t="str">
        <x:v>LINHA MORTA</x:v>
      </x:c>
      <x:c r="C173" s="453" t="str">
        <x:v>5025300162</x:v>
      </x:c>
      <x:c r="D173" s="601" t="str">
        <x:v>INST PARA-RAIOS MT LM</x:v>
      </x:c>
      <x:c r="E173" s="453" t="str">
        <x:v>UNIDADE</x:v>
      </x:c>
      <x:c r="F173" s="604" t="n">
        <x:v>1221.333333</x:v>
      </x:c>
      <x:c r="G173" s="607" t="n">
        <x:v>472.95</x:v>
      </x:c>
      <x:c r="H173" s="607" t="n">
        <x:f>F173*G173</x:f>
        <x:v>577629.59984235</x:v>
      </x:c>
      <x:c r="I173" s="604" t="n">
        <x:v>1132</x:v>
      </x:c>
      <x:c r="J173" s="607" t="n">
        <x:f>I173*G173</x:f>
        <x:v>535379.4</x:v>
      </x:c>
      <x:c r="K173" s="607" t="n">
        <x:f>I173-F173</x:f>
        <x:v>-89.33333300000004</x:v>
      </x:c>
      <x:c r="L173" s="607" t="n">
        <x:f>J173-H173</x:f>
        <x:v>-42250.199842349975</x:v>
      </x:c>
      <x:c r="M173" s="607" t="n">
        <x:v>177828.12</x:v>
      </x:c>
      <x:c r="N173" s="459" t="n">
        <x:f>IFERROR(M173/J173,"")</x:f>
        <x:v>0.3321534597707719</x:v>
      </x:c>
      <x:c r="O173" s="453" t="str">
        <x:v>VOLUME EQTL MAIOR</x:v>
      </x:c>
    </x:row>
    <x:row r="174">
      <x:c r="A174" s="453" t="str">
        <x:v>O&amp;M</x:v>
      </x:c>
      <x:c r="B174" s="453" t="str">
        <x:v>LINHA VIVA</x:v>
      </x:c>
      <x:c r="C174" s="453" t="str">
        <x:v>5031300111</x:v>
      </x:c>
      <x:c r="D174" s="601" t="str">
        <x:v>RET ISOLADOR PINO/PILAR LV</x:v>
      </x:c>
      <x:c r="E174" s="453" t="str">
        <x:v>UNIDADE</x:v>
      </x:c>
      <x:c r="F174" s="604" t="n">
        <x:v>1692</x:v>
      </x:c>
      <x:c r="G174" s="607" t="n">
        <x:v>217.53</x:v>
      </x:c>
      <x:c r="H174" s="607" t="n">
        <x:f>F174*G174</x:f>
        <x:v>368060.76</x:v>
      </x:c>
      <x:c r="I174" s="604" t="n">
        <x:v>1505</x:v>
      </x:c>
      <x:c r="J174" s="607" t="n">
        <x:f>I174*G174</x:f>
        <x:v>327382.65</x:v>
      </x:c>
      <x:c r="K174" s="607" t="n">
        <x:f>I174-F174</x:f>
        <x:v>-187</x:v>
      </x:c>
      <x:c r="L174" s="607" t="n">
        <x:f>J174-H174</x:f>
        <x:v>-40678.109999999986</x:v>
      </x:c>
      <x:c r="M174" s="607" t="n">
        <x:v>166229.38</x:v>
      </x:c>
      <x:c r="N174" s="459" t="n">
        <x:f>IFERROR(M174/J174,"")</x:f>
        <x:v>0.5077525641630672</x:v>
      </x:c>
      <x:c r="O174" s="453" t="str">
        <x:v>VOLUME EQTL MAIOR</x:v>
      </x:c>
    </x:row>
    <x:row r="175">
      <x:c r="A175" s="453" t="str">
        <x:v>O&amp;M</x:v>
      </x:c>
      <x:c r="B175" s="453" t="str">
        <x:v>LINHA MORTA</x:v>
      </x:c>
      <x:c r="C175" s="453" t="str">
        <x:v>5022200037</x:v>
      </x:c>
      <x:c r="D175" s="601" t="str">
        <x:v>INST SECCION E ATERRAM CERCA LM</x:v>
      </x:c>
      <x:c r="E175" s="453" t="str">
        <x:v>CONJUNTO</x:v>
      </x:c>
      <x:c r="F175" s="604" t="n">
        <x:v>98.666667</x:v>
      </x:c>
      <x:c r="G175" s="607" t="n">
        <x:v>760.83</x:v>
      </x:c>
      <x:c r="H175" s="607" t="n">
        <x:f>F175*G175</x:f>
        <x:v>75068.56025361</x:v>
      </x:c>
      <x:c r="I175" s="604" t="n">
        <x:v>150</x:v>
      </x:c>
      <x:c r="J175" s="607" t="n">
        <x:f>I175*G175</x:f>
        <x:v>114124.5</x:v>
      </x:c>
      <x:c r="K175" s="607" t="n">
        <x:f>I175-F175</x:f>
        <x:v>51.333332999999996</x:v>
      </x:c>
      <x:c r="L175" s="607" t="n">
        <x:f>J175-H175</x:f>
        <x:v>39055.939746389995</x:v>
      </x:c>
      <x:c r="M175" s="607" t="n">
        <x:v>108702.61</x:v>
      </x:c>
      <x:c r="N175" s="459" t="n">
        <x:f>IFERROR(M175/J175,"")</x:f>
        <x:v>0.9524914457456549</x:v>
      </x:c>
      <x:c r="O175" s="453" t="str">
        <x:v>VOLUME SETUP MAIOR</x:v>
      </x:c>
    </x:row>
    <x:row r="176">
      <x:c r="A176" s="453" t="str">
        <x:v>O&amp;M</x:v>
      </x:c>
      <x:c r="B176" s="453" t="str">
        <x:v>LINHA MORTA</x:v>
      </x:c>
      <x:c r="C176" s="453" t="str">
        <x:v>5020200036</x:v>
      </x:c>
      <x:c r="D176" s="601" t="str">
        <x:v>INST ESTAI SUBSOLO BASE REFORCADA LM</x:v>
      </x:c>
      <x:c r="E176" s="453" t="str">
        <x:v>CONJUNTO</x:v>
      </x:c>
      <x:c r="F176" s="604" t="n">
        <x:v>72.004978</x:v>
      </x:c>
      <x:c r="G176" s="607" t="n">
        <x:v>342.03</x:v>
      </x:c>
      <x:c r="H176" s="607" t="n">
        <x:f>F176*G176</x:f>
        <x:v>24627.862625339996</x:v>
      </x:c>
      <x:c r="I176" s="604" t="n">
        <x:v>182</x:v>
      </x:c>
      <x:c r="J176" s="607" t="n">
        <x:f>I176*G176</x:f>
        <x:v>62249.45999999999</x:v>
      </x:c>
      <x:c r="K176" s="607" t="n">
        <x:f>I176-F176</x:f>
        <x:v>109.995022</x:v>
      </x:c>
      <x:c r="L176" s="607" t="n">
        <x:f>J176-H176</x:f>
        <x:v>37621.59737465999</x:v>
      </x:c>
      <x:c r="M176" s="607" t="n">
        <x:v>107537.22</x:v>
      </x:c>
      <x:c r="N176" s="459" t="n">
        <x:f>IFERROR(M176/J176,"")</x:f>
        <x:v>1.727520527888917</x:v>
      </x:c>
      <x:c r="O176" s="453" t="str">
        <x:v>VOLUME SETUP MAIOR</x:v>
      </x:c>
    </x:row>
    <x:row r="177">
      <x:c r="A177" s="453" t="str">
        <x:v>O&amp;M</x:v>
      </x:c>
      <x:c r="B177" s="453" t="str">
        <x:v>LINHA VIVA</x:v>
      </x:c>
      <x:c r="C177" s="453" t="str">
        <x:v>5031200322</x:v>
      </x:c>
      <x:c r="D177" s="601" t="str">
        <x:v>INST ESTR PRI 1F ANC/AMA SP S/CRUZ LV</x:v>
      </x:c>
      <x:c r="E177" s="453" t="str">
        <x:v>UNIDADE</x:v>
      </x:c>
      <x:c r="F177" s="604" t="n">
        <x:v>185.586667</x:v>
      </x:c>
      <x:c r="G177" s="607" t="n">
        <x:v>247.42</x:v>
      </x:c>
      <x:c r="H177" s="607" t="n">
        <x:f>F177*G177</x:f>
        <x:v>45917.85314914</x:v>
      </x:c>
      <x:c r="I177" s="604" t="n">
        <x:v>35</x:v>
      </x:c>
      <x:c r="J177" s="607" t="n">
        <x:f>I177*G177</x:f>
        <x:v>8659.699999999999</x:v>
      </x:c>
      <x:c r="K177" s="607" t="n">
        <x:f>I177-F177</x:f>
        <x:v>-150.586667</x:v>
      </x:c>
      <x:c r="L177" s="607" t="n">
        <x:f>J177-H177</x:f>
        <x:v>-37258.15314914</x:v>
      </x:c>
      <x:c r="M177" s="607" t="n">
        <x:v>16112.48</x:v>
      </x:c>
      <x:c r="N177" s="459" t="n">
        <x:f>IFERROR(M177/J177,"")</x:f>
        <x:v>1.8606279663267782</x:v>
      </x:c>
      <x:c r="O177" s="453" t="str">
        <x:v>VOLUME EQTL MAIOR</x:v>
      </x:c>
    </x:row>
    <x:row r="178">
      <x:c r="A178" s="453" t="str">
        <x:v>O&amp;M</x:v>
      </x:c>
      <x:c r="B178" s="453" t="str">
        <x:v>LINHA MORTA</x:v>
      </x:c>
      <x:c r="C178" s="453" t="str">
        <x:v>5025300150</x:v>
      </x:c>
      <x:c r="D178" s="601" t="str">
        <x:v>RET ESTR CP TRAFO DT PLATAFORMA LM</x:v>
      </x:c>
      <x:c r="E178" s="453" t="str">
        <x:v>CONJUNTO</x:v>
      </x:c>
      <x:c r="F178" s="604" t="n">
        <x:v>0</x:v>
      </x:c>
      <x:c r="G178" s="607" t="n">
        <x:v>2168.91</x:v>
      </x:c>
      <x:c r="H178" s="607" t="n">
        <x:f>F178*G178</x:f>
        <x:v>0</x:v>
      </x:c>
      <x:c r="I178" s="604" t="n">
        <x:v>17</x:v>
      </x:c>
      <x:c r="J178" s="607" t="n">
        <x:f>I178*G178</x:f>
        <x:v>36871.47</x:v>
      </x:c>
      <x:c r="K178" s="607" t="n">
        <x:f>I178-F178</x:f>
        <x:v>17</x:v>
      </x:c>
      <x:c r="L178" s="607" t="n">
        <x:f>J178-H178</x:f>
        <x:v>36871.47</x:v>
      </x:c>
      <x:c r="M178" s="607" t="n">
        <x:v>22733.25</x:v>
      </x:c>
      <x:c r="N178" s="459" t="n">
        <x:f>IFERROR(M178/J178,"")</x:f>
        <x:v>0.6165539372311437</x:v>
      </x:c>
      <x:c r="O178" s="453" t="str">
        <x:v>NÃO PREVISTO PELA EQTL</x:v>
      </x:c>
    </x:row>
    <x:row r="179">
      <x:c r="A179" s="453" t="str">
        <x:v>O&amp;M</x:v>
      </x:c>
      <x:c r="B179" s="453" t="str">
        <x:v>LINHA MORTA</x:v>
      </x:c>
      <x:c r="C179" s="453" t="str">
        <x:v>5021000153</x:v>
      </x:c>
      <x:c r="D179" s="601" t="str">
        <x:v>INST ESTR PRI 2/3F ANC/AMA CRUZ DP HT LM</x:v>
      </x:c>
      <x:c r="E179" s="453" t="str">
        <x:v>CONJUNTO</x:v>
      </x:c>
      <x:c r="F179" s="604" t="n">
        <x:v>21.333333</x:v>
      </x:c>
      <x:c r="G179" s="607" t="n">
        <x:v>1645.61</x:v>
      </x:c>
      <x:c r="H179" s="607" t="n">
        <x:f>F179*G179</x:f>
        <x:v>35106.34611813</x:v>
      </x:c>
      <x:c r="I179" s="604" t="n">
        <x:v>0</x:v>
      </x:c>
      <x:c r="J179" s="607" t="n">
        <x:f>I179*G179</x:f>
        <x:v>0</x:v>
      </x:c>
      <x:c r="K179" s="607" t="n">
        <x:f>I179-F179</x:f>
        <x:v>-21.333333</x:v>
      </x:c>
      <x:c r="L179" s="607" t="n">
        <x:f>J179-H179</x:f>
        <x:v>-35106.34611813</x:v>
      </x:c>
      <x:c r="M179" s="607" t="n">
        <x:v>0</x:v>
      </x:c>
      <x:c r="N179" s="459" t="str">
        <x:f>IFERROR(M179/J179,"")</x:f>
      </x:c>
      <x:c r="O179" s="453" t="str">
        <x:v>SEM HISTÓRICO EM 2025</x:v>
      </x:c>
    </x:row>
    <x:row r="180">
      <x:c r="A180" s="453" t="str">
        <x:v>O&amp;M</x:v>
      </x:c>
      <x:c r="B180" s="453" t="str">
        <x:v>LINHA MORTA</x:v>
      </x:c>
      <x:c r="C180" s="453" t="str">
        <x:v>5022000262</x:v>
      </x:c>
      <x:c r="D180" s="601" t="str">
        <x:v>INST COND 2PLEX BT 1X10(10)-1X35(35) LM</x:v>
      </x:c>
      <x:c r="E180" s="453" t="str">
        <x:v>METRO</x:v>
      </x:c>
      <x:c r="F180" s="604" t="n">
        <x:v>2502.666667</x:v>
      </x:c>
      <x:c r="G180" s="607" t="n">
        <x:v>13.28</x:v>
      </x:c>
      <x:c r="H180" s="607" t="n">
        <x:f>F180*G180</x:f>
        <x:v>33235.41333776</x:v>
      </x:c>
      <x:c r="I180" s="604" t="n">
        <x:v>0</x:v>
      </x:c>
      <x:c r="J180" s="607" t="n">
        <x:f>I180*G180</x:f>
        <x:v>0</x:v>
      </x:c>
      <x:c r="K180" s="607" t="n">
        <x:f>I180-F180</x:f>
        <x:v>-2502.666667</x:v>
      </x:c>
      <x:c r="L180" s="607" t="n">
        <x:f>J180-H180</x:f>
        <x:v>-33235.41333776</x:v>
      </x:c>
      <x:c r="M180" s="607" t="n">
        <x:v>0</x:v>
      </x:c>
      <x:c r="N180" s="459" t="str">
        <x:f>IFERROR(M180/J180,"")</x:f>
      </x:c>
      <x:c r="O180" s="453" t="str">
        <x:v>SEM HISTÓRICO EM 2025</x:v>
      </x:c>
    </x:row>
    <x:row r="181">
      <x:c r="A181" s="453" t="str">
        <x:v>O&amp;M</x:v>
      </x:c>
      <x:c r="B181" s="453" t="str">
        <x:v>LINHA VIVA</x:v>
      </x:c>
      <x:c r="C181" s="453" t="str">
        <x:v>5031200324</x:v>
      </x:c>
      <x:c r="D181" s="601" t="str">
        <x:v>INST ESTR PRI 1F ANC/AMA DP S/CRUZ LV</x:v>
      </x:c>
      <x:c r="E181" s="453" t="str">
        <x:v>UNIDADE</x:v>
      </x:c>
      <x:c r="F181" s="604" t="n">
        <x:v>65.333333</x:v>
      </x:c>
      <x:c r="G181" s="607" t="n">
        <x:v>500.74</x:v>
      </x:c>
      <x:c r="H181" s="607" t="n">
        <x:f>F181*G181</x:f>
        <x:v>32715.013166419998</x:v>
      </x:c>
      <x:c r="I181" s="604" t="n">
        <x:v>3</x:v>
      </x:c>
      <x:c r="J181" s="607" t="n">
        <x:f>I181*G181</x:f>
        <x:v>1502.22</x:v>
      </x:c>
      <x:c r="K181" s="607" t="n">
        <x:f>I181-F181</x:f>
        <x:v>-62.333332999999996</x:v>
      </x:c>
      <x:c r="L181" s="607" t="n">
        <x:f>J181-H181</x:f>
        <x:v>-31212.793166419997</x:v>
      </x:c>
      <x:c r="M181" s="607" t="n">
        <x:v>2165.07</x:v>
      </x:c>
      <x:c r="N181" s="459" t="n">
        <x:f>IFERROR(M181/J181,"")</x:f>
        <x:v>1.4412469545073292</x:v>
      </x:c>
      <x:c r="O181" s="453" t="str">
        <x:v>VOLUME EQTL MAIOR</x:v>
      </x:c>
    </x:row>
    <x:row r="182">
      <x:c r="A182" s="453" t="str">
        <x:v>O&amp;M</x:v>
      </x:c>
      <x:c r="B182" s="453" t="str">
        <x:v>LINHA MORTA</x:v>
      </x:c>
      <x:c r="C182" s="453" t="str">
        <x:v>5021000157</x:v>
      </x:c>
      <x:c r="D182" s="601" t="str">
        <x:v>NIVELAR CRUZETA LM</x:v>
      </x:c>
      <x:c r="E182" s="453" t="str">
        <x:v>CONJUNTO</x:v>
      </x:c>
      <x:c r="F182" s="604" t="n">
        <x:v>64.764704</x:v>
      </x:c>
      <x:c r="G182" s="607" t="n">
        <x:v>512.91</x:v>
      </x:c>
      <x:c r="H182" s="607" t="n">
        <x:f>F182*G182</x:f>
        <x:v>33218.464328639995</x:v>
      </x:c>
      <x:c r="I182" s="604" t="n">
        <x:v>8</x:v>
      </x:c>
      <x:c r="J182" s="607" t="n">
        <x:f>I182*G182</x:f>
        <x:v>4103.28</x:v>
      </x:c>
      <x:c r="K182" s="607" t="n">
        <x:f>I182-F182</x:f>
        <x:v>-56.764703999999995</x:v>
      </x:c>
      <x:c r="L182" s="607" t="n">
        <x:f>J182-H182</x:f>
        <x:v>-29115.184328639996</x:v>
      </x:c>
      <x:c r="M182" s="607" t="n">
        <x:v>503.82</x:v>
      </x:c>
      <x:c r="N182" s="459" t="n">
        <x:f>IFERROR(M182/J182,"")</x:f>
        <x:v>0.12278469907001228</x:v>
      </x:c>
      <x:c r="O182" s="453" t="str">
        <x:v>VOLUME EQTL MAIOR</x:v>
      </x:c>
    </x:row>
    <x:row r="183">
      <x:c r="A183" s="453" t="str">
        <x:v>O&amp;M</x:v>
      </x:c>
      <x:c r="B183" s="453" t="str">
        <x:v>PODA</x:v>
      </x:c>
      <x:c r="C183" s="453" t="str">
        <x:v>5035000067</x:v>
      </x:c>
      <x:c r="D183" s="601" t="str">
        <x:v>PODA PALMEIRA&gt;6&lt;12M RED MT LAT 1ML PO LV</x:v>
      </x:c>
      <x:c r="E183" s="453" t="str">
        <x:v>UNIDADE</x:v>
      </x:c>
      <x:c r="F183" s="604" t="n">
        <x:v>296.327379</x:v>
      </x:c>
      <x:c r="G183" s="607" t="n">
        <x:v>97.72</x:v>
      </x:c>
      <x:c r="H183" s="607" t="n">
        <x:f>F183*G183</x:f>
        <x:v>28957.11147588</x:v>
      </x:c>
      <x:c r="I183" s="604" t="n">
        <x:v>0</x:v>
      </x:c>
      <x:c r="J183" s="607" t="n">
        <x:f>I183*G183</x:f>
        <x:v>0</x:v>
      </x:c>
      <x:c r="K183" s="607" t="n">
        <x:f>I183-F183</x:f>
        <x:v>-296.327379</x:v>
      </x:c>
      <x:c r="L183" s="607" t="n">
        <x:f>J183-H183</x:f>
        <x:v>-28957.11147588</x:v>
      </x:c>
      <x:c r="M183" s="607" t="n">
        <x:v>0</x:v>
      </x:c>
      <x:c r="N183" s="459" t="str">
        <x:f>IFERROR(M183/J183,"")</x:f>
      </x:c>
      <x:c r="O183" s="453" t="str">
        <x:v>SEM HISTÓRICO EM 2025</x:v>
      </x:c>
    </x:row>
    <x:row r="184">
      <x:c r="A184" s="453" t="str">
        <x:v>O&amp;M</x:v>
      </x:c>
      <x:c r="B184" s="453" t="str">
        <x:v>LINHA MORTA</x:v>
      </x:c>
      <x:c r="C184" s="453" t="str">
        <x:v>5025300164</x:v>
      </x:c>
      <x:c r="D184" s="601" t="str">
        <x:v>INST ESTR CP PARA-RAIOS MT LM</x:v>
      </x:c>
      <x:c r="E184" s="453" t="str">
        <x:v>CONJUNTO</x:v>
      </x:c>
      <x:c r="F184" s="604" t="n">
        <x:v>33.337814</x:v>
      </x:c>
      <x:c r="G184" s="607" t="n">
        <x:v>953.79</x:v>
      </x:c>
      <x:c r="H184" s="607" t="n">
        <x:f>F184*G184</x:f>
        <x:v>31797.27361506</x:v>
      </x:c>
      <x:c r="I184" s="604" t="n">
        <x:v>3</x:v>
      </x:c>
      <x:c r="J184" s="607" t="n">
        <x:f>I184*G184</x:f>
        <x:v>2861.37</x:v>
      </x:c>
      <x:c r="K184" s="607" t="n">
        <x:f>I184-F184</x:f>
        <x:v>-30.337814</x:v>
      </x:c>
      <x:c r="L184" s="607" t="n">
        <x:f>J184-H184</x:f>
        <x:v>-28935.90361506</x:v>
      </x:c>
      <x:c r="M184" s="607" t="n">
        <x:v>13740.99</x:v>
      </x:c>
      <x:c r="N184" s="459" t="n">
        <x:f>IFERROR(M184/J184,"")</x:f>
        <x:v>4.802241583577098</x:v>
      </x:c>
      <x:c r="O184" s="453" t="str">
        <x:v>VOLUME EQTL MAIOR</x:v>
      </x:c>
    </x:row>
    <x:row r="185">
      <x:c r="A185" s="453" t="str">
        <x:v>O&amp;M</x:v>
      </x:c>
      <x:c r="B185" s="453" t="str">
        <x:v>LINHA MORTA</x:v>
      </x:c>
      <x:c r="C185" s="453" t="str">
        <x:v>5021000145</x:v>
      </x:c>
      <x:c r="D185" s="601" t="str">
        <x:v>INST ESTR PRI 1F ANC/AMA DP S/CRUZ LM</x:v>
      </x:c>
      <x:c r="E185" s="453" t="str">
        <x:v>CONJUNTO</x:v>
      </x:c>
      <x:c r="F185" s="604" t="n">
        <x:v>509.112292</x:v>
      </x:c>
      <x:c r="G185" s="607" t="n">
        <x:v>525.27</x:v>
      </x:c>
      <x:c r="H185" s="607" t="n">
        <x:f>F185*G185</x:f>
        <x:v>267421.41361884</x:v>
      </x:c>
      <x:c r="I185" s="604" t="n">
        <x:v>563</x:v>
      </x:c>
      <x:c r="J185" s="607" t="n">
        <x:f>I185*G185</x:f>
        <x:v>295727.01</x:v>
      </x:c>
      <x:c r="K185" s="607" t="n">
        <x:f>I185-F185</x:f>
        <x:v>53.887707999999975</x:v>
      </x:c>
      <x:c r="L185" s="607" t="n">
        <x:f>J185-H185</x:f>
        <x:v>28305.596381160023</x:v>
      </x:c>
      <x:c r="M185" s="607" t="n">
        <x:v>214334.1</x:v>
      </x:c>
      <x:c r="N185" s="459" t="n">
        <x:f>IFERROR(M185/J185,"")</x:f>
        <x:v>0.7247701182249129</x:v>
      </x:c>
      <x:c r="O185" s="453" t="str">
        <x:v>VOLUME SETUP MAIOR</x:v>
      </x:c>
    </x:row>
    <x:row r="186">
      <x:c r="A186" s="453" t="str">
        <x:v>O&amp;M</x:v>
      </x:c>
      <x:c r="B186" s="453" t="str">
        <x:v>LINHA MORTA</x:v>
      </x:c>
      <x:c r="C186" s="453" t="str">
        <x:v>5025300161</x:v>
      </x:c>
      <x:c r="D186" s="601" t="str">
        <x:v>RET PARA-RAIOS BT LM</x:v>
      </x:c>
      <x:c r="E186" s="453" t="str">
        <x:v>CONJUNTO</x:v>
      </x:c>
      <x:c r="F186" s="604" t="n">
        <x:v>252.429839</x:v>
      </x:c>
      <x:c r="G186" s="607" t="n">
        <x:v>249.23</x:v>
      </x:c>
      <x:c r="H186" s="607" t="n">
        <x:f>F186*G186</x:f>
        <x:v>62913.08877397</x:v>
      </x:c>
      <x:c r="I186" s="604" t="n">
        <x:v>141</x:v>
      </x:c>
      <x:c r="J186" s="607" t="n">
        <x:f>I186*G186</x:f>
        <x:v>35141.43</x:v>
      </x:c>
      <x:c r="K186" s="607" t="n">
        <x:f>I186-F186</x:f>
        <x:v>-111.42983899999999</x:v>
      </x:c>
      <x:c r="L186" s="607" t="n">
        <x:f>J186-H186</x:f>
        <x:v>-27771.658773969997</x:v>
      </x:c>
      <x:c r="M186" s="607" t="n">
        <x:v>3085.89</x:v>
      </x:c>
      <x:c r="N186" s="459" t="n">
        <x:f>IFERROR(M186/J186,"")</x:f>
        <x:v>0.08781344413132874</x:v>
      </x:c>
      <x:c r="O186" s="453" t="str">
        <x:v>VOLUME EQTL MAIOR</x:v>
      </x:c>
    </x:row>
    <x:row r="187">
      <x:c r="A187" s="453" t="str">
        <x:v>O&amp;M</x:v>
      </x:c>
      <x:c r="B187" s="453" t="str">
        <x:v>LINHA MORTA</x:v>
      </x:c>
      <x:c r="C187" s="453" t="str">
        <x:v>5020100058</x:v>
      </x:c>
      <x:c r="D187" s="601" t="str">
        <x:v>BASE CONCRETO C/ MANILHA PARA POSTE LM</x:v>
      </x:c>
      <x:c r="E187" s="453" t="str">
        <x:v>UNIDADE</x:v>
      </x:c>
      <x:c r="F187" s="604" t="n">
        <x:v>44</x:v>
      </x:c>
      <x:c r="G187" s="607" t="n">
        <x:v>1722.24</x:v>
      </x:c>
      <x:c r="H187" s="607" t="n">
        <x:f>F187*G187</x:f>
        <x:v>75778.56</x:v>
      </x:c>
      <x:c r="I187" s="604" t="n">
        <x:v>28</x:v>
      </x:c>
      <x:c r="J187" s="607" t="n">
        <x:f>I187*G187</x:f>
        <x:v>48222.72</x:v>
      </x:c>
      <x:c r="K187" s="607" t="n">
        <x:f>I187-F187</x:f>
        <x:v>-16</x:v>
      </x:c>
      <x:c r="L187" s="607" t="n">
        <x:f>J187-H187</x:f>
        <x:v>-27555.839999999997</x:v>
      </x:c>
      <x:c r="M187" s="607" t="n">
        <x:v>291525.96</x:v>
      </x:c>
      <x:c r="N187" s="459" t="n">
        <x:f>IFERROR(M187/J187,"")</x:f>
        <x:v>6.0454068123905085</x:v>
      </x:c>
      <x:c r="O187" s="453" t="str">
        <x:v>VOLUME EQTL MAIOR</x:v>
      </x:c>
    </x:row>
    <x:row r="188">
      <x:c r="A188" s="453" t="str">
        <x:v>O&amp;M</x:v>
      </x:c>
      <x:c r="B188" s="453" t="str">
        <x:v>LINHA VIVA</x:v>
      </x:c>
      <x:c r="C188" s="453" t="str">
        <x:v>5031200321</x:v>
      </x:c>
      <x:c r="D188" s="601" t="str">
        <x:v>RET ESTR PRI 1F SUSP/PAS DP S/CRUZ LV</x:v>
      </x:c>
      <x:c r="E188" s="453" t="str">
        <x:v>UNIDADE</x:v>
      </x:c>
      <x:c r="F188" s="604" t="n">
        <x:v>158.013333</x:v>
      </x:c>
      <x:c r="G188" s="607" t="n">
        <x:v>171.28</x:v>
      </x:c>
      <x:c r="H188" s="607" t="n">
        <x:f>F188*G188</x:f>
        <x:v>27064.523676239998</x:v>
      </x:c>
      <x:c r="I188" s="604" t="n">
        <x:v>0</x:v>
      </x:c>
      <x:c r="J188" s="607" t="n">
        <x:f>I188*G188</x:f>
        <x:v>0</x:v>
      </x:c>
      <x:c r="K188" s="607" t="n">
        <x:f>I188-F188</x:f>
        <x:v>-158.013333</x:v>
      </x:c>
      <x:c r="L188" s="607" t="n">
        <x:f>J188-H188</x:f>
        <x:v>-27064.523676239998</x:v>
      </x:c>
      <x:c r="M188" s="607" t="n">
        <x:v>0</x:v>
      </x:c>
      <x:c r="N188" s="459" t="str">
        <x:f>IFERROR(M188/J188,"")</x:f>
      </x:c>
      <x:c r="O188" s="453" t="str">
        <x:v>SEM HISTÓRICO EM 2025</x:v>
      </x:c>
    </x:row>
    <x:row r="189">
      <x:c r="A189" s="453" t="str">
        <x:v>O&amp;M</x:v>
      </x:c>
      <x:c r="B189" s="453" t="str">
        <x:v>LINHA MORTA</x:v>
      </x:c>
      <x:c r="C189" s="453" t="str">
        <x:v>5022000249</x:v>
      </x:c>
      <x:c r="D189" s="601" t="str">
        <x:v>INST AMARRACAO COND NU/MULTIP/PROTEG LM</x:v>
      </x:c>
      <x:c r="E189" s="453" t="str">
        <x:v>UNIDADE</x:v>
      </x:c>
      <x:c r="F189" s="604" t="n">
        <x:v>156.79193</x:v>
      </x:c>
      <x:c r="G189" s="607" t="n">
        <x:v>243.57</x:v>
      </x:c>
      <x:c r="H189" s="607" t="n">
        <x:f>F189*G189</x:f>
        <x:v>38189.8103901</x:v>
      </x:c>
      <x:c r="I189" s="604" t="n">
        <x:v>46</x:v>
      </x:c>
      <x:c r="J189" s="607" t="n">
        <x:f>I189*G189</x:f>
        <x:v>11204.22</x:v>
      </x:c>
      <x:c r="K189" s="607" t="n">
        <x:f>I189-F189</x:f>
        <x:v>-110.79193000000001</x:v>
      </x:c>
      <x:c r="L189" s="607" t="n">
        <x:f>J189-H189</x:f>
        <x:v>-26985.5903901</x:v>
      </x:c>
      <x:c r="M189" s="607" t="n">
        <x:v>1062.48</x:v>
      </x:c>
      <x:c r="N189" s="459" t="n">
        <x:f>IFERROR(M189/J189,"")</x:f>
        <x:v>0.09482855566920322</x:v>
      </x:c>
      <x:c r="O189" s="453" t="str">
        <x:v>VOLUME EQTL MAIOR</x:v>
      </x:c>
    </x:row>
    <x:row r="190">
      <x:c r="A190" s="453" t="str">
        <x:v>O&amp;M</x:v>
      </x:c>
      <x:c r="B190" s="453" t="str">
        <x:v>LINHA VIVA</x:v>
      </x:c>
      <x:c r="C190" s="453" t="str">
        <x:v>5032000215</x:v>
      </x:c>
      <x:c r="D190" s="601" t="str">
        <x:v>INST FLY TAP/CRUZAM AEREO LV</x:v>
      </x:c>
      <x:c r="E190" s="453" t="str">
        <x:v>UNIDADE</x:v>
      </x:c>
      <x:c r="F190" s="604" t="n">
        <x:v>309</x:v>
      </x:c>
      <x:c r="G190" s="607" t="n">
        <x:v>512.02</x:v>
      </x:c>
      <x:c r="H190" s="607" t="n">
        <x:f>F190*G190</x:f>
        <x:v>158214.18</x:v>
      </x:c>
      <x:c r="I190" s="604" t="n">
        <x:v>257</x:v>
      </x:c>
      <x:c r="J190" s="607" t="n">
        <x:f>I190*G190</x:f>
        <x:v>131589.13999999998</x:v>
      </x:c>
      <x:c r="K190" s="607" t="n">
        <x:f>I190-F190</x:f>
        <x:v>-52</x:v>
      </x:c>
      <x:c r="L190" s="607" t="n">
        <x:f>J190-H190</x:f>
        <x:v>-26625.040000000008</x:v>
      </x:c>
      <x:c r="M190" s="607" t="n">
        <x:v>212024.43</x:v>
      </x:c>
      <x:c r="N190" s="459" t="n">
        <x:f>IFERROR(M190/J190,"")</x:f>
        <x:v>1.611260853289261</x:v>
      </x:c>
      <x:c r="O190" s="453" t="str">
        <x:v>VOLUME EQTL MAIOR</x:v>
      </x:c>
    </x:row>
    <x:row r="191">
      <x:c r="A191" s="453" t="str">
        <x:v>O&amp;M</x:v>
      </x:c>
      <x:c r="B191" s="453" t="str">
        <x:v>LINHA MORTA</x:v>
      </x:c>
      <x:c r="C191" s="453" t="str">
        <x:v>5025300399</x:v>
      </x:c>
      <x:c r="D191" s="601" t="str">
        <x:v>RET ESPACADOR LOSANGULAR RDC LM</x:v>
      </x:c>
      <x:c r="E191" s="453" t="str">
        <x:v>CONJUNTO</x:v>
      </x:c>
      <x:c r="F191" s="604" t="n">
        <x:v>161.333333</x:v>
      </x:c>
      <x:c r="G191" s="607" t="n">
        <x:v>157.74</x:v>
      </x:c>
      <x:c r="H191" s="607" t="n">
        <x:f>F191*G191</x:f>
        <x:v>25448.719947420002</x:v>
      </x:c>
      <x:c r="I191" s="604" t="n">
        <x:v>0</x:v>
      </x:c>
      <x:c r="J191" s="607" t="n">
        <x:f>I191*G191</x:f>
        <x:v>0</x:v>
      </x:c>
      <x:c r="K191" s="607" t="n">
        <x:f>I191-F191</x:f>
        <x:v>-161.333333</x:v>
      </x:c>
      <x:c r="L191" s="607" t="n">
        <x:f>J191-H191</x:f>
        <x:v>-25448.719947420002</x:v>
      </x:c>
      <x:c r="M191" s="607" t="n">
        <x:v>0</x:v>
      </x:c>
      <x:c r="N191" s="459" t="str">
        <x:f>IFERROR(M191/J191,"")</x:f>
      </x:c>
      <x:c r="O191" s="453" t="str">
        <x:v>SEM HISTÓRICO EM 2025</x:v>
      </x:c>
    </x:row>
    <x:row r="192">
      <x:c r="A192" s="453" t="str">
        <x:v>O&amp;M</x:v>
      </x:c>
      <x:c r="B192" s="453" t="str">
        <x:v>LINHA VIVA</x:v>
      </x:c>
      <x:c r="C192" s="453" t="str">
        <x:v>5031200323</x:v>
      </x:c>
      <x:c r="D192" s="601" t="str">
        <x:v>RET ESTR PRI 1F ANC/AMA SP S/CRUZ LV</x:v>
      </x:c>
      <x:c r="E192" s="453" t="str">
        <x:v>UNIDADE</x:v>
      </x:c>
      <x:c r="F192" s="604" t="n">
        <x:v>158.013333</x:v>
      </x:c>
      <x:c r="G192" s="607" t="n">
        <x:v>159.13</x:v>
      </x:c>
      <x:c r="H192" s="607" t="n">
        <x:f>F192*G192</x:f>
        <x:v>25144.66168029</x:v>
      </x:c>
      <x:c r="I192" s="604" t="n">
        <x:v>0</x:v>
      </x:c>
      <x:c r="J192" s="607" t="n">
        <x:f>I192*G192</x:f>
        <x:v>0</x:v>
      </x:c>
      <x:c r="K192" s="607" t="n">
        <x:f>I192-F192</x:f>
        <x:v>-158.013333</x:v>
      </x:c>
      <x:c r="L192" s="607" t="n">
        <x:f>J192-H192</x:f>
        <x:v>-25144.66168029</x:v>
      </x:c>
      <x:c r="M192" s="607" t="n">
        <x:v>0</x:v>
      </x:c>
      <x:c r="N192" s="459" t="str">
        <x:f>IFERROR(M192/J192,"")</x:f>
      </x:c>
      <x:c r="O192" s="453" t="str">
        <x:v>SEM HISTÓRICO EM 2025</x:v>
      </x:c>
    </x:row>
    <x:row r="193">
      <x:c r="A193" s="453" t="str">
        <x:v>O&amp;M</x:v>
      </x:c>
      <x:c r="B193" s="453" t="str">
        <x:v>LINHA VIVA</x:v>
      </x:c>
      <x:c r="C193" s="453" t="str">
        <x:v>5032000216</x:v>
      </x:c>
      <x:c r="D193" s="601" t="str">
        <x:v>RET FLY TAP /CRUZAM AEREO LV</x:v>
      </x:c>
      <x:c r="E193" s="453" t="str">
        <x:v>UNIDADE</x:v>
      </x:c>
      <x:c r="F193" s="604" t="n">
        <x:v>168</x:v>
      </x:c>
      <x:c r="G193" s="607" t="n">
        <x:v>329.22</x:v>
      </x:c>
      <x:c r="H193" s="607" t="n">
        <x:f>F193*G193</x:f>
        <x:v>55308.96000000001</x:v>
      </x:c>
      <x:c r="I193" s="604" t="n">
        <x:v>94</x:v>
      </x:c>
      <x:c r="J193" s="607" t="n">
        <x:f>I193*G193</x:f>
        <x:v>30946.680000000004</x:v>
      </x:c>
      <x:c r="K193" s="607" t="n">
        <x:f>I193-F193</x:f>
        <x:v>-74</x:v>
      </x:c>
      <x:c r="L193" s="607" t="n">
        <x:f>J193-H193</x:f>
        <x:v>-24362.280000000002</x:v>
      </x:c>
      <x:c r="M193" s="607" t="n">
        <x:v>78026.98</x:v>
      </x:c>
      <x:c r="N193" s="459" t="n">
        <x:f>IFERROR(M193/J193,"")</x:f>
        <x:v>2.5213360528496107</x:v>
      </x:c>
      <x:c r="O193" s="453" t="str">
        <x:v>VOLUME EQTL MAIOR</x:v>
      </x:c>
    </x:row>
    <x:row r="194">
      <x:c r="A194" s="453" t="str">
        <x:v>O&amp;M</x:v>
      </x:c>
      <x:c r="B194" s="453" t="str">
        <x:v>LINHA MORTA</x:v>
      </x:c>
      <x:c r="C194" s="453" t="str">
        <x:v>5020200035</x:v>
      </x:c>
      <x:c r="D194" s="601" t="str">
        <x:v>RET ESTAI ANCORA LM</x:v>
      </x:c>
      <x:c r="E194" s="453" t="str">
        <x:v>CONJUNTO</x:v>
      </x:c>
      <x:c r="F194" s="604" t="n">
        <x:v>1046.666667</x:v>
      </x:c>
      <x:c r="G194" s="607" t="n">
        <x:v>258.43</x:v>
      </x:c>
      <x:c r="H194" s="607" t="n">
        <x:f>F194*G194</x:f>
        <x:v>270490.06675281</x:v>
      </x:c>
      <x:c r="I194" s="604" t="n">
        <x:v>955</x:v>
      </x:c>
      <x:c r="J194" s="607" t="n">
        <x:f>I194*G194</x:f>
        <x:v>246800.65</x:v>
      </x:c>
      <x:c r="K194" s="607" t="n">
        <x:f>I194-F194</x:f>
        <x:v>-91.66666699999996</x:v>
      </x:c>
      <x:c r="L194" s="607" t="n">
        <x:f>J194-H194</x:f>
        <x:v>-23689.41675280998</x:v>
      </x:c>
      <x:c r="M194" s="607" t="n">
        <x:v>275623.75</x:v>
      </x:c>
      <x:c r="N194" s="459" t="n">
        <x:f>IFERROR(M194/J194,"")</x:f>
        <x:v>1.1167869695643022</x:v>
      </x:c>
      <x:c r="O194" s="453" t="str">
        <x:v>VOLUME EQTL MAIOR</x:v>
      </x:c>
    </x:row>
    <x:row r="195">
      <x:c r="A195" s="453" t="str">
        <x:v>O&amp;M</x:v>
      </x:c>
      <x:c r="B195" s="453" t="str">
        <x:v>LINHA MORTA</x:v>
      </x:c>
      <x:c r="C195" s="453" t="str">
        <x:v>5021200049</x:v>
      </x:c>
      <x:c r="D195" s="601" t="str">
        <x:v>RET ISOLAD DISCO/ANCORAGEM LM</x:v>
      </x:c>
      <x:c r="E195" s="453" t="str">
        <x:v>CONJUNTO</x:v>
      </x:c>
      <x:c r="F195" s="604" t="n">
        <x:v>228</x:v>
      </x:c>
      <x:c r="G195" s="607" t="n">
        <x:v>209.4</x:v>
      </x:c>
      <x:c r="H195" s="607" t="n">
        <x:f>F195*G195</x:f>
        <x:v>47743.200000000004</x:v>
      </x:c>
      <x:c r="I195" s="604" t="n">
        <x:v>116</x:v>
      </x:c>
      <x:c r="J195" s="607" t="n">
        <x:f>I195*G195</x:f>
        <x:v>24290.4</x:v>
      </x:c>
      <x:c r="K195" s="607" t="n">
        <x:f>I195-F195</x:f>
        <x:v>-112</x:v>
      </x:c>
      <x:c r="L195" s="607" t="n">
        <x:f>J195-H195</x:f>
        <x:v>-23452.800000000003</x:v>
      </x:c>
      <x:c r="M195" s="607" t="n">
        <x:v>5023.68</x:v>
      </x:c>
      <x:c r="N195" s="459" t="n">
        <x:f>IFERROR(M195/J195,"")</x:f>
        <x:v>0.20681750815136843</x:v>
      </x:c>
      <x:c r="O195" s="453" t="str">
        <x:v>VOLUME EQTL MAIOR</x:v>
      </x:c>
    </x:row>
    <x:row r="196">
      <x:c r="A196" s="453" t="str">
        <x:v>O&amp;M</x:v>
      </x:c>
      <x:c r="B196" s="453" t="str">
        <x:v>LINHA MORTA</x:v>
      </x:c>
      <x:c r="C196" s="453" t="str">
        <x:v>5025300226</x:v>
      </x:c>
      <x:c r="D196" s="601" t="str">
        <x:v>RET RELIGADOR DIST 1F BASE C LM</x:v>
      </x:c>
      <x:c r="E196" s="453" t="str">
        <x:v>UNIDADE</x:v>
      </x:c>
      <x:c r="F196" s="604" t="n">
        <x:v>62.666667</x:v>
      </x:c>
      <x:c r="G196" s="607" t="n">
        <x:v>438.64</x:v>
      </x:c>
      <x:c r="H196" s="607" t="n">
        <x:f>F196*G196</x:f>
        <x:v>27488.106812879996</x:v>
      </x:c>
      <x:c r="I196" s="604" t="n">
        <x:v>11</x:v>
      </x:c>
      <x:c r="J196" s="607" t="n">
        <x:f>I196*G196</x:f>
        <x:v>4825.04</x:v>
      </x:c>
      <x:c r="K196" s="607" t="n">
        <x:f>I196-F196</x:f>
        <x:v>-51.666667</x:v>
      </x:c>
      <x:c r="L196" s="607" t="n">
        <x:f>J196-H196</x:f>
        <x:v>-22663.066812879995</x:v>
      </x:c>
      <x:c r="M196" s="607" t="n">
        <x:v>4855.29</x:v>
      </x:c>
      <x:c r="N196" s="459" t="n">
        <x:f>IFERROR(M196/J196,"")</x:f>
        <x:v>1.0062693780776948</x:v>
      </x:c>
      <x:c r="O196" s="453" t="str">
        <x:v>VOLUME EQTL MAIOR</x:v>
      </x:c>
    </x:row>
    <x:row r="197">
      <x:c r="A197" s="453" t="str">
        <x:v>O&amp;M</x:v>
      </x:c>
      <x:c r="B197" s="453" t="str">
        <x:v>LINHA MORTA</x:v>
      </x:c>
      <x:c r="C197" s="453" t="str">
        <x:v>5021000146</x:v>
      </x:c>
      <x:c r="D197" s="601" t="str">
        <x:v>RET ESTR PRI 1F ANC/AMA DP S/CRUZ LM</x:v>
      </x:c>
      <x:c r="E197" s="453" t="str">
        <x:v>CONJUNTO</x:v>
      </x:c>
      <x:c r="F197" s="604" t="n">
        <x:v>154.666667</x:v>
      </x:c>
      <x:c r="G197" s="607" t="n">
        <x:v>354.91</x:v>
      </x:c>
      <x:c r="H197" s="607" t="n">
        <x:f>F197*G197</x:f>
        <x:v>54892.74678497</x:v>
      </x:c>
      <x:c r="I197" s="604" t="n">
        <x:v>218</x:v>
      </x:c>
      <x:c r="J197" s="607" t="n">
        <x:f>I197*G197</x:f>
        <x:v>77370.38</x:v>
      </x:c>
      <x:c r="K197" s="607" t="n">
        <x:f>I197-F197</x:f>
        <x:v>63.33333300000001</x:v>
      </x:c>
      <x:c r="L197" s="607" t="n">
        <x:f>J197-H197</x:f>
        <x:v>22477.633215030008</x:v>
      </x:c>
      <x:c r="M197" s="607" t="n">
        <x:v>31919.56</x:v>
      </x:c>
      <x:c r="N197" s="459" t="n">
        <x:f>IFERROR(M197/J197,"")</x:f>
        <x:v>0.41255529570877125</x:v>
      </x:c>
      <x:c r="O197" s="453" t="str">
        <x:v>VOLUME SETUP MAIOR</x:v>
      </x:c>
    </x:row>
    <x:row r="198">
      <x:c r="A198" s="453" t="str">
        <x:v>O&amp;M</x:v>
      </x:c>
      <x:c r="B198" s="453" t="str">
        <x:v>LINHA MORTA</x:v>
      </x:c>
      <x:c r="C198" s="453" t="str">
        <x:v>5021100017</x:v>
      </x:c>
      <x:c r="D198" s="601" t="str">
        <x:v>RET ESTRUT SECUNDARIA CRUZETA BT LM</x:v>
      </x:c>
      <x:c r="E198" s="453" t="str">
        <x:v>CONJUNTO</x:v>
      </x:c>
      <x:c r="F198" s="604" t="n">
        <x:v>68</x:v>
      </x:c>
      <x:c r="G198" s="607" t="n">
        <x:v>319.03</x:v>
      </x:c>
      <x:c r="H198" s="607" t="n">
        <x:f>F198*G198</x:f>
        <x:v>21694.039999999997</x:v>
      </x:c>
      <x:c r="I198" s="604" t="n">
        <x:v>0</x:v>
      </x:c>
      <x:c r="J198" s="607" t="n">
        <x:f>I198*G198</x:f>
        <x:v>0</x:v>
      </x:c>
      <x:c r="K198" s="607" t="n">
        <x:f>I198-F198</x:f>
        <x:v>-68</x:v>
      </x:c>
      <x:c r="L198" s="607" t="n">
        <x:f>J198-H198</x:f>
        <x:v>-21694.039999999997</x:v>
      </x:c>
      <x:c r="M198" s="607" t="n">
        <x:v>0</x:v>
      </x:c>
      <x:c r="N198" s="459" t="str">
        <x:f>IFERROR(M198/J198,"")</x:f>
      </x:c>
      <x:c r="O198" s="453" t="str">
        <x:v>SEM HISTÓRICO EM 2025</x:v>
      </x:c>
    </x:row>
    <x:row r="199">
      <x:c r="A199" s="453" t="str">
        <x:v>O&amp;M</x:v>
      </x:c>
      <x:c r="B199" s="453" t="str">
        <x:v>LINHA VIVA</x:v>
      </x:c>
      <x:c r="C199" s="453" t="str">
        <x:v>5031200319</x:v>
      </x:c>
      <x:c r="D199" s="601" t="str">
        <x:v>RET ESTR PRI 1F SUSP/PAS SP S/CRUZ LV</x:v>
      </x:c>
      <x:c r="E199" s="453" t="str">
        <x:v>UNIDADE</x:v>
      </x:c>
      <x:c r="F199" s="604" t="n">
        <x:v>202.24</x:v>
      </x:c>
      <x:c r="G199" s="607" t="n">
        <x:v>119.92</x:v>
      </x:c>
      <x:c r="H199" s="607" t="n">
        <x:f>F199*G199</x:f>
        <x:v>24252.6208</x:v>
      </x:c>
      <x:c r="I199" s="604" t="n">
        <x:v>29</x:v>
      </x:c>
      <x:c r="J199" s="607" t="n">
        <x:f>I199*G199</x:f>
        <x:v>3477.68</x:v>
      </x:c>
      <x:c r="K199" s="607" t="n">
        <x:f>I199-F199</x:f>
        <x:v>-173.24</x:v>
      </x:c>
      <x:c r="L199" s="607" t="n">
        <x:f>J199-H199</x:f>
        <x:v>-20774.9408</x:v>
      </x:c>
      <x:c r="M199" s="607" t="n">
        <x:v>5219.13</x:v>
      </x:c>
      <x:c r="N199" s="459" t="n">
        <x:f>IFERROR(M199/J199,"")</x:f>
        <x:v>1.5007505003335557</x:v>
      </x:c>
      <x:c r="O199" s="453" t="str">
        <x:v>VOLUME EQTL MAIOR</x:v>
      </x:c>
    </x:row>
    <x:row r="200">
      <x:c r="A200" s="453" t="str">
        <x:v>O&amp;M</x:v>
      </x:c>
      <x:c r="B200" s="453" t="str">
        <x:v>LINHA MORTA</x:v>
      </x:c>
      <x:c r="C200" s="453" t="str">
        <x:v>5021000154</x:v>
      </x:c>
      <x:c r="D200" s="601" t="str">
        <x:v>RET ESTR PRI 2/3F ANC/AMA CRUZ DP HT LM</x:v>
      </x:c>
      <x:c r="E200" s="453" t="str">
        <x:v>CONJUNTO</x:v>
      </x:c>
      <x:c r="F200" s="604" t="n">
        <x:v>14.666667</x:v>
      </x:c>
      <x:c r="G200" s="607" t="n">
        <x:v>1277.42</x:v>
      </x:c>
      <x:c r="H200" s="607" t="n">
        <x:f>F200*G200</x:f>
        <x:v>18735.49375914</x:v>
      </x:c>
      <x:c r="I200" s="604" t="n">
        <x:v>0</x:v>
      </x:c>
      <x:c r="J200" s="607" t="n">
        <x:f>I200*G200</x:f>
        <x:v>0</x:v>
      </x:c>
      <x:c r="K200" s="607" t="n">
        <x:f>I200-F200</x:f>
        <x:v>-14.666667</x:v>
      </x:c>
      <x:c r="L200" s="607" t="n">
        <x:f>J200-H200</x:f>
        <x:v>-18735.49375914</x:v>
      </x:c>
      <x:c r="M200" s="607" t="n">
        <x:v>0</x:v>
      </x:c>
      <x:c r="N200" s="459" t="str">
        <x:f>IFERROR(M200/J200,"")</x:f>
      </x:c>
      <x:c r="O200" s="453" t="str">
        <x:v>SEM HISTÓRICO EM 2025</x:v>
      </x:c>
    </x:row>
    <x:row r="201">
      <x:c r="A201" s="453" t="str">
        <x:v>O&amp;M</x:v>
      </x:c>
      <x:c r="B201" s="453" t="str">
        <x:v>LINHA MORTA</x:v>
      </x:c>
      <x:c r="C201" s="453" t="str">
        <x:v>5022000257</x:v>
      </x:c>
      <x:c r="D201" s="601" t="str">
        <x:v>INST ESTRIBO OU GRAMPO LINHA VIVA RD LM</x:v>
      </x:c>
      <x:c r="E201" s="453" t="str">
        <x:v>UNIDADE</x:v>
      </x:c>
      <x:c r="F201" s="604" t="n">
        <x:v>194.147346</x:v>
      </x:c>
      <x:c r="G201" s="607" t="n">
        <x:v>187.31</x:v>
      </x:c>
      <x:c r="H201" s="607" t="n">
        <x:f>F201*G201</x:f>
        <x:v>36365.73937926</x:v>
      </x:c>
      <x:c r="I201" s="604" t="n">
        <x:v>96</x:v>
      </x:c>
      <x:c r="J201" s="607" t="n">
        <x:f>I201*G201</x:f>
        <x:v>17981.760000000002</x:v>
      </x:c>
      <x:c r="K201" s="607" t="n">
        <x:f>I201-F201</x:f>
        <x:v>-98.147346</x:v>
      </x:c>
      <x:c r="L201" s="607" t="n">
        <x:f>J201-H201</x:f>
        <x:v>-18383.979379259996</x:v>
      </x:c>
      <x:c r="M201" s="607" t="n">
        <x:v>20025.85</x:v>
      </x:c>
      <x:c r="N201" s="459" t="n">
        <x:f>IFERROR(M201/J201,"")</x:f>
        <x:v>1.113675746979161</x:v>
      </x:c>
      <x:c r="O201" s="453" t="str">
        <x:v>VOLUME EQTL MAIOR</x:v>
      </x:c>
    </x:row>
    <x:row r="202">
      <x:c r="A202" s="453" t="str">
        <x:v>O&amp;M</x:v>
      </x:c>
      <x:c r="B202" s="453" t="str">
        <x:v>LINHA MORTA</x:v>
      </x:c>
      <x:c r="C202" s="453" t="str">
        <x:v>5025300125</x:v>
      </x:c>
      <x:c r="D202" s="601" t="str">
        <x:v>RET REGULADOR TENSAO 3F POSTE/PLATAF LM</x:v>
      </x:c>
      <x:c r="E202" s="453" t="str">
        <x:v>UNIDADE</x:v>
      </x:c>
      <x:c r="F202" s="604" t="n">
        <x:v>25</x:v>
      </x:c>
      <x:c r="G202" s="607" t="n">
        <x:v>1292.54</x:v>
      </x:c>
      <x:c r="H202" s="607" t="n">
        <x:f>F202*G202</x:f>
        <x:v>32313.5</x:v>
      </x:c>
      <x:c r="I202" s="604" t="n">
        <x:v>11</x:v>
      </x:c>
      <x:c r="J202" s="607" t="n">
        <x:f>I202*G202</x:f>
        <x:v>14217.939999999999</x:v>
      </x:c>
      <x:c r="K202" s="607" t="n">
        <x:f>I202-F202</x:f>
        <x:v>-14</x:v>
      </x:c>
      <x:c r="L202" s="607" t="n">
        <x:f>J202-H202</x:f>
        <x:v>-18095.56</x:v>
      </x:c>
      <x:c r="M202" s="607" t="n">
        <x:v>45918.04</x:v>
      </x:c>
      <x:c r="N202" s="459" t="n">
        <x:f>IFERROR(M202/J202,"")</x:f>
        <x:v>3.2295845952367226</x:v>
      </x:c>
      <x:c r="O202" s="453" t="str">
        <x:v>VOLUME EQTL MAIOR</x:v>
      </x:c>
    </x:row>
    <x:row r="203">
      <x:c r="A203" s="453" t="str">
        <x:v>O&amp;M</x:v>
      </x:c>
      <x:c r="B203" s="453" t="str">
        <x:v>LINHA MORTA</x:v>
      </x:c>
      <x:c r="C203" s="453" t="str">
        <x:v>5025300111</x:v>
      </x:c>
      <x:c r="D203" s="601" t="str">
        <x:v>OPERAR/MANOB CHAVE/GRAMPO LV LM</x:v>
      </x:c>
      <x:c r="E203" s="453" t="str">
        <x:v>CONJUNTO</x:v>
      </x:c>
      <x:c r="F203" s="604" t="n">
        <x:v>37.719567</x:v>
      </x:c>
      <x:c r="G203" s="607" t="n">
        <x:v>420.9</x:v>
      </x:c>
      <x:c r="H203" s="607" t="n">
        <x:f>F203*G203</x:f>
        <x:v>15876.165750299999</x:v>
      </x:c>
      <x:c r="I203" s="604" t="n">
        <x:v>0</x:v>
      </x:c>
      <x:c r="J203" s="607" t="n">
        <x:f>I203*G203</x:f>
        <x:v>0</x:v>
      </x:c>
      <x:c r="K203" s="607" t="n">
        <x:f>I203-F203</x:f>
        <x:v>-37.719567</x:v>
      </x:c>
      <x:c r="L203" s="607" t="n">
        <x:f>J203-H203</x:f>
        <x:v>-15876.165750299999</x:v>
      </x:c>
      <x:c r="M203" s="607" t="n">
        <x:v>0</x:v>
      </x:c>
      <x:c r="N203" s="459" t="str">
        <x:f>IFERROR(M203/J203,"")</x:f>
      </x:c>
      <x:c r="O203" s="453" t="str">
        <x:v>SEM HISTÓRICO EM 2025</x:v>
      </x:c>
    </x:row>
    <x:row r="204">
      <x:c r="A204" s="453" t="str">
        <x:v>O&amp;M</x:v>
      </x:c>
      <x:c r="B204" s="453" t="str">
        <x:v>LINHA MORTA</x:v>
      </x:c>
      <x:c r="C204" s="453" t="str">
        <x:v>5021000155</x:v>
      </x:c>
      <x:c r="D204" s="601" t="str">
        <x:v>INST ESTR PRI 2/3F ANC/AMA S/CRUZ HTE LM</x:v>
      </x:c>
      <x:c r="E204" s="453" t="str">
        <x:v>CONJUNTO</x:v>
      </x:c>
      <x:c r="F204" s="604" t="n">
        <x:v>10.666667</x:v>
      </x:c>
      <x:c r="G204" s="607" t="n">
        <x:v>1478.14</x:v>
      </x:c>
      <x:c r="H204" s="607" t="n">
        <x:f>F204*G204</x:f>
        <x:v>15766.827159380002</x:v>
      </x:c>
      <x:c r="I204" s="604" t="n">
        <x:v>0</x:v>
      </x:c>
      <x:c r="J204" s="607" t="n">
        <x:f>I204*G204</x:f>
        <x:v>0</x:v>
      </x:c>
      <x:c r="K204" s="607" t="n">
        <x:f>I204-F204</x:f>
        <x:v>-10.666667</x:v>
      </x:c>
      <x:c r="L204" s="607" t="n">
        <x:f>J204-H204</x:f>
        <x:v>-15766.827159380002</x:v>
      </x:c>
      <x:c r="M204" s="607" t="n">
        <x:v>0</x:v>
      </x:c>
      <x:c r="N204" s="459" t="str">
        <x:f>IFERROR(M204/J204,"")</x:f>
      </x:c>
      <x:c r="O204" s="453" t="str">
        <x:v>SEM HISTÓRICO EM 2025</x:v>
      </x:c>
    </x:row>
    <x:row r="205">
      <x:c r="A205" s="453" t="str">
        <x:v>O&amp;M</x:v>
      </x:c>
      <x:c r="B205" s="453" t="str">
        <x:v>LINHA VIVA</x:v>
      </x:c>
      <x:c r="C205" s="453" t="str">
        <x:v>5031300113</x:v>
      </x:c>
      <x:c r="D205" s="601" t="str">
        <x:v>RET ISOLAD DISCO/ANCORAGEM LV</x:v>
      </x:c>
      <x:c r="E205" s="453" t="str">
        <x:v>CONJUNTO</x:v>
      </x:c>
      <x:c r="F205" s="604" t="n">
        <x:v>177.786667</x:v>
      </x:c>
      <x:c r="G205" s="607" t="n">
        <x:v>254.55</x:v>
      </x:c>
      <x:c r="H205" s="607" t="n">
        <x:f>F205*G205</x:f>
        <x:v>45255.59608485</x:v>
      </x:c>
      <x:c r="I205" s="604" t="n">
        <x:v>116</x:v>
      </x:c>
      <x:c r="J205" s="607" t="n">
        <x:f>I205*G205</x:f>
        <x:v>29527.800000000003</x:v>
      </x:c>
      <x:c r="K205" s="607" t="n">
        <x:f>I205-F205</x:f>
        <x:v>-61.786666999999994</x:v>
      </x:c>
      <x:c r="L205" s="607" t="n">
        <x:f>J205-H205</x:f>
        <x:v>-15727.79608485</x:v>
      </x:c>
      <x:c r="M205" s="607" t="n">
        <x:v>20102.19</x:v>
      </x:c>
      <x:c r="N205" s="459" t="n">
        <x:f>IFERROR(M205/J205,"")</x:f>
        <x:v>0.6807886127649198</x:v>
      </x:c>
      <x:c r="O205" s="453" t="str">
        <x:v>VOLUME EQTL MAIOR</x:v>
      </x:c>
    </x:row>
    <x:row r="206">
      <x:c r="A206" s="453" t="str">
        <x:v>O&amp;M</x:v>
      </x:c>
      <x:c r="B206" s="453" t="str">
        <x:v>LINHA MORTA</x:v>
      </x:c>
      <x:c r="C206" s="453" t="str">
        <x:v>5022000250</x:v>
      </x:c>
      <x:c r="D206" s="601" t="str">
        <x:v>INST FLY TAP/CRUZAM AEREO LM</x:v>
      </x:c>
      <x:c r="E206" s="453" t="str">
        <x:v>UNIDADE</x:v>
      </x:c>
      <x:c r="F206" s="604" t="n">
        <x:v>6.666667</x:v>
      </x:c>
      <x:c r="G206" s="607" t="n">
        <x:v>541.17</x:v>
      </x:c>
      <x:c r="H206" s="607" t="n">
        <x:f>F206*G206</x:f>
        <x:v>3607.8001803899997</x:v>
      </x:c>
      <x:c r="I206" s="604" t="n">
        <x:v>35</x:v>
      </x:c>
      <x:c r="J206" s="607" t="n">
        <x:f>I206*G206</x:f>
        <x:v>18940.949999999997</x:v>
      </x:c>
      <x:c r="K206" s="607" t="n">
        <x:f>I206-F206</x:f>
        <x:v>28.333333</x:v>
      </x:c>
      <x:c r="L206" s="607" t="n">
        <x:f>J206-H206</x:f>
        <x:v>15333.149819609996</x:v>
      </x:c>
      <x:c r="M206" s="607" t="n">
        <x:v>6504.46</x:v>
      </x:c>
      <x:c r="N206" s="459" t="n">
        <x:f>IFERROR(M206/J206,"")</x:f>
        <x:v>0.3434072736583963</x:v>
      </x:c>
      <x:c r="O206" s="453" t="str">
        <x:v>VOLUME SETUP MAIOR</x:v>
      </x:c>
    </x:row>
    <x:row r="207">
      <x:c r="A207" s="453" t="str">
        <x:v>O&amp;M</x:v>
      </x:c>
      <x:c r="B207" s="453" t="str">
        <x:v>LINHA MORTA</x:v>
      </x:c>
      <x:c r="C207" s="453" t="str">
        <x:v>5025300384</x:v>
      </x:c>
      <x:c r="D207" s="601" t="str">
        <x:v>RET ESPACADOR/AFASTADOR REDE PRI/SEC LM</x:v>
      </x:c>
      <x:c r="E207" s="453" t="str">
        <x:v>CONJUNTO</x:v>
      </x:c>
      <x:c r="F207" s="604" t="n">
        <x:v>246.666667</x:v>
      </x:c>
      <x:c r="G207" s="607" t="n">
        <x:v>157.74</x:v>
      </x:c>
      <x:c r="H207" s="607" t="n">
        <x:f>F207*G207</x:f>
        <x:v>38909.20005258</x:v>
      </x:c>
      <x:c r="I207" s="604" t="n">
        <x:v>152</x:v>
      </x:c>
      <x:c r="J207" s="607" t="n">
        <x:f>I207*G207</x:f>
        <x:v>23976.480000000003</x:v>
      </x:c>
      <x:c r="K207" s="607" t="n">
        <x:f>I207-F207</x:f>
        <x:v>-94.66666699999999</x:v>
      </x:c>
      <x:c r="L207" s="607" t="n">
        <x:f>J207-H207</x:f>
        <x:v>-14932.72005258</x:v>
      </x:c>
      <x:c r="M207" s="607" t="n">
        <x:v>5417.45</x:v>
      </x:c>
      <x:c r="N207" s="459" t="n">
        <x:f>IFERROR(M207/J207,"")</x:f>
        <x:v>0.22594851287595172</x:v>
      </x:c>
      <x:c r="O207" s="453" t="str">
        <x:v>VOLUME EQTL MAIOR</x:v>
      </x:c>
    </x:row>
    <x:row r="208">
      <x:c r="A208" s="453" t="str">
        <x:v>O&amp;M</x:v>
      </x:c>
      <x:c r="B208" s="453" t="str">
        <x:v>LINHA VIVA</x:v>
      </x:c>
      <x:c r="C208" s="453" t="str">
        <x:v>5033000297</x:v>
      </x:c>
      <x:c r="D208" s="601" t="str">
        <x:v>RET CHAVE FACA LV</x:v>
      </x:c>
      <x:c r="E208" s="453" t="str">
        <x:v>UNIDADE</x:v>
      </x:c>
      <x:c r="F208" s="604" t="n">
        <x:v>753</x:v>
      </x:c>
      <x:c r="G208" s="607" t="n">
        <x:v>338.64</x:v>
      </x:c>
      <x:c r="H208" s="607" t="n">
        <x:f>F208*G208</x:f>
        <x:v>254995.91999999998</x:v>
      </x:c>
      <x:c r="I208" s="604" t="n">
        <x:v>709</x:v>
      </x:c>
      <x:c r="J208" s="607" t="n">
        <x:f>I208*G208</x:f>
        <x:v>240095.75999999998</x:v>
      </x:c>
      <x:c r="K208" s="607" t="n">
        <x:f>I208-F208</x:f>
        <x:v>-44</x:v>
      </x:c>
      <x:c r="L208" s="607" t="n">
        <x:f>J208-H208</x:f>
        <x:v>-14900.160000000003</x:v>
      </x:c>
      <x:c r="M208" s="607" t="n">
        <x:v>369006.45</x:v>
      </x:c>
      <x:c r="N208" s="459" t="n">
        <x:f>IFERROR(M208/J208,"")</x:f>
        <x:v>1.5369136464550646</x:v>
      </x:c>
      <x:c r="O208" s="453" t="str">
        <x:v>VOLUME EQTL MAIOR</x:v>
      </x:c>
    </x:row>
    <x:row r="209">
      <x:c r="A209" s="453" t="str">
        <x:v>O&amp;M</x:v>
      </x:c>
      <x:c r="B209" s="453" t="str">
        <x:v>LINHA MORTA</x:v>
      </x:c>
      <x:c r="C209" s="453" t="str">
        <x:v>5020200039</x:v>
      </x:c>
      <x:c r="D209" s="601" t="str">
        <x:v>TENSIONAR ESTAI LM</x:v>
      </x:c>
      <x:c r="E209" s="453" t="str">
        <x:v>CONJUNTO</x:v>
      </x:c>
      <x:c r="F209" s="604" t="n">
        <x:v>0</x:v>
      </x:c>
      <x:c r="G209" s="607" t="n">
        <x:v>184.03</x:v>
      </x:c>
      <x:c r="H209" s="607" t="n">
        <x:f>F209*G209</x:f>
        <x:v>0</x:v>
      </x:c>
      <x:c r="I209" s="604" t="n">
        <x:v>79</x:v>
      </x:c>
      <x:c r="J209" s="607" t="n">
        <x:f>I209*G209</x:f>
        <x:v>14538.37</x:v>
      </x:c>
      <x:c r="K209" s="607" t="n">
        <x:f>I209-F209</x:f>
        <x:v>79</x:v>
      </x:c>
      <x:c r="L209" s="607" t="n">
        <x:f>J209-H209</x:f>
        <x:v>14538.37</x:v>
      </x:c>
      <x:c r="M209" s="607" t="n">
        <x:v>7710.4</x:v>
      </x:c>
      <x:c r="N209" s="459" t="n">
        <x:f>IFERROR(M209/J209,"")</x:f>
        <x:v>0.530348312775091</x:v>
      </x:c>
      <x:c r="O209" s="453" t="str">
        <x:v>NÃO PREVISTO PELA EQTL</x:v>
      </x:c>
    </x:row>
    <x:row r="210">
      <x:c r="A210" s="453" t="str">
        <x:v>O&amp;M</x:v>
      </x:c>
      <x:c r="B210" s="453" t="str">
        <x:v>LINHA MORTA</x:v>
      </x:c>
      <x:c r="C210" s="453" t="str">
        <x:v>5022000240</x:v>
      </x:c>
      <x:c r="D210" s="601" t="str">
        <x:v>TENSIONAR COND NU COBRE &lt;= 50MM² LM</x:v>
      </x:c>
      <x:c r="E210" s="453" t="str">
        <x:v>UNIDADE</x:v>
      </x:c>
      <x:c r="F210" s="604" t="n">
        <x:v>110.783025</x:v>
      </x:c>
      <x:c r="G210" s="607" t="n">
        <x:v>208.87</x:v>
      </x:c>
      <x:c r="H210" s="607" t="n">
        <x:f>F210*G210</x:f>
        <x:v>23139.25043175</x:v>
      </x:c>
      <x:c r="I210" s="604" t="n">
        <x:v>41.521</x:v>
      </x:c>
      <x:c r="J210" s="607" t="n">
        <x:f>I210*G210</x:f>
        <x:v>8672.49127</x:v>
      </x:c>
      <x:c r="K210" s="607" t="n">
        <x:f>I210-F210</x:f>
        <x:v>-69.262025</x:v>
      </x:c>
      <x:c r="L210" s="607" t="n">
        <x:f>J210-H210</x:f>
        <x:v>-14466.759161749998</x:v>
      </x:c>
      <x:c r="M210" s="607" t="n">
        <x:v>129327.77</x:v>
      </x:c>
      <x:c r="N210" s="459" t="n">
        <x:f>IFERROR(M210/J210,"")</x:f>
        <x:v>14.912412820451303</x:v>
      </x:c>
      <x:c r="O210" s="453" t="str">
        <x:v>VOLUME EQTL MAIOR</x:v>
      </x:c>
    </x:row>
    <x:row r="211">
      <x:c r="A211" s="453" t="str">
        <x:v>O&amp;M</x:v>
      </x:c>
      <x:c r="B211" s="453" t="str">
        <x:v>LINHA MORTA</x:v>
      </x:c>
      <x:c r="C211" s="453" t="str">
        <x:v>5022000277</x:v>
      </x:c>
      <x:c r="D211" s="601" t="str">
        <x:v>RET COND COBERTO RDC 35-70MM2 LM</x:v>
      </x:c>
      <x:c r="E211" s="453" t="str">
        <x:v>METRO</x:v>
      </x:c>
      <x:c r="F211" s="604" t="n">
        <x:v>576</x:v>
      </x:c>
      <x:c r="G211" s="607" t="n">
        <x:v>4.07</x:v>
      </x:c>
      <x:c r="H211" s="607" t="n">
        <x:f>F211*G211</x:f>
        <x:v>2344.32</x:v>
      </x:c>
      <x:c r="I211" s="604" t="n">
        <x:v>4079</x:v>
      </x:c>
      <x:c r="J211" s="607" t="n">
        <x:f>I211*G211</x:f>
        <x:v>16601.530000000002</x:v>
      </x:c>
      <x:c r="K211" s="607" t="n">
        <x:f>I211-F211</x:f>
        <x:v>3503</x:v>
      </x:c>
      <x:c r="L211" s="607" t="n">
        <x:f>J211-H211</x:f>
        <x:v>14257.210000000003</x:v>
      </x:c>
      <x:c r="M211" s="607" t="n">
        <x:v>13707.25</x:v>
      </x:c>
      <x:c r="N211" s="459" t="n">
        <x:f>IFERROR(M211/J211,"")</x:f>
        <x:v>0.8256618516486129</x:v>
      </x:c>
      <x:c r="O211" s="453" t="str">
        <x:v>VOLUME SETUP MAIOR</x:v>
      </x:c>
    </x:row>
    <x:row r="212">
      <x:c r="A212" s="453" t="str">
        <x:v>O&amp;M</x:v>
      </x:c>
      <x:c r="B212" s="453" t="str">
        <x:v>LINHA MORTA</x:v>
      </x:c>
      <x:c r="C212" s="453" t="str">
        <x:v>5022200036</x:v>
      </x:c>
      <x:c r="D212" s="601" t="str">
        <x:v>INST FIO TERRA LM</x:v>
      </x:c>
      <x:c r="E212" s="453" t="str">
        <x:v>UNIDADE</x:v>
      </x:c>
      <x:c r="F212" s="604" t="n">
        <x:v>12.645256</x:v>
      </x:c>
      <x:c r="G212" s="607" t="n">
        <x:v>286.95</x:v>
      </x:c>
      <x:c r="H212" s="607" t="n">
        <x:f>F212*G212</x:f>
        <x:v>3628.5562092</x:v>
      </x:c>
      <x:c r="I212" s="604" t="n">
        <x:v>61</x:v>
      </x:c>
      <x:c r="J212" s="607" t="n">
        <x:f>I212*G212</x:f>
        <x:v>17503.95</x:v>
      </x:c>
      <x:c r="K212" s="607" t="n">
        <x:f>I212-F212</x:f>
        <x:v>48.354744</x:v>
      </x:c>
      <x:c r="L212" s="607" t="n">
        <x:f>J212-H212</x:f>
        <x:v>13875.3937908</x:v>
      </x:c>
      <x:c r="M212" s="607" t="n">
        <x:v>5953.6</x:v>
      </x:c>
      <x:c r="N212" s="459" t="n">
        <x:f>IFERROR(M212/J212,"")</x:f>
        <x:v>0.3401289423244468</x:v>
      </x:c>
      <x:c r="O212" s="453" t="str">
        <x:v>VOLUME SETUP MAIOR</x:v>
      </x:c>
    </x:row>
    <x:row r="213">
      <x:c r="A213" s="453" t="str">
        <x:v>O&amp;M</x:v>
      </x:c>
      <x:c r="B213" s="453" t="str">
        <x:v>LINHA VIVA</x:v>
      </x:c>
      <x:c r="C213" s="453" t="str">
        <x:v>5031200325</x:v>
      </x:c>
      <x:c r="D213" s="601" t="str">
        <x:v>RET ESTR PRI 1F ANC/AMA DP S/CRUZ LV</x:v>
      </x:c>
      <x:c r="E213" s="453" t="str">
        <x:v>UNIDADE</x:v>
      </x:c>
      <x:c r="F213" s="604" t="n">
        <x:v>44</x:v>
      </x:c>
      <x:c r="G213" s="607" t="n">
        <x:v>321.92</x:v>
      </x:c>
      <x:c r="H213" s="607" t="n">
        <x:f>F213*G213</x:f>
        <x:v>14164.480000000001</x:v>
      </x:c>
      <x:c r="I213" s="604" t="n">
        <x:v>1</x:v>
      </x:c>
      <x:c r="J213" s="607" t="n">
        <x:f>I213*G213</x:f>
        <x:v>321.92</x:v>
      </x:c>
      <x:c r="K213" s="607" t="n">
        <x:f>I213-F213</x:f>
        <x:v>-43</x:v>
      </x:c>
      <x:c r="L213" s="607" t="n">
        <x:f>J213-H213</x:f>
        <x:v>-13842.560000000001</x:v>
      </x:c>
      <x:c r="M213" s="607" t="n">
        <x:v>721.69</x:v>
      </x:c>
      <x:c r="N213" s="459" t="n">
        <x:f>IFERROR(M213/J213,"")</x:f>
        <x:v>2.2418302683896623</x:v>
      </x:c>
      <x:c r="O213" s="453" t="str">
        <x:v>VOLUME EQTL MAIOR</x:v>
      </x:c>
    </x:row>
    <x:row r="214">
      <x:c r="A214" s="453" t="str">
        <x:v>O&amp;M</x:v>
      </x:c>
      <x:c r="B214" s="453" t="str">
        <x:v>LINHA MORTA</x:v>
      </x:c>
      <x:c r="C214" s="453" t="str">
        <x:v>5022000232</x:v>
      </x:c>
      <x:c r="D214" s="601" t="str">
        <x:v>INST COND NU COBRE &lt;= 50MM² LM</x:v>
      </x:c>
      <x:c r="E214" s="453" t="str">
        <x:v>METRO</x:v>
      </x:c>
      <x:c r="F214" s="604" t="n">
        <x:v>934.666667</x:v>
      </x:c>
      <x:c r="G214" s="607" t="n">
        <x:v>4.6</x:v>
      </x:c>
      <x:c r="H214" s="607" t="n">
        <x:f>F214*G214</x:f>
        <x:v>4299.4666682</x:v>
      </x:c>
      <x:c r="I214" s="604" t="n">
        <x:v>3829</x:v>
      </x:c>
      <x:c r="J214" s="607" t="n">
        <x:f>I214*G214</x:f>
        <x:v>17613.399999999998</x:v>
      </x:c>
      <x:c r="K214" s="607" t="n">
        <x:f>I214-F214</x:f>
        <x:v>2894.333333</x:v>
      </x:c>
      <x:c r="L214" s="607" t="n">
        <x:f>J214-H214</x:f>
        <x:v>13313.933331799999</x:v>
      </x:c>
      <x:c r="M214" s="607" t="n">
        <x:v>24635.7</x:v>
      </x:c>
      <x:c r="N214" s="459" t="n">
        <x:f>IFERROR(M214/J214,"")</x:f>
        <x:v>1.3986907695277462</x:v>
      </x:c>
      <x:c r="O214" s="453" t="str">
        <x:v>VOLUME SETUP MAIOR</x:v>
      </x:c>
    </x:row>
    <x:row r="215">
      <x:c r="A215" s="453" t="str">
        <x:v>O&amp;M</x:v>
      </x:c>
      <x:c r="B215" s="453" t="str">
        <x:v>LINHA MORTA</x:v>
      </x:c>
      <x:c r="C215" s="453" t="str">
        <x:v>5021000159</x:v>
      </x:c>
      <x:c r="D215" s="601" t="str">
        <x:v>RET ESTR PRI RDC PASSANTE SIMPLES LM</x:v>
      </x:c>
      <x:c r="E215" s="453" t="str">
        <x:v>CONJUNTO</x:v>
      </x:c>
      <x:c r="F215" s="604" t="n">
        <x:v>8</x:v>
      </x:c>
      <x:c r="G215" s="607" t="n">
        <x:v>349.13</x:v>
      </x:c>
      <x:c r="H215" s="607" t="n">
        <x:f>F215*G215</x:f>
        <x:v>2793.04</x:v>
      </x:c>
      <x:c r="I215" s="604" t="n">
        <x:v>46</x:v>
      </x:c>
      <x:c r="J215" s="607" t="n">
        <x:f>I215*G215</x:f>
        <x:v>16059.98</x:v>
      </x:c>
      <x:c r="K215" s="607" t="n">
        <x:f>I215-F215</x:f>
        <x:v>38</x:v>
      </x:c>
      <x:c r="L215" s="607" t="n">
        <x:f>J215-H215</x:f>
        <x:v>13266.939999999999</x:v>
      </x:c>
      <x:c r="M215" s="607" t="n">
        <x:v>7540.35</x:v>
      </x:c>
      <x:c r="N215" s="459" t="n">
        <x:f>IFERROR(M215/J215,"")</x:f>
        <x:v>0.46951179266723875</x:v>
      </x:c>
      <x:c r="O215" s="453" t="str">
        <x:v>VOLUME SETUP MAIOR</x:v>
      </x:c>
    </x:row>
    <x:row r="216">
      <x:c r="A216" s="453" t="str">
        <x:v>O&amp;M</x:v>
      </x:c>
      <x:c r="B216" s="453" t="str">
        <x:v>LINHA MORTA</x:v>
      </x:c>
      <x:c r="C216" s="453" t="str">
        <x:v>5022000267</x:v>
      </x:c>
      <x:c r="D216" s="601" t="str">
        <x:v>RET COND 4PLEX BT 3X10(10)-3X120(70) LM</x:v>
      </x:c>
      <x:c r="E216" s="453" t="str">
        <x:v>METRO</x:v>
      </x:c>
      <x:c r="F216" s="604" t="n">
        <x:v>2454</x:v>
      </x:c>
      <x:c r="G216" s="607" t="n">
        <x:v>5</x:v>
      </x:c>
      <x:c r="H216" s="607" t="n">
        <x:f>F216*G216</x:f>
        <x:v>12270</x:v>
      </x:c>
      <x:c r="I216" s="604" t="n">
        <x:v>0</x:v>
      </x:c>
      <x:c r="J216" s="607" t="n">
        <x:f>I216*G216</x:f>
        <x:v>0</x:v>
      </x:c>
      <x:c r="K216" s="607" t="n">
        <x:f>I216-F216</x:f>
        <x:v>-2454</x:v>
      </x:c>
      <x:c r="L216" s="607" t="n">
        <x:f>J216-H216</x:f>
        <x:v>-12270</x:v>
      </x:c>
      <x:c r="M216" s="607" t="n">
        <x:v>0</x:v>
      </x:c>
      <x:c r="N216" s="459" t="str">
        <x:f>IFERROR(M216/J216,"")</x:f>
      </x:c>
      <x:c r="O216" s="453" t="str">
        <x:v>SEM HISTÓRICO EM 2025</x:v>
      </x:c>
    </x:row>
    <x:row r="217">
      <x:c r="A217" s="453" t="str">
        <x:v>O&amp;M</x:v>
      </x:c>
      <x:c r="B217" s="453" t="str">
        <x:v>LINHA MORTA</x:v>
      </x:c>
      <x:c r="C217" s="453" t="str">
        <x:v>5022000275</x:v>
      </x:c>
      <x:c r="D217" s="601" t="str">
        <x:v>TENSIONAR COND MULTIPLEXADO LM</x:v>
      </x:c>
      <x:c r="E217" s="453" t="str">
        <x:v>UNIDADE</x:v>
      </x:c>
      <x:c r="F217" s="604" t="n">
        <x:v>31.46548</x:v>
      </x:c>
      <x:c r="G217" s="607" t="n">
        <x:v>376.86</x:v>
      </x:c>
      <x:c r="H217" s="607" t="n">
        <x:f>F217*G217</x:f>
        <x:v>11858.0807928</x:v>
      </x:c>
      <x:c r="I217" s="604" t="n">
        <x:v>0</x:v>
      </x:c>
      <x:c r="J217" s="607" t="n">
        <x:f>I217*G217</x:f>
        <x:v>0</x:v>
      </x:c>
      <x:c r="K217" s="607" t="n">
        <x:f>I217-F217</x:f>
        <x:v>-31.46548</x:v>
      </x:c>
      <x:c r="L217" s="607" t="n">
        <x:f>J217-H217</x:f>
        <x:v>-11858.0807928</x:v>
      </x:c>
      <x:c r="M217" s="607" t="n">
        <x:v>0</x:v>
      </x:c>
      <x:c r="N217" s="459" t="str">
        <x:f>IFERROR(M217/J217,"")</x:f>
      </x:c>
      <x:c r="O217" s="453" t="str">
        <x:v>SEM HISTÓRICO EM 2025</x:v>
      </x:c>
    </x:row>
    <x:row r="218">
      <x:c r="A218" s="453" t="str">
        <x:v>O&amp;M</x:v>
      </x:c>
      <x:c r="B218" s="453" t="str">
        <x:v>LINHA MORTA</x:v>
      </x:c>
      <x:c r="C218" s="453" t="str">
        <x:v>5022000279</x:v>
      </x:c>
      <x:c r="D218" s="601" t="str">
        <x:v>RET COND COBERTO RDC 95-185MM2 LM</x:v>
      </x:c>
      <x:c r="E218" s="453" t="str">
        <x:v>METRO</x:v>
      </x:c>
      <x:c r="F218" s="604" t="n">
        <x:v>233.333333</x:v>
      </x:c>
      <x:c r="G218" s="607" t="n">
        <x:v>5.52</x:v>
      </x:c>
      <x:c r="H218" s="607" t="n">
        <x:f>F218*G218</x:f>
        <x:v>1287.99999816</x:v>
      </x:c>
      <x:c r="I218" s="604" t="n">
        <x:v>2379</x:v>
      </x:c>
      <x:c r="J218" s="607" t="n">
        <x:f>I218*G218</x:f>
        <x:v>13132.079999999998</x:v>
      </x:c>
      <x:c r="K218" s="607" t="n">
        <x:f>I218-F218</x:f>
        <x:v>2145.666667</x:v>
      </x:c>
      <x:c r="L218" s="607" t="n">
        <x:f>J218-H218</x:f>
        <x:v>11844.080001839999</x:v>
      </x:c>
      <x:c r="M218" s="607" t="n">
        <x:v>10108.17</x:v>
      </x:c>
      <x:c r="N218" s="459" t="n">
        <x:f>IFERROR(M218/J218,"")</x:f>
        <x:v>0.7697310707823894</x:v>
      </x:c>
      <x:c r="O218" s="453" t="str">
        <x:v>VOLUME SETUP MAIOR</x:v>
      </x:c>
    </x:row>
    <x:row r="219">
      <x:c r="A219" s="453" t="str">
        <x:v>O&amp;M</x:v>
      </x:c>
      <x:c r="B219" s="453" t="str">
        <x:v>LINHA MORTA</x:v>
      </x:c>
      <x:c r="C219" s="453" t="str">
        <x:v>5025300145</x:v>
      </x:c>
      <x:c r="D219" s="601" t="str">
        <x:v>INST ESTR CP TRAFO DT 2F FF LM</x:v>
      </x:c>
      <x:c r="E219" s="453" t="str">
        <x:v>CONJUNTO</x:v>
      </x:c>
      <x:c r="F219" s="604" t="n">
        <x:v>41.333333</x:v>
      </x:c>
      <x:c r="G219" s="607" t="n">
        <x:v>2234.63</x:v>
      </x:c>
      <x:c r="H219" s="607" t="n">
        <x:f>F219*G219</x:f>
        <x:v>92364.70592179001</x:v>
      </x:c>
      <x:c r="I219" s="604" t="n">
        <x:v>46</x:v>
      </x:c>
      <x:c r="J219" s="607" t="n">
        <x:f>I219*G219</x:f>
        <x:v>102792.98000000001</x:v>
      </x:c>
      <x:c r="K219" s="607" t="n">
        <x:f>I219-F219</x:f>
        <x:v>4.666666999999997</x:v>
      </x:c>
      <x:c r="L219" s="607" t="n">
        <x:f>J219-H219</x:f>
        <x:v>10428.27407821</x:v>
      </x:c>
      <x:c r="M219" s="607" t="n">
        <x:v>81181.09</x:v>
      </x:c>
      <x:c r="N219" s="459" t="n">
        <x:f>IFERROR(M219/J219,"")</x:f>
        <x:v>0.7897532496868949</x:v>
      </x:c>
      <x:c r="O219" s="453" t="str">
        <x:v>VOLUME SETUP MAIOR</x:v>
      </x:c>
    </x:row>
    <x:row r="220">
      <x:c r="A220" s="453" t="str">
        <x:v>O&amp;M</x:v>
      </x:c>
      <x:c r="B220" s="453" t="str">
        <x:v>LINHA MORTA</x:v>
      </x:c>
      <x:c r="C220" s="453" t="str">
        <x:v>5022000264</x:v>
      </x:c>
      <x:c r="D220" s="601" t="str">
        <x:v>INST COND 3PLEX BT 2X10(10)-2X35(35) LM</x:v>
      </x:c>
      <x:c r="E220" s="453" t="str">
        <x:v>METRO</x:v>
      </x:c>
      <x:c r="F220" s="604" t="n">
        <x:v>576</x:v>
      </x:c>
      <x:c r="G220" s="607" t="n">
        <x:v>18.01</x:v>
      </x:c>
      <x:c r="H220" s="607" t="n">
        <x:f>F220*G220</x:f>
        <x:v>10373.76</x:v>
      </x:c>
      <x:c r="I220" s="604" t="n">
        <x:v>0</x:v>
      </x:c>
      <x:c r="J220" s="607" t="n">
        <x:f>I220*G220</x:f>
        <x:v>0</x:v>
      </x:c>
      <x:c r="K220" s="607" t="n">
        <x:f>I220-F220</x:f>
        <x:v>-576</x:v>
      </x:c>
      <x:c r="L220" s="607" t="n">
        <x:f>J220-H220</x:f>
        <x:v>-10373.76</x:v>
      </x:c>
      <x:c r="M220" s="607" t="n">
        <x:v>0</x:v>
      </x:c>
      <x:c r="N220" s="459" t="str">
        <x:f>IFERROR(M220/J220,"")</x:f>
      </x:c>
      <x:c r="O220" s="453" t="str">
        <x:v>SEM HISTÓRICO EM 2025</x:v>
      </x:c>
    </x:row>
    <x:row r="221">
      <x:c r="A221" s="453" t="str">
        <x:v>O&amp;M</x:v>
      </x:c>
      <x:c r="B221" s="453" t="str">
        <x:v>LINHA MORTA</x:v>
      </x:c>
      <x:c r="C221" s="453" t="str">
        <x:v>5021100016</x:v>
      </x:c>
      <x:c r="D221" s="601" t="str">
        <x:v>INST ESTRUT SECUNDARIA CRUZETA BT LM</x:v>
      </x:c>
      <x:c r="E221" s="453" t="str">
        <x:v>CONJUNTO</x:v>
      </x:c>
      <x:c r="F221" s="604" t="n">
        <x:v>16</x:v>
      </x:c>
      <x:c r="G221" s="607" t="n">
        <x:v>625.7</x:v>
      </x:c>
      <x:c r="H221" s="607" t="n">
        <x:f>F221*G221</x:f>
        <x:v>10011.2</x:v>
      </x:c>
      <x:c r="I221" s="604" t="n">
        <x:v>0</x:v>
      </x:c>
      <x:c r="J221" s="607" t="n">
        <x:f>I221*G221</x:f>
        <x:v>0</x:v>
      </x:c>
      <x:c r="K221" s="607" t="n">
        <x:f>I221-F221</x:f>
        <x:v>-16</x:v>
      </x:c>
      <x:c r="L221" s="607" t="n">
        <x:f>J221-H221</x:f>
        <x:v>-10011.2</x:v>
      </x:c>
      <x:c r="M221" s="607" t="n">
        <x:v>0</x:v>
      </x:c>
      <x:c r="N221" s="459" t="str">
        <x:f>IFERROR(M221/J221,"")</x:f>
      </x:c>
      <x:c r="O221" s="453" t="str">
        <x:v>SEM HISTÓRICO EM 2025</x:v>
      </x:c>
    </x:row>
    <x:row r="222">
      <x:c r="A222" s="453" t="str">
        <x:v>O&amp;M</x:v>
      </x:c>
      <x:c r="B222" s="453" t="str">
        <x:v>LINHA MORTA</x:v>
      </x:c>
      <x:c r="C222" s="453" t="str">
        <x:v>5021000168</x:v>
      </x:c>
      <x:c r="D222" s="601" t="str">
        <x:v>INST ESTR PRI RDC DN-CE LM</x:v>
      </x:c>
      <x:c r="E222" s="453" t="str">
        <x:v>CONJUNTO</x:v>
      </x:c>
      <x:c r="F222" s="604" t="n">
        <x:v>9.338311</x:v>
      </x:c>
      <x:c r="G222" s="607" t="n">
        <x:v>1042.13</x:v>
      </x:c>
      <x:c r="H222" s="607" t="n">
        <x:f>F222*G222</x:f>
        <x:v>9731.73404243</x:v>
      </x:c>
      <x:c r="I222" s="604" t="n">
        <x:v>0</x:v>
      </x:c>
      <x:c r="J222" s="607" t="n">
        <x:f>I222*G222</x:f>
        <x:v>0</x:v>
      </x:c>
      <x:c r="K222" s="607" t="n">
        <x:f>I222-F222</x:f>
        <x:v>-9.338311</x:v>
      </x:c>
      <x:c r="L222" s="607" t="n">
        <x:f>J222-H222</x:f>
        <x:v>-9731.73404243</x:v>
      </x:c>
      <x:c r="M222" s="607" t="n">
        <x:v>0</x:v>
      </x:c>
      <x:c r="N222" s="459" t="str">
        <x:f>IFERROR(M222/J222,"")</x:f>
      </x:c>
      <x:c r="O222" s="453" t="str">
        <x:v>SEM HISTÓRICO EM 2025</x:v>
      </x:c>
    </x:row>
    <x:row r="223">
      <x:c r="A223" s="453" t="str">
        <x:v>O&amp;M</x:v>
      </x:c>
      <x:c r="B223" s="453" t="str">
        <x:v>LINHA VIVA</x:v>
      </x:c>
      <x:c r="C223" s="453" t="str">
        <x:v>5031200327</x:v>
      </x:c>
      <x:c r="D223" s="601" t="str">
        <x:v>RET ESTR PRI 2/3F SUS/PAS SP S/CRUZ LV</x:v>
      </x:c>
      <x:c r="E223" s="453" t="str">
        <x:v>UNIDADE</x:v>
      </x:c>
      <x:c r="F223" s="604" t="n">
        <x:v>45.56</x:v>
      </x:c>
      <x:c r="G223" s="607" t="n">
        <x:v>280.42</x:v>
      </x:c>
      <x:c r="H223" s="607" t="n">
        <x:f>F223*G223</x:f>
        <x:v>12775.935200000002</x:v>
      </x:c>
      <x:c r="I223" s="604" t="n">
        <x:v>11</x:v>
      </x:c>
      <x:c r="J223" s="607" t="n">
        <x:f>I223*G223</x:f>
        <x:v>3084.6200000000003</x:v>
      </x:c>
      <x:c r="K223" s="607" t="n">
        <x:f>I223-F223</x:f>
        <x:v>-34.56</x:v>
      </x:c>
      <x:c r="L223" s="607" t="n">
        <x:f>J223-H223</x:f>
        <x:v>-9691.315200000001</x:v>
      </x:c>
      <x:c r="M223" s="607" t="n">
        <x:v>5155.15</x:v>
      </x:c>
      <x:c r="N223" s="459" t="n">
        <x:f>IFERROR(M223/J223,"")</x:f>
        <x:v>1.671243135297054</x:v>
      </x:c>
      <x:c r="O223" s="453" t="str">
        <x:v>VOLUME EQTL MAIOR</x:v>
      </x:c>
    </x:row>
    <x:row r="224">
      <x:c r="A224" s="453" t="str">
        <x:v>O&amp;M</x:v>
      </x:c>
      <x:c r="B224" s="453" t="str">
        <x:v>LINHA MORTA</x:v>
      </x:c>
      <x:c r="C224" s="453" t="str">
        <x:v>5021000147</x:v>
      </x:c>
      <x:c r="D224" s="601" t="str">
        <x:v>INST ESTR PRI 2/3F SUS/PAS SP S/CRUZ LM</x:v>
      </x:c>
      <x:c r="E224" s="453" t="str">
        <x:v>CONJUNTO</x:v>
      </x:c>
      <x:c r="F224" s="604" t="n">
        <x:v>104</x:v>
      </x:c>
      <x:c r="G224" s="607" t="n">
        <x:v>474</x:v>
      </x:c>
      <x:c r="H224" s="607" t="n">
        <x:f>F224*G224</x:f>
        <x:v>49296</x:v>
      </x:c>
      <x:c r="I224" s="604" t="n">
        <x:v>124</x:v>
      </x:c>
      <x:c r="J224" s="607" t="n">
        <x:f>I224*G224</x:f>
        <x:v>58776</x:v>
      </x:c>
      <x:c r="K224" s="607" t="n">
        <x:f>I224-F224</x:f>
        <x:v>20</x:v>
      </x:c>
      <x:c r="L224" s="607" t="n">
        <x:f>J224-H224</x:f>
        <x:v>9480</x:v>
      </x:c>
      <x:c r="M224" s="607" t="n">
        <x:v>33889.2</x:v>
      </x:c>
      <x:c r="N224" s="459" t="n">
        <x:f>IFERROR(M224/J224,"")</x:f>
        <x:v>0.5765822784810126</x:v>
      </x:c>
      <x:c r="O224" s="453" t="str">
        <x:v>VOLUME SETUP MAIOR</x:v>
      </x:c>
    </x:row>
    <x:row r="225">
      <x:c r="A225" s="453" t="str">
        <x:v>O&amp;M</x:v>
      </x:c>
      <x:c r="B225" s="453" t="str">
        <x:v>LINHA MORTA</x:v>
      </x:c>
      <x:c r="C225" s="453" t="str">
        <x:v>5400099116</x:v>
      </x:c>
      <x:c r="D225" s="601" t="str">
        <x:v>INST CORTA-CIRCUITO BT LM</x:v>
      </x:c>
      <x:c r="E225" s="453" t="str">
        <x:v>UNIDADE</x:v>
      </x:c>
      <x:c r="F225" s="604" t="n">
        <x:v>13.905355</x:v>
      </x:c>
      <x:c r="G225" s="607" t="n">
        <x:v>362.54</x:v>
      </x:c>
      <x:c r="H225" s="607" t="n">
        <x:f>F225*G225</x:f>
        <x:v>5041.2474017</x:v>
      </x:c>
      <x:c r="I225" s="604" t="n">
        <x:v>40</x:v>
      </x:c>
      <x:c r="J225" s="607" t="n">
        <x:f>I225*G225</x:f>
        <x:v>14501.6</x:v>
      </x:c>
      <x:c r="K225" s="607" t="n">
        <x:f>I225-F225</x:f>
        <x:v>26.094645</x:v>
      </x:c>
      <x:c r="L225" s="607" t="n">
        <x:f>J225-H225</x:f>
        <x:v>9460.3525983</x:v>
      </x:c>
      <x:c r="M225" s="607" t="n">
        <x:v>1802.26</x:v>
      </x:c>
      <x:c r="N225" s="459" t="n">
        <x:f>IFERROR(M225/J225,"")</x:f>
        <x:v>0.12428007943951012</x:v>
      </x:c>
      <x:c r="O225" s="453" t="str">
        <x:v>VOLUME SETUP MAIOR</x:v>
      </x:c>
    </x:row>
    <x:row r="226">
      <x:c r="A226" s="453" t="str">
        <x:v>O&amp;M</x:v>
      </x:c>
      <x:c r="B226" s="453" t="str">
        <x:v>LINHA MORTA</x:v>
      </x:c>
      <x:c r="C226" s="453" t="str">
        <x:v>5027000033</x:v>
      </x:c>
      <x:c r="D226" s="601" t="str">
        <x:v>ABRIR FAIXA SEMI-MECANIZADA RD</x:v>
      </x:c>
      <x:c r="E226" s="453" t="str">
        <x:v>HA</x:v>
      </x:c>
      <x:c r="F226" s="604" t="n">
        <x:v>0</x:v>
      </x:c>
      <x:c r="G226" s="607" t="n">
        <x:v>20676.91</x:v>
      </x:c>
      <x:c r="H226" s="607" t="n">
        <x:f>F226*G226</x:f>
        <x:v>0</x:v>
      </x:c>
      <x:c r="I226" s="604" t="n">
        <x:v>0.42</x:v>
      </x:c>
      <x:c r="J226" s="607" t="n">
        <x:f>I226*G226</x:f>
        <x:v>8684.3022</x:v>
      </x:c>
      <x:c r="K226" s="607" t="n">
        <x:f>I226-F226</x:f>
        <x:v>0.42</x:v>
      </x:c>
      <x:c r="L226" s="607" t="n">
        <x:f>J226-H226</x:f>
        <x:v>8684.3022</x:v>
      </x:c>
      <x:c r="M226" s="607" t="n">
        <x:v>11868.35</x:v>
      </x:c>
      <x:c r="N226" s="459" t="n">
        <x:f>IFERROR(M226/J226,"")</x:f>
        <x:v>1.3666440580568466</x:v>
      </x:c>
      <x:c r="O226" s="453" t="str">
        <x:v>NÃO PREVISTO PELA EQTL</x:v>
      </x:c>
    </x:row>
    <x:row r="227">
      <x:c r="A227" s="453" t="str">
        <x:v>O&amp;M</x:v>
      </x:c>
      <x:c r="B227" s="453" t="str">
        <x:v>LINHA MORTA</x:v>
      </x:c>
      <x:c r="C227" s="453" t="str">
        <x:v>5025300127</x:v>
      </x:c>
      <x:c r="D227" s="601" t="str">
        <x:v>RET ESTR CP BCO REGUL 3F PLAT LM</x:v>
      </x:c>
      <x:c r="E227" s="453" t="str">
        <x:v>CONJUNTO</x:v>
      </x:c>
      <x:c r="F227" s="604" t="n">
        <x:v>0</x:v>
      </x:c>
      <x:c r="G227" s="607" t="n">
        <x:v>3921.51</x:v>
      </x:c>
      <x:c r="H227" s="607" t="n">
        <x:f>F227*G227</x:f>
        <x:v>0</x:v>
      </x:c>
      <x:c r="I227" s="604" t="n">
        <x:v>2</x:v>
      </x:c>
      <x:c r="J227" s="607" t="n">
        <x:f>I227*G227</x:f>
        <x:v>7843.02</x:v>
      </x:c>
      <x:c r="K227" s="607" t="n">
        <x:f>I227-F227</x:f>
        <x:v>2</x:v>
      </x:c>
      <x:c r="L227" s="607" t="n">
        <x:f>J227-H227</x:f>
        <x:v>7843.02</x:v>
      </x:c>
      <x:c r="M227" s="607" t="n">
        <x:v>35974.02</x:v>
      </x:c>
      <x:c r="N227" s="459" t="n">
        <x:f>IFERROR(M227/J227,"")</x:f>
        <x:v>4.586756122004023</x:v>
      </x:c>
      <x:c r="O227" s="453" t="str">
        <x:v>NÃO PREVISTO PELA EQTL</x:v>
      </x:c>
    </x:row>
    <x:row r="228">
      <x:c r="A228" s="453" t="str">
        <x:v>O&amp;M</x:v>
      </x:c>
      <x:c r="B228" s="453" t="str">
        <x:v>LINHA MORTA</x:v>
      </x:c>
      <x:c r="C228" s="453" t="str">
        <x:v>5022000235</x:v>
      </x:c>
      <x:c r="D228" s="601" t="str">
        <x:v>RET COND NU ALUMINIO &gt; 1/0 LM</x:v>
      </x:c>
      <x:c r="E228" s="453" t="str">
        <x:v>METRO</x:v>
      </x:c>
      <x:c r="F228" s="604" t="n">
        <x:v>7292.036259</x:v>
      </x:c>
      <x:c r="G228" s="607" t="n">
        <x:v>2.76</x:v>
      </x:c>
      <x:c r="H228" s="607" t="n">
        <x:f>F228*G228</x:f>
        <x:v>20126.02007484</x:v>
      </x:c>
      <x:c r="I228" s="604" t="n">
        <x:v>9639</x:v>
      </x:c>
      <x:c r="J228" s="607" t="n">
        <x:f>I228*G228</x:f>
        <x:v>26603.64</x:v>
      </x:c>
      <x:c r="K228" s="607" t="n">
        <x:f>I228-F228</x:f>
        <x:v>2346.9637409999996</x:v>
      </x:c>
      <x:c r="L228" s="607" t="n">
        <x:f>J228-H228</x:f>
        <x:v>6477.619925160001</x:v>
      </x:c>
      <x:c r="M228" s="607" t="n">
        <x:v>28178.56</x:v>
      </x:c>
      <x:c r="N228" s="459" t="n">
        <x:f>IFERROR(M228/J228,"")</x:f>
        <x:v>1.0591994178240272</x:v>
      </x:c>
      <x:c r="O228" s="453" t="str">
        <x:v>VOLUME SETUP MAIOR</x:v>
      </x:c>
    </x:row>
    <x:row r="229">
      <x:c r="A229" s="453" t="str">
        <x:v>O&amp;M</x:v>
      </x:c>
      <x:c r="B229" s="453" t="str">
        <x:v>LINHA MORTA</x:v>
      </x:c>
      <x:c r="C229" s="453" t="str">
        <x:v>5025300132</x:v>
      </x:c>
      <x:c r="D229" s="601" t="str">
        <x:v>RET ESTR CP BCO CAPACITOR FIXO LM</x:v>
      </x:c>
      <x:c r="E229" s="453" t="str">
        <x:v>CONJUNTO</x:v>
      </x:c>
      <x:c r="F229" s="604" t="n">
        <x:v>4</x:v>
      </x:c>
      <x:c r="G229" s="607" t="n">
        <x:v>1576.2</x:v>
      </x:c>
      <x:c r="H229" s="607" t="n">
        <x:f>F229*G229</x:f>
        <x:v>6304.8</x:v>
      </x:c>
      <x:c r="I229" s="604" t="n">
        <x:v>8</x:v>
      </x:c>
      <x:c r="J229" s="607" t="n">
        <x:f>I229*G229</x:f>
        <x:v>12609.6</x:v>
      </x:c>
      <x:c r="K229" s="607" t="n">
        <x:f>I229-F229</x:f>
        <x:v>4</x:v>
      </x:c>
      <x:c r="L229" s="607" t="n">
        <x:f>J229-H229</x:f>
        <x:v>6304.8</x:v>
      </x:c>
      <x:c r="M229" s="607" t="n">
        <x:v>26198.4</x:v>
      </x:c>
      <x:c r="N229" s="459" t="n">
        <x:f>IFERROR(M229/J229,"")</x:f>
        <x:v>2.0776551199086413</x:v>
      </x:c>
      <x:c r="O229" s="453" t="str">
        <x:v>VOLUME SETUP MAIOR</x:v>
      </x:c>
    </x:row>
    <x:row r="230">
      <x:c r="A230" s="453" t="str">
        <x:v>O&amp;M</x:v>
      </x:c>
      <x:c r="B230" s="453" t="str">
        <x:v>LINHA MORTA</x:v>
      </x:c>
      <x:c r="C230" s="453" t="str">
        <x:v>5400099117</x:v>
      </x:c>
      <x:c r="D230" s="601" t="str">
        <x:v>RET CORTA-CIRCUITO BT LM</x:v>
      </x:c>
      <x:c r="E230" s="453" t="str">
        <x:v>UNIDADE</x:v>
      </x:c>
      <x:c r="F230" s="604" t="n">
        <x:v>13.905355</x:v>
      </x:c>
      <x:c r="G230" s="607" t="n">
        <x:v>249.23</x:v>
      </x:c>
      <x:c r="H230" s="607" t="n">
        <x:f>F230*G230</x:f>
        <x:v>3465.63162665</x:v>
      </x:c>
      <x:c r="I230" s="604" t="n">
        <x:v>38</x:v>
      </x:c>
      <x:c r="J230" s="607" t="n">
        <x:f>I230*G230</x:f>
        <x:v>9470.74</x:v>
      </x:c>
      <x:c r="K230" s="607" t="n">
        <x:f>I230-F230</x:f>
        <x:v>24.094645</x:v>
      </x:c>
      <x:c r="L230" s="607" t="n">
        <x:f>J230-H230</x:f>
        <x:v>6005.10837335</x:v>
      </x:c>
      <x:c r="M230" s="607" t="n">
        <x:v>891.32</x:v>
      </x:c>
      <x:c r="N230" s="459" t="n">
        <x:f>IFERROR(M230/J230,"")</x:f>
        <x:v>0.09411302601486263</x:v>
      </x:c>
      <x:c r="O230" s="453" t="str">
        <x:v>VOLUME SETUP MAIOR</x:v>
      </x:c>
    </x:row>
    <x:row r="231">
      <x:c r="A231" s="453" t="str">
        <x:v>O&amp;M</x:v>
      </x:c>
      <x:c r="B231" s="453" t="str">
        <x:v>LINHA MORTA</x:v>
      </x:c>
      <x:c r="C231" s="453" t="str">
        <x:v>5400099188</x:v>
      </x:c>
      <x:c r="D231" s="601" t="str">
        <x:v>INST HASTE PARA-RAIOS LM</x:v>
      </x:c>
      <x:c r="E231" s="453" t="str">
        <x:v>UNIDADE</x:v>
      </x:c>
      <x:c r="F231" s="604" t="n">
        <x:v>60.338447</x:v>
      </x:c>
      <x:c r="G231" s="607" t="n">
        <x:v>313.9</x:v>
      </x:c>
      <x:c r="H231" s="607" t="n">
        <x:f>F231*G231</x:f>
        <x:v>18940.2385133</x:v>
      </x:c>
      <x:c r="I231" s="604" t="n">
        <x:v>79</x:v>
      </x:c>
      <x:c r="J231" s="607" t="n">
        <x:f>I231*G231</x:f>
        <x:v>24798.1</x:v>
      </x:c>
      <x:c r="K231" s="607" t="n">
        <x:f>I231-F231</x:f>
        <x:v>18.661552999999998</x:v>
      </x:c>
      <x:c r="L231" s="607" t="n">
        <x:f>J231-H231</x:f>
        <x:v>5857.8614867</x:v>
      </x:c>
      <x:c r="M231" s="607" t="n">
        <x:v>8868.54</x:v>
      </x:c>
      <x:c r="N231" s="459" t="n">
        <x:f>IFERROR(M231/J231,"")</x:f>
        <x:v>0.35762981841350755</x:v>
      </x:c>
      <x:c r="O231" s="453" t="str">
        <x:v>VOLUME SETUP MAIOR</x:v>
      </x:c>
    </x:row>
    <x:row r="232">
      <x:c r="A232" s="453" t="str">
        <x:v>O&amp;M</x:v>
      </x:c>
      <x:c r="B232" s="453" t="str">
        <x:v>PODA</x:v>
      </x:c>
      <x:c r="C232" s="453" t="str">
        <x:v>5035000053</x:v>
      </x:c>
      <x:c r="D232" s="601" t="str">
        <x:v>ELIMINAR RAMA TREPADEIRA TRP PO LV</x:v>
      </x:c>
      <x:c r="E232" s="453" t="str">
        <x:v>UNIDADE</x:v>
      </x:c>
      <x:c r="F232" s="604" t="n">
        <x:v>215.19012</x:v>
      </x:c>
      <x:c r="G232" s="607" t="n">
        <x:v>24.43</x:v>
      </x:c>
      <x:c r="H232" s="607" t="n">
        <x:f>F232*G232</x:f>
        <x:v>5257.0946316</x:v>
      </x:c>
      <x:c r="I232" s="604" t="n">
        <x:v>0</x:v>
      </x:c>
      <x:c r="J232" s="607" t="n">
        <x:f>I232*G232</x:f>
        <x:v>0</x:v>
      </x:c>
      <x:c r="K232" s="607" t="n">
        <x:f>I232-F232</x:f>
        <x:v>-215.19012</x:v>
      </x:c>
      <x:c r="L232" s="607" t="n">
        <x:f>J232-H232</x:f>
        <x:v>-5257.0946316</x:v>
      </x:c>
      <x:c r="M232" s="607" t="n">
        <x:v>0</x:v>
      </x:c>
      <x:c r="N232" s="459" t="str">
        <x:f>IFERROR(M232/J232,"")</x:f>
      </x:c>
      <x:c r="O232" s="453" t="str">
        <x:v>SEM HISTÓRICO EM 2025</x:v>
      </x:c>
    </x:row>
    <x:row r="233">
      <x:c r="A233" s="453" t="str">
        <x:v>O&amp;M</x:v>
      </x:c>
      <x:c r="B233" s="453" t="str">
        <x:v>LINHA MORTA</x:v>
      </x:c>
      <x:c r="C233" s="453" t="str">
        <x:v>5025300131</x:v>
      </x:c>
      <x:c r="D233" s="601" t="str">
        <x:v>INST ESTR CP BCO CAPACITOR FIXO LM</x:v>
      </x:c>
      <x:c r="E233" s="453" t="str">
        <x:v>CONJUNTO</x:v>
      </x:c>
      <x:c r="F233" s="604" t="n">
        <x:v>0</x:v>
      </x:c>
      <x:c r="G233" s="607" t="n">
        <x:v>5000.45</x:v>
      </x:c>
      <x:c r="H233" s="607" t="n">
        <x:f>F233*G233</x:f>
        <x:v>0</x:v>
      </x:c>
      <x:c r="I233" s="604" t="n">
        <x:v>1</x:v>
      </x:c>
      <x:c r="J233" s="607" t="n">
        <x:f>I233*G233</x:f>
        <x:v>5000.45</x:v>
      </x:c>
      <x:c r="K233" s="607" t="n">
        <x:f>I233-F233</x:f>
        <x:v>1</x:v>
      </x:c>
      <x:c r="L233" s="607" t="n">
        <x:f>J233-H233</x:f>
        <x:v>5000.45</x:v>
      </x:c>
      <x:c r="M233" s="607" t="n">
        <x:v>7125.49</x:v>
      </x:c>
      <x:c r="N233" s="459" t="n">
        <x:f>IFERROR(M233/J233,"")</x:f>
        <x:v>1.424969752722255</x:v>
      </x:c>
      <x:c r="O233" s="453" t="str">
        <x:v>NÃO PREVISTO PELA EQTL</x:v>
      </x:c>
    </x:row>
    <x:row r="234">
      <x:c r="A234" s="453" t="str">
        <x:v>O&amp;M</x:v>
      </x:c>
      <x:c r="B234" s="453" t="str">
        <x:v>LINHA MORTA</x:v>
      </x:c>
      <x:c r="C234" s="453" t="str">
        <x:v>5021000172</x:v>
      </x:c>
      <x:c r="D234" s="601" t="str">
        <x:v>INST ESTR PRI NS/BS (PR, CF, SU) LM</x:v>
      </x:c>
      <x:c r="E234" s="453" t="str">
        <x:v>CONJUNTO</x:v>
      </x:c>
      <x:c r="F234" s="604" t="n">
        <x:v>5.333334</x:v>
      </x:c>
      <x:c r="G234" s="607" t="n">
        <x:v>719.68</x:v>
      </x:c>
      <x:c r="H234" s="607" t="n">
        <x:f>F234*G234</x:f>
        <x:v>3838.2938131199994</x:v>
      </x:c>
      <x:c r="I234" s="604" t="n">
        <x:v>0</x:v>
      </x:c>
      <x:c r="J234" s="607" t="n">
        <x:f>I234*G234</x:f>
        <x:v>0</x:v>
      </x:c>
      <x:c r="K234" s="607" t="n">
        <x:f>I234-F234</x:f>
        <x:v>-5.333334</x:v>
      </x:c>
      <x:c r="L234" s="607" t="n">
        <x:f>J234-H234</x:f>
        <x:v>-3838.2938131199994</x:v>
      </x:c>
      <x:c r="M234" s="607" t="n">
        <x:v>0</x:v>
      </x:c>
      <x:c r="N234" s="459" t="str">
        <x:f>IFERROR(M234/J234,"")</x:f>
      </x:c>
      <x:c r="O234" s="453" t="str">
        <x:v>SEM HISTÓRICO EM 2025</x:v>
      </x:c>
    </x:row>
    <x:row r="235">
      <x:c r="A235" s="453" t="str">
        <x:v>O&amp;M</x:v>
      </x:c>
      <x:c r="B235" s="453" t="str">
        <x:v>LINHA MORTA</x:v>
      </x:c>
      <x:c r="C235" s="453" t="str">
        <x:v>5020200038</x:v>
      </x:c>
      <x:c r="D235" s="601" t="str">
        <x:v>RET ESTAI AEREO LM</x:v>
      </x:c>
      <x:c r="E235" s="453" t="str">
        <x:v>CONJUNTO</x:v>
      </x:c>
      <x:c r="F235" s="604" t="n">
        <x:v>218.666667</x:v>
      </x:c>
      <x:c r="G235" s="607" t="n">
        <x:v>276.04</x:v>
      </x:c>
      <x:c r="H235" s="607" t="n">
        <x:f>F235*G235</x:f>
        <x:v>60360.746758680005</x:v>
      </x:c>
      <x:c r="I235" s="604" t="n">
        <x:v>205</x:v>
      </x:c>
      <x:c r="J235" s="607" t="n">
        <x:f>I235*G235</x:f>
        <x:v>56588.200000000004</x:v>
      </x:c>
      <x:c r="K235" s="607" t="n">
        <x:f>I235-F235</x:f>
        <x:v>-13.66666699999999</x:v>
      </x:c>
      <x:c r="L235" s="607" t="n">
        <x:f>J235-H235</x:f>
        <x:v>-3772.5467586800005</x:v>
      </x:c>
      <x:c r="M235" s="607" t="n">
        <x:v>38065.05</x:v>
      </x:c>
      <x:c r="N235" s="459" t="n">
        <x:f>IFERROR(M235/J235,"")</x:f>
        <x:v>0.67266762328542</x:v>
      </x:c>
      <x:c r="O235" s="453" t="str">
        <x:v>VOLUME EQTL MAIOR</x:v>
      </x:c>
    </x:row>
    <x:row r="236">
      <x:c r="A236" s="453" t="str">
        <x:v>O&amp;M</x:v>
      </x:c>
      <x:c r="B236" s="453" t="str">
        <x:v>LINHA MORTA</x:v>
      </x:c>
      <x:c r="C236" s="453" t="str">
        <x:v>5022000241</x:v>
      </x:c>
      <x:c r="D236" s="601" t="str">
        <x:v>TENSIONAR COND NU ALUMINIO &gt; 1/0 LM</x:v>
      </x:c>
      <x:c r="E236" s="453" t="str">
        <x:v>UNIDADE</x:v>
      </x:c>
      <x:c r="F236" s="604" t="n">
        <x:v>10.666667</x:v>
      </x:c>
      <x:c r="G236" s="607" t="n">
        <x:v>319.82</x:v>
      </x:c>
      <x:c r="H236" s="607" t="n">
        <x:f>F236*G236</x:f>
        <x:v>3411.41343994</x:v>
      </x:c>
      <x:c r="I236" s="604" t="n">
        <x:v>0</x:v>
      </x:c>
      <x:c r="J236" s="607" t="n">
        <x:f>I236*G236</x:f>
        <x:v>0</x:v>
      </x:c>
      <x:c r="K236" s="607" t="n">
        <x:f>I236-F236</x:f>
        <x:v>-10.666667</x:v>
      </x:c>
      <x:c r="L236" s="607" t="n">
        <x:f>J236-H236</x:f>
        <x:v>-3411.41343994</x:v>
      </x:c>
      <x:c r="M236" s="607" t="n">
        <x:v>0</x:v>
      </x:c>
      <x:c r="N236" s="459" t="str">
        <x:f>IFERROR(M236/J236,"")</x:f>
      </x:c>
      <x:c r="O236" s="453" t="str">
        <x:v>SEM HISTÓRICO EM 2025</x:v>
      </x:c>
    </x:row>
    <x:row r="237">
      <x:c r="A237" s="453" t="str">
        <x:v>O&amp;M</x:v>
      </x:c>
      <x:c r="B237" s="453" t="str">
        <x:v>LINHA MORTA</x:v>
      </x:c>
      <x:c r="C237" s="453" t="str">
        <x:v>5022000244</x:v>
      </x:c>
      <x:c r="D237" s="601" t="str">
        <x:v>RET CONECTOR EM CONDUTOR LM</x:v>
      </x:c>
      <x:c r="E237" s="453" t="str">
        <x:v>UNIDADE</x:v>
      </x:c>
      <x:c r="F237" s="604" t="n">
        <x:v>0</x:v>
      </x:c>
      <x:c r="G237" s="607" t="n">
        <x:v>104.24</x:v>
      </x:c>
      <x:c r="H237" s="607" t="n">
        <x:f>F237*G237</x:f>
        <x:v>0</x:v>
      </x:c>
      <x:c r="I237" s="604" t="n">
        <x:v>30</x:v>
      </x:c>
      <x:c r="J237" s="607" t="n">
        <x:f>I237*G237</x:f>
        <x:v>3127.2</x:v>
      </x:c>
      <x:c r="K237" s="607" t="n">
        <x:f>I237-F237</x:f>
        <x:v>30</x:v>
      </x:c>
      <x:c r="L237" s="607" t="n">
        <x:f>J237-H237</x:f>
        <x:v>3127.2</x:v>
      </x:c>
      <x:c r="M237" s="607" t="n">
        <x:v>644.68</x:v>
      </x:c>
      <x:c r="N237" s="459" t="n">
        <x:f>IFERROR(M237/J237,"")</x:f>
        <x:v>0.2061524686620619</x:v>
      </x:c>
      <x:c r="O237" s="453" t="str">
        <x:v>NÃO PREVISTO PELA EQTL</x:v>
      </x:c>
    </x:row>
    <x:row r="238">
      <x:c r="A238" s="453" t="str">
        <x:v>O&amp;M</x:v>
      </x:c>
      <x:c r="B238" s="453" t="str">
        <x:v>LINHA VIVA</x:v>
      </x:c>
      <x:c r="C238" s="453" t="str">
        <x:v>5030000078</x:v>
      </x:c>
      <x:c r="D238" s="601" t="str">
        <x:v>APRUMAR POSTE CONC/FIBRA LV</x:v>
      </x:c>
      <x:c r="E238" s="453" t="str">
        <x:v>UNIDADE</x:v>
      </x:c>
      <x:c r="F238" s="604" t="n">
        <x:v>4</x:v>
      </x:c>
      <x:c r="G238" s="607" t="n">
        <x:v>773.59</x:v>
      </x:c>
      <x:c r="H238" s="607" t="n">
        <x:f>F238*G238</x:f>
        <x:v>3094.36</x:v>
      </x:c>
      <x:c r="I238" s="604" t="n">
        <x:v>0</x:v>
      </x:c>
      <x:c r="J238" s="607" t="n">
        <x:f>I238*G238</x:f>
        <x:v>0</x:v>
      </x:c>
      <x:c r="K238" s="607" t="n">
        <x:f>I238-F238</x:f>
        <x:v>-4</x:v>
      </x:c>
      <x:c r="L238" s="607" t="n">
        <x:f>J238-H238</x:f>
        <x:v>-3094.36</x:v>
      </x:c>
      <x:c r="M238" s="607" t="n">
        <x:v>0</x:v>
      </x:c>
      <x:c r="N238" s="459" t="str">
        <x:f>IFERROR(M238/J238,"")</x:f>
      </x:c>
      <x:c r="O238" s="453" t="str">
        <x:v>SEM HISTÓRICO EM 2025</x:v>
      </x:c>
    </x:row>
    <x:row r="239">
      <x:c r="A239" s="453" t="str">
        <x:v>O&amp;M</x:v>
      </x:c>
      <x:c r="B239" s="453" t="str">
        <x:v>PODA</x:v>
      </x:c>
      <x:c r="C239" s="453" t="str">
        <x:v>5026000015</x:v>
      </x:c>
      <x:c r="D239" s="601" t="str">
        <x:v>PODA ARV GRANDE PT &gt;=12M ELEV 2GE PO LM</x:v>
      </x:c>
      <x:c r="E239" s="453" t="str">
        <x:v>UNIDADE</x:v>
      </x:c>
      <x:c r="F239" s="604" t="n">
        <x:v>0</x:v>
      </x:c>
      <x:c r="G239" s="607" t="n">
        <x:v>293.17</x:v>
      </x:c>
      <x:c r="H239" s="607" t="n">
        <x:f>F239*G239</x:f>
        <x:v>0</x:v>
      </x:c>
      <x:c r="I239" s="604" t="n">
        <x:v>10</x:v>
      </x:c>
      <x:c r="J239" s="607" t="n">
        <x:f>I239*G239</x:f>
        <x:v>2931.7000000000003</x:v>
      </x:c>
      <x:c r="K239" s="607" t="n">
        <x:f>I239-F239</x:f>
        <x:v>10</x:v>
      </x:c>
      <x:c r="L239" s="607" t="n">
        <x:f>J239-H239</x:f>
        <x:v>2931.7000000000003</x:v>
      </x:c>
      <x:c r="M239" s="607" t="n">
        <x:v>15363.84</x:v>
      </x:c>
      <x:c r="N239" s="459" t="n">
        <x:f>IFERROR(M239/J239,"")</x:f>
        <x:v>5.240590783504451</x:v>
      </x:c>
      <x:c r="O239" s="453" t="str">
        <x:v>NÃO PREVISTO PELA EQTL</x:v>
      </x:c>
    </x:row>
    <x:row r="240">
      <x:c r="A240" s="453" t="str">
        <x:v>O&amp;M</x:v>
      </x:c>
      <x:c r="B240" s="453" t="str">
        <x:v>LINHA MORTA</x:v>
      </x:c>
      <x:c r="C240" s="453" t="str">
        <x:v>5022000258</x:v>
      </x:c>
      <x:c r="D240" s="601" t="str">
        <x:v>RET ESTRIBO OU GRAMPO LINHA VIVA RD LM</x:v>
      </x:c>
      <x:c r="E240" s="453" t="str">
        <x:v>UNIDADE</x:v>
      </x:c>
      <x:c r="F240" s="604" t="n">
        <x:v>4</x:v>
      </x:c>
      <x:c r="G240" s="607" t="n">
        <x:v>111.99</x:v>
      </x:c>
      <x:c r="H240" s="607" t="n">
        <x:f>F240*G240</x:f>
        <x:v>447.96</x:v>
      </x:c>
      <x:c r="I240" s="604" t="n">
        <x:v>30</x:v>
      </x:c>
      <x:c r="J240" s="607" t="n">
        <x:f>I240*G240</x:f>
        <x:v>3359.7</x:v>
      </x:c>
      <x:c r="K240" s="607" t="n">
        <x:f>I240-F240</x:f>
        <x:v>26</x:v>
      </x:c>
      <x:c r="L240" s="607" t="n">
        <x:f>J240-H240</x:f>
        <x:v>2911.74</x:v>
      </x:c>
      <x:c r="M240" s="607" t="n">
        <x:v>2648.08</x:v>
      </x:c>
      <x:c r="N240" s="459" t="n">
        <x:f>IFERROR(M240/J240,"")</x:f>
        <x:v>0.7881894216745543</x:v>
      </x:c>
      <x:c r="O240" s="453" t="str">
        <x:v>VOLUME SETUP MAIOR</x:v>
      </x:c>
    </x:row>
    <x:row r="241">
      <x:c r="A241" s="453" t="str">
        <x:v>O&amp;M</x:v>
      </x:c>
      <x:c r="B241" s="453" t="str">
        <x:v>LINHA VIVA</x:v>
      </x:c>
      <x:c r="C241" s="453" t="str">
        <x:v>5031200333</x:v>
      </x:c>
      <x:c r="D241" s="601" t="str">
        <x:v>RET ESTR PRI 3F ANC/AMA CRUZ DP HT LV</x:v>
      </x:c>
      <x:c r="E241" s="453" t="str">
        <x:v>UNIDADE</x:v>
      </x:c>
      <x:c r="F241" s="604" t="n">
        <x:v>1.56</x:v>
      </x:c>
      <x:c r="G241" s="607" t="n">
        <x:v>1669.48</x:v>
      </x:c>
      <x:c r="H241" s="607" t="n">
        <x:f>F241*G241</x:f>
        <x:v>2604.3888</x:v>
      </x:c>
      <x:c r="I241" s="604" t="n">
        <x:v>0</x:v>
      </x:c>
      <x:c r="J241" s="607" t="n">
        <x:f>I241*G241</x:f>
        <x:v>0</x:v>
      </x:c>
      <x:c r="K241" s="607" t="n">
        <x:f>I241-F241</x:f>
        <x:v>-1.56</x:v>
      </x:c>
      <x:c r="L241" s="607" t="n">
        <x:f>J241-H241</x:f>
        <x:v>-2604.3888</x:v>
      </x:c>
      <x:c r="M241" s="607" t="n">
        <x:v>0</x:v>
      </x:c>
      <x:c r="N241" s="459" t="str">
        <x:f>IFERROR(M241/J241,"")</x:f>
      </x:c>
      <x:c r="O241" s="453" t="str">
        <x:v>SEM HISTÓRICO EM 2025</x:v>
      </x:c>
    </x:row>
    <x:row r="242">
      <x:c r="A242" s="453" t="str">
        <x:v>O&amp;M</x:v>
      </x:c>
      <x:c r="B242" s="453" t="str">
        <x:v>FORA DO ANEXO IX</x:v>
      </x:c>
      <x:c r="C242" s="453" t="str">
        <x:v>5022000284</x:v>
      </x:c>
      <x:c r="D242" s="601" t="str">
        <x:v>INST ESPACADOR LOSANGULAR RDC LM</x:v>
      </x:c>
      <x:c r="E242" s="453" t="str">
        <x:v>NÃO INFORMADA</x:v>
      </x:c>
      <x:c r="F242" s="604" t="n">
        <x:v>0</x:v>
      </x:c>
      <x:c r="G242" s="607" t="n">
        <x:v>0</x:v>
      </x:c>
      <x:c r="H242" s="607" t="n">
        <x:f>F242*G242</x:f>
        <x:v>0</x:v>
      </x:c>
      <x:c r="I242" s="604" t="n">
        <x:v>17</x:v>
      </x:c>
      <x:c r="J242" s="607" t="n">
        <x:f>I242*G242</x:f>
        <x:v>0</x:v>
      </x:c>
      <x:c r="K242" s="607" t="n">
        <x:f>I242-F242</x:f>
        <x:v>17</x:v>
      </x:c>
      <x:c r="L242" s="607" t="n">
        <x:f>J242-H242</x:f>
        <x:v>0</x:v>
      </x:c>
      <x:c r="M242" s="607" t="n">
        <x:v>1060.27</x:v>
      </x:c>
      <x:c r="N242" s="459" t="str">
        <x:f>IFERROR(M242/J242,"")</x:f>
      </x:c>
      <x:c r="O242" s="453" t="str">
        <x:v>NÃO PREVISTO PELA EQTL</x:v>
      </x:c>
    </x:row>
    <x:row r="243">
      <x:c r="A243" s="453" t="str">
        <x:v>O&amp;M</x:v>
      </x:c>
      <x:c r="B243" s="453" t="str">
        <x:v>LINHA MORTA</x:v>
      </x:c>
      <x:c r="C243" s="453" t="str">
        <x:v>5020000095</x:v>
      </x:c>
      <x:c r="D243" s="601" t="str">
        <x:v>RET POSTE CONCRETO 15 A 22M LM</x:v>
      </x:c>
      <x:c r="E243" s="453" t="str">
        <x:v>UNIDADE</x:v>
      </x:c>
      <x:c r="F243" s="604" t="n">
        <x:v>2</x:v>
      </x:c>
      <x:c r="G243" s="607" t="n">
        <x:v>1109.03</x:v>
      </x:c>
      <x:c r="H243" s="607" t="n">
        <x:f>F243*G243</x:f>
        <x:v>2218.06</x:v>
      </x:c>
      <x:c r="I243" s="604" t="n">
        <x:v>0</x:v>
      </x:c>
      <x:c r="J243" s="607" t="n">
        <x:f>I243*G243</x:f>
        <x:v>0</x:v>
      </x:c>
      <x:c r="K243" s="607" t="n">
        <x:f>I243-F243</x:f>
        <x:v>-2</x:v>
      </x:c>
      <x:c r="L243" s="607" t="n">
        <x:f>J243-H243</x:f>
        <x:v>-2218.06</x:v>
      </x:c>
      <x:c r="M243" s="607" t="n">
        <x:v>0</x:v>
      </x:c>
      <x:c r="N243" s="459" t="str">
        <x:f>IFERROR(M243/J243,"")</x:f>
      </x:c>
      <x:c r="O243" s="453" t="str">
        <x:v>SEM HISTÓRICO EM 2025</x:v>
      </x:c>
    </x:row>
    <x:row r="244">
      <x:c r="A244" s="453" t="str">
        <x:v>O&amp;M</x:v>
      </x:c>
      <x:c r="B244" s="453" t="str">
        <x:v>LINHA MORTA</x:v>
      </x:c>
      <x:c r="C244" s="453" t="str">
        <x:v>5025300101</x:v>
      </x:c>
      <x:c r="D244" s="601" t="str">
        <x:v>INST PLACA IDENTIFICACAO COMPONENTE LM</x:v>
      </x:c>
      <x:c r="E244" s="453" t="str">
        <x:v>UNIDADE</x:v>
      </x:c>
      <x:c r="F244" s="604" t="n">
        <x:v>21.333333</x:v>
      </x:c>
      <x:c r="G244" s="607" t="n">
        <x:v>281.43</x:v>
      </x:c>
      <x:c r="H244" s="607" t="n">
        <x:f>F244*G244</x:f>
        <x:v>6003.83990619</x:v>
      </x:c>
      <x:c r="I244" s="604" t="n">
        <x:v>29</x:v>
      </x:c>
      <x:c r="J244" s="607" t="n">
        <x:f>I244*G244</x:f>
        <x:v>8161.47</x:v>
      </x:c>
      <x:c r="K244" s="607" t="n">
        <x:f>I244-F244</x:f>
        <x:v>7.666667</x:v>
      </x:c>
      <x:c r="L244" s="607" t="n">
        <x:f>J244-H244</x:f>
        <x:v>2157.6300938100003</x:v>
      </x:c>
      <x:c r="M244" s="607" t="n">
        <x:v>424.56</x:v>
      </x:c>
      <x:c r="N244" s="459" t="n">
        <x:f>IFERROR(M244/J244,"")</x:f>
        <x:v>0.05202004050740859</x:v>
      </x:c>
      <x:c r="O244" s="453" t="str">
        <x:v>VOLUME SETUP MAIOR</x:v>
      </x:c>
    </x:row>
    <x:row r="245">
      <x:c r="A245" s="453" t="str">
        <x:v>O&amp;M</x:v>
      </x:c>
      <x:c r="B245" s="453" t="str">
        <x:v>LINHA MORTA</x:v>
      </x:c>
      <x:c r="C245" s="453" t="str">
        <x:v>5022000283</x:v>
      </x:c>
      <x:c r="D245" s="601" t="str">
        <x:v>TENSIONAR COND PROTEGIDO RDC LM</x:v>
      </x:c>
      <x:c r="E245" s="453" t="str">
        <x:v>UNIDADE</x:v>
      </x:c>
      <x:c r="F245" s="604" t="n">
        <x:v>30.681036</x:v>
      </x:c>
      <x:c r="G245" s="607" t="n">
        <x:v>307.85</x:v>
      </x:c>
      <x:c r="H245" s="607" t="n">
        <x:f>F245*G245</x:f>
        <x:v>9445.1569326</x:v>
      </x:c>
      <x:c r="I245" s="604" t="n">
        <x:v>23.727</x:v>
      </x:c>
      <x:c r="J245" s="607" t="n">
        <x:f>I245*G245</x:f>
        <x:v>7304.35695</x:v>
      </x:c>
      <x:c r="K245" s="607" t="n">
        <x:f>I245-F245</x:f>
        <x:v>-6.9540359999999986</x:v>
      </x:c>
      <x:c r="L245" s="607" t="n">
        <x:f>J245-H245</x:f>
        <x:v>-2140.7999826000005</x:v>
      </x:c>
      <x:c r="M245" s="607" t="n">
        <x:v>114411.14</x:v>
      </x:c>
      <x:c r="N245" s="459" t="n">
        <x:f>IFERROR(M245/J245,"")</x:f>
        <x:v>15.663410315674673</x:v>
      </x:c>
      <x:c r="O245" s="453" t="str">
        <x:v>VOLUME EQTL MAIOR</x:v>
      </x:c>
    </x:row>
    <x:row r="246">
      <x:c r="A246" s="453" t="str">
        <x:v>O&amp;M</x:v>
      </x:c>
      <x:c r="B246" s="453" t="str">
        <x:v>LINHA MORTA</x:v>
      </x:c>
      <x:c r="C246" s="453" t="str">
        <x:v>5020000094</x:v>
      </x:c>
      <x:c r="D246" s="601" t="str">
        <x:v>INST POSTE CONCRETO 15 A 22M LM</x:v>
      </x:c>
      <x:c r="E246" s="453" t="str">
        <x:v>UNIDADE</x:v>
      </x:c>
      <x:c r="F246" s="604" t="n">
        <x:v>1</x:v>
      </x:c>
      <x:c r="G246" s="607" t="n">
        <x:v>2125.66</x:v>
      </x:c>
      <x:c r="H246" s="607" t="n">
        <x:f>F246*G246</x:f>
        <x:v>2125.66</x:v>
      </x:c>
      <x:c r="I246" s="604" t="n">
        <x:v>0</x:v>
      </x:c>
      <x:c r="J246" s="607" t="n">
        <x:f>I246*G246</x:f>
        <x:v>0</x:v>
      </x:c>
      <x:c r="K246" s="607" t="n">
        <x:f>I246-F246</x:f>
        <x:v>-1</x:v>
      </x:c>
      <x:c r="L246" s="607" t="n">
        <x:f>J246-H246</x:f>
        <x:v>-2125.66</x:v>
      </x:c>
      <x:c r="M246" s="607" t="n">
        <x:v>0</x:v>
      </x:c>
      <x:c r="N246" s="459" t="str">
        <x:f>IFERROR(M246/J246,"")</x:f>
      </x:c>
      <x:c r="O246" s="453" t="str">
        <x:v>SEM HISTÓRICO EM 2025</x:v>
      </x:c>
    </x:row>
    <x:row r="247">
      <x:c r="A247" s="453" t="str">
        <x:v>O&amp;M</x:v>
      </x:c>
      <x:c r="B247" s="453" t="str">
        <x:v>LINHA VIVA</x:v>
      </x:c>
      <x:c r="C247" s="453" t="str">
        <x:v>5032000220</x:v>
      </x:c>
      <x:c r="D247" s="601" t="str">
        <x:v>RET ESTRIBO OU GRAMPO LINHA VIVA RD LV</x:v>
      </x:c>
      <x:c r="E247" s="453" t="str">
        <x:v>UNIDADE</x:v>
      </x:c>
      <x:c r="F247" s="604" t="n">
        <x:v>15</x:v>
      </x:c>
      <x:c r="G247" s="607" t="n">
        <x:v>171.56</x:v>
      </x:c>
      <x:c r="H247" s="607" t="n">
        <x:f>F247*G247</x:f>
        <x:v>2573.4</x:v>
      </x:c>
      <x:c r="I247" s="604" t="n">
        <x:v>3</x:v>
      </x:c>
      <x:c r="J247" s="607" t="n">
        <x:f>I247*G247</x:f>
        <x:v>514.6800000000001</x:v>
      </x:c>
      <x:c r="K247" s="607" t="n">
        <x:f>I247-F247</x:f>
        <x:v>-12</x:v>
      </x:c>
      <x:c r="L247" s="607" t="n">
        <x:f>J247-H247</x:f>
        <x:v>-2058.7200000000003</x:v>
      </x:c>
      <x:c r="M247" s="607" t="n">
        <x:v>319.01</x:v>
      </x:c>
      <x:c r="N247" s="459" t="n">
        <x:f>IFERROR(M247/J247,"")</x:f>
        <x:v>0.6198220253361311</x:v>
      </x:c>
      <x:c r="O247" s="453" t="str">
        <x:v>VOLUME EQTL MAIOR</x:v>
      </x:c>
    </x:row>
    <x:row r="248">
      <x:c r="A248" s="453" t="str">
        <x:v>O&amp;M</x:v>
      </x:c>
      <x:c r="B248" s="453" t="str">
        <x:v>LINHA MORTA</x:v>
      </x:c>
      <x:c r="C248" s="453" t="str">
        <x:v>5025300179</x:v>
      </x:c>
      <x:c r="D248" s="601" t="str">
        <x:v>RET CHAVE SECCIONADORA A SECO 3F LM</x:v>
      </x:c>
      <x:c r="E248" s="453" t="str">
        <x:v>UNIDADE</x:v>
      </x:c>
      <x:c r="F248" s="604" t="n">
        <x:v>4</x:v>
      </x:c>
      <x:c r="G248" s="607" t="n">
        <x:v>508.18</x:v>
      </x:c>
      <x:c r="H248" s="607" t="n">
        <x:f>F248*G248</x:f>
        <x:v>2032.72</x:v>
      </x:c>
      <x:c r="I248" s="604" t="n">
        <x:v>8</x:v>
      </x:c>
      <x:c r="J248" s="607" t="n">
        <x:f>I248*G248</x:f>
        <x:v>4065.44</x:v>
      </x:c>
      <x:c r="K248" s="607" t="n">
        <x:f>I248-F248</x:f>
        <x:v>4</x:v>
      </x:c>
      <x:c r="L248" s="607" t="n">
        <x:f>J248-H248</x:f>
        <x:v>2032.72</x:v>
      </x:c>
      <x:c r="M248" s="607" t="n">
        <x:v>4626.72</x:v>
      </x:c>
      <x:c r="N248" s="459" t="n">
        <x:f>IFERROR(M248/J248,"")</x:f>
        <x:v>1.1380613168562321</x:v>
      </x:c>
      <x:c r="O248" s="453" t="str">
        <x:v>VOLUME SETUP MAIOR</x:v>
      </x:c>
    </x:row>
    <x:row r="249">
      <x:c r="A249" s="453" t="str">
        <x:v>O&amp;M</x:v>
      </x:c>
      <x:c r="B249" s="453" t="str">
        <x:v>PODA</x:v>
      </x:c>
      <x:c r="C249" s="453" t="str">
        <x:v>5035000055</x:v>
      </x:c>
      <x:c r="D249" s="601" t="str">
        <x:v>ELIMINAR ARV MEDIO PORTE 2MS PO LV</x:v>
      </x:c>
      <x:c r="E249" s="453" t="str">
        <x:v>UNIDADE</x:v>
      </x:c>
      <x:c r="F249" s="604" t="n">
        <x:v>11.171072</x:v>
      </x:c>
      <x:c r="G249" s="607" t="n">
        <x:v>166.13</x:v>
      </x:c>
      <x:c r="H249" s="607" t="n">
        <x:f>F249*G249</x:f>
        <x:v>1855.85019136</x:v>
      </x:c>
      <x:c r="I249" s="604" t="n">
        <x:v>0</x:v>
      </x:c>
      <x:c r="J249" s="607" t="n">
        <x:f>I249*G249</x:f>
        <x:v>0</x:v>
      </x:c>
      <x:c r="K249" s="607" t="n">
        <x:f>I249-F249</x:f>
        <x:v>-11.171072</x:v>
      </x:c>
      <x:c r="L249" s="607" t="n">
        <x:f>J249-H249</x:f>
        <x:v>-1855.85019136</x:v>
      </x:c>
      <x:c r="M249" s="607" t="n">
        <x:v>0</x:v>
      </x:c>
      <x:c r="N249" s="459" t="str">
        <x:f>IFERROR(M249/J249,"")</x:f>
      </x:c>
      <x:c r="O249" s="453" t="str">
        <x:v>SEM HISTÓRICO EM 2025</x:v>
      </x:c>
    </x:row>
    <x:row r="250">
      <x:c r="A250" s="453" t="str">
        <x:v>O&amp;M</x:v>
      </x:c>
      <x:c r="B250" s="453" t="str">
        <x:v>LINHA MORTA</x:v>
      </x:c>
      <x:c r="C250" s="453" t="str">
        <x:v>5021000148</x:v>
      </x:c>
      <x:c r="D250" s="601" t="str">
        <x:v>RET ESTR PRI 2/3F SUS/PAS SP S/CRUZ LM</x:v>
      </x:c>
      <x:c r="E250" s="453" t="str">
        <x:v>CONJUNTO</x:v>
      </x:c>
      <x:c r="F250" s="604" t="n">
        <x:v>66.666667</x:v>
      </x:c>
      <x:c r="G250" s="607" t="n">
        <x:v>250.15</x:v>
      </x:c>
      <x:c r="H250" s="607" t="n">
        <x:f>F250*G250</x:f>
        <x:v>16676.66675005</x:v>
      </x:c>
      <x:c r="I250" s="604" t="n">
        <x:v>74</x:v>
      </x:c>
      <x:c r="J250" s="607" t="n">
        <x:f>I250*G250</x:f>
        <x:v>18511.100000000002</x:v>
      </x:c>
      <x:c r="K250" s="607" t="n">
        <x:f>I250-F250</x:f>
        <x:v>7.333332999999996</x:v>
      </x:c>
      <x:c r="L250" s="607" t="n">
        <x:f>J250-H250</x:f>
        <x:v>1834.4332499500015</x:v>
      </x:c>
      <x:c r="M250" s="607" t="n">
        <x:v>8014.2</x:v>
      </x:c>
      <x:c r="N250" s="459" t="n">
        <x:f>IFERROR(M250/J250,"")</x:f>
        <x:v>0.43294023585848485</x:v>
      </x:c>
      <x:c r="O250" s="453" t="str">
        <x:v>VOLUME SETUP MAIOR</x:v>
      </x:c>
    </x:row>
    <x:row r="251">
      <x:c r="A251" s="453" t="str">
        <x:v>O&amp;M</x:v>
      </x:c>
      <x:c r="B251" s="453" t="str">
        <x:v>PODA</x:v>
      </x:c>
      <x:c r="C251" s="453" t="str">
        <x:v>5035000054</x:v>
      </x:c>
      <x:c r="D251" s="601" t="str">
        <x:v>ELIMINAR ARV GRANDE PORTE 2GS PO LV</x:v>
      </x:c>
      <x:c r="E251" s="453" t="str">
        <x:v>UNIDADE</x:v>
      </x:c>
      <x:c r="F251" s="604" t="n">
        <x:v>5.29156</x:v>
      </x:c>
      <x:c r="G251" s="607" t="n">
        <x:v>332.26</x:v>
      </x:c>
      <x:c r="H251" s="607" t="n">
        <x:f>F251*G251</x:f>
        <x:v>1758.1737256</x:v>
      </x:c>
      <x:c r="I251" s="604" t="n">
        <x:v>0</x:v>
      </x:c>
      <x:c r="J251" s="607" t="n">
        <x:f>I251*G251</x:f>
        <x:v>0</x:v>
      </x:c>
      <x:c r="K251" s="607" t="n">
        <x:f>I251-F251</x:f>
        <x:v>-5.29156</x:v>
      </x:c>
      <x:c r="L251" s="607" t="n">
        <x:f>J251-H251</x:f>
        <x:v>-1758.1737256</x:v>
      </x:c>
      <x:c r="M251" s="607" t="n">
        <x:v>0</x:v>
      </x:c>
      <x:c r="N251" s="459" t="str">
        <x:f>IFERROR(M251/J251,"")</x:f>
      </x:c>
      <x:c r="O251" s="453" t="str">
        <x:v>SEM HISTÓRICO EM 2025</x:v>
      </x:c>
    </x:row>
    <x:row r="252">
      <x:c r="A252" s="453" t="str">
        <x:v>O&amp;M</x:v>
      </x:c>
      <x:c r="B252" s="453" t="str">
        <x:v>LINHA MORTA</x:v>
      </x:c>
      <x:c r="C252" s="453" t="str">
        <x:v>5021200047</x:v>
      </x:c>
      <x:c r="D252" s="601" t="str">
        <x:v>RET ISOLADOR PINO/PILAR LM</x:v>
      </x:c>
      <x:c r="E252" s="453" t="str">
        <x:v>UNIDADE</x:v>
      </x:c>
      <x:c r="F252" s="604" t="n">
        <x:v>197.333333</x:v>
      </x:c>
      <x:c r="G252" s="607" t="n">
        <x:v>302.33</x:v>
      </x:c>
      <x:c r="H252" s="607" t="n">
        <x:f>F252*G252</x:f>
        <x:v>59659.78656589</x:v>
      </x:c>
      <x:c r="I252" s="604" t="n">
        <x:v>192</x:v>
      </x:c>
      <x:c r="J252" s="607" t="n">
        <x:f>I252*G252</x:f>
        <x:v>58047.36</x:v>
      </x:c>
      <x:c r="K252" s="607" t="n">
        <x:f>I252-F252</x:f>
        <x:v>-5.33333300000001</x:v>
      </x:c>
      <x:c r="L252" s="607" t="n">
        <x:f>J252-H252</x:f>
        <x:v>-1612.4265658899967</x:v>
      </x:c>
      <x:c r="M252" s="607" t="n">
        <x:v>5319.82</x:v>
      </x:c>
      <x:c r="N252" s="459" t="n">
        <x:f>IFERROR(M252/J252,"")</x:f>
        <x:v>0.09164620061963197</x:v>
      </x:c>
      <x:c r="O252" s="453" t="str">
        <x:v>VOLUME EQTL MAIOR</x:v>
      </x:c>
    </x:row>
    <x:row r="253">
      <x:c r="A253" s="453" t="str">
        <x:v>O&amp;M</x:v>
      </x:c>
      <x:c r="B253" s="453" t="str">
        <x:v>FORA DO ANEXO IX</x:v>
      </x:c>
      <x:c r="C253" s="453" t="str">
        <x:v>5022000285</x:v>
      </x:c>
      <x:c r="D253" s="601" t="str">
        <x:v>RET ESPACADOR LOSANGULAR RDC LM</x:v>
      </x:c>
      <x:c r="E253" s="453" t="str">
        <x:v>NÃO INFORMADA</x:v>
      </x:c>
      <x:c r="F253" s="604" t="n">
        <x:v>0</x:v>
      </x:c>
      <x:c r="G253" s="607" t="n">
        <x:v>134.560084</x:v>
      </x:c>
      <x:c r="H253" s="607" t="n">
        <x:f>F253*G253</x:f>
        <x:v>0</x:v>
      </x:c>
      <x:c r="I253" s="604" t="n">
        <x:v>11</x:v>
      </x:c>
      <x:c r="J253" s="607" t="n">
        <x:f>I253*G253</x:f>
        <x:v>1480.1609239999998</x:v>
      </x:c>
      <x:c r="K253" s="607" t="n">
        <x:f>I253-F253</x:f>
        <x:v>11</x:v>
      </x:c>
      <x:c r="L253" s="607" t="n">
        <x:f>J253-H253</x:f>
        <x:v>1480.1609239999998</x:v>
      </x:c>
      <x:c r="M253" s="607" t="n">
        <x:v>605.87</x:v>
      </x:c>
      <x:c r="N253" s="459" t="n">
        <x:f>IFERROR(M253/J253,"")</x:f>
        <x:v>0.40932711448880277</x:v>
      </x:c>
      <x:c r="O253" s="453" t="str">
        <x:v>NÃO PREVISTO PELA EQTL</x:v>
      </x:c>
    </x:row>
    <x:row r="254">
      <x:c r="A254" s="453" t="str">
        <x:v>O&amp;M</x:v>
      </x:c>
      <x:c r="B254" s="453" t="str">
        <x:v>LINHA MORTA</x:v>
      </x:c>
      <x:c r="C254" s="453" t="str">
        <x:v>5021000173</x:v>
      </x:c>
      <x:c r="D254" s="601" t="str">
        <x:v>RET ESTR PRI NS/BS (PR, CF, SU) LM</x:v>
      </x:c>
      <x:c r="E254" s="453" t="str">
        <x:v>CONJUNTO</x:v>
      </x:c>
      <x:c r="F254" s="604" t="n">
        <x:v>2.666667</x:v>
      </x:c>
      <x:c r="G254" s="607" t="n">
        <x:v>549.72</x:v>
      </x:c>
      <x:c r="H254" s="607" t="n">
        <x:f>F254*G254</x:f>
        <x:v>1465.92018324</x:v>
      </x:c>
      <x:c r="I254" s="604" t="n">
        <x:v>0</x:v>
      </x:c>
      <x:c r="J254" s="607" t="n">
        <x:f>I254*G254</x:f>
        <x:v>0</x:v>
      </x:c>
      <x:c r="K254" s="607" t="n">
        <x:f>I254-F254</x:f>
        <x:v>-2.666667</x:v>
      </x:c>
      <x:c r="L254" s="607" t="n">
        <x:f>J254-H254</x:f>
        <x:v>-1465.92018324</x:v>
      </x:c>
      <x:c r="M254" s="607" t="n">
        <x:v>0</x:v>
      </x:c>
      <x:c r="N254" s="459" t="str">
        <x:f>IFERROR(M254/J254,"")</x:f>
      </x:c>
      <x:c r="O254" s="453" t="str">
        <x:v>SEM HISTÓRICO EM 2025</x:v>
      </x:c>
    </x:row>
    <x:row r="255">
      <x:c r="A255" s="453" t="str">
        <x:v>O&amp;M</x:v>
      </x:c>
      <x:c r="B255" s="453" t="str">
        <x:v>LINHA MORTA</x:v>
      </x:c>
      <x:c r="C255" s="453" t="str">
        <x:v>5022000281</x:v>
      </x:c>
      <x:c r="D255" s="601" t="str">
        <x:v>RET CABO MENSAGEIRO RDC LM</x:v>
      </x:c>
      <x:c r="E255" s="453" t="str">
        <x:v>METRO</x:v>
      </x:c>
      <x:c r="F255" s="604" t="n">
        <x:v>809</x:v>
      </x:c>
      <x:c r="G255" s="607" t="n">
        <x:v>1.58</x:v>
      </x:c>
      <x:c r="H255" s="607" t="n">
        <x:f>F255*G255</x:f>
        <x:v>1278.22</x:v>
      </x:c>
      <x:c r="I255" s="604" t="n">
        <x:v>1.942</x:v>
      </x:c>
      <x:c r="J255" s="607" t="n">
        <x:f>I255*G255</x:f>
        <x:v>3.06836</x:v>
      </x:c>
      <x:c r="K255" s="607" t="n">
        <x:f>I255-F255</x:f>
        <x:v>-807.058</x:v>
      </x:c>
      <x:c r="L255" s="607" t="n">
        <x:f>J255-H255</x:f>
        <x:v>-1275.15164</x:v>
      </x:c>
      <x:c r="M255" s="607" t="n">
        <x:v>7383.27</x:v>
      </x:c>
      <x:c r="N255" s="459" t="n">
        <x:f>IFERROR(M255/J255,"")</x:f>
        <x:v>2406.2593698262262</x:v>
      </x:c>
      <x:c r="O255" s="453" t="str">
        <x:v>VOLUME EQTL MAIOR</x:v>
      </x:c>
    </x:row>
    <x:row r="256">
      <x:c r="A256" s="453" t="str">
        <x:v>O&amp;M</x:v>
      </x:c>
      <x:c r="B256" s="453" t="str">
        <x:v>LINHA MORTA</x:v>
      </x:c>
      <x:c r="C256" s="453" t="str">
        <x:v>5021200044</x:v>
      </x:c>
      <x:c r="D256" s="601" t="str">
        <x:v>INST ISOLADOR ROLDANA LM</x:v>
      </x:c>
      <x:c r="E256" s="453" t="str">
        <x:v>UNIDADE</x:v>
      </x:c>
      <x:c r="F256" s="604" t="n">
        <x:v>4.901809</x:v>
      </x:c>
      <x:c r="G256" s="607" t="n">
        <x:v>236.61</x:v>
      </x:c>
      <x:c r="H256" s="607" t="n">
        <x:f>F256*G256</x:f>
        <x:v>1159.81702749</x:v>
      </x:c>
      <x:c r="I256" s="604" t="n">
        <x:v>0</x:v>
      </x:c>
      <x:c r="J256" s="607" t="n">
        <x:f>I256*G256</x:f>
        <x:v>0</x:v>
      </x:c>
      <x:c r="K256" s="607" t="n">
        <x:f>I256-F256</x:f>
        <x:v>-4.901809</x:v>
      </x:c>
      <x:c r="L256" s="607" t="n">
        <x:f>J256-H256</x:f>
        <x:v>-1159.81702749</x:v>
      </x:c>
      <x:c r="M256" s="607" t="n">
        <x:v>0</x:v>
      </x:c>
      <x:c r="N256" s="459" t="str">
        <x:f>IFERROR(M256/J256,"")</x:f>
      </x:c>
      <x:c r="O256" s="453" t="str">
        <x:v>SEM HISTÓRICO EM 2025</x:v>
      </x:c>
    </x:row>
    <x:row r="257">
      <x:c r="A257" s="453" t="str">
        <x:v>O&amp;M</x:v>
      </x:c>
      <x:c r="B257" s="453" t="str">
        <x:v>LINHA MORTA</x:v>
      </x:c>
      <x:c r="C257" s="453" t="str">
        <x:v>5022000251</x:v>
      </x:c>
      <x:c r="D257" s="601" t="str">
        <x:v>RET FLY TAP /CRUZAM AEREO LM</x:v>
      </x:c>
      <x:c r="E257" s="453" t="str">
        <x:v>UNIDADE</x:v>
      </x:c>
      <x:c r="F257" s="604" t="n">
        <x:v>20</x:v>
      </x:c>
      <x:c r="G257" s="607" t="n">
        <x:v>326.78</x:v>
      </x:c>
      <x:c r="H257" s="607" t="n">
        <x:f>F257*G257</x:f>
        <x:v>6535.599999999999</x:v>
      </x:c>
      <x:c r="I257" s="604" t="n">
        <x:v>23</x:v>
      </x:c>
      <x:c r="J257" s="607" t="n">
        <x:f>I257*G257</x:f>
        <x:v>7515.94</x:v>
      </x:c>
      <x:c r="K257" s="607" t="n">
        <x:f>I257-F257</x:f>
        <x:v>3</x:v>
      </x:c>
      <x:c r="L257" s="607" t="n">
        <x:f>J257-H257</x:f>
        <x:v>980.3400000000001</x:v>
      </x:c>
      <x:c r="M257" s="607" t="n">
        <x:v>1654.6</x:v>
      </x:c>
      <x:c r="N257" s="459" t="n">
        <x:f>IFERROR(M257/J257,"")</x:f>
        <x:v>0.220145450868421</x:v>
      </x:c>
      <x:c r="O257" s="453" t="str">
        <x:v>VOLUME SETUP MAIOR</x:v>
      </x:c>
    </x:row>
    <x:row r="258">
      <x:c r="A258" s="453" t="str">
        <x:v>O&amp;M</x:v>
      </x:c>
      <x:c r="B258" s="453" t="str">
        <x:v>LINHA MORTA</x:v>
      </x:c>
      <x:c r="C258" s="453" t="str">
        <x:v>5022000239</x:v>
      </x:c>
      <x:c r="D258" s="601" t="str">
        <x:v>TENSIONAR COND NU COBRE &gt; 50MM² LM</x:v>
      </x:c>
      <x:c r="E258" s="453" t="str">
        <x:v>UNIDADE</x:v>
      </x:c>
      <x:c r="F258" s="604" t="n">
        <x:v>8</x:v>
      </x:c>
      <x:c r="G258" s="607" t="n">
        <x:v>260.66</x:v>
      </x:c>
      <x:c r="H258" s="607" t="n">
        <x:f>F258*G258</x:f>
        <x:v>2085.28</x:v>
      </x:c>
      <x:c r="I258" s="604" t="n">
        <x:v>4.314</x:v>
      </x:c>
      <x:c r="J258" s="607" t="n">
        <x:f>I258*G258</x:f>
        <x:v>1124.4872400000002</x:v>
      </x:c>
      <x:c r="K258" s="607" t="n">
        <x:f>I258-F258</x:f>
        <x:v>-3.686</x:v>
      </x:c>
      <x:c r="L258" s="607" t="n">
        <x:f>J258-H258</x:f>
        <x:v>-960.79276</x:v>
      </x:c>
      <x:c r="M258" s="607" t="n">
        <x:v>15419.4</x:v>
      </x:c>
      <x:c r="N258" s="459" t="n">
        <x:f>IFERROR(M258/J258,"")</x:f>
        <x:v>13.712383254789087</x:v>
      </x:c>
      <x:c r="O258" s="453" t="str">
        <x:v>VOLUME EQTL MAIOR</x:v>
      </x:c>
    </x:row>
    <x:row r="259">
      <x:c r="A259" s="453" t="str">
        <x:v>O&amp;M</x:v>
      </x:c>
      <x:c r="B259" s="453" t="str">
        <x:v>LINHA MORTA</x:v>
      </x:c>
      <x:c r="C259" s="453" t="str">
        <x:v>5025300108</x:v>
      </x:c>
      <x:c r="D259" s="601" t="str">
        <x:v>RET CHAVE A OLEO LM</x:v>
      </x:c>
      <x:c r="E259" s="453" t="str">
        <x:v>UNIDADE</x:v>
      </x:c>
      <x:c r="F259" s="604" t="n">
        <x:v>0</x:v>
      </x:c>
      <x:c r="G259" s="607" t="n">
        <x:v>364.9</x:v>
      </x:c>
      <x:c r="H259" s="607" t="n">
        <x:f>F259*G259</x:f>
        <x:v>0</x:v>
      </x:c>
      <x:c r="I259" s="604" t="n">
        <x:v>2</x:v>
      </x:c>
      <x:c r="J259" s="607" t="n">
        <x:f>I259*G259</x:f>
        <x:v>729.8</x:v>
      </x:c>
      <x:c r="K259" s="607" t="n">
        <x:f>I259-F259</x:f>
        <x:v>2</x:v>
      </x:c>
      <x:c r="L259" s="607" t="n">
        <x:f>J259-H259</x:f>
        <x:v>729.8</x:v>
      </x:c>
      <x:c r="M259" s="607" t="n">
        <x:v>3115.99</x:v>
      </x:c>
      <x:c r="N259" s="459" t="n">
        <x:f>IFERROR(M259/J259,"")</x:f>
        <x:v>4.2696492189640995</x:v>
      </x:c>
      <x:c r="O259" s="453" t="str">
        <x:v>NÃO PREVISTO PELA EQTL</x:v>
      </x:c>
    </x:row>
    <x:row r="260">
      <x:c r="A260" s="453" t="str">
        <x:v>O&amp;M</x:v>
      </x:c>
      <x:c r="B260" s="453" t="str">
        <x:v>LINHA MORTA</x:v>
      </x:c>
      <x:c r="C260" s="453" t="str">
        <x:v>5400099189</x:v>
      </x:c>
      <x:c r="D260" s="601" t="str">
        <x:v>RET HASTE PARA-RAIOS LM</x:v>
      </x:c>
      <x:c r="E260" s="453" t="str">
        <x:v>UNIDADE</x:v>
      </x:c>
      <x:c r="F260" s="604" t="n">
        <x:v>227.320033</x:v>
      </x:c>
      <x:c r="G260" s="607" t="n">
        <x:v>156.42</x:v>
      </x:c>
      <x:c r="H260" s="607" t="n">
        <x:f>F260*G260</x:f>
        <x:v>35557.399561859995</x:v>
      </x:c>
      <x:c r="I260" s="604" t="n">
        <x:v>223</x:v>
      </x:c>
      <x:c r="J260" s="607" t="n">
        <x:f>I260*G260</x:f>
        <x:v>34881.659999999996</x:v>
      </x:c>
      <x:c r="K260" s="607" t="n">
        <x:f>I260-F260</x:f>
        <x:v>-4.320032999999995</x:v>
      </x:c>
      <x:c r="L260" s="607" t="n">
        <x:f>J260-H260</x:f>
        <x:v>-675.7395618599985</x:v>
      </x:c>
      <x:c r="M260" s="607" t="n">
        <x:v>9770.48</x:v>
      </x:c>
      <x:c r="N260" s="459" t="n">
        <x:f>IFERROR(M260/J260,"")</x:f>
        <x:v>0.2801036418564942</x:v>
      </x:c>
      <x:c r="O260" s="453" t="str">
        <x:v>VOLUME EQTL MAIOR</x:v>
      </x:c>
    </x:row>
    <x:row r="261">
      <x:c r="A261" s="453" t="str">
        <x:v>O&amp;M</x:v>
      </x:c>
      <x:c r="B261" s="453" t="str">
        <x:v>LINHA MORTA</x:v>
      </x:c>
      <x:c r="C261" s="453" t="str">
        <x:v>5021000165</x:v>
      </x:c>
      <x:c r="D261" s="601" t="str">
        <x:v>RET ESTR PRI RDC N3S-CE LM</x:v>
      </x:c>
      <x:c r="E261" s="453" t="str">
        <x:v>CONJUNTO</x:v>
      </x:c>
      <x:c r="F261" s="604" t="n">
        <x:v>0</x:v>
      </x:c>
      <x:c r="G261" s="607" t="n">
        <x:v>654.35</x:v>
      </x:c>
      <x:c r="H261" s="607" t="n">
        <x:f>F261*G261</x:f>
        <x:v>0</x:v>
      </x:c>
      <x:c r="I261" s="604" t="n">
        <x:v>1</x:v>
      </x:c>
      <x:c r="J261" s="607" t="n">
        <x:f>I261*G261</x:f>
        <x:v>654.35</x:v>
      </x:c>
      <x:c r="K261" s="607" t="n">
        <x:f>I261-F261</x:f>
        <x:v>1</x:v>
      </x:c>
      <x:c r="L261" s="607" t="n">
        <x:f>J261-H261</x:f>
        <x:v>654.35</x:v>
      </x:c>
      <x:c r="M261" s="607" t="n">
        <x:v>795.51</x:v>
      </x:c>
      <x:c r="N261" s="459" t="n">
        <x:f>IFERROR(M261/J261,"")</x:f>
        <x:v>1.2157255291510658</x:v>
      </x:c>
      <x:c r="O261" s="453" t="str">
        <x:v>NÃO PREVISTO PELA EQTL</x:v>
      </x:c>
    </x:row>
    <x:row r="262">
      <x:c r="A262" s="453" t="str">
        <x:v>O&amp;M</x:v>
      </x:c>
      <x:c r="B262" s="453" t="str">
        <x:v>LINHA MORTA</x:v>
      </x:c>
      <x:c r="C262" s="453" t="str">
        <x:v>5022000263</x:v>
      </x:c>
      <x:c r="D262" s="601" t="str">
        <x:v>RET COND 2PLEX BT 1X10(10)-1X35(35) LM</x:v>
      </x:c>
      <x:c r="E262" s="453" t="str">
        <x:v>METRO</x:v>
      </x:c>
      <x:c r="F262" s="604" t="n">
        <x:v>116</x:v>
      </x:c>
      <x:c r="G262" s="607" t="n">
        <x:v>5</x:v>
      </x:c>
      <x:c r="H262" s="607" t="n">
        <x:f>F262*G262</x:f>
        <x:v>580</x:v>
      </x:c>
      <x:c r="I262" s="604" t="n">
        <x:v>0</x:v>
      </x:c>
      <x:c r="J262" s="607" t="n">
        <x:f>I262*G262</x:f>
        <x:v>0</x:v>
      </x:c>
      <x:c r="K262" s="607" t="n">
        <x:f>I262-F262</x:f>
        <x:v>-116</x:v>
      </x:c>
      <x:c r="L262" s="607" t="n">
        <x:f>J262-H262</x:f>
        <x:v>-580</x:v>
      </x:c>
      <x:c r="M262" s="607" t="n">
        <x:v>0</x:v>
      </x:c>
      <x:c r="N262" s="459" t="str">
        <x:f>IFERROR(M262/J262,"")</x:f>
      </x:c>
      <x:c r="O262" s="453" t="str">
        <x:v>SEM HISTÓRICO EM 2025</x:v>
      </x:c>
    </x:row>
    <x:row r="263">
      <x:c r="A263" s="453" t="str">
        <x:v>O&amp;M</x:v>
      </x:c>
      <x:c r="B263" s="453" t="str">
        <x:v>LIGAÇÃO NOVA</x:v>
      </x:c>
      <x:c r="C263" s="453" t="str">
        <x:v>5082000200</x:v>
      </x:c>
      <x:c r="D263" s="601" t="str">
        <x:v>INST MEDIDOR ELETRONICO C/ FISCALIZ STC</x:v>
      </x:c>
      <x:c r="E263" s="453" t="str">
        <x:v>UNIDADE</x:v>
      </x:c>
      <x:c r="F263" s="604" t="n">
        <x:v>0</x:v>
      </x:c>
      <x:c r="G263" s="607" t="n">
        <x:v>189.67</x:v>
      </x:c>
      <x:c r="H263" s="607" t="n">
        <x:f>F263*G263</x:f>
        <x:v>0</x:v>
      </x:c>
      <x:c r="I263" s="604" t="n">
        <x:v>2</x:v>
      </x:c>
      <x:c r="J263" s="607" t="n">
        <x:f>I263*G263</x:f>
        <x:v>379.34</x:v>
      </x:c>
      <x:c r="K263" s="607" t="n">
        <x:f>I263-F263</x:f>
        <x:v>2</x:v>
      </x:c>
      <x:c r="L263" s="607" t="n">
        <x:f>J263-H263</x:f>
        <x:v>379.34</x:v>
      </x:c>
      <x:c r="M263" s="607" t="n">
        <x:v>488.04</x:v>
      </x:c>
      <x:c r="N263" s="459" t="n">
        <x:f>IFERROR(M263/J263,"")</x:f>
        <x:v>1.2865503242473773</x:v>
      </x:c>
      <x:c r="O263" s="453" t="str">
        <x:v>NÃO PREVISTO PELA EQTL</x:v>
      </x:c>
    </x:row>
    <x:row r="264">
      <x:c r="A264" s="453" t="str">
        <x:v>O&amp;M</x:v>
      </x:c>
      <x:c r="B264" s="453" t="str">
        <x:v>PODA</x:v>
      </x:c>
      <x:c r="C264" s="453" t="str">
        <x:v>5035000069</x:v>
      </x:c>
      <x:c r="D264" s="601" t="str">
        <x:v>PODA GRAM&gt;6&lt;12M REDE MT REBAIX 3MR PO LV</x:v>
      </x:c>
      <x:c r="E264" s="453" t="str">
        <x:v>METRO</x:v>
      </x:c>
      <x:c r="F264" s="604" t="n">
        <x:v>3.527707</x:v>
      </x:c>
      <x:c r="G264" s="607" t="n">
        <x:v>83.06</x:v>
      </x:c>
      <x:c r="H264" s="607" t="n">
        <x:f>F264*G264</x:f>
        <x:v>293.01134342</x:v>
      </x:c>
      <x:c r="I264" s="604" t="n">
        <x:v>0</x:v>
      </x:c>
      <x:c r="J264" s="607" t="n">
        <x:f>I264*G264</x:f>
        <x:v>0</x:v>
      </x:c>
      <x:c r="K264" s="607" t="n">
        <x:f>I264-F264</x:f>
        <x:v>-3.527707</x:v>
      </x:c>
      <x:c r="L264" s="607" t="n">
        <x:f>J264-H264</x:f>
        <x:v>-293.01134342</x:v>
      </x:c>
      <x:c r="M264" s="607" t="n">
        <x:v>0</x:v>
      </x:c>
      <x:c r="N264" s="459" t="str">
        <x:f>IFERROR(M264/J264,"")</x:f>
      </x:c>
      <x:c r="O264" s="453" t="str">
        <x:v>SEM HISTÓRICO EM 2025</x:v>
      </x:c>
    </x:row>
    <x:row r="265">
      <x:c r="A265" s="453" t="str">
        <x:v>O&amp;M</x:v>
      </x:c>
      <x:c r="B265" s="453" t="str">
        <x:v>PODA</x:v>
      </x:c>
      <x:c r="C265" s="453" t="str">
        <x:v>5035000056</x:v>
      </x:c>
      <x:c r="D265" s="601" t="str">
        <x:v>ELIMINAR ARV PEQUENO PORTE 2PS PO LV</x:v>
      </x:c>
      <x:c r="E265" s="453" t="str">
        <x:v>UNIDADE</x:v>
      </x:c>
      <x:c r="F265" s="604" t="n">
        <x:v>3.527707</x:v>
      </x:c>
      <x:c r="G265" s="607" t="n">
        <x:v>73.29</x:v>
      </x:c>
      <x:c r="H265" s="607" t="n">
        <x:f>F265*G265</x:f>
        <x:v>258.54564603</x:v>
      </x:c>
      <x:c r="I265" s="604" t="n">
        <x:v>0</x:v>
      </x:c>
      <x:c r="J265" s="607" t="n">
        <x:f>I265*G265</x:f>
        <x:v>0</x:v>
      </x:c>
      <x:c r="K265" s="607" t="n">
        <x:f>I265-F265</x:f>
        <x:v>-3.527707</x:v>
      </x:c>
      <x:c r="L265" s="607" t="n">
        <x:f>J265-H265</x:f>
        <x:v>-258.54564603</x:v>
      </x:c>
      <x:c r="M265" s="607" t="n">
        <x:v>0</x:v>
      </x:c>
      <x:c r="N265" s="459" t="str">
        <x:f>IFERROR(M265/J265,"")</x:f>
      </x:c>
      <x:c r="O265" s="453" t="str">
        <x:v>SEM HISTÓRICO EM 2025</x:v>
      </x:c>
    </x:row>
    <x:row r="266">
      <x:c r="A266" s="453" t="str">
        <x:v>O&amp;M</x:v>
      </x:c>
      <x:c r="B266" s="453" t="str">
        <x:v>LINHA MORTA</x:v>
      </x:c>
      <x:c r="C266" s="453" t="str">
        <x:v>5022000265</x:v>
      </x:c>
      <x:c r="D266" s="601" t="str">
        <x:v>RET COND 3PLEX BT 2X10(10)-2X35(35) LM</x:v>
      </x:c>
      <x:c r="E266" s="453" t="str">
        <x:v>METRO</x:v>
      </x:c>
      <x:c r="F266" s="604" t="n">
        <x:v>28</x:v>
      </x:c>
      <x:c r="G266" s="607" t="n">
        <x:v>5</x:v>
      </x:c>
      <x:c r="H266" s="607" t="n">
        <x:f>F266*G266</x:f>
        <x:v>140</x:v>
      </x:c>
      <x:c r="I266" s="604" t="n">
        <x:v>0</x:v>
      </x:c>
      <x:c r="J266" s="607" t="n">
        <x:f>I266*G266</x:f>
        <x:v>0</x:v>
      </x:c>
      <x:c r="K266" s="607" t="n">
        <x:f>I266-F266</x:f>
        <x:v>-28</x:v>
      </x:c>
      <x:c r="L266" s="607" t="n">
        <x:f>J266-H266</x:f>
        <x:v>-140</x:v>
      </x:c>
      <x:c r="M266" s="607" t="n">
        <x:v>0</x:v>
      </x:c>
      <x:c r="N266" s="459" t="str">
        <x:f>IFERROR(M266/J266,"")</x:f>
      </x:c>
      <x:c r="O266" s="453" t="str">
        <x:v>SEM HISTÓRICO EM 2025</x:v>
      </x:c>
    </x:row>
    <x:row r="267">
      <x:c r="A267" s="453" t="str">
        <x:v>O&amp;M</x:v>
      </x:c>
      <x:c r="B267" s="453" t="str">
        <x:v>FORA DO ANEXO IX</x:v>
      </x:c>
      <x:c r="C267" s="453" t="str">
        <x:v>5022000252</x:v>
      </x:c>
      <x:c r="D267" s="601" t="str">
        <x:v>INST ESPACADOR/AFASTADOR REDE PRI/SEC LM</x:v>
      </x:c>
      <x:c r="E267" s="453" t="str">
        <x:v>NÃO INFORMADA</x:v>
      </x:c>
      <x:c r="F267" s="604" t="n">
        <x:v>0</x:v>
      </x:c>
      <x:c r="G267" s="607" t="n">
        <x:v>0</x:v>
      </x:c>
      <x:c r="H267" s="607" t="n">
        <x:f>F267*G267</x:f>
        <x:v>0</x:v>
      </x:c>
      <x:c r="I267" s="604" t="n">
        <x:v>12191</x:v>
      </x:c>
      <x:c r="J267" s="607" t="n">
        <x:f>I267*G267</x:f>
        <x:v>0</x:v>
      </x:c>
      <x:c r="K267" s="607" t="n">
        <x:f>I267-F267</x:f>
        <x:v>12191</x:v>
      </x:c>
      <x:c r="L267" s="607" t="n">
        <x:f>J267-H267</x:f>
        <x:v>0</x:v>
      </x:c>
      <x:c r="M267" s="607" t="n">
        <x:v>0</x:v>
      </x:c>
      <x:c r="N267" s="459" t="str">
        <x:f>IFERROR(M267/J267,"")</x:f>
      </x:c>
      <x:c r="O267" s="453" t="str">
        <x:v>NÃO PREVISTO PELA EQTL</x:v>
      </x:c>
    </x:row>
    <x:row r="268">
      <x:c r="A268" s="453" t="str">
        <x:v>O&amp;M</x:v>
      </x:c>
      <x:c r="B268" s="453" t="str">
        <x:v>FORA DO ANEXO IX</x:v>
      </x:c>
      <x:c r="C268" s="453" t="str">
        <x:v>5022000253</x:v>
      </x:c>
      <x:c r="D268" s="601" t="str">
        <x:v>RET ESPACADOR/AFASTADOR REDE PRI/SEC LM</x:v>
      </x:c>
      <x:c r="E268" s="453" t="str">
        <x:v>NÃO INFORMADA</x:v>
      </x:c>
      <x:c r="F268" s="604" t="n">
        <x:v>0</x:v>
      </x:c>
      <x:c r="G268" s="607" t="n">
        <x:v>0</x:v>
      </x:c>
      <x:c r="H268" s="607" t="n">
        <x:f>F268*G268</x:f>
        <x:v>0</x:v>
      </x:c>
      <x:c r="I268" s="604" t="n">
        <x:v>31</x:v>
      </x:c>
      <x:c r="J268" s="607" t="n">
        <x:f>I268*G268</x:f>
        <x:v>0</x:v>
      </x:c>
      <x:c r="K268" s="607" t="n">
        <x:f>I268-F268</x:f>
        <x:v>31</x:v>
      </x:c>
      <x:c r="L268" s="607" t="n">
        <x:f>J268-H268</x:f>
        <x:v>0</x:v>
      </x:c>
      <x:c r="M268" s="607" t="n">
        <x:v>0</x:v>
      </x:c>
      <x:c r="N268" s="459" t="str">
        <x:f>IFERROR(M268/J268,"")</x:f>
      </x:c>
      <x:c r="O268" s="453" t="str">
        <x:v>NÃO PREVISTO PELA EQTL</x:v>
      </x:c>
    </x:row>
    <x:row r="269">
      <x:c r="A269" s="453" t="str">
        <x:v>O&amp;M</x:v>
      </x:c>
      <x:c r="B269" s="453" t="str">
        <x:v>FORA DO ANEXO IX</x:v>
      </x:c>
      <x:c r="C269" s="453" t="str">
        <x:v>5024000072</x:v>
      </x:c>
      <x:c r="D269" s="601" t="str">
        <x:v>INST CONEXAO RAMAL DE CONEXAO LM</x:v>
      </x:c>
      <x:c r="E269" s="453" t="str">
        <x:v>NÃO INFORMADA</x:v>
      </x:c>
      <x:c r="F269" s="604" t="n">
        <x:v>0</x:v>
      </x:c>
      <x:c r="G269" s="607" t="n">
        <x:v>0</x:v>
      </x:c>
      <x:c r="H269" s="607" t="n">
        <x:f>F269*G269</x:f>
        <x:v>0</x:v>
      </x:c>
      <x:c r="I269" s="604" t="n">
        <x:v>3016</x:v>
      </x:c>
      <x:c r="J269" s="607" t="n">
        <x:f>I269*G269</x:f>
        <x:v>0</x:v>
      </x:c>
      <x:c r="K269" s="607" t="n">
        <x:f>I269-F269</x:f>
        <x:v>3016</x:v>
      </x:c>
      <x:c r="L269" s="607" t="n">
        <x:f>J269-H269</x:f>
        <x:v>0</x:v>
      </x:c>
      <x:c r="M269" s="607" t="n">
        <x:v>0</x:v>
      </x:c>
      <x:c r="N269" s="459" t="str">
        <x:f>IFERROR(M269/J269,"")</x:f>
      </x:c>
      <x:c r="O269" s="453" t="str">
        <x:v>NÃO PREVISTO PELA EQTL</x:v>
      </x:c>
    </x:row>
    <x:row r="270">
      <x:c r="A270" s="454" t="str">
        <x:v>O&amp;M</x:v>
      </x:c>
      <x:c r="B270" s="454" t="str">
        <x:v>FORA DO ANEXO IX</x:v>
      </x:c>
      <x:c r="C270" s="454" t="str">
        <x:v>5024000073</x:v>
      </x:c>
      <x:c r="D270" s="602" t="str">
        <x:v>RET CONEXAO RAMAL DE CONEXAO LM</x:v>
      </x:c>
      <x:c r="E270" s="454" t="str">
        <x:v>NÃO INFORMADA</x:v>
      </x:c>
      <x:c r="F270" s="605" t="n">
        <x:v>0</x:v>
      </x:c>
      <x:c r="G270" s="608" t="n">
        <x:v>0</x:v>
      </x:c>
      <x:c r="H270" s="608" t="n">
        <x:f>F270*G270</x:f>
        <x:v>0</x:v>
      </x:c>
      <x:c r="I270" s="605" t="n">
        <x:v>3016</x:v>
      </x:c>
      <x:c r="J270" s="608" t="n">
        <x:f>I270*G270</x:f>
        <x:v>0</x:v>
      </x:c>
      <x:c r="K270" s="608" t="n">
        <x:f>I270-F270</x:f>
        <x:v>3016</x:v>
      </x:c>
      <x:c r="L270" s="608" t="n">
        <x:f>J270-H270</x:f>
        <x:v>0</x:v>
      </x:c>
      <x:c r="M270" s="608" t="n">
        <x:v>0</x:v>
      </x:c>
      <x:c r="N270" s="460" t="str">
        <x:f>IFERROR(M270/J270,"")</x:f>
      </x:c>
      <x:c r="O270" s="454" t="str">
        <x:v>NÃO PREVISTO PELA EQTL</x:v>
      </x:c>
    </x:row>
  </x:sheetData>
  <x:mergeCells>
    <x:mergeCell ref="A1:O1"/>
    <x:mergeCell ref="A2:O2"/>
  </x:mergeCells>
  <x:conditionalFormatting sqref="K5:L270">
    <x:cfRule type="cellIs" dxfId="18" priority="1" operator="greaterThanOrEqual">
      <x:formula>0</x:formula>
    </x:cfRule>
    <x:cfRule type="cellIs" dxfId="19" priority="2" operator="lessThan">
      <x:formula>0</x:formula>
    </x:cfRule>
  </x:conditionalFormatting>
  <x:pageMargins left="0.7" right="0.7" top="0.75" bottom="0.75" header="0.3" footer="0.3"/>
</x:worksheet>
</file>

<file path=xl/worksheets/sheet6.xml><?xml version="1.0" encoding="utf-8"?>
<x:worksheet xmlns:x="http://schemas.openxmlformats.org/spreadsheetml/2006/main">
  <x:sheetViews>
    <x:sheetView showGridLines="0" workbookViewId="0"/>
  </x:sheetViews>
  <x:sheetFormatPr defaultRowHeight="15"/>
  <x:cols>
    <x:col min="1" max="1" width="9" hidden="0" customWidth="1"/>
    <x:col min="2" max="2" width="17" hidden="0" customWidth="1"/>
    <x:col min="3" max="3" width="24" hidden="0" customWidth="1"/>
    <x:col min="4" max="4" width="52" hidden="0" customWidth="1"/>
    <x:col min="5" max="5" width="17" hidden="0" customWidth="1"/>
    <x:col min="6" max="6" width="17" hidden="0" customWidth="1"/>
    <x:col min="7" max="7" width="18" hidden="0" customWidth="1"/>
    <x:col min="8" max="8" width="18" hidden="0" customWidth="1"/>
    <x:col min="9" max="9" width="18" hidden="0" customWidth="1"/>
    <x:col min="10" max="10" width="18" hidden="0" customWidth="1"/>
    <x:col min="11" max="11" width="25" hidden="0" customWidth="1"/>
  </x:cols>
  <x:sheetData>
    <x:row r="1" ht="36" customHeight="1">
      <x:c r="A1" s="4" t="str">
        <x:v>TOP divergências financeiras | STC e O&amp;M</x:v>
      </x:c>
      <x:c r="B1" s="4" t="str">
        <x:v>TOP divergências financeiras | STC e O&amp;M</x:v>
      </x:c>
      <x:c r="C1" s="4" t="str">
        <x:v>TOP divergências financeiras | STC e O&amp;M</x:v>
      </x:c>
      <x:c r="D1" s="4" t="str">
        <x:v>TOP divergências financeiras | STC e O&amp;M</x:v>
      </x:c>
      <x:c r="E1" s="4" t="str">
        <x:v>TOP divergências financeiras | STC e O&amp;M</x:v>
      </x:c>
      <x:c r="F1" s="4" t="str">
        <x:v>TOP divergências financeiras | STC e O&amp;M</x:v>
      </x:c>
      <x:c r="G1" s="4" t="str">
        <x:v>TOP divergências financeiras | STC e O&amp;M</x:v>
      </x:c>
      <x:c r="H1" s="4" t="str">
        <x:v>TOP divergências financeiras | STC e O&amp;M</x:v>
      </x:c>
      <x:c r="I1" s="4" t="str">
        <x:v>TOP divergências financeiras | STC e O&amp;M</x:v>
      </x:c>
      <x:c r="J1" s="4" t="str">
        <x:v>TOP divergências financeiras | STC e O&amp;M</x:v>
      </x:c>
      <x:c r="K1" s="4" t="str">
        <x:v>TOP divergências financeiras | STC e O&amp;M</x:v>
      </x:c>
    </x:row>
    <x:row r="2" ht="34" customHeight="1">
      <x:c r="A2" s="13" t="str">
        <x:v>Ranking anual dos oito maiores afastamentos entre a proposta EQTL e o histórico SETUP convertido, em valores de K 1. Gap anual = SETUP menos EQTL; o valor absoluto é usado somente para ordenar o impacto.</x:v>
      </x:c>
      <x:c r="B2" s="14" t="str">
        <x:v>Ranking anual dos oito maiores afastamentos entre a proposta EQTL e o histórico SETUP convertido, em valores de K 1. Gap anual = SETUP menos EQTL; o valor absoluto é usado somente para ordenar o impacto.</x:v>
      </x:c>
      <x:c r="C2" s="14" t="str">
        <x:v>Ranking anual dos oito maiores afastamentos entre a proposta EQTL e o histórico SETUP convertido, em valores de K 1. Gap anual = SETUP menos EQTL; o valor absoluto é usado somente para ordenar o impacto.</x:v>
      </x:c>
      <x:c r="D2" s="14" t="str">
        <x:v>Ranking anual dos oito maiores afastamentos entre a proposta EQTL e o histórico SETUP convertido, em valores de K 1. Gap anual = SETUP menos EQTL; o valor absoluto é usado somente para ordenar o impacto.</x:v>
      </x:c>
      <x:c r="E2" s="14" t="str">
        <x:v>Ranking anual dos oito maiores afastamentos entre a proposta EQTL e o histórico SETUP convertido, em valores de K 1. Gap anual = SETUP menos EQTL; o valor absoluto é usado somente para ordenar o impacto.</x:v>
      </x:c>
      <x:c r="F2" s="14" t="str">
        <x:v>Ranking anual dos oito maiores afastamentos entre a proposta EQTL e o histórico SETUP convertido, em valores de K 1. Gap anual = SETUP menos EQTL; o valor absoluto é usado somente para ordenar o impacto.</x:v>
      </x:c>
      <x:c r="G2" s="14" t="str">
        <x:v>Ranking anual dos oito maiores afastamentos entre a proposta EQTL e o histórico SETUP convertido, em valores de K 1. Gap anual = SETUP menos EQTL; o valor absoluto é usado somente para ordenar o impacto.</x:v>
      </x:c>
      <x:c r="H2" s="14" t="str">
        <x:v>Ranking anual dos oito maiores afastamentos entre a proposta EQTL e o histórico SETUP convertido, em valores de K 1. Gap anual = SETUP menos EQTL; o valor absoluto é usado somente para ordenar o impacto.</x:v>
      </x:c>
      <x:c r="I2" s="14" t="str">
        <x:v>Ranking anual dos oito maiores afastamentos entre a proposta EQTL e o histórico SETUP convertido, em valores de K 1. Gap anual = SETUP menos EQTL; o valor absoluto é usado somente para ordenar o impacto.</x:v>
      </x:c>
      <x:c r="J2" s="14" t="str">
        <x:v>Ranking anual dos oito maiores afastamentos entre a proposta EQTL e o histórico SETUP convertido, em valores de K 1. Gap anual = SETUP menos EQTL; o valor absoluto é usado somente para ordenar o impacto.</x:v>
      </x:c>
      <x:c r="K2" s="15" t="str">
        <x:v>Ranking anual dos oito maiores afastamentos entre a proposta EQTL e o histórico SETUP convertido, em valores de K 1. Gap anual = SETUP menos EQTL; o valor absoluto é usado somente para ordenar o impacto.</x:v>
      </x:c>
    </x:row>
    <x:row r="4">
      <x:c r="A4" s="268" t="str">
        <x:v>IMPACTO DOS 8 MAIORES | O&amp;M</x:v>
      </x:c>
      <x:c r="B4" s="269"/>
      <x:c r="C4" s="270"/>
      <x:c r="D4" s="268" t="str">
        <x:v>CONCENTRAÇÃO NO RECORTE | O&amp;M</x:v>
      </x:c>
      <x:c r="E4" s="269"/>
      <x:c r="F4" s="270"/>
      <x:c r="G4" s="268" t="str">
        <x:v>IMPACTO DOS 8 MAIORES | STC</x:v>
      </x:c>
      <x:c r="H4" s="269"/>
      <x:c r="I4" s="270"/>
      <x:c r="J4" s="268" t="str">
        <x:v>CONCENTRAÇÃO NO RECORTE | STC</x:v>
      </x:c>
      <x:c r="K4" s="270"/>
    </x:row>
    <x:row r="5">
      <x:c r="A5" s="615" t="n">
        <x:f>C38</x:f>
        <x:v>39456796.84662823</x:v>
      </x:c>
      <x:c r="B5" s="616"/>
      <x:c r="C5" s="617"/>
      <x:c r="D5" s="640" t="n">
        <x:f>D38</x:f>
        <x:v>0.3372133513946301</x:v>
      </x:c>
      <x:c r="E5" s="641"/>
      <x:c r="F5" s="642"/>
      <x:c r="G5" s="646" t="n">
        <x:f>C39</x:f>
        <x:v>63599140.11474892</x:v>
      </x:c>
      <x:c r="H5" s="647"/>
      <x:c r="I5" s="648"/>
      <x:c r="J5" s="665" t="n">
        <x:f>D39</x:f>
        <x:v>0.6419736691836843</x:v>
      </x:c>
      <x:c r="K5" s="666"/>
    </x:row>
    <x:row r="6">
      <x:c r="A6" s="618"/>
      <x:c r="B6" s="619"/>
      <x:c r="C6" s="620"/>
      <x:c r="D6" s="643"/>
      <x:c r="E6" s="644"/>
      <x:c r="F6" s="645"/>
      <x:c r="G6" s="649"/>
      <x:c r="H6" s="650"/>
      <x:c r="I6" s="651"/>
      <x:c r="J6" s="667"/>
      <x:c r="K6" s="668"/>
    </x:row>
    <x:row r="9" ht="25" customHeight="1">
      <x:c r="A9" s="673" t="str">
        <x:v>O&amp;M | TOP 8 POR IMPACTO FINANCEIRO</x:v>
      </x:c>
      <x:c r="B9" s="674" t="str">
        <x:v>O&amp;M | TOP 8 POR IMPACTO FINANCEIRO</x:v>
      </x:c>
      <x:c r="C9" s="674" t="str">
        <x:v>O&amp;M | TOP 8 POR IMPACTO FINANCEIRO</x:v>
      </x:c>
      <x:c r="D9" s="674" t="str">
        <x:v>O&amp;M | TOP 8 POR IMPACTO FINANCEIRO</x:v>
      </x:c>
      <x:c r="E9" s="674" t="str">
        <x:v>O&amp;M | TOP 8 POR IMPACTO FINANCEIRO</x:v>
      </x:c>
      <x:c r="F9" s="674" t="str">
        <x:v>O&amp;M | TOP 8 POR IMPACTO FINANCEIRO</x:v>
      </x:c>
      <x:c r="G9" s="674" t="str">
        <x:v>O&amp;M | TOP 8 POR IMPACTO FINANCEIRO</x:v>
      </x:c>
      <x:c r="H9" s="674" t="str">
        <x:v>O&amp;M | TOP 8 POR IMPACTO FINANCEIRO</x:v>
      </x:c>
      <x:c r="I9" s="674" t="str">
        <x:v>O&amp;M | TOP 8 POR IMPACTO FINANCEIRO</x:v>
      </x:c>
      <x:c r="J9" s="674" t="str">
        <x:v>O&amp;M | TOP 8 POR IMPACTO FINANCEIRO</x:v>
      </x:c>
      <x:c r="K9" s="675" t="str">
        <x:v>O&amp;M | TOP 8 POR IMPACTO FINANCEIRO</x:v>
      </x:c>
    </x:row>
    <x:row r="10" ht="30" customHeight="1">
      <x:c r="A10" s="27" t="str">
        <x:v>POSIÇÃO</x:v>
      </x:c>
      <x:c r="B10" s="28" t="str">
        <x:v>CÓD. SERVIÇO</x:v>
      </x:c>
      <x:c r="C10" s="28" t="str">
        <x:v>TIPO DE SERVIÇO</x:v>
      </x:c>
      <x:c r="D10" s="28" t="str">
        <x:v>DESCRIÇÃO</x:v>
      </x:c>
      <x:c r="E10" s="28" t="str">
        <x:v>VOLUME EQTL 12M</x:v>
      </x:c>
      <x:c r="F10" s="28" t="str">
        <x:v>VOLUME SETUP 12M</x:v>
      </x:c>
      <x:c r="G10" s="28" t="str">
        <x:v>VALOR EQTL K1</x:v>
      </x:c>
      <x:c r="H10" s="28" t="str">
        <x:v>VALOR SETUP K1</x:v>
      </x:c>
      <x:c r="I10" s="28" t="str">
        <x:v>GAP ANUAL</x:v>
      </x:c>
      <x:c r="J10" s="28" t="str">
        <x:v>IMPACTO ABSOLUTO</x:v>
      </x:c>
      <x:c r="K10" s="29" t="str">
        <x:v>LEITURA</x:v>
      </x:c>
    </x:row>
    <x:row r="11" ht="32" customHeight="1">
      <x:c r="A11" s="682" t="n">
        <x:v>1</x:v>
      </x:c>
      <x:c r="B11" s="452" t="str">
        <x:f>'VOLUMETRIA EQTL x SETUP'!C7</x:f>
        <x:v>5024000064</x:v>
      </x:c>
      <x:c r="C11" s="452" t="str">
        <x:f>'VOLUMETRIA EQTL x SETUP'!B7</x:f>
        <x:v>LINHA MORTA</x:v>
      </x:c>
      <x:c r="D11" s="600" t="str">
        <x:f>'VOLUMETRIA EQTL x SETUP'!D7</x:f>
        <x:v>INST RAMAL DE CONEXAO CONC/MULTIPLEX LM</x:v>
      </x:c>
      <x:c r="E11" s="603" t="n">
        <x:f>'VOLUMETRIA EQTL x SETUP'!F7</x:f>
        <x:v>21616</x:v>
      </x:c>
      <x:c r="F11" s="603" t="n">
        <x:f>'VOLUMETRIA EQTL x SETUP'!I7</x:f>
        <x:v>2700</x:v>
      </x:c>
      <x:c r="G11" s="606" t="n">
        <x:f>'VOLUMETRIA EQTL x SETUP'!H7</x:f>
        <x:v>10797408.16</x:v>
      </x:c>
      <x:c r="H11" s="606" t="n">
        <x:f>'VOLUMETRIA EQTL x SETUP'!J7</x:f>
        <x:v>1348677</x:v>
      </x:c>
      <x:c r="I11" s="606" t="n">
        <x:f>'VOLUMETRIA EQTL x SETUP'!L7</x:f>
        <x:v>-9448731.16</x:v>
      </x:c>
      <x:c r="J11" s="606" t="n">
        <x:f>ABS(I11)</x:f>
        <x:v>9448731.16</x:v>
      </x:c>
      <x:c r="K11" s="452" t="str">
        <x:f>IF(I11&gt;0,"SETUP ACIMA DA EQTL","EQTL ACIMA DA SETUP")</x:f>
        <x:v>EQTL ACIMA DA SETUP</x:v>
      </x:c>
    </x:row>
    <x:row r="12" ht="32" customHeight="1">
      <x:c r="A12" s="683" t="n">
        <x:v>2</x:v>
      </x:c>
      <x:c r="B12" s="453" t="str">
        <x:f>'VOLUMETRIA EQTL x SETUP'!C9</x:f>
        <x:v>5020000098</x:v>
      </x:c>
      <x:c r="C12" s="453" t="str">
        <x:f>'VOLUMETRIA EQTL x SETUP'!B9</x:f>
        <x:v>LINHA MORTA</x:v>
      </x:c>
      <x:c r="D12" s="601" t="str">
        <x:f>'VOLUMETRIA EQTL x SETUP'!D9</x:f>
        <x:v>INST POSTE DE FIBRA 7 A 19M LM</x:v>
      </x:c>
      <x:c r="E12" s="604" t="n">
        <x:f>'VOLUMETRIA EQTL x SETUP'!F9</x:f>
        <x:v>9503</x:v>
      </x:c>
      <x:c r="F12" s="604" t="n">
        <x:f>'VOLUMETRIA EQTL x SETUP'!I9</x:f>
        <x:v>4021.084327</x:v>
      </x:c>
      <x:c r="G12" s="607" t="n">
        <x:f>'VOLUMETRIA EQTL x SETUP'!H9</x:f>
        <x:v>11163744.28</x:v>
      </x:c>
      <x:c r="H12" s="607" t="n">
        <x:f>'VOLUMETRIA EQTL x SETUP'!J9</x:f>
        <x:v>4723809.02398652</x:v>
      </x:c>
      <x:c r="I12" s="607" t="n">
        <x:f>'VOLUMETRIA EQTL x SETUP'!L9</x:f>
        <x:v>-6439935.256013479</x:v>
      </x:c>
      <x:c r="J12" s="607" t="n">
        <x:f>ABS(I12)</x:f>
        <x:v>6439935.256013479</x:v>
      </x:c>
      <x:c r="K12" s="453" t="str">
        <x:f>IF(I12&gt;0,"SETUP ACIMA DA EQTL","EQTL ACIMA DA SETUP")</x:f>
        <x:v>EQTL ACIMA DA SETUP</x:v>
      </x:c>
    </x:row>
    <x:row r="13" ht="32" customHeight="1">
      <x:c r="A13" s="683" t="n">
        <x:v>3</x:v>
      </x:c>
      <x:c r="B13" s="453" t="str">
        <x:f>'VOLUMETRIA EQTL x SETUP'!C12</x:f>
        <x:v>5031200310</x:v>
      </x:c>
      <x:c r="C13" s="453" t="str">
        <x:f>'VOLUMETRIA EQTL x SETUP'!B12</x:f>
        <x:v>LINHA VIVA</x:v>
      </x:c>
      <x:c r="D13" s="601" t="str">
        <x:f>'VOLUMETRIA EQTL x SETUP'!D12</x:f>
        <x:v>INST ESTR PRI 2/3F SUS/PAS SP CRUZ SP LV</x:v>
      </x:c>
      <x:c r="E13" s="604" t="n">
        <x:f>'VOLUMETRIA EQTL x SETUP'!F12</x:f>
        <x:v>10486</x:v>
      </x:c>
      <x:c r="F13" s="604" t="n">
        <x:f>'VOLUMETRIA EQTL x SETUP'!I12</x:f>
        <x:v>1438</x:v>
      </x:c>
      <x:c r="G13" s="607" t="n">
        <x:f>'VOLUMETRIA EQTL x SETUP'!H12</x:f>
        <x:v>6519251.0600000005</x:v>
      </x:c>
      <x:c r="H13" s="607" t="n">
        <x:f>'VOLUMETRIA EQTL x SETUP'!J12</x:f>
        <x:v>894018.9800000001</x:v>
      </x:c>
      <x:c r="I13" s="607" t="n">
        <x:f>'VOLUMETRIA EQTL x SETUP'!L12</x:f>
        <x:v>-5625232.08</x:v>
      </x:c>
      <x:c r="J13" s="607" t="n">
        <x:f>ABS(I13)</x:f>
        <x:v>5625232.08</x:v>
      </x:c>
      <x:c r="K13" s="453" t="str">
        <x:f>IF(I13&gt;0,"SETUP ACIMA DA EQTL","EQTL ACIMA DA SETUP")</x:f>
        <x:v>EQTL ACIMA DA SETUP</x:v>
      </x:c>
    </x:row>
    <x:row r="14" ht="32" customHeight="1">
      <x:c r="A14" s="683" t="n">
        <x:v>4</x:v>
      </x:c>
      <x:c r="B14" s="453" t="str">
        <x:f>'VOLUMETRIA EQTL x SETUP'!C16</x:f>
        <x:v>5031200316</x:v>
      </x:c>
      <x:c r="C14" s="453" t="str">
        <x:f>'VOLUMETRIA EQTL x SETUP'!B16</x:f>
        <x:v>LINHA VIVA</x:v>
      </x:c>
      <x:c r="D14" s="601" t="str">
        <x:f>'VOLUMETRIA EQTL x SETUP'!D16</x:f>
        <x:v>INST ESTR PRI 2/3F ANC/AMA DP CRUZ DP LV</x:v>
      </x:c>
      <x:c r="E14" s="604" t="n">
        <x:f>'VOLUMETRIA EQTL x SETUP'!F16</x:f>
        <x:v>2858.666667</x:v>
      </x:c>
      <x:c r="F14" s="604" t="n">
        <x:f>'VOLUMETRIA EQTL x SETUP'!I16</x:f>
        <x:v>204</x:v>
      </x:c>
      <x:c r="G14" s="607" t="n">
        <x:f>'VOLUMETRIA EQTL x SETUP'!H16</x:f>
        <x:v>4772486.82722316</x:v>
      </x:c>
      <x:c r="H14" s="607" t="n">
        <x:f>'VOLUMETRIA EQTL x SETUP'!J16</x:f>
        <x:v>340573.92</x:v>
      </x:c>
      <x:c r="I14" s="607" t="n">
        <x:f>'VOLUMETRIA EQTL x SETUP'!L16</x:f>
        <x:v>-4431912.90722316</x:v>
      </x:c>
      <x:c r="J14" s="607" t="n">
        <x:f>ABS(I14)</x:f>
        <x:v>4431912.90722316</x:v>
      </x:c>
      <x:c r="K14" s="453" t="str">
        <x:f>IF(I14&gt;0,"SETUP ACIMA DA EQTL","EQTL ACIMA DA SETUP")</x:f>
        <x:v>EQTL ACIMA DA SETUP</x:v>
      </x:c>
    </x:row>
    <x:row r="15" ht="32" customHeight="1">
      <x:c r="A15" s="683" t="n">
        <x:v>5</x:v>
      </x:c>
      <x:c r="B15" s="453" t="str">
        <x:f>'VOLUMETRIA EQTL x SETUP'!C17</x:f>
        <x:v>5031200314</x:v>
      </x:c>
      <x:c r="C15" s="453" t="str">
        <x:f>'VOLUMETRIA EQTL x SETUP'!B17</x:f>
        <x:v>LINHA VIVA</x:v>
      </x:c>
      <x:c r="D15" s="601" t="str">
        <x:f>'VOLUMETRIA EQTL x SETUP'!D17</x:f>
        <x:v>INST ESTR PRI 2/3F ANC/AMA SP CRUZ DP LV</x:v>
      </x:c>
      <x:c r="E15" s="604" t="n">
        <x:f>'VOLUMETRIA EQTL x SETUP'!F17</x:f>
        <x:v>3167.449643</x:v>
      </x:c>
      <x:c r="F15" s="604" t="n">
        <x:f>'VOLUMETRIA EQTL x SETUP'!I17</x:f>
        <x:v>210</x:v>
      </x:c>
      <x:c r="G15" s="607" t="n">
        <x:f>'VOLUMETRIA EQTL x SETUP'!H17</x:f>
        <x:v>3965900.34900744</x:v>
      </x:c>
      <x:c r="H15" s="607" t="n">
        <x:f>'VOLUMETRIA EQTL x SETUP'!J17</x:f>
        <x:v>262936.8</x:v>
      </x:c>
      <x:c r="I15" s="607" t="n">
        <x:f>'VOLUMETRIA EQTL x SETUP'!L17</x:f>
        <x:v>-3702963.54900744</x:v>
      </x:c>
      <x:c r="J15" s="607" t="n">
        <x:f>ABS(I15)</x:f>
        <x:v>3702963.54900744</x:v>
      </x:c>
      <x:c r="K15" s="453" t="str">
        <x:f>IF(I15&gt;0,"SETUP ACIMA DA EQTL","EQTL ACIMA DA SETUP")</x:f>
        <x:v>EQTL ACIMA DA SETUP</x:v>
      </x:c>
    </x:row>
    <x:row r="16" ht="32" customHeight="1">
      <x:c r="A16" s="683" t="n">
        <x:v>6</x:v>
      </x:c>
      <x:c r="B16" s="453" t="str">
        <x:f>'VOLUMETRIA EQTL x SETUP'!C19</x:f>
        <x:v>5022200035</x:v>
      </x:c>
      <x:c r="C16" s="453" t="str">
        <x:f>'VOLUMETRIA EQTL x SETUP'!B19</x:f>
        <x:v>LINHA MORTA</x:v>
      </x:c>
      <x:c r="D16" s="601" t="str">
        <x:f>'VOLUMETRIA EQTL x SETUP'!D19</x:f>
        <x:v>INST 1HASTE ADICIONAL ATERRAMENTO LM</x:v>
      </x:c>
      <x:c r="E16" s="604" t="n">
        <x:f>'VOLUMETRIA EQTL x SETUP'!F19</x:f>
        <x:v>13190</x:v>
      </x:c>
      <x:c r="F16" s="604" t="n">
        <x:f>'VOLUMETRIA EQTL x SETUP'!I19</x:f>
        <x:v>2697</x:v>
      </x:c>
      <x:c r="G16" s="607" t="n">
        <x:f>'VOLUMETRIA EQTL x SETUP'!H19</x:f>
        <x:v>4495811.5</x:v>
      </x:c>
      <x:c r="H16" s="607" t="n">
        <x:f>'VOLUMETRIA EQTL x SETUP'!J19</x:f>
        <x:v>919272.4500000001</x:v>
      </x:c>
      <x:c r="I16" s="607" t="n">
        <x:f>'VOLUMETRIA EQTL x SETUP'!L19</x:f>
        <x:v>-3576539.05</x:v>
      </x:c>
      <x:c r="J16" s="607" t="n">
        <x:f>ABS(I16)</x:f>
        <x:v>3576539.05</x:v>
      </x:c>
      <x:c r="K16" s="453" t="str">
        <x:f>IF(I16&gt;0,"SETUP ACIMA DA EQTL","EQTL ACIMA DA SETUP")</x:f>
        <x:v>EQTL ACIMA DA SETUP</x:v>
      </x:c>
    </x:row>
    <x:row r="17" ht="32" customHeight="1">
      <x:c r="A17" s="683" t="n">
        <x:v>7</x:v>
      </x:c>
      <x:c r="B17" s="453" t="str">
        <x:f>'VOLUMETRIA EQTL x SETUP'!C20</x:f>
        <x:v>5025300148</x:v>
      </x:c>
      <x:c r="C17" s="453" t="str">
        <x:f>'VOLUMETRIA EQTL x SETUP'!B20</x:f>
        <x:v>LINHA MORTA</x:v>
      </x:c>
      <x:c r="D17" s="601" t="str">
        <x:f>'VOLUMETRIA EQTL x SETUP'!D20</x:f>
        <x:v>RET ESTR CP TRAFO DT 3F LM</x:v>
      </x:c>
      <x:c r="E17" s="604" t="n">
        <x:f>'VOLUMETRIA EQTL x SETUP'!F20</x:f>
        <x:v>1631.344362</x:v>
      </x:c>
      <x:c r="F17" s="604" t="n">
        <x:f>'VOLUMETRIA EQTL x SETUP'!I20</x:f>
        <x:v>101</x:v>
      </x:c>
      <x:c r="G17" s="607" t="n">
        <x:f>'VOLUMETRIA EQTL x SETUP'!H20</x:f>
        <x:v>3538239.10018542</x:v>
      </x:c>
      <x:c r="H17" s="607" t="n">
        <x:f>'VOLUMETRIA EQTL x SETUP'!J20</x:f>
        <x:v>219059.90999999997</x:v>
      </x:c>
      <x:c r="I17" s="607" t="n">
        <x:f>'VOLUMETRIA EQTL x SETUP'!L20</x:f>
        <x:v>-3319179.1901854197</x:v>
      </x:c>
      <x:c r="J17" s="607" t="n">
        <x:f>ABS(I17)</x:f>
        <x:v>3319179.1901854197</x:v>
      </x:c>
      <x:c r="K17" s="453" t="str">
        <x:f>IF(I17&gt;0,"SETUP ACIMA DA EQTL","EQTL ACIMA DA SETUP")</x:f>
        <x:v>EQTL ACIMA DA SETUP</x:v>
      </x:c>
    </x:row>
    <x:row r="18" ht="32" customHeight="1">
      <x:c r="A18" s="684" t="n">
        <x:v>8</x:v>
      </x:c>
      <x:c r="B18" s="454" t="str">
        <x:f>'VOLUMETRIA EQTL x SETUP'!C23</x:f>
        <x:v>5021100015</x:v>
      </x:c>
      <x:c r="C18" s="454" t="str">
        <x:f>'VOLUMETRIA EQTL x SETUP'!B23</x:f>
        <x:v>LINHA MORTA</x:v>
      </x:c>
      <x:c r="D18" s="602" t="str">
        <x:f>'VOLUMETRIA EQTL x SETUP'!D23</x:f>
        <x:v>RET ESTRUTURA SECUNDARIA LM</x:v>
      </x:c>
      <x:c r="E18" s="605" t="n">
        <x:f>'VOLUMETRIA EQTL x SETUP'!F23</x:f>
        <x:v>2395.846507</x:v>
      </x:c>
      <x:c r="F18" s="605" t="n">
        <x:f>'VOLUMETRIA EQTL x SETUP'!I23</x:f>
        <x:v>14704.302</x:v>
      </x:c>
      <x:c r="G18" s="608" t="n">
        <x:f>'VOLUMETRIA EQTL x SETUP'!H23</x:f>
        <x:v>566881.2420212701</x:v>
      </x:c>
      <x:c r="H18" s="608" t="n">
        <x:f>'VOLUMETRIA EQTL x SETUP'!J23</x:f>
        <x:v>3479184.89622</x:v>
      </x:c>
      <x:c r="I18" s="608" t="n">
        <x:f>'VOLUMETRIA EQTL x SETUP'!L23</x:f>
        <x:v>2912303.65419873</x:v>
      </x:c>
      <x:c r="J18" s="608" t="n">
        <x:f>ABS(I18)</x:f>
        <x:v>2912303.65419873</x:v>
      </x:c>
      <x:c r="K18" s="454" t="str">
        <x:f>IF(I18&gt;0,"SETUP ACIMA DA EQTL","EQTL ACIMA DA SETUP")</x:f>
        <x:v>SETUP ACIMA DA EQTL</x:v>
      </x:c>
    </x:row>
    <x:row r="21" ht="25" customHeight="1">
      <x:c r="A21" s="689" t="str">
        <x:v>STC | TOP 8 POR IMPACTO FINANCEIRO</x:v>
      </x:c>
      <x:c r="B21" s="690" t="str">
        <x:v>STC | TOP 8 POR IMPACTO FINANCEIRO</x:v>
      </x:c>
      <x:c r="C21" s="690" t="str">
        <x:v>STC | TOP 8 POR IMPACTO FINANCEIRO</x:v>
      </x:c>
      <x:c r="D21" s="690" t="str">
        <x:v>STC | TOP 8 POR IMPACTO FINANCEIRO</x:v>
      </x:c>
      <x:c r="E21" s="690" t="str">
        <x:v>STC | TOP 8 POR IMPACTO FINANCEIRO</x:v>
      </x:c>
      <x:c r="F21" s="690" t="str">
        <x:v>STC | TOP 8 POR IMPACTO FINANCEIRO</x:v>
      </x:c>
      <x:c r="G21" s="690" t="str">
        <x:v>STC | TOP 8 POR IMPACTO FINANCEIRO</x:v>
      </x:c>
      <x:c r="H21" s="690" t="str">
        <x:v>STC | TOP 8 POR IMPACTO FINANCEIRO</x:v>
      </x:c>
      <x:c r="I21" s="690" t="str">
        <x:v>STC | TOP 8 POR IMPACTO FINANCEIRO</x:v>
      </x:c>
      <x:c r="J21" s="690" t="str">
        <x:v>STC | TOP 8 POR IMPACTO FINANCEIRO</x:v>
      </x:c>
      <x:c r="K21" s="691" t="str">
        <x:v>STC | TOP 8 POR IMPACTO FINANCEIRO</x:v>
      </x:c>
    </x:row>
    <x:row r="22" ht="30" customHeight="1">
      <x:c r="A22" s="27" t="str">
        <x:v>POSIÇÃO</x:v>
      </x:c>
      <x:c r="B22" s="28" t="str">
        <x:v>CÓD. SERVIÇO</x:v>
      </x:c>
      <x:c r="C22" s="28" t="str">
        <x:v>TIPO DE SERVIÇO</x:v>
      </x:c>
      <x:c r="D22" s="28" t="str">
        <x:v>DESCRIÇÃO</x:v>
      </x:c>
      <x:c r="E22" s="28" t="str">
        <x:v>VOLUME EQTL 12M</x:v>
      </x:c>
      <x:c r="F22" s="28" t="str">
        <x:v>VOLUME SETUP 12M</x:v>
      </x:c>
      <x:c r="G22" s="28" t="str">
        <x:v>VALOR EQTL K1</x:v>
      </x:c>
      <x:c r="H22" s="28" t="str">
        <x:v>VALOR SETUP K1</x:v>
      </x:c>
      <x:c r="I22" s="28" t="str">
        <x:v>GAP ANUAL</x:v>
      </x:c>
      <x:c r="J22" s="28" t="str">
        <x:v>IMPACTO ABSOLUTO</x:v>
      </x:c>
      <x:c r="K22" s="29" t="str">
        <x:v>LEITURA</x:v>
      </x:c>
    </x:row>
    <x:row r="23" ht="32" customHeight="1">
      <x:c r="A23" s="698" t="n">
        <x:v>1</x:v>
      </x:c>
      <x:c r="B23" s="452" t="str">
        <x:f>'VOLUMETRIA EQTL x SETUP'!C5</x:f>
        <x:v>5013300039</x:v>
      </x:c>
      <x:c r="C23" s="452" t="str">
        <x:f>'VOLUMETRIA EQTL x SETUP'!B5</x:f>
        <x:v>PLANTÃO</x:v>
      </x:c>
      <x:c r="D23" s="600" t="str">
        <x:f>'VOLUMETRIA EQTL x SETUP'!D5</x:f>
        <x:v>ATEND EMERG FALTA ENERGIA INDIV</x:v>
      </x:c>
      <x:c r="E23" s="603" t="n">
        <x:f>'VOLUMETRIA EQTL x SETUP'!F5</x:f>
        <x:v>144827.5</x:v>
      </x:c>
      <x:c r="F23" s="603" t="n">
        <x:f>'VOLUMETRIA EQTL x SETUP'!I5</x:f>
        <x:v>224075</x:v>
      </x:c>
      <x:c r="G23" s="606" t="n">
        <x:f>'VOLUMETRIA EQTL x SETUP'!H5</x:f>
        <x:v>31407291.650000002</x:v>
      </x:c>
      <x:c r="H23" s="606" t="n">
        <x:f>'VOLUMETRIA EQTL x SETUP'!J5</x:f>
        <x:v>48592904.5</x:v>
      </x:c>
      <x:c r="I23" s="606" t="n">
        <x:f>'VOLUMETRIA EQTL x SETUP'!L5</x:f>
        <x:v>17185612.849999998</x:v>
      </x:c>
      <x:c r="J23" s="606" t="n">
        <x:f>ABS(I23)</x:f>
        <x:v>17185612.849999998</x:v>
      </x:c>
      <x:c r="K23" s="452" t="str">
        <x:f>IF(I23&gt;0,"SETUP ACIMA DA EQTL","EQTL ACIMA DA SETUP")</x:f>
        <x:v>SETUP ACIMA DA EQTL</x:v>
      </x:c>
    </x:row>
    <x:row r="24" ht="32" customHeight="1">
      <x:c r="A24" s="699" t="n">
        <x:v>2</x:v>
      </x:c>
      <x:c r="B24" s="453" t="str">
        <x:f>'VOLUMETRIA EQTL x SETUP'!C6</x:f>
        <x:v>5013300038</x:v>
      </x:c>
      <x:c r="C24" s="453" t="str">
        <x:f>'VOLUMETRIA EQTL x SETUP'!B6</x:f>
        <x:v>PLANTÃO</x:v>
      </x:c>
      <x:c r="D24" s="601" t="str">
        <x:f>'VOLUMETRIA EQTL x SETUP'!D6</x:f>
        <x:v>ATEND EMERG FALTA ENERGIA COLETIVA BT</x:v>
      </x:c>
      <x:c r="E24" s="604" t="n">
        <x:f>'VOLUMETRIA EQTL x SETUP'!F6</x:f>
        <x:v>30028</x:v>
      </x:c>
      <x:c r="F24" s="604" t="n">
        <x:f>'VOLUMETRIA EQTL x SETUP'!I6</x:f>
        <x:v>0</x:v>
      </x:c>
      <x:c r="G24" s="607" t="n">
        <x:f>'VOLUMETRIA EQTL x SETUP'!H6</x:f>
        <x:v>13277480.76</x:v>
      </x:c>
      <x:c r="H24" s="607" t="n">
        <x:f>'VOLUMETRIA EQTL x SETUP'!J6</x:f>
        <x:v>0</x:v>
      </x:c>
      <x:c r="I24" s="607" t="n">
        <x:f>'VOLUMETRIA EQTL x SETUP'!L6</x:f>
        <x:v>-13277480.76</x:v>
      </x:c>
      <x:c r="J24" s="607" t="n">
        <x:f>ABS(I24)</x:f>
        <x:v>13277480.76</x:v>
      </x:c>
      <x:c r="K24" s="453" t="str">
        <x:f>IF(I24&gt;0,"SETUP ACIMA DA EQTL","EQTL ACIMA DA SETUP")</x:f>
        <x:v>EQTL ACIMA DA SETUP</x:v>
      </x:c>
    </x:row>
    <x:row r="25" ht="32" customHeight="1">
      <x:c r="A25" s="699" t="n">
        <x:v>3</x:v>
      </x:c>
      <x:c r="B25" s="453" t="str">
        <x:f>'VOLUMETRIA EQTL x SETUP'!C8</x:f>
        <x:v>5082000181</x:v>
      </x:c>
      <x:c r="C25" s="453" t="str">
        <x:f>'VOLUMETRIA EQTL x SETUP'!B8</x:f>
        <x:v>CORTE</x:v>
      </x:c>
      <x:c r="D25" s="601" t="str">
        <x:f>'VOLUMETRIA EQTL x SETUP'!D8</x:f>
        <x:v>ACAO PRODUTIVA CORTE POSTE STC</x:v>
      </x:c>
      <x:c r="E25" s="604" t="n">
        <x:f>'VOLUMETRIA EQTL x SETUP'!F8</x:f>
        <x:v>119583.83045</x:v>
      </x:c>
      <x:c r="F25" s="604" t="n">
        <x:f>'VOLUMETRIA EQTL x SETUP'!I8</x:f>
        <x:v>0</x:v>
      </x:c>
      <x:c r="G25" s="607" t="n">
        <x:f>'VOLUMETRIA EQTL x SETUP'!H8</x:f>
        <x:v>7198946.59309</x:v>
      </x:c>
      <x:c r="H25" s="607" t="n">
        <x:f>'VOLUMETRIA EQTL x SETUP'!J8</x:f>
        <x:v>0</x:v>
      </x:c>
      <x:c r="I25" s="607" t="n">
        <x:f>'VOLUMETRIA EQTL x SETUP'!L8</x:f>
        <x:v>-7198946.59309</x:v>
      </x:c>
      <x:c r="J25" s="607" t="n">
        <x:f>ABS(I25)</x:f>
        <x:v>7198946.59309</x:v>
      </x:c>
      <x:c r="K25" s="453" t="str">
        <x:f>IF(I25&gt;0,"SETUP ACIMA DA EQTL","EQTL ACIMA DA SETUP")</x:f>
        <x:v>EQTL ACIMA DA SETUP</x:v>
      </x:c>
    </x:row>
    <x:row r="26" ht="32" customHeight="1">
      <x:c r="A26" s="699" t="n">
        <x:v>4</x:v>
      </x:c>
      <x:c r="B26" s="453" t="str">
        <x:f>'VOLUMETRIA EQTL x SETUP'!C10</x:f>
        <x:v>5082000199</x:v>
      </x:c>
      <x:c r="C26" s="453" t="str">
        <x:f>'VOLUMETRIA EQTL x SETUP'!B10</x:f>
        <x:v>LIGAÇÃO NOVA</x:v>
      </x:c>
      <x:c r="D26" s="601" t="str">
        <x:f>'VOLUMETRIA EQTL x SETUP'!D10</x:f>
        <x:v>RET MEDIDOR ELETRONICO STC</x:v>
      </x:c>
      <x:c r="E26" s="604" t="n">
        <x:f>'VOLUMETRIA EQTL x SETUP'!F10</x:f>
        <x:v>68134.838957</x:v>
      </x:c>
      <x:c r="F26" s="604" t="n">
        <x:f>'VOLUMETRIA EQTL x SETUP'!I10</x:f>
        <x:v>14476</x:v>
      </x:c>
      <x:c r="G26" s="607" t="n">
        <x:f>'VOLUMETRIA EQTL x SETUP'!H10</x:f>
        <x:v>7839594.5703924205</x:v>
      </x:c>
      <x:c r="H26" s="607" t="n">
        <x:f>'VOLUMETRIA EQTL x SETUP'!J10</x:f>
        <x:v>1665608.56</x:v>
      </x:c>
      <x:c r="I26" s="607" t="n">
        <x:f>'VOLUMETRIA EQTL x SETUP'!L10</x:f>
        <x:v>-6173986.01039242</x:v>
      </x:c>
      <x:c r="J26" s="607" t="n">
        <x:f>ABS(I26)</x:f>
        <x:v>6173986.01039242</x:v>
      </x:c>
      <x:c r="K26" s="453" t="str">
        <x:f>IF(I26&gt;0,"SETUP ACIMA DA EQTL","EQTL ACIMA DA SETUP")</x:f>
        <x:v>EQTL ACIMA DA SETUP</x:v>
      </x:c>
    </x:row>
    <x:row r="27" ht="32" customHeight="1">
      <x:c r="A27" s="699" t="n">
        <x:v>5</x:v>
      </x:c>
      <x:c r="B27" s="453" t="str">
        <x:f>'VOLUMETRIA EQTL x SETUP'!C11</x:f>
        <x:v>5082000196</x:v>
      </x:c>
      <x:c r="C27" s="453" t="str">
        <x:f>'VOLUMETRIA EQTL x SETUP'!B11</x:f>
        <x:v>LIGAÇÃO NOVA</x:v>
      </x:c>
      <x:c r="D27" s="601" t="str">
        <x:f>'VOLUMETRIA EQTL x SETUP'!D11</x:f>
        <x:v>REATIVACAO UC S/ INST MEDIDOR E RAMAL</x:v>
      </x:c>
      <x:c r="E27" s="604" t="n">
        <x:f>'VOLUMETRIA EQTL x SETUP'!F11</x:f>
        <x:v>0</x:v>
      </x:c>
      <x:c r="F27" s="604" t="n">
        <x:f>'VOLUMETRIA EQTL x SETUP'!I11</x:f>
        <x:v>45549</x:v>
      </x:c>
      <x:c r="G27" s="607" t="n">
        <x:f>'VOLUMETRIA EQTL x SETUP'!H11</x:f>
        <x:v>0</x:v>
      </x:c>
      <x:c r="H27" s="607" t="n">
        <x:f>'VOLUMETRIA EQTL x SETUP'!J11</x:f>
        <x:v>5759215.56</x:v>
      </x:c>
      <x:c r="I27" s="607" t="n">
        <x:f>'VOLUMETRIA EQTL x SETUP'!L11</x:f>
        <x:v>5759215.56</x:v>
      </x:c>
      <x:c r="J27" s="607" t="n">
        <x:f>ABS(I27)</x:f>
        <x:v>5759215.56</x:v>
      </x:c>
      <x:c r="K27" s="453" t="str">
        <x:f>IF(I27&gt;0,"SETUP ACIMA DA EQTL","EQTL ACIMA DA SETUP")</x:f>
        <x:v>SETUP ACIMA DA EQTL</x:v>
      </x:c>
    </x:row>
    <x:row r="28" ht="32" customHeight="1">
      <x:c r="A28" s="699" t="n">
        <x:v>6</x:v>
      </x:c>
      <x:c r="B28" s="453" t="str">
        <x:f>'VOLUMETRIA EQTL x SETUP'!C13</x:f>
        <x:v>5082000188</x:v>
      </x:c>
      <x:c r="C28" s="453" t="str">
        <x:f>'VOLUMETRIA EQTL x SETUP'!B13</x:f>
        <x:v>CORTE</x:v>
      </x:c>
      <x:c r="D28" s="601" t="str">
        <x:f>'VOLUMETRIA EQTL x SETUP'!D13</x:f>
        <x:v>ACAO PRODUTIVA RELIGACAO POSTE STC</x:v>
      </x:c>
      <x:c r="E28" s="604" t="n">
        <x:f>'VOLUMETRIA EQTL x SETUP'!F13</x:f>
        <x:v>79776.9595</x:v>
      </x:c>
      <x:c r="F28" s="604" t="n">
        <x:f>'VOLUMETRIA EQTL x SETUP'!I13</x:f>
        <x:v>0</x:v>
      </x:c>
      <x:c r="G28" s="607" t="n">
        <x:f>'VOLUMETRIA EQTL x SETUP'!H13</x:f>
        <x:v>4802572.9619</x:v>
      </x:c>
      <x:c r="H28" s="607" t="n">
        <x:f>'VOLUMETRIA EQTL x SETUP'!J13</x:f>
        <x:v>0</x:v>
      </x:c>
      <x:c r="I28" s="607" t="n">
        <x:f>'VOLUMETRIA EQTL x SETUP'!L13</x:f>
        <x:v>-4802572.9619</x:v>
      </x:c>
      <x:c r="J28" s="607" t="n">
        <x:f>ABS(I28)</x:f>
        <x:v>4802572.9619</x:v>
      </x:c>
      <x:c r="K28" s="453" t="str">
        <x:f>IF(I28&gt;0,"SETUP ACIMA DA EQTL","EQTL ACIMA DA SETUP")</x:f>
        <x:v>EQTL ACIMA DA SETUP</x:v>
      </x:c>
    </x:row>
    <x:row r="29" ht="32" customHeight="1">
      <x:c r="A29" s="699" t="n">
        <x:v>7</x:v>
      </x:c>
      <x:c r="B29" s="453" t="str">
        <x:f>'VOLUMETRIA EQTL x SETUP'!C14</x:f>
        <x:v>5082000184</x:v>
      </x:c>
      <x:c r="C29" s="453" t="str">
        <x:f>'VOLUMETRIA EQTL x SETUP'!B14</x:f>
        <x:v>CORTE</x:v>
      </x:c>
      <x:c r="D29" s="601" t="str">
        <x:f>'VOLUMETRIA EQTL x SETUP'!D14</x:f>
        <x:v>ACAO PRODUTIVA CORTE DISJ STC</x:v>
      </x:c>
      <x:c r="E29" s="604" t="n">
        <x:f>'VOLUMETRIA EQTL x SETUP'!F14</x:f>
        <x:v>17083.40435</x:v>
      </x:c>
      <x:c r="F29" s="604" t="n">
        <x:f>'VOLUMETRIA EQTL x SETUP'!I14</x:f>
        <x:v>165585</x:v>
      </x:c>
      <x:c r="G29" s="607" t="n">
        <x:f>'VOLUMETRIA EQTL x SETUP'!H14</x:f>
        <x:v>536589.7306335</x:v>
      </x:c>
      <x:c r="H29" s="607" t="n">
        <x:f>'VOLUMETRIA EQTL x SETUP'!J14</x:f>
        <x:v>5201024.85</x:v>
      </x:c>
      <x:c r="I29" s="607" t="n">
        <x:f>'VOLUMETRIA EQTL x SETUP'!L14</x:f>
        <x:v>4664435.1193665</x:v>
      </x:c>
      <x:c r="J29" s="607" t="n">
        <x:f>ABS(I29)</x:f>
        <x:v>4664435.1193665</x:v>
      </x:c>
      <x:c r="K29" s="453" t="str">
        <x:f>IF(I29&gt;0,"SETUP ACIMA DA EQTL","EQTL ACIMA DA SETUP")</x:f>
        <x:v>SETUP ACIMA DA EQTL</x:v>
      </x:c>
    </x:row>
    <x:row r="30" ht="32" customHeight="1">
      <x:c r="A30" s="700" t="n">
        <x:v>8</x:v>
      </x:c>
      <x:c r="B30" s="454" t="str">
        <x:f>'VOLUMETRIA EQTL x SETUP'!C15</x:f>
        <x:v>5082000204</x:v>
      </x:c>
      <x:c r="C30" s="454" t="str">
        <x:f>'VOLUMETRIA EQTL x SETUP'!B15</x:f>
        <x:v>LIGAÇÃO NOVA</x:v>
      </x:c>
      <x:c r="D30" s="602" t="str">
        <x:f>'VOLUMETRIA EQTL x SETUP'!D15</x:f>
        <x:v>RET RAMAL DE CONEXAO CONC/MULTIPLEX STC</x:v>
      </x:c>
      <x:c r="E30" s="605" t="n">
        <x:f>'VOLUMETRIA EQTL x SETUP'!F15</x:f>
        <x:v>50660</x:v>
      </x:c>
      <x:c r="F30" s="605" t="n">
        <x:f>'VOLUMETRIA EQTL x SETUP'!I15</x:f>
        <x:v>23682</x:v>
      </x:c>
      <x:c r="G30" s="608" t="n">
        <x:f>'VOLUMETRIA EQTL x SETUP'!H15</x:f>
        <x:v>8519492.2</x:v>
      </x:c>
      <x:c r="H30" s="608" t="n">
        <x:f>'VOLUMETRIA EQTL x SETUP'!J15</x:f>
        <x:v>3982601.9399999995</x:v>
      </x:c>
      <x:c r="I30" s="608" t="n">
        <x:f>'VOLUMETRIA EQTL x SETUP'!L15</x:f>
        <x:v>-4536890.26</x:v>
      </x:c>
      <x:c r="J30" s="608" t="n">
        <x:f>ABS(I30)</x:f>
        <x:v>4536890.26</x:v>
      </x:c>
      <x:c r="K30" s="454" t="str">
        <x:f>IF(I30&gt;0,"SETUP ACIMA DA EQTL","EQTL ACIMA DA SETUP")</x:f>
        <x:v>EQTL ACIMA DA SETUP</x:v>
      </x:c>
    </x:row>
    <x:row r="33" ht="27" customHeight="1">
      <x:c r="A33" s="714" t="str">
        <x:v>Leitura: gap positivo indica que o histórico SETUP convertido exige mais valor do que a proposta EQTL; gap negativo indica que a proposta EQTL prevê mais valor. O ranking não soma disponibilidade nem perdas, mantendo somente a produção de STC e O&amp;M.</x:v>
      </x:c>
      <x:c r="B33" s="715"/>
      <x:c r="C33" s="715"/>
      <x:c r="D33" s="715"/>
      <x:c r="E33" s="715"/>
      <x:c r="F33" s="715"/>
      <x:c r="G33" s="715"/>
      <x:c r="H33" s="715"/>
      <x:c r="I33" s="715"/>
      <x:c r="J33" s="715"/>
      <x:c r="K33" s="716"/>
    </x:row>
    <x:row r="34" ht="27" customHeight="1">
      <x:c r="A34" s="717"/>
      <x:c r="B34" s="718"/>
      <x:c r="C34" s="718"/>
      <x:c r="D34" s="718"/>
      <x:c r="E34" s="718"/>
      <x:c r="F34" s="718"/>
      <x:c r="G34" s="718"/>
      <x:c r="H34" s="718"/>
      <x:c r="I34" s="718"/>
      <x:c r="J34" s="718"/>
      <x:c r="K34" s="719"/>
    </x:row>
    <x:row r="36" ht="25" customHeight="1">
      <x:c r="A36" s="445" t="str">
        <x:v>CONTROLE DA CONCENTRAÇÃO</x:v>
      </x:c>
      <x:c r="B36" s="446" t="str">
        <x:v>CONTROLE DA CONCENTRAÇÃO</x:v>
      </x:c>
      <x:c r="C36" s="446" t="str">
        <x:v>CONTROLE DA CONCENTRAÇÃO</x:v>
      </x:c>
      <x:c r="D36" s="447" t="str">
        <x:v>CONTROLE DA CONCENTRAÇÃO</x:v>
      </x:c>
    </x:row>
    <x:row r="37" ht="30" customHeight="1">
      <x:c r="A37" s="27" t="str">
        <x:v>ÁREA</x:v>
      </x:c>
      <x:c r="B37" s="28" t="str">
        <x:v>IMPACTO ABS. DO RECORTE</x:v>
      </x:c>
      <x:c r="C37" s="28" t="str">
        <x:v>IMPACTO ABS. TOP 8</x:v>
      </x:c>
      <x:c r="D37" s="29" t="str">
        <x:v>CONCENTRAÇÃO</x:v>
      </x:c>
    </x:row>
    <x:row r="38">
      <x:c r="A38" s="452" t="str">
        <x:v>O&amp;M</x:v>
      </x:c>
      <x:c r="B38" s="606" t="n">
        <x:v>117008406.35000002</x:v>
      </x:c>
      <x:c r="C38" s="606" t="n">
        <x:f>SUM(J11:J18)</x:f>
        <x:v>39456796.84662823</x:v>
      </x:c>
      <x:c r="D38" s="609" t="n">
        <x:f>IFERROR(C38/B38,0)</x:f>
        <x:v>0.3372133513946301</x:v>
      </x:c>
    </x:row>
    <x:row r="39">
      <x:c r="A39" s="454" t="str">
        <x:v>STC</x:v>
      </x:c>
      <x:c r="B39" s="608" t="n">
        <x:v>99068144.33000001</x:v>
      </x:c>
      <x:c r="C39" s="608" t="n">
        <x:f>SUM(J23:J30)</x:f>
        <x:v>63599140.11474892</x:v>
      </x:c>
      <x:c r="D39" s="611" t="n">
        <x:f>IFERROR(C39/B39,0)</x:f>
        <x:v>0.6419736691836843</x:v>
      </x:c>
    </x:row>
  </x:sheetData>
  <x:mergeCells>
    <x:mergeCell ref="A1:K1"/>
    <x:mergeCell ref="A2:K2"/>
    <x:mergeCell ref="A4:C4"/>
    <x:mergeCell ref="A5:C6"/>
    <x:mergeCell ref="D4:F4"/>
    <x:mergeCell ref="D5:F6"/>
    <x:mergeCell ref="G4:I4"/>
    <x:mergeCell ref="G5:I6"/>
    <x:mergeCell ref="J4:K4"/>
    <x:mergeCell ref="J5:K6"/>
    <x:mergeCell ref="A9:K9"/>
    <x:mergeCell ref="A21:K21"/>
    <x:mergeCell ref="A33:K34"/>
    <x:mergeCell ref="A36:D36"/>
  </x:mergeCells>
  <x:conditionalFormatting sqref="I11:I18">
    <x:cfRule type="cellIs" dxfId="20" priority="1" operator="greaterThan">
      <x:formula>0</x:formula>
    </x:cfRule>
    <x:cfRule type="cellIs" dxfId="21" priority="2" operator="lessThan">
      <x:formula>0</x:formula>
    </x:cfRule>
  </x:conditionalFormatting>
  <x:conditionalFormatting sqref="K11:K18">
    <x:cfRule type="containsText" dxfId="22" priority="3" operator="containsText" text="SETUP ACIMA"/>
    <x:cfRule type="containsText" dxfId="23" priority="4" operator="containsText" text="EQTL ACIMA"/>
  </x:conditionalFormatting>
  <x:conditionalFormatting sqref="I23:I30">
    <x:cfRule type="cellIs" dxfId="24" priority="5" operator="greaterThan">
      <x:formula>0</x:formula>
    </x:cfRule>
    <x:cfRule type="cellIs" dxfId="25" priority="6" operator="lessThan">
      <x:formula>0</x:formula>
    </x:cfRule>
  </x:conditionalFormatting>
  <x:conditionalFormatting sqref="K23:K30">
    <x:cfRule type="containsText" dxfId="26" priority="7" operator="containsText" text="SETUP ACIMA"/>
    <x:cfRule type="containsText" dxfId="27" priority="8" operator="containsText" text="EQTL ACIMA"/>
  </x:conditionalFormatting>
  <x:pageMargins left="0.7" right="0.7" top="0.75" bottom="0.75" header="0.3" footer="0.3"/>
</x:worksheet>
</file>

<file path=xl/worksheets/sheet7.xml><?xml version="1.0" encoding="utf-8"?>
<x:worksheet xmlns:x="http://schemas.openxmlformats.org/spreadsheetml/2006/main">
  <x:sheetViews>
    <x:sheetView showGridLines="0" workbookViewId="0"/>
  </x:sheetViews>
  <x:sheetFormatPr defaultRowHeight="15"/>
  <x:cols>
    <x:col min="1" max="1" width="28" hidden="0" customWidth="1"/>
    <x:col min="2" max="2" width="22" hidden="0" customWidth="1"/>
    <x:col min="3" max="3" width="20" hidden="0" customWidth="1"/>
    <x:col min="4" max="4" width="22" hidden="0" customWidth="1"/>
    <x:col min="5" max="5" width="15" hidden="0" customWidth="1"/>
    <x:col min="6" max="6" width="15" hidden="0" customWidth="1"/>
    <x:col min="7" max="7" width="15" hidden="0" customWidth="1"/>
    <x:col min="8" max="8" width="15" hidden="0" customWidth="1"/>
  </x:cols>
  <x:sheetData>
    <x:row r="1" ht="36" customHeight="1">
      <x:c r="A1" s="4" t="str">
        <x:v>Disponibilidade e perdas | Fora do Fator K</x:v>
      </x:c>
      <x:c r="B1" s="4" t="str">
        <x:v>Disponibilidade e perdas | Fora do Fator K</x:v>
      </x:c>
      <x:c r="C1" s="4" t="str">
        <x:v>Disponibilidade e perdas | Fora do Fator K</x:v>
      </x:c>
      <x:c r="D1" s="4" t="str">
        <x:v>Disponibilidade e perdas | Fora do Fator K</x:v>
      </x:c>
      <x:c r="E1" s="4" t="str">
        <x:v>Disponibilidade e perdas | Fora do Fator K</x:v>
      </x:c>
      <x:c r="F1" s="4" t="str">
        <x:v>Disponibilidade e perdas | Fora do Fator K</x:v>
      </x:c>
      <x:c r="G1" s="4" t="str">
        <x:v>Disponibilidade e perdas | Fora do Fator K</x:v>
      </x:c>
      <x:c r="H1" s="4" t="str">
        <x:v>Disponibilidade e perdas | Fora do Fator K</x:v>
      </x:c>
    </x:row>
    <x:row r="2" ht="34" customHeight="1">
      <x:c r="A2" s="13" t="str">
        <x:v>Estas parcelas permanecem no histórico total e na rastreabilidade, mas não reduzem nem elevam o K de produção de O&amp;M e STC.</x:v>
      </x:c>
      <x:c r="B2" s="14" t="str">
        <x:v>Estas parcelas permanecem no histórico total e na rastreabilidade, mas não reduzem nem elevam o K de produção de O&amp;M e STC.</x:v>
      </x:c>
      <x:c r="C2" s="14" t="str">
        <x:v>Estas parcelas permanecem no histórico total e na rastreabilidade, mas não reduzem nem elevam o K de produção de O&amp;M e STC.</x:v>
      </x:c>
      <x:c r="D2" s="14" t="str">
        <x:v>Estas parcelas permanecem no histórico total e na rastreabilidade, mas não reduzem nem elevam o K de produção de O&amp;M e STC.</x:v>
      </x:c>
      <x:c r="E2" s="14" t="str">
        <x:v>Estas parcelas permanecem no histórico total e na rastreabilidade, mas não reduzem nem elevam o K de produção de O&amp;M e STC.</x:v>
      </x:c>
      <x:c r="F2" s="14" t="str">
        <x:v>Estas parcelas permanecem no histórico total e na rastreabilidade, mas não reduzem nem elevam o K de produção de O&amp;M e STC.</x:v>
      </x:c>
      <x:c r="G2" s="14" t="str">
        <x:v>Estas parcelas permanecem no histórico total e na rastreabilidade, mas não reduzem nem elevam o K de produção de O&amp;M e STC.</x:v>
      </x:c>
      <x:c r="H2" s="15" t="str">
        <x:v>Estas parcelas permanecem no histórico total e na rastreabilidade, mas não reduzem nem elevam o K de produção de O&amp;M e STC.</x:v>
      </x:c>
    </x:row>
    <x:row r="4" ht="30" customHeight="1">
      <x:c r="A4" s="27" t="str">
        <x:v>CLASSIFICAÇÃO</x:v>
      </x:c>
      <x:c r="B4" s="28" t="str">
        <x:v>NATUREZA</x:v>
      </x:c>
      <x:c r="C4" s="28" t="str">
        <x:v>VALOR 073</x:v>
      </x:c>
      <x:c r="D4" s="28" t="str">
        <x:v>NOVO K1 INFORMATIVO</x:v>
      </x:c>
      <x:c r="E4" s="28" t="str">
        <x:v>LINHAS</x:v>
      </x:c>
      <x:c r="F4" s="29" t="str">
        <x:v>COMPÕE O K?</x:v>
      </x:c>
    </x:row>
    <x:row r="5">
      <x:c r="A5" s="692" t="str">
        <x:v>DISPONIBILIDADE O&amp;M</x:v>
      </x:c>
      <x:c r="B5" s="692" t="str">
        <x:v>DISPONIBILIDADE</x:v>
      </x:c>
      <x:c r="C5" s="720" t="n">
        <x:v>49276345.42</x:v>
      </x:c>
      <x:c r="D5" s="720" t="n">
        <x:v>37573203.91</x:v>
      </x:c>
      <x:c r="E5" s="721" t="n">
        <x:v>23481</x:v>
      </x:c>
      <x:c r="F5" s="692" t="str">
        <x:v>NÃO</x:v>
      </x:c>
    </x:row>
    <x:row r="6">
      <x:c r="A6" s="722" t="str">
        <x:v>DISPONIBILIDADE STC</x:v>
      </x:c>
      <x:c r="B6" s="722" t="str">
        <x:v>DISPONIBILIDADE</x:v>
      </x:c>
      <x:c r="C6" s="723" t="n">
        <x:v>4246873.1</x:v>
      </x:c>
      <x:c r="D6" s="723" t="n">
        <x:v>0</x:v>
      </x:c>
      <x:c r="E6" s="724" t="n">
        <x:v>141</x:v>
      </x:c>
      <x:c r="F6" s="722" t="str">
        <x:v>NÃO</x:v>
      </x:c>
    </x:row>
    <x:row r="7">
      <x:c r="A7" s="678" t="str">
        <x:v>PERDAS</x:v>
      </x:c>
      <x:c r="B7" s="678" t="str">
        <x:v>DISPONIBILIDADE</x:v>
      </x:c>
      <x:c r="C7" s="725" t="n">
        <x:v>40209041.89</x:v>
      </x:c>
      <x:c r="D7" s="725" t="n">
        <x:v>21471943.9</x:v>
      </x:c>
      <x:c r="E7" s="726" t="n">
        <x:v>2426</x:v>
      </x:c>
      <x:c r="F7" s="678" t="str">
        <x:v>NÃO</x:v>
      </x:c>
    </x:row>
    <x:row r="10" ht="25" customHeight="1">
      <x:c r="A10" s="445" t="str">
        <x:v>RECONCILIAÇÃO ANUAL</x:v>
      </x:c>
      <x:c r="B10" s="446" t="str">
        <x:v>RECONCILIAÇÃO ANUAL</x:v>
      </x:c>
      <x:c r="C10" s="446" t="str">
        <x:v>RECONCILIAÇÃO ANUAL</x:v>
      </x:c>
      <x:c r="D10" s="446" t="str">
        <x:v>RECONCILIAÇÃO ANUAL</x:v>
      </x:c>
      <x:c r="E10" s="446" t="str">
        <x:v>RECONCILIAÇÃO ANUAL</x:v>
      </x:c>
      <x:c r="F10" s="446" t="str">
        <x:v>RECONCILIAÇÃO ANUAL</x:v>
      </x:c>
      <x:c r="G10" s="446" t="str">
        <x:v>RECONCILIAÇÃO ANUAL</x:v>
      </x:c>
      <x:c r="H10" s="447" t="str">
        <x:v>RECONCILIAÇÃO ANUAL</x:v>
      </x:c>
    </x:row>
    <x:row r="11" ht="30" customHeight="1">
      <x:c r="A11" s="27" t="str">
        <x:v>BASE</x:v>
      </x:c>
      <x:c r="B11" s="28" t="str">
        <x:v>PRODUÇÃO</x:v>
      </x:c>
      <x:c r="C11" s="28" t="str">
        <x:v>FORA DO K</x:v>
      </x:c>
      <x:c r="D11" s="29" t="str">
        <x:v>TOTAL</x:v>
      </x:c>
    </x:row>
    <x:row r="12">
      <x:c r="A12" s="727" t="str">
        <x:v>Faturamento histórico 073</x:v>
      </x:c>
      <x:c r="B12" s="728" t="n">
        <x:v>282536621.19</x:v>
      </x:c>
      <x:c r="C12" s="728" t="n">
        <x:v>93732260.41</x:v>
      </x:c>
      <x:c r="D12" s="728" t="n">
        <x:f>B12+C12</x:f>
        <x:v>376268881.6</x:v>
      </x:c>
    </x:row>
    <x:row r="15">
      <x:c r="A15" s="747" t="str">
        <x:v>Critério: produção faturada de O&amp;M e STC compõe o K. PERDAS e DISPONIBILIDADE são pagas em estrutura fixa ou lógica neutra e, por isso, permanecem informativas. O total reconciliado preserva a visão financeira completa de 2025 sem distorcer o fator negociado.</x:v>
      </x:c>
      <x:c r="B15" s="748"/>
      <x:c r="C15" s="748"/>
      <x:c r="D15" s="748"/>
      <x:c r="E15" s="748"/>
      <x:c r="F15" s="748"/>
      <x:c r="G15" s="748"/>
      <x:c r="H15" s="749"/>
    </x:row>
    <x:row r="16">
      <x:c r="A16" s="750"/>
      <x:c r="B16" s="751"/>
      <x:c r="C16" s="751"/>
      <x:c r="D16" s="751"/>
      <x:c r="E16" s="751"/>
      <x:c r="F16" s="751"/>
      <x:c r="G16" s="751"/>
      <x:c r="H16" s="752"/>
    </x:row>
    <x:row r="17">
      <x:c r="A17" s="750"/>
      <x:c r="B17" s="751"/>
      <x:c r="C17" s="751"/>
      <x:c r="D17" s="751"/>
      <x:c r="E17" s="751"/>
      <x:c r="F17" s="751"/>
      <x:c r="G17" s="751"/>
      <x:c r="H17" s="752"/>
    </x:row>
    <x:row r="18">
      <x:c r="A18" s="753"/>
      <x:c r="B18" s="754"/>
      <x:c r="C18" s="754"/>
      <x:c r="D18" s="754"/>
      <x:c r="E18" s="754"/>
      <x:c r="F18" s="754"/>
      <x:c r="G18" s="754"/>
      <x:c r="H18" s="755"/>
    </x:row>
  </x:sheetData>
  <x:mergeCells>
    <x:mergeCell ref="A1:H1"/>
    <x:mergeCell ref="A2:H2"/>
    <x:mergeCell ref="A10:H10"/>
    <x:mergeCell ref="A15:H18"/>
  </x:mergeCells>
  <x:pageMargins left="0.7" right="0.7" top="0.75" bottom="0.75" header="0.3" footer="0.3"/>
</x:worksheet>
</file>

<file path=xl/worksheets/sheet8.xml><?xml version="1.0" encoding="utf-8"?>
<x:worksheet xmlns:x="http://schemas.openxmlformats.org/spreadsheetml/2006/main">
  <x:sheetViews>
    <x:sheetView showGridLines="0" workbookViewId="0"/>
  </x:sheetViews>
  <x:sheetFormatPr defaultRowHeight="15"/>
  <x:cols>
    <x:col min="1" max="1" width="28" hidden="0" customWidth="1"/>
    <x:col min="2" max="2" width="44" hidden="0" customWidth="1"/>
    <x:col min="3" max="3" width="20" hidden="0" customWidth="1"/>
    <x:col min="4" max="4" width="44" hidden="0" customWidth="1"/>
    <x:col min="5" max="5" width="13" hidden="0" customWidth="1"/>
    <x:col min="6" max="6" width="48" hidden="0" customWidth="1"/>
  </x:cols>
  <x:sheetData>
    <x:row r="1" ht="36" customHeight="1">
      <x:c r="A1" s="4" t="str">
        <x:v>Fontes e critérios | Estudo Filipe 2025</x:v>
      </x:c>
      <x:c r="B1" s="4" t="str">
        <x:v>Fontes e critérios | Estudo Filipe 2025</x:v>
      </x:c>
      <x:c r="C1" s="4" t="str">
        <x:v>Fontes e critérios | Estudo Filipe 2025</x:v>
      </x:c>
      <x:c r="D1" s="4" t="str">
        <x:v>Fontes e critérios | Estudo Filipe 2025</x:v>
      </x:c>
      <x:c r="E1" s="4" t="str">
        <x:v>Fontes e critérios | Estudo Filipe 2025</x:v>
      </x:c>
      <x:c r="F1" s="4" t="str">
        <x:v>Fontes e critérios | Estudo Filipe 2025</x:v>
      </x:c>
    </x:row>
    <x:row r="2" ht="34" customHeight="1">
      <x:c r="A2" s="13" t="str">
        <x:v>Rastreabilidade do cálculo anual e dos fatores apresentados no painel.</x:v>
      </x:c>
      <x:c r="B2" s="14" t="str">
        <x:v>Rastreabilidade do cálculo anual e dos fatores apresentados no painel.</x:v>
      </x:c>
      <x:c r="C2" s="14" t="str">
        <x:v>Rastreabilidade do cálculo anual e dos fatores apresentados no painel.</x:v>
      </x:c>
      <x:c r="D2" s="14" t="str">
        <x:v>Rastreabilidade do cálculo anual e dos fatores apresentados no painel.</x:v>
      </x:c>
      <x:c r="E2" s="14" t="str">
        <x:v>Rastreabilidade do cálculo anual e dos fatores apresentados no painel.</x:v>
      </x:c>
      <x:c r="F2" s="15" t="str">
        <x:v>Rastreabilidade do cálculo anual e dos fatores apresentados no painel.</x:v>
      </x:c>
    </x:row>
    <x:row r="4" ht="30" customHeight="1">
      <x:c r="A4" s="27" t="str">
        <x:v>ITEM</x:v>
      </x:c>
      <x:c r="B4" s="28" t="str">
        <x:v>FONTE</x:v>
      </x:c>
      <x:c r="C4" s="28" t="str">
        <x:v>PERÍODO</x:v>
      </x:c>
      <x:c r="D4" s="28" t="str">
        <x:v>APLICAÇÃO</x:v>
      </x:c>
      <x:c r="E4" s="28" t="str">
        <x:v>STATUS</x:v>
      </x:c>
      <x:c r="F4" s="29" t="str">
        <x:v>OBSERVAÇÃO</x:v>
      </x:c>
    </x:row>
    <x:row r="5">
      <x:c r="A5" s="452" t="str">
        <x:v>Histórico faturado</x:v>
      </x:c>
      <x:c r="B5" s="600" t="str">
        <x:v>VALOR_DE_PARA_SUL_FINAL_teste_com_opex.xlsx</x:v>
      </x:c>
      <x:c r="C5" s="600" t="str">
        <x:v>Jan.–Dez. 2025</x:v>
      </x:c>
      <x:c r="D5" s="600" t="str">
        <x:v>Valor 073, quantidades e regional</x:v>
      </x:c>
      <x:c r="E5" s="600" t="str">
        <x:v>OK</x:v>
      </x:c>
      <x:c r="F5" s="600" t="str">
        <x:v>Somente linhas com FAT.MES = SIM</x:v>
      </x:c>
    </x:row>
    <x:row r="6">
      <x:c r="A6" s="453" t="str">
        <x:v>Volumetria EQTL</x:v>
      </x:c>
      <x:c r="B6" s="601" t="str">
        <x:v>v4. Anexo IX - Volumetria EQTL 12 meses.xlsx</x:v>
      </x:c>
      <x:c r="C6" s="601" t="str">
        <x:v>12 meses</x:v>
      </x:c>
      <x:c r="D6" s="601" t="str">
        <x:v>Referência de volume e preço K1</x:v>
      </x:c>
      <x:c r="E6" s="601" t="str">
        <x:v>OK</x:v>
      </x:c>
      <x:c r="F6" s="601" t="str">
        <x:v>A proposta não informa meta por regional</x:v>
      </x:c>
    </x:row>
    <x:row r="7">
      <x:c r="A7" s="453" t="str">
        <x:v>De/para 073 → novo</x:v>
      </x:c>
      <x:c r="B7" s="601" t="str">
        <x:v>BASE_DE_PARA.xlsx</x:v>
      </x:c>
      <x:c r="C7" s="601" t="str">
        <x:v>Regra vigente</x:v>
      </x:c>
      <x:c r="D7" s="601" t="str">
        <x:v>Conversão serviço a serviço</x:v>
      </x:c>
      <x:c r="E7" s="601" t="str">
        <x:v>OK</x:v>
      </x:c>
      <x:c r="F7" s="601" t="str">
        <x:v>272 regras coincidentes</x:v>
      </x:c>
    </x:row>
    <x:row r="8">
      <x:c r="A8" s="453" t="str">
        <x:v>Medição validada</x:v>
      </x:c>
      <x:c r="B8" s="601" t="str">
        <x:v>MEDICAO_VALIDADA_ANTIGO_NOVO_2026-06.xlsx</x:v>
      </x:c>
      <x:c r="C8" s="601" t="str">
        <x:v>Junho 2026</x:v>
      </x:c>
      <x:c r="D8" s="601" t="str">
        <x:v>Validação cruzada do de/para</x:v>
      </x:c>
      <x:c r="E8" s="601" t="str">
        <x:v>OK</x:v>
      </x:c>
      <x:c r="F8" s="601" t="str">
        <x:v>0 divergências no universo comum</x:v>
      </x:c>
    </x:row>
    <x:row r="9">
      <x:c r="A9" s="453" t="str">
        <x:v>Modelo Filipe</x:v>
      </x:c>
      <x:c r="B9" s="601" t="str">
        <x:v>estudo_filipe_volumetria_junho_julho_2026 (2).xlsx</x:v>
      </x:c>
      <x:c r="C9" s="601" t="str">
        <x:v>Modelo anterior</x:v>
      </x:c>
      <x:c r="D9" s="601" t="str">
        <x:v>Estrutura da aba Caderno de Serviços 2026 e leitura do K</x:v>
      </x:c>
      <x:c r="E9" s="601" t="str">
        <x:v>OK</x:v>
      </x:c>
      <x:c r="F9" s="601" t="str">
        <x:v>Preenchido com os 12 meses de 2025</x:v>
      </x:c>
    </x:row>
    <x:row r="10">
      <x:c r="A10" s="453" t="str">
        <x:v>Top divergências</x:v>
      </x:c>
      <x:c r="B10" s="601" t="str">
        <x:v>VOLUMETRIA EQTL x SETUP</x:v>
      </x:c>
      <x:c r="C10" s="601" t="str">
        <x:v>12 meses</x:v>
      </x:c>
      <x:c r="D10" s="601" t="str">
        <x:v>Ranking do gap anual absoluto por STC e O&amp;M</x:v>
      </x:c>
      <x:c r="E10" s="601" t="str">
        <x:v>OK</x:v>
      </x:c>
      <x:c r="F10" s="601" t="str">
        <x:v>Gap = SETUP K1 menos EQTL K1; disponibilidade e perdas excluídas</x:v>
      </x:c>
    </x:row>
    <x:row r="11">
      <x:c r="A11" s="454" t="str">
        <x:v>Retirada de postes</x:v>
      </x:c>
      <x:c r="B11" s="602" t="str">
        <x:v>Postes_PEPs_Fibra_concreto.xlsx</x:v>
      </x:c>
      <x:c r="C11" s="602" t="str">
        <x:v>Jan.–Dez. 2025</x:v>
      </x:c>
      <x:c r="D11" s="602" t="str">
        <x:v>Separa madeira, concreto e fibra</x:v>
      </x:c>
      <x:c r="E11" s="602" t="str">
        <x:v>OK</x:v>
      </x:c>
      <x:c r="F11" s="602" t="str">
        <x:v>970 postes com evidência direta; saldo preservado</x:v>
      </x:c>
    </x:row>
    <x:row r="12" ht="25" customHeight="1">
      <x:c r="A12" s="445" t="str">
        <x:v>FÓRMULAS CENTRAIS</x:v>
      </x:c>
      <x:c r="B12" s="446" t="str">
        <x:v>FÓRMULAS CENTRAIS</x:v>
      </x:c>
      <x:c r="C12" s="446" t="str">
        <x:v>FÓRMULAS CENTRAIS</x:v>
      </x:c>
      <x:c r="D12" s="446" t="str">
        <x:v>FÓRMULAS CENTRAIS</x:v>
      </x:c>
      <x:c r="E12" s="446" t="str">
        <x:v>FÓRMULAS CENTRAIS</x:v>
      </x:c>
      <x:c r="F12" s="447" t="str">
        <x:v>FÓRMULAS CENTRAIS</x:v>
      </x:c>
    </x:row>
    <x:row r="13" ht="38" customHeight="1">
      <x:c r="A13" s="762" t="str">
        <x:v>K de equivalência 073</x:v>
      </x:c>
      <x:c r="B13" s="600" t="str">
        <x:v>Valor faturado no caderno 073 ÷ valor do mesmo volume convertido para o caderno novo a K1</x:v>
      </x:c>
    </x:row>
    <x:row r="14" ht="38" customHeight="1">
      <x:c r="A14" s="763" t="str">
        <x:v>K para +5%</x:v>
      </x:c>
      <x:c r="B14" s="601" t="str">
        <x:v>Valor 073 × 1,05 ÷ volume SETUP convertido a K1</x:v>
      </x:c>
    </x:row>
    <x:row r="15" ht="38" customHeight="1">
      <x:c r="A15" s="763" t="str">
        <x:v>K para +12%</x:v>
      </x:c>
      <x:c r="B15" s="601" t="str">
        <x:v>Valor 073 × 1,12 ÷ volume SETUP convertido a K1</x:v>
      </x:c>
    </x:row>
    <x:row r="16" ht="38" customHeight="1">
      <x:c r="A16" s="763" t="str">
        <x:v>K para referência EQTL</x:v>
      </x:c>
      <x:c r="B16" s="601" t="str">
        <x:v>Referência mensal da volumetria EQTL ÷ volume SETUP convertido a K1</x:v>
      </x:c>
    </x:row>
    <x:row r="17" ht="38" customHeight="1">
      <x:c r="A17" s="763" t="str">
        <x:v>Referência mensal EQTL</x:v>
      </x:c>
      <x:c r="B17" s="601" t="str">
        <x:v>Valor anual da volumetria apresentada ÷ 12</x:v>
      </x:c>
    </x:row>
    <x:row r="18" ht="38" customHeight="1">
      <x:c r="A18" s="763" t="str">
        <x:v>Referência regional EQTL</x:v>
      </x:c>
      <x:c r="B18" s="601" t="str">
        <x:v>Referência geral × participação anual da regional no volume SETUP convertido</x:v>
      </x:c>
    </x:row>
    <x:row r="19" ht="38" customHeight="1">
      <x:c r="A19" s="764" t="str">
        <x:v>Precisão dos cenários</x:v>
      </x:c>
      <x:c r="B19" s="602" t="str">
        <x:v>O K digitado com 3 casas é associado ao cenário coincidente e aplicado com precisão integral; valores fora dos cenários permanecem manuais</x:v>
      </x:c>
    </x:row>
    <x:row r="21" ht="25" customHeight="1">
      <x:c r="A21" s="445" t="str">
        <x:v>CONTROLES</x:v>
      </x:c>
      <x:c r="B21" s="446" t="str">
        <x:v>CONTROLES</x:v>
      </x:c>
      <x:c r="C21" s="446" t="str">
        <x:v>CONTROLES</x:v>
      </x:c>
      <x:c r="D21" s="446" t="str">
        <x:v>CONTROLES</x:v>
      </x:c>
      <x:c r="E21" s="446" t="str">
        <x:v>CONTROLES</x:v>
      </x:c>
      <x:c r="F21" s="447" t="str">
        <x:v>CONTROLES</x:v>
      </x:c>
    </x:row>
    <x:row r="22" ht="30" customHeight="1">
      <x:c r="A22" s="27" t="str">
        <x:v>CHECK</x:v>
      </x:c>
      <x:c r="B22" s="28" t="str">
        <x:v>VALOR CALCULADO</x:v>
      </x:c>
      <x:c r="C22" s="28" t="str">
        <x:v>VALOR REFERÊNCIA</x:v>
      </x:c>
      <x:c r="D22" s="29" t="str">
        <x:v>DELTA</x:v>
      </x:c>
    </x:row>
    <x:row r="23">
      <x:c r="A23" s="452" t="str">
        <x:v>Total histórico 073</x:v>
      </x:c>
      <x:c r="B23" s="606" t="n">
        <x:f>SUMIFS('K MENSAL 2025'!$D$5:$D$121,'K MENSAL 2025'!$A$5:$A$121,"GERAL",'K MENSAL 2025'!$B$5:$B$121,"TOTAL",'K MENSAL 2025'!$C$5:$C$121,"TOTAL 2025")</x:f>
        <x:v>282536621.19</x:v>
      </x:c>
      <x:c r="C23" s="606" t="n">
        <x:v>282536621.19</x:v>
      </x:c>
      <x:c r="D23" s="606" t="n">
        <x:f>IF(ABS(B23-C23)&lt;0.1,0,B23-C23)</x:f>
        <x:v>0</x:v>
      </x:c>
    </x:row>
    <x:row r="24">
      <x:c r="A24" s="453" t="str">
        <x:v>Total convertido K1</x:v>
      </x:c>
      <x:c r="B24" s="607" t="n">
        <x:f>SUMIFS('K MENSAL 2025'!$E$5:$E$121,'K MENSAL 2025'!$A$5:$A$121,"GERAL",'K MENSAL 2025'!$B$5:$B$121,"TOTAL",'K MENSAL 2025'!$C$5:$C$121,"TOTAL 2025")</x:f>
        <x:v>210776173.6</x:v>
      </x:c>
      <x:c r="C24" s="607" t="n">
        <x:v>210776173.6</x:v>
      </x:c>
      <x:c r="D24" s="607" t="n">
        <x:f>IF(ABS(B24-C24)&lt;0.1,0,B24-C24)</x:f>
        <x:v>0</x:v>
      </x:c>
    </x:row>
    <x:row r="25">
      <x:c r="A25" s="453" t="str">
        <x:v>Total EQTL K1</x:v>
      </x:c>
      <x:c r="B25" s="607" t="n">
        <x:f>SUMIFS('K MENSAL 2025'!$K$5:$K$121,'K MENSAL 2025'!$A$5:$A$121,"GERAL",'K MENSAL 2025'!$B$5:$B$121,"TOTAL",'K MENSAL 2025'!$C$5:$C$121,"TOTAL 2025")</x:f>
        <x:v>307724750.36</x:v>
      </x:c>
      <x:c r="C25" s="607" t="n">
        <x:v>307724750.36</x:v>
      </x:c>
      <x:c r="D25" s="607" t="n">
        <x:f>IF(ABS(B25-C25)&lt;0.1,0,B25-C25)</x:f>
        <x:v>0</x:v>
      </x:c>
    </x:row>
    <x:row r="26">
      <x:c r="A26" s="453" t="str">
        <x:v>Caderno executado K1</x:v>
      </x:c>
      <x:c r="B26" s="607" t="n">
        <x:f>SUMIFS('Caderno de Serviços 2026'!$AX$7:$AX$737,'Caderno de Serviços 2026'!$BE$7:$BE$737,"SIM")/'Caderno de Serviços 2026'!$E$3</x:f>
        <x:v>210776173.60999995</x:v>
      </x:c>
      <x:c r="C26" s="607" t="n">
        <x:v>210776173.6</x:v>
      </x:c>
      <x:c r="D26" s="607" t="n">
        <x:f>IF(ABS(B26-C26)&lt;0.1,0,B26-C26)</x:f>
        <x:v>0</x:v>
      </x:c>
    </x:row>
    <x:row r="27">
      <x:c r="A27" s="453" t="str">
        <x:v>Caderno meta EQTL K1</x:v>
      </x:c>
      <x:c r="B27" s="607" t="n">
        <x:f>SUMIFS('Caderno de Serviços 2026'!$K$7:$K$737,'Caderno de Serviços 2026'!$BE$7:$BE$737,"SIM")*12/'Caderno de Serviços 2026'!$E$3</x:f>
        <x:v>307724750.31811225</x:v>
      </x:c>
      <x:c r="C27" s="607" t="n">
        <x:v>307724750.36</x:v>
      </x:c>
      <x:c r="D27" s="607" t="n">
        <x:f>IF(ABS(B27-C27)&lt;0.1,0,B27-C27)</x:f>
        <x:v>0</x:v>
      </x:c>
    </x:row>
    <x:row r="28">
      <x:c r="A28" s="454" t="str">
        <x:v>Meses na base</x:v>
      </x:c>
      <x:c r="B28" s="614" t="n">
        <x:v>12</x:v>
      </x:c>
      <x:c r="C28" s="614" t="n">
        <x:v>12</x:v>
      </x:c>
      <x:c r="D28" s="614" t="n">
        <x:f>IF(ABS(B28-C28)&lt;0.1,0,B28-C28)</x:f>
        <x:v>0</x:v>
      </x:c>
    </x:row>
  </x:sheetData>
  <x:mergeCells>
    <x:mergeCell ref="A1:F1"/>
    <x:mergeCell ref="A2:F2"/>
    <x:mergeCell ref="A12:F12"/>
    <x:mergeCell ref="A21:F21"/>
  </x:mergeCells>
  <x:conditionalFormatting sqref="D23:D28">
    <x:cfRule type="cellIs" dxfId="28" priority="1" operator="greaterThanOrEqual">
      <x:formula>0</x:formula>
    </x:cfRule>
    <x:cfRule type="cellIs" dxfId="29" priority="2" operator="lessThan">
      <x:formula>0</x:formula>
    </x:cfRule>
  </x:conditionalFormatting>
  <x:pageMargins left="0.7" right="0.7" top="0.75" bottom="0.75" header="0.3" footer="0.3"/>
</x:worksheet>
</file>